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Admin\Desktop\Tổng hợp trình tỉnh điều chỉnh, bổ sung Bảng giá đất 2020-2024 (Gửi 21.10)\"/>
    </mc:Choice>
  </mc:AlternateContent>
  <xr:revisionPtr revIDLastSave="0" documentId="13_ncr:1_{2F00E787-FA2A-43DC-B1BA-152B81273F5E}" xr6:coauthVersionLast="47" xr6:coauthVersionMax="47" xr10:uidLastSave="{00000000-0000-0000-0000-000000000000}"/>
  <bookViews>
    <workbookView xWindow="-110" yWindow="-110" windowWidth="19420" windowHeight="10420" xr2:uid="{00000000-000D-0000-FFFF-FFFF00000000}"/>
  </bookViews>
  <sheets>
    <sheet name="1. Đất NN" sheetId="23" r:id="rId1"/>
    <sheet name="2.1 TPTN " sheetId="21" r:id="rId2"/>
    <sheet name="2.1. TPTN trục GT" sheetId="1" state="hidden" r:id="rId3"/>
    <sheet name="2.2. TPTN ngoài trục" sheetId="2" r:id="rId4"/>
    <sheet name="3. Sông Công" sheetId="22" r:id="rId5"/>
    <sheet name="3.2 SC ngoài trục" sheetId="17" r:id="rId6"/>
    <sheet name="4.1 Phổ Yên" sheetId="3" r:id="rId7"/>
    <sheet name="4.2 PY ngoài trục GT" sheetId="4" r:id="rId8"/>
    <sheet name="5.1 Phú Bình." sheetId="19" r:id="rId9"/>
    <sheet name="5.1. Phú Bình" sheetId="12" state="hidden" r:id="rId10"/>
    <sheet name="5.2 PB ngoài trục" sheetId="11" r:id="rId11"/>
    <sheet name="6.1 Đồng Hỷ" sheetId="16" r:id="rId12"/>
    <sheet name="6.2 Đồng Hỷ ngoài trục" sheetId="15" r:id="rId13"/>
    <sheet name="7.1 Đại Từ" sheetId="9" r:id="rId14"/>
    <sheet name="7.2 Đại từ ngoài trục" sheetId="10" r:id="rId15"/>
    <sheet name="8.1 Phú Lương" sheetId="13" r:id="rId16"/>
    <sheet name="8.2 Phú Lương ngoài trục" sheetId="14" r:id="rId17"/>
    <sheet name="9.1 Định Hoá" sheetId="5" r:id="rId18"/>
    <sheet name="9.2 Định Hoá ngoài trục" sheetId="6" r:id="rId19"/>
    <sheet name="10.1 Võ Nhai" sheetId="8" r:id="rId20"/>
    <sheet name="10.2. Võ Nhai ngoài trục" sheetId="7" r:id="rId21"/>
  </sheets>
  <externalReferences>
    <externalReference r:id="rId22"/>
    <externalReference r:id="rId23"/>
    <externalReference r:id="rId24"/>
  </externalReferences>
  <definedNames>
    <definedName name="_xlnm._FilterDatabase" localSheetId="0" hidden="1">'1. Đất NN'!$A$1:$A$313</definedName>
    <definedName name="_xlnm._FilterDatabase" localSheetId="19" hidden="1">'10.1 Võ Nhai'!$F$1:$F$119</definedName>
    <definedName name="_xlnm._FilterDatabase" localSheetId="1" hidden="1">'2.1 TPTN '!$R$1:$R$7</definedName>
    <definedName name="_xlnm._FilterDatabase" localSheetId="6" hidden="1">'4.1 Phổ Yên'!$A$1:$A$839</definedName>
    <definedName name="_xlnm._FilterDatabase" localSheetId="8" hidden="1">'5.1 Phú Bình.'!$A$1:$A$484</definedName>
    <definedName name="_xlnm._FilterDatabase" localSheetId="9" hidden="1">'5.1. Phú Bình'!$G$1:$G$6</definedName>
    <definedName name="_xlnm._FilterDatabase" localSheetId="11" hidden="1">'6.1 Đồng Hỷ'!$H$1:$H$291</definedName>
    <definedName name="_xlnm._FilterDatabase" localSheetId="13" hidden="1">'7.1 Đại Từ'!$E$1:$E$532</definedName>
    <definedName name="_xlnm._FilterDatabase" localSheetId="15" hidden="1">'8.1 Phú Lương'!$E$1:$E$477</definedName>
    <definedName name="_xlnm._FilterDatabase" localSheetId="17" hidden="1">'9.1 Định Hoá'!$E$1:$E$6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73" i="23" l="1"/>
  <c r="F273" i="23"/>
  <c r="E273" i="23"/>
  <c r="E256" i="23"/>
  <c r="C256" i="23"/>
  <c r="F256" i="23" s="1"/>
  <c r="C255" i="23"/>
  <c r="D255" i="23" s="1"/>
  <c r="E254" i="23"/>
  <c r="C254" i="23"/>
  <c r="D254" i="23" s="1"/>
  <c r="G254" i="23" s="1"/>
  <c r="E253" i="23"/>
  <c r="C253" i="23"/>
  <c r="F253" i="23" s="1"/>
  <c r="G221" i="23"/>
  <c r="F221" i="23"/>
  <c r="E221" i="23"/>
  <c r="J170" i="23"/>
  <c r="I170" i="23"/>
  <c r="H170" i="23"/>
  <c r="J169" i="23"/>
  <c r="I169" i="23"/>
  <c r="H169" i="23"/>
  <c r="J167" i="23"/>
  <c r="I167" i="23"/>
  <c r="H167" i="23"/>
  <c r="G167" i="23"/>
  <c r="F167" i="23"/>
  <c r="E167" i="23"/>
  <c r="J120" i="23"/>
  <c r="I120" i="23"/>
  <c r="H120" i="23"/>
  <c r="J119" i="23"/>
  <c r="I119" i="23"/>
  <c r="H119" i="23"/>
  <c r="J117" i="23"/>
  <c r="I117" i="23"/>
  <c r="H117" i="23"/>
  <c r="J69" i="23"/>
  <c r="I69" i="23"/>
  <c r="H69" i="23"/>
  <c r="J68" i="23"/>
  <c r="I68" i="23"/>
  <c r="H68" i="23"/>
  <c r="J66" i="23"/>
  <c r="I66" i="23"/>
  <c r="H66" i="23"/>
  <c r="G66" i="23"/>
  <c r="F66" i="23"/>
  <c r="E66" i="23"/>
  <c r="J65" i="23"/>
  <c r="I65" i="23"/>
  <c r="H65" i="23"/>
  <c r="H54" i="23"/>
  <c r="H53" i="23"/>
  <c r="H52" i="23"/>
  <c r="H51" i="23"/>
  <c r="H49" i="23"/>
  <c r="H48" i="23"/>
  <c r="H47" i="23"/>
  <c r="H46" i="23"/>
  <c r="H44" i="23"/>
  <c r="H43" i="23"/>
  <c r="H42" i="23"/>
  <c r="H41" i="23"/>
  <c r="H40" i="23"/>
  <c r="H39" i="23"/>
  <c r="H38" i="23"/>
  <c r="H37" i="23"/>
  <c r="H35" i="23"/>
  <c r="H34" i="23"/>
  <c r="H32" i="23"/>
  <c r="H31" i="23"/>
  <c r="H30" i="23"/>
  <c r="H29" i="23"/>
  <c r="H27" i="23"/>
  <c r="H26" i="23"/>
  <c r="H25" i="23"/>
  <c r="H24" i="23"/>
  <c r="H22" i="23"/>
  <c r="H21" i="23"/>
  <c r="H20" i="23"/>
  <c r="H19" i="23"/>
  <c r="J17" i="23"/>
  <c r="I17" i="23"/>
  <c r="H17" i="23"/>
  <c r="J16" i="23"/>
  <c r="I16" i="23"/>
  <c r="H16" i="23"/>
  <c r="J14" i="23"/>
  <c r="I14" i="23"/>
  <c r="H14" i="23"/>
  <c r="H12" i="23"/>
  <c r="H11" i="23"/>
  <c r="H10" i="23"/>
  <c r="F254" i="23" l="1"/>
  <c r="D253" i="23"/>
  <c r="G253" i="23" s="1"/>
  <c r="D256" i="23"/>
  <c r="G256" i="23" s="1"/>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5"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4"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U349" i="19"/>
  <c r="U350" i="19"/>
  <c r="U351" i="19"/>
  <c r="U352" i="19"/>
  <c r="U353" i="19"/>
  <c r="U354" i="19"/>
  <c r="U355" i="19"/>
  <c r="U356" i="19"/>
  <c r="U357" i="19"/>
  <c r="U358" i="19"/>
  <c r="U359" i="19"/>
  <c r="U360" i="19"/>
  <c r="U361" i="19"/>
  <c r="U362" i="19"/>
  <c r="U363" i="19"/>
  <c r="U364" i="19"/>
  <c r="U365" i="19"/>
  <c r="U366" i="19"/>
  <c r="U367" i="19"/>
  <c r="U368" i="19"/>
  <c r="U369" i="19"/>
  <c r="U370" i="19"/>
  <c r="U371" i="19"/>
  <c r="U372" i="19"/>
  <c r="U373" i="19"/>
  <c r="U374" i="19"/>
  <c r="U375" i="19"/>
  <c r="U376" i="19"/>
  <c r="U377" i="19"/>
  <c r="U378" i="19"/>
  <c r="U379" i="19"/>
  <c r="U380" i="19"/>
  <c r="U381" i="19"/>
  <c r="U382" i="19"/>
  <c r="U383" i="19"/>
  <c r="U384" i="19"/>
  <c r="U385" i="19"/>
  <c r="U386" i="19"/>
  <c r="U387" i="19"/>
  <c r="U388" i="19"/>
  <c r="U389" i="19"/>
  <c r="U390" i="19"/>
  <c r="U391" i="19"/>
  <c r="U392" i="19"/>
  <c r="U393" i="19"/>
  <c r="U394" i="19"/>
  <c r="U395" i="19"/>
  <c r="U396" i="19"/>
  <c r="U397" i="19"/>
  <c r="U398" i="19"/>
  <c r="U399" i="19"/>
  <c r="U400" i="19"/>
  <c r="U401" i="19"/>
  <c r="U402" i="19"/>
  <c r="U403" i="19"/>
  <c r="U404" i="19"/>
  <c r="U405" i="19"/>
  <c r="U406" i="19"/>
  <c r="U407" i="19"/>
  <c r="U408" i="19"/>
  <c r="U409" i="19"/>
  <c r="U410" i="19"/>
  <c r="U411" i="19"/>
  <c r="U412" i="19"/>
  <c r="U413" i="19"/>
  <c r="U414" i="19"/>
  <c r="U415" i="19"/>
  <c r="U416" i="19"/>
  <c r="U417" i="19"/>
  <c r="U418" i="19"/>
  <c r="U419" i="19"/>
  <c r="U420" i="19"/>
  <c r="U421" i="19"/>
  <c r="U422" i="19"/>
  <c r="U423" i="19"/>
  <c r="U424" i="19"/>
  <c r="U425" i="19"/>
  <c r="U426" i="19"/>
  <c r="U427" i="19"/>
  <c r="U428" i="19"/>
  <c r="U429" i="19"/>
  <c r="U430" i="19"/>
  <c r="U431" i="19"/>
  <c r="U432" i="19"/>
  <c r="U433" i="19"/>
  <c r="U434" i="19"/>
  <c r="U435" i="19"/>
  <c r="U436" i="19"/>
  <c r="U437" i="19"/>
  <c r="U438" i="19"/>
  <c r="U439" i="19"/>
  <c r="U440" i="19"/>
  <c r="U441" i="19"/>
  <c r="U442" i="19"/>
  <c r="U443" i="19"/>
  <c r="U444" i="19"/>
  <c r="U445" i="19"/>
  <c r="U446" i="19"/>
  <c r="U447" i="19"/>
  <c r="U448" i="19"/>
  <c r="U449" i="19"/>
  <c r="U450" i="19"/>
  <c r="U451" i="19"/>
  <c r="U452" i="19"/>
  <c r="U453" i="19"/>
  <c r="U454" i="19"/>
  <c r="U455" i="19"/>
  <c r="U456" i="19"/>
  <c r="U457" i="19"/>
  <c r="U458" i="19"/>
  <c r="U459" i="19"/>
  <c r="U460" i="19"/>
  <c r="U461" i="19"/>
  <c r="U462" i="19"/>
  <c r="U463" i="19"/>
  <c r="U464" i="19"/>
  <c r="U465" i="19"/>
  <c r="U466" i="19"/>
  <c r="U467" i="19"/>
  <c r="U468" i="19"/>
  <c r="U469" i="19"/>
  <c r="U470" i="19"/>
  <c r="U471" i="19"/>
  <c r="U472" i="19"/>
  <c r="U473" i="19"/>
  <c r="U474" i="19"/>
  <c r="U475" i="19"/>
  <c r="U476" i="19"/>
  <c r="U477" i="19"/>
  <c r="U478" i="19"/>
  <c r="U479" i="19"/>
  <c r="U19" i="19"/>
  <c r="E119" i="8"/>
  <c r="E118" i="8"/>
  <c r="E117" i="8"/>
  <c r="E116" i="8"/>
  <c r="E114" i="8"/>
  <c r="E113" i="8"/>
  <c r="E112" i="8"/>
  <c r="E109" i="8"/>
  <c r="E107" i="8"/>
  <c r="E105" i="8"/>
  <c r="E103" i="8"/>
  <c r="E101" i="8"/>
  <c r="E99" i="8"/>
  <c r="E98" i="8"/>
  <c r="E96" i="8"/>
  <c r="E95" i="8"/>
  <c r="E94" i="8"/>
  <c r="E92" i="8"/>
  <c r="E91" i="8"/>
  <c r="E89" i="8"/>
  <c r="E88" i="8"/>
  <c r="E87" i="8"/>
  <c r="E86" i="8"/>
  <c r="E84" i="8"/>
  <c r="E83" i="8"/>
  <c r="E82" i="8"/>
  <c r="E81" i="8"/>
  <c r="E80" i="8"/>
  <c r="E79" i="8"/>
  <c r="E78" i="8"/>
  <c r="E77" i="8"/>
  <c r="E76" i="8"/>
  <c r="E75" i="8"/>
  <c r="E73" i="8"/>
  <c r="E72" i="8"/>
  <c r="E70" i="8"/>
  <c r="E69" i="8"/>
  <c r="E68" i="8"/>
  <c r="E67" i="8"/>
  <c r="E64" i="8"/>
  <c r="E63" i="8"/>
  <c r="E61" i="8"/>
  <c r="E60" i="8"/>
  <c r="E59" i="8"/>
  <c r="E58" i="8"/>
  <c r="E57" i="8"/>
  <c r="E56" i="8"/>
  <c r="E55" i="8"/>
  <c r="E54" i="8"/>
  <c r="E53" i="8"/>
  <c r="E52" i="8"/>
  <c r="E51" i="8"/>
  <c r="E50" i="8"/>
  <c r="E49" i="8"/>
  <c r="E48" i="8"/>
  <c r="E45" i="8"/>
  <c r="E44" i="8"/>
  <c r="E43" i="8"/>
  <c r="E42" i="8"/>
  <c r="E41" i="8"/>
  <c r="E40" i="8"/>
  <c r="E39" i="8"/>
  <c r="E38" i="8"/>
  <c r="E37" i="8"/>
  <c r="E36" i="8"/>
  <c r="E35" i="8"/>
  <c r="E34" i="8"/>
  <c r="E33" i="8"/>
  <c r="E32" i="8"/>
  <c r="E31" i="8"/>
  <c r="E29" i="8"/>
  <c r="E28" i="8"/>
  <c r="E27" i="8"/>
  <c r="E26" i="8"/>
  <c r="E25" i="8"/>
  <c r="E24" i="8"/>
  <c r="E23" i="8"/>
  <c r="E22" i="8"/>
  <c r="E21" i="8"/>
  <c r="E20" i="8"/>
  <c r="E19" i="8"/>
  <c r="E18" i="8"/>
  <c r="E17" i="8"/>
  <c r="E16" i="8"/>
  <c r="E15" i="8"/>
  <c r="E14" i="8"/>
  <c r="E13" i="8"/>
  <c r="E12" i="8"/>
  <c r="E11" i="8"/>
  <c r="E10" i="8"/>
  <c r="E9" i="8"/>
  <c r="E8" i="8"/>
  <c r="E7" i="8"/>
  <c r="L11" i="6"/>
  <c r="M11" i="6"/>
  <c r="N11" i="6"/>
  <c r="K11" i="6"/>
  <c r="L5" i="6"/>
  <c r="M5" i="6"/>
  <c r="N5" i="6"/>
  <c r="K5" i="6"/>
  <c r="E387" i="5"/>
  <c r="E385" i="5"/>
  <c r="E383" i="5"/>
  <c r="E382" i="5"/>
  <c r="E380" i="5"/>
  <c r="E378" i="5"/>
  <c r="E377" i="5"/>
  <c r="E376" i="5"/>
  <c r="E375" i="5"/>
  <c r="E374" i="5"/>
  <c r="E372" i="5"/>
  <c r="E371" i="5"/>
  <c r="E369" i="5"/>
  <c r="E368" i="5"/>
  <c r="E366" i="5"/>
  <c r="E365" i="5"/>
  <c r="E364" i="5"/>
  <c r="E363" i="5"/>
  <c r="E361" i="5"/>
  <c r="E359" i="5"/>
  <c r="E358" i="5"/>
  <c r="E357" i="5"/>
  <c r="E356" i="5"/>
  <c r="E355" i="5"/>
  <c r="E354" i="5"/>
  <c r="E353" i="5"/>
  <c r="E351" i="5"/>
  <c r="E350" i="5"/>
  <c r="E349" i="5"/>
  <c r="E348" i="5"/>
  <c r="E347" i="5"/>
  <c r="E346" i="5"/>
  <c r="E345" i="5"/>
  <c r="E343" i="5"/>
  <c r="E342" i="5"/>
  <c r="E340" i="5"/>
  <c r="E339" i="5"/>
  <c r="E338" i="5"/>
  <c r="E337" i="5"/>
  <c r="E336" i="5"/>
  <c r="E334" i="5"/>
  <c r="E333" i="5"/>
  <c r="E331" i="5"/>
  <c r="E330" i="5"/>
  <c r="E328" i="5"/>
  <c r="E326" i="5"/>
  <c r="E325" i="5"/>
  <c r="E324" i="5"/>
  <c r="E322" i="5"/>
  <c r="E321" i="5"/>
  <c r="E319" i="5"/>
  <c r="E318" i="5"/>
  <c r="E316" i="5"/>
  <c r="E315" i="5"/>
  <c r="E314" i="5"/>
  <c r="E313" i="5"/>
  <c r="E312" i="5"/>
  <c r="E310" i="5"/>
  <c r="E309" i="5"/>
  <c r="E308" i="5"/>
  <c r="E307" i="5"/>
  <c r="E305" i="5"/>
  <c r="E304" i="5"/>
  <c r="E303" i="5"/>
  <c r="E302" i="5"/>
  <c r="E301" i="5"/>
  <c r="E300" i="5"/>
  <c r="E299" i="5"/>
  <c r="E298" i="5"/>
  <c r="E297" i="5"/>
  <c r="E296" i="5"/>
  <c r="E294" i="5"/>
  <c r="E293" i="5"/>
  <c r="E292" i="5"/>
  <c r="E291" i="5"/>
  <c r="E290" i="5"/>
  <c r="E289" i="5"/>
  <c r="E288" i="5"/>
  <c r="E287" i="5"/>
  <c r="E285" i="5"/>
  <c r="E284" i="5"/>
  <c r="E283" i="5"/>
  <c r="E282" i="5"/>
  <c r="E281" i="5"/>
  <c r="E280" i="5"/>
  <c r="E279" i="5"/>
  <c r="E278" i="5"/>
  <c r="E277" i="5"/>
  <c r="E275" i="5"/>
  <c r="E274" i="5"/>
  <c r="E273" i="5"/>
  <c r="E272" i="5"/>
  <c r="E271" i="5"/>
  <c r="E269" i="5"/>
  <c r="E268" i="5"/>
  <c r="E267" i="5"/>
  <c r="E266" i="5"/>
  <c r="E265" i="5"/>
  <c r="E262" i="5"/>
  <c r="E261" i="5"/>
  <c r="E260" i="5"/>
  <c r="E259" i="5"/>
  <c r="E258" i="5"/>
  <c r="E256" i="5"/>
  <c r="E255" i="5"/>
  <c r="E254" i="5"/>
  <c r="E252" i="5"/>
  <c r="E251" i="5"/>
  <c r="E249" i="5"/>
  <c r="D249" i="5"/>
  <c r="E248" i="5"/>
  <c r="E247" i="5"/>
  <c r="E246" i="5"/>
  <c r="E245" i="5"/>
  <c r="E244" i="5"/>
  <c r="E242" i="5"/>
  <c r="E241" i="5"/>
  <c r="E238" i="5"/>
  <c r="E237" i="5"/>
  <c r="E236" i="5"/>
  <c r="E235" i="5"/>
  <c r="E234" i="5"/>
  <c r="E233" i="5"/>
  <c r="E232" i="5"/>
  <c r="E230" i="5"/>
  <c r="E229" i="5"/>
  <c r="E228" i="5"/>
  <c r="E227" i="5"/>
  <c r="E226" i="5"/>
  <c r="E225" i="5"/>
  <c r="E224" i="5"/>
  <c r="E223" i="5"/>
  <c r="E222" i="5"/>
  <c r="E220" i="5"/>
  <c r="E219" i="5"/>
  <c r="E218" i="5"/>
  <c r="E217" i="5"/>
  <c r="E216" i="5"/>
  <c r="E215" i="5"/>
  <c r="E214" i="5"/>
  <c r="E213" i="5"/>
  <c r="E212" i="5"/>
  <c r="E211" i="5"/>
  <c r="E210" i="5"/>
  <c r="E209" i="5"/>
  <c r="E208" i="5"/>
  <c r="E207" i="5"/>
  <c r="E206" i="5"/>
  <c r="E204" i="5"/>
  <c r="E203" i="5"/>
  <c r="E202" i="5"/>
  <c r="E201" i="5"/>
  <c r="E200" i="5"/>
  <c r="E199" i="5"/>
  <c r="E198" i="5"/>
  <c r="E197" i="5"/>
  <c r="E196" i="5"/>
  <c r="E195" i="5"/>
  <c r="E194" i="5"/>
  <c r="E192" i="5"/>
  <c r="E191" i="5"/>
  <c r="E190" i="5"/>
  <c r="E189" i="5"/>
  <c r="E188" i="5"/>
  <c r="E187" i="5"/>
  <c r="E185" i="5"/>
  <c r="E184" i="5"/>
  <c r="E183" i="5"/>
  <c r="E182" i="5"/>
  <c r="E181" i="5"/>
  <c r="E180" i="5"/>
  <c r="E179" i="5"/>
  <c r="E178" i="5"/>
  <c r="E176" i="5"/>
  <c r="E175" i="5"/>
  <c r="E174" i="5"/>
  <c r="E173" i="5"/>
  <c r="E172" i="5"/>
  <c r="E170" i="5"/>
  <c r="E169" i="5"/>
  <c r="E168" i="5"/>
  <c r="E167" i="5"/>
  <c r="E166" i="5"/>
  <c r="E165" i="5"/>
  <c r="E164" i="5"/>
  <c r="E163" i="5"/>
  <c r="E160" i="5"/>
  <c r="E159" i="5"/>
  <c r="E158" i="5"/>
  <c r="E157" i="5"/>
  <c r="E156" i="5"/>
  <c r="E154" i="5"/>
  <c r="E153" i="5"/>
  <c r="E152" i="5"/>
  <c r="E150" i="5"/>
  <c r="E149" i="5"/>
  <c r="E148" i="5"/>
  <c r="E147" i="5"/>
  <c r="E146" i="5"/>
  <c r="E145" i="5"/>
  <c r="E144" i="5"/>
  <c r="E143" i="5"/>
  <c r="E142" i="5"/>
  <c r="E140" i="5"/>
  <c r="E139" i="5"/>
  <c r="E138" i="5"/>
  <c r="E136" i="5"/>
  <c r="E135" i="5"/>
  <c r="E134" i="5"/>
  <c r="E133" i="5"/>
  <c r="E132" i="5"/>
  <c r="E130" i="5"/>
  <c r="E129" i="5"/>
  <c r="E128" i="5"/>
  <c r="E127" i="5"/>
  <c r="E126" i="5"/>
  <c r="E125" i="5"/>
  <c r="E124" i="5"/>
  <c r="E123" i="5"/>
  <c r="E120" i="5"/>
  <c r="E118" i="5"/>
  <c r="E117" i="5"/>
  <c r="E116" i="5"/>
  <c r="E115" i="5"/>
  <c r="E113" i="5"/>
  <c r="E112" i="5"/>
  <c r="E110" i="5"/>
  <c r="E109" i="5"/>
  <c r="E108" i="5"/>
  <c r="E107" i="5"/>
  <c r="E106" i="5"/>
  <c r="E105" i="5"/>
  <c r="E104" i="5"/>
  <c r="E103" i="5"/>
  <c r="E102" i="5"/>
  <c r="E101" i="5"/>
  <c r="E99" i="5"/>
  <c r="E98" i="5"/>
  <c r="E97" i="5"/>
  <c r="E96" i="5"/>
  <c r="E94" i="5"/>
  <c r="E93" i="5"/>
  <c r="E91" i="5"/>
  <c r="E90" i="5"/>
  <c r="E89" i="5"/>
  <c r="E88" i="5"/>
  <c r="E87" i="5"/>
  <c r="E86" i="5"/>
  <c r="E84" i="5"/>
  <c r="E83" i="5"/>
  <c r="E81" i="5"/>
  <c r="E80" i="5"/>
  <c r="E78" i="5"/>
  <c r="E77" i="5"/>
  <c r="E76" i="5"/>
  <c r="E75" i="5"/>
  <c r="E74" i="5"/>
  <c r="E72" i="5"/>
  <c r="E71" i="5"/>
  <c r="E70" i="5"/>
  <c r="E69" i="5"/>
  <c r="E66" i="5"/>
  <c r="E64" i="5"/>
  <c r="E63" i="5"/>
  <c r="E62" i="5"/>
  <c r="E60" i="5"/>
  <c r="E59" i="5"/>
  <c r="E58" i="5"/>
  <c r="E54" i="5"/>
  <c r="E52" i="5"/>
  <c r="E51" i="5"/>
  <c r="E50" i="5"/>
  <c r="E49" i="5"/>
  <c r="E48" i="5"/>
  <c r="E46" i="5"/>
  <c r="E45" i="5"/>
  <c r="E44" i="5"/>
  <c r="E43" i="5"/>
  <c r="E42" i="5"/>
  <c r="E41" i="5"/>
  <c r="E40" i="5"/>
  <c r="E39" i="5"/>
  <c r="E37" i="5"/>
  <c r="E36" i="5"/>
  <c r="E35" i="5"/>
  <c r="E34" i="5"/>
  <c r="E32" i="5"/>
  <c r="E31" i="5"/>
  <c r="E30" i="5"/>
  <c r="E29" i="5"/>
  <c r="E28" i="5"/>
  <c r="E27" i="5"/>
  <c r="E26" i="5"/>
  <c r="E25" i="5"/>
  <c r="E24" i="5"/>
  <c r="E23" i="5"/>
  <c r="E22" i="5"/>
  <c r="E21" i="5"/>
  <c r="E20" i="5"/>
  <c r="E19" i="5"/>
  <c r="E18" i="5"/>
  <c r="E17" i="5"/>
  <c r="E15" i="5"/>
  <c r="E13" i="5"/>
  <c r="E12" i="5"/>
  <c r="E11" i="5"/>
  <c r="E10" i="5"/>
  <c r="E9" i="5"/>
  <c r="J12" i="14" l="1"/>
  <c r="K12" i="14"/>
  <c r="L12" i="14"/>
  <c r="M12" i="14"/>
  <c r="J13" i="14"/>
  <c r="K13" i="14"/>
  <c r="L13" i="14"/>
  <c r="M13" i="14"/>
  <c r="K11" i="14"/>
  <c r="L11" i="14"/>
  <c r="M11" i="14"/>
  <c r="J11" i="14"/>
  <c r="J6" i="14"/>
  <c r="K6" i="14"/>
  <c r="L6" i="14"/>
  <c r="M6" i="14"/>
  <c r="K5" i="14"/>
  <c r="L5" i="14"/>
  <c r="M5" i="14"/>
  <c r="J5" i="14"/>
  <c r="E473" i="13"/>
  <c r="E472" i="13"/>
  <c r="E471" i="13"/>
  <c r="E469" i="13"/>
  <c r="E468" i="13"/>
  <c r="E467" i="13"/>
  <c r="E466" i="13"/>
  <c r="E464" i="13"/>
  <c r="E463" i="13"/>
  <c r="E462" i="13"/>
  <c r="E461" i="13"/>
  <c r="E460" i="13"/>
  <c r="E459" i="13"/>
  <c r="E458" i="13"/>
  <c r="E456" i="13"/>
  <c r="E455" i="13"/>
  <c r="E454" i="13"/>
  <c r="E453" i="13"/>
  <c r="E452" i="13"/>
  <c r="E450" i="13"/>
  <c r="E449" i="13"/>
  <c r="E448" i="13"/>
  <c r="E446" i="13"/>
  <c r="E445" i="13"/>
  <c r="E443" i="13"/>
  <c r="E442" i="13"/>
  <c r="E441" i="13"/>
  <c r="E440" i="13"/>
  <c r="E438" i="13"/>
  <c r="E437" i="13"/>
  <c r="E436" i="13"/>
  <c r="E435" i="13"/>
  <c r="E434" i="13"/>
  <c r="E432" i="13"/>
  <c r="E431" i="13"/>
  <c r="E429" i="13"/>
  <c r="E428" i="13"/>
  <c r="E427" i="13"/>
  <c r="E425" i="13"/>
  <c r="E424" i="13"/>
  <c r="E423" i="13"/>
  <c r="E422" i="13"/>
  <c r="E420" i="13"/>
  <c r="E419" i="13"/>
  <c r="E418" i="13"/>
  <c r="E417" i="13"/>
  <c r="E416" i="13"/>
  <c r="E415" i="13"/>
  <c r="E414" i="13"/>
  <c r="E412" i="13"/>
  <c r="E410" i="13"/>
  <c r="E409" i="13"/>
  <c r="E408" i="13"/>
  <c r="E406" i="13"/>
  <c r="E405" i="13"/>
  <c r="E403" i="13"/>
  <c r="E402" i="13"/>
  <c r="E400" i="13"/>
  <c r="E399" i="13"/>
  <c r="E396" i="13"/>
  <c r="E395" i="13"/>
  <c r="E393" i="13"/>
  <c r="E392" i="13"/>
  <c r="E390" i="13"/>
  <c r="E389" i="13"/>
  <c r="E387" i="13"/>
  <c r="E386" i="13"/>
  <c r="E384" i="13"/>
  <c r="E383" i="13"/>
  <c r="E381" i="13"/>
  <c r="E380" i="13"/>
  <c r="E379" i="13"/>
  <c r="E377" i="13"/>
  <c r="E376" i="13"/>
  <c r="E374" i="13"/>
  <c r="E373" i="13"/>
  <c r="E371" i="13"/>
  <c r="E370" i="13"/>
  <c r="E369" i="13"/>
  <c r="E368" i="13"/>
  <c r="E366" i="13"/>
  <c r="E365" i="13"/>
  <c r="E363" i="13"/>
  <c r="E362" i="13"/>
  <c r="E358" i="13"/>
  <c r="E357" i="13"/>
  <c r="E355" i="13"/>
  <c r="E354" i="13"/>
  <c r="E352" i="13"/>
  <c r="E351" i="13"/>
  <c r="E350" i="13"/>
  <c r="E349" i="13"/>
  <c r="E347" i="13"/>
  <c r="E346" i="13"/>
  <c r="E344" i="13"/>
  <c r="E343" i="13"/>
  <c r="E341" i="13"/>
  <c r="E340" i="13"/>
  <c r="E338" i="13"/>
  <c r="E337" i="13"/>
  <c r="E335" i="13"/>
  <c r="E334" i="13"/>
  <c r="E332" i="13"/>
  <c r="E331" i="13"/>
  <c r="E328" i="13"/>
  <c r="E327" i="13"/>
  <c r="E326" i="13"/>
  <c r="E325" i="13"/>
  <c r="E324" i="13"/>
  <c r="E323" i="13"/>
  <c r="E321" i="13"/>
  <c r="E320" i="13"/>
  <c r="E318" i="13"/>
  <c r="E317" i="13"/>
  <c r="E316" i="13"/>
  <c r="E314" i="13"/>
  <c r="E312" i="13"/>
  <c r="E311" i="13"/>
  <c r="E310" i="13"/>
  <c r="E309" i="13"/>
  <c r="E308" i="13"/>
  <c r="E307" i="13"/>
  <c r="E306" i="13"/>
  <c r="E305" i="13"/>
  <c r="E304" i="13"/>
  <c r="E303" i="13"/>
  <c r="E302" i="13"/>
  <c r="E300" i="13"/>
  <c r="E299" i="13"/>
  <c r="E298" i="13"/>
  <c r="E297" i="13"/>
  <c r="E296" i="13"/>
  <c r="E295" i="13"/>
  <c r="E294" i="13"/>
  <c r="E292" i="13"/>
  <c r="E291" i="13"/>
  <c r="E290" i="13"/>
  <c r="E289" i="13"/>
  <c r="E287" i="13"/>
  <c r="E286" i="13"/>
  <c r="E283" i="13"/>
  <c r="E282" i="13"/>
  <c r="E280" i="13"/>
  <c r="E279" i="13"/>
  <c r="E277" i="13"/>
  <c r="E276" i="13"/>
  <c r="E274" i="13"/>
  <c r="E272" i="13"/>
  <c r="E271" i="13"/>
  <c r="E269" i="13"/>
  <c r="E268" i="13"/>
  <c r="E266" i="13"/>
  <c r="E264" i="13"/>
  <c r="E263" i="13"/>
  <c r="E262" i="13"/>
  <c r="E261" i="13"/>
  <c r="E259" i="13"/>
  <c r="E258" i="13"/>
  <c r="E257" i="13"/>
  <c r="E256" i="13"/>
  <c r="E254" i="13"/>
  <c r="E253" i="13"/>
  <c r="E252" i="13"/>
  <c r="E251" i="13"/>
  <c r="E250" i="13"/>
  <c r="E249" i="13"/>
  <c r="E248" i="13"/>
  <c r="E247" i="13"/>
  <c r="E246" i="13"/>
  <c r="E245" i="13"/>
  <c r="E244" i="13"/>
  <c r="E243" i="13"/>
  <c r="E242" i="13"/>
  <c r="E241" i="13"/>
  <c r="E240" i="13"/>
  <c r="E237" i="13"/>
  <c r="E236" i="13"/>
  <c r="E235" i="13"/>
  <c r="E234" i="13"/>
  <c r="E232" i="13"/>
  <c r="E231" i="13"/>
  <c r="E230" i="13"/>
  <c r="E228" i="13"/>
  <c r="E225" i="13"/>
  <c r="E224" i="13"/>
  <c r="E223" i="13"/>
  <c r="E222" i="13"/>
  <c r="E221" i="13"/>
  <c r="E220" i="13"/>
  <c r="E218" i="13"/>
  <c r="E217" i="13"/>
  <c r="E216" i="13"/>
  <c r="E215" i="13"/>
  <c r="E213" i="13"/>
  <c r="E212" i="13"/>
  <c r="E211" i="13"/>
  <c r="E209" i="13"/>
  <c r="E208" i="13"/>
  <c r="E207" i="13"/>
  <c r="E206" i="13"/>
  <c r="E205" i="13"/>
  <c r="E204" i="13"/>
  <c r="E203" i="13"/>
  <c r="E201" i="13"/>
  <c r="E199" i="13"/>
  <c r="E198" i="13"/>
  <c r="E197" i="13"/>
  <c r="E196" i="13"/>
  <c r="E195" i="13"/>
  <c r="E194" i="13"/>
  <c r="E193" i="13"/>
  <c r="E191" i="13"/>
  <c r="E190" i="13"/>
  <c r="E189" i="13"/>
  <c r="E188" i="13"/>
  <c r="E187" i="13"/>
  <c r="E186" i="13"/>
  <c r="E185" i="13"/>
  <c r="E183" i="13"/>
  <c r="E182" i="13"/>
  <c r="E181" i="13"/>
  <c r="E179" i="13"/>
  <c r="E178" i="13"/>
  <c r="E177" i="13"/>
  <c r="E175" i="13"/>
  <c r="E174" i="13"/>
  <c r="E173" i="13"/>
  <c r="E172" i="13"/>
  <c r="E171" i="13"/>
  <c r="E169" i="13"/>
  <c r="E168" i="13"/>
  <c r="E167" i="13"/>
  <c r="E165" i="13"/>
  <c r="E164" i="13"/>
  <c r="E163" i="13"/>
  <c r="E162" i="13"/>
  <c r="E161" i="13"/>
  <c r="E160" i="13"/>
  <c r="E159" i="13"/>
  <c r="E158" i="13"/>
  <c r="E157" i="13"/>
  <c r="E156" i="13"/>
  <c r="E155" i="13"/>
  <c r="E154" i="13"/>
  <c r="E153" i="13"/>
  <c r="E152" i="13"/>
  <c r="E151" i="13"/>
  <c r="E150" i="13"/>
  <c r="E147" i="13"/>
  <c r="E146" i="13"/>
  <c r="E145" i="13"/>
  <c r="E144" i="13"/>
  <c r="E143" i="13"/>
  <c r="E142" i="13"/>
  <c r="E141" i="13"/>
  <c r="E140" i="13"/>
  <c r="E139" i="13"/>
  <c r="E136" i="13"/>
  <c r="E135" i="13"/>
  <c r="E134" i="13"/>
  <c r="E133" i="13"/>
  <c r="E131" i="13"/>
  <c r="E130" i="13"/>
  <c r="E129" i="13"/>
  <c r="E127" i="13"/>
  <c r="E125" i="13"/>
  <c r="E124" i="13"/>
  <c r="E123" i="13"/>
  <c r="E122" i="13"/>
  <c r="E120" i="13"/>
  <c r="E119" i="13"/>
  <c r="E118" i="13"/>
  <c r="E117" i="13"/>
  <c r="E116" i="13"/>
  <c r="E115" i="13"/>
  <c r="E114" i="13"/>
  <c r="E112" i="13"/>
  <c r="E111" i="13"/>
  <c r="E109" i="13"/>
  <c r="E108" i="13"/>
  <c r="E107" i="13"/>
  <c r="E105" i="13"/>
  <c r="E104" i="13"/>
  <c r="E103" i="13"/>
  <c r="E102" i="13"/>
  <c r="E101" i="13"/>
  <c r="E99" i="13"/>
  <c r="E98" i="13"/>
  <c r="E97" i="13"/>
  <c r="E95" i="13"/>
  <c r="E94" i="13"/>
  <c r="E92" i="13"/>
  <c r="E91" i="13"/>
  <c r="E89" i="13"/>
  <c r="E88" i="13"/>
  <c r="E87" i="13"/>
  <c r="E85" i="13"/>
  <c r="E84" i="13"/>
  <c r="E83" i="13"/>
  <c r="E81" i="13"/>
  <c r="E80" i="13"/>
  <c r="E79" i="13"/>
  <c r="E78" i="13"/>
  <c r="E76" i="13"/>
  <c r="E75" i="13"/>
  <c r="E73" i="13"/>
  <c r="E72" i="13"/>
  <c r="E71" i="13"/>
  <c r="E70" i="13"/>
  <c r="E69" i="13"/>
  <c r="E68" i="13"/>
  <c r="E67" i="13"/>
  <c r="E66" i="13"/>
  <c r="E65" i="13"/>
  <c r="E64" i="13"/>
  <c r="E62" i="13"/>
  <c r="E61" i="13"/>
  <c r="E60" i="13"/>
  <c r="E59" i="13"/>
  <c r="E58" i="13"/>
  <c r="E57" i="13"/>
  <c r="E55" i="13"/>
  <c r="E54" i="13"/>
  <c r="E53" i="13"/>
  <c r="E51" i="13"/>
  <c r="E50" i="13"/>
  <c r="E49" i="13"/>
  <c r="E48" i="13"/>
  <c r="E46" i="13"/>
  <c r="E45" i="13"/>
  <c r="E44" i="13"/>
  <c r="E43" i="13"/>
  <c r="E42" i="13"/>
  <c r="E41" i="13"/>
  <c r="E39" i="13"/>
  <c r="E38" i="13"/>
  <c r="E36" i="13"/>
  <c r="E35" i="13"/>
  <c r="E32" i="13"/>
  <c r="E31" i="13"/>
  <c r="E30" i="13"/>
  <c r="E29" i="13"/>
  <c r="E28" i="13"/>
  <c r="E27" i="13"/>
  <c r="E26" i="13"/>
  <c r="E25" i="13"/>
  <c r="E24" i="13"/>
  <c r="E23" i="13"/>
  <c r="E22" i="13"/>
  <c r="E21" i="13"/>
  <c r="E20" i="13"/>
  <c r="E19" i="13"/>
  <c r="E18" i="13"/>
  <c r="E17" i="13"/>
  <c r="E16" i="13"/>
  <c r="E15" i="13"/>
  <c r="E14" i="13"/>
  <c r="E13" i="13"/>
  <c r="E12" i="13"/>
  <c r="E11" i="13"/>
  <c r="E10" i="13"/>
  <c r="E9" i="13"/>
  <c r="E533" i="9"/>
  <c r="E532" i="9"/>
  <c r="E530" i="9"/>
  <c r="E529" i="9"/>
  <c r="E528" i="9"/>
  <c r="E527" i="9"/>
  <c r="E526" i="9"/>
  <c r="E525" i="9"/>
  <c r="E524" i="9"/>
  <c r="E523" i="9"/>
  <c r="E522" i="9"/>
  <c r="E521" i="9"/>
  <c r="E519" i="9"/>
  <c r="E518" i="9"/>
  <c r="E517" i="9"/>
  <c r="E516" i="9"/>
  <c r="E515" i="9"/>
  <c r="E513" i="9"/>
  <c r="E511" i="9"/>
  <c r="E510" i="9"/>
  <c r="E508" i="9"/>
  <c r="E502" i="9"/>
  <c r="E501" i="9"/>
  <c r="E500" i="9"/>
  <c r="E499" i="9"/>
  <c r="E497" i="9"/>
  <c r="E495" i="9"/>
  <c r="E494" i="9"/>
  <c r="E492" i="9"/>
  <c r="E490" i="9"/>
  <c r="E489" i="9"/>
  <c r="E488" i="9"/>
  <c r="E487" i="9"/>
  <c r="E486" i="9"/>
  <c r="E485" i="9"/>
  <c r="E484" i="9"/>
  <c r="E483" i="9"/>
  <c r="E482" i="9"/>
  <c r="E481" i="9"/>
  <c r="E480" i="9"/>
  <c r="E479" i="9"/>
  <c r="E477" i="9"/>
  <c r="E475" i="9"/>
  <c r="E472" i="9"/>
  <c r="E469" i="9"/>
  <c r="E467" i="9"/>
  <c r="E465" i="9"/>
  <c r="E462" i="9"/>
  <c r="E459" i="9"/>
  <c r="E457" i="9"/>
  <c r="E456" i="9"/>
  <c r="E455" i="9"/>
  <c r="E454" i="9"/>
  <c r="E452" i="9"/>
  <c r="E450" i="9"/>
  <c r="E449" i="9"/>
  <c r="E448" i="9"/>
  <c r="E447" i="9"/>
  <c r="E446" i="9"/>
  <c r="E445" i="9"/>
  <c r="E444" i="9"/>
  <c r="E443" i="9"/>
  <c r="E442" i="9"/>
  <c r="E441" i="9"/>
  <c r="E440" i="9"/>
  <c r="E439" i="9"/>
  <c r="E438" i="9"/>
  <c r="E437" i="9"/>
  <c r="E436" i="9"/>
  <c r="E435" i="9"/>
  <c r="E433" i="9"/>
  <c r="E431" i="9"/>
  <c r="E430" i="9"/>
  <c r="E429" i="9"/>
  <c r="E428" i="9"/>
  <c r="E427" i="9"/>
  <c r="E426" i="9"/>
  <c r="E425" i="9"/>
  <c r="E423" i="9"/>
  <c r="E420" i="9"/>
  <c r="E418" i="9"/>
  <c r="E417" i="9"/>
  <c r="E416" i="9"/>
  <c r="E415" i="9"/>
  <c r="E414" i="9"/>
  <c r="E413" i="9"/>
  <c r="E412" i="9"/>
  <c r="E411" i="9"/>
  <c r="E410" i="9"/>
  <c r="E409" i="9"/>
  <c r="E407" i="9"/>
  <c r="E405" i="9"/>
  <c r="E404" i="9"/>
  <c r="E403" i="9"/>
  <c r="E402" i="9"/>
  <c r="E400" i="9"/>
  <c r="E398" i="9"/>
  <c r="E396" i="9"/>
  <c r="E394" i="9"/>
  <c r="E393" i="9"/>
  <c r="E392" i="9"/>
  <c r="E390" i="9"/>
  <c r="E388" i="9"/>
  <c r="E386" i="9"/>
  <c r="E384" i="9"/>
  <c r="E382" i="9"/>
  <c r="E380" i="9"/>
  <c r="E378" i="9"/>
  <c r="E376" i="9"/>
  <c r="E374" i="9"/>
  <c r="E373" i="9"/>
  <c r="E371" i="9"/>
  <c r="E369" i="9"/>
  <c r="E368" i="9"/>
  <c r="E367" i="9"/>
  <c r="E366" i="9"/>
  <c r="E365" i="9"/>
  <c r="E364" i="9"/>
  <c r="E363" i="9"/>
  <c r="E362" i="9"/>
  <c r="E361" i="9"/>
  <c r="E360" i="9"/>
  <c r="E359" i="9"/>
  <c r="E358" i="9"/>
  <c r="E357" i="9"/>
  <c r="E356" i="9"/>
  <c r="E355" i="9"/>
  <c r="E353" i="9"/>
  <c r="E351" i="9"/>
  <c r="E349" i="9"/>
  <c r="E347" i="9"/>
  <c r="E345" i="9"/>
  <c r="E343" i="9"/>
  <c r="E342" i="9"/>
  <c r="E340" i="9"/>
  <c r="E338" i="9"/>
  <c r="E337" i="9"/>
  <c r="E336" i="9"/>
  <c r="E335" i="9"/>
  <c r="E334" i="9"/>
  <c r="E333" i="9"/>
  <c r="E332" i="9"/>
  <c r="E330" i="9"/>
  <c r="E328" i="9"/>
  <c r="E327" i="9"/>
  <c r="E326" i="9"/>
  <c r="E325" i="9"/>
  <c r="E324" i="9"/>
  <c r="E323" i="9"/>
  <c r="E321" i="9"/>
  <c r="E319" i="9"/>
  <c r="E317" i="9"/>
  <c r="E315" i="9"/>
  <c r="E314" i="9"/>
  <c r="E313" i="9"/>
  <c r="E312" i="9"/>
  <c r="E310" i="9"/>
  <c r="E307" i="9"/>
  <c r="E305" i="9"/>
  <c r="E303" i="9"/>
  <c r="E302" i="9"/>
  <c r="E301" i="9"/>
  <c r="E300" i="9"/>
  <c r="E299" i="9"/>
  <c r="E298" i="9"/>
  <c r="E297" i="9"/>
  <c r="E296" i="9"/>
  <c r="E295" i="9"/>
  <c r="E294" i="9"/>
  <c r="E292" i="9"/>
  <c r="E290" i="9"/>
  <c r="E289" i="9"/>
  <c r="E288" i="9"/>
  <c r="E286" i="9"/>
  <c r="E284" i="9"/>
  <c r="E283" i="9"/>
  <c r="E282" i="9"/>
  <c r="E281" i="9"/>
  <c r="E279" i="9"/>
  <c r="E277" i="9"/>
  <c r="E276" i="9"/>
  <c r="E274" i="9"/>
  <c r="E272" i="9"/>
  <c r="E271" i="9"/>
  <c r="E270" i="9"/>
  <c r="E269" i="9"/>
  <c r="E267" i="9"/>
  <c r="E265" i="9"/>
  <c r="E263" i="9"/>
  <c r="E260" i="9"/>
  <c r="E258" i="9"/>
  <c r="E256" i="9"/>
  <c r="E255" i="9"/>
  <c r="E254" i="9"/>
  <c r="E248" i="9"/>
  <c r="E245" i="9"/>
  <c r="E243" i="9"/>
  <c r="E242" i="9"/>
  <c r="E241" i="9"/>
  <c r="E239" i="9"/>
  <c r="E236" i="9"/>
  <c r="E233" i="9"/>
  <c r="E231" i="9"/>
  <c r="E230" i="9"/>
  <c r="E228" i="9"/>
  <c r="E226" i="9"/>
  <c r="E225" i="9"/>
  <c r="E223" i="9"/>
  <c r="E221" i="9"/>
  <c r="E220" i="9"/>
  <c r="E219" i="9"/>
  <c r="E218" i="9"/>
  <c r="E216" i="9"/>
  <c r="E214" i="9"/>
  <c r="E213" i="9"/>
  <c r="E212" i="9"/>
  <c r="E211" i="9"/>
  <c r="E210" i="9"/>
  <c r="E209" i="9"/>
  <c r="E207" i="9"/>
  <c r="E205" i="9"/>
  <c r="E204" i="9"/>
  <c r="E203" i="9"/>
  <c r="E202" i="9"/>
  <c r="E201" i="9"/>
  <c r="E200" i="9"/>
  <c r="E198" i="9"/>
  <c r="E196" i="9"/>
  <c r="E195" i="9"/>
  <c r="E194" i="9"/>
  <c r="E193" i="9"/>
  <c r="E192" i="9"/>
  <c r="E191" i="9"/>
  <c r="E189" i="9"/>
  <c r="E187" i="9"/>
  <c r="E186" i="9"/>
  <c r="E185" i="9"/>
  <c r="E184" i="9"/>
  <c r="E183" i="9"/>
  <c r="E182" i="9"/>
  <c r="E180" i="9"/>
  <c r="E178" i="9"/>
  <c r="E176" i="9"/>
  <c r="E174" i="9"/>
  <c r="E173" i="9"/>
  <c r="E172" i="9"/>
  <c r="E170" i="9"/>
  <c r="E168" i="9"/>
  <c r="E167" i="9"/>
  <c r="E166" i="9"/>
  <c r="E165" i="9"/>
  <c r="E164" i="9"/>
  <c r="E163" i="9"/>
  <c r="E161" i="9"/>
  <c r="E159" i="9"/>
  <c r="E158" i="9"/>
  <c r="E156" i="9"/>
  <c r="E153" i="9"/>
  <c r="E151" i="9"/>
  <c r="E150" i="9"/>
  <c r="E149" i="9"/>
  <c r="E148" i="9"/>
  <c r="E147" i="9"/>
  <c r="E146" i="9"/>
  <c r="E145" i="9"/>
  <c r="E143" i="9"/>
  <c r="E141" i="9"/>
  <c r="E140" i="9"/>
  <c r="E139" i="9"/>
  <c r="E138" i="9"/>
  <c r="E137" i="9"/>
  <c r="E136" i="9"/>
  <c r="E134" i="9"/>
  <c r="E131" i="9"/>
  <c r="E129" i="9"/>
  <c r="E128" i="9"/>
  <c r="E125" i="9"/>
  <c r="E122" i="9"/>
  <c r="E120" i="9"/>
  <c r="E118" i="9"/>
  <c r="E116" i="9"/>
  <c r="E114" i="9"/>
  <c r="E112" i="9"/>
  <c r="E111" i="9"/>
  <c r="E110" i="9"/>
  <c r="E109" i="9"/>
  <c r="E108" i="9"/>
  <c r="E107" i="9"/>
  <c r="E106" i="9"/>
  <c r="E105" i="9"/>
  <c r="E104" i="9"/>
  <c r="E102" i="9"/>
  <c r="E100" i="9"/>
  <c r="E99" i="9"/>
  <c r="E98" i="9"/>
  <c r="E97" i="9"/>
  <c r="E96" i="9"/>
  <c r="E95" i="9"/>
  <c r="E94" i="9"/>
  <c r="E93" i="9"/>
  <c r="E91" i="9"/>
  <c r="E89" i="9"/>
  <c r="E87" i="9"/>
  <c r="E85" i="9"/>
  <c r="E83" i="9"/>
  <c r="E81" i="9"/>
  <c r="E80" i="9"/>
  <c r="E79" i="9"/>
  <c r="E77" i="9"/>
  <c r="E75" i="9"/>
  <c r="E74" i="9"/>
  <c r="E73" i="9"/>
  <c r="E72" i="9"/>
  <c r="E71" i="9"/>
  <c r="E70" i="9"/>
  <c r="E68" i="9"/>
  <c r="E66" i="9"/>
  <c r="E64" i="9"/>
  <c r="E62" i="9"/>
  <c r="E61" i="9"/>
  <c r="E59" i="9"/>
  <c r="E57" i="9"/>
  <c r="E56" i="9"/>
  <c r="E54" i="9"/>
  <c r="E52" i="9"/>
  <c r="E50" i="9"/>
  <c r="E48" i="9"/>
  <c r="E43" i="9"/>
  <c r="E42" i="9"/>
  <c r="E41" i="9"/>
  <c r="E40" i="9"/>
  <c r="E39" i="9"/>
  <c r="E38" i="9"/>
  <c r="E37" i="9"/>
  <c r="E36" i="9"/>
  <c r="E35" i="9"/>
  <c r="E34" i="9"/>
  <c r="E33" i="9"/>
  <c r="E32" i="9"/>
  <c r="E31" i="9"/>
  <c r="E30" i="9"/>
  <c r="E28" i="9"/>
  <c r="E27" i="9"/>
  <c r="E26" i="9"/>
  <c r="E25" i="9"/>
  <c r="E24" i="9"/>
  <c r="E23" i="9"/>
  <c r="E22" i="9"/>
  <c r="E21" i="9"/>
  <c r="E20" i="9"/>
  <c r="E19" i="9"/>
  <c r="E18" i="9"/>
  <c r="E14" i="9"/>
  <c r="E13" i="9"/>
  <c r="E12" i="9"/>
  <c r="E11" i="9"/>
  <c r="E10" i="9"/>
  <c r="G177" i="16" l="1"/>
  <c r="F177" i="16"/>
  <c r="H177" i="16" s="1"/>
  <c r="F291" i="16"/>
  <c r="H291" i="16" s="1"/>
  <c r="D291" i="16"/>
  <c r="G291" i="16" s="1"/>
  <c r="F290" i="16"/>
  <c r="H290" i="16" s="1"/>
  <c r="D290" i="16"/>
  <c r="G290" i="16" s="1"/>
  <c r="F289" i="16"/>
  <c r="H289" i="16" s="1"/>
  <c r="D289" i="16"/>
  <c r="G289" i="16" s="1"/>
  <c r="F288" i="16"/>
  <c r="H288" i="16" s="1"/>
  <c r="D288" i="16"/>
  <c r="G288" i="16" s="1"/>
  <c r="F287" i="16"/>
  <c r="H287" i="16" s="1"/>
  <c r="D287" i="16"/>
  <c r="G287" i="16" s="1"/>
  <c r="F286" i="16"/>
  <c r="H286" i="16" s="1"/>
  <c r="D286" i="16"/>
  <c r="G286" i="16" s="1"/>
  <c r="F285" i="16"/>
  <c r="H285" i="16" s="1"/>
  <c r="D285" i="16"/>
  <c r="G285" i="16" s="1"/>
  <c r="F284" i="16"/>
  <c r="H284" i="16" s="1"/>
  <c r="D284" i="16"/>
  <c r="G284" i="16" s="1"/>
  <c r="D283" i="16"/>
  <c r="G283" i="16" s="1"/>
  <c r="F282" i="16"/>
  <c r="H282" i="16" s="1"/>
  <c r="D282" i="16"/>
  <c r="G282" i="16" s="1"/>
  <c r="F281" i="16"/>
  <c r="H281" i="16" s="1"/>
  <c r="D281" i="16"/>
  <c r="G281" i="16" s="1"/>
  <c r="F280" i="16"/>
  <c r="H280" i="16" s="1"/>
  <c r="D280" i="16"/>
  <c r="G280" i="16" s="1"/>
  <c r="F279" i="16"/>
  <c r="H279" i="16" s="1"/>
  <c r="D279" i="16"/>
  <c r="G279" i="16" s="1"/>
  <c r="D278" i="16"/>
  <c r="G278" i="16" s="1"/>
  <c r="F277" i="16"/>
  <c r="H277" i="16" s="1"/>
  <c r="D277" i="16"/>
  <c r="G277" i="16" s="1"/>
  <c r="H276" i="16"/>
  <c r="D276" i="16"/>
  <c r="G276" i="16" s="1"/>
  <c r="H275" i="16"/>
  <c r="D275" i="16"/>
  <c r="G275" i="16" s="1"/>
  <c r="D274" i="16"/>
  <c r="G274" i="16" s="1"/>
  <c r="F273" i="16"/>
  <c r="H273" i="16" s="1"/>
  <c r="D273" i="16"/>
  <c r="G273" i="16" s="1"/>
  <c r="F272" i="16"/>
  <c r="H272" i="16" s="1"/>
  <c r="D272" i="16"/>
  <c r="G272" i="16" s="1"/>
  <c r="H271" i="16"/>
  <c r="F271" i="16"/>
  <c r="D271" i="16"/>
  <c r="G271" i="16" s="1"/>
  <c r="F270" i="16"/>
  <c r="H270" i="16" s="1"/>
  <c r="D270" i="16"/>
  <c r="G270" i="16" s="1"/>
  <c r="H269" i="16"/>
  <c r="D269" i="16"/>
  <c r="G269" i="16" s="1"/>
  <c r="D268" i="16"/>
  <c r="G268" i="16" s="1"/>
  <c r="D267" i="16"/>
  <c r="G267" i="16" s="1"/>
  <c r="F266" i="16"/>
  <c r="H266" i="16" s="1"/>
  <c r="D266" i="16"/>
  <c r="G266" i="16" s="1"/>
  <c r="F265" i="16"/>
  <c r="H265" i="16" s="1"/>
  <c r="D265" i="16"/>
  <c r="G265" i="16" s="1"/>
  <c r="F264" i="16"/>
  <c r="H264" i="16" s="1"/>
  <c r="D264" i="16"/>
  <c r="G264" i="16" s="1"/>
  <c r="H263" i="16"/>
  <c r="D263" i="16"/>
  <c r="G263" i="16" s="1"/>
  <c r="D262" i="16"/>
  <c r="G262" i="16" s="1"/>
  <c r="F261" i="16"/>
  <c r="H261" i="16" s="1"/>
  <c r="D261" i="16"/>
  <c r="G261" i="16" s="1"/>
  <c r="F260" i="16"/>
  <c r="H260" i="16" s="1"/>
  <c r="D260" i="16"/>
  <c r="G260" i="16" s="1"/>
  <c r="F259" i="16"/>
  <c r="H259" i="16" s="1"/>
  <c r="D259" i="16"/>
  <c r="G259" i="16" s="1"/>
  <c r="F258" i="16"/>
  <c r="H258" i="16" s="1"/>
  <c r="D258" i="16"/>
  <c r="G258" i="16" s="1"/>
  <c r="D257" i="16"/>
  <c r="G257" i="16" s="1"/>
  <c r="D256" i="16"/>
  <c r="G256" i="16" s="1"/>
  <c r="H255" i="16"/>
  <c r="D255" i="16"/>
  <c r="G255" i="16" s="1"/>
  <c r="H254" i="16"/>
  <c r="F254" i="16"/>
  <c r="D254" i="16"/>
  <c r="G254" i="16" s="1"/>
  <c r="H253" i="16"/>
  <c r="D253" i="16"/>
  <c r="G253" i="16" s="1"/>
  <c r="H252" i="16"/>
  <c r="D252" i="16"/>
  <c r="G252" i="16" s="1"/>
  <c r="F251" i="16"/>
  <c r="H251" i="16" s="1"/>
  <c r="D251" i="16"/>
  <c r="G251" i="16" s="1"/>
  <c r="F250" i="16"/>
  <c r="H250" i="16" s="1"/>
  <c r="D250" i="16"/>
  <c r="G250" i="16" s="1"/>
  <c r="D249" i="16"/>
  <c r="G249" i="16" s="1"/>
  <c r="F248" i="16"/>
  <c r="H248" i="16" s="1"/>
  <c r="D248" i="16"/>
  <c r="G248" i="16" s="1"/>
  <c r="H247" i="16"/>
  <c r="D247" i="16"/>
  <c r="G247" i="16" s="1"/>
  <c r="D246" i="16"/>
  <c r="G246" i="16" s="1"/>
  <c r="F245" i="16"/>
  <c r="H245" i="16" s="1"/>
  <c r="D245" i="16"/>
  <c r="G245" i="16" s="1"/>
  <c r="H244" i="16"/>
  <c r="F244" i="16"/>
  <c r="D244" i="16"/>
  <c r="G244" i="16" s="1"/>
  <c r="F243" i="16"/>
  <c r="H243" i="16" s="1"/>
  <c r="D243" i="16"/>
  <c r="G243" i="16" s="1"/>
  <c r="F242" i="16"/>
  <c r="H242" i="16" s="1"/>
  <c r="D242" i="16"/>
  <c r="G242" i="16" s="1"/>
  <c r="D241" i="16"/>
  <c r="G241" i="16" s="1"/>
  <c r="D240" i="16"/>
  <c r="G240" i="16" s="1"/>
  <c r="F239" i="16"/>
  <c r="H239" i="16" s="1"/>
  <c r="D239" i="16"/>
  <c r="G239" i="16" s="1"/>
  <c r="H238" i="16"/>
  <c r="D238" i="16"/>
  <c r="G238" i="16" s="1"/>
  <c r="H237" i="16"/>
  <c r="D237" i="16"/>
  <c r="G237" i="16" s="1"/>
  <c r="H236" i="16"/>
  <c r="D236" i="16"/>
  <c r="G236" i="16" s="1"/>
  <c r="H235" i="16"/>
  <c r="D235" i="16"/>
  <c r="G235" i="16" s="1"/>
  <c r="H234" i="16"/>
  <c r="D234" i="16"/>
  <c r="G234" i="16" s="1"/>
  <c r="H233" i="16"/>
  <c r="D233" i="16"/>
  <c r="G233" i="16" s="1"/>
  <c r="H232" i="16"/>
  <c r="D232" i="16"/>
  <c r="G232" i="16" s="1"/>
  <c r="H231" i="16"/>
  <c r="D231" i="16"/>
  <c r="G231" i="16" s="1"/>
  <c r="H230" i="16"/>
  <c r="D230" i="16"/>
  <c r="G230" i="16" s="1"/>
  <c r="F229" i="16"/>
  <c r="H229" i="16" s="1"/>
  <c r="D229" i="16"/>
  <c r="G229" i="16" s="1"/>
  <c r="F228" i="16"/>
  <c r="H228" i="16" s="1"/>
  <c r="D228" i="16"/>
  <c r="G228" i="16" s="1"/>
  <c r="H227" i="16"/>
  <c r="G227" i="16"/>
  <c r="D227" i="16"/>
  <c r="H226" i="16"/>
  <c r="D226" i="16"/>
  <c r="G226" i="16" s="1"/>
  <c r="H225" i="16"/>
  <c r="D225" i="16"/>
  <c r="G225" i="16" s="1"/>
  <c r="H224" i="16"/>
  <c r="D224" i="16"/>
  <c r="G224" i="16" s="1"/>
  <c r="F223" i="16"/>
  <c r="H223" i="16" s="1"/>
  <c r="D223" i="16"/>
  <c r="G223" i="16" s="1"/>
  <c r="H222" i="16"/>
  <c r="D222" i="16"/>
  <c r="G222" i="16" s="1"/>
  <c r="F221" i="16"/>
  <c r="H221" i="16" s="1"/>
  <c r="D221" i="16"/>
  <c r="G221" i="16" s="1"/>
  <c r="D220" i="16"/>
  <c r="G220" i="16" s="1"/>
  <c r="F219" i="16"/>
  <c r="H219" i="16" s="1"/>
  <c r="D219" i="16"/>
  <c r="G219" i="16" s="1"/>
  <c r="H218" i="16"/>
  <c r="D218" i="16"/>
  <c r="G218" i="16" s="1"/>
  <c r="D217" i="16"/>
  <c r="G217" i="16" s="1"/>
  <c r="H216" i="16"/>
  <c r="D216" i="16"/>
  <c r="G216" i="16" s="1"/>
  <c r="H215" i="16"/>
  <c r="D215" i="16"/>
  <c r="G215" i="16" s="1"/>
  <c r="G214" i="16"/>
  <c r="F214" i="16"/>
  <c r="H214" i="16" s="1"/>
  <c r="D214" i="16"/>
  <c r="D213" i="16"/>
  <c r="G213" i="16" s="1"/>
  <c r="F212" i="16"/>
  <c r="H212" i="16" s="1"/>
  <c r="D212" i="16"/>
  <c r="G212" i="16" s="1"/>
  <c r="H211" i="16"/>
  <c r="D211" i="16"/>
  <c r="G211" i="16" s="1"/>
  <c r="H210" i="16"/>
  <c r="D210" i="16"/>
  <c r="G210" i="16" s="1"/>
  <c r="F209" i="16"/>
  <c r="H209" i="16" s="1"/>
  <c r="D209" i="16"/>
  <c r="G209" i="16" s="1"/>
  <c r="F208" i="16"/>
  <c r="H208" i="16" s="1"/>
  <c r="D208" i="16"/>
  <c r="G208" i="16" s="1"/>
  <c r="H207" i="16"/>
  <c r="D207" i="16"/>
  <c r="G207" i="16" s="1"/>
  <c r="H206" i="16"/>
  <c r="D206" i="16"/>
  <c r="G206" i="16" s="1"/>
  <c r="D205" i="16"/>
  <c r="G205" i="16" s="1"/>
  <c r="F204" i="16"/>
  <c r="H204" i="16" s="1"/>
  <c r="D204" i="16"/>
  <c r="G204" i="16" s="1"/>
  <c r="H203" i="16"/>
  <c r="D203" i="16"/>
  <c r="G203" i="16" s="1"/>
  <c r="F201" i="16"/>
  <c r="H201" i="16" s="1"/>
  <c r="D201" i="16"/>
  <c r="G201" i="16" s="1"/>
  <c r="F200" i="16"/>
  <c r="H200" i="16" s="1"/>
  <c r="D200" i="16"/>
  <c r="G200" i="16" s="1"/>
  <c r="F199" i="16"/>
  <c r="H199" i="16" s="1"/>
  <c r="D199" i="16"/>
  <c r="G199" i="16" s="1"/>
  <c r="F198" i="16"/>
  <c r="H198" i="16" s="1"/>
  <c r="D198" i="16"/>
  <c r="G198" i="16" s="1"/>
  <c r="D197" i="16"/>
  <c r="G197" i="16" s="1"/>
  <c r="F196" i="16"/>
  <c r="H196" i="16" s="1"/>
  <c r="D196" i="16"/>
  <c r="G196" i="16" s="1"/>
  <c r="F195" i="16"/>
  <c r="H195" i="16" s="1"/>
  <c r="D195" i="16"/>
  <c r="G195" i="16" s="1"/>
  <c r="H194" i="16"/>
  <c r="D194" i="16"/>
  <c r="G194" i="16" s="1"/>
  <c r="F193" i="16"/>
  <c r="H193" i="16" s="1"/>
  <c r="D193" i="16"/>
  <c r="G193" i="16" s="1"/>
  <c r="H192" i="16"/>
  <c r="D192" i="16"/>
  <c r="G192" i="16" s="1"/>
  <c r="D191" i="16"/>
  <c r="G191" i="16" s="1"/>
  <c r="F190" i="16"/>
  <c r="H190" i="16" s="1"/>
  <c r="D190" i="16"/>
  <c r="G190" i="16" s="1"/>
  <c r="F189" i="16"/>
  <c r="H189" i="16" s="1"/>
  <c r="D189" i="16"/>
  <c r="G189" i="16" s="1"/>
  <c r="F188" i="16"/>
  <c r="H188" i="16" s="1"/>
  <c r="D188" i="16"/>
  <c r="G188" i="16" s="1"/>
  <c r="D187" i="16"/>
  <c r="G187" i="16" s="1"/>
  <c r="D186" i="16"/>
  <c r="G186" i="16" s="1"/>
  <c r="F185" i="16"/>
  <c r="H185" i="16" s="1"/>
  <c r="D185" i="16"/>
  <c r="G185" i="16" s="1"/>
  <c r="F184" i="16"/>
  <c r="H184" i="16" s="1"/>
  <c r="D184" i="16"/>
  <c r="G184" i="16" s="1"/>
  <c r="G183" i="16"/>
  <c r="D183" i="16"/>
  <c r="H182" i="16"/>
  <c r="D182" i="16"/>
  <c r="G182" i="16" s="1"/>
  <c r="F181" i="16"/>
  <c r="H181" i="16" s="1"/>
  <c r="D181" i="16"/>
  <c r="G181" i="16" s="1"/>
  <c r="F180" i="16"/>
  <c r="H180" i="16" s="1"/>
  <c r="D180" i="16"/>
  <c r="G180" i="16" s="1"/>
  <c r="D179" i="16"/>
  <c r="G179" i="16" s="1"/>
  <c r="H178" i="16"/>
  <c r="H175" i="16"/>
  <c r="D175" i="16"/>
  <c r="G175" i="16" s="1"/>
  <c r="F174" i="16"/>
  <c r="H174" i="16" s="1"/>
  <c r="D174" i="16"/>
  <c r="G174" i="16" s="1"/>
  <c r="D173" i="16"/>
  <c r="G173" i="16" s="1"/>
  <c r="F172" i="16"/>
  <c r="H172" i="16" s="1"/>
  <c r="D172" i="16"/>
  <c r="G172" i="16" s="1"/>
  <c r="H171" i="16"/>
  <c r="D171" i="16"/>
  <c r="G171" i="16" s="1"/>
  <c r="D170" i="16"/>
  <c r="G170" i="16" s="1"/>
  <c r="F169" i="16"/>
  <c r="H169" i="16" s="1"/>
  <c r="D169" i="16"/>
  <c r="G169" i="16" s="1"/>
  <c r="F168" i="16"/>
  <c r="H168" i="16" s="1"/>
  <c r="D168" i="16"/>
  <c r="G168" i="16" s="1"/>
  <c r="F167" i="16"/>
  <c r="H167" i="16" s="1"/>
  <c r="D167" i="16"/>
  <c r="G167" i="16" s="1"/>
  <c r="D166" i="16"/>
  <c r="G166" i="16" s="1"/>
  <c r="H165" i="16"/>
  <c r="G165" i="16"/>
  <c r="D165" i="16"/>
  <c r="H164" i="16"/>
  <c r="D164" i="16"/>
  <c r="G164" i="16" s="1"/>
  <c r="F163" i="16"/>
  <c r="H163" i="16" s="1"/>
  <c r="D163" i="16"/>
  <c r="G163" i="16" s="1"/>
  <c r="H162" i="16"/>
  <c r="D162" i="16"/>
  <c r="G162" i="16" s="1"/>
  <c r="H161" i="16"/>
  <c r="D161" i="16"/>
  <c r="G161" i="16" s="1"/>
  <c r="F160" i="16"/>
  <c r="H160" i="16" s="1"/>
  <c r="D160" i="16"/>
  <c r="G160" i="16" s="1"/>
  <c r="D159" i="16"/>
  <c r="G159" i="16" s="1"/>
  <c r="F158" i="16"/>
  <c r="H158" i="16" s="1"/>
  <c r="D158" i="16"/>
  <c r="G158" i="16" s="1"/>
  <c r="H157" i="16"/>
  <c r="D157" i="16"/>
  <c r="G157" i="16" s="1"/>
  <c r="H156" i="16"/>
  <c r="D156" i="16"/>
  <c r="G156" i="16" s="1"/>
  <c r="F155" i="16"/>
  <c r="H155" i="16" s="1"/>
  <c r="D155" i="16"/>
  <c r="G155" i="16" s="1"/>
  <c r="D154" i="16"/>
  <c r="G154" i="16" s="1"/>
  <c r="H153" i="16"/>
  <c r="D153" i="16"/>
  <c r="G153" i="16" s="1"/>
  <c r="H152" i="16"/>
  <c r="D152" i="16"/>
  <c r="G152" i="16" s="1"/>
  <c r="F151" i="16"/>
  <c r="H151" i="16" s="1"/>
  <c r="D151" i="16"/>
  <c r="G151" i="16" s="1"/>
  <c r="H150" i="16"/>
  <c r="D150" i="16"/>
  <c r="G150" i="16" s="1"/>
  <c r="F149" i="16"/>
  <c r="H149" i="16" s="1"/>
  <c r="D149" i="16"/>
  <c r="G149" i="16" s="1"/>
  <c r="H148" i="16"/>
  <c r="D148" i="16"/>
  <c r="G148" i="16" s="1"/>
  <c r="H147" i="16"/>
  <c r="D147" i="16"/>
  <c r="G147" i="16" s="1"/>
  <c r="F146" i="16"/>
  <c r="H146" i="16" s="1"/>
  <c r="D146" i="16"/>
  <c r="G146" i="16" s="1"/>
  <c r="H144" i="16"/>
  <c r="D144" i="16"/>
  <c r="G144" i="16" s="1"/>
  <c r="H143" i="16"/>
  <c r="D143" i="16"/>
  <c r="G143" i="16" s="1"/>
  <c r="H142" i="16"/>
  <c r="D142" i="16"/>
  <c r="G142" i="16" s="1"/>
  <c r="H141" i="16"/>
  <c r="D141" i="16"/>
  <c r="G141" i="16" s="1"/>
  <c r="H140" i="16"/>
  <c r="D140" i="16"/>
  <c r="G140" i="16" s="1"/>
  <c r="D139" i="16"/>
  <c r="G139" i="16" s="1"/>
  <c r="H138" i="16"/>
  <c r="D138" i="16"/>
  <c r="G138" i="16" s="1"/>
  <c r="H137" i="16"/>
  <c r="D137" i="16"/>
  <c r="G137" i="16" s="1"/>
  <c r="D136" i="16"/>
  <c r="G136" i="16" s="1"/>
  <c r="F135" i="16"/>
  <c r="H135" i="16" s="1"/>
  <c r="D135" i="16"/>
  <c r="G135" i="16" s="1"/>
  <c r="F134" i="16"/>
  <c r="H134" i="16" s="1"/>
  <c r="D134" i="16"/>
  <c r="G134" i="16" s="1"/>
  <c r="F133" i="16"/>
  <c r="H133" i="16" s="1"/>
  <c r="D133" i="16"/>
  <c r="G133" i="16" s="1"/>
  <c r="H132" i="16"/>
  <c r="D132" i="16"/>
  <c r="G132" i="16" s="1"/>
  <c r="H131" i="16"/>
  <c r="D131" i="16"/>
  <c r="G131" i="16" s="1"/>
  <c r="H130" i="16"/>
  <c r="D130" i="16"/>
  <c r="G130" i="16" s="1"/>
  <c r="H129" i="16"/>
  <c r="D129" i="16"/>
  <c r="G129" i="16" s="1"/>
  <c r="F128" i="16"/>
  <c r="H128" i="16" s="1"/>
  <c r="D128" i="16"/>
  <c r="G128" i="16" s="1"/>
  <c r="F127" i="16"/>
  <c r="H127" i="16" s="1"/>
  <c r="D127" i="16"/>
  <c r="G127" i="16" s="1"/>
  <c r="H126" i="16"/>
  <c r="D126" i="16"/>
  <c r="G126" i="16" s="1"/>
  <c r="H125" i="16"/>
  <c r="D125" i="16"/>
  <c r="G125" i="16" s="1"/>
  <c r="D124" i="16"/>
  <c r="G124" i="16" s="1"/>
  <c r="F123" i="16"/>
  <c r="H123" i="16" s="1"/>
  <c r="D123" i="16"/>
  <c r="G123" i="16" s="1"/>
  <c r="F122" i="16"/>
  <c r="H122" i="16" s="1"/>
  <c r="D122" i="16"/>
  <c r="G122" i="16" s="1"/>
  <c r="F121" i="16"/>
  <c r="H121" i="16" s="1"/>
  <c r="D121" i="16"/>
  <c r="G121" i="16" s="1"/>
  <c r="H120" i="16"/>
  <c r="D120" i="16"/>
  <c r="G120" i="16" s="1"/>
  <c r="H119" i="16"/>
  <c r="D119" i="16"/>
  <c r="G119" i="16" s="1"/>
  <c r="D118" i="16"/>
  <c r="G118" i="16" s="1"/>
  <c r="F117" i="16"/>
  <c r="H117" i="16" s="1"/>
  <c r="D117" i="16"/>
  <c r="G117" i="16" s="1"/>
  <c r="F116" i="16"/>
  <c r="H116" i="16" s="1"/>
  <c r="D116" i="16"/>
  <c r="G116" i="16" s="1"/>
  <c r="F115" i="16"/>
  <c r="H115" i="16" s="1"/>
  <c r="D115" i="16"/>
  <c r="G115" i="16" s="1"/>
  <c r="F114" i="16"/>
  <c r="H114" i="16" s="1"/>
  <c r="D114" i="16"/>
  <c r="G114" i="16" s="1"/>
  <c r="F113" i="16"/>
  <c r="H113" i="16" s="1"/>
  <c r="D113" i="16"/>
  <c r="G113" i="16" s="1"/>
  <c r="D112" i="16"/>
  <c r="G112" i="16" s="1"/>
  <c r="F111" i="16"/>
  <c r="H111" i="16" s="1"/>
  <c r="D111" i="16"/>
  <c r="G111" i="16" s="1"/>
  <c r="F110" i="16"/>
  <c r="H110" i="16" s="1"/>
  <c r="D110" i="16"/>
  <c r="G110" i="16" s="1"/>
  <c r="D109" i="16"/>
  <c r="G109" i="16" s="1"/>
  <c r="F108" i="16"/>
  <c r="H108" i="16" s="1"/>
  <c r="D108" i="16"/>
  <c r="G108" i="16" s="1"/>
  <c r="H107" i="16"/>
  <c r="D107" i="16"/>
  <c r="G107" i="16" s="1"/>
  <c r="H106" i="16"/>
  <c r="D106" i="16"/>
  <c r="G106" i="16" s="1"/>
  <c r="F105" i="16"/>
  <c r="H105" i="16" s="1"/>
  <c r="D105" i="16"/>
  <c r="G105" i="16" s="1"/>
  <c r="H104" i="16"/>
  <c r="D104" i="16"/>
  <c r="G104" i="16" s="1"/>
  <c r="D103" i="16"/>
  <c r="G103" i="16" s="1"/>
  <c r="F102" i="16"/>
  <c r="H102" i="16" s="1"/>
  <c r="D102" i="16"/>
  <c r="G102" i="16" s="1"/>
  <c r="F101" i="16"/>
  <c r="H101" i="16" s="1"/>
  <c r="D101" i="16"/>
  <c r="G101" i="16" s="1"/>
  <c r="F100" i="16"/>
  <c r="H100" i="16" s="1"/>
  <c r="D100" i="16"/>
  <c r="G100" i="16" s="1"/>
  <c r="D99" i="16"/>
  <c r="G99" i="16" s="1"/>
  <c r="H98" i="16"/>
  <c r="D98" i="16"/>
  <c r="G98" i="16" s="1"/>
  <c r="F97" i="16"/>
  <c r="H97" i="16" s="1"/>
  <c r="D97" i="16"/>
  <c r="G97" i="16" s="1"/>
  <c r="H96" i="16"/>
  <c r="D96" i="16"/>
  <c r="G96" i="16" s="1"/>
  <c r="D95" i="16"/>
  <c r="G95" i="16" s="1"/>
  <c r="F94" i="16"/>
  <c r="H94" i="16" s="1"/>
  <c r="D94" i="16"/>
  <c r="G94" i="16" s="1"/>
  <c r="F93" i="16"/>
  <c r="H93" i="16" s="1"/>
  <c r="D93" i="16"/>
  <c r="G93" i="16" s="1"/>
  <c r="D92" i="16"/>
  <c r="G92" i="16" s="1"/>
  <c r="H91" i="16"/>
  <c r="D91" i="16"/>
  <c r="G91" i="16" s="1"/>
  <c r="F90" i="16"/>
  <c r="H90" i="16" s="1"/>
  <c r="D90" i="16"/>
  <c r="G90" i="16" s="1"/>
  <c r="H89" i="16"/>
  <c r="D89" i="16"/>
  <c r="G89" i="16" s="1"/>
  <c r="D88" i="16"/>
  <c r="G88" i="16" s="1"/>
  <c r="D87" i="16"/>
  <c r="G87" i="16" s="1"/>
  <c r="F86" i="16"/>
  <c r="H86" i="16" s="1"/>
  <c r="D86" i="16"/>
  <c r="G86" i="16" s="1"/>
  <c r="H85" i="16"/>
  <c r="D85" i="16"/>
  <c r="G85" i="16" s="1"/>
  <c r="H84" i="16"/>
  <c r="D84" i="16"/>
  <c r="G84" i="16" s="1"/>
  <c r="D83" i="16"/>
  <c r="G83" i="16" s="1"/>
  <c r="H82" i="16"/>
  <c r="D82" i="16"/>
  <c r="G82" i="16" s="1"/>
  <c r="H81" i="16"/>
  <c r="D81" i="16"/>
  <c r="G81" i="16" s="1"/>
  <c r="F80" i="16"/>
  <c r="H80" i="16" s="1"/>
  <c r="D80" i="16"/>
  <c r="G80" i="16" s="1"/>
  <c r="H79" i="16"/>
  <c r="D79" i="16"/>
  <c r="G79" i="16" s="1"/>
  <c r="H78" i="16"/>
  <c r="D78" i="16"/>
  <c r="G78" i="16" s="1"/>
  <c r="H77" i="16"/>
  <c r="D77" i="16"/>
  <c r="G77" i="16" s="1"/>
  <c r="H76" i="16"/>
  <c r="D76" i="16"/>
  <c r="G76" i="16" s="1"/>
  <c r="D75" i="16"/>
  <c r="G75" i="16" s="1"/>
  <c r="H74" i="16"/>
  <c r="D74" i="16"/>
  <c r="G74" i="16" s="1"/>
  <c r="H73" i="16"/>
  <c r="D73" i="16"/>
  <c r="G73" i="16" s="1"/>
  <c r="H72" i="16"/>
  <c r="D72" i="16"/>
  <c r="G72" i="16" s="1"/>
  <c r="D71" i="16"/>
  <c r="G71" i="16" s="1"/>
  <c r="H70" i="16"/>
  <c r="D70" i="16"/>
  <c r="G70" i="16" s="1"/>
  <c r="H69" i="16"/>
  <c r="D69" i="16"/>
  <c r="G69" i="16" s="1"/>
  <c r="H68" i="16"/>
  <c r="D68" i="16"/>
  <c r="G68" i="16" s="1"/>
  <c r="D67" i="16"/>
  <c r="G67" i="16" s="1"/>
  <c r="D66" i="16"/>
  <c r="G66" i="16" s="1"/>
  <c r="F65" i="16"/>
  <c r="H65" i="16" s="1"/>
  <c r="D65" i="16"/>
  <c r="G65" i="16" s="1"/>
  <c r="F64" i="16"/>
  <c r="H64" i="16" s="1"/>
  <c r="D64" i="16"/>
  <c r="G64" i="16" s="1"/>
  <c r="H63" i="16"/>
  <c r="D63" i="16"/>
  <c r="G63" i="16" s="1"/>
  <c r="H62" i="16"/>
  <c r="D62" i="16"/>
  <c r="G62" i="16" s="1"/>
  <c r="H61" i="16"/>
  <c r="D61" i="16"/>
  <c r="G61" i="16" s="1"/>
  <c r="H60" i="16"/>
  <c r="D60" i="16"/>
  <c r="G60" i="16" s="1"/>
  <c r="H59" i="16"/>
  <c r="D59" i="16"/>
  <c r="G59" i="16" s="1"/>
  <c r="H58" i="16"/>
  <c r="D58" i="16"/>
  <c r="G58" i="16" s="1"/>
  <c r="H57" i="16"/>
  <c r="D57" i="16"/>
  <c r="G57" i="16" s="1"/>
  <c r="H56" i="16"/>
  <c r="D56" i="16"/>
  <c r="G56" i="16" s="1"/>
  <c r="H55" i="16"/>
  <c r="D55" i="16"/>
  <c r="G55" i="16" s="1"/>
  <c r="H54" i="16"/>
  <c r="D54" i="16"/>
  <c r="G54" i="16" s="1"/>
  <c r="H53" i="16"/>
  <c r="D53" i="16"/>
  <c r="G53" i="16" s="1"/>
  <c r="H52" i="16"/>
  <c r="D52" i="16"/>
  <c r="G52" i="16" s="1"/>
  <c r="H51" i="16"/>
  <c r="D51" i="16"/>
  <c r="G51" i="16" s="1"/>
  <c r="H50" i="16"/>
  <c r="D50" i="16"/>
  <c r="G50" i="16" s="1"/>
  <c r="H49" i="16"/>
  <c r="D49" i="16"/>
  <c r="G49" i="16" s="1"/>
  <c r="D48" i="16"/>
  <c r="G48" i="16" s="1"/>
  <c r="F47" i="16"/>
  <c r="H47" i="16" s="1"/>
  <c r="D47" i="16"/>
  <c r="G47" i="16" s="1"/>
  <c r="F46" i="16"/>
  <c r="H46" i="16" s="1"/>
  <c r="D46" i="16"/>
  <c r="G46" i="16" s="1"/>
  <c r="H45" i="16"/>
  <c r="D45" i="16"/>
  <c r="G45" i="16" s="1"/>
  <c r="D44" i="16"/>
  <c r="G44" i="16" s="1"/>
  <c r="F43" i="16"/>
  <c r="H43" i="16" s="1"/>
  <c r="D43" i="16"/>
  <c r="G43" i="16" s="1"/>
  <c r="F42" i="16"/>
  <c r="H42" i="16" s="1"/>
  <c r="D42" i="16"/>
  <c r="G42" i="16" s="1"/>
  <c r="D41" i="16"/>
  <c r="G41" i="16" s="1"/>
  <c r="D40" i="16"/>
  <c r="G40" i="16" s="1"/>
  <c r="D39" i="16"/>
  <c r="G39" i="16" s="1"/>
  <c r="F38" i="16"/>
  <c r="H38" i="16" s="1"/>
  <c r="D38" i="16"/>
  <c r="G38" i="16" s="1"/>
  <c r="F37" i="16"/>
  <c r="H37" i="16" s="1"/>
  <c r="D37" i="16"/>
  <c r="G37" i="16" s="1"/>
  <c r="F36" i="16"/>
  <c r="H36" i="16" s="1"/>
  <c r="D36" i="16"/>
  <c r="G36" i="16" s="1"/>
  <c r="F35" i="16"/>
  <c r="H35" i="16" s="1"/>
  <c r="D35" i="16"/>
  <c r="G35" i="16" s="1"/>
  <c r="F34" i="16"/>
  <c r="H34" i="16" s="1"/>
  <c r="D34" i="16"/>
  <c r="G34" i="16" s="1"/>
  <c r="H33" i="16"/>
  <c r="D33" i="16"/>
  <c r="G33" i="16" s="1"/>
  <c r="H32" i="16"/>
  <c r="D32" i="16"/>
  <c r="G32" i="16" s="1"/>
  <c r="H31" i="16"/>
  <c r="D31" i="16"/>
  <c r="G31" i="16" s="1"/>
  <c r="H30" i="16"/>
  <c r="D30" i="16"/>
  <c r="G30" i="16" s="1"/>
  <c r="H29" i="16"/>
  <c r="D29" i="16"/>
  <c r="G29" i="16" s="1"/>
  <c r="D28" i="16"/>
  <c r="G28" i="16" s="1"/>
  <c r="D27" i="16"/>
  <c r="G27" i="16" s="1"/>
  <c r="F26" i="16"/>
  <c r="H26" i="16" s="1"/>
  <c r="D26" i="16"/>
  <c r="G26" i="16" s="1"/>
  <c r="F25" i="16"/>
  <c r="H25" i="16" s="1"/>
  <c r="D25" i="16"/>
  <c r="G25" i="16" s="1"/>
  <c r="D24" i="16"/>
  <c r="G24" i="16" s="1"/>
  <c r="F23" i="16"/>
  <c r="H23" i="16" s="1"/>
  <c r="D23" i="16"/>
  <c r="G23" i="16" s="1"/>
  <c r="H22" i="16"/>
  <c r="F22" i="16"/>
  <c r="D22" i="16"/>
  <c r="G22" i="16" s="1"/>
  <c r="F21" i="16"/>
  <c r="H21" i="16" s="1"/>
  <c r="D21" i="16"/>
  <c r="G21" i="16" s="1"/>
  <c r="D20" i="16"/>
  <c r="G20" i="16" s="1"/>
  <c r="F19" i="16"/>
  <c r="H19" i="16" s="1"/>
  <c r="D19" i="16"/>
  <c r="G19" i="16" s="1"/>
  <c r="F18" i="16"/>
  <c r="H18" i="16" s="1"/>
  <c r="D18" i="16"/>
  <c r="G18" i="16" s="1"/>
  <c r="H17" i="16"/>
  <c r="D17" i="16"/>
  <c r="G17" i="16" s="1"/>
  <c r="F16" i="16"/>
  <c r="H16" i="16" s="1"/>
  <c r="D16" i="16"/>
  <c r="G16" i="16" s="1"/>
  <c r="F15" i="16"/>
  <c r="H15" i="16" s="1"/>
  <c r="D15" i="16"/>
  <c r="G15" i="16" s="1"/>
  <c r="F14" i="16"/>
  <c r="H14" i="16" s="1"/>
  <c r="D14" i="16"/>
  <c r="G14" i="16" s="1"/>
  <c r="F13" i="16"/>
  <c r="H13" i="16" s="1"/>
  <c r="D13" i="16"/>
  <c r="G13" i="16" s="1"/>
  <c r="F12" i="16"/>
  <c r="H12" i="16" s="1"/>
  <c r="D12" i="16"/>
  <c r="G12" i="16" s="1"/>
  <c r="F11" i="16"/>
  <c r="H11" i="16" s="1"/>
  <c r="D11" i="16"/>
  <c r="G11" i="16" s="1"/>
  <c r="F10" i="16"/>
  <c r="H10" i="16" s="1"/>
  <c r="D10" i="16"/>
  <c r="G10" i="16" s="1"/>
  <c r="F9" i="16"/>
  <c r="H9" i="16" s="1"/>
  <c r="C9" i="16"/>
  <c r="D9" i="16" s="1"/>
  <c r="G9" i="16" s="1"/>
  <c r="F8" i="16"/>
  <c r="H8" i="16" s="1"/>
  <c r="D8" i="16"/>
  <c r="G8" i="16" s="1"/>
  <c r="F28" i="16" l="1"/>
  <c r="H28" i="16" s="1"/>
  <c r="F27" i="16"/>
  <c r="H27" i="16" s="1"/>
  <c r="J479" i="19" l="1"/>
  <c r="H479" i="19"/>
  <c r="D479" i="19"/>
  <c r="L479" i="19" s="1"/>
  <c r="J478" i="19"/>
  <c r="H478" i="19"/>
  <c r="D478" i="19"/>
  <c r="L478" i="19" s="1"/>
  <c r="K477" i="19"/>
  <c r="J477" i="19"/>
  <c r="H477" i="19"/>
  <c r="D477" i="19"/>
  <c r="L477" i="19" s="1"/>
  <c r="J476" i="19"/>
  <c r="H476" i="19"/>
  <c r="D476" i="19"/>
  <c r="K476" i="19" s="1"/>
  <c r="K475" i="19"/>
  <c r="J475" i="19"/>
  <c r="H475" i="19"/>
  <c r="D475" i="19"/>
  <c r="L475" i="19" s="1"/>
  <c r="J473" i="19"/>
  <c r="H473" i="19"/>
  <c r="D473" i="19"/>
  <c r="L473" i="19" s="1"/>
  <c r="L472" i="19"/>
  <c r="H472" i="19"/>
  <c r="K471" i="19"/>
  <c r="J471" i="19"/>
  <c r="H471" i="19"/>
  <c r="D471" i="19"/>
  <c r="L471" i="19" s="1"/>
  <c r="J470" i="19"/>
  <c r="H470" i="19"/>
  <c r="D470" i="19"/>
  <c r="L470" i="19" s="1"/>
  <c r="K468" i="19"/>
  <c r="J468" i="19"/>
  <c r="H468" i="19"/>
  <c r="D468" i="19"/>
  <c r="L468" i="19" s="1"/>
  <c r="J467" i="19"/>
  <c r="H467" i="19"/>
  <c r="D467" i="19"/>
  <c r="K467" i="19" s="1"/>
  <c r="K466" i="19"/>
  <c r="J466" i="19"/>
  <c r="H466" i="19"/>
  <c r="D466" i="19"/>
  <c r="L466" i="19" s="1"/>
  <c r="J464" i="19"/>
  <c r="H464" i="19"/>
  <c r="D464" i="19"/>
  <c r="L464" i="19" s="1"/>
  <c r="K463" i="19"/>
  <c r="J463" i="19"/>
  <c r="H463" i="19"/>
  <c r="D463" i="19"/>
  <c r="L463" i="19" s="1"/>
  <c r="L462" i="19"/>
  <c r="J462" i="19"/>
  <c r="H462" i="19"/>
  <c r="D462" i="19"/>
  <c r="K462" i="19" s="1"/>
  <c r="K460" i="19"/>
  <c r="J460" i="19"/>
  <c r="H460" i="19"/>
  <c r="D460" i="19"/>
  <c r="L460" i="19" s="1"/>
  <c r="J459" i="19"/>
  <c r="H459" i="19"/>
  <c r="D459" i="19"/>
  <c r="L459" i="19" s="1"/>
  <c r="K458" i="19"/>
  <c r="J458" i="19"/>
  <c r="H458" i="19"/>
  <c r="D458" i="19"/>
  <c r="L458" i="19" s="1"/>
  <c r="J457" i="19"/>
  <c r="H457" i="19"/>
  <c r="D457" i="19"/>
  <c r="K457" i="19" s="1"/>
  <c r="K455" i="19"/>
  <c r="J455" i="19"/>
  <c r="H455" i="19"/>
  <c r="D455" i="19"/>
  <c r="L455" i="19" s="1"/>
  <c r="J454" i="19"/>
  <c r="H454" i="19"/>
  <c r="D454" i="19"/>
  <c r="L454" i="19" s="1"/>
  <c r="K453" i="19"/>
  <c r="J453" i="19"/>
  <c r="H453" i="19"/>
  <c r="D453" i="19"/>
  <c r="L453" i="19" s="1"/>
  <c r="L451" i="19"/>
  <c r="J451" i="19"/>
  <c r="H451" i="19"/>
  <c r="D451" i="19"/>
  <c r="K451" i="19" s="1"/>
  <c r="K450" i="19"/>
  <c r="J450" i="19"/>
  <c r="H450" i="19"/>
  <c r="D450" i="19"/>
  <c r="L450" i="19" s="1"/>
  <c r="J449" i="19"/>
  <c r="H449" i="19"/>
  <c r="D449" i="19"/>
  <c r="L449" i="19" s="1"/>
  <c r="K447" i="19"/>
  <c r="J447" i="19"/>
  <c r="H447" i="19"/>
  <c r="D447" i="19"/>
  <c r="L447" i="19" s="1"/>
  <c r="J446" i="19"/>
  <c r="H446" i="19"/>
  <c r="D446" i="19"/>
  <c r="K446" i="19" s="1"/>
  <c r="K445" i="19"/>
  <c r="J445" i="19"/>
  <c r="H445" i="19"/>
  <c r="D445" i="19"/>
  <c r="L445" i="19" s="1"/>
  <c r="J442" i="19"/>
  <c r="H442" i="19"/>
  <c r="D442" i="19"/>
  <c r="L442" i="19" s="1"/>
  <c r="K441" i="19"/>
  <c r="J441" i="19"/>
  <c r="H441" i="19"/>
  <c r="D441" i="19"/>
  <c r="L441" i="19" s="1"/>
  <c r="L440" i="19"/>
  <c r="J440" i="19"/>
  <c r="H440" i="19"/>
  <c r="D440" i="19"/>
  <c r="K440" i="19" s="1"/>
  <c r="K439" i="19"/>
  <c r="J439" i="19"/>
  <c r="H439" i="19"/>
  <c r="D439" i="19"/>
  <c r="L439" i="19" s="1"/>
  <c r="J438" i="19"/>
  <c r="H438" i="19"/>
  <c r="D438" i="19"/>
  <c r="L438" i="19" s="1"/>
  <c r="K437" i="19"/>
  <c r="J437" i="19"/>
  <c r="H437" i="19"/>
  <c r="D437" i="19"/>
  <c r="L437" i="19" s="1"/>
  <c r="J436" i="19"/>
  <c r="H436" i="19"/>
  <c r="D436" i="19"/>
  <c r="K436" i="19" s="1"/>
  <c r="K435" i="19"/>
  <c r="J435" i="19"/>
  <c r="H435" i="19"/>
  <c r="D435" i="19"/>
  <c r="L435" i="19" s="1"/>
  <c r="L432" i="19"/>
  <c r="H432" i="19"/>
  <c r="L431" i="19"/>
  <c r="H431" i="19"/>
  <c r="L430" i="19"/>
  <c r="H430" i="19"/>
  <c r="L429" i="19"/>
  <c r="H429" i="19"/>
  <c r="J428" i="19"/>
  <c r="H428" i="19"/>
  <c r="D428" i="19"/>
  <c r="L428" i="19" s="1"/>
  <c r="K427" i="19"/>
  <c r="J427" i="19"/>
  <c r="H427" i="19"/>
  <c r="D427" i="19"/>
  <c r="L427" i="19" s="1"/>
  <c r="L426" i="19"/>
  <c r="J426" i="19"/>
  <c r="H426" i="19"/>
  <c r="D426" i="19"/>
  <c r="K426" i="19" s="1"/>
  <c r="K425" i="19"/>
  <c r="J425" i="19"/>
  <c r="H425" i="19"/>
  <c r="D425" i="19"/>
  <c r="L425" i="19" s="1"/>
  <c r="J424" i="19"/>
  <c r="H424" i="19"/>
  <c r="D424" i="19"/>
  <c r="L424" i="19" s="1"/>
  <c r="K423" i="19"/>
  <c r="J423" i="19"/>
  <c r="H423" i="19"/>
  <c r="D423" i="19"/>
  <c r="L423" i="19" s="1"/>
  <c r="J422" i="19"/>
  <c r="H422" i="19"/>
  <c r="D422" i="19"/>
  <c r="K422" i="19" s="1"/>
  <c r="K421" i="19"/>
  <c r="J421" i="19"/>
  <c r="H421" i="19"/>
  <c r="D421" i="19"/>
  <c r="L421" i="19" s="1"/>
  <c r="J420" i="19"/>
  <c r="H420" i="19"/>
  <c r="D420" i="19"/>
  <c r="L420" i="19" s="1"/>
  <c r="K419" i="19"/>
  <c r="J419" i="19"/>
  <c r="H419" i="19"/>
  <c r="D419" i="19"/>
  <c r="L419" i="19" s="1"/>
  <c r="L418" i="19"/>
  <c r="J418" i="19"/>
  <c r="H418" i="19"/>
  <c r="D418" i="19"/>
  <c r="K418" i="19" s="1"/>
  <c r="K417" i="19"/>
  <c r="J417" i="19"/>
  <c r="H417" i="19"/>
  <c r="D417" i="19"/>
  <c r="L417" i="19" s="1"/>
  <c r="J415" i="19"/>
  <c r="H415" i="19"/>
  <c r="D415" i="19"/>
  <c r="L415" i="19" s="1"/>
  <c r="K414" i="19"/>
  <c r="J414" i="19"/>
  <c r="H414" i="19"/>
  <c r="D414" i="19"/>
  <c r="L414" i="19" s="1"/>
  <c r="J412" i="19"/>
  <c r="H412" i="19"/>
  <c r="D412" i="19"/>
  <c r="K412" i="19" s="1"/>
  <c r="K411" i="19"/>
  <c r="J411" i="19"/>
  <c r="H411" i="19"/>
  <c r="D411" i="19"/>
  <c r="L411" i="19" s="1"/>
  <c r="L409" i="19"/>
  <c r="H409" i="19"/>
  <c r="L408" i="19"/>
  <c r="H408" i="19"/>
  <c r="L406" i="19"/>
  <c r="H406" i="19"/>
  <c r="L405" i="19"/>
  <c r="H405" i="19"/>
  <c r="H403" i="19"/>
  <c r="L402" i="19"/>
  <c r="H402" i="19"/>
  <c r="L401" i="19"/>
  <c r="H401" i="19"/>
  <c r="L400" i="19"/>
  <c r="H400" i="19"/>
  <c r="L398" i="19"/>
  <c r="H398" i="19"/>
  <c r="L397" i="19"/>
  <c r="H397" i="19"/>
  <c r="L395" i="19"/>
  <c r="H395" i="19"/>
  <c r="L394" i="19"/>
  <c r="H394" i="19"/>
  <c r="L392" i="19"/>
  <c r="H392" i="19"/>
  <c r="H391" i="19"/>
  <c r="H390" i="19"/>
  <c r="H389" i="19"/>
  <c r="H388" i="19"/>
  <c r="L387" i="19"/>
  <c r="H387" i="19"/>
  <c r="K385" i="19"/>
  <c r="J385" i="19"/>
  <c r="H385" i="19"/>
  <c r="D385" i="19"/>
  <c r="L385" i="19" s="1"/>
  <c r="L382" i="19"/>
  <c r="J382" i="19"/>
  <c r="D382" i="19"/>
  <c r="K382" i="19" s="1"/>
  <c r="J381" i="19"/>
  <c r="H381" i="19"/>
  <c r="D381" i="19"/>
  <c r="L381" i="19" s="1"/>
  <c r="K380" i="19"/>
  <c r="J380" i="19"/>
  <c r="H380" i="19"/>
  <c r="D380" i="19"/>
  <c r="L380" i="19" s="1"/>
  <c r="L379" i="19"/>
  <c r="J379" i="19"/>
  <c r="H379" i="19"/>
  <c r="D379" i="19"/>
  <c r="L378" i="19"/>
  <c r="J378" i="19"/>
  <c r="H378" i="19"/>
  <c r="D378" i="19"/>
  <c r="K378" i="19" s="1"/>
  <c r="K377" i="19"/>
  <c r="J377" i="19"/>
  <c r="H377" i="19"/>
  <c r="D377" i="19"/>
  <c r="L377" i="19" s="1"/>
  <c r="J376" i="19"/>
  <c r="H376" i="19"/>
  <c r="D376" i="19"/>
  <c r="L376" i="19" s="1"/>
  <c r="K373" i="19"/>
  <c r="J373" i="19"/>
  <c r="H373" i="19"/>
  <c r="D373" i="19"/>
  <c r="L373" i="19" s="1"/>
  <c r="L372" i="19"/>
  <c r="H372" i="19"/>
  <c r="L371" i="19"/>
  <c r="J371" i="19"/>
  <c r="H371" i="19"/>
  <c r="D371" i="19"/>
  <c r="J370" i="19"/>
  <c r="H370" i="19"/>
  <c r="D370" i="19"/>
  <c r="L370" i="19" s="1"/>
  <c r="K369" i="19"/>
  <c r="J369" i="19"/>
  <c r="H369" i="19"/>
  <c r="D369" i="19"/>
  <c r="L369" i="19" s="1"/>
  <c r="J367" i="19"/>
  <c r="H367" i="19"/>
  <c r="D367" i="19"/>
  <c r="K367" i="19" s="1"/>
  <c r="K366" i="19"/>
  <c r="J366" i="19"/>
  <c r="H366" i="19"/>
  <c r="D366" i="19"/>
  <c r="L366" i="19" s="1"/>
  <c r="L365" i="19"/>
  <c r="J365" i="19"/>
  <c r="H365" i="19"/>
  <c r="D365" i="19"/>
  <c r="L364" i="19"/>
  <c r="J364" i="19"/>
  <c r="H364" i="19"/>
  <c r="D364" i="19"/>
  <c r="J361" i="19"/>
  <c r="H361" i="19"/>
  <c r="D361" i="19"/>
  <c r="L361" i="19" s="1"/>
  <c r="K360" i="19"/>
  <c r="J360" i="19"/>
  <c r="H360" i="19"/>
  <c r="D360" i="19"/>
  <c r="L360" i="19" s="1"/>
  <c r="J359" i="19"/>
  <c r="H359" i="19"/>
  <c r="D359" i="19"/>
  <c r="K359" i="19" s="1"/>
  <c r="K358" i="19"/>
  <c r="J358" i="19"/>
  <c r="H358" i="19"/>
  <c r="D358" i="19"/>
  <c r="L358" i="19" s="1"/>
  <c r="J357" i="19"/>
  <c r="H357" i="19"/>
  <c r="D357" i="19"/>
  <c r="L357" i="19" s="1"/>
  <c r="K356" i="19"/>
  <c r="J356" i="19"/>
  <c r="H356" i="19"/>
  <c r="D356" i="19"/>
  <c r="L356" i="19" s="1"/>
  <c r="L355" i="19"/>
  <c r="J355" i="19"/>
  <c r="H355" i="19"/>
  <c r="D355" i="19"/>
  <c r="K355" i="19" s="1"/>
  <c r="K354" i="19"/>
  <c r="J354" i="19"/>
  <c r="H354" i="19"/>
  <c r="D354" i="19"/>
  <c r="L354" i="19" s="1"/>
  <c r="J353" i="19"/>
  <c r="H353" i="19"/>
  <c r="D353" i="19"/>
  <c r="L353" i="19" s="1"/>
  <c r="K352" i="19"/>
  <c r="J352" i="19"/>
  <c r="H352" i="19"/>
  <c r="D352" i="19"/>
  <c r="L352" i="19" s="1"/>
  <c r="L350" i="19"/>
  <c r="H350" i="19"/>
  <c r="L349" i="19"/>
  <c r="H349" i="19"/>
  <c r="L348" i="19"/>
  <c r="H348" i="19"/>
  <c r="L347" i="19"/>
  <c r="H347" i="19"/>
  <c r="L346" i="19"/>
  <c r="H346" i="19"/>
  <c r="L345" i="19"/>
  <c r="H345" i="19"/>
  <c r="L344" i="19"/>
  <c r="H344" i="19"/>
  <c r="J342" i="19"/>
  <c r="H342" i="19"/>
  <c r="D342" i="19"/>
  <c r="L342" i="19" s="1"/>
  <c r="K341" i="19"/>
  <c r="J341" i="19"/>
  <c r="H341" i="19"/>
  <c r="D341" i="19"/>
  <c r="L341" i="19" s="1"/>
  <c r="L340" i="19"/>
  <c r="J340" i="19"/>
  <c r="H340" i="19"/>
  <c r="D340" i="19"/>
  <c r="K340" i="19" s="1"/>
  <c r="K339" i="19"/>
  <c r="J339" i="19"/>
  <c r="H339" i="19"/>
  <c r="D339" i="19"/>
  <c r="L339" i="19" s="1"/>
  <c r="J338" i="19"/>
  <c r="H338" i="19"/>
  <c r="D338" i="19"/>
  <c r="L338" i="19" s="1"/>
  <c r="K337" i="19"/>
  <c r="J337" i="19"/>
  <c r="H337" i="19"/>
  <c r="D337" i="19"/>
  <c r="L337" i="19" s="1"/>
  <c r="J335" i="19"/>
  <c r="H335" i="19"/>
  <c r="D335" i="19"/>
  <c r="K335" i="19" s="1"/>
  <c r="K334" i="19"/>
  <c r="J334" i="19"/>
  <c r="H334" i="19"/>
  <c r="D334" i="19"/>
  <c r="L334" i="19" s="1"/>
  <c r="J332" i="19"/>
  <c r="H332" i="19"/>
  <c r="D332" i="19"/>
  <c r="L332" i="19" s="1"/>
  <c r="K331" i="19"/>
  <c r="J331" i="19"/>
  <c r="H331" i="19"/>
  <c r="D331" i="19"/>
  <c r="L331" i="19" s="1"/>
  <c r="J330" i="19"/>
  <c r="H330" i="19"/>
  <c r="D330" i="19"/>
  <c r="K330" i="19" s="1"/>
  <c r="K328" i="19"/>
  <c r="J328" i="19"/>
  <c r="H328" i="19"/>
  <c r="D328" i="19"/>
  <c r="L328" i="19" s="1"/>
  <c r="J327" i="19"/>
  <c r="H327" i="19"/>
  <c r="D327" i="19"/>
  <c r="L327" i="19" s="1"/>
  <c r="K325" i="19"/>
  <c r="J325" i="19"/>
  <c r="H325" i="19"/>
  <c r="D325" i="19"/>
  <c r="L325" i="19" s="1"/>
  <c r="J324" i="19"/>
  <c r="H324" i="19"/>
  <c r="D324" i="19"/>
  <c r="K324" i="19" s="1"/>
  <c r="K323" i="19"/>
  <c r="J323" i="19"/>
  <c r="H323" i="19"/>
  <c r="D323" i="19"/>
  <c r="L323" i="19" s="1"/>
  <c r="J322" i="19"/>
  <c r="H322" i="19"/>
  <c r="D322" i="19"/>
  <c r="L322" i="19" s="1"/>
  <c r="K321" i="19"/>
  <c r="J321" i="19"/>
  <c r="H321" i="19"/>
  <c r="D321" i="19"/>
  <c r="L321" i="19" s="1"/>
  <c r="L319" i="19"/>
  <c r="J319" i="19"/>
  <c r="H319" i="19"/>
  <c r="D319" i="19"/>
  <c r="K319" i="19" s="1"/>
  <c r="K318" i="19"/>
  <c r="J318" i="19"/>
  <c r="H318" i="19"/>
  <c r="D318" i="19"/>
  <c r="L318" i="19" s="1"/>
  <c r="J317" i="19"/>
  <c r="H317" i="19"/>
  <c r="D317" i="19"/>
  <c r="L317" i="19" s="1"/>
  <c r="K315" i="19"/>
  <c r="J315" i="19"/>
  <c r="H315" i="19"/>
  <c r="D315" i="19"/>
  <c r="L315" i="19" s="1"/>
  <c r="J314" i="19"/>
  <c r="H314" i="19"/>
  <c r="D314" i="19"/>
  <c r="K314" i="19" s="1"/>
  <c r="K313" i="19"/>
  <c r="J313" i="19"/>
  <c r="H313" i="19"/>
  <c r="D313" i="19"/>
  <c r="L313" i="19" s="1"/>
  <c r="J311" i="19"/>
  <c r="H311" i="19"/>
  <c r="D311" i="19"/>
  <c r="L311" i="19" s="1"/>
  <c r="K310" i="19"/>
  <c r="J310" i="19"/>
  <c r="H310" i="19"/>
  <c r="D310" i="19"/>
  <c r="L310" i="19" s="1"/>
  <c r="J309" i="19"/>
  <c r="H309" i="19"/>
  <c r="D309" i="19"/>
  <c r="K309" i="19" s="1"/>
  <c r="K306" i="19"/>
  <c r="J306" i="19"/>
  <c r="H306" i="19"/>
  <c r="D306" i="19"/>
  <c r="L306" i="19" s="1"/>
  <c r="J305" i="19"/>
  <c r="H305" i="19"/>
  <c r="D305" i="19"/>
  <c r="L305" i="19" s="1"/>
  <c r="K304" i="19"/>
  <c r="J304" i="19"/>
  <c r="H304" i="19"/>
  <c r="D304" i="19"/>
  <c r="L304" i="19" s="1"/>
  <c r="J303" i="19"/>
  <c r="H303" i="19"/>
  <c r="D303" i="19"/>
  <c r="K303" i="19" s="1"/>
  <c r="K302" i="19"/>
  <c r="J302" i="19"/>
  <c r="H302" i="19"/>
  <c r="D302" i="19"/>
  <c r="L302" i="19" s="1"/>
  <c r="J301" i="19"/>
  <c r="H301" i="19"/>
  <c r="D301" i="19"/>
  <c r="L301" i="19" s="1"/>
  <c r="K300" i="19"/>
  <c r="J300" i="19"/>
  <c r="H300" i="19"/>
  <c r="D300" i="19"/>
  <c r="L300" i="19" s="1"/>
  <c r="L298" i="19"/>
  <c r="J298" i="19"/>
  <c r="H298" i="19"/>
  <c r="D298" i="19"/>
  <c r="K298" i="19" s="1"/>
  <c r="K297" i="19"/>
  <c r="J297" i="19"/>
  <c r="H297" i="19"/>
  <c r="D297" i="19"/>
  <c r="L297" i="19" s="1"/>
  <c r="K296" i="19"/>
  <c r="J296" i="19"/>
  <c r="H296" i="19"/>
  <c r="D296" i="19"/>
  <c r="J295" i="19"/>
  <c r="H295" i="19"/>
  <c r="D295" i="19"/>
  <c r="L295" i="19" s="1"/>
  <c r="K294" i="19"/>
  <c r="J294" i="19"/>
  <c r="H294" i="19"/>
  <c r="D294" i="19"/>
  <c r="L294" i="19" s="1"/>
  <c r="L293" i="19"/>
  <c r="J293" i="19"/>
  <c r="H293" i="19"/>
  <c r="D293" i="19"/>
  <c r="J292" i="19"/>
  <c r="H292" i="19"/>
  <c r="D292" i="19"/>
  <c r="K292" i="19" s="1"/>
  <c r="K291" i="19"/>
  <c r="J291" i="19"/>
  <c r="H291" i="19"/>
  <c r="D291" i="19"/>
  <c r="L291" i="19" s="1"/>
  <c r="J290" i="19"/>
  <c r="H290" i="19"/>
  <c r="D290" i="19"/>
  <c r="L290" i="19" s="1"/>
  <c r="L287" i="19"/>
  <c r="H287" i="19"/>
  <c r="K286" i="19"/>
  <c r="J286" i="19"/>
  <c r="H286" i="19"/>
  <c r="D286" i="19"/>
  <c r="L286" i="19" s="1"/>
  <c r="J285" i="19"/>
  <c r="H285" i="19"/>
  <c r="D285" i="19"/>
  <c r="L285" i="19" s="1"/>
  <c r="K284" i="19"/>
  <c r="J284" i="19"/>
  <c r="H284" i="19"/>
  <c r="D284" i="19"/>
  <c r="L284" i="19" s="1"/>
  <c r="J283" i="19"/>
  <c r="H283" i="19"/>
  <c r="D283" i="19"/>
  <c r="K283" i="19" s="1"/>
  <c r="K282" i="19"/>
  <c r="J282" i="19"/>
  <c r="H282" i="19"/>
  <c r="D282" i="19"/>
  <c r="L282" i="19" s="1"/>
  <c r="J281" i="19"/>
  <c r="H281" i="19"/>
  <c r="D281" i="19"/>
  <c r="L281" i="19" s="1"/>
  <c r="J280" i="19"/>
  <c r="D280" i="19"/>
  <c r="L280" i="19" s="1"/>
  <c r="J278" i="19"/>
  <c r="H278" i="19"/>
  <c r="D278" i="19"/>
  <c r="L278" i="19" s="1"/>
  <c r="K277" i="19"/>
  <c r="J277" i="19"/>
  <c r="H277" i="19"/>
  <c r="D277" i="19"/>
  <c r="L277" i="19" s="1"/>
  <c r="J276" i="19"/>
  <c r="H276" i="19"/>
  <c r="D276" i="19"/>
  <c r="K276" i="19" s="1"/>
  <c r="K275" i="19"/>
  <c r="J275" i="19"/>
  <c r="H275" i="19"/>
  <c r="D275" i="19"/>
  <c r="L275" i="19" s="1"/>
  <c r="J274" i="19"/>
  <c r="H274" i="19"/>
  <c r="D274" i="19"/>
  <c r="L274" i="19" s="1"/>
  <c r="K273" i="19"/>
  <c r="J273" i="19"/>
  <c r="H273" i="19"/>
  <c r="D273" i="19"/>
  <c r="L273" i="19" s="1"/>
  <c r="H271" i="19"/>
  <c r="K270" i="19"/>
  <c r="J270" i="19"/>
  <c r="H270" i="19"/>
  <c r="D270" i="19"/>
  <c r="L270" i="19" s="1"/>
  <c r="J269" i="19"/>
  <c r="H269" i="19"/>
  <c r="D269" i="19"/>
  <c r="L269" i="19" s="1"/>
  <c r="K268" i="19"/>
  <c r="J268" i="19"/>
  <c r="H268" i="19"/>
  <c r="D268" i="19"/>
  <c r="L268" i="19" s="1"/>
  <c r="L267" i="19"/>
  <c r="J267" i="19"/>
  <c r="H267" i="19"/>
  <c r="D267" i="19"/>
  <c r="K267" i="19" s="1"/>
  <c r="K266" i="19"/>
  <c r="J266" i="19"/>
  <c r="H266" i="19"/>
  <c r="D266" i="19"/>
  <c r="L266" i="19" s="1"/>
  <c r="J265" i="19"/>
  <c r="H265" i="19"/>
  <c r="D265" i="19"/>
  <c r="L265" i="19" s="1"/>
  <c r="K264" i="19"/>
  <c r="J264" i="19"/>
  <c r="H264" i="19"/>
  <c r="D264" i="19"/>
  <c r="L264" i="19" s="1"/>
  <c r="J263" i="19"/>
  <c r="H263" i="19"/>
  <c r="D263" i="19"/>
  <c r="K263" i="19" s="1"/>
  <c r="K262" i="19"/>
  <c r="J262" i="19"/>
  <c r="H262" i="19"/>
  <c r="D262" i="19"/>
  <c r="L262" i="19" s="1"/>
  <c r="J260" i="19"/>
  <c r="H260" i="19"/>
  <c r="D260" i="19"/>
  <c r="L260" i="19" s="1"/>
  <c r="K259" i="19"/>
  <c r="J259" i="19"/>
  <c r="H259" i="19"/>
  <c r="D259" i="19"/>
  <c r="L259" i="19" s="1"/>
  <c r="K258" i="19"/>
  <c r="J258" i="19"/>
  <c r="D258" i="19"/>
  <c r="K257" i="19"/>
  <c r="J257" i="19"/>
  <c r="D257" i="19"/>
  <c r="L257" i="19" s="1"/>
  <c r="K256" i="19"/>
  <c r="J256" i="19"/>
  <c r="D256" i="19"/>
  <c r="L256" i="19" s="1"/>
  <c r="H255" i="19"/>
  <c r="K254" i="19"/>
  <c r="J254" i="19"/>
  <c r="H254" i="19"/>
  <c r="D254" i="19"/>
  <c r="L253" i="19"/>
  <c r="J253" i="19"/>
  <c r="H253" i="19"/>
  <c r="D253" i="19"/>
  <c r="K253" i="19" s="1"/>
  <c r="K251" i="19"/>
  <c r="J251" i="19"/>
  <c r="H251" i="19"/>
  <c r="D251" i="19"/>
  <c r="L251" i="19" s="1"/>
  <c r="J250" i="19"/>
  <c r="H250" i="19"/>
  <c r="D250" i="19"/>
  <c r="L250" i="19" s="1"/>
  <c r="J249" i="19"/>
  <c r="H249" i="19"/>
  <c r="D249" i="19"/>
  <c r="K249" i="19" s="1"/>
  <c r="K248" i="19"/>
  <c r="J248" i="19"/>
  <c r="H248" i="19"/>
  <c r="D248" i="19"/>
  <c r="L248" i="19" s="1"/>
  <c r="K247" i="19"/>
  <c r="J247" i="19"/>
  <c r="H247" i="19"/>
  <c r="D247" i="19"/>
  <c r="L245" i="19"/>
  <c r="J245" i="19"/>
  <c r="H245" i="19"/>
  <c r="D245" i="19"/>
  <c r="K245" i="19" s="1"/>
  <c r="K244" i="19"/>
  <c r="J244" i="19"/>
  <c r="H244" i="19"/>
  <c r="D244" i="19"/>
  <c r="L244" i="19" s="1"/>
  <c r="J242" i="19"/>
  <c r="H242" i="19"/>
  <c r="D242" i="19"/>
  <c r="L242" i="19" s="1"/>
  <c r="K241" i="19"/>
  <c r="J241" i="19"/>
  <c r="H241" i="19"/>
  <c r="D241" i="19"/>
  <c r="L241" i="19" s="1"/>
  <c r="J240" i="19"/>
  <c r="H240" i="19"/>
  <c r="D240" i="19"/>
  <c r="K240" i="19" s="1"/>
  <c r="L236" i="19"/>
  <c r="H236" i="19"/>
  <c r="L234" i="19"/>
  <c r="H234" i="19"/>
  <c r="L233" i="19"/>
  <c r="H233" i="19"/>
  <c r="K232" i="19"/>
  <c r="J232" i="19"/>
  <c r="H232" i="19"/>
  <c r="D232" i="19"/>
  <c r="L232" i="19" s="1"/>
  <c r="J231" i="19"/>
  <c r="H231" i="19"/>
  <c r="D231" i="19"/>
  <c r="K231" i="19" s="1"/>
  <c r="K230" i="19"/>
  <c r="J230" i="19"/>
  <c r="H230" i="19"/>
  <c r="D230" i="19"/>
  <c r="L230" i="19" s="1"/>
  <c r="J229" i="19"/>
  <c r="H229" i="19"/>
  <c r="D229" i="19"/>
  <c r="K228" i="19"/>
  <c r="J228" i="19"/>
  <c r="H228" i="19"/>
  <c r="D228" i="19"/>
  <c r="L228" i="19" s="1"/>
  <c r="L227" i="19"/>
  <c r="J227" i="19"/>
  <c r="H227" i="19"/>
  <c r="D227" i="19"/>
  <c r="K227" i="19" s="1"/>
  <c r="K226" i="19"/>
  <c r="J226" i="19"/>
  <c r="H226" i="19"/>
  <c r="D226" i="19"/>
  <c r="L226" i="19" s="1"/>
  <c r="L225" i="19"/>
  <c r="J225" i="19"/>
  <c r="H225" i="19"/>
  <c r="D225" i="19"/>
  <c r="K225" i="19" s="1"/>
  <c r="K224" i="19"/>
  <c r="J224" i="19"/>
  <c r="H224" i="19"/>
  <c r="D224" i="19"/>
  <c r="L224" i="19" s="1"/>
  <c r="L221" i="19"/>
  <c r="H221" i="19"/>
  <c r="J219" i="19"/>
  <c r="H219" i="19"/>
  <c r="D219" i="19"/>
  <c r="L219" i="19" s="1"/>
  <c r="K218" i="19"/>
  <c r="J218" i="19"/>
  <c r="H218" i="19"/>
  <c r="D218" i="19"/>
  <c r="L218" i="19" s="1"/>
  <c r="J217" i="19"/>
  <c r="H217" i="19"/>
  <c r="D217" i="19"/>
  <c r="K217" i="19" s="1"/>
  <c r="K216" i="19"/>
  <c r="J216" i="19"/>
  <c r="H216" i="19"/>
  <c r="D216" i="19"/>
  <c r="L216" i="19" s="1"/>
  <c r="J215" i="19"/>
  <c r="H215" i="19"/>
  <c r="D215" i="19"/>
  <c r="L215" i="19" s="1"/>
  <c r="K214" i="19"/>
  <c r="J214" i="19"/>
  <c r="H214" i="19"/>
  <c r="D214" i="19"/>
  <c r="L214" i="19" s="1"/>
  <c r="J213" i="19"/>
  <c r="H213" i="19"/>
  <c r="D213" i="19"/>
  <c r="K213" i="19" s="1"/>
  <c r="K212" i="19"/>
  <c r="J212" i="19"/>
  <c r="H212" i="19"/>
  <c r="D212" i="19"/>
  <c r="L212" i="19" s="1"/>
  <c r="J211" i="19"/>
  <c r="H211" i="19"/>
  <c r="D211" i="19"/>
  <c r="L211" i="19" s="1"/>
  <c r="J210" i="19"/>
  <c r="H210" i="19"/>
  <c r="D210" i="19"/>
  <c r="L210" i="19" s="1"/>
  <c r="K207" i="19"/>
  <c r="J207" i="19"/>
  <c r="H207" i="19"/>
  <c r="D207" i="19"/>
  <c r="L207" i="19" s="1"/>
  <c r="J206" i="19"/>
  <c r="H206" i="19"/>
  <c r="D206" i="19"/>
  <c r="K206" i="19" s="1"/>
  <c r="K205" i="19"/>
  <c r="J205" i="19"/>
  <c r="H205" i="19"/>
  <c r="D205" i="19"/>
  <c r="L205" i="19" s="1"/>
  <c r="J204" i="19"/>
  <c r="H204" i="19"/>
  <c r="D204" i="19"/>
  <c r="L204" i="19" s="1"/>
  <c r="K203" i="19"/>
  <c r="J203" i="19"/>
  <c r="H203" i="19"/>
  <c r="D203" i="19"/>
  <c r="L203" i="19" s="1"/>
  <c r="J202" i="19"/>
  <c r="H202" i="19"/>
  <c r="D202" i="19"/>
  <c r="K202" i="19" s="1"/>
  <c r="K199" i="19"/>
  <c r="J199" i="19"/>
  <c r="H199" i="19"/>
  <c r="D199" i="19"/>
  <c r="L199" i="19" s="1"/>
  <c r="J198" i="19"/>
  <c r="H198" i="19"/>
  <c r="D198" i="19"/>
  <c r="L198" i="19" s="1"/>
  <c r="K197" i="19"/>
  <c r="J197" i="19"/>
  <c r="H197" i="19"/>
  <c r="D197" i="19"/>
  <c r="L197" i="19" s="1"/>
  <c r="J196" i="19"/>
  <c r="H196" i="19"/>
  <c r="D196" i="19"/>
  <c r="K196" i="19" s="1"/>
  <c r="K195" i="19"/>
  <c r="J195" i="19"/>
  <c r="H195" i="19"/>
  <c r="D195" i="19"/>
  <c r="L195" i="19" s="1"/>
  <c r="J194" i="19"/>
  <c r="H194" i="19"/>
  <c r="D194" i="19"/>
  <c r="L194" i="19" s="1"/>
  <c r="K193" i="19"/>
  <c r="J193" i="19"/>
  <c r="H193" i="19"/>
  <c r="D193" i="19"/>
  <c r="L193" i="19" s="1"/>
  <c r="J191" i="19"/>
  <c r="H191" i="19"/>
  <c r="D191" i="19"/>
  <c r="K191" i="19" s="1"/>
  <c r="K190" i="19"/>
  <c r="J190" i="19"/>
  <c r="H190" i="19"/>
  <c r="D190" i="19"/>
  <c r="L190" i="19" s="1"/>
  <c r="J189" i="19"/>
  <c r="H189" i="19"/>
  <c r="D189" i="19"/>
  <c r="L189" i="19" s="1"/>
  <c r="L187" i="19"/>
  <c r="H187" i="19"/>
  <c r="L186" i="19"/>
  <c r="H186" i="19"/>
  <c r="K184" i="19"/>
  <c r="J184" i="19"/>
  <c r="H184" i="19"/>
  <c r="D184" i="19"/>
  <c r="L184" i="19" s="1"/>
  <c r="J183" i="19"/>
  <c r="H183" i="19"/>
  <c r="D183" i="19"/>
  <c r="K183" i="19" s="1"/>
  <c r="K181" i="19"/>
  <c r="J181" i="19"/>
  <c r="H181" i="19"/>
  <c r="D181" i="19"/>
  <c r="L181" i="19" s="1"/>
  <c r="J180" i="19"/>
  <c r="H180" i="19"/>
  <c r="D180" i="19"/>
  <c r="L180" i="19" s="1"/>
  <c r="K179" i="19"/>
  <c r="J179" i="19"/>
  <c r="H179" i="19"/>
  <c r="D179" i="19"/>
  <c r="L179" i="19" s="1"/>
  <c r="J178" i="19"/>
  <c r="H178" i="19"/>
  <c r="D178" i="19"/>
  <c r="K178" i="19" s="1"/>
  <c r="K175" i="19"/>
  <c r="J175" i="19"/>
  <c r="H175" i="19"/>
  <c r="D175" i="19"/>
  <c r="L175" i="19" s="1"/>
  <c r="J174" i="19"/>
  <c r="H174" i="19"/>
  <c r="D174" i="19"/>
  <c r="L174" i="19" s="1"/>
  <c r="K173" i="19"/>
  <c r="J173" i="19"/>
  <c r="H173" i="19"/>
  <c r="D173" i="19"/>
  <c r="L173" i="19" s="1"/>
  <c r="L172" i="19"/>
  <c r="J172" i="19"/>
  <c r="H172" i="19"/>
  <c r="D172" i="19"/>
  <c r="J171" i="19"/>
  <c r="H171" i="19"/>
  <c r="D171" i="19"/>
  <c r="K171" i="19" s="1"/>
  <c r="J170" i="19"/>
  <c r="H170" i="19"/>
  <c r="D170" i="19"/>
  <c r="J169" i="19"/>
  <c r="H169" i="19"/>
  <c r="D169" i="19"/>
  <c r="K169" i="19" s="1"/>
  <c r="K168" i="19"/>
  <c r="J168" i="19"/>
  <c r="H168" i="19"/>
  <c r="D168" i="19"/>
  <c r="L168" i="19" s="1"/>
  <c r="J166" i="19"/>
  <c r="H166" i="19"/>
  <c r="D166" i="19"/>
  <c r="L166" i="19" s="1"/>
  <c r="K165" i="19"/>
  <c r="J165" i="19"/>
  <c r="H165" i="19"/>
  <c r="D165" i="19"/>
  <c r="L165" i="19" s="1"/>
  <c r="J164" i="19"/>
  <c r="H164" i="19"/>
  <c r="D164" i="19"/>
  <c r="K164" i="19" s="1"/>
  <c r="K162" i="19"/>
  <c r="J162" i="19"/>
  <c r="H162" i="19"/>
  <c r="D162" i="19"/>
  <c r="L162" i="19" s="1"/>
  <c r="J161" i="19"/>
  <c r="H161" i="19"/>
  <c r="D161" i="19"/>
  <c r="L161" i="19" s="1"/>
  <c r="K160" i="19"/>
  <c r="J160" i="19"/>
  <c r="H160" i="19"/>
  <c r="D160" i="19"/>
  <c r="L160" i="19" s="1"/>
  <c r="J159" i="19"/>
  <c r="H159" i="19"/>
  <c r="D159" i="19"/>
  <c r="K159" i="19" s="1"/>
  <c r="K158" i="19"/>
  <c r="J158" i="19"/>
  <c r="H158" i="19"/>
  <c r="D158" i="19"/>
  <c r="L158" i="19" s="1"/>
  <c r="L156" i="19"/>
  <c r="H156" i="19"/>
  <c r="L154" i="19"/>
  <c r="H154" i="19"/>
  <c r="J152" i="19"/>
  <c r="H152" i="19"/>
  <c r="D152" i="19"/>
  <c r="L152" i="19" s="1"/>
  <c r="K151" i="19"/>
  <c r="J151" i="19"/>
  <c r="H151" i="19"/>
  <c r="D151" i="19"/>
  <c r="L151" i="19" s="1"/>
  <c r="J150" i="19"/>
  <c r="H150" i="19"/>
  <c r="D150" i="19"/>
  <c r="K150" i="19" s="1"/>
  <c r="L148" i="19"/>
  <c r="H148" i="19"/>
  <c r="L147" i="19"/>
  <c r="H147" i="19"/>
  <c r="L146" i="19"/>
  <c r="H146" i="19"/>
  <c r="K145" i="19"/>
  <c r="J145" i="19"/>
  <c r="H145" i="19"/>
  <c r="D145" i="19"/>
  <c r="L145" i="19" s="1"/>
  <c r="J143" i="19"/>
  <c r="H143" i="19"/>
  <c r="D143" i="19"/>
  <c r="K143" i="19" s="1"/>
  <c r="K142" i="19"/>
  <c r="J142" i="19"/>
  <c r="H142" i="19"/>
  <c r="D142" i="19"/>
  <c r="L142" i="19" s="1"/>
  <c r="K141" i="19"/>
  <c r="K140" i="19"/>
  <c r="J140" i="19"/>
  <c r="H140" i="19"/>
  <c r="D140" i="19"/>
  <c r="L140" i="19" s="1"/>
  <c r="J139" i="19"/>
  <c r="H139" i="19"/>
  <c r="D139" i="19"/>
  <c r="K139" i="19" s="1"/>
  <c r="K138" i="19"/>
  <c r="J138" i="19"/>
  <c r="H138" i="19"/>
  <c r="D138" i="19"/>
  <c r="L138" i="19" s="1"/>
  <c r="J136" i="19"/>
  <c r="H136" i="19"/>
  <c r="D136" i="19"/>
  <c r="L136" i="19" s="1"/>
  <c r="K135" i="19"/>
  <c r="J135" i="19"/>
  <c r="H135" i="19"/>
  <c r="D135" i="19"/>
  <c r="L135" i="19" s="1"/>
  <c r="J134" i="19"/>
  <c r="H134" i="19"/>
  <c r="D134" i="19"/>
  <c r="K134" i="19" s="1"/>
  <c r="L131" i="19"/>
  <c r="H131" i="19"/>
  <c r="L129" i="19"/>
  <c r="H129" i="19"/>
  <c r="L127" i="19"/>
  <c r="H127" i="19"/>
  <c r="L125" i="19"/>
  <c r="H125" i="19"/>
  <c r="L123" i="19"/>
  <c r="H123" i="19"/>
  <c r="L121" i="19"/>
  <c r="H121" i="19"/>
  <c r="L119" i="19"/>
  <c r="H119" i="19"/>
  <c r="L118" i="19"/>
  <c r="H118" i="19"/>
  <c r="L117" i="19"/>
  <c r="H117" i="19"/>
  <c r="L115" i="19"/>
  <c r="H115" i="19"/>
  <c r="L114" i="19"/>
  <c r="H114" i="19"/>
  <c r="L113" i="19"/>
  <c r="H113" i="19"/>
  <c r="L112" i="19"/>
  <c r="H112" i="19"/>
  <c r="L110" i="19"/>
  <c r="H110" i="19"/>
  <c r="L109" i="19"/>
  <c r="H109" i="19"/>
  <c r="L107" i="19"/>
  <c r="H107" i="19"/>
  <c r="L106" i="19"/>
  <c r="H106" i="19"/>
  <c r="L104" i="19"/>
  <c r="H104" i="19"/>
  <c r="L103" i="19"/>
  <c r="H103" i="19"/>
  <c r="J101" i="19"/>
  <c r="H101" i="19"/>
  <c r="D101" i="19"/>
  <c r="L101" i="19" s="1"/>
  <c r="K100" i="19"/>
  <c r="J100" i="19"/>
  <c r="H100" i="19"/>
  <c r="D100" i="19"/>
  <c r="L100" i="19" s="1"/>
  <c r="J99" i="19"/>
  <c r="H99" i="19"/>
  <c r="D99" i="19"/>
  <c r="K99" i="19" s="1"/>
  <c r="K98" i="19"/>
  <c r="J98" i="19"/>
  <c r="H98" i="19"/>
  <c r="D98" i="19"/>
  <c r="L98" i="19" s="1"/>
  <c r="L96" i="19"/>
  <c r="J96" i="19"/>
  <c r="H96" i="19"/>
  <c r="D96" i="19"/>
  <c r="J95" i="19"/>
  <c r="H95" i="19"/>
  <c r="D95" i="19"/>
  <c r="L95" i="19" s="1"/>
  <c r="K94" i="19"/>
  <c r="J94" i="19"/>
  <c r="H94" i="19"/>
  <c r="D94" i="19"/>
  <c r="L94" i="19" s="1"/>
  <c r="J93" i="19"/>
  <c r="H93" i="19"/>
  <c r="D93" i="19"/>
  <c r="K93" i="19" s="1"/>
  <c r="K92" i="19"/>
  <c r="J92" i="19"/>
  <c r="H92" i="19"/>
  <c r="D92" i="19"/>
  <c r="L92" i="19" s="1"/>
  <c r="L90" i="19"/>
  <c r="J90" i="19"/>
  <c r="H90" i="19"/>
  <c r="D90" i="19"/>
  <c r="L89" i="19"/>
  <c r="J89" i="19"/>
  <c r="H89" i="19"/>
  <c r="D89" i="19"/>
  <c r="J88" i="19"/>
  <c r="H88" i="19"/>
  <c r="D88" i="19"/>
  <c r="L88" i="19" s="1"/>
  <c r="K87" i="19"/>
  <c r="J87" i="19"/>
  <c r="H87" i="19"/>
  <c r="D87" i="19"/>
  <c r="L87" i="19" s="1"/>
  <c r="J85" i="19"/>
  <c r="H85" i="19"/>
  <c r="D85" i="19"/>
  <c r="K85" i="19" s="1"/>
  <c r="J84" i="19"/>
  <c r="H84" i="19"/>
  <c r="D84" i="19"/>
  <c r="L84" i="19" s="1"/>
  <c r="K83" i="19"/>
  <c r="J83" i="19"/>
  <c r="H83" i="19"/>
  <c r="D83" i="19"/>
  <c r="L83" i="19" s="1"/>
  <c r="J82" i="19"/>
  <c r="H82" i="19"/>
  <c r="D82" i="19"/>
  <c r="L82" i="19" s="1"/>
  <c r="D80" i="19"/>
  <c r="K80" i="19" s="1"/>
  <c r="K79" i="19"/>
  <c r="J79" i="19"/>
  <c r="H79" i="19"/>
  <c r="D79" i="19"/>
  <c r="L79" i="19" s="1"/>
  <c r="J78" i="19"/>
  <c r="H78" i="19"/>
  <c r="D78" i="19"/>
  <c r="L78" i="19" s="1"/>
  <c r="K77" i="19"/>
  <c r="J77" i="19"/>
  <c r="H77" i="19"/>
  <c r="D77" i="19"/>
  <c r="L77" i="19" s="1"/>
  <c r="J76" i="19"/>
  <c r="H76" i="19"/>
  <c r="D76" i="19"/>
  <c r="K76" i="19" s="1"/>
  <c r="K75" i="19"/>
  <c r="J75" i="19"/>
  <c r="H75" i="19"/>
  <c r="D75" i="19"/>
  <c r="L75" i="19" s="1"/>
  <c r="J74" i="19"/>
  <c r="H74" i="19"/>
  <c r="D74" i="19"/>
  <c r="L74" i="19" s="1"/>
  <c r="J72" i="19"/>
  <c r="H72" i="19"/>
  <c r="D72" i="19"/>
  <c r="L72" i="19" s="1"/>
  <c r="K71" i="19"/>
  <c r="J71" i="19"/>
  <c r="H71" i="19"/>
  <c r="D71" i="19"/>
  <c r="L71" i="19" s="1"/>
  <c r="L70" i="19"/>
  <c r="J70" i="19"/>
  <c r="H70" i="19"/>
  <c r="D70" i="19"/>
  <c r="J69" i="19"/>
  <c r="H69" i="19"/>
  <c r="D69" i="19"/>
  <c r="K69" i="19" s="1"/>
  <c r="J67" i="19"/>
  <c r="H67" i="19"/>
  <c r="D67" i="19"/>
  <c r="L67" i="19" s="1"/>
  <c r="J66" i="19"/>
  <c r="H66" i="19"/>
  <c r="D66" i="19"/>
  <c r="L66" i="19" s="1"/>
  <c r="J65" i="19"/>
  <c r="H65" i="19"/>
  <c r="D65" i="19"/>
  <c r="K65" i="19" s="1"/>
  <c r="K64" i="19"/>
  <c r="J64" i="19"/>
  <c r="H64" i="19"/>
  <c r="D64" i="19"/>
  <c r="L64" i="19" s="1"/>
  <c r="J63" i="19"/>
  <c r="H63" i="19"/>
  <c r="D63" i="19"/>
  <c r="L63" i="19" s="1"/>
  <c r="K61" i="19"/>
  <c r="J61" i="19"/>
  <c r="H61" i="19"/>
  <c r="D61" i="19"/>
  <c r="L61" i="19" s="1"/>
  <c r="J60" i="19"/>
  <c r="H60" i="19"/>
  <c r="D60" i="19"/>
  <c r="K60" i="19" s="1"/>
  <c r="J58" i="19"/>
  <c r="H58" i="19"/>
  <c r="D58" i="19"/>
  <c r="L58" i="19" s="1"/>
  <c r="J57" i="19"/>
  <c r="H57" i="19"/>
  <c r="D57" i="19"/>
  <c r="L57" i="19" s="1"/>
  <c r="K56" i="19"/>
  <c r="J56" i="19"/>
  <c r="H56" i="19"/>
  <c r="D56" i="19"/>
  <c r="L56" i="19" s="1"/>
  <c r="J54" i="19"/>
  <c r="H54" i="19"/>
  <c r="D54" i="19"/>
  <c r="L54" i="19" s="1"/>
  <c r="K53" i="19"/>
  <c r="J53" i="19"/>
  <c r="H53" i="19"/>
  <c r="D53" i="19"/>
  <c r="L53" i="19" s="1"/>
  <c r="J51" i="19"/>
  <c r="H51" i="19"/>
  <c r="D51" i="19"/>
  <c r="K51" i="19" s="1"/>
  <c r="K50" i="19"/>
  <c r="J50" i="19"/>
  <c r="H50" i="19"/>
  <c r="D50" i="19"/>
  <c r="L50" i="19" s="1"/>
  <c r="J48" i="19"/>
  <c r="H48" i="19"/>
  <c r="D48" i="19"/>
  <c r="L48" i="19" s="1"/>
  <c r="K47" i="19"/>
  <c r="J47" i="19"/>
  <c r="H47" i="19"/>
  <c r="D47" i="19"/>
  <c r="L47" i="19" s="1"/>
  <c r="J46" i="19"/>
  <c r="H46" i="19"/>
  <c r="D46" i="19"/>
  <c r="K46" i="19" s="1"/>
  <c r="K44" i="19"/>
  <c r="J44" i="19"/>
  <c r="H44" i="19"/>
  <c r="D44" i="19"/>
  <c r="L44" i="19" s="1"/>
  <c r="J43" i="19"/>
  <c r="H43" i="19"/>
  <c r="D43" i="19"/>
  <c r="L43" i="19" s="1"/>
  <c r="K42" i="19"/>
  <c r="J42" i="19"/>
  <c r="H42" i="19"/>
  <c r="D42" i="19"/>
  <c r="L42" i="19" s="1"/>
  <c r="J40" i="19"/>
  <c r="H40" i="19"/>
  <c r="D40" i="19"/>
  <c r="K40" i="19" s="1"/>
  <c r="K39" i="19"/>
  <c r="J39" i="19"/>
  <c r="H39" i="19"/>
  <c r="D39" i="19"/>
  <c r="L39" i="19" s="1"/>
  <c r="J38" i="19"/>
  <c r="H38" i="19"/>
  <c r="D38" i="19"/>
  <c r="L38" i="19" s="1"/>
  <c r="K37" i="19"/>
  <c r="J37" i="19"/>
  <c r="H37" i="19"/>
  <c r="D37" i="19"/>
  <c r="L37" i="19" s="1"/>
  <c r="L35" i="19"/>
  <c r="H35" i="19"/>
  <c r="L34" i="19"/>
  <c r="H34" i="19"/>
  <c r="L33" i="19"/>
  <c r="H33" i="19"/>
  <c r="J31" i="19"/>
  <c r="H31" i="19"/>
  <c r="D31" i="19"/>
  <c r="L31" i="19" s="1"/>
  <c r="K30" i="19"/>
  <c r="J30" i="19"/>
  <c r="H30" i="19"/>
  <c r="D30" i="19"/>
  <c r="L30" i="19" s="1"/>
  <c r="J29" i="19"/>
  <c r="H29" i="19"/>
  <c r="D29" i="19"/>
  <c r="K29" i="19" s="1"/>
  <c r="K28" i="19"/>
  <c r="J28" i="19"/>
  <c r="H28" i="19"/>
  <c r="D28" i="19"/>
  <c r="L28" i="19" s="1"/>
  <c r="J27" i="19"/>
  <c r="H27" i="19"/>
  <c r="D27" i="19"/>
  <c r="L27" i="19" s="1"/>
  <c r="K26" i="19"/>
  <c r="J26" i="19"/>
  <c r="H26" i="19"/>
  <c r="D26" i="19"/>
  <c r="L26" i="19" s="1"/>
  <c r="J25" i="19"/>
  <c r="H25" i="19"/>
  <c r="D25" i="19"/>
  <c r="K25" i="19" s="1"/>
  <c r="K24" i="19"/>
  <c r="J24" i="19"/>
  <c r="H24" i="19"/>
  <c r="D24" i="19"/>
  <c r="L24" i="19" s="1"/>
  <c r="J23" i="19"/>
  <c r="H23" i="19"/>
  <c r="D23" i="19"/>
  <c r="L23" i="19" s="1"/>
  <c r="K22" i="19"/>
  <c r="J22" i="19"/>
  <c r="H22" i="19"/>
  <c r="D22" i="19"/>
  <c r="L22" i="19" s="1"/>
  <c r="L21" i="19"/>
  <c r="J21" i="19"/>
  <c r="H21" i="19"/>
  <c r="D21" i="19"/>
  <c r="K21" i="19" s="1"/>
  <c r="K20" i="19"/>
  <c r="J20" i="19"/>
  <c r="H20" i="19"/>
  <c r="D20" i="19"/>
  <c r="L20" i="19" s="1"/>
  <c r="J19" i="19"/>
  <c r="H19" i="19"/>
  <c r="D19" i="19"/>
  <c r="L19" i="19" s="1"/>
  <c r="K18" i="19"/>
  <c r="J18" i="19"/>
  <c r="H18" i="19"/>
  <c r="D18" i="19"/>
  <c r="L18" i="19" s="1"/>
  <c r="J17" i="19"/>
  <c r="H17" i="19"/>
  <c r="D17" i="19"/>
  <c r="K17" i="19" s="1"/>
  <c r="K16" i="19"/>
  <c r="J16" i="19"/>
  <c r="H16" i="19"/>
  <c r="D16" i="19"/>
  <c r="L16" i="19" s="1"/>
  <c r="L15" i="19"/>
  <c r="J15" i="19"/>
  <c r="H15" i="19"/>
  <c r="D15" i="19"/>
  <c r="K15" i="19" s="1"/>
  <c r="K14" i="19"/>
  <c r="J14" i="19"/>
  <c r="H14" i="19"/>
  <c r="D14" i="19"/>
  <c r="L14" i="19" s="1"/>
  <c r="J13" i="19"/>
  <c r="H13" i="19"/>
  <c r="D13" i="19"/>
  <c r="K13" i="19" s="1"/>
  <c r="K12" i="19"/>
  <c r="J12" i="19"/>
  <c r="H12" i="19"/>
  <c r="D12" i="19"/>
  <c r="L12" i="19" s="1"/>
  <c r="J11" i="19"/>
  <c r="H11" i="19"/>
  <c r="D11" i="19"/>
  <c r="L11" i="19" s="1"/>
  <c r="K10" i="19"/>
  <c r="J10" i="19"/>
  <c r="H10" i="19"/>
  <c r="D10" i="19"/>
  <c r="L10" i="19" s="1"/>
  <c r="L9" i="19"/>
  <c r="J9" i="19"/>
  <c r="H9" i="19"/>
  <c r="D9" i="19"/>
  <c r="K9" i="19" s="1"/>
  <c r="H8" i="19"/>
  <c r="C8" i="19"/>
  <c r="D8" i="19" s="1"/>
  <c r="L8" i="19" l="1"/>
  <c r="K8" i="19"/>
  <c r="L13" i="19"/>
  <c r="L17" i="19"/>
  <c r="L159" i="19"/>
  <c r="L196" i="19"/>
  <c r="L213" i="19"/>
  <c r="L217" i="19"/>
  <c r="J8" i="19"/>
  <c r="K11" i="19"/>
  <c r="K19" i="19"/>
  <c r="K23" i="19"/>
  <c r="K27" i="19"/>
  <c r="K31" i="19"/>
  <c r="K38" i="19"/>
  <c r="K43" i="19"/>
  <c r="K48" i="19"/>
  <c r="K54" i="19"/>
  <c r="K63" i="19"/>
  <c r="K74" i="19"/>
  <c r="K78" i="19"/>
  <c r="K82" i="19"/>
  <c r="K88" i="19"/>
  <c r="K95" i="19"/>
  <c r="K136" i="19"/>
  <c r="K152" i="19"/>
  <c r="K161" i="19"/>
  <c r="K166" i="19"/>
  <c r="K174" i="19"/>
  <c r="K180" i="19"/>
  <c r="K189" i="19"/>
  <c r="K194" i="19"/>
  <c r="K198" i="19"/>
  <c r="K204" i="19"/>
  <c r="K211" i="19"/>
  <c r="K215" i="19"/>
  <c r="K219" i="19"/>
  <c r="L229" i="19"/>
  <c r="K229" i="19"/>
  <c r="L240" i="19"/>
  <c r="L276" i="19"/>
  <c r="L283" i="19"/>
  <c r="L292" i="19"/>
  <c r="L314" i="19"/>
  <c r="L335" i="19"/>
  <c r="L422" i="19"/>
  <c r="L446" i="19"/>
  <c r="L467" i="19"/>
  <c r="L476" i="19"/>
  <c r="L40" i="19"/>
  <c r="L46" i="19"/>
  <c r="L51" i="19"/>
  <c r="L60" i="19"/>
  <c r="L69" i="19"/>
  <c r="L76" i="19"/>
  <c r="L85" i="19"/>
  <c r="L93" i="19"/>
  <c r="L99" i="19"/>
  <c r="L143" i="19"/>
  <c r="L164" i="19"/>
  <c r="L169" i="19"/>
  <c r="L171" i="19"/>
  <c r="L202" i="19"/>
  <c r="L206" i="19"/>
  <c r="L309" i="19"/>
  <c r="L330" i="19"/>
  <c r="L367" i="19"/>
  <c r="L25" i="19"/>
  <c r="L29" i="19"/>
  <c r="L134" i="19"/>
  <c r="L139" i="19"/>
  <c r="L150" i="19"/>
  <c r="L178" i="19"/>
  <c r="L183" i="19"/>
  <c r="L191" i="19"/>
  <c r="L231" i="19"/>
  <c r="L263" i="19"/>
  <c r="L303" i="19"/>
  <c r="L324" i="19"/>
  <c r="L359" i="19"/>
  <c r="L412" i="19"/>
  <c r="L436" i="19"/>
  <c r="L457" i="19"/>
  <c r="K242" i="19"/>
  <c r="K250" i="19"/>
  <c r="K260" i="19"/>
  <c r="K265" i="19"/>
  <c r="K269" i="19"/>
  <c r="K274" i="19"/>
  <c r="K278" i="19"/>
  <c r="K281" i="19"/>
  <c r="K285" i="19"/>
  <c r="K290" i="19"/>
  <c r="K295" i="19"/>
  <c r="K301" i="19"/>
  <c r="K305" i="19"/>
  <c r="K311" i="19"/>
  <c r="K317" i="19"/>
  <c r="K322" i="19"/>
  <c r="K327" i="19"/>
  <c r="K332" i="19"/>
  <c r="K338" i="19"/>
  <c r="K342" i="19"/>
  <c r="K353" i="19"/>
  <c r="K357" i="19"/>
  <c r="K361" i="19"/>
  <c r="K370" i="19"/>
  <c r="K376" i="19"/>
  <c r="K381" i="19"/>
  <c r="K415" i="19"/>
  <c r="K420" i="19"/>
  <c r="K424" i="19"/>
  <c r="K428" i="19"/>
  <c r="K438" i="19"/>
  <c r="K442" i="19"/>
  <c r="K449" i="19"/>
  <c r="K454" i="19"/>
  <c r="K459" i="19"/>
  <c r="K464" i="19"/>
  <c r="K470" i="19"/>
  <c r="K473" i="19"/>
  <c r="K478" i="19"/>
  <c r="K479" i="19"/>
  <c r="E839" i="3" l="1"/>
  <c r="E838" i="3"/>
  <c r="E836" i="3"/>
  <c r="E835" i="3"/>
  <c r="E834" i="3"/>
  <c r="E832" i="3"/>
  <c r="E831" i="3"/>
  <c r="E830" i="3"/>
  <c r="E828" i="3"/>
  <c r="E827" i="3"/>
  <c r="E825" i="3"/>
  <c r="E824" i="3"/>
  <c r="E823" i="3"/>
  <c r="E822" i="3"/>
  <c r="E821" i="3"/>
  <c r="E819" i="3"/>
  <c r="E818" i="3"/>
  <c r="E816" i="3"/>
  <c r="E815" i="3"/>
  <c r="E814" i="3"/>
  <c r="E813" i="3"/>
  <c r="E811" i="3"/>
  <c r="E810" i="3"/>
  <c r="E809" i="3"/>
  <c r="E807" i="3"/>
  <c r="E806" i="3"/>
  <c r="E805" i="3"/>
  <c r="E804" i="3"/>
  <c r="E802" i="3"/>
  <c r="E801" i="3"/>
  <c r="E800" i="3"/>
  <c r="E799" i="3"/>
  <c r="E797" i="3"/>
  <c r="E796" i="3"/>
  <c r="E795" i="3"/>
  <c r="E794" i="3"/>
  <c r="E793" i="3"/>
  <c r="E792" i="3"/>
  <c r="E790" i="3"/>
  <c r="E789" i="3"/>
  <c r="E788" i="3"/>
  <c r="E786" i="3"/>
  <c r="E785" i="3"/>
  <c r="E783" i="3"/>
  <c r="E782" i="3"/>
  <c r="E780" i="3"/>
  <c r="E779" i="3"/>
  <c r="E778" i="3"/>
  <c r="E777" i="3"/>
  <c r="E776" i="3"/>
  <c r="E775" i="3"/>
  <c r="E773" i="3"/>
  <c r="E772" i="3"/>
  <c r="E771" i="3"/>
  <c r="E770" i="3"/>
  <c r="E769" i="3"/>
  <c r="E768" i="3"/>
  <c r="E766" i="3"/>
  <c r="E765" i="3"/>
  <c r="E763" i="3"/>
  <c r="E762" i="3"/>
  <c r="E760" i="3"/>
  <c r="E759" i="3"/>
  <c r="E758" i="3"/>
  <c r="E756" i="3"/>
  <c r="E755" i="3"/>
  <c r="E754" i="3"/>
  <c r="E752" i="3"/>
  <c r="E751" i="3"/>
  <c r="E750" i="3"/>
  <c r="E748" i="3"/>
  <c r="E746" i="3"/>
  <c r="E745" i="3"/>
  <c r="E743" i="3"/>
  <c r="E741" i="3"/>
  <c r="E740" i="3"/>
  <c r="E738" i="3"/>
  <c r="E736" i="3"/>
  <c r="E735" i="3"/>
  <c r="E733" i="3"/>
  <c r="E732" i="3"/>
  <c r="E731" i="3"/>
  <c r="E729" i="3"/>
  <c r="E728" i="3"/>
  <c r="E727" i="3"/>
  <c r="E725" i="3"/>
  <c r="E724" i="3"/>
  <c r="E722" i="3"/>
  <c r="E721"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88" i="3"/>
  <c r="E687" i="3"/>
  <c r="E686" i="3"/>
  <c r="E684" i="3"/>
  <c r="E683" i="3"/>
  <c r="E682" i="3"/>
  <c r="E680" i="3"/>
  <c r="E679" i="3"/>
  <c r="E678" i="3"/>
  <c r="E677" i="3"/>
  <c r="E676" i="3"/>
  <c r="E675" i="3"/>
  <c r="E674" i="3"/>
  <c r="E673" i="3"/>
  <c r="E672" i="3"/>
  <c r="E671" i="3"/>
  <c r="E670" i="3"/>
  <c r="E669" i="3"/>
  <c r="E668" i="3"/>
  <c r="E667" i="3"/>
  <c r="E666" i="3"/>
  <c r="E665" i="3"/>
  <c r="E663" i="3"/>
  <c r="E662" i="3"/>
  <c r="E660" i="3"/>
  <c r="E659" i="3"/>
  <c r="E657" i="3"/>
  <c r="E656" i="3"/>
  <c r="E655" i="3"/>
  <c r="E654" i="3"/>
  <c r="E653" i="3"/>
  <c r="E652" i="3"/>
  <c r="E651" i="3"/>
  <c r="E649" i="3"/>
  <c r="E648" i="3"/>
  <c r="E647" i="3"/>
  <c r="E646" i="3"/>
  <c r="E644" i="3"/>
  <c r="E643" i="3"/>
  <c r="E641" i="3"/>
  <c r="E640" i="3"/>
  <c r="E639" i="3"/>
  <c r="E638" i="3"/>
  <c r="E637" i="3"/>
  <c r="E636" i="3"/>
  <c r="E635" i="3"/>
  <c r="E634" i="3"/>
  <c r="E633" i="3"/>
  <c r="E631" i="3"/>
  <c r="E630" i="3"/>
  <c r="E628" i="3"/>
  <c r="E626" i="3"/>
  <c r="E625" i="3"/>
  <c r="E624" i="3"/>
  <c r="E623" i="3"/>
  <c r="E622" i="3"/>
  <c r="E621" i="3"/>
  <c r="E620" i="3"/>
  <c r="E619" i="3"/>
  <c r="E618" i="3"/>
  <c r="E617" i="3"/>
  <c r="E615" i="3"/>
  <c r="E614" i="3"/>
  <c r="E612" i="3"/>
  <c r="E611" i="3"/>
  <c r="E610" i="3"/>
  <c r="E609" i="3"/>
  <c r="E608" i="3"/>
  <c r="E606" i="3"/>
  <c r="E605" i="3"/>
  <c r="E602" i="3"/>
  <c r="E601" i="3"/>
  <c r="E600" i="3"/>
  <c r="E599" i="3"/>
  <c r="E598" i="3"/>
  <c r="E597" i="3"/>
  <c r="E596" i="3"/>
  <c r="E595" i="3"/>
  <c r="E594" i="3"/>
  <c r="E593" i="3"/>
  <c r="E592" i="3"/>
  <c r="E591" i="3"/>
  <c r="E590" i="3"/>
  <c r="E589" i="3"/>
  <c r="E588" i="3"/>
  <c r="E587" i="3"/>
  <c r="E586" i="3"/>
  <c r="E585" i="3"/>
  <c r="E583" i="3"/>
  <c r="E582" i="3"/>
  <c r="E581" i="3"/>
  <c r="E580" i="3"/>
  <c r="E578" i="3"/>
  <c r="E576" i="3"/>
  <c r="E574" i="3"/>
  <c r="E573" i="3"/>
  <c r="E571" i="3"/>
  <c r="E570" i="3"/>
  <c r="E568" i="3"/>
  <c r="E566" i="3"/>
  <c r="E565" i="3"/>
  <c r="E563" i="3"/>
  <c r="E562" i="3"/>
  <c r="E560" i="3"/>
  <c r="E559" i="3"/>
  <c r="E558" i="3"/>
  <c r="E557" i="3"/>
  <c r="E554" i="3"/>
  <c r="E553" i="3"/>
  <c r="E551" i="3"/>
  <c r="E550" i="3"/>
  <c r="E549" i="3"/>
  <c r="E548" i="3"/>
  <c r="E547" i="3"/>
  <c r="E546" i="3"/>
  <c r="E545" i="3"/>
  <c r="E544" i="3"/>
  <c r="E543" i="3"/>
  <c r="E542" i="3"/>
  <c r="E541" i="3"/>
  <c r="E540" i="3"/>
  <c r="E538" i="3"/>
  <c r="E536" i="3"/>
  <c r="E535" i="3"/>
  <c r="E534" i="3"/>
  <c r="E533" i="3"/>
  <c r="E532" i="3"/>
  <c r="E531" i="3"/>
  <c r="E530" i="3"/>
  <c r="E529" i="3"/>
  <c r="E528" i="3"/>
  <c r="E527" i="3"/>
  <c r="E526" i="3"/>
  <c r="E525" i="3"/>
  <c r="E524" i="3"/>
  <c r="E522" i="3"/>
  <c r="E521" i="3"/>
  <c r="E520" i="3"/>
  <c r="E519" i="3"/>
  <c r="E518" i="3"/>
  <c r="E517" i="3"/>
  <c r="E515" i="3"/>
  <c r="E514" i="3"/>
  <c r="E513" i="3"/>
  <c r="E512" i="3"/>
  <c r="E511" i="3"/>
  <c r="E510" i="3"/>
  <c r="E509" i="3"/>
  <c r="E508" i="3"/>
  <c r="E506" i="3"/>
  <c r="E505" i="3"/>
  <c r="E504" i="3"/>
  <c r="E503" i="3"/>
  <c r="E501" i="3"/>
  <c r="E500" i="3"/>
  <c r="E499" i="3"/>
  <c r="E498" i="3"/>
  <c r="E497" i="3"/>
  <c r="E495" i="3"/>
  <c r="E494" i="3"/>
  <c r="E493" i="3"/>
  <c r="E492" i="3"/>
  <c r="E491" i="3"/>
  <c r="E490" i="3"/>
  <c r="E489" i="3"/>
  <c r="E488" i="3"/>
  <c r="E487" i="3"/>
  <c r="E486" i="3"/>
  <c r="E485" i="3"/>
  <c r="E484" i="3"/>
  <c r="E483" i="3"/>
  <c r="E481" i="3"/>
  <c r="E480" i="3"/>
  <c r="E479" i="3"/>
  <c r="E477" i="3"/>
  <c r="E476" i="3"/>
  <c r="E475" i="3"/>
  <c r="E474" i="3"/>
  <c r="E472" i="3"/>
  <c r="E471" i="3"/>
  <c r="E470" i="3"/>
  <c r="E469" i="3"/>
  <c r="E468" i="3"/>
  <c r="E467" i="3"/>
  <c r="E465" i="3"/>
  <c r="E464" i="3"/>
  <c r="E463" i="3"/>
  <c r="E462" i="3"/>
  <c r="E461" i="3"/>
  <c r="E460" i="3"/>
  <c r="E459" i="3"/>
  <c r="E458" i="3"/>
  <c r="E457" i="3"/>
  <c r="E456" i="3"/>
  <c r="E455" i="3"/>
  <c r="E454" i="3"/>
  <c r="E453" i="3"/>
  <c r="E452"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0" i="3"/>
  <c r="E419" i="3"/>
  <c r="E417" i="3"/>
  <c r="E416" i="3"/>
  <c r="E415" i="3"/>
  <c r="E414" i="3"/>
  <c r="E413" i="3"/>
  <c r="E412" i="3"/>
  <c r="E411" i="3"/>
  <c r="E410" i="3"/>
  <c r="E409" i="3"/>
  <c r="E408" i="3"/>
  <c r="E406" i="3"/>
  <c r="E405" i="3"/>
  <c r="E404" i="3"/>
  <c r="E403" i="3"/>
  <c r="E401" i="3"/>
  <c r="E400" i="3"/>
  <c r="E399" i="3"/>
  <c r="E398" i="3"/>
  <c r="E396" i="3"/>
  <c r="E395" i="3"/>
  <c r="E393" i="3"/>
  <c r="E392" i="3"/>
  <c r="E391" i="3"/>
  <c r="E390" i="3"/>
  <c r="E388" i="3"/>
  <c r="E387" i="3"/>
  <c r="E386" i="3"/>
  <c r="E384" i="3"/>
  <c r="E383" i="3"/>
  <c r="E382" i="3"/>
  <c r="E380" i="3"/>
  <c r="E378" i="3"/>
  <c r="E377" i="3"/>
  <c r="E376" i="3"/>
  <c r="E374" i="3"/>
  <c r="E373" i="3"/>
  <c r="E372" i="3"/>
  <c r="E371" i="3"/>
  <c r="E369" i="3"/>
  <c r="E368" i="3"/>
  <c r="E367" i="3"/>
  <c r="E366" i="3"/>
  <c r="E365" i="3"/>
  <c r="E364" i="3"/>
  <c r="E363" i="3"/>
  <c r="E362" i="3"/>
  <c r="E361" i="3"/>
  <c r="E359" i="3"/>
  <c r="E358" i="3"/>
  <c r="E356" i="3"/>
  <c r="E355" i="3"/>
  <c r="E353" i="3"/>
  <c r="E351" i="3"/>
  <c r="E350" i="3"/>
  <c r="E349" i="3"/>
  <c r="E348" i="3"/>
  <c r="E346" i="3"/>
  <c r="E344" i="3"/>
  <c r="E342" i="3"/>
  <c r="E340" i="3"/>
  <c r="E339" i="3"/>
  <c r="E338" i="3"/>
  <c r="E337" i="3"/>
  <c r="E335" i="3"/>
  <c r="E334" i="3"/>
  <c r="E332" i="3"/>
  <c r="E331" i="3"/>
  <c r="E330" i="3"/>
  <c r="E329" i="3"/>
  <c r="E328" i="3"/>
  <c r="E327" i="3"/>
  <c r="E326" i="3"/>
  <c r="E325" i="3"/>
  <c r="E324" i="3"/>
  <c r="E323" i="3"/>
  <c r="E322" i="3"/>
  <c r="E320" i="3"/>
  <c r="E319" i="3"/>
  <c r="E318" i="3"/>
  <c r="E317" i="3"/>
  <c r="E316" i="3"/>
  <c r="E315" i="3"/>
  <c r="E314" i="3"/>
  <c r="E313" i="3"/>
  <c r="E312" i="3"/>
  <c r="E311" i="3"/>
  <c r="E310" i="3"/>
  <c r="E308" i="3"/>
  <c r="E307" i="3"/>
  <c r="E306" i="3"/>
  <c r="E305" i="3"/>
  <c r="E304" i="3"/>
  <c r="E303" i="3"/>
  <c r="E302" i="3"/>
  <c r="E301" i="3"/>
  <c r="E299" i="3"/>
  <c r="E298" i="3"/>
  <c r="E297" i="3"/>
  <c r="E296" i="3"/>
  <c r="E295" i="3"/>
  <c r="E294" i="3"/>
  <c r="E293" i="3"/>
  <c r="E292" i="3"/>
  <c r="E291" i="3"/>
  <c r="E290" i="3"/>
  <c r="E289" i="3"/>
  <c r="E288" i="3"/>
  <c r="E287" i="3"/>
  <c r="E286" i="3"/>
  <c r="E285" i="3"/>
  <c r="E283" i="3"/>
  <c r="E282" i="3"/>
  <c r="E281" i="3"/>
  <c r="E280" i="3"/>
  <c r="E278" i="3"/>
  <c r="E277" i="3"/>
  <c r="E276" i="3"/>
  <c r="E275" i="3"/>
  <c r="E274" i="3"/>
  <c r="E273" i="3"/>
  <c r="E272" i="3"/>
  <c r="E271" i="3"/>
  <c r="E270" i="3"/>
  <c r="E269" i="3"/>
  <c r="E268" i="3"/>
  <c r="E267" i="3"/>
  <c r="E266" i="3"/>
  <c r="E265" i="3"/>
  <c r="E264" i="3"/>
  <c r="E263" i="3"/>
  <c r="E262" i="3"/>
  <c r="E261" i="3"/>
  <c r="E258" i="3"/>
  <c r="E257" i="3"/>
  <c r="E256" i="3"/>
  <c r="E255" i="3"/>
  <c r="E254" i="3"/>
  <c r="E253" i="3"/>
  <c r="E252" i="3"/>
  <c r="E251" i="3"/>
  <c r="E250" i="3"/>
  <c r="E249" i="3"/>
  <c r="E247" i="3"/>
  <c r="E246" i="3"/>
  <c r="E245" i="3"/>
  <c r="E244" i="3"/>
  <c r="E242" i="3"/>
  <c r="E241" i="3"/>
  <c r="E240" i="3"/>
  <c r="E239" i="3"/>
  <c r="E238" i="3"/>
  <c r="E237" i="3"/>
  <c r="E236" i="3"/>
  <c r="E234" i="3"/>
  <c r="E233" i="3"/>
  <c r="E232" i="3"/>
  <c r="E231" i="3"/>
  <c r="E230" i="3"/>
  <c r="E228" i="3"/>
  <c r="E227" i="3"/>
  <c r="E226" i="3"/>
  <c r="E225" i="3"/>
  <c r="E224" i="3"/>
  <c r="E223" i="3"/>
  <c r="E222" i="3"/>
  <c r="E221" i="3"/>
  <c r="E220" i="3"/>
  <c r="E219" i="3"/>
  <c r="E218" i="3"/>
  <c r="E217" i="3"/>
  <c r="E216" i="3"/>
  <c r="E215" i="3"/>
  <c r="E214" i="3"/>
  <c r="E213" i="3"/>
  <c r="E212" i="3"/>
  <c r="E210" i="3"/>
  <c r="E209" i="3"/>
  <c r="E208" i="3"/>
  <c r="E207" i="3"/>
  <c r="E206" i="3"/>
  <c r="E205" i="3"/>
  <c r="E204" i="3"/>
  <c r="E202" i="3"/>
  <c r="E201" i="3"/>
  <c r="E200" i="3"/>
  <c r="E199" i="3"/>
  <c r="E198" i="3"/>
  <c r="E197" i="3"/>
  <c r="E196" i="3"/>
  <c r="E195" i="3"/>
  <c r="E194" i="3"/>
  <c r="E192" i="3"/>
  <c r="E191" i="3"/>
  <c r="E190" i="3"/>
  <c r="E189" i="3"/>
  <c r="E187" i="3"/>
  <c r="E186" i="3"/>
  <c r="E185" i="3"/>
  <c r="E184" i="3"/>
  <c r="E182" i="3"/>
  <c r="E181" i="3"/>
  <c r="E180" i="3"/>
  <c r="E179" i="3"/>
  <c r="E178" i="3"/>
  <c r="E177" i="3"/>
  <c r="E176" i="3"/>
  <c r="E175" i="3"/>
  <c r="E174" i="3"/>
  <c r="E173" i="3"/>
  <c r="E172"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6" i="3"/>
  <c r="E115" i="3"/>
  <c r="E114" i="3"/>
  <c r="E113" i="3"/>
  <c r="E112" i="3"/>
  <c r="E111" i="3"/>
  <c r="E110" i="3"/>
  <c r="E109" i="3"/>
  <c r="E107" i="3"/>
  <c r="E106" i="3"/>
  <c r="E105" i="3"/>
  <c r="E103" i="3"/>
  <c r="E102" i="3"/>
  <c r="E101" i="3"/>
  <c r="E98" i="3"/>
  <c r="E97" i="3"/>
  <c r="E95" i="3"/>
  <c r="E94" i="3"/>
  <c r="E93" i="3"/>
  <c r="E92" i="3"/>
  <c r="E91" i="3"/>
  <c r="E90" i="3"/>
  <c r="E88" i="3"/>
  <c r="E87" i="3"/>
  <c r="E86" i="3"/>
  <c r="E85" i="3"/>
  <c r="E84" i="3"/>
  <c r="E83" i="3"/>
  <c r="E82" i="3"/>
  <c r="E81" i="3"/>
  <c r="E80" i="3"/>
  <c r="E78" i="3"/>
  <c r="E77" i="3"/>
  <c r="E76" i="3"/>
  <c r="E75" i="3"/>
  <c r="E74" i="3"/>
  <c r="E73" i="3"/>
  <c r="E72" i="3"/>
  <c r="E71" i="3"/>
  <c r="E70" i="3"/>
  <c r="E69" i="3"/>
  <c r="E68" i="3"/>
  <c r="E67" i="3"/>
  <c r="E66" i="3"/>
  <c r="E64" i="3"/>
  <c r="E63" i="3"/>
  <c r="E62" i="3"/>
  <c r="E61" i="3"/>
  <c r="E60" i="3"/>
  <c r="E59" i="3"/>
  <c r="E58" i="3"/>
  <c r="E56" i="3"/>
  <c r="E55" i="3"/>
  <c r="E54" i="3"/>
  <c r="E52" i="3"/>
  <c r="E51" i="3"/>
  <c r="E50" i="3"/>
  <c r="E49" i="3"/>
  <c r="E48" i="3"/>
  <c r="E47" i="3"/>
  <c r="E45" i="3"/>
  <c r="E44" i="3"/>
  <c r="E43" i="3"/>
  <c r="E42" i="3"/>
  <c r="E41" i="3"/>
  <c r="E40" i="3"/>
  <c r="E39" i="3"/>
  <c r="E38" i="3"/>
  <c r="E37" i="3"/>
  <c r="E36" i="3"/>
  <c r="E35" i="3"/>
  <c r="E34" i="3"/>
  <c r="E33" i="3"/>
  <c r="E32" i="3"/>
  <c r="E31" i="3"/>
  <c r="E30" i="3"/>
  <c r="E29" i="3"/>
  <c r="E27" i="3"/>
  <c r="E26" i="3"/>
  <c r="E25" i="3"/>
  <c r="E23" i="3"/>
  <c r="E22" i="3"/>
  <c r="E20" i="3"/>
  <c r="E19" i="3"/>
  <c r="E18" i="3"/>
  <c r="E17" i="3"/>
  <c r="E16" i="3"/>
  <c r="E15" i="3"/>
  <c r="E14" i="3"/>
  <c r="E12" i="3"/>
  <c r="E11" i="3"/>
  <c r="E10" i="3"/>
  <c r="E9" i="3"/>
  <c r="Y589" i="22" l="1"/>
  <c r="L587" i="22"/>
  <c r="I587" i="22"/>
  <c r="J587" i="22" s="1"/>
  <c r="Y586" i="22"/>
  <c r="L586" i="22"/>
  <c r="I586" i="22"/>
  <c r="J586" i="22" s="1"/>
  <c r="Y585" i="22"/>
  <c r="Y584" i="22"/>
  <c r="L584" i="22"/>
  <c r="I584" i="22"/>
  <c r="J584" i="22" s="1"/>
  <c r="Y583" i="22"/>
  <c r="L583" i="22"/>
  <c r="I583" i="22"/>
  <c r="J583" i="22" s="1"/>
  <c r="Y582" i="22"/>
  <c r="L582" i="22"/>
  <c r="I582" i="22"/>
  <c r="J582" i="22" s="1"/>
  <c r="Y581" i="22"/>
  <c r="Y580" i="22"/>
  <c r="L580" i="22"/>
  <c r="I580" i="22"/>
  <c r="J580" i="22" s="1"/>
  <c r="Y579" i="22"/>
  <c r="Y578" i="22"/>
  <c r="L578" i="22"/>
  <c r="I578" i="22"/>
  <c r="J578" i="22" s="1"/>
  <c r="Y577" i="22"/>
  <c r="L577" i="22"/>
  <c r="I577" i="22"/>
  <c r="J577" i="22" s="1"/>
  <c r="Y576" i="22"/>
  <c r="L576" i="22"/>
  <c r="I576" i="22"/>
  <c r="J576" i="22" s="1"/>
  <c r="Y575" i="22"/>
  <c r="Y574" i="22"/>
  <c r="L574" i="22"/>
  <c r="I574" i="22"/>
  <c r="J574" i="22" s="1"/>
  <c r="Y573" i="22"/>
  <c r="Y572" i="22"/>
  <c r="L572" i="22"/>
  <c r="J572" i="22"/>
  <c r="I572" i="22"/>
  <c r="Y571" i="22"/>
  <c r="L571" i="22"/>
  <c r="J571" i="22"/>
  <c r="I571" i="22"/>
  <c r="Y570" i="22"/>
  <c r="L570" i="22"/>
  <c r="J570" i="22"/>
  <c r="I570" i="22"/>
  <c r="Y569" i="22"/>
  <c r="L569" i="22"/>
  <c r="J569" i="22"/>
  <c r="I569" i="22"/>
  <c r="Y568" i="22"/>
  <c r="L568" i="22"/>
  <c r="J568" i="22"/>
  <c r="I568" i="22"/>
  <c r="Y567" i="22"/>
  <c r="Y566" i="22"/>
  <c r="L566" i="22"/>
  <c r="I566" i="22"/>
  <c r="J566" i="22" s="1"/>
  <c r="Y565" i="22"/>
  <c r="L565" i="22"/>
  <c r="I565" i="22"/>
  <c r="J565" i="22" s="1"/>
  <c r="Y564" i="22"/>
  <c r="L564" i="22"/>
  <c r="I564" i="22"/>
  <c r="J564" i="22" s="1"/>
  <c r="Y563" i="22"/>
  <c r="L563" i="22"/>
  <c r="I563" i="22"/>
  <c r="J563" i="22" s="1"/>
  <c r="Y562" i="22"/>
  <c r="Y561" i="22"/>
  <c r="L561" i="22"/>
  <c r="I561" i="22"/>
  <c r="J561" i="22" s="1"/>
  <c r="Y560" i="22"/>
  <c r="L560" i="22"/>
  <c r="I560" i="22"/>
  <c r="J560" i="22" s="1"/>
  <c r="Y559" i="22"/>
  <c r="L559" i="22"/>
  <c r="I559" i="22"/>
  <c r="J559" i="22" s="1"/>
  <c r="Y558" i="22"/>
  <c r="L558" i="22"/>
  <c r="I558" i="22"/>
  <c r="J558" i="22" s="1"/>
  <c r="Y557" i="22"/>
  <c r="L557" i="22"/>
  <c r="I557" i="22"/>
  <c r="J557" i="22" s="1"/>
  <c r="Y556" i="22"/>
  <c r="L556" i="22"/>
  <c r="I556" i="22"/>
  <c r="J556" i="22" s="1"/>
  <c r="Y555" i="22"/>
  <c r="Y554" i="22"/>
  <c r="L554" i="22"/>
  <c r="I554" i="22"/>
  <c r="J554" i="22" s="1"/>
  <c r="Y553" i="22"/>
  <c r="L553" i="22"/>
  <c r="I553" i="22"/>
  <c r="J553" i="22" s="1"/>
  <c r="Y552" i="22"/>
  <c r="L552" i="22"/>
  <c r="I552" i="22"/>
  <c r="J552" i="22" s="1"/>
  <c r="Y551" i="22"/>
  <c r="Y550" i="22"/>
  <c r="L550" i="22"/>
  <c r="I550" i="22"/>
  <c r="J550" i="22" s="1"/>
  <c r="Y549" i="22"/>
  <c r="Y548" i="22"/>
  <c r="L548" i="22"/>
  <c r="I548" i="22"/>
  <c r="J548" i="22" s="1"/>
  <c r="Y547" i="22"/>
  <c r="L547" i="22"/>
  <c r="I547" i="22"/>
  <c r="J547" i="22" s="1"/>
  <c r="Y546" i="22"/>
  <c r="L546" i="22"/>
  <c r="I546" i="22"/>
  <c r="J546" i="22" s="1"/>
  <c r="Y545" i="22"/>
  <c r="L545" i="22"/>
  <c r="K545" i="22"/>
  <c r="I545" i="22"/>
  <c r="J545" i="22" s="1"/>
  <c r="Y544" i="22"/>
  <c r="Y543" i="22"/>
  <c r="L543" i="22"/>
  <c r="I543" i="22"/>
  <c r="J543" i="22" s="1"/>
  <c r="Y542" i="22"/>
  <c r="L542" i="22"/>
  <c r="I542" i="22"/>
  <c r="J542" i="22" s="1"/>
  <c r="Y541" i="22"/>
  <c r="L541" i="22"/>
  <c r="K541" i="22"/>
  <c r="I541" i="22"/>
  <c r="J541" i="22" s="1"/>
  <c r="Y540" i="22"/>
  <c r="L540" i="22"/>
  <c r="I540" i="22"/>
  <c r="J540" i="22" s="1"/>
  <c r="Y539" i="22"/>
  <c r="Y538" i="22"/>
  <c r="L538" i="22"/>
  <c r="I538" i="22"/>
  <c r="J538" i="22" s="1"/>
  <c r="Y537" i="22"/>
  <c r="Y536" i="22"/>
  <c r="Y535" i="22"/>
  <c r="L535" i="22"/>
  <c r="I535" i="22"/>
  <c r="J535" i="22" s="1"/>
  <c r="Y534" i="22"/>
  <c r="L534" i="22"/>
  <c r="I534" i="22"/>
  <c r="J534" i="22" s="1"/>
  <c r="Y533" i="22"/>
  <c r="Y532" i="22"/>
  <c r="U532" i="22"/>
  <c r="P532" i="22"/>
  <c r="I532" i="22"/>
  <c r="G532" i="22"/>
  <c r="E532" i="22"/>
  <c r="Y531" i="22"/>
  <c r="U531" i="22"/>
  <c r="P531" i="22"/>
  <c r="I531" i="22"/>
  <c r="G531" i="22"/>
  <c r="E531" i="22"/>
  <c r="K531" i="22" s="1"/>
  <c r="Y530" i="22"/>
  <c r="U530" i="22"/>
  <c r="P530" i="22"/>
  <c r="K530" i="22"/>
  <c r="I530" i="22"/>
  <c r="G530" i="22"/>
  <c r="E530" i="22"/>
  <c r="Y529" i="22"/>
  <c r="W529" i="22"/>
  <c r="U529" i="22"/>
  <c r="P529" i="22"/>
  <c r="I529" i="22"/>
  <c r="H529" i="22"/>
  <c r="G529" i="22"/>
  <c r="E529" i="22"/>
  <c r="Y528" i="22"/>
  <c r="P528" i="22"/>
  <c r="C528" i="22"/>
  <c r="Y527" i="22"/>
  <c r="U527" i="22"/>
  <c r="T527" i="22"/>
  <c r="P527" i="22"/>
  <c r="I527" i="22"/>
  <c r="G527" i="22"/>
  <c r="E527" i="22"/>
  <c r="J527" i="22" s="1"/>
  <c r="C527" i="22"/>
  <c r="Y526" i="22"/>
  <c r="U526" i="22"/>
  <c r="T526" i="22"/>
  <c r="P526" i="22"/>
  <c r="I526" i="22"/>
  <c r="G526" i="22"/>
  <c r="E526" i="22"/>
  <c r="C526" i="22"/>
  <c r="Y525" i="22"/>
  <c r="Q525" i="22"/>
  <c r="P525" i="22"/>
  <c r="I525" i="22"/>
  <c r="J525" i="22" s="1"/>
  <c r="C525" i="22"/>
  <c r="Y524" i="22"/>
  <c r="U524" i="22"/>
  <c r="P524" i="22"/>
  <c r="I524" i="22"/>
  <c r="G524" i="22"/>
  <c r="E524" i="22"/>
  <c r="C524" i="22"/>
  <c r="Y523" i="22"/>
  <c r="U523" i="22"/>
  <c r="P523" i="22"/>
  <c r="I523" i="22"/>
  <c r="G523" i="22"/>
  <c r="E523" i="22"/>
  <c r="Y522" i="22"/>
  <c r="U522" i="22"/>
  <c r="P522" i="22"/>
  <c r="K522" i="22"/>
  <c r="I522" i="22"/>
  <c r="G522" i="22"/>
  <c r="E522" i="22"/>
  <c r="Y521" i="22"/>
  <c r="U521" i="22"/>
  <c r="P521" i="22"/>
  <c r="I521" i="22"/>
  <c r="G521" i="22"/>
  <c r="E521" i="22"/>
  <c r="Y520" i="22"/>
  <c r="P520" i="22"/>
  <c r="C520" i="22"/>
  <c r="Y519" i="22"/>
  <c r="U519" i="22"/>
  <c r="P519" i="22"/>
  <c r="I519" i="22"/>
  <c r="G519" i="22"/>
  <c r="E519" i="22"/>
  <c r="Y518" i="22"/>
  <c r="U518" i="22"/>
  <c r="Q518" i="22"/>
  <c r="P518" i="22"/>
  <c r="I518" i="22"/>
  <c r="G518" i="22"/>
  <c r="E518" i="22"/>
  <c r="Y517" i="22"/>
  <c r="U517" i="22"/>
  <c r="Q517" i="22"/>
  <c r="P517" i="22"/>
  <c r="I517" i="22"/>
  <c r="H517" i="22"/>
  <c r="G517" i="22"/>
  <c r="E517" i="22"/>
  <c r="K517" i="22" s="1"/>
  <c r="Y516" i="22"/>
  <c r="U516" i="22"/>
  <c r="Q516" i="22"/>
  <c r="P516" i="22"/>
  <c r="I516" i="22"/>
  <c r="G516" i="22"/>
  <c r="E516" i="22"/>
  <c r="Y515" i="22"/>
  <c r="P515" i="22"/>
  <c r="C515" i="22"/>
  <c r="Y514" i="22"/>
  <c r="U514" i="22"/>
  <c r="P514" i="22"/>
  <c r="L514" i="22"/>
  <c r="K514" i="22"/>
  <c r="I514" i="22"/>
  <c r="J514" i="22" s="1"/>
  <c r="H514" i="22"/>
  <c r="G514" i="22"/>
  <c r="C514" i="22"/>
  <c r="Y513" i="22"/>
  <c r="U513" i="22"/>
  <c r="P513" i="22"/>
  <c r="L513" i="22"/>
  <c r="K513" i="22"/>
  <c r="I513" i="22"/>
  <c r="J513" i="22" s="1"/>
  <c r="H513" i="22"/>
  <c r="G513" i="22"/>
  <c r="C513" i="22"/>
  <c r="Y512" i="22"/>
  <c r="P512" i="22"/>
  <c r="J512" i="22"/>
  <c r="I512" i="22"/>
  <c r="C512" i="22"/>
  <c r="Y511" i="22"/>
  <c r="P511" i="22"/>
  <c r="I511" i="22"/>
  <c r="E511" i="22"/>
  <c r="Y510" i="22"/>
  <c r="P510" i="22"/>
  <c r="I510" i="22"/>
  <c r="G510" i="22"/>
  <c r="E510" i="22"/>
  <c r="K510" i="22" s="1"/>
  <c r="Y509" i="22"/>
  <c r="P509" i="22"/>
  <c r="I509" i="22"/>
  <c r="G509" i="22"/>
  <c r="E509" i="22"/>
  <c r="Y508" i="22"/>
  <c r="P508" i="22"/>
  <c r="Y507" i="22"/>
  <c r="P507" i="22"/>
  <c r="Y506" i="22"/>
  <c r="U506" i="22"/>
  <c r="P506" i="22"/>
  <c r="L506" i="22"/>
  <c r="K506" i="22"/>
  <c r="I506" i="22"/>
  <c r="J506" i="22" s="1"/>
  <c r="H506" i="22"/>
  <c r="G506" i="22"/>
  <c r="Y505" i="22"/>
  <c r="P505" i="22"/>
  <c r="AA504" i="22"/>
  <c r="Y504" i="22"/>
  <c r="U504" i="22"/>
  <c r="P504" i="22"/>
  <c r="L504" i="22"/>
  <c r="K504" i="22"/>
  <c r="I504" i="22"/>
  <c r="J504" i="22" s="1"/>
  <c r="H504" i="22"/>
  <c r="G504" i="22"/>
  <c r="Y503" i="22"/>
  <c r="U503" i="22"/>
  <c r="P503" i="22"/>
  <c r="L503" i="22"/>
  <c r="K503" i="22"/>
  <c r="I503" i="22"/>
  <c r="J503" i="22" s="1"/>
  <c r="H503" i="22"/>
  <c r="G503" i="22"/>
  <c r="Y502" i="22"/>
  <c r="U502" i="22"/>
  <c r="P502" i="22"/>
  <c r="I502" i="22"/>
  <c r="G502" i="22"/>
  <c r="E502" i="22"/>
  <c r="J502" i="22" s="1"/>
  <c r="Y501" i="22"/>
  <c r="P501" i="22"/>
  <c r="I501" i="22"/>
  <c r="J501" i="22" s="1"/>
  <c r="Y500" i="22"/>
  <c r="U500" i="22"/>
  <c r="P500" i="22"/>
  <c r="I500" i="22"/>
  <c r="G500" i="22"/>
  <c r="E500" i="22"/>
  <c r="Y499" i="22"/>
  <c r="U499" i="22"/>
  <c r="P499" i="22"/>
  <c r="I499" i="22"/>
  <c r="G499" i="22"/>
  <c r="E499" i="22"/>
  <c r="Y498" i="22"/>
  <c r="U498" i="22"/>
  <c r="P498" i="22"/>
  <c r="I498" i="22"/>
  <c r="H498" i="22"/>
  <c r="G498" i="22"/>
  <c r="E498" i="22"/>
  <c r="Y497" i="22"/>
  <c r="P497" i="22"/>
  <c r="Y496" i="22"/>
  <c r="P496" i="22"/>
  <c r="J496" i="22"/>
  <c r="I496" i="22"/>
  <c r="E496" i="22"/>
  <c r="L496" i="22" s="1"/>
  <c r="Y495" i="22"/>
  <c r="U495" i="22"/>
  <c r="P495" i="22"/>
  <c r="I495" i="22"/>
  <c r="G495" i="22"/>
  <c r="E495" i="22"/>
  <c r="J495" i="22" s="1"/>
  <c r="Y494" i="22"/>
  <c r="P494" i="22"/>
  <c r="Y493" i="22"/>
  <c r="P493" i="22"/>
  <c r="I493" i="22"/>
  <c r="E493" i="22"/>
  <c r="Y492" i="22"/>
  <c r="U492" i="22"/>
  <c r="P492" i="22"/>
  <c r="I492" i="22"/>
  <c r="G492" i="22"/>
  <c r="E492" i="22"/>
  <c r="Y491" i="22"/>
  <c r="P491" i="22"/>
  <c r="Y490" i="22"/>
  <c r="U490" i="22"/>
  <c r="P490" i="22"/>
  <c r="I490" i="22"/>
  <c r="G490" i="22"/>
  <c r="E490" i="22"/>
  <c r="H490" i="22" s="1"/>
  <c r="Y489" i="22"/>
  <c r="U489" i="22"/>
  <c r="P489" i="22"/>
  <c r="I489" i="22"/>
  <c r="G489" i="22"/>
  <c r="E489" i="22"/>
  <c r="J489" i="22" s="1"/>
  <c r="Y488" i="22"/>
  <c r="U488" i="22"/>
  <c r="P488" i="22"/>
  <c r="I488" i="22"/>
  <c r="G488" i="22"/>
  <c r="E488" i="22"/>
  <c r="Y487" i="22"/>
  <c r="P487" i="22"/>
  <c r="Y486" i="22"/>
  <c r="P486" i="22"/>
  <c r="I486" i="22"/>
  <c r="J486" i="22" s="1"/>
  <c r="E486" i="22"/>
  <c r="L486" i="22" s="1"/>
  <c r="Y485" i="22"/>
  <c r="U485" i="22"/>
  <c r="P485" i="22"/>
  <c r="I485" i="22"/>
  <c r="G485" i="22"/>
  <c r="E485" i="22"/>
  <c r="J485" i="22" s="1"/>
  <c r="Y484" i="22"/>
  <c r="P484" i="22"/>
  <c r="Y483" i="22"/>
  <c r="U483" i="22"/>
  <c r="P483" i="22"/>
  <c r="I483" i="22"/>
  <c r="G483" i="22"/>
  <c r="E483" i="22"/>
  <c r="J483" i="22" s="1"/>
  <c r="Y482" i="22"/>
  <c r="U482" i="22"/>
  <c r="P482" i="22"/>
  <c r="I482" i="22"/>
  <c r="G482" i="22"/>
  <c r="E482" i="22"/>
  <c r="Y481" i="22"/>
  <c r="U481" i="22"/>
  <c r="P481" i="22"/>
  <c r="I481" i="22"/>
  <c r="E481" i="22"/>
  <c r="L481" i="22" s="1"/>
  <c r="Y480" i="22"/>
  <c r="U480" i="22"/>
  <c r="P480" i="22"/>
  <c r="K480" i="22"/>
  <c r="I480" i="22"/>
  <c r="G480" i="22"/>
  <c r="E480" i="22"/>
  <c r="Y479" i="22"/>
  <c r="U479" i="22"/>
  <c r="P479" i="22"/>
  <c r="I479" i="22"/>
  <c r="H479" i="22"/>
  <c r="G479" i="22"/>
  <c r="E479" i="22"/>
  <c r="K479" i="22" s="1"/>
  <c r="Y478" i="22"/>
  <c r="P478" i="22"/>
  <c r="Y477" i="22"/>
  <c r="U477" i="22"/>
  <c r="P477" i="22"/>
  <c r="L477" i="22"/>
  <c r="K477" i="22"/>
  <c r="I477" i="22"/>
  <c r="J477" i="22" s="1"/>
  <c r="H477" i="22"/>
  <c r="G477" i="22"/>
  <c r="Y476" i="22"/>
  <c r="U476" i="22"/>
  <c r="P476" i="22"/>
  <c r="I476" i="22"/>
  <c r="G476" i="22"/>
  <c r="E476" i="22"/>
  <c r="Y475" i="22"/>
  <c r="U475" i="22"/>
  <c r="P475" i="22"/>
  <c r="I475" i="22"/>
  <c r="G475" i="22"/>
  <c r="E475" i="22"/>
  <c r="Y474" i="22"/>
  <c r="U474" i="22"/>
  <c r="P474" i="22"/>
  <c r="I474" i="22"/>
  <c r="J474" i="22" s="1"/>
  <c r="E474" i="22"/>
  <c r="L474" i="22" s="1"/>
  <c r="Y473" i="22"/>
  <c r="P473" i="22"/>
  <c r="Y472" i="22"/>
  <c r="P472" i="22"/>
  <c r="I472" i="22"/>
  <c r="J472" i="22" s="1"/>
  <c r="Y471" i="22"/>
  <c r="U471" i="22"/>
  <c r="P471" i="22"/>
  <c r="L471" i="22"/>
  <c r="I471" i="22"/>
  <c r="H471" i="22"/>
  <c r="E471" i="22"/>
  <c r="K471" i="22" s="1"/>
  <c r="P470" i="22"/>
  <c r="L470" i="22"/>
  <c r="I470" i="22"/>
  <c r="J470" i="22" s="1"/>
  <c r="F470" i="22"/>
  <c r="Y470" i="22" s="1"/>
  <c r="P469" i="22"/>
  <c r="L469" i="22"/>
  <c r="I469" i="22"/>
  <c r="J469" i="22" s="1"/>
  <c r="F469" i="22"/>
  <c r="Y469" i="22" s="1"/>
  <c r="P468" i="22"/>
  <c r="L468" i="22"/>
  <c r="I468" i="22"/>
  <c r="J468" i="22" s="1"/>
  <c r="F468" i="22"/>
  <c r="Y468" i="22" s="1"/>
  <c r="Y467" i="22"/>
  <c r="U467" i="22"/>
  <c r="P467" i="22"/>
  <c r="I467" i="22"/>
  <c r="G467" i="22"/>
  <c r="E467" i="22"/>
  <c r="H467" i="22" s="1"/>
  <c r="Y466" i="22"/>
  <c r="U466" i="22"/>
  <c r="P466" i="22"/>
  <c r="I466" i="22"/>
  <c r="G466" i="22"/>
  <c r="E466" i="22"/>
  <c r="Y465" i="22"/>
  <c r="P465" i="22"/>
  <c r="Y464" i="22"/>
  <c r="P464" i="22"/>
  <c r="I464" i="22"/>
  <c r="E464" i="22"/>
  <c r="Y463" i="22"/>
  <c r="P463" i="22"/>
  <c r="L463" i="22"/>
  <c r="I463" i="22"/>
  <c r="J463" i="22" s="1"/>
  <c r="Y462" i="22"/>
  <c r="U462" i="22"/>
  <c r="P462" i="22"/>
  <c r="I462" i="22"/>
  <c r="G462" i="22"/>
  <c r="E462" i="22"/>
  <c r="K462" i="22" s="1"/>
  <c r="Y461" i="22"/>
  <c r="U461" i="22"/>
  <c r="P461" i="22"/>
  <c r="L461" i="22"/>
  <c r="K461" i="22"/>
  <c r="J461" i="22"/>
  <c r="I461" i="22"/>
  <c r="H461" i="22"/>
  <c r="G461" i="22"/>
  <c r="Y460" i="22"/>
  <c r="U460" i="22"/>
  <c r="P460" i="22"/>
  <c r="I460" i="22"/>
  <c r="G460" i="22"/>
  <c r="E460" i="22"/>
  <c r="K460" i="22" s="1"/>
  <c r="Y459" i="22"/>
  <c r="P459" i="22"/>
  <c r="Y458" i="22"/>
  <c r="U458" i="22"/>
  <c r="P458" i="22"/>
  <c r="I458" i="22"/>
  <c r="G458" i="22"/>
  <c r="E458" i="22"/>
  <c r="Y457" i="22"/>
  <c r="U457" i="22"/>
  <c r="P457" i="22"/>
  <c r="I457" i="22"/>
  <c r="J457" i="22" s="1"/>
  <c r="G457" i="22"/>
  <c r="E457" i="22"/>
  <c r="Y456" i="22"/>
  <c r="U456" i="22"/>
  <c r="P456" i="22"/>
  <c r="I456" i="22"/>
  <c r="G456" i="22"/>
  <c r="E456" i="22"/>
  <c r="Y455" i="22"/>
  <c r="P455" i="22"/>
  <c r="L454" i="22"/>
  <c r="I454" i="22"/>
  <c r="J454" i="22" s="1"/>
  <c r="Y453" i="22"/>
  <c r="U453" i="22"/>
  <c r="P453" i="22"/>
  <c r="K453" i="22"/>
  <c r="I453" i="22"/>
  <c r="G453" i="22"/>
  <c r="E453" i="22"/>
  <c r="Y452" i="22"/>
  <c r="U452" i="22"/>
  <c r="P452" i="22"/>
  <c r="I452" i="22"/>
  <c r="H452" i="22"/>
  <c r="G452" i="22"/>
  <c r="E452" i="22"/>
  <c r="K452" i="22" s="1"/>
  <c r="Y451" i="22"/>
  <c r="U451" i="22"/>
  <c r="P451" i="22"/>
  <c r="I451" i="22"/>
  <c r="G451" i="22"/>
  <c r="E451" i="22"/>
  <c r="K451" i="22" s="1"/>
  <c r="Y450" i="22"/>
  <c r="P450" i="22"/>
  <c r="Y449" i="22"/>
  <c r="P449" i="22"/>
  <c r="I449" i="22"/>
  <c r="J449" i="22" s="1"/>
  <c r="Y448" i="22"/>
  <c r="U448" i="22"/>
  <c r="P448" i="22"/>
  <c r="I448" i="22"/>
  <c r="G448" i="22"/>
  <c r="E448" i="22"/>
  <c r="K448" i="22" s="1"/>
  <c r="Y447" i="22"/>
  <c r="U447" i="22"/>
  <c r="P447" i="22"/>
  <c r="L447" i="22"/>
  <c r="K447" i="22"/>
  <c r="I447" i="22"/>
  <c r="H447" i="22"/>
  <c r="Y446" i="22"/>
  <c r="U446" i="22"/>
  <c r="P446" i="22"/>
  <c r="L446" i="22"/>
  <c r="K446" i="22"/>
  <c r="I446" i="22"/>
  <c r="H446" i="22"/>
  <c r="G446" i="22"/>
  <c r="Y445" i="22"/>
  <c r="P445" i="22"/>
  <c r="Y444" i="22"/>
  <c r="U444" i="22"/>
  <c r="P444" i="22"/>
  <c r="L444" i="22"/>
  <c r="K444" i="22"/>
  <c r="J444" i="22"/>
  <c r="I444" i="22"/>
  <c r="H444" i="22"/>
  <c r="G444" i="22"/>
  <c r="Y443" i="22"/>
  <c r="U443" i="22"/>
  <c r="P443" i="22"/>
  <c r="L443" i="22"/>
  <c r="K443" i="22"/>
  <c r="I443" i="22"/>
  <c r="J443" i="22" s="1"/>
  <c r="H443" i="22"/>
  <c r="G443" i="22"/>
  <c r="Y442" i="22"/>
  <c r="U442" i="22"/>
  <c r="P442" i="22"/>
  <c r="L442" i="22"/>
  <c r="K442" i="22"/>
  <c r="I442" i="22"/>
  <c r="J442" i="22" s="1"/>
  <c r="H442" i="22"/>
  <c r="G442" i="22"/>
  <c r="Y441" i="22"/>
  <c r="P441" i="22"/>
  <c r="Y440" i="22"/>
  <c r="P440" i="22"/>
  <c r="Y439" i="22"/>
  <c r="U439" i="22"/>
  <c r="P439" i="22"/>
  <c r="I439" i="22"/>
  <c r="G439" i="22"/>
  <c r="E439" i="22"/>
  <c r="L439" i="22" s="1"/>
  <c r="Y438" i="22"/>
  <c r="U438" i="22"/>
  <c r="P438" i="22"/>
  <c r="K438" i="22"/>
  <c r="I438" i="22"/>
  <c r="G438" i="22"/>
  <c r="E438" i="22"/>
  <c r="Y437" i="22"/>
  <c r="U437" i="22"/>
  <c r="P437" i="22"/>
  <c r="I437" i="22"/>
  <c r="G437" i="22"/>
  <c r="E437" i="22"/>
  <c r="K437" i="22" s="1"/>
  <c r="Y436" i="22"/>
  <c r="U436" i="22"/>
  <c r="P436" i="22"/>
  <c r="I436" i="22"/>
  <c r="G436" i="22"/>
  <c r="E436" i="22"/>
  <c r="K436" i="22" s="1"/>
  <c r="Y435" i="22"/>
  <c r="P435" i="22"/>
  <c r="I435" i="22"/>
  <c r="J435" i="22" s="1"/>
  <c r="Y434" i="22"/>
  <c r="U434" i="22"/>
  <c r="P434" i="22"/>
  <c r="I434" i="22"/>
  <c r="H434" i="22"/>
  <c r="G434" i="22"/>
  <c r="E434" i="22"/>
  <c r="K434" i="22" s="1"/>
  <c r="Y433" i="22"/>
  <c r="U433" i="22"/>
  <c r="P433" i="22"/>
  <c r="I433" i="22"/>
  <c r="G433" i="22"/>
  <c r="E433" i="22"/>
  <c r="K433" i="22" s="1"/>
  <c r="Y432" i="22"/>
  <c r="U432" i="22"/>
  <c r="P432" i="22"/>
  <c r="I432" i="22"/>
  <c r="H432" i="22"/>
  <c r="G432" i="22"/>
  <c r="E432" i="22"/>
  <c r="K432" i="22" s="1"/>
  <c r="Y431" i="22"/>
  <c r="U431" i="22"/>
  <c r="P431" i="22"/>
  <c r="I431" i="22"/>
  <c r="G431" i="22"/>
  <c r="E431" i="22"/>
  <c r="Y430" i="22"/>
  <c r="U430" i="22"/>
  <c r="P430" i="22"/>
  <c r="I430" i="22"/>
  <c r="G430" i="22"/>
  <c r="E430" i="22"/>
  <c r="L430" i="22" s="1"/>
  <c r="Y429" i="22"/>
  <c r="P429" i="22"/>
  <c r="Y428" i="22"/>
  <c r="U428" i="22"/>
  <c r="P428" i="22"/>
  <c r="L428" i="22"/>
  <c r="K428" i="22"/>
  <c r="I428" i="22"/>
  <c r="J428" i="22" s="1"/>
  <c r="H428" i="22"/>
  <c r="G428" i="22"/>
  <c r="Y427" i="22"/>
  <c r="U427" i="22"/>
  <c r="P427" i="22"/>
  <c r="L427" i="22"/>
  <c r="K427" i="22"/>
  <c r="I427" i="22"/>
  <c r="J427" i="22" s="1"/>
  <c r="H427" i="22"/>
  <c r="G427" i="22"/>
  <c r="Y426" i="22"/>
  <c r="P426" i="22"/>
  <c r="I426" i="22"/>
  <c r="J426" i="22" s="1"/>
  <c r="Y425" i="22"/>
  <c r="P425" i="22"/>
  <c r="I425" i="22"/>
  <c r="G425" i="22"/>
  <c r="E425" i="22"/>
  <c r="L425" i="22" s="1"/>
  <c r="Y424" i="22"/>
  <c r="P424" i="22"/>
  <c r="I424" i="22"/>
  <c r="G424" i="22"/>
  <c r="E424" i="22"/>
  <c r="L424" i="22" s="1"/>
  <c r="Y423" i="22"/>
  <c r="P423" i="22"/>
  <c r="L423" i="22"/>
  <c r="I423" i="22"/>
  <c r="G423" i="22"/>
  <c r="E423" i="22"/>
  <c r="Y422" i="22"/>
  <c r="P422" i="22"/>
  <c r="L422" i="22"/>
  <c r="K422" i="22"/>
  <c r="I422" i="22"/>
  <c r="J422" i="22" s="1"/>
  <c r="H422" i="22"/>
  <c r="Y421" i="22"/>
  <c r="P421" i="22"/>
  <c r="Y420" i="22"/>
  <c r="U420" i="22"/>
  <c r="P420" i="22"/>
  <c r="I420" i="22"/>
  <c r="G420" i="22"/>
  <c r="E420" i="22"/>
  <c r="K420" i="22" s="1"/>
  <c r="Y419" i="22"/>
  <c r="U419" i="22"/>
  <c r="P419" i="22"/>
  <c r="I419" i="22"/>
  <c r="G419" i="22"/>
  <c r="E419" i="22"/>
  <c r="K419" i="22" s="1"/>
  <c r="Y418" i="22"/>
  <c r="U418" i="22"/>
  <c r="P418" i="22"/>
  <c r="I418" i="22"/>
  <c r="G418" i="22"/>
  <c r="E418" i="22"/>
  <c r="K418" i="22" s="1"/>
  <c r="Y417" i="22"/>
  <c r="P417" i="22"/>
  <c r="AA416" i="22"/>
  <c r="Y416" i="22"/>
  <c r="U416" i="22"/>
  <c r="P416" i="22"/>
  <c r="L416" i="22"/>
  <c r="K416" i="22"/>
  <c r="I416" i="22"/>
  <c r="J416" i="22" s="1"/>
  <c r="H416" i="22"/>
  <c r="G416" i="22"/>
  <c r="AA415" i="22"/>
  <c r="Y415" i="22"/>
  <c r="U415" i="22"/>
  <c r="P415" i="22"/>
  <c r="L415" i="22"/>
  <c r="K415" i="22"/>
  <c r="I415" i="22"/>
  <c r="J415" i="22" s="1"/>
  <c r="H415" i="22"/>
  <c r="G415" i="22"/>
  <c r="AA414" i="22"/>
  <c r="Y414" i="22"/>
  <c r="U414" i="22"/>
  <c r="P414" i="22"/>
  <c r="L414" i="22"/>
  <c r="K414" i="22"/>
  <c r="I414" i="22"/>
  <c r="J414" i="22" s="1"/>
  <c r="H414" i="22"/>
  <c r="G414" i="22"/>
  <c r="AA413" i="22"/>
  <c r="Y413" i="22"/>
  <c r="U413" i="22"/>
  <c r="P413" i="22"/>
  <c r="L413" i="22"/>
  <c r="K413" i="22"/>
  <c r="I413" i="22"/>
  <c r="J413" i="22" s="1"/>
  <c r="H413" i="22"/>
  <c r="G413" i="22"/>
  <c r="AA412" i="22"/>
  <c r="Y412" i="22"/>
  <c r="U412" i="22"/>
  <c r="P412" i="22"/>
  <c r="L412" i="22"/>
  <c r="K412" i="22"/>
  <c r="I412" i="22"/>
  <c r="J412" i="22" s="1"/>
  <c r="H412" i="22"/>
  <c r="G412" i="22"/>
  <c r="Y411" i="22"/>
  <c r="Y410" i="22"/>
  <c r="I410" i="22"/>
  <c r="J410" i="22" s="1"/>
  <c r="Y409" i="22"/>
  <c r="I409" i="22"/>
  <c r="J409" i="22" s="1"/>
  <c r="Y408" i="22"/>
  <c r="U408" i="22"/>
  <c r="L408" i="22"/>
  <c r="K408" i="22"/>
  <c r="I408" i="22"/>
  <c r="J408" i="22" s="1"/>
  <c r="H408" i="22"/>
  <c r="G408" i="22"/>
  <c r="Y407" i="22"/>
  <c r="U407" i="22"/>
  <c r="L407" i="22"/>
  <c r="K407" i="22"/>
  <c r="I407" i="22"/>
  <c r="J407" i="22" s="1"/>
  <c r="H407" i="22"/>
  <c r="G407" i="22"/>
  <c r="Y406" i="22"/>
  <c r="U406" i="22"/>
  <c r="L406" i="22"/>
  <c r="K406" i="22"/>
  <c r="I406" i="22"/>
  <c r="J406" i="22" s="1"/>
  <c r="H406" i="22"/>
  <c r="G406" i="22"/>
  <c r="Y405" i="22"/>
  <c r="U405" i="22"/>
  <c r="L405" i="22"/>
  <c r="K405" i="22"/>
  <c r="I405" i="22"/>
  <c r="J405" i="22" s="1"/>
  <c r="H405" i="22"/>
  <c r="G405" i="22"/>
  <c r="Y404" i="22"/>
  <c r="I404" i="22"/>
  <c r="J404" i="22" s="1"/>
  <c r="Y403" i="22"/>
  <c r="U403" i="22"/>
  <c r="P403" i="22"/>
  <c r="I403" i="22"/>
  <c r="G403" i="22"/>
  <c r="E403" i="22"/>
  <c r="Y402" i="22"/>
  <c r="U402" i="22"/>
  <c r="P402" i="22"/>
  <c r="L402" i="22"/>
  <c r="K402" i="22"/>
  <c r="I402" i="22"/>
  <c r="J402" i="22" s="1"/>
  <c r="H402" i="22"/>
  <c r="G402" i="22"/>
  <c r="Y401" i="22"/>
  <c r="U401" i="22"/>
  <c r="P401" i="22"/>
  <c r="I401" i="22"/>
  <c r="G401" i="22"/>
  <c r="E401" i="22"/>
  <c r="Y400" i="22"/>
  <c r="P400" i="22"/>
  <c r="Y399" i="22"/>
  <c r="U399" i="22"/>
  <c r="P399" i="22"/>
  <c r="I399" i="22"/>
  <c r="G399" i="22"/>
  <c r="E399" i="22"/>
  <c r="H399" i="22" s="1"/>
  <c r="Y398" i="22"/>
  <c r="U398" i="22"/>
  <c r="P398" i="22"/>
  <c r="I398" i="22"/>
  <c r="G398" i="22"/>
  <c r="E398" i="22"/>
  <c r="Y397" i="22"/>
  <c r="P397" i="22"/>
  <c r="Y396" i="22"/>
  <c r="U396" i="22"/>
  <c r="P396" i="22"/>
  <c r="I396" i="22"/>
  <c r="G396" i="22"/>
  <c r="E396" i="22"/>
  <c r="Y395" i="22"/>
  <c r="U395" i="22"/>
  <c r="P395" i="22"/>
  <c r="L395" i="22"/>
  <c r="K395" i="22"/>
  <c r="I395" i="22"/>
  <c r="J395" i="22" s="1"/>
  <c r="H395" i="22"/>
  <c r="G395" i="22"/>
  <c r="Y394" i="22"/>
  <c r="U394" i="22"/>
  <c r="P394" i="22"/>
  <c r="I394" i="22"/>
  <c r="G394" i="22"/>
  <c r="E394" i="22"/>
  <c r="H394" i="22" s="1"/>
  <c r="Y393" i="22"/>
  <c r="U393" i="22"/>
  <c r="P393" i="22"/>
  <c r="L393" i="22"/>
  <c r="K393" i="22"/>
  <c r="I393" i="22"/>
  <c r="J393" i="22" s="1"/>
  <c r="H393" i="22"/>
  <c r="G393" i="22"/>
  <c r="Y392" i="22"/>
  <c r="U392" i="22"/>
  <c r="P392" i="22"/>
  <c r="I392" i="22"/>
  <c r="G392" i="22"/>
  <c r="E392" i="22"/>
  <c r="Y391" i="22"/>
  <c r="P391" i="22"/>
  <c r="Y390" i="22"/>
  <c r="U390" i="22"/>
  <c r="P390" i="22"/>
  <c r="I390" i="22"/>
  <c r="G390" i="22"/>
  <c r="E390" i="22"/>
  <c r="Y389" i="22"/>
  <c r="U389" i="22"/>
  <c r="P389" i="22"/>
  <c r="I389" i="22"/>
  <c r="G389" i="22"/>
  <c r="E389" i="22"/>
  <c r="K389" i="22" s="1"/>
  <c r="Y388" i="22"/>
  <c r="P388" i="22"/>
  <c r="Y387" i="22"/>
  <c r="U387" i="22"/>
  <c r="P387" i="22"/>
  <c r="I387" i="22"/>
  <c r="G387" i="22"/>
  <c r="E387" i="22"/>
  <c r="K387" i="22" s="1"/>
  <c r="Y386" i="22"/>
  <c r="U386" i="22"/>
  <c r="P386" i="22"/>
  <c r="I386" i="22"/>
  <c r="J386" i="22" s="1"/>
  <c r="G386" i="22"/>
  <c r="E386" i="22"/>
  <c r="Y385" i="22"/>
  <c r="U385" i="22"/>
  <c r="P385" i="22"/>
  <c r="I385" i="22"/>
  <c r="H385" i="22"/>
  <c r="G385" i="22"/>
  <c r="E385" i="22"/>
  <c r="K385" i="22" s="1"/>
  <c r="Y384" i="22"/>
  <c r="U384" i="22"/>
  <c r="P384" i="22"/>
  <c r="I384" i="22"/>
  <c r="G384" i="22"/>
  <c r="E384" i="22"/>
  <c r="J384" i="22" s="1"/>
  <c r="Y383" i="22"/>
  <c r="Y382" i="22"/>
  <c r="I382" i="22"/>
  <c r="J382" i="22" s="1"/>
  <c r="Y381" i="22"/>
  <c r="U381" i="22"/>
  <c r="P381" i="22"/>
  <c r="I381" i="22"/>
  <c r="G381" i="22"/>
  <c r="E381" i="22"/>
  <c r="L381" i="22" s="1"/>
  <c r="Y380" i="22"/>
  <c r="U380" i="22"/>
  <c r="P380" i="22"/>
  <c r="I380" i="22"/>
  <c r="G380" i="22"/>
  <c r="E380" i="22"/>
  <c r="Y379" i="22"/>
  <c r="P379" i="22"/>
  <c r="Y378" i="22"/>
  <c r="U378" i="22"/>
  <c r="P378" i="22"/>
  <c r="I378" i="22"/>
  <c r="G378" i="22"/>
  <c r="E378" i="22"/>
  <c r="Y377" i="22"/>
  <c r="U377" i="22"/>
  <c r="P377" i="22"/>
  <c r="I377" i="22"/>
  <c r="G377" i="22"/>
  <c r="E377" i="22"/>
  <c r="K377" i="22" s="1"/>
  <c r="Y376" i="22"/>
  <c r="U376" i="22"/>
  <c r="P376" i="22"/>
  <c r="I376" i="22"/>
  <c r="G376" i="22"/>
  <c r="E376" i="22"/>
  <c r="Y375" i="22"/>
  <c r="U375" i="22"/>
  <c r="P375" i="22"/>
  <c r="I375" i="22"/>
  <c r="G375" i="22"/>
  <c r="E375" i="22"/>
  <c r="L375" i="22" s="1"/>
  <c r="Y374" i="22"/>
  <c r="U374" i="22"/>
  <c r="Q374" i="22"/>
  <c r="P374" i="22"/>
  <c r="I374" i="22"/>
  <c r="G374" i="22"/>
  <c r="E374" i="22"/>
  <c r="H374" i="22" s="1"/>
  <c r="Y373" i="22"/>
  <c r="U373" i="22"/>
  <c r="P373" i="22"/>
  <c r="I373" i="22"/>
  <c r="G373" i="22"/>
  <c r="E373" i="22"/>
  <c r="L373" i="22" s="1"/>
  <c r="Y372" i="22"/>
  <c r="P372" i="22"/>
  <c r="Y371" i="22"/>
  <c r="P371" i="22"/>
  <c r="I371" i="22"/>
  <c r="J371" i="22" s="1"/>
  <c r="Y370" i="22"/>
  <c r="P370" i="22"/>
  <c r="I370" i="22"/>
  <c r="J370" i="22" s="1"/>
  <c r="Y369" i="22"/>
  <c r="U369" i="22"/>
  <c r="P369" i="22"/>
  <c r="I369" i="22"/>
  <c r="G369" i="22"/>
  <c r="E369" i="22"/>
  <c r="L369" i="22" s="1"/>
  <c r="Y368" i="22"/>
  <c r="U368" i="22"/>
  <c r="P368" i="22"/>
  <c r="I368" i="22"/>
  <c r="G368" i="22"/>
  <c r="E368" i="22"/>
  <c r="J368" i="22" s="1"/>
  <c r="Y367" i="22"/>
  <c r="U367" i="22"/>
  <c r="P367" i="22"/>
  <c r="I367" i="22"/>
  <c r="G367" i="22"/>
  <c r="E367" i="22"/>
  <c r="L367" i="22" s="1"/>
  <c r="Y366" i="22"/>
  <c r="U366" i="22"/>
  <c r="P366" i="22"/>
  <c r="I366" i="22"/>
  <c r="G366" i="22"/>
  <c r="E366" i="22"/>
  <c r="Y365" i="22"/>
  <c r="U365" i="22"/>
  <c r="P365" i="22"/>
  <c r="I365" i="22"/>
  <c r="G365" i="22"/>
  <c r="E365" i="22"/>
  <c r="L365" i="22" s="1"/>
  <c r="Y364" i="22"/>
  <c r="I364" i="22"/>
  <c r="J364" i="22" s="1"/>
  <c r="Y363" i="22"/>
  <c r="I363" i="22"/>
  <c r="G363" i="22"/>
  <c r="E363" i="22"/>
  <c r="J363" i="22" s="1"/>
  <c r="Y362" i="22"/>
  <c r="I362" i="22"/>
  <c r="G362" i="22"/>
  <c r="E362" i="22"/>
  <c r="L362" i="22" s="1"/>
  <c r="Y361" i="22"/>
  <c r="L361" i="22"/>
  <c r="I361" i="22"/>
  <c r="G361" i="22"/>
  <c r="E361" i="22"/>
  <c r="Y360" i="22"/>
  <c r="Y359" i="22"/>
  <c r="U359" i="22"/>
  <c r="P359" i="22"/>
  <c r="I359" i="22"/>
  <c r="G359" i="22"/>
  <c r="E359" i="22"/>
  <c r="L359" i="22" s="1"/>
  <c r="Y358" i="22"/>
  <c r="U358" i="22"/>
  <c r="P358" i="22"/>
  <c r="I358" i="22"/>
  <c r="G358" i="22"/>
  <c r="E358" i="22"/>
  <c r="H358" i="22" s="1"/>
  <c r="Y357" i="22"/>
  <c r="U357" i="22"/>
  <c r="P357" i="22"/>
  <c r="I357" i="22"/>
  <c r="G357" i="22"/>
  <c r="E357" i="22"/>
  <c r="L357" i="22" s="1"/>
  <c r="Y356" i="22"/>
  <c r="U356" i="22"/>
  <c r="P356" i="22"/>
  <c r="K356" i="22"/>
  <c r="I356" i="22"/>
  <c r="G356" i="22"/>
  <c r="E356" i="22"/>
  <c r="Y355" i="22"/>
  <c r="P355" i="22"/>
  <c r="Y354" i="22"/>
  <c r="P354" i="22"/>
  <c r="I354" i="22"/>
  <c r="J354" i="22" s="1"/>
  <c r="Y353" i="22"/>
  <c r="U353" i="22"/>
  <c r="P353" i="22"/>
  <c r="I353" i="22"/>
  <c r="H353" i="22"/>
  <c r="G353" i="22"/>
  <c r="E353" i="22"/>
  <c r="Y352" i="22"/>
  <c r="U352" i="22"/>
  <c r="P352" i="22"/>
  <c r="I352" i="22"/>
  <c r="G352" i="22"/>
  <c r="E352" i="22"/>
  <c r="L352" i="22" s="1"/>
  <c r="Y351" i="22"/>
  <c r="P351" i="22"/>
  <c r="I351" i="22"/>
  <c r="J351" i="22" s="1"/>
  <c r="Y350" i="22"/>
  <c r="U350" i="22"/>
  <c r="P350" i="22"/>
  <c r="L350" i="22"/>
  <c r="K350" i="22"/>
  <c r="I350" i="22"/>
  <c r="J350" i="22" s="1"/>
  <c r="H350" i="22"/>
  <c r="G350" i="22"/>
  <c r="Y349" i="22"/>
  <c r="U349" i="22"/>
  <c r="P349" i="22"/>
  <c r="L349" i="22"/>
  <c r="K349" i="22"/>
  <c r="I349" i="22"/>
  <c r="J349" i="22" s="1"/>
  <c r="H349" i="22"/>
  <c r="G349" i="22"/>
  <c r="Y348" i="22"/>
  <c r="U348" i="22"/>
  <c r="P348" i="22"/>
  <c r="L348" i="22"/>
  <c r="K348" i="22"/>
  <c r="I348" i="22"/>
  <c r="J348" i="22" s="1"/>
  <c r="H348" i="22"/>
  <c r="G348" i="22"/>
  <c r="Y347" i="22"/>
  <c r="U347" i="22"/>
  <c r="P347" i="22"/>
  <c r="L347" i="22"/>
  <c r="K347" i="22"/>
  <c r="J347" i="22"/>
  <c r="I347" i="22"/>
  <c r="H347" i="22"/>
  <c r="G347" i="22"/>
  <c r="Y346" i="22"/>
  <c r="P346" i="22"/>
  <c r="I346" i="22"/>
  <c r="J346" i="22" s="1"/>
  <c r="Y345" i="22"/>
  <c r="U345" i="22"/>
  <c r="P345" i="22"/>
  <c r="K345" i="22"/>
  <c r="I345" i="22"/>
  <c r="G345" i="22"/>
  <c r="E345" i="22"/>
  <c r="Y344" i="22"/>
  <c r="P344" i="22"/>
  <c r="I344" i="22"/>
  <c r="J344" i="22" s="1"/>
  <c r="Y343" i="22"/>
  <c r="U343" i="22"/>
  <c r="P343" i="22"/>
  <c r="I343" i="22"/>
  <c r="G343" i="22"/>
  <c r="E343" i="22"/>
  <c r="L343" i="22" s="1"/>
  <c r="Y342" i="22"/>
  <c r="U342" i="22"/>
  <c r="P342" i="22"/>
  <c r="I342" i="22"/>
  <c r="G342" i="22"/>
  <c r="E342" i="22"/>
  <c r="Y341" i="22"/>
  <c r="P341" i="22"/>
  <c r="Y340" i="22"/>
  <c r="U340" i="22"/>
  <c r="P340" i="22"/>
  <c r="L340" i="22"/>
  <c r="K340" i="22"/>
  <c r="I340" i="22"/>
  <c r="J340" i="22" s="1"/>
  <c r="H340" i="22"/>
  <c r="G340" i="22"/>
  <c r="Y339" i="22"/>
  <c r="U339" i="22"/>
  <c r="P339" i="22"/>
  <c r="I339" i="22"/>
  <c r="G339" i="22"/>
  <c r="E339" i="22"/>
  <c r="K339" i="22" s="1"/>
  <c r="Y338" i="22"/>
  <c r="U338" i="22"/>
  <c r="P338" i="22"/>
  <c r="I338" i="22"/>
  <c r="G338" i="22"/>
  <c r="E338" i="22"/>
  <c r="J338" i="22" s="1"/>
  <c r="Y337" i="22"/>
  <c r="U337" i="22"/>
  <c r="P337" i="22"/>
  <c r="I337" i="22"/>
  <c r="G337" i="22"/>
  <c r="E337" i="22"/>
  <c r="K337" i="22" s="1"/>
  <c r="Y336" i="22"/>
  <c r="U336" i="22"/>
  <c r="P336" i="22"/>
  <c r="I336" i="22"/>
  <c r="G336" i="22"/>
  <c r="E336" i="22"/>
  <c r="Y335" i="22"/>
  <c r="U335" i="22"/>
  <c r="P335" i="22"/>
  <c r="I335" i="22"/>
  <c r="H335" i="22"/>
  <c r="G335" i="22"/>
  <c r="E335" i="22"/>
  <c r="K335" i="22" s="1"/>
  <c r="Y334" i="22"/>
  <c r="U334" i="22"/>
  <c r="P334" i="22"/>
  <c r="I334" i="22"/>
  <c r="G334" i="22"/>
  <c r="E334" i="22"/>
  <c r="J334" i="22" s="1"/>
  <c r="Y333" i="22"/>
  <c r="P333" i="22"/>
  <c r="Y332" i="22"/>
  <c r="U332" i="22"/>
  <c r="P332" i="22"/>
  <c r="I332" i="22"/>
  <c r="G332" i="22"/>
  <c r="E332" i="22"/>
  <c r="Y331" i="22"/>
  <c r="U331" i="22"/>
  <c r="P331" i="22"/>
  <c r="I331" i="22"/>
  <c r="G331" i="22"/>
  <c r="E331" i="22"/>
  <c r="L331" i="22" s="1"/>
  <c r="Y330" i="22"/>
  <c r="P330" i="22"/>
  <c r="I330" i="22"/>
  <c r="J330" i="22" s="1"/>
  <c r="Y329" i="22"/>
  <c r="U329" i="22"/>
  <c r="P329" i="22"/>
  <c r="L329" i="22"/>
  <c r="K329" i="22"/>
  <c r="I329" i="22"/>
  <c r="J329" i="22" s="1"/>
  <c r="H329" i="22"/>
  <c r="G329" i="22"/>
  <c r="Y328" i="22"/>
  <c r="U328" i="22"/>
  <c r="P328" i="22"/>
  <c r="L328" i="22"/>
  <c r="K328" i="22"/>
  <c r="I328" i="22"/>
  <c r="J328" i="22" s="1"/>
  <c r="H328" i="22"/>
  <c r="G328" i="22"/>
  <c r="Y327" i="22"/>
  <c r="P327" i="22"/>
  <c r="Y326" i="22"/>
  <c r="U326" i="22"/>
  <c r="P326" i="22"/>
  <c r="L326" i="22"/>
  <c r="K326" i="22"/>
  <c r="J326" i="22"/>
  <c r="I326" i="22"/>
  <c r="H326" i="22"/>
  <c r="G326" i="22"/>
  <c r="Y325" i="22"/>
  <c r="U325" i="22"/>
  <c r="P325" i="22"/>
  <c r="L325" i="22"/>
  <c r="K325" i="22"/>
  <c r="I325" i="22"/>
  <c r="J325" i="22" s="1"/>
  <c r="H325" i="22"/>
  <c r="G325" i="22"/>
  <c r="Y324" i="22"/>
  <c r="U324" i="22"/>
  <c r="P324" i="22"/>
  <c r="L324" i="22"/>
  <c r="K324" i="22"/>
  <c r="I324" i="22"/>
  <c r="J324" i="22" s="1"/>
  <c r="H324" i="22"/>
  <c r="G324" i="22"/>
  <c r="Y323" i="22"/>
  <c r="U323" i="22"/>
  <c r="P323" i="22"/>
  <c r="L323" i="22"/>
  <c r="K323" i="22"/>
  <c r="I323" i="22"/>
  <c r="J323" i="22" s="1"/>
  <c r="H323" i="22"/>
  <c r="G323" i="22"/>
  <c r="Y322" i="22"/>
  <c r="U322" i="22"/>
  <c r="P322" i="22"/>
  <c r="L322" i="22"/>
  <c r="K322" i="22"/>
  <c r="I322" i="22"/>
  <c r="J322" i="22" s="1"/>
  <c r="H322" i="22"/>
  <c r="G322" i="22"/>
  <c r="Y321" i="22"/>
  <c r="P321" i="22"/>
  <c r="Y320" i="22"/>
  <c r="U320" i="22"/>
  <c r="P320" i="22"/>
  <c r="I320" i="22"/>
  <c r="G320" i="22"/>
  <c r="E320" i="22"/>
  <c r="L320" i="22" s="1"/>
  <c r="Y319" i="22"/>
  <c r="U319" i="22"/>
  <c r="P319" i="22"/>
  <c r="I319" i="22"/>
  <c r="H319" i="22"/>
  <c r="G319" i="22"/>
  <c r="E319" i="22"/>
  <c r="J319" i="22" s="1"/>
  <c r="Y318" i="22"/>
  <c r="U318" i="22"/>
  <c r="P318" i="22"/>
  <c r="I318" i="22"/>
  <c r="G318" i="22"/>
  <c r="E318" i="22"/>
  <c r="L318" i="22" s="1"/>
  <c r="Y317" i="22"/>
  <c r="U317" i="22"/>
  <c r="P317" i="22"/>
  <c r="I317" i="22"/>
  <c r="G317" i="22"/>
  <c r="E317" i="22"/>
  <c r="Y316" i="22"/>
  <c r="U316" i="22"/>
  <c r="P316" i="22"/>
  <c r="I316" i="22"/>
  <c r="G316" i="22"/>
  <c r="E316" i="22"/>
  <c r="L316" i="22" s="1"/>
  <c r="Y315" i="22"/>
  <c r="P315" i="22"/>
  <c r="Y314" i="22"/>
  <c r="U314" i="22"/>
  <c r="P314" i="22"/>
  <c r="I314" i="22"/>
  <c r="G314" i="22"/>
  <c r="E314" i="22"/>
  <c r="L314" i="22" s="1"/>
  <c r="Y313" i="22"/>
  <c r="U313" i="22"/>
  <c r="Q313" i="22"/>
  <c r="P313" i="22"/>
  <c r="I313" i="22"/>
  <c r="G313" i="22"/>
  <c r="E313" i="22"/>
  <c r="K313" i="22" s="1"/>
  <c r="Y312" i="22"/>
  <c r="U312" i="22"/>
  <c r="Q312" i="22"/>
  <c r="P312" i="22"/>
  <c r="I312" i="22"/>
  <c r="G312" i="22"/>
  <c r="E312" i="22"/>
  <c r="H312" i="22" s="1"/>
  <c r="Y311" i="22"/>
  <c r="P311" i="22"/>
  <c r="Y310" i="22"/>
  <c r="U310" i="22"/>
  <c r="Q310" i="22"/>
  <c r="P310" i="22"/>
  <c r="I310" i="22"/>
  <c r="G310" i="22"/>
  <c r="E310" i="22"/>
  <c r="Y309" i="22"/>
  <c r="U309" i="22"/>
  <c r="P309" i="22"/>
  <c r="I309" i="22"/>
  <c r="G309" i="22"/>
  <c r="E309" i="22"/>
  <c r="J309" i="22" s="1"/>
  <c r="Y308" i="22"/>
  <c r="U308" i="22"/>
  <c r="P308" i="22"/>
  <c r="I308" i="22"/>
  <c r="G308" i="22"/>
  <c r="E308" i="22"/>
  <c r="K308" i="22" s="1"/>
  <c r="Y307" i="22"/>
  <c r="U307" i="22"/>
  <c r="P307" i="22"/>
  <c r="I307" i="22"/>
  <c r="G307" i="22"/>
  <c r="E307" i="22"/>
  <c r="Y306" i="22"/>
  <c r="U306" i="22"/>
  <c r="Q306" i="22"/>
  <c r="P306" i="22"/>
  <c r="I306" i="22"/>
  <c r="G306" i="22"/>
  <c r="E306" i="22"/>
  <c r="L306" i="22" s="1"/>
  <c r="Y305" i="22"/>
  <c r="U305" i="22"/>
  <c r="Q305" i="22"/>
  <c r="P305" i="22"/>
  <c r="I305" i="22"/>
  <c r="G305" i="22"/>
  <c r="E305" i="22"/>
  <c r="K305" i="22" s="1"/>
  <c r="Y304" i="22"/>
  <c r="Q304" i="22"/>
  <c r="I304" i="22"/>
  <c r="J304" i="22" s="1"/>
  <c r="Y303" i="22"/>
  <c r="U303" i="22"/>
  <c r="Q303" i="22"/>
  <c r="P303" i="22"/>
  <c r="I303" i="22"/>
  <c r="G303" i="22"/>
  <c r="E303" i="22"/>
  <c r="Y302" i="22"/>
  <c r="P302" i="22"/>
  <c r="I302" i="22"/>
  <c r="J302" i="22" s="1"/>
  <c r="Y301" i="22"/>
  <c r="P301" i="22"/>
  <c r="I301" i="22"/>
  <c r="J301" i="22" s="1"/>
  <c r="Y300" i="22"/>
  <c r="U300" i="22"/>
  <c r="P300" i="22"/>
  <c r="Q300" i="22" s="1"/>
  <c r="L300" i="22"/>
  <c r="K300" i="22"/>
  <c r="I300" i="22"/>
  <c r="J300" i="22" s="1"/>
  <c r="H300" i="22"/>
  <c r="Y299" i="22"/>
  <c r="U299" i="22"/>
  <c r="Q299" i="22"/>
  <c r="P299" i="22"/>
  <c r="L299" i="22"/>
  <c r="K299" i="22"/>
  <c r="I299" i="22"/>
  <c r="J299" i="22" s="1"/>
  <c r="H299" i="22"/>
  <c r="G299" i="22"/>
  <c r="Y298" i="22"/>
  <c r="U298" i="22"/>
  <c r="P298" i="22"/>
  <c r="I298" i="22"/>
  <c r="H298" i="22"/>
  <c r="G298" i="22"/>
  <c r="E298" i="22"/>
  <c r="K298" i="22" s="1"/>
  <c r="Y297" i="22"/>
  <c r="U297" i="22"/>
  <c r="P297" i="22"/>
  <c r="I297" i="22"/>
  <c r="E297" i="22"/>
  <c r="L297" i="22" s="1"/>
  <c r="Y296" i="22"/>
  <c r="U296" i="22"/>
  <c r="P296" i="22"/>
  <c r="L296" i="22"/>
  <c r="K296" i="22"/>
  <c r="I296" i="22"/>
  <c r="J296" i="22" s="1"/>
  <c r="H296" i="22"/>
  <c r="G296" i="22"/>
  <c r="Y295" i="22"/>
  <c r="U295" i="22"/>
  <c r="P295" i="22"/>
  <c r="I295" i="22"/>
  <c r="G295" i="22"/>
  <c r="E295" i="22"/>
  <c r="K295" i="22" s="1"/>
  <c r="Y294" i="22"/>
  <c r="P294" i="22"/>
  <c r="I294" i="22"/>
  <c r="J294" i="22" s="1"/>
  <c r="Y293" i="22"/>
  <c r="U293" i="22"/>
  <c r="P293" i="22"/>
  <c r="I293" i="22"/>
  <c r="G293" i="22"/>
  <c r="E293" i="22"/>
  <c r="Y292" i="22"/>
  <c r="U292" i="22"/>
  <c r="P292" i="22"/>
  <c r="L292" i="22"/>
  <c r="K292" i="22"/>
  <c r="I292" i="22"/>
  <c r="J292" i="22" s="1"/>
  <c r="H292" i="22"/>
  <c r="G292" i="22"/>
  <c r="Y291" i="22"/>
  <c r="U291" i="22"/>
  <c r="P291" i="22"/>
  <c r="L291" i="22"/>
  <c r="K291" i="22"/>
  <c r="I291" i="22"/>
  <c r="J291" i="22" s="1"/>
  <c r="H291" i="22"/>
  <c r="G291" i="22"/>
  <c r="Y290" i="22"/>
  <c r="U290" i="22"/>
  <c r="P290" i="22"/>
  <c r="L290" i="22"/>
  <c r="K290" i="22"/>
  <c r="I290" i="22"/>
  <c r="J290" i="22" s="1"/>
  <c r="H290" i="22"/>
  <c r="G290" i="22"/>
  <c r="Y289" i="22"/>
  <c r="U289" i="22"/>
  <c r="Q289" i="22"/>
  <c r="P289" i="22"/>
  <c r="L289" i="22"/>
  <c r="K289" i="22"/>
  <c r="I289" i="22"/>
  <c r="J289" i="22" s="1"/>
  <c r="H289" i="22"/>
  <c r="G289" i="22"/>
  <c r="Y288" i="22"/>
  <c r="U288" i="22"/>
  <c r="Q288" i="22"/>
  <c r="P288" i="22"/>
  <c r="L288" i="22"/>
  <c r="K288" i="22"/>
  <c r="I288" i="22"/>
  <c r="J288" i="22" s="1"/>
  <c r="H288" i="22"/>
  <c r="G288" i="22"/>
  <c r="Y287" i="22"/>
  <c r="P287" i="22"/>
  <c r="I287" i="22"/>
  <c r="J287" i="22" s="1"/>
  <c r="Y286" i="22"/>
  <c r="U286" i="22"/>
  <c r="P286" i="22"/>
  <c r="I286" i="22"/>
  <c r="G286" i="22"/>
  <c r="E286" i="22"/>
  <c r="K286" i="22" s="1"/>
  <c r="Y285" i="22"/>
  <c r="U285" i="22"/>
  <c r="P285" i="22"/>
  <c r="I285" i="22"/>
  <c r="G285" i="22"/>
  <c r="E285" i="22"/>
  <c r="L285" i="22" s="1"/>
  <c r="Y284" i="22"/>
  <c r="U284" i="22"/>
  <c r="P284" i="22"/>
  <c r="I284" i="22"/>
  <c r="G284" i="22"/>
  <c r="E284" i="22"/>
  <c r="Y283" i="22"/>
  <c r="U283" i="22"/>
  <c r="P283" i="22"/>
  <c r="I283" i="22"/>
  <c r="G283" i="22"/>
  <c r="E283" i="22"/>
  <c r="Y282" i="22"/>
  <c r="P282" i="22"/>
  <c r="Y281" i="22"/>
  <c r="U281" i="22"/>
  <c r="P281" i="22"/>
  <c r="I281" i="22"/>
  <c r="G281" i="22"/>
  <c r="E281" i="22"/>
  <c r="Y280" i="22"/>
  <c r="U280" i="22"/>
  <c r="P280" i="22"/>
  <c r="I280" i="22"/>
  <c r="G280" i="22"/>
  <c r="E280" i="22"/>
  <c r="Y279" i="22"/>
  <c r="U279" i="22"/>
  <c r="P279" i="22"/>
  <c r="I279" i="22"/>
  <c r="G279" i="22"/>
  <c r="E279" i="22"/>
  <c r="Y278" i="22"/>
  <c r="P278" i="22"/>
  <c r="Y277" i="22"/>
  <c r="P277" i="22"/>
  <c r="L277" i="22"/>
  <c r="K277" i="22"/>
  <c r="I277" i="22"/>
  <c r="J277" i="22" s="1"/>
  <c r="H277" i="22"/>
  <c r="Y276" i="22"/>
  <c r="P276" i="22"/>
  <c r="L276" i="22"/>
  <c r="K276" i="22"/>
  <c r="I276" i="22"/>
  <c r="J276" i="22" s="1"/>
  <c r="H276" i="22"/>
  <c r="Y275" i="22"/>
  <c r="P275" i="22"/>
  <c r="Y274" i="22"/>
  <c r="U274" i="22"/>
  <c r="P274" i="22"/>
  <c r="I274" i="22"/>
  <c r="G274" i="22"/>
  <c r="E274" i="22"/>
  <c r="L274" i="22" s="1"/>
  <c r="Y273" i="22"/>
  <c r="U273" i="22"/>
  <c r="P273" i="22"/>
  <c r="I273" i="22"/>
  <c r="G273" i="22"/>
  <c r="E273" i="22"/>
  <c r="Y272" i="22"/>
  <c r="U272" i="22"/>
  <c r="P272" i="22"/>
  <c r="I272" i="22"/>
  <c r="G272" i="22"/>
  <c r="E272" i="22"/>
  <c r="L272" i="22" s="1"/>
  <c r="Y271" i="22"/>
  <c r="P271" i="22"/>
  <c r="Y270" i="22"/>
  <c r="U270" i="22"/>
  <c r="P270" i="22"/>
  <c r="K270" i="22"/>
  <c r="I270" i="22"/>
  <c r="G270" i="22"/>
  <c r="E270" i="22"/>
  <c r="Y269" i="22"/>
  <c r="U269" i="22"/>
  <c r="P269" i="22"/>
  <c r="I269" i="22"/>
  <c r="G269" i="22"/>
  <c r="E269" i="22"/>
  <c r="Y268" i="22"/>
  <c r="U268" i="22"/>
  <c r="P268" i="22"/>
  <c r="I268" i="22"/>
  <c r="G268" i="22"/>
  <c r="E268" i="22"/>
  <c r="K268" i="22" s="1"/>
  <c r="Y267" i="22"/>
  <c r="P267" i="22"/>
  <c r="Y266" i="22"/>
  <c r="U266" i="22"/>
  <c r="P266" i="22"/>
  <c r="I266" i="22"/>
  <c r="G266" i="22"/>
  <c r="E266" i="22"/>
  <c r="H266" i="22" s="1"/>
  <c r="Y265" i="22"/>
  <c r="U265" i="22"/>
  <c r="P265" i="22"/>
  <c r="I265" i="22"/>
  <c r="G265" i="22"/>
  <c r="E265" i="22"/>
  <c r="J265" i="22" s="1"/>
  <c r="AA264" i="22"/>
  <c r="Y264" i="22"/>
  <c r="U264" i="22"/>
  <c r="P264" i="22"/>
  <c r="I264" i="22"/>
  <c r="G264" i="22"/>
  <c r="E264" i="22"/>
  <c r="L264" i="22" s="1"/>
  <c r="Y263" i="22"/>
  <c r="P263" i="22"/>
  <c r="Y262" i="22"/>
  <c r="U262" i="22"/>
  <c r="P262" i="22"/>
  <c r="L262" i="22"/>
  <c r="K262" i="22"/>
  <c r="I262" i="22"/>
  <c r="J262" i="22" s="1"/>
  <c r="H262" i="22"/>
  <c r="G262" i="22"/>
  <c r="Y261" i="22"/>
  <c r="U261" i="22"/>
  <c r="P261" i="22"/>
  <c r="L261" i="22"/>
  <c r="K261" i="22"/>
  <c r="J261" i="22"/>
  <c r="I261" i="22"/>
  <c r="H261" i="22"/>
  <c r="G261" i="22"/>
  <c r="Y260" i="22"/>
  <c r="P260" i="22"/>
  <c r="Y259" i="22"/>
  <c r="U259" i="22"/>
  <c r="P259" i="22"/>
  <c r="I259" i="22"/>
  <c r="G259" i="22"/>
  <c r="E259" i="22"/>
  <c r="Y258" i="22"/>
  <c r="U258" i="22"/>
  <c r="P258" i="22"/>
  <c r="I258" i="22"/>
  <c r="G258" i="22"/>
  <c r="E258" i="22"/>
  <c r="K258" i="22" s="1"/>
  <c r="Y257" i="22"/>
  <c r="P257" i="22"/>
  <c r="Y256" i="22"/>
  <c r="U256" i="22"/>
  <c r="P256" i="22"/>
  <c r="I256" i="22"/>
  <c r="G256" i="22"/>
  <c r="E256" i="22"/>
  <c r="Y255" i="22"/>
  <c r="U255" i="22"/>
  <c r="P255" i="22"/>
  <c r="I255" i="22"/>
  <c r="G255" i="22"/>
  <c r="E255" i="22"/>
  <c r="Y254" i="22"/>
  <c r="U254" i="22"/>
  <c r="P254" i="22"/>
  <c r="K254" i="22"/>
  <c r="I254" i="22"/>
  <c r="G254" i="22"/>
  <c r="E254" i="22"/>
  <c r="J254" i="22" s="1"/>
  <c r="Y253" i="22"/>
  <c r="P253" i="22"/>
  <c r="Y252" i="22"/>
  <c r="U252" i="22"/>
  <c r="P252" i="22"/>
  <c r="I252" i="22"/>
  <c r="G252" i="22"/>
  <c r="E252" i="22"/>
  <c r="Y251" i="22"/>
  <c r="U251" i="22"/>
  <c r="P251" i="22"/>
  <c r="I251" i="22"/>
  <c r="G251" i="22"/>
  <c r="E251" i="22"/>
  <c r="Y250" i="22"/>
  <c r="P250" i="22"/>
  <c r="Y249" i="22"/>
  <c r="U249" i="22"/>
  <c r="P249" i="22"/>
  <c r="L249" i="22"/>
  <c r="K249" i="22"/>
  <c r="I249" i="22"/>
  <c r="J249" i="22" s="1"/>
  <c r="H249" i="22"/>
  <c r="G249" i="22"/>
  <c r="Y248" i="22"/>
  <c r="U248" i="22"/>
  <c r="P248" i="22"/>
  <c r="L248" i="22"/>
  <c r="K248" i="22"/>
  <c r="I248" i="22"/>
  <c r="J248" i="22" s="1"/>
  <c r="H248" i="22"/>
  <c r="G248" i="22"/>
  <c r="Y247" i="22"/>
  <c r="U247" i="22"/>
  <c r="P247" i="22"/>
  <c r="L247" i="22"/>
  <c r="K247" i="22"/>
  <c r="I247" i="22"/>
  <c r="J247" i="22" s="1"/>
  <c r="H247" i="22"/>
  <c r="G247" i="22"/>
  <c r="Y246" i="22"/>
  <c r="Y245" i="22"/>
  <c r="I245" i="22"/>
  <c r="J245" i="22" s="1"/>
  <c r="Y244" i="22"/>
  <c r="I244" i="22"/>
  <c r="E244" i="22"/>
  <c r="L244" i="22" s="1"/>
  <c r="Y243" i="22"/>
  <c r="U243" i="22"/>
  <c r="P243" i="22"/>
  <c r="I243" i="22"/>
  <c r="H243" i="22"/>
  <c r="G243" i="22"/>
  <c r="E243" i="22"/>
  <c r="Y242" i="22"/>
  <c r="U242" i="22"/>
  <c r="P242" i="22"/>
  <c r="I242" i="22"/>
  <c r="G242" i="22"/>
  <c r="E242" i="22"/>
  <c r="K242" i="22" s="1"/>
  <c r="Y241" i="22"/>
  <c r="U241" i="22"/>
  <c r="P241" i="22"/>
  <c r="I241" i="22"/>
  <c r="G241" i="22"/>
  <c r="E241" i="22"/>
  <c r="Y240" i="22"/>
  <c r="Y239" i="22"/>
  <c r="I239" i="22"/>
  <c r="J239" i="22" s="1"/>
  <c r="Y238" i="22"/>
  <c r="I238" i="22"/>
  <c r="J238" i="22" s="1"/>
  <c r="Y237" i="22"/>
  <c r="U237" i="22"/>
  <c r="P237" i="22"/>
  <c r="L237" i="22"/>
  <c r="K237" i="22"/>
  <c r="I237" i="22"/>
  <c r="J237" i="22" s="1"/>
  <c r="H237" i="22"/>
  <c r="G237" i="22"/>
  <c r="Y236" i="22"/>
  <c r="U236" i="22"/>
  <c r="P236" i="22"/>
  <c r="L236" i="22"/>
  <c r="K236" i="22"/>
  <c r="J236" i="22"/>
  <c r="I236" i="22"/>
  <c r="H236" i="22"/>
  <c r="G236" i="22"/>
  <c r="Y235" i="22"/>
  <c r="U235" i="22"/>
  <c r="P235" i="22"/>
  <c r="L235" i="22"/>
  <c r="K235" i="22"/>
  <c r="I235" i="22"/>
  <c r="J235" i="22" s="1"/>
  <c r="H235" i="22"/>
  <c r="G235" i="22"/>
  <c r="Y234" i="22"/>
  <c r="U234" i="22"/>
  <c r="P234" i="22"/>
  <c r="L234" i="22"/>
  <c r="K234" i="22"/>
  <c r="I234" i="22"/>
  <c r="J234" i="22" s="1"/>
  <c r="H234" i="22"/>
  <c r="G234" i="22"/>
  <c r="Y233" i="22"/>
  <c r="U233" i="22"/>
  <c r="P233" i="22"/>
  <c r="L233" i="22"/>
  <c r="K233" i="22"/>
  <c r="I233" i="22"/>
  <c r="J233" i="22" s="1"/>
  <c r="H233" i="22"/>
  <c r="G233" i="22"/>
  <c r="Y232" i="22"/>
  <c r="U232" i="22"/>
  <c r="P232" i="22"/>
  <c r="K232" i="22"/>
  <c r="I232" i="22"/>
  <c r="G232" i="22"/>
  <c r="E232" i="22"/>
  <c r="J232" i="22" s="1"/>
  <c r="Y231" i="22"/>
  <c r="P231" i="22"/>
  <c r="I231" i="22"/>
  <c r="J231" i="22" s="1"/>
  <c r="Y230" i="22"/>
  <c r="U230" i="22"/>
  <c r="P230" i="22"/>
  <c r="I230" i="22"/>
  <c r="H230" i="22"/>
  <c r="G230" i="22"/>
  <c r="E230" i="22"/>
  <c r="K230" i="22" s="1"/>
  <c r="Y229" i="22"/>
  <c r="U229" i="22"/>
  <c r="P229" i="22"/>
  <c r="I229" i="22"/>
  <c r="G229" i="22"/>
  <c r="E229" i="22"/>
  <c r="K229" i="22" s="1"/>
  <c r="Y228" i="22"/>
  <c r="P228" i="22"/>
  <c r="Y227" i="22"/>
  <c r="U227" i="22"/>
  <c r="P227" i="22"/>
  <c r="K227" i="22"/>
  <c r="I227" i="22"/>
  <c r="G227" i="22"/>
  <c r="E227" i="22"/>
  <c r="Y226" i="22"/>
  <c r="U226" i="22"/>
  <c r="P226" i="22"/>
  <c r="I226" i="22"/>
  <c r="H226" i="22"/>
  <c r="G226" i="22"/>
  <c r="E226" i="22"/>
  <c r="K226" i="22" s="1"/>
  <c r="Y225" i="22"/>
  <c r="U225" i="22"/>
  <c r="P225" i="22"/>
  <c r="K225" i="22"/>
  <c r="I225" i="22"/>
  <c r="G225" i="22"/>
  <c r="E225" i="22"/>
  <c r="Y224" i="22"/>
  <c r="U224" i="22"/>
  <c r="P224" i="22"/>
  <c r="I224" i="22"/>
  <c r="G224" i="22"/>
  <c r="E224" i="22"/>
  <c r="K224" i="22" s="1"/>
  <c r="Y223" i="22"/>
  <c r="U223" i="22"/>
  <c r="P223" i="22"/>
  <c r="I223" i="22"/>
  <c r="G223" i="22"/>
  <c r="E223" i="22"/>
  <c r="Y222" i="22"/>
  <c r="P222" i="22"/>
  <c r="Y221" i="22"/>
  <c r="U221" i="22"/>
  <c r="P221" i="22"/>
  <c r="K221" i="22"/>
  <c r="I221" i="22"/>
  <c r="G221" i="22"/>
  <c r="E221" i="22"/>
  <c r="Y220" i="22"/>
  <c r="L220" i="22"/>
  <c r="J220" i="22"/>
  <c r="I220" i="22"/>
  <c r="Y219" i="22"/>
  <c r="U219" i="22"/>
  <c r="P219" i="22"/>
  <c r="I219" i="22"/>
  <c r="H219" i="22"/>
  <c r="G219" i="22"/>
  <c r="E219" i="22"/>
  <c r="K219" i="22" s="1"/>
  <c r="Y218" i="22"/>
  <c r="U218" i="22"/>
  <c r="P218" i="22"/>
  <c r="I218" i="22"/>
  <c r="G218" i="22"/>
  <c r="E218" i="22"/>
  <c r="Y217" i="22"/>
  <c r="U217" i="22"/>
  <c r="P217" i="22"/>
  <c r="I217" i="22"/>
  <c r="G217" i="22"/>
  <c r="E217" i="22"/>
  <c r="K217" i="22" s="1"/>
  <c r="Y216" i="22"/>
  <c r="P216" i="22"/>
  <c r="Y215" i="22"/>
  <c r="U215" i="22"/>
  <c r="P215" i="22"/>
  <c r="L215" i="22"/>
  <c r="I215" i="22"/>
  <c r="J215" i="22" s="1"/>
  <c r="H215" i="22"/>
  <c r="E215" i="22"/>
  <c r="K215" i="22" s="1"/>
  <c r="Y214" i="22"/>
  <c r="U214" i="22"/>
  <c r="P214" i="22"/>
  <c r="I214" i="22"/>
  <c r="G214" i="22"/>
  <c r="E214" i="22"/>
  <c r="Y213" i="22"/>
  <c r="P213" i="22"/>
  <c r="Y212" i="22"/>
  <c r="U212" i="22"/>
  <c r="P212" i="22"/>
  <c r="I212" i="22"/>
  <c r="G212" i="22"/>
  <c r="E212" i="22"/>
  <c r="J212" i="22" s="1"/>
  <c r="Y211" i="22"/>
  <c r="U211" i="22"/>
  <c r="P211" i="22"/>
  <c r="I211" i="22"/>
  <c r="G211" i="22"/>
  <c r="E211" i="22"/>
  <c r="J211" i="22" s="1"/>
  <c r="Y210" i="22"/>
  <c r="P210" i="22"/>
  <c r="Y209" i="22"/>
  <c r="U209" i="22"/>
  <c r="P209" i="22"/>
  <c r="I209" i="22"/>
  <c r="G209" i="22"/>
  <c r="E209" i="22"/>
  <c r="K209" i="22" s="1"/>
  <c r="Y208" i="22"/>
  <c r="P208" i="22"/>
  <c r="L208" i="22"/>
  <c r="I208" i="22"/>
  <c r="J208" i="22" s="1"/>
  <c r="Y207" i="22"/>
  <c r="U207" i="22"/>
  <c r="P207" i="22"/>
  <c r="K207" i="22"/>
  <c r="I207" i="22"/>
  <c r="G207" i="22"/>
  <c r="E207" i="22"/>
  <c r="Y206" i="22"/>
  <c r="P206" i="22"/>
  <c r="Y205" i="22"/>
  <c r="P205" i="22"/>
  <c r="I205" i="22"/>
  <c r="E205" i="22"/>
  <c r="L205" i="22" s="1"/>
  <c r="Y204" i="22"/>
  <c r="U204" i="22"/>
  <c r="P204" i="22"/>
  <c r="I204" i="22"/>
  <c r="G204" i="22"/>
  <c r="E204" i="22"/>
  <c r="K204" i="22" s="1"/>
  <c r="Y203" i="22"/>
  <c r="U203" i="22"/>
  <c r="P203" i="22"/>
  <c r="I203" i="22"/>
  <c r="G203" i="22"/>
  <c r="E203" i="22"/>
  <c r="K203" i="22" s="1"/>
  <c r="Y202" i="22"/>
  <c r="P202" i="22"/>
  <c r="Y201" i="22"/>
  <c r="U201" i="22"/>
  <c r="P201" i="22"/>
  <c r="L201" i="22"/>
  <c r="I201" i="22"/>
  <c r="J201" i="22" s="1"/>
  <c r="Y200" i="22"/>
  <c r="U200" i="22"/>
  <c r="P200" i="22"/>
  <c r="I200" i="22"/>
  <c r="G200" i="22"/>
  <c r="E200" i="22"/>
  <c r="L200" i="22" s="1"/>
  <c r="Y199" i="22"/>
  <c r="U199" i="22"/>
  <c r="P199" i="22"/>
  <c r="I199" i="22"/>
  <c r="G199" i="22"/>
  <c r="E199" i="22"/>
  <c r="Y198" i="22"/>
  <c r="P198" i="22"/>
  <c r="Y197" i="22"/>
  <c r="U197" i="22"/>
  <c r="P197" i="22"/>
  <c r="K197" i="22"/>
  <c r="I197" i="22"/>
  <c r="G197" i="22"/>
  <c r="E197" i="22"/>
  <c r="J197" i="22" s="1"/>
  <c r="Y196" i="22"/>
  <c r="U196" i="22"/>
  <c r="P196" i="22"/>
  <c r="I196" i="22"/>
  <c r="G196" i="22"/>
  <c r="E196" i="22"/>
  <c r="Y195" i="22"/>
  <c r="P195" i="22"/>
  <c r="Y194" i="22"/>
  <c r="P194" i="22"/>
  <c r="I194" i="22"/>
  <c r="J194" i="22" s="1"/>
  <c r="Y193" i="22"/>
  <c r="U193" i="22"/>
  <c r="P193" i="22"/>
  <c r="I193" i="22"/>
  <c r="H193" i="22"/>
  <c r="G193" i="22"/>
  <c r="E193" i="22"/>
  <c r="K193" i="22" s="1"/>
  <c r="Y192" i="22"/>
  <c r="U192" i="22"/>
  <c r="P192" i="22"/>
  <c r="I192" i="22"/>
  <c r="G192" i="22"/>
  <c r="E192" i="22"/>
  <c r="J192" i="22" s="1"/>
  <c r="Y191" i="22"/>
  <c r="U191" i="22"/>
  <c r="P191" i="22"/>
  <c r="I191" i="22"/>
  <c r="G191" i="22"/>
  <c r="E191" i="22"/>
  <c r="L191" i="22" s="1"/>
  <c r="Y190" i="22"/>
  <c r="U190" i="22"/>
  <c r="P190" i="22"/>
  <c r="I190" i="22"/>
  <c r="G190" i="22"/>
  <c r="E190" i="22"/>
  <c r="Y189" i="22"/>
  <c r="U189" i="22"/>
  <c r="P189" i="22"/>
  <c r="I189" i="22"/>
  <c r="G189" i="22"/>
  <c r="E189" i="22"/>
  <c r="K189" i="22" s="1"/>
  <c r="Y188" i="22"/>
  <c r="P188" i="22"/>
  <c r="Y187" i="22"/>
  <c r="U187" i="22"/>
  <c r="P187" i="22"/>
  <c r="I187" i="22"/>
  <c r="G187" i="22"/>
  <c r="E187" i="22"/>
  <c r="K187" i="22" s="1"/>
  <c r="Y186" i="22"/>
  <c r="U186" i="22"/>
  <c r="P186" i="22"/>
  <c r="I186" i="22"/>
  <c r="G186" i="22"/>
  <c r="E186" i="22"/>
  <c r="Y185" i="22"/>
  <c r="U185" i="22"/>
  <c r="P185" i="22"/>
  <c r="I185" i="22"/>
  <c r="G185" i="22"/>
  <c r="E185" i="22"/>
  <c r="K185" i="22" s="1"/>
  <c r="Y184" i="22"/>
  <c r="U184" i="22"/>
  <c r="P184" i="22"/>
  <c r="I184" i="22"/>
  <c r="G184" i="22"/>
  <c r="E184" i="22"/>
  <c r="Y183" i="22"/>
  <c r="P183" i="22"/>
  <c r="Y182" i="22"/>
  <c r="U182" i="22"/>
  <c r="P182" i="22"/>
  <c r="I182" i="22"/>
  <c r="J182" i="22" s="1"/>
  <c r="G182" i="22"/>
  <c r="E182" i="22"/>
  <c r="Y181" i="22"/>
  <c r="U181" i="22"/>
  <c r="Q181" i="22"/>
  <c r="P181" i="22"/>
  <c r="I181" i="22"/>
  <c r="J181" i="22" s="1"/>
  <c r="G181" i="22"/>
  <c r="E181" i="22"/>
  <c r="Y180" i="22"/>
  <c r="U180" i="22"/>
  <c r="Q180" i="22"/>
  <c r="P180" i="22"/>
  <c r="I180" i="22"/>
  <c r="H180" i="22"/>
  <c r="G180" i="22"/>
  <c r="E180" i="22"/>
  <c r="K180" i="22" s="1"/>
  <c r="Y179" i="22"/>
  <c r="U179" i="22"/>
  <c r="Q179" i="22"/>
  <c r="P179" i="22"/>
  <c r="I179" i="22"/>
  <c r="G179" i="22"/>
  <c r="E179" i="22"/>
  <c r="J179" i="22" s="1"/>
  <c r="Y178" i="22"/>
  <c r="U178" i="22"/>
  <c r="Q178" i="22"/>
  <c r="P178" i="22"/>
  <c r="I178" i="22"/>
  <c r="G178" i="22"/>
  <c r="E178" i="22"/>
  <c r="J178" i="22" s="1"/>
  <c r="Y177" i="22"/>
  <c r="P177" i="22"/>
  <c r="Y176" i="22"/>
  <c r="P176" i="22"/>
  <c r="I176" i="22"/>
  <c r="J176" i="22" s="1"/>
  <c r="Y175" i="22"/>
  <c r="U175" i="22"/>
  <c r="P175" i="22"/>
  <c r="I175" i="22"/>
  <c r="G175" i="22"/>
  <c r="E175" i="22"/>
  <c r="K175" i="22" s="1"/>
  <c r="Y174" i="22"/>
  <c r="U174" i="22"/>
  <c r="P174" i="22"/>
  <c r="I174" i="22"/>
  <c r="H174" i="22"/>
  <c r="G174" i="22"/>
  <c r="E174" i="22"/>
  <c r="K174" i="22" s="1"/>
  <c r="Y173" i="22"/>
  <c r="U173" i="22"/>
  <c r="P173" i="22"/>
  <c r="I173" i="22"/>
  <c r="G173" i="22"/>
  <c r="E173" i="22"/>
  <c r="Y172" i="22"/>
  <c r="Y171" i="22"/>
  <c r="U171" i="22"/>
  <c r="P171" i="22"/>
  <c r="I171" i="22"/>
  <c r="G171" i="22"/>
  <c r="E171" i="22"/>
  <c r="Y170" i="22"/>
  <c r="U170" i="22"/>
  <c r="P170" i="22"/>
  <c r="I170" i="22"/>
  <c r="G170" i="22"/>
  <c r="E170" i="22"/>
  <c r="L170" i="22" s="1"/>
  <c r="Y169" i="22"/>
  <c r="U169" i="22"/>
  <c r="P169" i="22"/>
  <c r="I169" i="22"/>
  <c r="J169" i="22" s="1"/>
  <c r="G169" i="22"/>
  <c r="E169" i="22"/>
  <c r="Y168" i="22"/>
  <c r="U168" i="22"/>
  <c r="P168" i="22"/>
  <c r="I168" i="22"/>
  <c r="H168" i="22"/>
  <c r="G168" i="22"/>
  <c r="E168" i="22"/>
  <c r="K168" i="22" s="1"/>
  <c r="Y167" i="22"/>
  <c r="P167" i="22"/>
  <c r="Y166" i="22"/>
  <c r="U166" i="22"/>
  <c r="P166" i="22"/>
  <c r="K166" i="22"/>
  <c r="I166" i="22"/>
  <c r="G166" i="22"/>
  <c r="E166" i="22"/>
  <c r="H166" i="22" s="1"/>
  <c r="Y165" i="22"/>
  <c r="U165" i="22"/>
  <c r="P165" i="22"/>
  <c r="I165" i="22"/>
  <c r="J165" i="22" s="1"/>
  <c r="G165" i="22"/>
  <c r="E165" i="22"/>
  <c r="Y164" i="22"/>
  <c r="U164" i="22"/>
  <c r="P164" i="22"/>
  <c r="I164" i="22"/>
  <c r="G164" i="22"/>
  <c r="E164" i="22"/>
  <c r="Y163" i="22"/>
  <c r="U163" i="22"/>
  <c r="P163" i="22"/>
  <c r="I163" i="22"/>
  <c r="G163" i="22"/>
  <c r="E163" i="22"/>
  <c r="H163" i="22" s="1"/>
  <c r="Y162" i="22"/>
  <c r="U162" i="22"/>
  <c r="P162" i="22"/>
  <c r="I162" i="22"/>
  <c r="G162" i="22"/>
  <c r="E162" i="22"/>
  <c r="L162" i="22" s="1"/>
  <c r="Y161" i="22"/>
  <c r="U161" i="22"/>
  <c r="P161" i="22"/>
  <c r="I161" i="22"/>
  <c r="G161" i="22"/>
  <c r="E161" i="22"/>
  <c r="J161" i="22" s="1"/>
  <c r="Y160" i="22"/>
  <c r="U160" i="22"/>
  <c r="P160" i="22"/>
  <c r="I160" i="22"/>
  <c r="G160" i="22"/>
  <c r="E160" i="22"/>
  <c r="L160" i="22" s="1"/>
  <c r="Y159" i="22"/>
  <c r="P159" i="22"/>
  <c r="Y158" i="22"/>
  <c r="U158" i="22"/>
  <c r="P158" i="22"/>
  <c r="I158" i="22"/>
  <c r="G158" i="22"/>
  <c r="E158" i="22"/>
  <c r="L158" i="22" s="1"/>
  <c r="Y157" i="22"/>
  <c r="U157" i="22"/>
  <c r="P157" i="22"/>
  <c r="I157" i="22"/>
  <c r="G157" i="22"/>
  <c r="E157" i="22"/>
  <c r="K157" i="22" s="1"/>
  <c r="Y156" i="22"/>
  <c r="U156" i="22"/>
  <c r="P156" i="22"/>
  <c r="L156" i="22"/>
  <c r="K156" i="22"/>
  <c r="I156" i="22"/>
  <c r="J156" i="22" s="1"/>
  <c r="H156" i="22"/>
  <c r="G156" i="22"/>
  <c r="Y155" i="22"/>
  <c r="U155" i="22"/>
  <c r="P155" i="22"/>
  <c r="I155" i="22"/>
  <c r="G155" i="22"/>
  <c r="E155" i="22"/>
  <c r="Y154" i="22"/>
  <c r="U154" i="22"/>
  <c r="P154" i="22"/>
  <c r="I154" i="22"/>
  <c r="G154" i="22"/>
  <c r="E154" i="22"/>
  <c r="K154" i="22" s="1"/>
  <c r="Y153" i="22"/>
  <c r="U153" i="22"/>
  <c r="P153" i="22"/>
  <c r="I153" i="22"/>
  <c r="G153" i="22"/>
  <c r="E153" i="22"/>
  <c r="Y152" i="22"/>
  <c r="U152" i="22"/>
  <c r="P152" i="22"/>
  <c r="I152" i="22"/>
  <c r="H152" i="22"/>
  <c r="G152" i="22"/>
  <c r="E152" i="22"/>
  <c r="L152" i="22" s="1"/>
  <c r="Y151" i="22"/>
  <c r="Y150" i="22"/>
  <c r="U150" i="22"/>
  <c r="P150" i="22"/>
  <c r="I150" i="22"/>
  <c r="G150" i="22"/>
  <c r="E150" i="22"/>
  <c r="K150" i="22" s="1"/>
  <c r="Y149" i="22"/>
  <c r="U149" i="22"/>
  <c r="P149" i="22"/>
  <c r="I149" i="22"/>
  <c r="G149" i="22"/>
  <c r="E149" i="22"/>
  <c r="L149" i="22" s="1"/>
  <c r="Y148" i="22"/>
  <c r="Y147" i="22"/>
  <c r="U147" i="22"/>
  <c r="P147" i="22"/>
  <c r="I147" i="22"/>
  <c r="G147" i="22"/>
  <c r="E147" i="22"/>
  <c r="K147" i="22" s="1"/>
  <c r="Y146" i="22"/>
  <c r="U146" i="22"/>
  <c r="P146" i="22"/>
  <c r="I146" i="22"/>
  <c r="G146" i="22"/>
  <c r="E146" i="22"/>
  <c r="L146" i="22" s="1"/>
  <c r="Y145" i="22"/>
  <c r="P145" i="22"/>
  <c r="I145" i="22"/>
  <c r="G145" i="22"/>
  <c r="E145" i="22"/>
  <c r="L145" i="22" s="1"/>
  <c r="Y144" i="22"/>
  <c r="P144" i="22"/>
  <c r="I144" i="22"/>
  <c r="G144" i="22"/>
  <c r="E144" i="22"/>
  <c r="L144" i="22" s="1"/>
  <c r="Y143" i="22"/>
  <c r="P143" i="22"/>
  <c r="Y142" i="22"/>
  <c r="P142" i="22"/>
  <c r="I142" i="22"/>
  <c r="J142" i="22" s="1"/>
  <c r="Y141" i="22"/>
  <c r="U141" i="22"/>
  <c r="P141" i="22"/>
  <c r="I141" i="22"/>
  <c r="G141" i="22"/>
  <c r="E141" i="22"/>
  <c r="K141" i="22" s="1"/>
  <c r="Y140" i="22"/>
  <c r="U140" i="22"/>
  <c r="P140" i="22"/>
  <c r="I140" i="22"/>
  <c r="G140" i="22"/>
  <c r="E140" i="22"/>
  <c r="Y139" i="22"/>
  <c r="U139" i="22"/>
  <c r="P139" i="22"/>
  <c r="I139" i="22"/>
  <c r="G139" i="22"/>
  <c r="E139" i="22"/>
  <c r="H139" i="22" s="1"/>
  <c r="Y138" i="22"/>
  <c r="U138" i="22"/>
  <c r="P138" i="22"/>
  <c r="I138" i="22"/>
  <c r="G138" i="22"/>
  <c r="E138" i="22"/>
  <c r="L138" i="22" s="1"/>
  <c r="Y137" i="22"/>
  <c r="U137" i="22"/>
  <c r="P137" i="22"/>
  <c r="I137" i="22"/>
  <c r="H137" i="22"/>
  <c r="G137" i="22"/>
  <c r="E137" i="22"/>
  <c r="L137" i="22" s="1"/>
  <c r="Y136" i="22"/>
  <c r="U136" i="22"/>
  <c r="P136" i="22"/>
  <c r="I136" i="22"/>
  <c r="G136" i="22"/>
  <c r="E136" i="22"/>
  <c r="L136" i="22" s="1"/>
  <c r="Y135" i="22"/>
  <c r="U135" i="22"/>
  <c r="P135" i="22"/>
  <c r="I135" i="22"/>
  <c r="G135" i="22"/>
  <c r="E135" i="22"/>
  <c r="J135" i="22" s="1"/>
  <c r="Y134" i="22"/>
  <c r="U134" i="22"/>
  <c r="P134" i="22"/>
  <c r="I134" i="22"/>
  <c r="G134" i="22"/>
  <c r="E134" i="22"/>
  <c r="L134" i="22" s="1"/>
  <c r="Y133" i="22"/>
  <c r="U133" i="22"/>
  <c r="P133" i="22"/>
  <c r="K133" i="22"/>
  <c r="I133" i="22"/>
  <c r="G133" i="22"/>
  <c r="E133" i="22"/>
  <c r="Y132" i="22"/>
  <c r="P132" i="22"/>
  <c r="Y131" i="22"/>
  <c r="U131" i="22"/>
  <c r="P131" i="22"/>
  <c r="I131" i="22"/>
  <c r="H131" i="22"/>
  <c r="G131" i="22"/>
  <c r="E131" i="22"/>
  <c r="Y130" i="22"/>
  <c r="U130" i="22"/>
  <c r="P130" i="22"/>
  <c r="I130" i="22"/>
  <c r="G130" i="22"/>
  <c r="E130" i="22"/>
  <c r="L130" i="22" s="1"/>
  <c r="Y129" i="22"/>
  <c r="U129" i="22"/>
  <c r="P129" i="22"/>
  <c r="I129" i="22"/>
  <c r="G129" i="22"/>
  <c r="E129" i="22"/>
  <c r="H129" i="22" s="1"/>
  <c r="Y128" i="22"/>
  <c r="U128" i="22"/>
  <c r="P128" i="22"/>
  <c r="I128" i="22"/>
  <c r="G128" i="22"/>
  <c r="E128" i="22"/>
  <c r="L128" i="22" s="1"/>
  <c r="Y127" i="22"/>
  <c r="U127" i="22"/>
  <c r="P127" i="22"/>
  <c r="I127" i="22"/>
  <c r="H127" i="22"/>
  <c r="G127" i="22"/>
  <c r="E127" i="22"/>
  <c r="J127" i="22" s="1"/>
  <c r="Y126" i="22"/>
  <c r="U126" i="22"/>
  <c r="P126" i="22"/>
  <c r="I126" i="22"/>
  <c r="G126" i="22"/>
  <c r="E126" i="22"/>
  <c r="L126" i="22" s="1"/>
  <c r="Y125" i="22"/>
  <c r="U125" i="22"/>
  <c r="P125" i="22"/>
  <c r="I125" i="22"/>
  <c r="G125" i="22"/>
  <c r="E125" i="22"/>
  <c r="Y124" i="22"/>
  <c r="P124" i="22"/>
  <c r="I124" i="22"/>
  <c r="J124" i="22" s="1"/>
  <c r="Y123" i="22"/>
  <c r="P123" i="22"/>
  <c r="I123" i="22"/>
  <c r="J123" i="22" s="1"/>
  <c r="Y122" i="22"/>
  <c r="U122" i="22"/>
  <c r="P122" i="22"/>
  <c r="L122" i="22"/>
  <c r="K122" i="22"/>
  <c r="I122" i="22"/>
  <c r="J122" i="22" s="1"/>
  <c r="H122" i="22"/>
  <c r="G122" i="22"/>
  <c r="Y121" i="22"/>
  <c r="U121" i="22"/>
  <c r="P121" i="22"/>
  <c r="L121" i="22"/>
  <c r="K121" i="22"/>
  <c r="I121" i="22"/>
  <c r="J121" i="22" s="1"/>
  <c r="H121" i="22"/>
  <c r="G121" i="22"/>
  <c r="Y120" i="22"/>
  <c r="U120" i="22"/>
  <c r="P120" i="22"/>
  <c r="L120" i="22"/>
  <c r="K120" i="22"/>
  <c r="I120" i="22"/>
  <c r="J120" i="22" s="1"/>
  <c r="H120" i="22"/>
  <c r="G120" i="22"/>
  <c r="Y119" i="22"/>
  <c r="U119" i="22"/>
  <c r="P119" i="22"/>
  <c r="L119" i="22"/>
  <c r="K119" i="22"/>
  <c r="I119" i="22"/>
  <c r="J119" i="22" s="1"/>
  <c r="H119" i="22"/>
  <c r="G119" i="22"/>
  <c r="Y118" i="22"/>
  <c r="U118" i="22"/>
  <c r="P118" i="22"/>
  <c r="L118" i="22"/>
  <c r="K118" i="22"/>
  <c r="I118" i="22"/>
  <c r="J118" i="22" s="1"/>
  <c r="H118" i="22"/>
  <c r="G118" i="22"/>
  <c r="Y117" i="22"/>
  <c r="U117" i="22"/>
  <c r="P117" i="22"/>
  <c r="L117" i="22"/>
  <c r="K117" i="22"/>
  <c r="J117" i="22"/>
  <c r="I117" i="22"/>
  <c r="H117" i="22"/>
  <c r="G117" i="22"/>
  <c r="Y116" i="22"/>
  <c r="U116" i="22"/>
  <c r="L116" i="22"/>
  <c r="K116" i="22"/>
  <c r="J116" i="22"/>
  <c r="I116" i="22"/>
  <c r="H116" i="22"/>
  <c r="G116" i="22"/>
  <c r="Y115" i="22"/>
  <c r="U115" i="22"/>
  <c r="L115" i="22"/>
  <c r="K115" i="22"/>
  <c r="J115" i="22"/>
  <c r="I115" i="22"/>
  <c r="H115" i="22"/>
  <c r="G115" i="22"/>
  <c r="Y114" i="22"/>
  <c r="P114" i="22"/>
  <c r="I114" i="22"/>
  <c r="J114" i="22" s="1"/>
  <c r="Y113" i="22"/>
  <c r="U113" i="22"/>
  <c r="P113" i="22"/>
  <c r="K113" i="22"/>
  <c r="I113" i="22"/>
  <c r="G113" i="22"/>
  <c r="E113" i="22"/>
  <c r="Y112" i="22"/>
  <c r="U112" i="22"/>
  <c r="P112" i="22"/>
  <c r="I112" i="22"/>
  <c r="G112" i="22"/>
  <c r="E112" i="22"/>
  <c r="L112" i="22" s="1"/>
  <c r="Y111" i="22"/>
  <c r="U111" i="22"/>
  <c r="P111" i="22"/>
  <c r="I111" i="22"/>
  <c r="G111" i="22"/>
  <c r="E111" i="22"/>
  <c r="H111" i="22" s="1"/>
  <c r="Y110" i="22"/>
  <c r="U110" i="22"/>
  <c r="P110" i="22"/>
  <c r="I110" i="22"/>
  <c r="G110" i="22"/>
  <c r="E110" i="22"/>
  <c r="L110" i="22" s="1"/>
  <c r="C110" i="22"/>
  <c r="Y109" i="22"/>
  <c r="U109" i="22"/>
  <c r="P109" i="22"/>
  <c r="I109" i="22"/>
  <c r="G109" i="22"/>
  <c r="E109" i="22"/>
  <c r="K109" i="22" s="1"/>
  <c r="Y108" i="22"/>
  <c r="U108" i="22"/>
  <c r="P108" i="22"/>
  <c r="I108" i="22"/>
  <c r="G108" i="22"/>
  <c r="E108" i="22"/>
  <c r="C108" i="22"/>
  <c r="Y107" i="22"/>
  <c r="U107" i="22"/>
  <c r="P107" i="22"/>
  <c r="I107" i="22"/>
  <c r="G107" i="22"/>
  <c r="E107" i="22"/>
  <c r="L107" i="22" s="1"/>
  <c r="C107" i="22"/>
  <c r="Y106" i="22"/>
  <c r="P106" i="22"/>
  <c r="C106" i="22"/>
  <c r="Y105" i="22"/>
  <c r="U105" i="22"/>
  <c r="P105" i="22"/>
  <c r="I105" i="22"/>
  <c r="G105" i="22"/>
  <c r="E105" i="22"/>
  <c r="J105" i="22" s="1"/>
  <c r="Y104" i="22"/>
  <c r="U104" i="22"/>
  <c r="P104" i="22"/>
  <c r="I104" i="22"/>
  <c r="G104" i="22"/>
  <c r="E104" i="22"/>
  <c r="L104" i="22" s="1"/>
  <c r="C104" i="22"/>
  <c r="Y103" i="22"/>
  <c r="U103" i="22"/>
  <c r="P103" i="22"/>
  <c r="I103" i="22"/>
  <c r="G103" i="22"/>
  <c r="E103" i="22"/>
  <c r="L103" i="22" s="1"/>
  <c r="C103" i="22"/>
  <c r="Y102" i="22"/>
  <c r="P102" i="22"/>
  <c r="Y101" i="22"/>
  <c r="U101" i="22"/>
  <c r="P101" i="22"/>
  <c r="I101" i="22"/>
  <c r="G101" i="22"/>
  <c r="E101" i="22"/>
  <c r="L101" i="22" s="1"/>
  <c r="Y100" i="22"/>
  <c r="P100" i="22"/>
  <c r="P99" i="22"/>
  <c r="L99" i="22"/>
  <c r="I99" i="22"/>
  <c r="J99" i="22" s="1"/>
  <c r="AA98" i="22"/>
  <c r="Y98" i="22"/>
  <c r="U98" i="22"/>
  <c r="P98" i="22"/>
  <c r="I98" i="22"/>
  <c r="G98" i="22"/>
  <c r="E98" i="22"/>
  <c r="AA97" i="22"/>
  <c r="Y97" i="22"/>
  <c r="U97" i="22"/>
  <c r="P97" i="22"/>
  <c r="I97" i="22"/>
  <c r="G97" i="22"/>
  <c r="E97" i="22"/>
  <c r="Y96" i="22"/>
  <c r="U96" i="22"/>
  <c r="P96" i="22"/>
  <c r="I96" i="22"/>
  <c r="G96" i="22"/>
  <c r="E96" i="22"/>
  <c r="Y95" i="22"/>
  <c r="U95" i="22"/>
  <c r="P95" i="22"/>
  <c r="L95" i="22"/>
  <c r="K95" i="22"/>
  <c r="J95" i="22"/>
  <c r="I95" i="22"/>
  <c r="H95" i="22"/>
  <c r="G95" i="22"/>
  <c r="Y94" i="22"/>
  <c r="U94" i="22"/>
  <c r="P94" i="22"/>
  <c r="I94" i="22"/>
  <c r="G94" i="22"/>
  <c r="E94" i="22"/>
  <c r="J94" i="22" s="1"/>
  <c r="Y93" i="22"/>
  <c r="P93" i="22"/>
  <c r="Y92" i="22"/>
  <c r="U92" i="22"/>
  <c r="P92" i="22"/>
  <c r="I92" i="22"/>
  <c r="G92" i="22"/>
  <c r="E92" i="22"/>
  <c r="J92" i="22" s="1"/>
  <c r="Y91" i="22"/>
  <c r="U91" i="22"/>
  <c r="P91" i="22"/>
  <c r="L91" i="22"/>
  <c r="I91" i="22"/>
  <c r="G91" i="22"/>
  <c r="E91" i="22"/>
  <c r="Y90" i="22"/>
  <c r="P90" i="22"/>
  <c r="Y89" i="22"/>
  <c r="U89" i="22"/>
  <c r="P89" i="22"/>
  <c r="I89" i="22"/>
  <c r="G89" i="22"/>
  <c r="E89" i="22"/>
  <c r="K89" i="22" s="1"/>
  <c r="Y88" i="22"/>
  <c r="U88" i="22"/>
  <c r="P88" i="22"/>
  <c r="I88" i="22"/>
  <c r="G88" i="22"/>
  <c r="E88" i="22"/>
  <c r="Y87" i="22"/>
  <c r="U87" i="22"/>
  <c r="P87" i="22"/>
  <c r="I87" i="22"/>
  <c r="G87" i="22"/>
  <c r="E87" i="22"/>
  <c r="K87" i="22" s="1"/>
  <c r="Y86" i="22"/>
  <c r="P86" i="22"/>
  <c r="Y85" i="22"/>
  <c r="U85" i="22"/>
  <c r="P85" i="22"/>
  <c r="I85" i="22"/>
  <c r="G85" i="22"/>
  <c r="E85" i="22"/>
  <c r="K85" i="22" s="1"/>
  <c r="Y84" i="22"/>
  <c r="U84" i="22"/>
  <c r="P84" i="22"/>
  <c r="I84" i="22"/>
  <c r="G84" i="22"/>
  <c r="E84" i="22"/>
  <c r="K84" i="22" s="1"/>
  <c r="Y83" i="22"/>
  <c r="P83" i="22"/>
  <c r="Y82" i="22"/>
  <c r="U82" i="22"/>
  <c r="P82" i="22"/>
  <c r="I82" i="22"/>
  <c r="G82" i="22"/>
  <c r="E82" i="22"/>
  <c r="J82" i="22" s="1"/>
  <c r="Y81" i="22"/>
  <c r="U81" i="22"/>
  <c r="P81" i="22"/>
  <c r="I81" i="22"/>
  <c r="G81" i="22"/>
  <c r="E81" i="22"/>
  <c r="K81" i="22" s="1"/>
  <c r="Y80" i="22"/>
  <c r="U80" i="22"/>
  <c r="P80" i="22"/>
  <c r="I80" i="22"/>
  <c r="G80" i="22"/>
  <c r="E80" i="22"/>
  <c r="K80" i="22" s="1"/>
  <c r="Y79" i="22"/>
  <c r="U79" i="22"/>
  <c r="P79" i="22"/>
  <c r="I79" i="22"/>
  <c r="G79" i="22"/>
  <c r="E79" i="22"/>
  <c r="K79" i="22" s="1"/>
  <c r="Y78" i="22"/>
  <c r="U78" i="22"/>
  <c r="P78" i="22"/>
  <c r="I78" i="22"/>
  <c r="G78" i="22"/>
  <c r="E78" i="22"/>
  <c r="Y77" i="22"/>
  <c r="P77" i="22"/>
  <c r="Y76" i="22"/>
  <c r="P76" i="22"/>
  <c r="Y75" i="22"/>
  <c r="P75" i="22"/>
  <c r="Y74" i="22"/>
  <c r="U74" i="22"/>
  <c r="P74" i="22"/>
  <c r="I74" i="22"/>
  <c r="G74" i="22"/>
  <c r="E74" i="22"/>
  <c r="K74" i="22" s="1"/>
  <c r="Y73" i="22"/>
  <c r="U73" i="22"/>
  <c r="P73" i="22"/>
  <c r="I73" i="22"/>
  <c r="H73" i="22"/>
  <c r="G73" i="22"/>
  <c r="E73" i="22"/>
  <c r="K73" i="22" s="1"/>
  <c r="Y72" i="22"/>
  <c r="P72" i="22"/>
  <c r="Y71" i="22"/>
  <c r="U71" i="22"/>
  <c r="P71" i="22"/>
  <c r="I71" i="22"/>
  <c r="G71" i="22"/>
  <c r="E71" i="22"/>
  <c r="L71" i="22" s="1"/>
  <c r="Y70" i="22"/>
  <c r="U70" i="22"/>
  <c r="P70" i="22"/>
  <c r="I70" i="22"/>
  <c r="G70" i="22"/>
  <c r="E70" i="22"/>
  <c r="Y69" i="22"/>
  <c r="P69" i="22"/>
  <c r="Y68" i="22"/>
  <c r="U68" i="22"/>
  <c r="P68" i="22"/>
  <c r="I68" i="22"/>
  <c r="G68" i="22"/>
  <c r="E68" i="22"/>
  <c r="Y67" i="22"/>
  <c r="U67" i="22"/>
  <c r="P67" i="22"/>
  <c r="I67" i="22"/>
  <c r="G67" i="22"/>
  <c r="E67" i="22"/>
  <c r="Y66" i="22"/>
  <c r="P66" i="22"/>
  <c r="Y65" i="22"/>
  <c r="U65" i="22"/>
  <c r="P65" i="22"/>
  <c r="I65" i="22"/>
  <c r="G65" i="22"/>
  <c r="E65" i="22"/>
  <c r="K65" i="22" s="1"/>
  <c r="Y64" i="22"/>
  <c r="U64" i="22"/>
  <c r="P64" i="22"/>
  <c r="I64" i="22"/>
  <c r="G64" i="22"/>
  <c r="E64" i="22"/>
  <c r="Y63" i="22"/>
  <c r="U63" i="22"/>
  <c r="P63" i="22"/>
  <c r="I63" i="22"/>
  <c r="G63" i="22"/>
  <c r="E63" i="22"/>
  <c r="K63" i="22" s="1"/>
  <c r="Y62" i="22"/>
  <c r="P62" i="22"/>
  <c r="Y61" i="22"/>
  <c r="U61" i="22"/>
  <c r="P61" i="22"/>
  <c r="I61" i="22"/>
  <c r="G61" i="22"/>
  <c r="E61" i="22"/>
  <c r="K61" i="22" s="1"/>
  <c r="Y60" i="22"/>
  <c r="U60" i="22"/>
  <c r="P60" i="22"/>
  <c r="I60" i="22"/>
  <c r="G60" i="22"/>
  <c r="E60" i="22"/>
  <c r="Y59" i="22"/>
  <c r="U59" i="22"/>
  <c r="P59" i="22"/>
  <c r="I59" i="22"/>
  <c r="G59" i="22"/>
  <c r="E59" i="22"/>
  <c r="L59" i="22" s="1"/>
  <c r="Y58" i="22"/>
  <c r="P58" i="22"/>
  <c r="Y57" i="22"/>
  <c r="P57" i="22"/>
  <c r="Y56" i="22"/>
  <c r="U56" i="22"/>
  <c r="P56" i="22"/>
  <c r="I56" i="22"/>
  <c r="G56" i="22"/>
  <c r="E56" i="22"/>
  <c r="J56" i="22" s="1"/>
  <c r="Y55" i="22"/>
  <c r="U55" i="22"/>
  <c r="P55" i="22"/>
  <c r="K55" i="22"/>
  <c r="I55" i="22"/>
  <c r="G55" i="22"/>
  <c r="E55" i="22"/>
  <c r="Y54" i="22"/>
  <c r="U54" i="22"/>
  <c r="P54" i="22"/>
  <c r="I54" i="22"/>
  <c r="G54" i="22"/>
  <c r="E54" i="22"/>
  <c r="K54" i="22" s="1"/>
  <c r="Y53" i="22"/>
  <c r="U53" i="22"/>
  <c r="P53" i="22"/>
  <c r="I53" i="22"/>
  <c r="G53" i="22"/>
  <c r="E53" i="22"/>
  <c r="K53" i="22" s="1"/>
  <c r="Y52" i="22"/>
  <c r="U52" i="22"/>
  <c r="P52" i="22"/>
  <c r="L52" i="22"/>
  <c r="K52" i="22"/>
  <c r="I52" i="22"/>
  <c r="J52" i="22" s="1"/>
  <c r="H52" i="22"/>
  <c r="G52" i="22"/>
  <c r="Y51" i="22"/>
  <c r="U51" i="22"/>
  <c r="P51" i="22"/>
  <c r="I51" i="22"/>
  <c r="G51" i="22"/>
  <c r="E51" i="22"/>
  <c r="L51" i="22" s="1"/>
  <c r="Y50" i="22"/>
  <c r="U50" i="22"/>
  <c r="P50" i="22"/>
  <c r="I50" i="22"/>
  <c r="G50" i="22"/>
  <c r="E50" i="22"/>
  <c r="L50" i="22" s="1"/>
  <c r="Y49" i="22"/>
  <c r="U49" i="22"/>
  <c r="P49" i="22"/>
  <c r="I49" i="22"/>
  <c r="H49" i="22"/>
  <c r="G49" i="22"/>
  <c r="E49" i="22"/>
  <c r="Y48" i="22"/>
  <c r="P48" i="22"/>
  <c r="Y47" i="22"/>
  <c r="U47" i="22"/>
  <c r="P47" i="22"/>
  <c r="I47" i="22"/>
  <c r="G47" i="22"/>
  <c r="E47" i="22"/>
  <c r="L47" i="22" s="1"/>
  <c r="Y46" i="22"/>
  <c r="U46" i="22"/>
  <c r="P46" i="22"/>
  <c r="I46" i="22"/>
  <c r="G46" i="22"/>
  <c r="E46" i="22"/>
  <c r="L46" i="22" s="1"/>
  <c r="Y45" i="22"/>
  <c r="U45" i="22"/>
  <c r="P45" i="22"/>
  <c r="I45" i="22"/>
  <c r="G45" i="22"/>
  <c r="E45" i="22"/>
  <c r="H45" i="22" s="1"/>
  <c r="Y44" i="22"/>
  <c r="U44" i="22"/>
  <c r="P44" i="22"/>
  <c r="L44" i="22"/>
  <c r="K44" i="22"/>
  <c r="I44" i="22"/>
  <c r="J44" i="22" s="1"/>
  <c r="H44" i="22"/>
  <c r="G44" i="22"/>
  <c r="Y43" i="22"/>
  <c r="P43" i="22"/>
  <c r="Y42" i="22"/>
  <c r="U42" i="22"/>
  <c r="P42" i="22"/>
  <c r="K42" i="22"/>
  <c r="I42" i="22"/>
  <c r="G42" i="22"/>
  <c r="E42" i="22"/>
  <c r="Y41" i="22"/>
  <c r="U41" i="22"/>
  <c r="P41" i="22"/>
  <c r="I41" i="22"/>
  <c r="G41" i="22"/>
  <c r="E41" i="22"/>
  <c r="K41" i="22" s="1"/>
  <c r="Y40" i="22"/>
  <c r="P40" i="22"/>
  <c r="Y39" i="22"/>
  <c r="U39" i="22"/>
  <c r="P39" i="22"/>
  <c r="I39" i="22"/>
  <c r="G39" i="22"/>
  <c r="E39" i="22"/>
  <c r="Y38" i="22"/>
  <c r="U38" i="22"/>
  <c r="P38" i="22"/>
  <c r="I38" i="22"/>
  <c r="G38" i="22"/>
  <c r="E38" i="22"/>
  <c r="L38" i="22" s="1"/>
  <c r="Y37" i="22"/>
  <c r="U37" i="22"/>
  <c r="P37" i="22"/>
  <c r="K37" i="22"/>
  <c r="I37" i="22"/>
  <c r="G37" i="22"/>
  <c r="E37" i="22"/>
  <c r="Y36" i="22"/>
  <c r="U36" i="22"/>
  <c r="P36" i="22"/>
  <c r="I36" i="22"/>
  <c r="G36" i="22"/>
  <c r="E36" i="22"/>
  <c r="L36" i="22" s="1"/>
  <c r="Y35" i="22"/>
  <c r="P35" i="22"/>
  <c r="Y34" i="22"/>
  <c r="U34" i="22"/>
  <c r="P34" i="22"/>
  <c r="I34" i="22"/>
  <c r="H34" i="22"/>
  <c r="G34" i="22"/>
  <c r="E34" i="22"/>
  <c r="Y33" i="22"/>
  <c r="U33" i="22"/>
  <c r="P33" i="22"/>
  <c r="I33" i="22"/>
  <c r="G33" i="22"/>
  <c r="E33" i="22"/>
  <c r="K33" i="22" s="1"/>
  <c r="Y32" i="22"/>
  <c r="P32" i="22"/>
  <c r="L32" i="22"/>
  <c r="I32" i="22"/>
  <c r="J32" i="22" s="1"/>
  <c r="Y31" i="22"/>
  <c r="P31" i="22"/>
  <c r="I31" i="22"/>
  <c r="G31" i="22"/>
  <c r="E31" i="22"/>
  <c r="K31" i="22" s="1"/>
  <c r="Y30" i="22"/>
  <c r="U30" i="22"/>
  <c r="P30" i="22"/>
  <c r="H30" i="22"/>
  <c r="Y29" i="22"/>
  <c r="U29" i="22"/>
  <c r="P29" i="22"/>
  <c r="I29" i="22"/>
  <c r="G29" i="22"/>
  <c r="E29" i="22"/>
  <c r="L29" i="22" s="1"/>
  <c r="Y28" i="22"/>
  <c r="U28" i="22"/>
  <c r="P28" i="22"/>
  <c r="I28" i="22"/>
  <c r="G28" i="22"/>
  <c r="E28" i="22"/>
  <c r="Y27" i="22"/>
  <c r="P27" i="22"/>
  <c r="Y26" i="22"/>
  <c r="U26" i="22"/>
  <c r="P26" i="22"/>
  <c r="I26" i="22"/>
  <c r="H26" i="22"/>
  <c r="G26" i="22"/>
  <c r="E26" i="22"/>
  <c r="Y25" i="22"/>
  <c r="U25" i="22"/>
  <c r="P25" i="22"/>
  <c r="I25" i="22"/>
  <c r="G25" i="22"/>
  <c r="E25" i="22"/>
  <c r="J25" i="22" s="1"/>
  <c r="Y24" i="22"/>
  <c r="U24" i="22"/>
  <c r="Q24" i="22"/>
  <c r="P24" i="22"/>
  <c r="I24" i="22"/>
  <c r="G24" i="22"/>
  <c r="E24" i="22"/>
  <c r="H24" i="22" s="1"/>
  <c r="Y23" i="22"/>
  <c r="U23" i="22"/>
  <c r="P23" i="22"/>
  <c r="I23" i="22"/>
  <c r="G23" i="22"/>
  <c r="E23" i="22"/>
  <c r="K23" i="22" s="1"/>
  <c r="Y22" i="22"/>
  <c r="P22" i="22"/>
  <c r="Y21" i="22"/>
  <c r="U21" i="22"/>
  <c r="P21" i="22"/>
  <c r="I21" i="22"/>
  <c r="G21" i="22"/>
  <c r="E21" i="22"/>
  <c r="K21" i="22" s="1"/>
  <c r="Y20" i="22"/>
  <c r="U20" i="22"/>
  <c r="P20" i="22"/>
  <c r="I20" i="22"/>
  <c r="G20" i="22"/>
  <c r="E20" i="22"/>
  <c r="Y19" i="22"/>
  <c r="U19" i="22"/>
  <c r="P19" i="22"/>
  <c r="K19" i="22"/>
  <c r="I19" i="22"/>
  <c r="G19" i="22"/>
  <c r="E19" i="22"/>
  <c r="Y18" i="22"/>
  <c r="P18" i="22"/>
  <c r="Y17" i="22"/>
  <c r="U17" i="22"/>
  <c r="P17" i="22"/>
  <c r="K17" i="22"/>
  <c r="I17" i="22"/>
  <c r="G17" i="22"/>
  <c r="E17" i="22"/>
  <c r="Y16" i="22"/>
  <c r="U16" i="22"/>
  <c r="P16" i="22"/>
  <c r="K16" i="22"/>
  <c r="I16" i="22"/>
  <c r="G16" i="22"/>
  <c r="E16" i="22"/>
  <c r="Y15" i="22"/>
  <c r="P15" i="22"/>
  <c r="Y14" i="22"/>
  <c r="U14" i="22"/>
  <c r="P14" i="22"/>
  <c r="I14" i="22"/>
  <c r="G14" i="22"/>
  <c r="E14" i="22"/>
  <c r="Y13" i="22"/>
  <c r="P13" i="22"/>
  <c r="Y12" i="22"/>
  <c r="P12" i="22"/>
  <c r="Y11" i="22"/>
  <c r="U11" i="22"/>
  <c r="P11" i="22"/>
  <c r="L11" i="22"/>
  <c r="K11" i="22"/>
  <c r="I11" i="22"/>
  <c r="J11" i="22" s="1"/>
  <c r="H11" i="22"/>
  <c r="G11" i="22"/>
  <c r="U10" i="22"/>
  <c r="P10" i="22"/>
  <c r="L10" i="22"/>
  <c r="K10" i="22"/>
  <c r="I10" i="22"/>
  <c r="J10" i="22" s="1"/>
  <c r="H10" i="22"/>
  <c r="G10" i="22"/>
  <c r="F10" i="22"/>
  <c r="Y10" i="22" s="1"/>
  <c r="AA9" i="22"/>
  <c r="Y9" i="22"/>
  <c r="U9" i="22"/>
  <c r="P9" i="22"/>
  <c r="L9" i="22"/>
  <c r="K9" i="22"/>
  <c r="J9" i="22"/>
  <c r="I9" i="22"/>
  <c r="H9" i="22"/>
  <c r="G9" i="22"/>
  <c r="AA8" i="22"/>
  <c r="U8" i="22"/>
  <c r="W7" i="22" s="1"/>
  <c r="P8" i="22"/>
  <c r="L8" i="22"/>
  <c r="K8" i="22"/>
  <c r="I8" i="22"/>
  <c r="J8" i="22" s="1"/>
  <c r="H8" i="22"/>
  <c r="G8" i="22"/>
  <c r="F8" i="22"/>
  <c r="Y8" i="22" s="1"/>
  <c r="X7" i="22"/>
  <c r="V7" i="22"/>
  <c r="L312" i="22" l="1"/>
  <c r="L358" i="22"/>
  <c r="J17" i="22"/>
  <c r="K36" i="22"/>
  <c r="J37" i="22"/>
  <c r="J49" i="22"/>
  <c r="L49" i="22"/>
  <c r="H51" i="22"/>
  <c r="J60" i="22"/>
  <c r="H65" i="22"/>
  <c r="H79" i="22"/>
  <c r="L85" i="22"/>
  <c r="H87" i="22"/>
  <c r="J98" i="22"/>
  <c r="H109" i="22"/>
  <c r="H145" i="22"/>
  <c r="L163" i="22"/>
  <c r="H339" i="22"/>
  <c r="H389" i="22"/>
  <c r="L399" i="22"/>
  <c r="J403" i="22"/>
  <c r="L403" i="22"/>
  <c r="H418" i="22"/>
  <c r="J438" i="22"/>
  <c r="J471" i="22"/>
  <c r="J482" i="22"/>
  <c r="L482" i="22"/>
  <c r="J488" i="22"/>
  <c r="L488" i="22"/>
  <c r="J518" i="22"/>
  <c r="L129" i="22"/>
  <c r="L368" i="22"/>
  <c r="J16" i="22"/>
  <c r="J39" i="22"/>
  <c r="J68" i="22"/>
  <c r="J70" i="22"/>
  <c r="H89" i="22"/>
  <c r="L127" i="22"/>
  <c r="H135" i="22"/>
  <c r="H144" i="22"/>
  <c r="L168" i="22"/>
  <c r="J184" i="22"/>
  <c r="H185" i="22"/>
  <c r="J190" i="22"/>
  <c r="J199" i="22"/>
  <c r="J203" i="22"/>
  <c r="H224" i="22"/>
  <c r="J258" i="22"/>
  <c r="J283" i="22"/>
  <c r="J293" i="22"/>
  <c r="J307" i="22"/>
  <c r="L319" i="22"/>
  <c r="H368" i="22"/>
  <c r="J390" i="22"/>
  <c r="J392" i="22"/>
  <c r="H462" i="22"/>
  <c r="J531" i="22"/>
  <c r="L135" i="22"/>
  <c r="K47" i="22"/>
  <c r="K56" i="22"/>
  <c r="K94" i="22"/>
  <c r="H189" i="22"/>
  <c r="J269" i="22"/>
  <c r="H274" i="22"/>
  <c r="H305" i="22"/>
  <c r="H377" i="22"/>
  <c r="H403" i="22"/>
  <c r="J467" i="22"/>
  <c r="L467" i="22"/>
  <c r="H482" i="22"/>
  <c r="H488" i="22"/>
  <c r="J526" i="22"/>
  <c r="J42" i="22"/>
  <c r="L42" i="22"/>
  <c r="J59" i="22"/>
  <c r="H59" i="22"/>
  <c r="L81" i="22"/>
  <c r="K105" i="22"/>
  <c r="J108" i="22"/>
  <c r="K108" i="22"/>
  <c r="K111" i="22"/>
  <c r="K139" i="22"/>
  <c r="K196" i="22"/>
  <c r="H196" i="22"/>
  <c r="L217" i="22"/>
  <c r="K255" i="22"/>
  <c r="H255" i="22"/>
  <c r="J14" i="22"/>
  <c r="J20" i="22"/>
  <c r="K20" i="22"/>
  <c r="J28" i="22"/>
  <c r="K28" i="22"/>
  <c r="L63" i="22"/>
  <c r="J64" i="22"/>
  <c r="K64" i="22"/>
  <c r="J96" i="22"/>
  <c r="L96" i="22"/>
  <c r="L105" i="22"/>
  <c r="J133" i="22"/>
  <c r="H133" i="22"/>
  <c r="L133" i="22"/>
  <c r="L166" i="22"/>
  <c r="K170" i="22"/>
  <c r="L179" i="22"/>
  <c r="L204" i="22"/>
  <c r="J524" i="22"/>
  <c r="K524" i="22"/>
  <c r="L14" i="22"/>
  <c r="H16" i="22"/>
  <c r="J19" i="22"/>
  <c r="L20" i="22"/>
  <c r="J21" i="22"/>
  <c r="J24" i="22"/>
  <c r="K24" i="22"/>
  <c r="J26" i="22"/>
  <c r="K26" i="22"/>
  <c r="L28" i="22"/>
  <c r="J34" i="22"/>
  <c r="K34" i="22"/>
  <c r="H42" i="22"/>
  <c r="J53" i="22"/>
  <c r="H53" i="22"/>
  <c r="L53" i="22"/>
  <c r="J54" i="22"/>
  <c r="K68" i="22"/>
  <c r="H81" i="22"/>
  <c r="H85" i="22"/>
  <c r="L87" i="22"/>
  <c r="J88" i="22"/>
  <c r="K88" i="22"/>
  <c r="K103" i="22"/>
  <c r="H103" i="22"/>
  <c r="H105" i="22"/>
  <c r="J113" i="22"/>
  <c r="H113" i="22"/>
  <c r="L113" i="22"/>
  <c r="K127" i="22"/>
  <c r="J141" i="22"/>
  <c r="H141" i="22"/>
  <c r="L141" i="22"/>
  <c r="J150" i="22"/>
  <c r="H150" i="22"/>
  <c r="L150" i="22"/>
  <c r="L161" i="22"/>
  <c r="L174" i="22"/>
  <c r="H179" i="22"/>
  <c r="L180" i="22"/>
  <c r="L185" i="22"/>
  <c r="J186" i="22"/>
  <c r="H187" i="22"/>
  <c r="L189" i="22"/>
  <c r="J209" i="22"/>
  <c r="H209" i="22"/>
  <c r="L209" i="22"/>
  <c r="H211" i="22"/>
  <c r="H217" i="22"/>
  <c r="J223" i="22"/>
  <c r="K223" i="22"/>
  <c r="L226" i="22"/>
  <c r="J227" i="22"/>
  <c r="L230" i="22"/>
  <c r="L259" i="22"/>
  <c r="H259" i="22"/>
  <c r="J366" i="22"/>
  <c r="H366" i="22"/>
  <c r="L366" i="22"/>
  <c r="K366" i="22"/>
  <c r="K375" i="22"/>
  <c r="H375" i="22"/>
  <c r="J431" i="22"/>
  <c r="K431" i="22"/>
  <c r="J38" i="22"/>
  <c r="H38" i="22"/>
  <c r="K67" i="22"/>
  <c r="H67" i="22"/>
  <c r="J78" i="22"/>
  <c r="K78" i="22"/>
  <c r="J111" i="22"/>
  <c r="L111" i="22"/>
  <c r="J125" i="22"/>
  <c r="H125" i="22"/>
  <c r="L125" i="22"/>
  <c r="J139" i="22"/>
  <c r="L139" i="22"/>
  <c r="K179" i="22"/>
  <c r="L187" i="22"/>
  <c r="K211" i="22"/>
  <c r="J218" i="22"/>
  <c r="K218" i="22"/>
  <c r="K310" i="22"/>
  <c r="H310" i="22"/>
  <c r="L310" i="22"/>
  <c r="K14" i="22"/>
  <c r="L16" i="22"/>
  <c r="J36" i="22"/>
  <c r="H36" i="22"/>
  <c r="J47" i="22"/>
  <c r="H47" i="22"/>
  <c r="J55" i="22"/>
  <c r="H55" i="22"/>
  <c r="L55" i="22"/>
  <c r="K91" i="22"/>
  <c r="H91" i="22"/>
  <c r="K96" i="22"/>
  <c r="J154" i="22"/>
  <c r="L154" i="22"/>
  <c r="K161" i="22"/>
  <c r="K191" i="22"/>
  <c r="H191" i="22"/>
  <c r="L211" i="22"/>
  <c r="K241" i="22"/>
  <c r="L241" i="22"/>
  <c r="J272" i="22"/>
  <c r="H272" i="22"/>
  <c r="K272" i="22"/>
  <c r="J532" i="22"/>
  <c r="H532" i="22"/>
  <c r="L532" i="22"/>
  <c r="K532" i="22"/>
  <c r="H14" i="22"/>
  <c r="H20" i="22"/>
  <c r="J23" i="22"/>
  <c r="L24" i="22"/>
  <c r="L26" i="22"/>
  <c r="H28" i="22"/>
  <c r="L31" i="22"/>
  <c r="J33" i="22"/>
  <c r="L34" i="22"/>
  <c r="K38" i="22"/>
  <c r="K39" i="22"/>
  <c r="J45" i="22"/>
  <c r="L45" i="22"/>
  <c r="K45" i="22"/>
  <c r="K49" i="22"/>
  <c r="K59" i="22"/>
  <c r="K60" i="22"/>
  <c r="J61" i="22"/>
  <c r="H61" i="22"/>
  <c r="L61" i="22"/>
  <c r="H63" i="22"/>
  <c r="L67" i="22"/>
  <c r="K70" i="22"/>
  <c r="K71" i="22"/>
  <c r="H71" i="22"/>
  <c r="K82" i="22"/>
  <c r="K92" i="22"/>
  <c r="H96" i="22"/>
  <c r="K98" i="22"/>
  <c r="K125" i="22"/>
  <c r="J131" i="22"/>
  <c r="L131" i="22"/>
  <c r="K131" i="22"/>
  <c r="K135" i="22"/>
  <c r="J147" i="22"/>
  <c r="H147" i="22"/>
  <c r="L147" i="22"/>
  <c r="J153" i="22"/>
  <c r="H154" i="22"/>
  <c r="J157" i="22"/>
  <c r="H157" i="22"/>
  <c r="L157" i="22"/>
  <c r="H161" i="22"/>
  <c r="H170" i="22"/>
  <c r="L193" i="22"/>
  <c r="L196" i="22"/>
  <c r="K199" i="22"/>
  <c r="K200" i="22"/>
  <c r="H200" i="22"/>
  <c r="H204" i="22"/>
  <c r="J207" i="22"/>
  <c r="H241" i="22"/>
  <c r="K243" i="22"/>
  <c r="L243" i="22"/>
  <c r="K251" i="22"/>
  <c r="H251" i="22"/>
  <c r="L251" i="22"/>
  <c r="L255" i="22"/>
  <c r="J256" i="22"/>
  <c r="K256" i="22"/>
  <c r="J268" i="22"/>
  <c r="H268" i="22"/>
  <c r="L268" i="22"/>
  <c r="J317" i="22"/>
  <c r="H317" i="22"/>
  <c r="L317" i="22"/>
  <c r="K317" i="22"/>
  <c r="K331" i="22"/>
  <c r="H331" i="22"/>
  <c r="K430" i="22"/>
  <c r="H430" i="22"/>
  <c r="K439" i="22"/>
  <c r="H439" i="22"/>
  <c r="J522" i="22"/>
  <c r="H522" i="22"/>
  <c r="L522" i="22"/>
  <c r="J530" i="22"/>
  <c r="H530" i="22"/>
  <c r="L530" i="22"/>
  <c r="J41" i="22"/>
  <c r="J51" i="22"/>
  <c r="K51" i="22"/>
  <c r="L65" i="22"/>
  <c r="L73" i="22"/>
  <c r="J74" i="22"/>
  <c r="L79" i="22"/>
  <c r="J80" i="22"/>
  <c r="J84" i="22"/>
  <c r="L89" i="22"/>
  <c r="J97" i="22"/>
  <c r="L109" i="22"/>
  <c r="J129" i="22"/>
  <c r="K129" i="22"/>
  <c r="J137" i="22"/>
  <c r="K137" i="22"/>
  <c r="J140" i="22"/>
  <c r="J144" i="22"/>
  <c r="K144" i="22"/>
  <c r="J145" i="22"/>
  <c r="K145" i="22"/>
  <c r="J152" i="22"/>
  <c r="K152" i="22"/>
  <c r="J155" i="22"/>
  <c r="J163" i="22"/>
  <c r="K163" i="22"/>
  <c r="J171" i="22"/>
  <c r="L219" i="22"/>
  <c r="J221" i="22"/>
  <c r="L224" i="22"/>
  <c r="J225" i="22"/>
  <c r="J229" i="22"/>
  <c r="J252" i="22"/>
  <c r="K252" i="22"/>
  <c r="J270" i="22"/>
  <c r="H270" i="22"/>
  <c r="L270" i="22"/>
  <c r="J286" i="22"/>
  <c r="H286" i="22"/>
  <c r="L286" i="22"/>
  <c r="J345" i="22"/>
  <c r="H345" i="22"/>
  <c r="L345" i="22"/>
  <c r="J356" i="22"/>
  <c r="H356" i="22"/>
  <c r="L356" i="22"/>
  <c r="K381" i="22"/>
  <c r="H381" i="22"/>
  <c r="J460" i="22"/>
  <c r="H460" i="22"/>
  <c r="L460" i="22"/>
  <c r="J519" i="22"/>
  <c r="K519" i="22"/>
  <c r="J280" i="22"/>
  <c r="K280" i="22"/>
  <c r="J284" i="22"/>
  <c r="K284" i="22"/>
  <c r="L295" i="22"/>
  <c r="J303" i="22"/>
  <c r="K303" i="22"/>
  <c r="L308" i="22"/>
  <c r="L313" i="22"/>
  <c r="L337" i="22"/>
  <c r="J342" i="22"/>
  <c r="K342" i="22"/>
  <c r="L387" i="22"/>
  <c r="J401" i="22"/>
  <c r="K401" i="22"/>
  <c r="L420" i="22"/>
  <c r="L437" i="22"/>
  <c r="J456" i="22"/>
  <c r="K456" i="22"/>
  <c r="J458" i="22"/>
  <c r="K458" i="22"/>
  <c r="J475" i="22"/>
  <c r="K475" i="22"/>
  <c r="J492" i="22"/>
  <c r="K492" i="22"/>
  <c r="J500" i="22"/>
  <c r="K500" i="22"/>
  <c r="J516" i="22"/>
  <c r="K516" i="22"/>
  <c r="J266" i="22"/>
  <c r="K266" i="22"/>
  <c r="L280" i="22"/>
  <c r="L284" i="22"/>
  <c r="L303" i="22"/>
  <c r="L305" i="22"/>
  <c r="L342" i="22"/>
  <c r="J353" i="22"/>
  <c r="K353" i="22"/>
  <c r="J362" i="22"/>
  <c r="J374" i="22"/>
  <c r="K374" i="22"/>
  <c r="L377" i="22"/>
  <c r="J378" i="22"/>
  <c r="L385" i="22"/>
  <c r="J394" i="22"/>
  <c r="K394" i="22"/>
  <c r="J396" i="22"/>
  <c r="J398" i="22"/>
  <c r="J399" i="22"/>
  <c r="K399" i="22"/>
  <c r="L401" i="22"/>
  <c r="L418" i="22"/>
  <c r="J419" i="22"/>
  <c r="J423" i="22"/>
  <c r="L434" i="22"/>
  <c r="J436" i="22"/>
  <c r="L452" i="22"/>
  <c r="J453" i="22"/>
  <c r="L456" i="22"/>
  <c r="L458" i="22"/>
  <c r="L462" i="22"/>
  <c r="L475" i="22"/>
  <c r="J476" i="22"/>
  <c r="L479" i="22"/>
  <c r="J480" i="22"/>
  <c r="J490" i="22"/>
  <c r="K490" i="22"/>
  <c r="L492" i="22"/>
  <c r="J498" i="22"/>
  <c r="K498" i="22"/>
  <c r="L500" i="22"/>
  <c r="L516" i="22"/>
  <c r="J529" i="22"/>
  <c r="K529" i="22"/>
  <c r="J242" i="22"/>
  <c r="L266" i="22"/>
  <c r="K274" i="22"/>
  <c r="H280" i="22"/>
  <c r="H284" i="22"/>
  <c r="H295" i="22"/>
  <c r="J297" i="22"/>
  <c r="L298" i="22"/>
  <c r="H303" i="22"/>
  <c r="H308" i="22"/>
  <c r="J312" i="22"/>
  <c r="K312" i="22"/>
  <c r="H313" i="22"/>
  <c r="K319" i="22"/>
  <c r="L335" i="22"/>
  <c r="H337" i="22"/>
  <c r="L339" i="22"/>
  <c r="H342" i="22"/>
  <c r="L353" i="22"/>
  <c r="J358" i="22"/>
  <c r="K358" i="22"/>
  <c r="J361" i="22"/>
  <c r="K368" i="22"/>
  <c r="L374" i="22"/>
  <c r="H387" i="22"/>
  <c r="L389" i="22"/>
  <c r="L394" i="22"/>
  <c r="H401" i="22"/>
  <c r="K403" i="22"/>
  <c r="H420" i="22"/>
  <c r="L432" i="22"/>
  <c r="J433" i="22"/>
  <c r="H437" i="22"/>
  <c r="J448" i="22"/>
  <c r="J451" i="22"/>
  <c r="H456" i="22"/>
  <c r="H458" i="22"/>
  <c r="K467" i="22"/>
  <c r="H475" i="22"/>
  <c r="J481" i="22"/>
  <c r="K482" i="22"/>
  <c r="K488" i="22"/>
  <c r="L490" i="22"/>
  <c r="H492" i="22"/>
  <c r="L498" i="22"/>
  <c r="J499" i="22"/>
  <c r="H500" i="22"/>
  <c r="H516" i="22"/>
  <c r="L517" i="22"/>
  <c r="L529" i="22"/>
  <c r="J29" i="22"/>
  <c r="J50" i="22"/>
  <c r="J107" i="22"/>
  <c r="J112" i="22"/>
  <c r="J126" i="22"/>
  <c r="J130" i="22"/>
  <c r="J134" i="22"/>
  <c r="J138" i="22"/>
  <c r="J146" i="22"/>
  <c r="L175" i="22"/>
  <c r="H175" i="22"/>
  <c r="L214" i="22"/>
  <c r="H214" i="22"/>
  <c r="K214" i="22"/>
  <c r="L273" i="22"/>
  <c r="H273" i="22"/>
  <c r="K273" i="22"/>
  <c r="L332" i="22"/>
  <c r="H332" i="22"/>
  <c r="K332" i="22"/>
  <c r="J332" i="22"/>
  <c r="H17" i="22"/>
  <c r="L17" i="22"/>
  <c r="H19" i="22"/>
  <c r="L19" i="22"/>
  <c r="H21" i="22"/>
  <c r="L21" i="22"/>
  <c r="H23" i="22"/>
  <c r="L23" i="22"/>
  <c r="K25" i="22"/>
  <c r="K29" i="22"/>
  <c r="J31" i="22"/>
  <c r="H33" i="22"/>
  <c r="L33" i="22"/>
  <c r="H37" i="22"/>
  <c r="L37" i="22"/>
  <c r="H39" i="22"/>
  <c r="L39" i="22"/>
  <c r="H41" i="22"/>
  <c r="L41" i="22"/>
  <c r="K46" i="22"/>
  <c r="K50" i="22"/>
  <c r="H54" i="22"/>
  <c r="L54" i="22"/>
  <c r="H56" i="22"/>
  <c r="L56" i="22"/>
  <c r="H60" i="22"/>
  <c r="L60" i="22"/>
  <c r="J63" i="22"/>
  <c r="H64" i="22"/>
  <c r="L64" i="22"/>
  <c r="J65" i="22"/>
  <c r="J67" i="22"/>
  <c r="H68" i="22"/>
  <c r="L68" i="22"/>
  <c r="H70" i="22"/>
  <c r="L70" i="22"/>
  <c r="J71" i="22"/>
  <c r="J73" i="22"/>
  <c r="H74" i="22"/>
  <c r="L74" i="22"/>
  <c r="H78" i="22"/>
  <c r="L78" i="22"/>
  <c r="J79" i="22"/>
  <c r="H80" i="22"/>
  <c r="L80" i="22"/>
  <c r="J81" i="22"/>
  <c r="H82" i="22"/>
  <c r="L82" i="22"/>
  <c r="H84" i="22"/>
  <c r="L84" i="22"/>
  <c r="J85" i="22"/>
  <c r="J87" i="22"/>
  <c r="H88" i="22"/>
  <c r="L88" i="22"/>
  <c r="J89" i="22"/>
  <c r="J91" i="22"/>
  <c r="H92" i="22"/>
  <c r="L92" i="22"/>
  <c r="H94" i="22"/>
  <c r="L94" i="22"/>
  <c r="K97" i="22"/>
  <c r="H98" i="22"/>
  <c r="L98" i="22"/>
  <c r="K101" i="22"/>
  <c r="J103" i="22"/>
  <c r="K104" i="22"/>
  <c r="K107" i="22"/>
  <c r="H108" i="22"/>
  <c r="L108" i="22"/>
  <c r="J109" i="22"/>
  <c r="K110" i="22"/>
  <c r="K112" i="22"/>
  <c r="K126" i="22"/>
  <c r="K128" i="22"/>
  <c r="K130" i="22"/>
  <c r="K134" i="22"/>
  <c r="K136" i="22"/>
  <c r="K138" i="22"/>
  <c r="K140" i="22"/>
  <c r="K146" i="22"/>
  <c r="J149" i="22"/>
  <c r="K153" i="22"/>
  <c r="K155" i="22"/>
  <c r="J158" i="22"/>
  <c r="J160" i="22"/>
  <c r="J162" i="22"/>
  <c r="J164" i="22"/>
  <c r="K164" i="22"/>
  <c r="J168" i="22"/>
  <c r="L178" i="22"/>
  <c r="H178" i="22"/>
  <c r="K178" i="22"/>
  <c r="L181" i="22"/>
  <c r="H181" i="22"/>
  <c r="K181" i="22"/>
  <c r="L182" i="22"/>
  <c r="H182" i="22"/>
  <c r="K182" i="22"/>
  <c r="L190" i="22"/>
  <c r="H190" i="22"/>
  <c r="K190" i="22"/>
  <c r="L192" i="22"/>
  <c r="H192" i="22"/>
  <c r="K192" i="22"/>
  <c r="L269" i="22"/>
  <c r="H269" i="22"/>
  <c r="K269" i="22"/>
  <c r="J46" i="22"/>
  <c r="J101" i="22"/>
  <c r="J104" i="22"/>
  <c r="J110" i="22"/>
  <c r="J128" i="22"/>
  <c r="J136" i="22"/>
  <c r="L173" i="22"/>
  <c r="H173" i="22"/>
  <c r="H25" i="22"/>
  <c r="L25" i="22"/>
  <c r="H29" i="22"/>
  <c r="H46" i="22"/>
  <c r="H50" i="22"/>
  <c r="H97" i="22"/>
  <c r="L97" i="22"/>
  <c r="H101" i="22"/>
  <c r="H104" i="22"/>
  <c r="H107" i="22"/>
  <c r="H110" i="22"/>
  <c r="H112" i="22"/>
  <c r="H126" i="22"/>
  <c r="H128" i="22"/>
  <c r="H130" i="22"/>
  <c r="H134" i="22"/>
  <c r="H136" i="22"/>
  <c r="H138" i="22"/>
  <c r="H140" i="22"/>
  <c r="L140" i="22"/>
  <c r="H146" i="22"/>
  <c r="K149" i="22"/>
  <c r="H153" i="22"/>
  <c r="L153" i="22"/>
  <c r="H155" i="22"/>
  <c r="L155" i="22"/>
  <c r="K158" i="22"/>
  <c r="K160" i="22"/>
  <c r="K162" i="22"/>
  <c r="L164" i="22"/>
  <c r="L165" i="22"/>
  <c r="H165" i="22"/>
  <c r="K165" i="22"/>
  <c r="J166" i="22"/>
  <c r="L169" i="22"/>
  <c r="H169" i="22"/>
  <c r="K169" i="22"/>
  <c r="J170" i="22"/>
  <c r="L265" i="22"/>
  <c r="H265" i="22"/>
  <c r="K265" i="22"/>
  <c r="L281" i="22"/>
  <c r="H281" i="22"/>
  <c r="K281" i="22"/>
  <c r="J281" i="22"/>
  <c r="L380" i="22"/>
  <c r="H380" i="22"/>
  <c r="K380" i="22"/>
  <c r="J380" i="22"/>
  <c r="K173" i="22"/>
  <c r="L376" i="22"/>
  <c r="H376" i="22"/>
  <c r="K376" i="22"/>
  <c r="J376" i="22"/>
  <c r="H149" i="22"/>
  <c r="H158" i="22"/>
  <c r="H160" i="22"/>
  <c r="H162" i="22"/>
  <c r="H164" i="22"/>
  <c r="L171" i="22"/>
  <c r="H171" i="22"/>
  <c r="K171" i="22"/>
  <c r="J173" i="22"/>
  <c r="J175" i="22"/>
  <c r="L184" i="22"/>
  <c r="H184" i="22"/>
  <c r="K184" i="22"/>
  <c r="L186" i="22"/>
  <c r="H186" i="22"/>
  <c r="K186" i="22"/>
  <c r="L212" i="22"/>
  <c r="H212" i="22"/>
  <c r="K212" i="22"/>
  <c r="J214" i="22"/>
  <c r="J273" i="22"/>
  <c r="L279" i="22"/>
  <c r="H279" i="22"/>
  <c r="K279" i="22"/>
  <c r="J279" i="22"/>
  <c r="L336" i="22"/>
  <c r="H336" i="22"/>
  <c r="K336" i="22"/>
  <c r="J336" i="22"/>
  <c r="J174" i="22"/>
  <c r="J180" i="22"/>
  <c r="J185" i="22"/>
  <c r="J187" i="22"/>
  <c r="J189" i="22"/>
  <c r="J191" i="22"/>
  <c r="J193" i="22"/>
  <c r="J196" i="22"/>
  <c r="H197" i="22"/>
  <c r="L197" i="22"/>
  <c r="H199" i="22"/>
  <c r="L199" i="22"/>
  <c r="J200" i="22"/>
  <c r="H203" i="22"/>
  <c r="L203" i="22"/>
  <c r="J204" i="22"/>
  <c r="J205" i="22"/>
  <c r="H207" i="22"/>
  <c r="L207" i="22"/>
  <c r="J217" i="22"/>
  <c r="H218" i="22"/>
  <c r="L218" i="22"/>
  <c r="J219" i="22"/>
  <c r="H221" i="22"/>
  <c r="L221" i="22"/>
  <c r="H223" i="22"/>
  <c r="L223" i="22"/>
  <c r="J224" i="22"/>
  <c r="H225" i="22"/>
  <c r="L225" i="22"/>
  <c r="J226" i="22"/>
  <c r="H227" i="22"/>
  <c r="L227" i="22"/>
  <c r="H229" i="22"/>
  <c r="L229" i="22"/>
  <c r="J230" i="22"/>
  <c r="H232" i="22"/>
  <c r="L232" i="22"/>
  <c r="J241" i="22"/>
  <c r="H242" i="22"/>
  <c r="L242" i="22"/>
  <c r="J243" i="22"/>
  <c r="J244" i="22"/>
  <c r="J251" i="22"/>
  <c r="H252" i="22"/>
  <c r="L252" i="22"/>
  <c r="H254" i="22"/>
  <c r="L254" i="22"/>
  <c r="J255" i="22"/>
  <c r="H256" i="22"/>
  <c r="L256" i="22"/>
  <c r="H258" i="22"/>
  <c r="L258" i="22"/>
  <c r="J259" i="22"/>
  <c r="J264" i="22"/>
  <c r="L283" i="22"/>
  <c r="H283" i="22"/>
  <c r="K283" i="22"/>
  <c r="L309" i="22"/>
  <c r="H309" i="22"/>
  <c r="K309" i="22"/>
  <c r="L334" i="22"/>
  <c r="H334" i="22"/>
  <c r="K334" i="22"/>
  <c r="L386" i="22"/>
  <c r="H386" i="22"/>
  <c r="K386" i="22"/>
  <c r="L466" i="22"/>
  <c r="H466" i="22"/>
  <c r="K466" i="22"/>
  <c r="J466" i="22"/>
  <c r="L523" i="22"/>
  <c r="H523" i="22"/>
  <c r="K523" i="22"/>
  <c r="J523" i="22"/>
  <c r="K259" i="22"/>
  <c r="K264" i="22"/>
  <c r="J274" i="22"/>
  <c r="L307" i="22"/>
  <c r="H307" i="22"/>
  <c r="K307" i="22"/>
  <c r="L363" i="22"/>
  <c r="L384" i="22"/>
  <c r="H384" i="22"/>
  <c r="K384" i="22"/>
  <c r="L390" i="22"/>
  <c r="H390" i="22"/>
  <c r="K390" i="22"/>
  <c r="L511" i="22"/>
  <c r="J511" i="22"/>
  <c r="L521" i="22"/>
  <c r="H521" i="22"/>
  <c r="K521" i="22"/>
  <c r="J521" i="22"/>
  <c r="H264" i="22"/>
  <c r="L293" i="22"/>
  <c r="H293" i="22"/>
  <c r="K293" i="22"/>
  <c r="L338" i="22"/>
  <c r="H338" i="22"/>
  <c r="K338" i="22"/>
  <c r="L378" i="22"/>
  <c r="H378" i="22"/>
  <c r="K378" i="22"/>
  <c r="L392" i="22"/>
  <c r="H392" i="22"/>
  <c r="K392" i="22"/>
  <c r="J509" i="22"/>
  <c r="L509" i="22"/>
  <c r="K509" i="22"/>
  <c r="J285" i="22"/>
  <c r="K297" i="22"/>
  <c r="J306" i="22"/>
  <c r="J314" i="22"/>
  <c r="J316" i="22"/>
  <c r="J318" i="22"/>
  <c r="J320" i="22"/>
  <c r="J343" i="22"/>
  <c r="J352" i="22"/>
  <c r="J357" i="22"/>
  <c r="J359" i="22"/>
  <c r="J365" i="22"/>
  <c r="J367" i="22"/>
  <c r="J369" i="22"/>
  <c r="J373" i="22"/>
  <c r="L457" i="22"/>
  <c r="H457" i="22"/>
  <c r="K457" i="22"/>
  <c r="L483" i="22"/>
  <c r="H483" i="22"/>
  <c r="K483" i="22"/>
  <c r="L493" i="22"/>
  <c r="J493" i="22"/>
  <c r="K285" i="22"/>
  <c r="J295" i="22"/>
  <c r="H297" i="22"/>
  <c r="J298" i="22"/>
  <c r="J305" i="22"/>
  <c r="K306" i="22"/>
  <c r="J308" i="22"/>
  <c r="J310" i="22"/>
  <c r="J313" i="22"/>
  <c r="K314" i="22"/>
  <c r="K316" i="22"/>
  <c r="K318" i="22"/>
  <c r="K320" i="22"/>
  <c r="J331" i="22"/>
  <c r="J335" i="22"/>
  <c r="J337" i="22"/>
  <c r="J339" i="22"/>
  <c r="K343" i="22"/>
  <c r="K352" i="22"/>
  <c r="K357" i="22"/>
  <c r="K359" i="22"/>
  <c r="K365" i="22"/>
  <c r="K367" i="22"/>
  <c r="K369" i="22"/>
  <c r="K373" i="22"/>
  <c r="J375" i="22"/>
  <c r="J377" i="22"/>
  <c r="J381" i="22"/>
  <c r="J385" i="22"/>
  <c r="J387" i="22"/>
  <c r="J389" i="22"/>
  <c r="L396" i="22"/>
  <c r="H396" i="22"/>
  <c r="K396" i="22"/>
  <c r="L464" i="22"/>
  <c r="J464" i="22"/>
  <c r="L476" i="22"/>
  <c r="H476" i="22"/>
  <c r="K476" i="22"/>
  <c r="L485" i="22"/>
  <c r="H485" i="22"/>
  <c r="K485" i="22"/>
  <c r="L489" i="22"/>
  <c r="H489" i="22"/>
  <c r="K489" i="22"/>
  <c r="L502" i="22"/>
  <c r="H502" i="22"/>
  <c r="K502" i="22"/>
  <c r="J510" i="22"/>
  <c r="L510" i="22"/>
  <c r="L518" i="22"/>
  <c r="H518" i="22"/>
  <c r="K518" i="22"/>
  <c r="L526" i="22"/>
  <c r="H526" i="22"/>
  <c r="K526" i="22"/>
  <c r="H285" i="22"/>
  <c r="H306" i="22"/>
  <c r="H314" i="22"/>
  <c r="H316" i="22"/>
  <c r="H318" i="22"/>
  <c r="H320" i="22"/>
  <c r="H343" i="22"/>
  <c r="H352" i="22"/>
  <c r="H357" i="22"/>
  <c r="H359" i="22"/>
  <c r="H365" i="22"/>
  <c r="H367" i="22"/>
  <c r="H369" i="22"/>
  <c r="H373" i="22"/>
  <c r="L398" i="22"/>
  <c r="H398" i="22"/>
  <c r="K398" i="22"/>
  <c r="L495" i="22"/>
  <c r="H495" i="22"/>
  <c r="K495" i="22"/>
  <c r="L499" i="22"/>
  <c r="H499" i="22"/>
  <c r="K499" i="22"/>
  <c r="L527" i="22"/>
  <c r="H527" i="22"/>
  <c r="K527" i="22"/>
  <c r="J418" i="22"/>
  <c r="H419" i="22"/>
  <c r="L419" i="22"/>
  <c r="J420" i="22"/>
  <c r="J425" i="22"/>
  <c r="J430" i="22"/>
  <c r="H431" i="22"/>
  <c r="L431" i="22"/>
  <c r="J432" i="22"/>
  <c r="H433" i="22"/>
  <c r="L433" i="22"/>
  <c r="J434" i="22"/>
  <c r="H436" i="22"/>
  <c r="L436" i="22"/>
  <c r="J437" i="22"/>
  <c r="H438" i="22"/>
  <c r="L438" i="22"/>
  <c r="J439" i="22"/>
  <c r="H448" i="22"/>
  <c r="L448" i="22"/>
  <c r="H451" i="22"/>
  <c r="L451" i="22"/>
  <c r="J452" i="22"/>
  <c r="H453" i="22"/>
  <c r="L453" i="22"/>
  <c r="J462" i="22"/>
  <c r="K474" i="22"/>
  <c r="J479" i="22"/>
  <c r="H480" i="22"/>
  <c r="L480" i="22"/>
  <c r="K481" i="22"/>
  <c r="J517" i="22"/>
  <c r="H519" i="22"/>
  <c r="L519" i="22"/>
  <c r="H524" i="22"/>
  <c r="L524" i="22"/>
  <c r="H531" i="22"/>
  <c r="L531" i="22"/>
  <c r="J424" i="22"/>
  <c r="H474" i="22"/>
  <c r="H481" i="22"/>
  <c r="AA7" i="22" l="1"/>
  <c r="L1642" i="21" l="1"/>
  <c r="J1642" i="21"/>
  <c r="I1642" i="21"/>
  <c r="H1642" i="21"/>
  <c r="F1642" i="21"/>
  <c r="E1642" i="21"/>
  <c r="L1641" i="21"/>
  <c r="J1641" i="21"/>
  <c r="I1641" i="21"/>
  <c r="H1641" i="21"/>
  <c r="F1641" i="21"/>
  <c r="E1641" i="21"/>
  <c r="L1640" i="21"/>
  <c r="J1640" i="21"/>
  <c r="I1640" i="21"/>
  <c r="H1640" i="21"/>
  <c r="F1640" i="21"/>
  <c r="E1640" i="21"/>
  <c r="L1639" i="21"/>
  <c r="J1639" i="21"/>
  <c r="I1639" i="21"/>
  <c r="H1639" i="21"/>
  <c r="F1639" i="21"/>
  <c r="E1639" i="21"/>
  <c r="L1638" i="21"/>
  <c r="J1638" i="21"/>
  <c r="I1638" i="21"/>
  <c r="H1638" i="21"/>
  <c r="F1638" i="21"/>
  <c r="E1638" i="21"/>
  <c r="L1637" i="21"/>
  <c r="J1637" i="21"/>
  <c r="I1637" i="21"/>
  <c r="H1637" i="21"/>
  <c r="F1637" i="21"/>
  <c r="E1637" i="21"/>
  <c r="L1636" i="21"/>
  <c r="J1636" i="21"/>
  <c r="I1636" i="21"/>
  <c r="H1636" i="21"/>
  <c r="F1636" i="21"/>
  <c r="E1636" i="21"/>
  <c r="E1635" i="21"/>
  <c r="L1634" i="21"/>
  <c r="J1634" i="21"/>
  <c r="I1634" i="21"/>
  <c r="H1634" i="21"/>
  <c r="F1634" i="21"/>
  <c r="E1634" i="21"/>
  <c r="L1633" i="21"/>
  <c r="J1633" i="21"/>
  <c r="I1633" i="21"/>
  <c r="H1633" i="21"/>
  <c r="F1633" i="21"/>
  <c r="E1633" i="21"/>
  <c r="L1632" i="21"/>
  <c r="J1632" i="21"/>
  <c r="I1632" i="21"/>
  <c r="H1632" i="21"/>
  <c r="F1632" i="21"/>
  <c r="E1632" i="21"/>
  <c r="L1631" i="21"/>
  <c r="J1631" i="21"/>
  <c r="I1631" i="21"/>
  <c r="H1631" i="21"/>
  <c r="F1631" i="21"/>
  <c r="E1631" i="21"/>
  <c r="E1630" i="21"/>
  <c r="L1629" i="21"/>
  <c r="J1629" i="21"/>
  <c r="I1629" i="21"/>
  <c r="H1629" i="21"/>
  <c r="F1629" i="21"/>
  <c r="E1629" i="21"/>
  <c r="L1628" i="21"/>
  <c r="J1628" i="21"/>
  <c r="I1628" i="21"/>
  <c r="H1628" i="21"/>
  <c r="F1628" i="21"/>
  <c r="E1628" i="21"/>
  <c r="L1627" i="21"/>
  <c r="J1627" i="21"/>
  <c r="I1627" i="21"/>
  <c r="H1627" i="21"/>
  <c r="F1627" i="21"/>
  <c r="E1627" i="21"/>
  <c r="E1626" i="21"/>
  <c r="L1625" i="21"/>
  <c r="J1625" i="21"/>
  <c r="I1625" i="21"/>
  <c r="H1625" i="21"/>
  <c r="F1625" i="21"/>
  <c r="E1625" i="21"/>
  <c r="L1624" i="21"/>
  <c r="J1624" i="21"/>
  <c r="I1624" i="21"/>
  <c r="H1624" i="21"/>
  <c r="F1624" i="21"/>
  <c r="E1624" i="21"/>
  <c r="L1623" i="21"/>
  <c r="J1623" i="21"/>
  <c r="I1623" i="21"/>
  <c r="H1623" i="21"/>
  <c r="F1623" i="21"/>
  <c r="E1623" i="21"/>
  <c r="L1622" i="21"/>
  <c r="J1622" i="21"/>
  <c r="I1622" i="21"/>
  <c r="H1622" i="21"/>
  <c r="F1622" i="21"/>
  <c r="E1622" i="21"/>
  <c r="E1621" i="21"/>
  <c r="L1620" i="21"/>
  <c r="J1620" i="21"/>
  <c r="I1620" i="21"/>
  <c r="F1620" i="21"/>
  <c r="E1620" i="21"/>
  <c r="L1619" i="21"/>
  <c r="J1619" i="21"/>
  <c r="I1619" i="21"/>
  <c r="F1619" i="21"/>
  <c r="E1619" i="21"/>
  <c r="L1618" i="21"/>
  <c r="J1618" i="21"/>
  <c r="I1618" i="21"/>
  <c r="H1618" i="21"/>
  <c r="F1618" i="21"/>
  <c r="E1618" i="21"/>
  <c r="L1617" i="21"/>
  <c r="J1617" i="21"/>
  <c r="I1617" i="21"/>
  <c r="F1617" i="21"/>
  <c r="E1617" i="21"/>
  <c r="L1616" i="21"/>
  <c r="J1616" i="21"/>
  <c r="I1616" i="21"/>
  <c r="F1616" i="21"/>
  <c r="E1616" i="21"/>
  <c r="L1615" i="21"/>
  <c r="J1615" i="21"/>
  <c r="I1615" i="21"/>
  <c r="H1615" i="21"/>
  <c r="F1615" i="21"/>
  <c r="E1615" i="21"/>
  <c r="L1614" i="21"/>
  <c r="J1614" i="21"/>
  <c r="I1614" i="21"/>
  <c r="H1614" i="21"/>
  <c r="F1614" i="21"/>
  <c r="E1614" i="21"/>
  <c r="L1613" i="21"/>
  <c r="J1613" i="21"/>
  <c r="I1613" i="21"/>
  <c r="F1613" i="21"/>
  <c r="E1613" i="21"/>
  <c r="E1612" i="21"/>
  <c r="E1611" i="21"/>
  <c r="L1610" i="21"/>
  <c r="J1610" i="21"/>
  <c r="I1610" i="21"/>
  <c r="F1610" i="21"/>
  <c r="E1610" i="21"/>
  <c r="L1609" i="21"/>
  <c r="J1609" i="21"/>
  <c r="I1609" i="21"/>
  <c r="F1609" i="21"/>
  <c r="E1609" i="21"/>
  <c r="L1608" i="21"/>
  <c r="J1608" i="21"/>
  <c r="I1608" i="21"/>
  <c r="F1608" i="21"/>
  <c r="E1608" i="21"/>
  <c r="L1607" i="21"/>
  <c r="J1607" i="21"/>
  <c r="I1607" i="21"/>
  <c r="F1607" i="21"/>
  <c r="E1607" i="21"/>
  <c r="L1606" i="21"/>
  <c r="J1606" i="21"/>
  <c r="I1606" i="21"/>
  <c r="F1606" i="21"/>
  <c r="E1606" i="21"/>
  <c r="L1605" i="21"/>
  <c r="J1605" i="21"/>
  <c r="I1605" i="21"/>
  <c r="F1605" i="21"/>
  <c r="E1605" i="21"/>
  <c r="L1604" i="21"/>
  <c r="J1604" i="21"/>
  <c r="I1604" i="21"/>
  <c r="H1604" i="21"/>
  <c r="F1604" i="21"/>
  <c r="E1604" i="21"/>
  <c r="L1603" i="21"/>
  <c r="J1603" i="21"/>
  <c r="I1603" i="21"/>
  <c r="H1603" i="21"/>
  <c r="F1603" i="21"/>
  <c r="E1603" i="21"/>
  <c r="E1602" i="21"/>
  <c r="L1601" i="21"/>
  <c r="J1601" i="21"/>
  <c r="I1601" i="21"/>
  <c r="H1601" i="21"/>
  <c r="F1601" i="21"/>
  <c r="E1601" i="21"/>
  <c r="L1600" i="21"/>
  <c r="J1600" i="21"/>
  <c r="I1600" i="21"/>
  <c r="F1600" i="21"/>
  <c r="E1600" i="21"/>
  <c r="L1599" i="21"/>
  <c r="J1599" i="21"/>
  <c r="I1599" i="21"/>
  <c r="F1599" i="21"/>
  <c r="E1599" i="21"/>
  <c r="L1598" i="21"/>
  <c r="J1598" i="21"/>
  <c r="I1598" i="21"/>
  <c r="F1598" i="21"/>
  <c r="E1598" i="21"/>
  <c r="L1597" i="21"/>
  <c r="J1597" i="21"/>
  <c r="I1597" i="21"/>
  <c r="F1597" i="21"/>
  <c r="E1597" i="21"/>
  <c r="L1596" i="21"/>
  <c r="J1596" i="21"/>
  <c r="I1596" i="21"/>
  <c r="H1596" i="21"/>
  <c r="F1596" i="21"/>
  <c r="E1596" i="21"/>
  <c r="E1595" i="21"/>
  <c r="L1594" i="21"/>
  <c r="J1594" i="21"/>
  <c r="I1594" i="21"/>
  <c r="H1594" i="21"/>
  <c r="F1594" i="21"/>
  <c r="E1594" i="21"/>
  <c r="L1593" i="21"/>
  <c r="J1593" i="21"/>
  <c r="I1593" i="21"/>
  <c r="H1593" i="21"/>
  <c r="F1593" i="21"/>
  <c r="E1593" i="21"/>
  <c r="L1592" i="21"/>
  <c r="J1592" i="21"/>
  <c r="I1592" i="21"/>
  <c r="H1592" i="21"/>
  <c r="F1592" i="21"/>
  <c r="E1592" i="21"/>
  <c r="E1591" i="21"/>
  <c r="L1590" i="21"/>
  <c r="J1590" i="21"/>
  <c r="I1590" i="21"/>
  <c r="H1590" i="21"/>
  <c r="F1590" i="21"/>
  <c r="E1590" i="21"/>
  <c r="L1589" i="21"/>
  <c r="J1589" i="21"/>
  <c r="I1589" i="21"/>
  <c r="H1589" i="21"/>
  <c r="F1589" i="21"/>
  <c r="E1589" i="21"/>
  <c r="L1588" i="21"/>
  <c r="J1588" i="21"/>
  <c r="I1588" i="21"/>
  <c r="H1588" i="21"/>
  <c r="F1588" i="21"/>
  <c r="E1588" i="21"/>
  <c r="L1587" i="21"/>
  <c r="J1587" i="21"/>
  <c r="I1587" i="21"/>
  <c r="H1587" i="21"/>
  <c r="F1587" i="21"/>
  <c r="E1587" i="21"/>
  <c r="L1586" i="21"/>
  <c r="J1586" i="21"/>
  <c r="I1586" i="21"/>
  <c r="H1586" i="21"/>
  <c r="F1586" i="21"/>
  <c r="E1586" i="21"/>
  <c r="L1585" i="21"/>
  <c r="J1585" i="21"/>
  <c r="I1585" i="21"/>
  <c r="H1585" i="21"/>
  <c r="F1585" i="21"/>
  <c r="E1585" i="21"/>
  <c r="L1584" i="21"/>
  <c r="J1584" i="21"/>
  <c r="I1584" i="21"/>
  <c r="H1584" i="21"/>
  <c r="F1584" i="21"/>
  <c r="E1584" i="21"/>
  <c r="E1583" i="21"/>
  <c r="L1582" i="21"/>
  <c r="J1582" i="21"/>
  <c r="I1582" i="21"/>
  <c r="H1582" i="21"/>
  <c r="F1582" i="21"/>
  <c r="E1582" i="21"/>
  <c r="L1581" i="21"/>
  <c r="J1581" i="21"/>
  <c r="I1581" i="21"/>
  <c r="H1581" i="21"/>
  <c r="F1581" i="21"/>
  <c r="E1581" i="21"/>
  <c r="L1580" i="21"/>
  <c r="J1580" i="21"/>
  <c r="I1580" i="21"/>
  <c r="H1580" i="21"/>
  <c r="F1580" i="21"/>
  <c r="E1580" i="21"/>
  <c r="L1579" i="21"/>
  <c r="J1579" i="21"/>
  <c r="I1579" i="21"/>
  <c r="H1579" i="21"/>
  <c r="F1579" i="21"/>
  <c r="E1579" i="21"/>
  <c r="L1578" i="21"/>
  <c r="J1578" i="21"/>
  <c r="I1578" i="21"/>
  <c r="H1578" i="21"/>
  <c r="F1578" i="21"/>
  <c r="E1578" i="21"/>
  <c r="L1577" i="21"/>
  <c r="J1577" i="21"/>
  <c r="I1577" i="21"/>
  <c r="H1577" i="21"/>
  <c r="F1577" i="21"/>
  <c r="E1577" i="21"/>
  <c r="L1576" i="21"/>
  <c r="J1576" i="21"/>
  <c r="I1576" i="21"/>
  <c r="H1576" i="21"/>
  <c r="F1576" i="21"/>
  <c r="E1576" i="21"/>
  <c r="L1575" i="21"/>
  <c r="J1575" i="21"/>
  <c r="I1575" i="21"/>
  <c r="H1575" i="21"/>
  <c r="F1575" i="21"/>
  <c r="E1575" i="21"/>
  <c r="L1574" i="21"/>
  <c r="J1574" i="21"/>
  <c r="I1574" i="21"/>
  <c r="H1574" i="21"/>
  <c r="F1574" i="21"/>
  <c r="E1574" i="21"/>
  <c r="E1573" i="21"/>
  <c r="L1572" i="21"/>
  <c r="J1572" i="21"/>
  <c r="I1572" i="21"/>
  <c r="H1572" i="21"/>
  <c r="F1572" i="21"/>
  <c r="E1572" i="21"/>
  <c r="L1571" i="21"/>
  <c r="J1571" i="21"/>
  <c r="I1571" i="21"/>
  <c r="H1571" i="21"/>
  <c r="F1571" i="21"/>
  <c r="E1571" i="21"/>
  <c r="L1570" i="21"/>
  <c r="J1570" i="21"/>
  <c r="I1570" i="21"/>
  <c r="H1570" i="21"/>
  <c r="F1570" i="21"/>
  <c r="E1570" i="21"/>
  <c r="L1569" i="21"/>
  <c r="J1569" i="21"/>
  <c r="I1569" i="21"/>
  <c r="H1569" i="21"/>
  <c r="F1569" i="21"/>
  <c r="E1569" i="21"/>
  <c r="L1568" i="21"/>
  <c r="J1568" i="21"/>
  <c r="I1568" i="21"/>
  <c r="H1568" i="21"/>
  <c r="F1568" i="21"/>
  <c r="E1568" i="21"/>
  <c r="L1567" i="21"/>
  <c r="J1567" i="21"/>
  <c r="I1567" i="21"/>
  <c r="H1567" i="21"/>
  <c r="F1567" i="21"/>
  <c r="E1567" i="21"/>
  <c r="L1566" i="21"/>
  <c r="J1566" i="21"/>
  <c r="I1566" i="21"/>
  <c r="H1566" i="21"/>
  <c r="F1566" i="21"/>
  <c r="E1566" i="21"/>
  <c r="E1565" i="21"/>
  <c r="L1564" i="21"/>
  <c r="J1564" i="21"/>
  <c r="I1564" i="21"/>
  <c r="H1564" i="21"/>
  <c r="F1564" i="21"/>
  <c r="E1564" i="21"/>
  <c r="L1563" i="21"/>
  <c r="J1563" i="21"/>
  <c r="I1563" i="21"/>
  <c r="H1563" i="21"/>
  <c r="F1563" i="21"/>
  <c r="E1563" i="21"/>
  <c r="J1562" i="21"/>
  <c r="I1562" i="21"/>
  <c r="J1561" i="21"/>
  <c r="I1561" i="21"/>
  <c r="F1560" i="21"/>
  <c r="E1560" i="21"/>
  <c r="J1559" i="21"/>
  <c r="I1559" i="21"/>
  <c r="J1558" i="21"/>
  <c r="I1558" i="21"/>
  <c r="J1557" i="21"/>
  <c r="I1557" i="21"/>
  <c r="J1556" i="21"/>
  <c r="I1556" i="21"/>
  <c r="J1555" i="21"/>
  <c r="I1555" i="21"/>
  <c r="F1554" i="21"/>
  <c r="E1554" i="21"/>
  <c r="L1553" i="21"/>
  <c r="J1553" i="21"/>
  <c r="I1553" i="21"/>
  <c r="H1553" i="21"/>
  <c r="F1553" i="21"/>
  <c r="E1553" i="21"/>
  <c r="L1552" i="21"/>
  <c r="J1552" i="21"/>
  <c r="I1552" i="21"/>
  <c r="H1552" i="21"/>
  <c r="F1552" i="21"/>
  <c r="E1552" i="21"/>
  <c r="L1551" i="21"/>
  <c r="J1551" i="21"/>
  <c r="I1551" i="21"/>
  <c r="H1551" i="21"/>
  <c r="F1551" i="21"/>
  <c r="E1551" i="21"/>
  <c r="L1550" i="21"/>
  <c r="J1550" i="21"/>
  <c r="I1550" i="21"/>
  <c r="H1550" i="21"/>
  <c r="F1550" i="21"/>
  <c r="E1550" i="21"/>
  <c r="L1549" i="21"/>
  <c r="J1549" i="21"/>
  <c r="I1549" i="21"/>
  <c r="H1549" i="21"/>
  <c r="F1549" i="21"/>
  <c r="E1549" i="21"/>
  <c r="L1548" i="21"/>
  <c r="J1548" i="21"/>
  <c r="I1548" i="21"/>
  <c r="H1548" i="21"/>
  <c r="F1548" i="21"/>
  <c r="E1548" i="21"/>
  <c r="E1547" i="21"/>
  <c r="E1546" i="21"/>
  <c r="L1545" i="21"/>
  <c r="J1545" i="21"/>
  <c r="I1545" i="21"/>
  <c r="H1545" i="21"/>
  <c r="F1545" i="21"/>
  <c r="E1545" i="21"/>
  <c r="L1544" i="21"/>
  <c r="J1544" i="21"/>
  <c r="I1544" i="21"/>
  <c r="H1544" i="21"/>
  <c r="F1544" i="21"/>
  <c r="E1544" i="21"/>
  <c r="L1543" i="21"/>
  <c r="J1543" i="21"/>
  <c r="I1543" i="21"/>
  <c r="H1543" i="21"/>
  <c r="F1543" i="21"/>
  <c r="E1543" i="21"/>
  <c r="E1542" i="21"/>
  <c r="L1541" i="21"/>
  <c r="J1541" i="21"/>
  <c r="I1541" i="21"/>
  <c r="H1541" i="21"/>
  <c r="F1541" i="21"/>
  <c r="E1541" i="21"/>
  <c r="L1540" i="21"/>
  <c r="J1540" i="21"/>
  <c r="I1540" i="21"/>
  <c r="H1540" i="21"/>
  <c r="F1540" i="21"/>
  <c r="E1540" i="21"/>
  <c r="L1539" i="21"/>
  <c r="J1539" i="21"/>
  <c r="I1539" i="21"/>
  <c r="H1539" i="21"/>
  <c r="F1539" i="21"/>
  <c r="E1539" i="21"/>
  <c r="L1538" i="21"/>
  <c r="J1538" i="21"/>
  <c r="I1538" i="21"/>
  <c r="H1538" i="21"/>
  <c r="F1538" i="21"/>
  <c r="E1538" i="21"/>
  <c r="L1537" i="21"/>
  <c r="J1537" i="21"/>
  <c r="I1537" i="21"/>
  <c r="H1537" i="21"/>
  <c r="F1537" i="21"/>
  <c r="E1537" i="21"/>
  <c r="E1536" i="21"/>
  <c r="L1535" i="21"/>
  <c r="J1535" i="21"/>
  <c r="I1535" i="21"/>
  <c r="H1535" i="21"/>
  <c r="F1535" i="21"/>
  <c r="E1535" i="21"/>
  <c r="L1534" i="21"/>
  <c r="J1534" i="21"/>
  <c r="I1534" i="21"/>
  <c r="H1534" i="21"/>
  <c r="F1534" i="21"/>
  <c r="E1534" i="21"/>
  <c r="L1533" i="21"/>
  <c r="J1533" i="21"/>
  <c r="I1533" i="21"/>
  <c r="H1533" i="21"/>
  <c r="F1533" i="21"/>
  <c r="E1533" i="21"/>
  <c r="L1532" i="21"/>
  <c r="J1532" i="21"/>
  <c r="I1532" i="21"/>
  <c r="H1532" i="21"/>
  <c r="F1532" i="21"/>
  <c r="E1532" i="21"/>
  <c r="L1531" i="21"/>
  <c r="J1531" i="21"/>
  <c r="I1531" i="21"/>
  <c r="H1531" i="21"/>
  <c r="F1531" i="21"/>
  <c r="E1531" i="21"/>
  <c r="E1530" i="21"/>
  <c r="J1529" i="21"/>
  <c r="I1529" i="21"/>
  <c r="J1528" i="21"/>
  <c r="I1528" i="21"/>
  <c r="J1527" i="21"/>
  <c r="I1527" i="21"/>
  <c r="F1526" i="21"/>
  <c r="E1526" i="21"/>
  <c r="L1525" i="21"/>
  <c r="J1525" i="21"/>
  <c r="I1525" i="21"/>
  <c r="H1525" i="21"/>
  <c r="F1525" i="21"/>
  <c r="E1525" i="21"/>
  <c r="L1524" i="21"/>
  <c r="J1524" i="21"/>
  <c r="I1524" i="21"/>
  <c r="H1524" i="21"/>
  <c r="F1524" i="21"/>
  <c r="E1524" i="21"/>
  <c r="L1523" i="21"/>
  <c r="J1523" i="21"/>
  <c r="I1523" i="21"/>
  <c r="H1523" i="21"/>
  <c r="F1523" i="21"/>
  <c r="E1523" i="21"/>
  <c r="L1522" i="21"/>
  <c r="J1522" i="21"/>
  <c r="I1522" i="21"/>
  <c r="H1522" i="21"/>
  <c r="F1522" i="21"/>
  <c r="E1522" i="21"/>
  <c r="L1521" i="21"/>
  <c r="J1521" i="21"/>
  <c r="I1521" i="21"/>
  <c r="H1521" i="21"/>
  <c r="F1521" i="21"/>
  <c r="E1521" i="21"/>
  <c r="L1520" i="21"/>
  <c r="J1520" i="21"/>
  <c r="I1520" i="21"/>
  <c r="H1520" i="21"/>
  <c r="F1520" i="21"/>
  <c r="E1520" i="21"/>
  <c r="L1519" i="21"/>
  <c r="J1519" i="21"/>
  <c r="I1519" i="21"/>
  <c r="H1519" i="21"/>
  <c r="F1519" i="21"/>
  <c r="E1519" i="21"/>
  <c r="L1518" i="21"/>
  <c r="J1518" i="21"/>
  <c r="I1518" i="21"/>
  <c r="H1518" i="21"/>
  <c r="F1518" i="21"/>
  <c r="E1518" i="21"/>
  <c r="E1517" i="21"/>
  <c r="J1516" i="21"/>
  <c r="I1516" i="21"/>
  <c r="J1515" i="21"/>
  <c r="I1515" i="21"/>
  <c r="F1514" i="21"/>
  <c r="E1514" i="21"/>
  <c r="J1513" i="21"/>
  <c r="I1513" i="21"/>
  <c r="J1512" i="21"/>
  <c r="I1512" i="21"/>
  <c r="F1511" i="21"/>
  <c r="E1511" i="21"/>
  <c r="L1510" i="21"/>
  <c r="J1510" i="21"/>
  <c r="I1510" i="21"/>
  <c r="H1510" i="21"/>
  <c r="F1510" i="21"/>
  <c r="E1510" i="21"/>
  <c r="L1509" i="21"/>
  <c r="J1509" i="21"/>
  <c r="I1509" i="21"/>
  <c r="H1509" i="21"/>
  <c r="F1509" i="21"/>
  <c r="E1509" i="21"/>
  <c r="L1508" i="21"/>
  <c r="J1508" i="21"/>
  <c r="I1508" i="21"/>
  <c r="H1508" i="21"/>
  <c r="F1508" i="21"/>
  <c r="E1508" i="21"/>
  <c r="L1507" i="21"/>
  <c r="J1507" i="21"/>
  <c r="I1507" i="21"/>
  <c r="H1507" i="21"/>
  <c r="F1507" i="21"/>
  <c r="E1507" i="21"/>
  <c r="L1506" i="21"/>
  <c r="J1506" i="21"/>
  <c r="I1506" i="21"/>
  <c r="H1506" i="21"/>
  <c r="F1506" i="21"/>
  <c r="E1506" i="21"/>
  <c r="L1505" i="21"/>
  <c r="J1505" i="21"/>
  <c r="I1505" i="21"/>
  <c r="H1505" i="21"/>
  <c r="F1505" i="21"/>
  <c r="E1505" i="21"/>
  <c r="L1504" i="21"/>
  <c r="J1504" i="21"/>
  <c r="I1504" i="21"/>
  <c r="H1504" i="21"/>
  <c r="F1504" i="21"/>
  <c r="E1504" i="21"/>
  <c r="E1503" i="21"/>
  <c r="L1502" i="21"/>
  <c r="J1502" i="21"/>
  <c r="I1502" i="21"/>
  <c r="H1502" i="21"/>
  <c r="F1502" i="21"/>
  <c r="E1502" i="21"/>
  <c r="L1501" i="21"/>
  <c r="J1501" i="21"/>
  <c r="I1501" i="21"/>
  <c r="H1501" i="21"/>
  <c r="F1501" i="21"/>
  <c r="E1501" i="21"/>
  <c r="L1500" i="21"/>
  <c r="J1500" i="21"/>
  <c r="I1500" i="21"/>
  <c r="H1500" i="21"/>
  <c r="F1500" i="21"/>
  <c r="E1500" i="21"/>
  <c r="E1499" i="21"/>
  <c r="L1498" i="21"/>
  <c r="J1498" i="21"/>
  <c r="I1498" i="21"/>
  <c r="H1498" i="21"/>
  <c r="F1498" i="21"/>
  <c r="E1498" i="21"/>
  <c r="L1497" i="21"/>
  <c r="J1497" i="21"/>
  <c r="I1497" i="21"/>
  <c r="H1497" i="21"/>
  <c r="F1497" i="21"/>
  <c r="E1497" i="21"/>
  <c r="L1496" i="21"/>
  <c r="J1496" i="21"/>
  <c r="I1496" i="21"/>
  <c r="H1496" i="21"/>
  <c r="F1496" i="21"/>
  <c r="E1496" i="21"/>
  <c r="L1495" i="21"/>
  <c r="J1495" i="21"/>
  <c r="I1495" i="21"/>
  <c r="H1495" i="21"/>
  <c r="F1495" i="21"/>
  <c r="E1495" i="21"/>
  <c r="L1494" i="21"/>
  <c r="J1494" i="21"/>
  <c r="I1494" i="21"/>
  <c r="H1494" i="21"/>
  <c r="F1494" i="21"/>
  <c r="E1494" i="21"/>
  <c r="L1493" i="21"/>
  <c r="J1493" i="21"/>
  <c r="I1493" i="21"/>
  <c r="H1493" i="21"/>
  <c r="F1493" i="21"/>
  <c r="E1493" i="21"/>
  <c r="E1492" i="21"/>
  <c r="E1491" i="21"/>
  <c r="L1490" i="21"/>
  <c r="J1490" i="21"/>
  <c r="I1490" i="21"/>
  <c r="H1490" i="21"/>
  <c r="F1490" i="21"/>
  <c r="E1490" i="21"/>
  <c r="L1489" i="21"/>
  <c r="J1489" i="21"/>
  <c r="I1489" i="21"/>
  <c r="H1489" i="21"/>
  <c r="F1489" i="21"/>
  <c r="E1489" i="21"/>
  <c r="L1488" i="21"/>
  <c r="J1488" i="21"/>
  <c r="I1488" i="21"/>
  <c r="H1488" i="21"/>
  <c r="F1488" i="21"/>
  <c r="E1488" i="21"/>
  <c r="E1487" i="21"/>
  <c r="L1486" i="21"/>
  <c r="J1486" i="21"/>
  <c r="I1486" i="21"/>
  <c r="H1486" i="21"/>
  <c r="F1486" i="21"/>
  <c r="E1486" i="21"/>
  <c r="L1485" i="21"/>
  <c r="J1485" i="21"/>
  <c r="I1485" i="21"/>
  <c r="H1485" i="21"/>
  <c r="F1485" i="21"/>
  <c r="E1485" i="21"/>
  <c r="L1484" i="21"/>
  <c r="J1484" i="21"/>
  <c r="I1484" i="21"/>
  <c r="H1484" i="21"/>
  <c r="F1484" i="21"/>
  <c r="E1484" i="21"/>
  <c r="E1483" i="21"/>
  <c r="L1482" i="21"/>
  <c r="J1482" i="21"/>
  <c r="I1482" i="21"/>
  <c r="H1482" i="21"/>
  <c r="F1482" i="21"/>
  <c r="E1482" i="21"/>
  <c r="L1481" i="21"/>
  <c r="J1481" i="21"/>
  <c r="I1481" i="21"/>
  <c r="H1481" i="21"/>
  <c r="F1481" i="21"/>
  <c r="E1481" i="21"/>
  <c r="E1480" i="21"/>
  <c r="L1479" i="21"/>
  <c r="J1479" i="21"/>
  <c r="I1479" i="21"/>
  <c r="H1479" i="21"/>
  <c r="F1479" i="21"/>
  <c r="E1479" i="21"/>
  <c r="L1478" i="21"/>
  <c r="J1478" i="21"/>
  <c r="I1478" i="21"/>
  <c r="H1478" i="21"/>
  <c r="F1478" i="21"/>
  <c r="E1478" i="21"/>
  <c r="L1477" i="21"/>
  <c r="J1477" i="21"/>
  <c r="I1477" i="21"/>
  <c r="H1477" i="21"/>
  <c r="F1477" i="21"/>
  <c r="E1477" i="21"/>
  <c r="L1476" i="21"/>
  <c r="J1476" i="21"/>
  <c r="I1476" i="21"/>
  <c r="H1476" i="21"/>
  <c r="F1476" i="21"/>
  <c r="E1476" i="21"/>
  <c r="E1475" i="21"/>
  <c r="L1474" i="21"/>
  <c r="J1474" i="21"/>
  <c r="I1474" i="21"/>
  <c r="H1474" i="21"/>
  <c r="F1474" i="21"/>
  <c r="E1474" i="21"/>
  <c r="L1473" i="21"/>
  <c r="J1473" i="21"/>
  <c r="I1473" i="21"/>
  <c r="H1473" i="21"/>
  <c r="F1473" i="21"/>
  <c r="E1473" i="21"/>
  <c r="L1472" i="21"/>
  <c r="J1472" i="21"/>
  <c r="I1472" i="21"/>
  <c r="H1472" i="21"/>
  <c r="F1472" i="21"/>
  <c r="E1472" i="21"/>
  <c r="L1471" i="21"/>
  <c r="J1471" i="21"/>
  <c r="I1471" i="21"/>
  <c r="H1471" i="21"/>
  <c r="F1471" i="21"/>
  <c r="E1471" i="21"/>
  <c r="L1470" i="21"/>
  <c r="J1470" i="21"/>
  <c r="I1470" i="21"/>
  <c r="H1470" i="21"/>
  <c r="F1470" i="21"/>
  <c r="E1470" i="21"/>
  <c r="L1469" i="21"/>
  <c r="J1469" i="21"/>
  <c r="I1469" i="21"/>
  <c r="H1469" i="21"/>
  <c r="F1469" i="21"/>
  <c r="E1469" i="21"/>
  <c r="L1468" i="21"/>
  <c r="J1468" i="21"/>
  <c r="I1468" i="21"/>
  <c r="H1468" i="21"/>
  <c r="F1468" i="21"/>
  <c r="E1468" i="21"/>
  <c r="L1467" i="21"/>
  <c r="J1467" i="21"/>
  <c r="I1467" i="21"/>
  <c r="H1467" i="21"/>
  <c r="F1467" i="21"/>
  <c r="E1467" i="21"/>
  <c r="L1466" i="21"/>
  <c r="J1466" i="21"/>
  <c r="I1466" i="21"/>
  <c r="H1466" i="21"/>
  <c r="F1466" i="21"/>
  <c r="E1466" i="21"/>
  <c r="L1465" i="21"/>
  <c r="J1465" i="21"/>
  <c r="I1465" i="21"/>
  <c r="H1465" i="21"/>
  <c r="F1465" i="21"/>
  <c r="E1465" i="21"/>
  <c r="L1464" i="21"/>
  <c r="J1464" i="21"/>
  <c r="I1464" i="21"/>
  <c r="H1464" i="21"/>
  <c r="F1464" i="21"/>
  <c r="E1464" i="21"/>
  <c r="E1463" i="21"/>
  <c r="I1462" i="21"/>
  <c r="H1462" i="21"/>
  <c r="I1461" i="21"/>
  <c r="H1461" i="21"/>
  <c r="I1460" i="21"/>
  <c r="H1460" i="21"/>
  <c r="I1459" i="21"/>
  <c r="I1458" i="21"/>
  <c r="L1457" i="21"/>
  <c r="J1457" i="21"/>
  <c r="I1457" i="21"/>
  <c r="H1457" i="21"/>
  <c r="F1457" i="21"/>
  <c r="E1457" i="21"/>
  <c r="L1456" i="21"/>
  <c r="J1456" i="21"/>
  <c r="I1456" i="21"/>
  <c r="H1456" i="21"/>
  <c r="F1456" i="21"/>
  <c r="E1456" i="21"/>
  <c r="E1455" i="21"/>
  <c r="L1454" i="21"/>
  <c r="J1454" i="21"/>
  <c r="I1454" i="21"/>
  <c r="H1454" i="21"/>
  <c r="F1454" i="21"/>
  <c r="E1454" i="21"/>
  <c r="L1453" i="21"/>
  <c r="J1453" i="21"/>
  <c r="I1453" i="21"/>
  <c r="H1453" i="21"/>
  <c r="F1453" i="21"/>
  <c r="E1453" i="21"/>
  <c r="L1452" i="21"/>
  <c r="J1452" i="21"/>
  <c r="I1452" i="21"/>
  <c r="H1452" i="21"/>
  <c r="F1452" i="21"/>
  <c r="E1452" i="21"/>
  <c r="L1451" i="21"/>
  <c r="J1451" i="21"/>
  <c r="I1451" i="21"/>
  <c r="H1451" i="21"/>
  <c r="F1451" i="21"/>
  <c r="E1451" i="21"/>
  <c r="L1450" i="21"/>
  <c r="J1450" i="21"/>
  <c r="I1450" i="21"/>
  <c r="H1450" i="21"/>
  <c r="H1459" i="21" s="1"/>
  <c r="F1450" i="21"/>
  <c r="E1450" i="21"/>
  <c r="E1449" i="21"/>
  <c r="L1448" i="21"/>
  <c r="J1448" i="21"/>
  <c r="I1448" i="21"/>
  <c r="H1448" i="21"/>
  <c r="F1448" i="21"/>
  <c r="E1448" i="21"/>
  <c r="L1447" i="21"/>
  <c r="J1447" i="21"/>
  <c r="I1447" i="21"/>
  <c r="H1447" i="21"/>
  <c r="F1447" i="21"/>
  <c r="E1447" i="21"/>
  <c r="L1446" i="21"/>
  <c r="J1446" i="21"/>
  <c r="I1446" i="21"/>
  <c r="H1446" i="21"/>
  <c r="F1446" i="21"/>
  <c r="E1446" i="21"/>
  <c r="L1445" i="21"/>
  <c r="J1445" i="21"/>
  <c r="I1445" i="21"/>
  <c r="H1445" i="21"/>
  <c r="F1445" i="21"/>
  <c r="E1445" i="21"/>
  <c r="E1444" i="21"/>
  <c r="L1443" i="21"/>
  <c r="J1443" i="21"/>
  <c r="I1443" i="21"/>
  <c r="H1443" i="21"/>
  <c r="F1443" i="21"/>
  <c r="E1443" i="21"/>
  <c r="L1442" i="21"/>
  <c r="J1442" i="21"/>
  <c r="I1442" i="21"/>
  <c r="H1442" i="21"/>
  <c r="F1442" i="21"/>
  <c r="E1442" i="21"/>
  <c r="L1441" i="21"/>
  <c r="J1441" i="21"/>
  <c r="I1441" i="21"/>
  <c r="H1441" i="21"/>
  <c r="F1441" i="21"/>
  <c r="E1441" i="21"/>
  <c r="E1440" i="21"/>
  <c r="L1439" i="21"/>
  <c r="J1439" i="21"/>
  <c r="I1439" i="21"/>
  <c r="H1439" i="21"/>
  <c r="F1439" i="21"/>
  <c r="E1439" i="21"/>
  <c r="L1438" i="21"/>
  <c r="J1438" i="21"/>
  <c r="I1438" i="21"/>
  <c r="H1438" i="21"/>
  <c r="F1438" i="21"/>
  <c r="E1438" i="21"/>
  <c r="E1437" i="21"/>
  <c r="L1436" i="21"/>
  <c r="J1436" i="21"/>
  <c r="I1436" i="21"/>
  <c r="H1436" i="21"/>
  <c r="F1436" i="21"/>
  <c r="E1436" i="21"/>
  <c r="L1435" i="21"/>
  <c r="J1435" i="21"/>
  <c r="I1435" i="21"/>
  <c r="H1435" i="21"/>
  <c r="F1435" i="21"/>
  <c r="E1435" i="21"/>
  <c r="L1434" i="21"/>
  <c r="J1434" i="21"/>
  <c r="I1434" i="21"/>
  <c r="H1434" i="21"/>
  <c r="F1434" i="21"/>
  <c r="E1434" i="21"/>
  <c r="L1433" i="21"/>
  <c r="J1433" i="21"/>
  <c r="I1433" i="21"/>
  <c r="H1433" i="21"/>
  <c r="F1433" i="21"/>
  <c r="E1433" i="21"/>
  <c r="L1432" i="21"/>
  <c r="J1432" i="21"/>
  <c r="I1432" i="21"/>
  <c r="H1432" i="21"/>
  <c r="F1432" i="21"/>
  <c r="E1432" i="21"/>
  <c r="L1431" i="21"/>
  <c r="J1431" i="21"/>
  <c r="I1431" i="21"/>
  <c r="H1431" i="21"/>
  <c r="F1431" i="21"/>
  <c r="E1431" i="21"/>
  <c r="E1430" i="21"/>
  <c r="L1429" i="21"/>
  <c r="J1429" i="21"/>
  <c r="I1429" i="21"/>
  <c r="H1429" i="21"/>
  <c r="F1429" i="21"/>
  <c r="E1429" i="21"/>
  <c r="L1428" i="21"/>
  <c r="J1428" i="21"/>
  <c r="I1428" i="21"/>
  <c r="H1428" i="21"/>
  <c r="F1428" i="21"/>
  <c r="E1428" i="21"/>
  <c r="E1427" i="21"/>
  <c r="E1426" i="21"/>
  <c r="L1425" i="21"/>
  <c r="J1425" i="21"/>
  <c r="I1425" i="21"/>
  <c r="H1425" i="21"/>
  <c r="F1425" i="21"/>
  <c r="E1425" i="21"/>
  <c r="L1424" i="21"/>
  <c r="J1424" i="21"/>
  <c r="I1424" i="21"/>
  <c r="H1424" i="21"/>
  <c r="F1424" i="21"/>
  <c r="E1424" i="21"/>
  <c r="L1423" i="21"/>
  <c r="J1423" i="21"/>
  <c r="I1423" i="21"/>
  <c r="H1423" i="21"/>
  <c r="F1423" i="21"/>
  <c r="E1423" i="21"/>
  <c r="L1422" i="21"/>
  <c r="J1422" i="21"/>
  <c r="I1422" i="21"/>
  <c r="H1422" i="21"/>
  <c r="F1422" i="21"/>
  <c r="E1422" i="21"/>
  <c r="E1421" i="21"/>
  <c r="L1420" i="21"/>
  <c r="J1420" i="21"/>
  <c r="I1420" i="21"/>
  <c r="H1420" i="21"/>
  <c r="F1420" i="21"/>
  <c r="E1420" i="21"/>
  <c r="E1419" i="21"/>
  <c r="L1418" i="21"/>
  <c r="J1418" i="21"/>
  <c r="I1418" i="21"/>
  <c r="H1418" i="21"/>
  <c r="F1418" i="21"/>
  <c r="E1418" i="21"/>
  <c r="L1417" i="21"/>
  <c r="J1417" i="21"/>
  <c r="I1417" i="21"/>
  <c r="H1417" i="21"/>
  <c r="F1417" i="21"/>
  <c r="E1417" i="21"/>
  <c r="L1416" i="21"/>
  <c r="J1416" i="21"/>
  <c r="I1416" i="21"/>
  <c r="H1416" i="21"/>
  <c r="F1416" i="21"/>
  <c r="E1416" i="21"/>
  <c r="L1415" i="21"/>
  <c r="J1415" i="21"/>
  <c r="I1415" i="21"/>
  <c r="H1415" i="21"/>
  <c r="F1415" i="21"/>
  <c r="E1415" i="21"/>
  <c r="E1414" i="21"/>
  <c r="I1413" i="21"/>
  <c r="L1412" i="21"/>
  <c r="J1412" i="21"/>
  <c r="I1412" i="21"/>
  <c r="H1412" i="21"/>
  <c r="F1412" i="21"/>
  <c r="E1412" i="21"/>
  <c r="L1411" i="21"/>
  <c r="J1411" i="21"/>
  <c r="I1411" i="21"/>
  <c r="H1411" i="21"/>
  <c r="F1411" i="21"/>
  <c r="E1411" i="21"/>
  <c r="L1410" i="21"/>
  <c r="J1410" i="21"/>
  <c r="I1410" i="21"/>
  <c r="H1410" i="21"/>
  <c r="F1410" i="21"/>
  <c r="E1410" i="21"/>
  <c r="E1409" i="21"/>
  <c r="L1408" i="21"/>
  <c r="J1408" i="21"/>
  <c r="I1408" i="21"/>
  <c r="H1408" i="21"/>
  <c r="F1408" i="21"/>
  <c r="E1408" i="21"/>
  <c r="L1407" i="21"/>
  <c r="J1407" i="21"/>
  <c r="I1407" i="21"/>
  <c r="H1407" i="21"/>
  <c r="F1407" i="21"/>
  <c r="E1407" i="21"/>
  <c r="L1406" i="21"/>
  <c r="J1406" i="21"/>
  <c r="I1406" i="21"/>
  <c r="H1406" i="21"/>
  <c r="F1406" i="21"/>
  <c r="E1406" i="21"/>
  <c r="E1405" i="21"/>
  <c r="L1404" i="21"/>
  <c r="J1404" i="21"/>
  <c r="I1404" i="21"/>
  <c r="H1404" i="21"/>
  <c r="F1404" i="21"/>
  <c r="E1404" i="21"/>
  <c r="L1403" i="21"/>
  <c r="J1403" i="21"/>
  <c r="I1403" i="21"/>
  <c r="H1403" i="21"/>
  <c r="F1403" i="21"/>
  <c r="E1403" i="21"/>
  <c r="L1402" i="21"/>
  <c r="J1402" i="21"/>
  <c r="I1402" i="21"/>
  <c r="H1402" i="21"/>
  <c r="F1402" i="21"/>
  <c r="E1402" i="21"/>
  <c r="E1401" i="21"/>
  <c r="E1400" i="21"/>
  <c r="L1399" i="21"/>
  <c r="J1399" i="21"/>
  <c r="I1399" i="21"/>
  <c r="H1399" i="21"/>
  <c r="F1399" i="21"/>
  <c r="E1399" i="21"/>
  <c r="L1398" i="21"/>
  <c r="J1398" i="21"/>
  <c r="I1398" i="21"/>
  <c r="H1398" i="21"/>
  <c r="F1398" i="21"/>
  <c r="E1398" i="21"/>
  <c r="L1397" i="21"/>
  <c r="J1397" i="21"/>
  <c r="I1397" i="21"/>
  <c r="H1397" i="21"/>
  <c r="F1397" i="21"/>
  <c r="E1397" i="21"/>
  <c r="E1396" i="21"/>
  <c r="L1395" i="21"/>
  <c r="J1395" i="21"/>
  <c r="I1395" i="21"/>
  <c r="H1395" i="21"/>
  <c r="F1395" i="21"/>
  <c r="E1395" i="21"/>
  <c r="L1394" i="21"/>
  <c r="J1394" i="21"/>
  <c r="I1394" i="21"/>
  <c r="H1394" i="21"/>
  <c r="F1394" i="21"/>
  <c r="E1394" i="21"/>
  <c r="E1393" i="21"/>
  <c r="L1392" i="21"/>
  <c r="J1392" i="21"/>
  <c r="I1392" i="21"/>
  <c r="H1392" i="21"/>
  <c r="F1392" i="21"/>
  <c r="E1392" i="21"/>
  <c r="L1391" i="21"/>
  <c r="J1391" i="21"/>
  <c r="I1391" i="21"/>
  <c r="H1391" i="21"/>
  <c r="F1391" i="21"/>
  <c r="E1391" i="21"/>
  <c r="L1390" i="21"/>
  <c r="J1390" i="21"/>
  <c r="I1390" i="21"/>
  <c r="H1390" i="21"/>
  <c r="F1390" i="21"/>
  <c r="E1390" i="21"/>
  <c r="E1389" i="21"/>
  <c r="L1388" i="21"/>
  <c r="J1388" i="21"/>
  <c r="I1388" i="21"/>
  <c r="H1388" i="21"/>
  <c r="F1388" i="21"/>
  <c r="E1388" i="21"/>
  <c r="L1387" i="21"/>
  <c r="J1387" i="21"/>
  <c r="I1387" i="21"/>
  <c r="H1387" i="21"/>
  <c r="F1387" i="21"/>
  <c r="E1387" i="21"/>
  <c r="E1386" i="21"/>
  <c r="L1385" i="21"/>
  <c r="J1385" i="21"/>
  <c r="I1385" i="21"/>
  <c r="H1385" i="21"/>
  <c r="F1385" i="21"/>
  <c r="E1385" i="21"/>
  <c r="L1384" i="21"/>
  <c r="J1384" i="21"/>
  <c r="I1384" i="21"/>
  <c r="H1384" i="21"/>
  <c r="F1384" i="21"/>
  <c r="E1384" i="21"/>
  <c r="E1383" i="21"/>
  <c r="L1382" i="21"/>
  <c r="J1382" i="21"/>
  <c r="I1382" i="21"/>
  <c r="H1382" i="21"/>
  <c r="F1382" i="21"/>
  <c r="E1382" i="21"/>
  <c r="L1381" i="21"/>
  <c r="J1381" i="21"/>
  <c r="I1381" i="21"/>
  <c r="H1381" i="21"/>
  <c r="F1381" i="21"/>
  <c r="E1381" i="21"/>
  <c r="E1380" i="21"/>
  <c r="L1379" i="21"/>
  <c r="J1379" i="21"/>
  <c r="I1379" i="21"/>
  <c r="H1379" i="21"/>
  <c r="F1379" i="21"/>
  <c r="E1379" i="21"/>
  <c r="L1378" i="21"/>
  <c r="J1378" i="21"/>
  <c r="I1378" i="21"/>
  <c r="H1378" i="21"/>
  <c r="F1378" i="21"/>
  <c r="E1378" i="21"/>
  <c r="L1377" i="21"/>
  <c r="J1377" i="21"/>
  <c r="I1377" i="21"/>
  <c r="H1377" i="21"/>
  <c r="F1377" i="21"/>
  <c r="E1377" i="21"/>
  <c r="E1376" i="21"/>
  <c r="L1375" i="21"/>
  <c r="J1375" i="21"/>
  <c r="I1375" i="21"/>
  <c r="H1375" i="21"/>
  <c r="F1375" i="21"/>
  <c r="E1375" i="21"/>
  <c r="L1374" i="21"/>
  <c r="J1374" i="21"/>
  <c r="I1374" i="21"/>
  <c r="H1374" i="21"/>
  <c r="F1374" i="21"/>
  <c r="E1374" i="21"/>
  <c r="L1373" i="21"/>
  <c r="J1373" i="21"/>
  <c r="I1373" i="21"/>
  <c r="H1373" i="21"/>
  <c r="F1373" i="21"/>
  <c r="E1373" i="21"/>
  <c r="L1372" i="21"/>
  <c r="J1372" i="21"/>
  <c r="I1372" i="21"/>
  <c r="H1372" i="21"/>
  <c r="F1372" i="21"/>
  <c r="E1372" i="21"/>
  <c r="E1371" i="21"/>
  <c r="L1370" i="21"/>
  <c r="J1370" i="21"/>
  <c r="I1370" i="21"/>
  <c r="H1370" i="21"/>
  <c r="F1370" i="21"/>
  <c r="E1370" i="21"/>
  <c r="L1369" i="21"/>
  <c r="J1369" i="21"/>
  <c r="I1369" i="21"/>
  <c r="H1369" i="21"/>
  <c r="F1369" i="21"/>
  <c r="E1369" i="21"/>
  <c r="E1368" i="21"/>
  <c r="L1367" i="21"/>
  <c r="J1367" i="21"/>
  <c r="I1367" i="21"/>
  <c r="H1367" i="21"/>
  <c r="F1367" i="21"/>
  <c r="E1367" i="21"/>
  <c r="L1366" i="21"/>
  <c r="J1366" i="21"/>
  <c r="I1366" i="21"/>
  <c r="H1366" i="21"/>
  <c r="F1366" i="21"/>
  <c r="E1366" i="21"/>
  <c r="L1365" i="21"/>
  <c r="J1365" i="21"/>
  <c r="I1365" i="21"/>
  <c r="H1365" i="21"/>
  <c r="F1365" i="21"/>
  <c r="E1365" i="21"/>
  <c r="L1364" i="21"/>
  <c r="J1364" i="21"/>
  <c r="I1364" i="21"/>
  <c r="H1364" i="21"/>
  <c r="F1364" i="21"/>
  <c r="E1364" i="21"/>
  <c r="L1363" i="21"/>
  <c r="J1363" i="21"/>
  <c r="I1363" i="21"/>
  <c r="H1363" i="21"/>
  <c r="F1363" i="21"/>
  <c r="E1363" i="21"/>
  <c r="L1362" i="21"/>
  <c r="J1362" i="21"/>
  <c r="I1362" i="21"/>
  <c r="H1362" i="21"/>
  <c r="F1362" i="21"/>
  <c r="E1362" i="21"/>
  <c r="L1361" i="21"/>
  <c r="J1361" i="21"/>
  <c r="I1361" i="21"/>
  <c r="H1361" i="21"/>
  <c r="F1361" i="21"/>
  <c r="E1361" i="21"/>
  <c r="L1360" i="21"/>
  <c r="J1360" i="21"/>
  <c r="I1360" i="21"/>
  <c r="H1360" i="21"/>
  <c r="F1360" i="21"/>
  <c r="E1360" i="21"/>
  <c r="L1359" i="21"/>
  <c r="J1359" i="21"/>
  <c r="I1359" i="21"/>
  <c r="H1359" i="21"/>
  <c r="F1359" i="21"/>
  <c r="E1359" i="21"/>
  <c r="L1358" i="21"/>
  <c r="J1358" i="21"/>
  <c r="I1358" i="21"/>
  <c r="H1358" i="21"/>
  <c r="F1358" i="21"/>
  <c r="E1358" i="21"/>
  <c r="L1357" i="21"/>
  <c r="J1357" i="21"/>
  <c r="I1357" i="21"/>
  <c r="H1357" i="21"/>
  <c r="F1357" i="21"/>
  <c r="E1357" i="21"/>
  <c r="E1356" i="21"/>
  <c r="L1355" i="21"/>
  <c r="J1355" i="21"/>
  <c r="I1355" i="21"/>
  <c r="H1355" i="21"/>
  <c r="F1355" i="21"/>
  <c r="E1355" i="21"/>
  <c r="L1354" i="21"/>
  <c r="J1354" i="21"/>
  <c r="I1354" i="21"/>
  <c r="H1354" i="21"/>
  <c r="F1354" i="21"/>
  <c r="E1354" i="21"/>
  <c r="L1353" i="21"/>
  <c r="J1353" i="21"/>
  <c r="I1353" i="21"/>
  <c r="H1353" i="21"/>
  <c r="F1353" i="21"/>
  <c r="E1353" i="21"/>
  <c r="L1352" i="21"/>
  <c r="J1352" i="21"/>
  <c r="I1352" i="21"/>
  <c r="H1352" i="21"/>
  <c r="F1352" i="21"/>
  <c r="E1352" i="21"/>
  <c r="L1351" i="21"/>
  <c r="J1351" i="21"/>
  <c r="I1351" i="21"/>
  <c r="H1351" i="21"/>
  <c r="F1351" i="21"/>
  <c r="E1351" i="21"/>
  <c r="E1350" i="21"/>
  <c r="L1349" i="21"/>
  <c r="J1349" i="21"/>
  <c r="I1349" i="21"/>
  <c r="H1349" i="21"/>
  <c r="F1349" i="21"/>
  <c r="E1349" i="21"/>
  <c r="E1348" i="21"/>
  <c r="L1347" i="21"/>
  <c r="J1347" i="21"/>
  <c r="I1347" i="21"/>
  <c r="H1347" i="21"/>
  <c r="F1347" i="21"/>
  <c r="E1347" i="21"/>
  <c r="L1346" i="21"/>
  <c r="J1346" i="21"/>
  <c r="I1346" i="21"/>
  <c r="H1346" i="21"/>
  <c r="F1346" i="21"/>
  <c r="E1346" i="21"/>
  <c r="L1345" i="21"/>
  <c r="J1345" i="21"/>
  <c r="I1345" i="21"/>
  <c r="H1345" i="21"/>
  <c r="F1345" i="21"/>
  <c r="E1345" i="21"/>
  <c r="L1344" i="21"/>
  <c r="J1344" i="21"/>
  <c r="I1344" i="21"/>
  <c r="H1344" i="21"/>
  <c r="F1344" i="21"/>
  <c r="E1344" i="21"/>
  <c r="L1343" i="21"/>
  <c r="J1343" i="21"/>
  <c r="I1343" i="21"/>
  <c r="H1343" i="21"/>
  <c r="F1343" i="21"/>
  <c r="E1343" i="21"/>
  <c r="L1342" i="21"/>
  <c r="J1342" i="21"/>
  <c r="I1342" i="21"/>
  <c r="H1342" i="21"/>
  <c r="F1342" i="21"/>
  <c r="E1342" i="21"/>
  <c r="L1341" i="21"/>
  <c r="J1341" i="21"/>
  <c r="I1341" i="21"/>
  <c r="H1341" i="21"/>
  <c r="F1341" i="21"/>
  <c r="E1341" i="21"/>
  <c r="E1340" i="21"/>
  <c r="L1339" i="21"/>
  <c r="J1339" i="21"/>
  <c r="I1339" i="21"/>
  <c r="H1339" i="21"/>
  <c r="F1339" i="21"/>
  <c r="E1339" i="21"/>
  <c r="L1338" i="21"/>
  <c r="J1338" i="21"/>
  <c r="I1338" i="21"/>
  <c r="H1338" i="21"/>
  <c r="F1338" i="21"/>
  <c r="E1338" i="21"/>
  <c r="L1337" i="21"/>
  <c r="J1337" i="21"/>
  <c r="I1337" i="21"/>
  <c r="H1337" i="21"/>
  <c r="F1337" i="21"/>
  <c r="E1337" i="21"/>
  <c r="L1336" i="21"/>
  <c r="J1336" i="21"/>
  <c r="I1336" i="21"/>
  <c r="H1336" i="21"/>
  <c r="F1336" i="21"/>
  <c r="E1336" i="21"/>
  <c r="L1335" i="21"/>
  <c r="J1335" i="21"/>
  <c r="I1335" i="21"/>
  <c r="H1335" i="21"/>
  <c r="F1335" i="21"/>
  <c r="E1335" i="21"/>
  <c r="L1334" i="21"/>
  <c r="J1334" i="21"/>
  <c r="I1334" i="21"/>
  <c r="H1334" i="21"/>
  <c r="F1334" i="21"/>
  <c r="E1334" i="21"/>
  <c r="E1333" i="21"/>
  <c r="L1332" i="21"/>
  <c r="J1332" i="21"/>
  <c r="I1332" i="21"/>
  <c r="H1332" i="21"/>
  <c r="F1332" i="21"/>
  <c r="E1332" i="21"/>
  <c r="L1331" i="21"/>
  <c r="J1331" i="21"/>
  <c r="I1331" i="21"/>
  <c r="H1331" i="21"/>
  <c r="F1331" i="21"/>
  <c r="E1331" i="21"/>
  <c r="L1330" i="21"/>
  <c r="J1330" i="21"/>
  <c r="I1330" i="21"/>
  <c r="H1330" i="21"/>
  <c r="F1330" i="21"/>
  <c r="E1330" i="21"/>
  <c r="E1329" i="21"/>
  <c r="L1328" i="21"/>
  <c r="J1328" i="21"/>
  <c r="I1328" i="21"/>
  <c r="H1328" i="21"/>
  <c r="F1328" i="21"/>
  <c r="E1328" i="21"/>
  <c r="L1327" i="21"/>
  <c r="J1327" i="21"/>
  <c r="I1327" i="21"/>
  <c r="H1327" i="21"/>
  <c r="F1327" i="21"/>
  <c r="E1327" i="21"/>
  <c r="E1326" i="21"/>
  <c r="L1325" i="21"/>
  <c r="J1325" i="21"/>
  <c r="I1325" i="21"/>
  <c r="H1325" i="21"/>
  <c r="F1325" i="21"/>
  <c r="E1325" i="21"/>
  <c r="L1324" i="21"/>
  <c r="J1324" i="21"/>
  <c r="I1324" i="21"/>
  <c r="H1324" i="21"/>
  <c r="F1324" i="21"/>
  <c r="E1324" i="21"/>
  <c r="L1323" i="21"/>
  <c r="J1323" i="21"/>
  <c r="I1323" i="21"/>
  <c r="H1323" i="21"/>
  <c r="F1323" i="21"/>
  <c r="E1323" i="21"/>
  <c r="L1322" i="21"/>
  <c r="J1322" i="21"/>
  <c r="I1322" i="21"/>
  <c r="H1322" i="21"/>
  <c r="F1322" i="21"/>
  <c r="E1322" i="21"/>
  <c r="E1321" i="21"/>
  <c r="L1320" i="21"/>
  <c r="J1320" i="21"/>
  <c r="I1320" i="21"/>
  <c r="H1320" i="21"/>
  <c r="F1320" i="21"/>
  <c r="E1320" i="21"/>
  <c r="L1319" i="21"/>
  <c r="J1319" i="21"/>
  <c r="I1319" i="21"/>
  <c r="H1319" i="21"/>
  <c r="F1319" i="21"/>
  <c r="E1319" i="21"/>
  <c r="E1318" i="21"/>
  <c r="L1317" i="21"/>
  <c r="J1317" i="21"/>
  <c r="I1317" i="21"/>
  <c r="H1317" i="21"/>
  <c r="F1317" i="21"/>
  <c r="E1317" i="21"/>
  <c r="L1316" i="21"/>
  <c r="J1316" i="21"/>
  <c r="I1316" i="21"/>
  <c r="H1316" i="21"/>
  <c r="F1316" i="21"/>
  <c r="E1316" i="21"/>
  <c r="L1315" i="21"/>
  <c r="J1315" i="21"/>
  <c r="I1315" i="21"/>
  <c r="H1315" i="21"/>
  <c r="F1315" i="21"/>
  <c r="E1315" i="21"/>
  <c r="L1314" i="21"/>
  <c r="J1314" i="21"/>
  <c r="I1314" i="21"/>
  <c r="H1314" i="21"/>
  <c r="F1314" i="21"/>
  <c r="E1314" i="21"/>
  <c r="L1313" i="21"/>
  <c r="J1313" i="21"/>
  <c r="I1313" i="21"/>
  <c r="H1313" i="21"/>
  <c r="F1313" i="21"/>
  <c r="E1313" i="21"/>
  <c r="L1312" i="21"/>
  <c r="J1312" i="21"/>
  <c r="I1312" i="21"/>
  <c r="H1312" i="21"/>
  <c r="F1312" i="21"/>
  <c r="E1312" i="21"/>
  <c r="L1311" i="21"/>
  <c r="J1311" i="21"/>
  <c r="I1311" i="21"/>
  <c r="H1311" i="21"/>
  <c r="F1311" i="21"/>
  <c r="E1311" i="21"/>
  <c r="E1310" i="21"/>
  <c r="I1309" i="21"/>
  <c r="I1308" i="21"/>
  <c r="I1307" i="21"/>
  <c r="I1306" i="21"/>
  <c r="I1305" i="21"/>
  <c r="L1304" i="21"/>
  <c r="J1304" i="21"/>
  <c r="I1304" i="21"/>
  <c r="H1304" i="21"/>
  <c r="F1304" i="21"/>
  <c r="E1304" i="21"/>
  <c r="L1303" i="21"/>
  <c r="J1303" i="21"/>
  <c r="I1303" i="21"/>
  <c r="H1303" i="21"/>
  <c r="F1303" i="21"/>
  <c r="E1303" i="21"/>
  <c r="L1302" i="21"/>
  <c r="J1302" i="21"/>
  <c r="I1302" i="21"/>
  <c r="H1302" i="21"/>
  <c r="F1302" i="21"/>
  <c r="E1302" i="21"/>
  <c r="E1301" i="21"/>
  <c r="L1300" i="21"/>
  <c r="J1300" i="21"/>
  <c r="I1300" i="21"/>
  <c r="H1300" i="21"/>
  <c r="F1300" i="21"/>
  <c r="E1300" i="21"/>
  <c r="L1299" i="21"/>
  <c r="J1299" i="21"/>
  <c r="I1299" i="21"/>
  <c r="H1299" i="21"/>
  <c r="F1299" i="21"/>
  <c r="E1299" i="21"/>
  <c r="L1298" i="21"/>
  <c r="J1298" i="21"/>
  <c r="I1298" i="21"/>
  <c r="H1298" i="21"/>
  <c r="F1298" i="21"/>
  <c r="E1298" i="21"/>
  <c r="L1297" i="21"/>
  <c r="J1297" i="21"/>
  <c r="I1297" i="21"/>
  <c r="H1297" i="21"/>
  <c r="F1297" i="21"/>
  <c r="E1297" i="21"/>
  <c r="E1296" i="21"/>
  <c r="L1295" i="21"/>
  <c r="J1295" i="21"/>
  <c r="I1295" i="21"/>
  <c r="H1295" i="21"/>
  <c r="F1295" i="21"/>
  <c r="E1295" i="21"/>
  <c r="L1294" i="21"/>
  <c r="J1294" i="21"/>
  <c r="I1294" i="21"/>
  <c r="H1294" i="21"/>
  <c r="F1294" i="21"/>
  <c r="E1294" i="21"/>
  <c r="L1293" i="21"/>
  <c r="J1293" i="21"/>
  <c r="I1293" i="21"/>
  <c r="H1293" i="21"/>
  <c r="F1293" i="21"/>
  <c r="E1293" i="21"/>
  <c r="L1292" i="21"/>
  <c r="J1292" i="21"/>
  <c r="I1292" i="21"/>
  <c r="H1292" i="21"/>
  <c r="F1292" i="21"/>
  <c r="E1292" i="21"/>
  <c r="L1291" i="21"/>
  <c r="J1291" i="21"/>
  <c r="I1291" i="21"/>
  <c r="H1291" i="21"/>
  <c r="F1291" i="21"/>
  <c r="E1291" i="21"/>
  <c r="E1290" i="21"/>
  <c r="L1289" i="21"/>
  <c r="J1289" i="21"/>
  <c r="I1289" i="21"/>
  <c r="H1289" i="21"/>
  <c r="F1289" i="21"/>
  <c r="E1289" i="21"/>
  <c r="L1288" i="21"/>
  <c r="J1288" i="21"/>
  <c r="I1288" i="21"/>
  <c r="H1288" i="21"/>
  <c r="F1288" i="21"/>
  <c r="E1288" i="21"/>
  <c r="L1287" i="21"/>
  <c r="J1287" i="21"/>
  <c r="I1287" i="21"/>
  <c r="H1287" i="21"/>
  <c r="F1287" i="21"/>
  <c r="E1287" i="21"/>
  <c r="E1286" i="21"/>
  <c r="L1285" i="21"/>
  <c r="J1285" i="21"/>
  <c r="I1285" i="21"/>
  <c r="H1285" i="21"/>
  <c r="F1285" i="21"/>
  <c r="E1285" i="21"/>
  <c r="E1284" i="21"/>
  <c r="L1283" i="21"/>
  <c r="J1283" i="21"/>
  <c r="I1283" i="21"/>
  <c r="H1283" i="21"/>
  <c r="F1283" i="21"/>
  <c r="E1283" i="21"/>
  <c r="L1282" i="21"/>
  <c r="J1282" i="21"/>
  <c r="I1282" i="21"/>
  <c r="H1282" i="21"/>
  <c r="F1282" i="21"/>
  <c r="E1282" i="21"/>
  <c r="E1281" i="21"/>
  <c r="L1280" i="21"/>
  <c r="J1280" i="21"/>
  <c r="I1280" i="21"/>
  <c r="H1280" i="21"/>
  <c r="F1280" i="21"/>
  <c r="E1280" i="21"/>
  <c r="L1279" i="21"/>
  <c r="J1279" i="21"/>
  <c r="I1279" i="21"/>
  <c r="H1279" i="21"/>
  <c r="F1279" i="21"/>
  <c r="E1279" i="21"/>
  <c r="L1278" i="21"/>
  <c r="J1278" i="21"/>
  <c r="I1278" i="21"/>
  <c r="H1278" i="21"/>
  <c r="F1278" i="21"/>
  <c r="E1278" i="21"/>
  <c r="E1277" i="21"/>
  <c r="L1276" i="21"/>
  <c r="J1276" i="21"/>
  <c r="I1276" i="21"/>
  <c r="H1276" i="21"/>
  <c r="F1276" i="21"/>
  <c r="E1276" i="21"/>
  <c r="L1275" i="21"/>
  <c r="J1275" i="21"/>
  <c r="I1275" i="21"/>
  <c r="H1275" i="21"/>
  <c r="F1275" i="21"/>
  <c r="E1275" i="21"/>
  <c r="E1274" i="21"/>
  <c r="J1273" i="21"/>
  <c r="I1273" i="21"/>
  <c r="J1272" i="21"/>
  <c r="I1272" i="21"/>
  <c r="J1271" i="21"/>
  <c r="I1271" i="21"/>
  <c r="F1270" i="21"/>
  <c r="E1270" i="21"/>
  <c r="L1269" i="21"/>
  <c r="J1269" i="21"/>
  <c r="I1269" i="21"/>
  <c r="H1269" i="21"/>
  <c r="F1269" i="21"/>
  <c r="E1269" i="21"/>
  <c r="L1268" i="21"/>
  <c r="J1268" i="21"/>
  <c r="I1268" i="21"/>
  <c r="H1268" i="21"/>
  <c r="F1268" i="21"/>
  <c r="E1268" i="21"/>
  <c r="L1267" i="21"/>
  <c r="J1267" i="21"/>
  <c r="I1267" i="21"/>
  <c r="H1267" i="21"/>
  <c r="F1267" i="21"/>
  <c r="E1267" i="21"/>
  <c r="E1266" i="21"/>
  <c r="E1265" i="21"/>
  <c r="L1264" i="21"/>
  <c r="J1264" i="21"/>
  <c r="I1264" i="21"/>
  <c r="H1264" i="21"/>
  <c r="F1264" i="21"/>
  <c r="E1264" i="21"/>
  <c r="L1263" i="21"/>
  <c r="J1263" i="21"/>
  <c r="I1263" i="21"/>
  <c r="H1263" i="21"/>
  <c r="F1263" i="21"/>
  <c r="E1263" i="21"/>
  <c r="E1262" i="21"/>
  <c r="J1261" i="21"/>
  <c r="I1261" i="21"/>
  <c r="J1260" i="21"/>
  <c r="I1260" i="21"/>
  <c r="J1259" i="21"/>
  <c r="I1259" i="21"/>
  <c r="J1258" i="21"/>
  <c r="I1258" i="21"/>
  <c r="F1257" i="21"/>
  <c r="E1257" i="21"/>
  <c r="L1256" i="21"/>
  <c r="J1256" i="21"/>
  <c r="I1256" i="21"/>
  <c r="H1256" i="21"/>
  <c r="F1256" i="21"/>
  <c r="E1256" i="21"/>
  <c r="L1255" i="21"/>
  <c r="J1255" i="21"/>
  <c r="I1255" i="21"/>
  <c r="H1255" i="21"/>
  <c r="F1255" i="21"/>
  <c r="E1255" i="21"/>
  <c r="L1254" i="21"/>
  <c r="J1254" i="21"/>
  <c r="I1254" i="21"/>
  <c r="H1254" i="21"/>
  <c r="F1254" i="21"/>
  <c r="E1254" i="21"/>
  <c r="E1253" i="21"/>
  <c r="L1252" i="21"/>
  <c r="J1252" i="21"/>
  <c r="I1252" i="21"/>
  <c r="H1252" i="21"/>
  <c r="F1252" i="21"/>
  <c r="E1252" i="21"/>
  <c r="L1251" i="21"/>
  <c r="J1251" i="21"/>
  <c r="I1251" i="21"/>
  <c r="H1251" i="21"/>
  <c r="F1251" i="21"/>
  <c r="E1251" i="21"/>
  <c r="L1250" i="21"/>
  <c r="J1250" i="21"/>
  <c r="I1250" i="21"/>
  <c r="H1250" i="21"/>
  <c r="F1250" i="21"/>
  <c r="E1250" i="21"/>
  <c r="E1249" i="21"/>
  <c r="J1248" i="21"/>
  <c r="I1248" i="21"/>
  <c r="J1247" i="21"/>
  <c r="I1247" i="21"/>
  <c r="H1247" i="21"/>
  <c r="J1246" i="21"/>
  <c r="I1246" i="21"/>
  <c r="H1246" i="21"/>
  <c r="J1244" i="21"/>
  <c r="I1244" i="21"/>
  <c r="H1244" i="21"/>
  <c r="J1243" i="21"/>
  <c r="I1243" i="21"/>
  <c r="H1243" i="21"/>
  <c r="J1242" i="21"/>
  <c r="I1242" i="21"/>
  <c r="H1242" i="21"/>
  <c r="J1240" i="21"/>
  <c r="I1240" i="21"/>
  <c r="J1239" i="21"/>
  <c r="I1239" i="21"/>
  <c r="H1239" i="21"/>
  <c r="J1237" i="21"/>
  <c r="I1237" i="21"/>
  <c r="H1237" i="21"/>
  <c r="J1236" i="21"/>
  <c r="I1236" i="21"/>
  <c r="H1236" i="21"/>
  <c r="H1248" i="21" s="1"/>
  <c r="J1235" i="21"/>
  <c r="I1235" i="21"/>
  <c r="J1234" i="21"/>
  <c r="I1234" i="21"/>
  <c r="J1233" i="21"/>
  <c r="I1233" i="21"/>
  <c r="J1232" i="21"/>
  <c r="I1232" i="21"/>
  <c r="F1231" i="21"/>
  <c r="E1231" i="21"/>
  <c r="I1230" i="21"/>
  <c r="H1230" i="21"/>
  <c r="F1230" i="21"/>
  <c r="L1229" i="21"/>
  <c r="J1229" i="21"/>
  <c r="I1229" i="21"/>
  <c r="H1229" i="21"/>
  <c r="F1229" i="21"/>
  <c r="E1229" i="21"/>
  <c r="E1228" i="21"/>
  <c r="I1227" i="21"/>
  <c r="E1227" i="21"/>
  <c r="I1226" i="21"/>
  <c r="E1226" i="21"/>
  <c r="E1225" i="21"/>
  <c r="L1224" i="21"/>
  <c r="J1224" i="21"/>
  <c r="I1224" i="21"/>
  <c r="H1224" i="21"/>
  <c r="H1226" i="21" s="1"/>
  <c r="H1227" i="21" s="1"/>
  <c r="F1224" i="21"/>
  <c r="E1224" i="21"/>
  <c r="L1223" i="21"/>
  <c r="J1223" i="21"/>
  <c r="I1223" i="21"/>
  <c r="H1223" i="21"/>
  <c r="F1223" i="21"/>
  <c r="E1223" i="21"/>
  <c r="L1222" i="21"/>
  <c r="J1222" i="21"/>
  <c r="I1222" i="21"/>
  <c r="H1222" i="21"/>
  <c r="F1222" i="21"/>
  <c r="E1222" i="21"/>
  <c r="L1221" i="21"/>
  <c r="J1221" i="21"/>
  <c r="I1221" i="21"/>
  <c r="H1221" i="21"/>
  <c r="F1221" i="21"/>
  <c r="E1221" i="21"/>
  <c r="E1220" i="21"/>
  <c r="I1219" i="21"/>
  <c r="E1219" i="21"/>
  <c r="L1218" i="21"/>
  <c r="J1218" i="21"/>
  <c r="I1218" i="21"/>
  <c r="H1218" i="21"/>
  <c r="H1219" i="21" s="1"/>
  <c r="F1218" i="21"/>
  <c r="E1218" i="21"/>
  <c r="E1217" i="21"/>
  <c r="I1216" i="21"/>
  <c r="H1216" i="21"/>
  <c r="E1216" i="21"/>
  <c r="L1215" i="21"/>
  <c r="J1215" i="21"/>
  <c r="I1215" i="21"/>
  <c r="H1215" i="21"/>
  <c r="F1215" i="21"/>
  <c r="E1215" i="21"/>
  <c r="J1214" i="21"/>
  <c r="E1214" i="21"/>
  <c r="L1213" i="21"/>
  <c r="J1213" i="21"/>
  <c r="I1213" i="21"/>
  <c r="H1213" i="21"/>
  <c r="F1213" i="21"/>
  <c r="E1213" i="21"/>
  <c r="L1212" i="21"/>
  <c r="J1212" i="21"/>
  <c r="I1212" i="21"/>
  <c r="H1212" i="21"/>
  <c r="F1212" i="21"/>
  <c r="E1212" i="21"/>
  <c r="L1211" i="21"/>
  <c r="J1211" i="21"/>
  <c r="I1211" i="21"/>
  <c r="H1211" i="21"/>
  <c r="F1211" i="21"/>
  <c r="E1211" i="21"/>
  <c r="E1210" i="21"/>
  <c r="L1209" i="21"/>
  <c r="J1209" i="21"/>
  <c r="I1209" i="21"/>
  <c r="H1209" i="21"/>
  <c r="F1209" i="21"/>
  <c r="E1209" i="21"/>
  <c r="L1208" i="21"/>
  <c r="J1208" i="21"/>
  <c r="I1208" i="21"/>
  <c r="H1208" i="21"/>
  <c r="F1208" i="21"/>
  <c r="E1208" i="21"/>
  <c r="I1207" i="21"/>
  <c r="E1207" i="21"/>
  <c r="L1206" i="21"/>
  <c r="J1206" i="21"/>
  <c r="I1206" i="21"/>
  <c r="H1206" i="21"/>
  <c r="H1207" i="21" s="1"/>
  <c r="F1206" i="21"/>
  <c r="E1206" i="21"/>
  <c r="E1205" i="21"/>
  <c r="L1204" i="21"/>
  <c r="J1204" i="21"/>
  <c r="I1204" i="21"/>
  <c r="H1204" i="21"/>
  <c r="F1204" i="21"/>
  <c r="E1204" i="21"/>
  <c r="L1203" i="21"/>
  <c r="J1203" i="21"/>
  <c r="I1203" i="21"/>
  <c r="H1203" i="21"/>
  <c r="F1203" i="21"/>
  <c r="E1203" i="21"/>
  <c r="L1202" i="21"/>
  <c r="J1202" i="21"/>
  <c r="I1202" i="21"/>
  <c r="H1202" i="21"/>
  <c r="F1202" i="21"/>
  <c r="E1202" i="21"/>
  <c r="E1201" i="21"/>
  <c r="L1200" i="21"/>
  <c r="J1200" i="21"/>
  <c r="I1200" i="21"/>
  <c r="H1200" i="21"/>
  <c r="F1200" i="21"/>
  <c r="E1200" i="21"/>
  <c r="L1199" i="21"/>
  <c r="J1199" i="21"/>
  <c r="I1199" i="21"/>
  <c r="H1199" i="21"/>
  <c r="F1199" i="21"/>
  <c r="E1199" i="21"/>
  <c r="L1198" i="21"/>
  <c r="J1198" i="21"/>
  <c r="I1198" i="21"/>
  <c r="H1198" i="21"/>
  <c r="F1198" i="21"/>
  <c r="E1198" i="21"/>
  <c r="E1197" i="21"/>
  <c r="L1196" i="21"/>
  <c r="J1196" i="21"/>
  <c r="I1196" i="21"/>
  <c r="H1196" i="21"/>
  <c r="F1196" i="21"/>
  <c r="E1196" i="21"/>
  <c r="L1195" i="21"/>
  <c r="J1195" i="21"/>
  <c r="I1195" i="21"/>
  <c r="H1195" i="21"/>
  <c r="F1195" i="21"/>
  <c r="E1195" i="21"/>
  <c r="L1194" i="21"/>
  <c r="J1194" i="21"/>
  <c r="I1194" i="21"/>
  <c r="H1194" i="21"/>
  <c r="F1194" i="21"/>
  <c r="E1194" i="21"/>
  <c r="E1193" i="21"/>
  <c r="L1192" i="21"/>
  <c r="I1192" i="21"/>
  <c r="H1192" i="21"/>
  <c r="F1192" i="21"/>
  <c r="L1191" i="21"/>
  <c r="J1191" i="21"/>
  <c r="I1191" i="21"/>
  <c r="H1191" i="21"/>
  <c r="F1191" i="21"/>
  <c r="E1191" i="21"/>
  <c r="E1190" i="21"/>
  <c r="L1189" i="21"/>
  <c r="J1189" i="21"/>
  <c r="I1189" i="21"/>
  <c r="H1189" i="21"/>
  <c r="F1189" i="21"/>
  <c r="E1189" i="21"/>
  <c r="L1188" i="21"/>
  <c r="J1188" i="21"/>
  <c r="I1188" i="21"/>
  <c r="H1188" i="21"/>
  <c r="F1188" i="21"/>
  <c r="E1188" i="21"/>
  <c r="E1187" i="21"/>
  <c r="L1186" i="21"/>
  <c r="J1186" i="21"/>
  <c r="I1186" i="21"/>
  <c r="H1186" i="21"/>
  <c r="F1186" i="21"/>
  <c r="E1186" i="21"/>
  <c r="L1185" i="21"/>
  <c r="J1185" i="21"/>
  <c r="I1185" i="21"/>
  <c r="H1185" i="21"/>
  <c r="F1185" i="21"/>
  <c r="E1185" i="21"/>
  <c r="L1184" i="21"/>
  <c r="J1184" i="21"/>
  <c r="I1184" i="21"/>
  <c r="H1184" i="21"/>
  <c r="F1184" i="21"/>
  <c r="E1184" i="21"/>
  <c r="L1183" i="21"/>
  <c r="J1183" i="21"/>
  <c r="I1183" i="21"/>
  <c r="H1183" i="21"/>
  <c r="F1183" i="21"/>
  <c r="E1183" i="21"/>
  <c r="J1182" i="21"/>
  <c r="I1182" i="21"/>
  <c r="J1181" i="21"/>
  <c r="I1181" i="21"/>
  <c r="J1180" i="21"/>
  <c r="I1180" i="21"/>
  <c r="F1179" i="21"/>
  <c r="E1179" i="21"/>
  <c r="J1178" i="21"/>
  <c r="I1178" i="21"/>
  <c r="J1177" i="21"/>
  <c r="I1177" i="21"/>
  <c r="J1176" i="21"/>
  <c r="I1176" i="21"/>
  <c r="J1175" i="21"/>
  <c r="I1175" i="21"/>
  <c r="F1174" i="21"/>
  <c r="E1174" i="21"/>
  <c r="L1173" i="21"/>
  <c r="J1173" i="21"/>
  <c r="I1173" i="21"/>
  <c r="H1173" i="21"/>
  <c r="F1173" i="21"/>
  <c r="E1173" i="21"/>
  <c r="L1172" i="21"/>
  <c r="J1172" i="21"/>
  <c r="I1172" i="21"/>
  <c r="H1172" i="21"/>
  <c r="F1172" i="21"/>
  <c r="E1172" i="21"/>
  <c r="E1171" i="21"/>
  <c r="L1170" i="21"/>
  <c r="J1170" i="21"/>
  <c r="I1170" i="21"/>
  <c r="H1170" i="21"/>
  <c r="F1170" i="21"/>
  <c r="E1170" i="21"/>
  <c r="L1169" i="21"/>
  <c r="J1169" i="21"/>
  <c r="I1169" i="21"/>
  <c r="H1169" i="21"/>
  <c r="F1169" i="21"/>
  <c r="E1169" i="21"/>
  <c r="L1168" i="21"/>
  <c r="J1168" i="21"/>
  <c r="I1168" i="21"/>
  <c r="H1168" i="21"/>
  <c r="F1168" i="21"/>
  <c r="E1168" i="21"/>
  <c r="L1167" i="21"/>
  <c r="J1167" i="21"/>
  <c r="I1167" i="21"/>
  <c r="H1167" i="21"/>
  <c r="F1167" i="21"/>
  <c r="E1167" i="21"/>
  <c r="L1166" i="21"/>
  <c r="J1166" i="21"/>
  <c r="I1166" i="21"/>
  <c r="H1166" i="21"/>
  <c r="F1166" i="21"/>
  <c r="E1166" i="21"/>
  <c r="L1165" i="21"/>
  <c r="J1165" i="21"/>
  <c r="I1165" i="21"/>
  <c r="H1165" i="21"/>
  <c r="F1165" i="21"/>
  <c r="E1165" i="21"/>
  <c r="E1164" i="21"/>
  <c r="L1163" i="21"/>
  <c r="J1163" i="21"/>
  <c r="I1163" i="21"/>
  <c r="H1163" i="21"/>
  <c r="F1163" i="21"/>
  <c r="E1163" i="21"/>
  <c r="L1162" i="21"/>
  <c r="J1162" i="21"/>
  <c r="I1162" i="21"/>
  <c r="H1162" i="21"/>
  <c r="F1162" i="21"/>
  <c r="E1162" i="21"/>
  <c r="L1161" i="21"/>
  <c r="J1161" i="21"/>
  <c r="I1161" i="21"/>
  <c r="H1161" i="21"/>
  <c r="F1161" i="21"/>
  <c r="E1161" i="21"/>
  <c r="L1160" i="21"/>
  <c r="J1160" i="21"/>
  <c r="I1160" i="21"/>
  <c r="H1160" i="21"/>
  <c r="F1160" i="21"/>
  <c r="E1160" i="21"/>
  <c r="L1159" i="21"/>
  <c r="J1159" i="21"/>
  <c r="I1159" i="21"/>
  <c r="H1159" i="21"/>
  <c r="F1159" i="21"/>
  <c r="E1159" i="21"/>
  <c r="E1158" i="21"/>
  <c r="L1157" i="21"/>
  <c r="J1157" i="21"/>
  <c r="I1157" i="21"/>
  <c r="H1157" i="21"/>
  <c r="F1157" i="21"/>
  <c r="E1157" i="21"/>
  <c r="L1156" i="21"/>
  <c r="J1156" i="21"/>
  <c r="I1156" i="21"/>
  <c r="H1156" i="21"/>
  <c r="F1156" i="21"/>
  <c r="E1156" i="21"/>
  <c r="L1155" i="21"/>
  <c r="J1155" i="21"/>
  <c r="I1155" i="21"/>
  <c r="H1155" i="21"/>
  <c r="F1155" i="21"/>
  <c r="E1155" i="21"/>
  <c r="L1154" i="21"/>
  <c r="J1154" i="21"/>
  <c r="I1154" i="21"/>
  <c r="H1154" i="21"/>
  <c r="F1154" i="21"/>
  <c r="E1154" i="21"/>
  <c r="L1153" i="21"/>
  <c r="J1153" i="21"/>
  <c r="I1153" i="21"/>
  <c r="H1153" i="21"/>
  <c r="F1153" i="21"/>
  <c r="E1153" i="21"/>
  <c r="L1152" i="21"/>
  <c r="J1152" i="21"/>
  <c r="I1152" i="21"/>
  <c r="H1152" i="21"/>
  <c r="F1152" i="21"/>
  <c r="E1152" i="21"/>
  <c r="E1151" i="21"/>
  <c r="L1150" i="21"/>
  <c r="J1150" i="21"/>
  <c r="I1150" i="21"/>
  <c r="H1150" i="21"/>
  <c r="F1150" i="21"/>
  <c r="E1150" i="21"/>
  <c r="E1149" i="21"/>
  <c r="L1148" i="21"/>
  <c r="J1148" i="21"/>
  <c r="I1148" i="21"/>
  <c r="H1148" i="21"/>
  <c r="F1148" i="21"/>
  <c r="E1148" i="21"/>
  <c r="L1147" i="21"/>
  <c r="J1147" i="21"/>
  <c r="I1147" i="21"/>
  <c r="H1147" i="21"/>
  <c r="F1147" i="21"/>
  <c r="E1147" i="21"/>
  <c r="E1146" i="21"/>
  <c r="L1145" i="21"/>
  <c r="J1145" i="21"/>
  <c r="I1145" i="21"/>
  <c r="H1145" i="21"/>
  <c r="F1145" i="21"/>
  <c r="E1145" i="21"/>
  <c r="L1144" i="21"/>
  <c r="J1144" i="21"/>
  <c r="I1144" i="21"/>
  <c r="H1144" i="21"/>
  <c r="F1144" i="21"/>
  <c r="E1144" i="21"/>
  <c r="L1143" i="21"/>
  <c r="J1143" i="21"/>
  <c r="I1143" i="21"/>
  <c r="H1143" i="21"/>
  <c r="F1143" i="21"/>
  <c r="E1143" i="21"/>
  <c r="L1142" i="21"/>
  <c r="J1142" i="21"/>
  <c r="I1142" i="21"/>
  <c r="H1142" i="21"/>
  <c r="F1142" i="21"/>
  <c r="E1142" i="21"/>
  <c r="L1141" i="21"/>
  <c r="J1141" i="21"/>
  <c r="I1141" i="21"/>
  <c r="H1141" i="21"/>
  <c r="F1141" i="21"/>
  <c r="E1141" i="21"/>
  <c r="L1140" i="21"/>
  <c r="J1140" i="21"/>
  <c r="I1140" i="21"/>
  <c r="H1140" i="21"/>
  <c r="F1140" i="21"/>
  <c r="E1140" i="21"/>
  <c r="L1139" i="21"/>
  <c r="J1139" i="21"/>
  <c r="I1139" i="21"/>
  <c r="H1139" i="21"/>
  <c r="F1139" i="21"/>
  <c r="E1139" i="21"/>
  <c r="L1138" i="21"/>
  <c r="J1138" i="21"/>
  <c r="I1138" i="21"/>
  <c r="H1138" i="21"/>
  <c r="F1138" i="21"/>
  <c r="E1138" i="21"/>
  <c r="E1137" i="21"/>
  <c r="L1136" i="21"/>
  <c r="J1136" i="21"/>
  <c r="I1136" i="21"/>
  <c r="H1136" i="21"/>
  <c r="F1136" i="21"/>
  <c r="E1136" i="21"/>
  <c r="L1135" i="21"/>
  <c r="J1135" i="21"/>
  <c r="I1135" i="21"/>
  <c r="F1135" i="21"/>
  <c r="E1135" i="21"/>
  <c r="L1134" i="21"/>
  <c r="J1134" i="21"/>
  <c r="I1134" i="21"/>
  <c r="F1134" i="21"/>
  <c r="E1134" i="21"/>
  <c r="L1133" i="21"/>
  <c r="J1133" i="21"/>
  <c r="I1133" i="21"/>
  <c r="F1133" i="21"/>
  <c r="E1133" i="21"/>
  <c r="F1132" i="21"/>
  <c r="E1132" i="21"/>
  <c r="J1131" i="21"/>
  <c r="I1131" i="21"/>
  <c r="J1130" i="21"/>
  <c r="I1130" i="21"/>
  <c r="J1129" i="21"/>
  <c r="I1129" i="21"/>
  <c r="F1128" i="21"/>
  <c r="E1128" i="21"/>
  <c r="L1127" i="21"/>
  <c r="J1127" i="21"/>
  <c r="I1127" i="21"/>
  <c r="H1127" i="21"/>
  <c r="F1127" i="21"/>
  <c r="E1127" i="21"/>
  <c r="L1126" i="21"/>
  <c r="J1126" i="21"/>
  <c r="I1126" i="21"/>
  <c r="H1126" i="21"/>
  <c r="F1126" i="21"/>
  <c r="E1126" i="21"/>
  <c r="E1125" i="21"/>
  <c r="L1124" i="21"/>
  <c r="J1124" i="21"/>
  <c r="I1124" i="21"/>
  <c r="H1124" i="21"/>
  <c r="F1124" i="21"/>
  <c r="E1124" i="21"/>
  <c r="L1123" i="21"/>
  <c r="J1123" i="21"/>
  <c r="I1123" i="21"/>
  <c r="H1123" i="21"/>
  <c r="F1123" i="21"/>
  <c r="E1123" i="21"/>
  <c r="E1122" i="21"/>
  <c r="L1121" i="21"/>
  <c r="J1121" i="21"/>
  <c r="I1121" i="21"/>
  <c r="H1121" i="21"/>
  <c r="F1121" i="21"/>
  <c r="E1121" i="21"/>
  <c r="L1120" i="21"/>
  <c r="J1120" i="21"/>
  <c r="I1120" i="21"/>
  <c r="H1120" i="21"/>
  <c r="F1120" i="21"/>
  <c r="E1120" i="21"/>
  <c r="L1119" i="21"/>
  <c r="J1119" i="21"/>
  <c r="I1119" i="21"/>
  <c r="H1119" i="21"/>
  <c r="F1119" i="21"/>
  <c r="E1119" i="21"/>
  <c r="L1118" i="21"/>
  <c r="J1118" i="21"/>
  <c r="I1118" i="21"/>
  <c r="H1118" i="21"/>
  <c r="F1118" i="21"/>
  <c r="E1118" i="21"/>
  <c r="L1117" i="21"/>
  <c r="J1117" i="21"/>
  <c r="I1117" i="21"/>
  <c r="H1117" i="21"/>
  <c r="F1117" i="21"/>
  <c r="E1117" i="21"/>
  <c r="E1116" i="21"/>
  <c r="L1115" i="21"/>
  <c r="J1115" i="21"/>
  <c r="I1115" i="21"/>
  <c r="H1115" i="21"/>
  <c r="F1115" i="21"/>
  <c r="E1115" i="21"/>
  <c r="E1114" i="21"/>
  <c r="L1113" i="21"/>
  <c r="J1113" i="21"/>
  <c r="I1113" i="21"/>
  <c r="H1113" i="21"/>
  <c r="F1113" i="21"/>
  <c r="E1113" i="21"/>
  <c r="L1112" i="21"/>
  <c r="J1112" i="21"/>
  <c r="I1112" i="21"/>
  <c r="H1112" i="21"/>
  <c r="F1112" i="21"/>
  <c r="E1112" i="21"/>
  <c r="E1111" i="21"/>
  <c r="L1110" i="21"/>
  <c r="J1110" i="21"/>
  <c r="I1110" i="21"/>
  <c r="H1110" i="21"/>
  <c r="F1110" i="21"/>
  <c r="E1110" i="21"/>
  <c r="L1109" i="21"/>
  <c r="J1109" i="21"/>
  <c r="I1109" i="21"/>
  <c r="H1109" i="21"/>
  <c r="F1109" i="21"/>
  <c r="E1109" i="21"/>
  <c r="L1108" i="21"/>
  <c r="J1108" i="21"/>
  <c r="I1108" i="21"/>
  <c r="H1108" i="21"/>
  <c r="F1108" i="21"/>
  <c r="E1108" i="21"/>
  <c r="E1107" i="21"/>
  <c r="E1106" i="21"/>
  <c r="L1105" i="21"/>
  <c r="J1105" i="21"/>
  <c r="I1105" i="21"/>
  <c r="H1105" i="21"/>
  <c r="F1105" i="21"/>
  <c r="E1105" i="21"/>
  <c r="L1104" i="21"/>
  <c r="J1104" i="21"/>
  <c r="I1104" i="21"/>
  <c r="H1104" i="21"/>
  <c r="F1104" i="21"/>
  <c r="E1104" i="21"/>
  <c r="L1103" i="21"/>
  <c r="J1103" i="21"/>
  <c r="I1103" i="21"/>
  <c r="H1103" i="21"/>
  <c r="F1103" i="21"/>
  <c r="E1103" i="21"/>
  <c r="E1102" i="21"/>
  <c r="J1101" i="21"/>
  <c r="I1101" i="21"/>
  <c r="J1100" i="21"/>
  <c r="I1100" i="21"/>
  <c r="E1099" i="21"/>
  <c r="L1098" i="21"/>
  <c r="J1098" i="21"/>
  <c r="I1098" i="21"/>
  <c r="F1098" i="21"/>
  <c r="E1098" i="21"/>
  <c r="L1097" i="21"/>
  <c r="J1097" i="21"/>
  <c r="I1097" i="21"/>
  <c r="F1097" i="21"/>
  <c r="E1097" i="21"/>
  <c r="L1096" i="21"/>
  <c r="J1096" i="21"/>
  <c r="I1096" i="21"/>
  <c r="F1096" i="21"/>
  <c r="E1096" i="21"/>
  <c r="L1095" i="21"/>
  <c r="J1095" i="21"/>
  <c r="I1095" i="21"/>
  <c r="F1095" i="21"/>
  <c r="E1095" i="21"/>
  <c r="L1094" i="21"/>
  <c r="J1094" i="21"/>
  <c r="I1094" i="21"/>
  <c r="H1094" i="21"/>
  <c r="F1094" i="21"/>
  <c r="E1094" i="21"/>
  <c r="L1093" i="21"/>
  <c r="J1093" i="21"/>
  <c r="I1093" i="21"/>
  <c r="H1093" i="21"/>
  <c r="F1093" i="21"/>
  <c r="E1093" i="21"/>
  <c r="L1092" i="21"/>
  <c r="J1092" i="21"/>
  <c r="I1092" i="21"/>
  <c r="H1092" i="21"/>
  <c r="F1092" i="21"/>
  <c r="E1092" i="21"/>
  <c r="L1091" i="21"/>
  <c r="J1091" i="21"/>
  <c r="I1091" i="21"/>
  <c r="H1091" i="21"/>
  <c r="F1091" i="21"/>
  <c r="E1091" i="21"/>
  <c r="E1090" i="21"/>
  <c r="L1089" i="21"/>
  <c r="J1089" i="21"/>
  <c r="I1089" i="21"/>
  <c r="H1089" i="21"/>
  <c r="F1089" i="21"/>
  <c r="E1089" i="21"/>
  <c r="L1088" i="21"/>
  <c r="J1088" i="21"/>
  <c r="I1088" i="21"/>
  <c r="H1088" i="21"/>
  <c r="F1088" i="21"/>
  <c r="E1088" i="21"/>
  <c r="L1087" i="21"/>
  <c r="J1087" i="21"/>
  <c r="I1087" i="21"/>
  <c r="H1087" i="21"/>
  <c r="F1087" i="21"/>
  <c r="E1087" i="21"/>
  <c r="L1086" i="21"/>
  <c r="J1086" i="21"/>
  <c r="I1086" i="21"/>
  <c r="H1086" i="21"/>
  <c r="F1086" i="21"/>
  <c r="E1086" i="21"/>
  <c r="L1085" i="21"/>
  <c r="J1085" i="21"/>
  <c r="I1085" i="21"/>
  <c r="H1085" i="21"/>
  <c r="F1085" i="21"/>
  <c r="E1085" i="21"/>
  <c r="L1084" i="21"/>
  <c r="J1084" i="21"/>
  <c r="I1084" i="21"/>
  <c r="H1084" i="21"/>
  <c r="F1084" i="21"/>
  <c r="E1084" i="21"/>
  <c r="L1083" i="21"/>
  <c r="J1083" i="21"/>
  <c r="I1083" i="21"/>
  <c r="H1083" i="21"/>
  <c r="F1083" i="21"/>
  <c r="E1083" i="21"/>
  <c r="E1082" i="21"/>
  <c r="L1081" i="21"/>
  <c r="J1081" i="21"/>
  <c r="I1081" i="21"/>
  <c r="H1081" i="21"/>
  <c r="F1081" i="21"/>
  <c r="E1081" i="21"/>
  <c r="L1080" i="21"/>
  <c r="J1080" i="21"/>
  <c r="I1080" i="21"/>
  <c r="H1080" i="21"/>
  <c r="F1080" i="21"/>
  <c r="E1080" i="21"/>
  <c r="L1079" i="21"/>
  <c r="J1079" i="21"/>
  <c r="I1079" i="21"/>
  <c r="H1079" i="21"/>
  <c r="F1079" i="21"/>
  <c r="E1079" i="21"/>
  <c r="L1078" i="21"/>
  <c r="J1078" i="21"/>
  <c r="I1078" i="21"/>
  <c r="H1078" i="21"/>
  <c r="F1078" i="21"/>
  <c r="E1078" i="21"/>
  <c r="E1077" i="21"/>
  <c r="L1076" i="21"/>
  <c r="J1076" i="21"/>
  <c r="I1076" i="21"/>
  <c r="H1076" i="21"/>
  <c r="F1076" i="21"/>
  <c r="E1076" i="21"/>
  <c r="L1075" i="21"/>
  <c r="J1075" i="21"/>
  <c r="I1075" i="21"/>
  <c r="H1075" i="21"/>
  <c r="F1075" i="21"/>
  <c r="E1075" i="21"/>
  <c r="L1074" i="21"/>
  <c r="J1074" i="21"/>
  <c r="I1074" i="21"/>
  <c r="H1074" i="21"/>
  <c r="F1074" i="21"/>
  <c r="E1074" i="21"/>
  <c r="E1073" i="21"/>
  <c r="L1072" i="21"/>
  <c r="J1072" i="21"/>
  <c r="I1072" i="21"/>
  <c r="H1072" i="21"/>
  <c r="F1072" i="21"/>
  <c r="E1072" i="21"/>
  <c r="L1071" i="21"/>
  <c r="J1071" i="21"/>
  <c r="I1071" i="21"/>
  <c r="H1071" i="21"/>
  <c r="F1071" i="21"/>
  <c r="E1071" i="21"/>
  <c r="E1070" i="21"/>
  <c r="L1069" i="21"/>
  <c r="J1069" i="21"/>
  <c r="I1069" i="21"/>
  <c r="H1069" i="21"/>
  <c r="F1069" i="21"/>
  <c r="E1069" i="21"/>
  <c r="L1068" i="21"/>
  <c r="J1068" i="21"/>
  <c r="I1068" i="21"/>
  <c r="H1068" i="21"/>
  <c r="F1068" i="21"/>
  <c r="E1068" i="21"/>
  <c r="E1067" i="21"/>
  <c r="L1066" i="21"/>
  <c r="J1066" i="21"/>
  <c r="I1066" i="21"/>
  <c r="H1066" i="21"/>
  <c r="F1066" i="21"/>
  <c r="E1066" i="21"/>
  <c r="L1065" i="21"/>
  <c r="J1065" i="21"/>
  <c r="I1065" i="21"/>
  <c r="H1065" i="21"/>
  <c r="F1065" i="21"/>
  <c r="E1065" i="21"/>
  <c r="I1064" i="21"/>
  <c r="I1063" i="21"/>
  <c r="L1062" i="21"/>
  <c r="J1062" i="21"/>
  <c r="I1062" i="21"/>
  <c r="H1062" i="21"/>
  <c r="F1062" i="21"/>
  <c r="E1062" i="21"/>
  <c r="L1061" i="21"/>
  <c r="J1061" i="21"/>
  <c r="I1061" i="21"/>
  <c r="H1061" i="21"/>
  <c r="F1061" i="21"/>
  <c r="E1061" i="21"/>
  <c r="L1060" i="21"/>
  <c r="J1060" i="21"/>
  <c r="I1060" i="21"/>
  <c r="H1060" i="21"/>
  <c r="F1060" i="21"/>
  <c r="E1060" i="21"/>
  <c r="L1059" i="21"/>
  <c r="J1059" i="21"/>
  <c r="I1059" i="21"/>
  <c r="H1059" i="21"/>
  <c r="F1059" i="21"/>
  <c r="E1059" i="21"/>
  <c r="L1058" i="21"/>
  <c r="J1058" i="21"/>
  <c r="I1058" i="21"/>
  <c r="H1058" i="21"/>
  <c r="F1058" i="21"/>
  <c r="E1058" i="21"/>
  <c r="E1057" i="21"/>
  <c r="L1056" i="21"/>
  <c r="J1056" i="21"/>
  <c r="I1056" i="21"/>
  <c r="H1056" i="21"/>
  <c r="F1056" i="21"/>
  <c r="E1056" i="21"/>
  <c r="L1055" i="21"/>
  <c r="J1055" i="21"/>
  <c r="I1055" i="21"/>
  <c r="H1055" i="21"/>
  <c r="F1055" i="21"/>
  <c r="E1055" i="21"/>
  <c r="L1054" i="21"/>
  <c r="J1054" i="21"/>
  <c r="I1054" i="21"/>
  <c r="H1054" i="21"/>
  <c r="F1054" i="21"/>
  <c r="E1054" i="21"/>
  <c r="E1053" i="21"/>
  <c r="L1052" i="21"/>
  <c r="J1052" i="21"/>
  <c r="I1052" i="21"/>
  <c r="H1052" i="21"/>
  <c r="F1052" i="21"/>
  <c r="E1052" i="21"/>
  <c r="L1051" i="21"/>
  <c r="J1051" i="21"/>
  <c r="I1051" i="21"/>
  <c r="H1051" i="21"/>
  <c r="F1051" i="21"/>
  <c r="E1051" i="21"/>
  <c r="L1050" i="21"/>
  <c r="J1050" i="21"/>
  <c r="I1050" i="21"/>
  <c r="H1050" i="21"/>
  <c r="F1050" i="21"/>
  <c r="E1050" i="21"/>
  <c r="L1049" i="21"/>
  <c r="J1049" i="21"/>
  <c r="I1049" i="21"/>
  <c r="H1049" i="21"/>
  <c r="F1049" i="21"/>
  <c r="E1049" i="21"/>
  <c r="L1048" i="21"/>
  <c r="J1048" i="21"/>
  <c r="I1048" i="21"/>
  <c r="H1048" i="21"/>
  <c r="F1048" i="21"/>
  <c r="E1048" i="21"/>
  <c r="L1047" i="21"/>
  <c r="J1047" i="21"/>
  <c r="I1047" i="21"/>
  <c r="H1047" i="21"/>
  <c r="F1047" i="21"/>
  <c r="E1047" i="21"/>
  <c r="E1046" i="21"/>
  <c r="L1045" i="21"/>
  <c r="J1045" i="21"/>
  <c r="I1045" i="21"/>
  <c r="H1045" i="21"/>
  <c r="F1045" i="21"/>
  <c r="E1045" i="21"/>
  <c r="L1044" i="21"/>
  <c r="J1044" i="21"/>
  <c r="I1044" i="21"/>
  <c r="H1044" i="21"/>
  <c r="F1044" i="21"/>
  <c r="E1044" i="21"/>
  <c r="E1043" i="21"/>
  <c r="L1042" i="21"/>
  <c r="J1042" i="21"/>
  <c r="I1042" i="21"/>
  <c r="H1042" i="21"/>
  <c r="F1042" i="21"/>
  <c r="E1042" i="21"/>
  <c r="L1041" i="21"/>
  <c r="J1041" i="21"/>
  <c r="I1041" i="21"/>
  <c r="H1041" i="21"/>
  <c r="F1041" i="21"/>
  <c r="E1041" i="21"/>
  <c r="L1040" i="21"/>
  <c r="J1040" i="21"/>
  <c r="I1040" i="21"/>
  <c r="H1040" i="21"/>
  <c r="F1040" i="21"/>
  <c r="E1040" i="21"/>
  <c r="E1039" i="21"/>
  <c r="L1038" i="21"/>
  <c r="J1038" i="21"/>
  <c r="I1038" i="21"/>
  <c r="H1038" i="21"/>
  <c r="F1038" i="21"/>
  <c r="E1038" i="21"/>
  <c r="L1037" i="21"/>
  <c r="J1037" i="21"/>
  <c r="I1037" i="21"/>
  <c r="H1037" i="21"/>
  <c r="F1037" i="21"/>
  <c r="E1037" i="21"/>
  <c r="L1036" i="21"/>
  <c r="J1036" i="21"/>
  <c r="I1036" i="21"/>
  <c r="H1036" i="21"/>
  <c r="F1036" i="21"/>
  <c r="E1036" i="21"/>
  <c r="L1035" i="21"/>
  <c r="J1035" i="21"/>
  <c r="I1035" i="21"/>
  <c r="H1035" i="21"/>
  <c r="F1035" i="21"/>
  <c r="E1035" i="21"/>
  <c r="E1034" i="21"/>
  <c r="L1033" i="21"/>
  <c r="J1033" i="21"/>
  <c r="I1033" i="21"/>
  <c r="H1033" i="21"/>
  <c r="F1033" i="21"/>
  <c r="E1033" i="21"/>
  <c r="L1032" i="21"/>
  <c r="J1032" i="21"/>
  <c r="I1032" i="21"/>
  <c r="H1032" i="21"/>
  <c r="F1032" i="21"/>
  <c r="E1032" i="21"/>
  <c r="L1031" i="21"/>
  <c r="J1031" i="21"/>
  <c r="I1031" i="21"/>
  <c r="H1031" i="21"/>
  <c r="F1031" i="21"/>
  <c r="E1031" i="21"/>
  <c r="E1030" i="21"/>
  <c r="L1029" i="21"/>
  <c r="J1029" i="21"/>
  <c r="I1029" i="21"/>
  <c r="H1029" i="21"/>
  <c r="F1029" i="21"/>
  <c r="E1029" i="21"/>
  <c r="L1028" i="21"/>
  <c r="J1028" i="21"/>
  <c r="I1028" i="21"/>
  <c r="H1028" i="21"/>
  <c r="F1028" i="21"/>
  <c r="E1028" i="21"/>
  <c r="E1027" i="21"/>
  <c r="L1026" i="21"/>
  <c r="J1026" i="21"/>
  <c r="I1026" i="21"/>
  <c r="H1026" i="21"/>
  <c r="F1026" i="21"/>
  <c r="E1026" i="21"/>
  <c r="L1025" i="21"/>
  <c r="J1025" i="21"/>
  <c r="I1025" i="21"/>
  <c r="H1025" i="21"/>
  <c r="F1025" i="21"/>
  <c r="E1025" i="21"/>
  <c r="L1024" i="21"/>
  <c r="J1024" i="21"/>
  <c r="I1024" i="21"/>
  <c r="H1024" i="21"/>
  <c r="F1024" i="21"/>
  <c r="E1024" i="21"/>
  <c r="L1023" i="21"/>
  <c r="J1023" i="21"/>
  <c r="I1023" i="21"/>
  <c r="H1023" i="21"/>
  <c r="F1023" i="21"/>
  <c r="E1023" i="21"/>
  <c r="L1022" i="21"/>
  <c r="J1022" i="21"/>
  <c r="I1022" i="21"/>
  <c r="H1022" i="21"/>
  <c r="F1022" i="21"/>
  <c r="E1022" i="21"/>
  <c r="E1021" i="21"/>
  <c r="L1020" i="21"/>
  <c r="J1020" i="21"/>
  <c r="I1020" i="21"/>
  <c r="H1020" i="21"/>
  <c r="F1020" i="21"/>
  <c r="E1020" i="21"/>
  <c r="L1019" i="21"/>
  <c r="J1019" i="21"/>
  <c r="I1019" i="21"/>
  <c r="H1019" i="21"/>
  <c r="F1019" i="21"/>
  <c r="E1019" i="21"/>
  <c r="L1018" i="21"/>
  <c r="J1018" i="21"/>
  <c r="I1018" i="21"/>
  <c r="H1018" i="21"/>
  <c r="F1018" i="21"/>
  <c r="E1018" i="21"/>
  <c r="L1017" i="21"/>
  <c r="J1017" i="21"/>
  <c r="I1017" i="21"/>
  <c r="H1017" i="21"/>
  <c r="F1017" i="21"/>
  <c r="E1017" i="21"/>
  <c r="L1016" i="21"/>
  <c r="J1016" i="21"/>
  <c r="I1016" i="21"/>
  <c r="H1016" i="21"/>
  <c r="F1016" i="21"/>
  <c r="E1016" i="21"/>
  <c r="L1015" i="21"/>
  <c r="J1015" i="21"/>
  <c r="I1015" i="21"/>
  <c r="H1015" i="21"/>
  <c r="F1015" i="21"/>
  <c r="E1015" i="21"/>
  <c r="L1014" i="21"/>
  <c r="J1014" i="21"/>
  <c r="I1014" i="21"/>
  <c r="H1014" i="21"/>
  <c r="F1014" i="21"/>
  <c r="E1014" i="21"/>
  <c r="L1013" i="21"/>
  <c r="J1013" i="21"/>
  <c r="I1013" i="21"/>
  <c r="H1013" i="21"/>
  <c r="F1013" i="21"/>
  <c r="E1013" i="21"/>
  <c r="E1012" i="21"/>
  <c r="L1011" i="21"/>
  <c r="J1011" i="21"/>
  <c r="I1011" i="21"/>
  <c r="H1011" i="21"/>
  <c r="F1011" i="21"/>
  <c r="E1011" i="21"/>
  <c r="L1010" i="21"/>
  <c r="J1010" i="21"/>
  <c r="I1010" i="21"/>
  <c r="H1010" i="21"/>
  <c r="F1010" i="21"/>
  <c r="E1010" i="21"/>
  <c r="L1009" i="21"/>
  <c r="J1009" i="21"/>
  <c r="I1009" i="21"/>
  <c r="H1009" i="21"/>
  <c r="F1009" i="21"/>
  <c r="E1009" i="21"/>
  <c r="E1008" i="21"/>
  <c r="L1007" i="21"/>
  <c r="J1007" i="21"/>
  <c r="I1007" i="21"/>
  <c r="H1007" i="21"/>
  <c r="F1007" i="21"/>
  <c r="E1007" i="21"/>
  <c r="L1006" i="21"/>
  <c r="J1006" i="21"/>
  <c r="I1006" i="21"/>
  <c r="H1006" i="21"/>
  <c r="F1006" i="21"/>
  <c r="E1006" i="21"/>
  <c r="L1005" i="21"/>
  <c r="J1005" i="21"/>
  <c r="I1005" i="21"/>
  <c r="H1005" i="21"/>
  <c r="F1005" i="21"/>
  <c r="E1005" i="21"/>
  <c r="E1004" i="21"/>
  <c r="L1003" i="21"/>
  <c r="J1003" i="21"/>
  <c r="I1003" i="21"/>
  <c r="H1003" i="21"/>
  <c r="F1003" i="21"/>
  <c r="E1003" i="21"/>
  <c r="L1002" i="21"/>
  <c r="J1002" i="21"/>
  <c r="I1002" i="21"/>
  <c r="H1002" i="21"/>
  <c r="F1002" i="21"/>
  <c r="E1002" i="21"/>
  <c r="L1001" i="21"/>
  <c r="J1001" i="21"/>
  <c r="I1001" i="21"/>
  <c r="H1001" i="21"/>
  <c r="F1001" i="21"/>
  <c r="E1001" i="21"/>
  <c r="L1000" i="21"/>
  <c r="J1000" i="21"/>
  <c r="I1000" i="21"/>
  <c r="H1000" i="21"/>
  <c r="F1000" i="21"/>
  <c r="E1000" i="21"/>
  <c r="L999" i="21"/>
  <c r="J999" i="21"/>
  <c r="I999" i="21"/>
  <c r="H999" i="21"/>
  <c r="F999" i="21"/>
  <c r="E999" i="21"/>
  <c r="E998" i="21"/>
  <c r="L997" i="21"/>
  <c r="J997" i="21"/>
  <c r="I997" i="21"/>
  <c r="H997" i="21"/>
  <c r="F997" i="21"/>
  <c r="E997" i="21"/>
  <c r="L996" i="21"/>
  <c r="J996" i="21"/>
  <c r="I996" i="21"/>
  <c r="H996" i="21"/>
  <c r="F996" i="21"/>
  <c r="E996" i="21"/>
  <c r="L995" i="21"/>
  <c r="J995" i="21"/>
  <c r="I995" i="21"/>
  <c r="H995" i="21"/>
  <c r="F995" i="21"/>
  <c r="E995" i="21"/>
  <c r="L994" i="21"/>
  <c r="J994" i="21"/>
  <c r="I994" i="21"/>
  <c r="H994" i="21"/>
  <c r="F994" i="21"/>
  <c r="E994" i="21"/>
  <c r="E993" i="21"/>
  <c r="L992" i="21"/>
  <c r="J992" i="21"/>
  <c r="I992" i="21"/>
  <c r="H992" i="21"/>
  <c r="F992" i="21"/>
  <c r="E992" i="21"/>
  <c r="L991" i="21"/>
  <c r="J991" i="21"/>
  <c r="I991" i="21"/>
  <c r="H991" i="21"/>
  <c r="F991" i="21"/>
  <c r="E991" i="21"/>
  <c r="E990" i="21"/>
  <c r="L989" i="21"/>
  <c r="J989" i="21"/>
  <c r="I989" i="21"/>
  <c r="H989" i="21"/>
  <c r="F989" i="21"/>
  <c r="E989" i="21"/>
  <c r="L988" i="21"/>
  <c r="J988" i="21"/>
  <c r="I988" i="21"/>
  <c r="H988" i="21"/>
  <c r="F988" i="21"/>
  <c r="E988" i="21"/>
  <c r="L987" i="21"/>
  <c r="J987" i="21"/>
  <c r="I987" i="21"/>
  <c r="H987" i="21"/>
  <c r="F987" i="21"/>
  <c r="E987" i="21"/>
  <c r="L986" i="21"/>
  <c r="J986" i="21"/>
  <c r="I986" i="21"/>
  <c r="H986" i="21"/>
  <c r="F986" i="21"/>
  <c r="E986" i="21"/>
  <c r="E985" i="21"/>
  <c r="L984" i="21"/>
  <c r="J984" i="21"/>
  <c r="I984" i="21"/>
  <c r="H984" i="21"/>
  <c r="F984" i="21"/>
  <c r="E984" i="21"/>
  <c r="L983" i="21"/>
  <c r="J983" i="21"/>
  <c r="I983" i="21"/>
  <c r="H983" i="21"/>
  <c r="F983" i="21"/>
  <c r="E983" i="21"/>
  <c r="L982" i="21"/>
  <c r="J982" i="21"/>
  <c r="I982" i="21"/>
  <c r="H982" i="21"/>
  <c r="F982" i="21"/>
  <c r="E982" i="21"/>
  <c r="L981" i="21"/>
  <c r="J981" i="21"/>
  <c r="I981" i="21"/>
  <c r="H981" i="21"/>
  <c r="F981" i="21"/>
  <c r="E981" i="21"/>
  <c r="L980" i="21"/>
  <c r="J980" i="21"/>
  <c r="I980" i="21"/>
  <c r="H980" i="21"/>
  <c r="F980" i="21"/>
  <c r="E980" i="21"/>
  <c r="E979" i="21"/>
  <c r="L978" i="21"/>
  <c r="J978" i="21"/>
  <c r="I978" i="21"/>
  <c r="H978" i="21"/>
  <c r="F978" i="21"/>
  <c r="E978" i="21"/>
  <c r="L977" i="21"/>
  <c r="J977" i="21"/>
  <c r="I977" i="21"/>
  <c r="H977" i="21"/>
  <c r="F977" i="21"/>
  <c r="E977" i="21"/>
  <c r="L976" i="21"/>
  <c r="J976" i="21"/>
  <c r="I976" i="21"/>
  <c r="H976" i="21"/>
  <c r="F976" i="21"/>
  <c r="E976" i="21"/>
  <c r="E975" i="21"/>
  <c r="L974" i="21"/>
  <c r="J974" i="21"/>
  <c r="I974" i="21"/>
  <c r="H974" i="21"/>
  <c r="F974" i="21"/>
  <c r="E974" i="21"/>
  <c r="L973" i="21"/>
  <c r="J973" i="21"/>
  <c r="I973" i="21"/>
  <c r="H973" i="21"/>
  <c r="F973" i="21"/>
  <c r="E973" i="21"/>
  <c r="L972" i="21"/>
  <c r="J972" i="21"/>
  <c r="I972" i="21"/>
  <c r="H972" i="21"/>
  <c r="F972" i="21"/>
  <c r="E972" i="21"/>
  <c r="L971" i="21"/>
  <c r="J971" i="21"/>
  <c r="I971" i="21"/>
  <c r="H971" i="21"/>
  <c r="F971" i="21"/>
  <c r="E971" i="21"/>
  <c r="L970" i="21"/>
  <c r="J970" i="21"/>
  <c r="I970" i="21"/>
  <c r="H970" i="21"/>
  <c r="F970" i="21"/>
  <c r="E970" i="21"/>
  <c r="E969" i="21"/>
  <c r="E968" i="21"/>
  <c r="L967" i="21"/>
  <c r="J967" i="21"/>
  <c r="I967" i="21"/>
  <c r="H967" i="21"/>
  <c r="F967" i="21"/>
  <c r="E967" i="21"/>
  <c r="L966" i="21"/>
  <c r="J966" i="21"/>
  <c r="I966" i="21"/>
  <c r="H966" i="21"/>
  <c r="F966" i="21"/>
  <c r="E966" i="21"/>
  <c r="L965" i="21"/>
  <c r="J965" i="21"/>
  <c r="I965" i="21"/>
  <c r="H965" i="21"/>
  <c r="F965" i="21"/>
  <c r="E965" i="21"/>
  <c r="L964" i="21"/>
  <c r="J964" i="21"/>
  <c r="I964" i="21"/>
  <c r="H964" i="21"/>
  <c r="F964" i="21"/>
  <c r="E964" i="21"/>
  <c r="L963" i="21"/>
  <c r="J963" i="21"/>
  <c r="I963" i="21"/>
  <c r="H963" i="21"/>
  <c r="F963" i="21"/>
  <c r="E963" i="21"/>
  <c r="L962" i="21"/>
  <c r="J962" i="21"/>
  <c r="I962" i="21"/>
  <c r="H962" i="21"/>
  <c r="F962" i="21"/>
  <c r="E962" i="21"/>
  <c r="E961" i="21"/>
  <c r="L960" i="21"/>
  <c r="J960" i="21"/>
  <c r="I960" i="21"/>
  <c r="H960" i="21"/>
  <c r="F960" i="21"/>
  <c r="E960" i="21"/>
  <c r="E959" i="21"/>
  <c r="E958" i="21"/>
  <c r="L957" i="21"/>
  <c r="J957" i="21"/>
  <c r="I957" i="21"/>
  <c r="H957" i="21"/>
  <c r="F957" i="21"/>
  <c r="E957" i="21"/>
  <c r="E956" i="21"/>
  <c r="L955" i="21"/>
  <c r="J955" i="21"/>
  <c r="I955" i="21"/>
  <c r="F955" i="21"/>
  <c r="E955" i="21"/>
  <c r="E954" i="21"/>
  <c r="L953" i="21"/>
  <c r="J953" i="21"/>
  <c r="I953" i="21"/>
  <c r="F953" i="21"/>
  <c r="E953" i="21"/>
  <c r="L952" i="21"/>
  <c r="J952" i="21"/>
  <c r="I952" i="21"/>
  <c r="H952" i="21"/>
  <c r="H953" i="21" s="1"/>
  <c r="F952" i="21"/>
  <c r="E952" i="21"/>
  <c r="E951" i="21"/>
  <c r="L950" i="21"/>
  <c r="J950" i="21"/>
  <c r="I950" i="21"/>
  <c r="H950" i="21"/>
  <c r="F950" i="21"/>
  <c r="E950" i="21"/>
  <c r="L949" i="21"/>
  <c r="J949" i="21"/>
  <c r="I949" i="21"/>
  <c r="H949" i="21"/>
  <c r="F949" i="21"/>
  <c r="E949" i="21"/>
  <c r="E948" i="21"/>
  <c r="L947" i="21"/>
  <c r="J947" i="21"/>
  <c r="I947" i="21"/>
  <c r="F947" i="21"/>
  <c r="E947" i="21"/>
  <c r="L946" i="21"/>
  <c r="J946" i="21"/>
  <c r="I946" i="21"/>
  <c r="F946" i="21"/>
  <c r="E946" i="21"/>
  <c r="E945" i="21"/>
  <c r="L944" i="21"/>
  <c r="J944" i="21"/>
  <c r="I944" i="21"/>
  <c r="H944" i="21"/>
  <c r="F944" i="21"/>
  <c r="E944" i="21"/>
  <c r="L943" i="21"/>
  <c r="J943" i="21"/>
  <c r="I943" i="21"/>
  <c r="H943" i="21"/>
  <c r="F943" i="21"/>
  <c r="E943" i="21"/>
  <c r="L942" i="21"/>
  <c r="J942" i="21"/>
  <c r="I942" i="21"/>
  <c r="H942" i="21"/>
  <c r="F942" i="21"/>
  <c r="E942" i="21"/>
  <c r="L941" i="21"/>
  <c r="J941" i="21"/>
  <c r="I941" i="21"/>
  <c r="H941" i="21"/>
  <c r="F941" i="21"/>
  <c r="E941" i="21"/>
  <c r="E940" i="21"/>
  <c r="L939" i="21"/>
  <c r="J939" i="21"/>
  <c r="I939" i="21"/>
  <c r="F939" i="21"/>
  <c r="E939" i="21"/>
  <c r="L938" i="21"/>
  <c r="J938" i="21"/>
  <c r="I938" i="21"/>
  <c r="F938" i="21"/>
  <c r="E938" i="21"/>
  <c r="L937" i="21"/>
  <c r="J937" i="21"/>
  <c r="I937" i="21"/>
  <c r="F937" i="21"/>
  <c r="E937" i="21"/>
  <c r="L936" i="21"/>
  <c r="J936" i="21"/>
  <c r="I936" i="21"/>
  <c r="H936" i="21"/>
  <c r="F936" i="21"/>
  <c r="E936" i="21"/>
  <c r="L935" i="21"/>
  <c r="J935" i="21"/>
  <c r="I935" i="21"/>
  <c r="H935" i="21"/>
  <c r="F935" i="21"/>
  <c r="E935" i="21"/>
  <c r="L934" i="21"/>
  <c r="J934" i="21"/>
  <c r="I934" i="21"/>
  <c r="H934" i="21"/>
  <c r="F934" i="21"/>
  <c r="E934" i="21"/>
  <c r="L933" i="21"/>
  <c r="J933" i="21"/>
  <c r="I933" i="21"/>
  <c r="H933" i="21"/>
  <c r="F933" i="21"/>
  <c r="E933" i="21"/>
  <c r="J932" i="21"/>
  <c r="I932" i="21"/>
  <c r="J931" i="21"/>
  <c r="I931" i="21"/>
  <c r="L930" i="21"/>
  <c r="J930" i="21"/>
  <c r="I930" i="21"/>
  <c r="F930" i="21"/>
  <c r="E930" i="21"/>
  <c r="L929" i="21"/>
  <c r="J929" i="21"/>
  <c r="I929" i="21"/>
  <c r="H929" i="21"/>
  <c r="F929" i="21"/>
  <c r="E929" i="21"/>
  <c r="L928" i="21"/>
  <c r="J928" i="21"/>
  <c r="I928" i="21"/>
  <c r="H928" i="21"/>
  <c r="F928" i="21"/>
  <c r="E928" i="21"/>
  <c r="E927" i="21"/>
  <c r="E926" i="21"/>
  <c r="L925" i="21"/>
  <c r="J925" i="21"/>
  <c r="I925" i="21"/>
  <c r="H925" i="21"/>
  <c r="F925" i="21"/>
  <c r="E925" i="21"/>
  <c r="L924" i="21"/>
  <c r="J924" i="21"/>
  <c r="I924" i="21"/>
  <c r="H924" i="21"/>
  <c r="F924" i="21"/>
  <c r="E924" i="21"/>
  <c r="L923" i="21"/>
  <c r="J923" i="21"/>
  <c r="I923" i="21"/>
  <c r="H923" i="21"/>
  <c r="F923" i="21"/>
  <c r="E923" i="21"/>
  <c r="L922" i="21"/>
  <c r="J922" i="21"/>
  <c r="I922" i="21"/>
  <c r="H922" i="21"/>
  <c r="F922" i="21"/>
  <c r="E922" i="21"/>
  <c r="L921" i="21"/>
  <c r="J921" i="21"/>
  <c r="I921" i="21"/>
  <c r="H921" i="21"/>
  <c r="F921" i="21"/>
  <c r="E921" i="21"/>
  <c r="E920" i="21"/>
  <c r="L919" i="21"/>
  <c r="J919" i="21"/>
  <c r="I919" i="21"/>
  <c r="H919" i="21"/>
  <c r="F919" i="21"/>
  <c r="E919" i="21"/>
  <c r="L918" i="21"/>
  <c r="J918" i="21"/>
  <c r="I918" i="21"/>
  <c r="H918" i="21"/>
  <c r="F918" i="21"/>
  <c r="E918" i="21"/>
  <c r="L917" i="21"/>
  <c r="J917" i="21"/>
  <c r="I917" i="21"/>
  <c r="H917" i="21"/>
  <c r="F917" i="21"/>
  <c r="E917" i="21"/>
  <c r="L916" i="21"/>
  <c r="J916" i="21"/>
  <c r="I916" i="21"/>
  <c r="H916" i="21"/>
  <c r="F916" i="21"/>
  <c r="E916" i="21"/>
  <c r="L915" i="21"/>
  <c r="J915" i="21"/>
  <c r="I915" i="21"/>
  <c r="H915" i="21"/>
  <c r="F915" i="21"/>
  <c r="E915" i="21"/>
  <c r="L914" i="21"/>
  <c r="J914" i="21"/>
  <c r="I914" i="21"/>
  <c r="H914" i="21"/>
  <c r="F914" i="21"/>
  <c r="E914" i="21"/>
  <c r="E913" i="21"/>
  <c r="L912" i="21"/>
  <c r="J912" i="21"/>
  <c r="I912" i="21"/>
  <c r="H912" i="21"/>
  <c r="F912" i="21"/>
  <c r="L911" i="21"/>
  <c r="J911" i="21"/>
  <c r="I911" i="21"/>
  <c r="H911" i="21"/>
  <c r="F911" i="21"/>
  <c r="E911" i="21"/>
  <c r="L910" i="21"/>
  <c r="J910" i="21"/>
  <c r="I910" i="21"/>
  <c r="H910" i="21"/>
  <c r="F910" i="21"/>
  <c r="E910" i="21"/>
  <c r="L909" i="21"/>
  <c r="J909" i="21"/>
  <c r="I909" i="21"/>
  <c r="H909" i="21"/>
  <c r="F909" i="21"/>
  <c r="E909" i="21"/>
  <c r="E908" i="21"/>
  <c r="L907" i="21"/>
  <c r="J907" i="21"/>
  <c r="I907" i="21"/>
  <c r="H907" i="21"/>
  <c r="F907" i="21"/>
  <c r="E907" i="21"/>
  <c r="L906" i="21"/>
  <c r="J906" i="21"/>
  <c r="I906" i="21"/>
  <c r="H906" i="21"/>
  <c r="F906" i="21"/>
  <c r="E906" i="21"/>
  <c r="E905" i="21"/>
  <c r="L904" i="21"/>
  <c r="J904" i="21"/>
  <c r="I904" i="21"/>
  <c r="H904" i="21"/>
  <c r="F904" i="21"/>
  <c r="E904" i="21"/>
  <c r="L903" i="21"/>
  <c r="J903" i="21"/>
  <c r="I903" i="21"/>
  <c r="H903" i="21"/>
  <c r="F903" i="21"/>
  <c r="E903" i="21"/>
  <c r="L902" i="21"/>
  <c r="J902" i="21"/>
  <c r="I902" i="21"/>
  <c r="H902" i="21"/>
  <c r="F902" i="21"/>
  <c r="E902" i="21"/>
  <c r="L901" i="21"/>
  <c r="J901" i="21"/>
  <c r="I901" i="21"/>
  <c r="H901" i="21"/>
  <c r="F901" i="21"/>
  <c r="E901" i="21"/>
  <c r="L900" i="21"/>
  <c r="J900" i="21"/>
  <c r="I900" i="21"/>
  <c r="H900" i="21"/>
  <c r="F900" i="21"/>
  <c r="E900" i="21"/>
  <c r="E899" i="21"/>
  <c r="L898" i="21"/>
  <c r="J898" i="21"/>
  <c r="I898" i="21"/>
  <c r="H898" i="21"/>
  <c r="F898" i="21"/>
  <c r="E898" i="21"/>
  <c r="L897" i="21"/>
  <c r="J897" i="21"/>
  <c r="I897" i="21"/>
  <c r="H897" i="21"/>
  <c r="F897" i="21"/>
  <c r="E897" i="21"/>
  <c r="L896" i="21"/>
  <c r="J896" i="21"/>
  <c r="I896" i="21"/>
  <c r="H896" i="21"/>
  <c r="F896" i="21"/>
  <c r="E896" i="21"/>
  <c r="L895" i="21"/>
  <c r="J895" i="21"/>
  <c r="I895" i="21"/>
  <c r="H895" i="21"/>
  <c r="F895" i="21"/>
  <c r="E895" i="21"/>
  <c r="L894" i="21"/>
  <c r="J894" i="21"/>
  <c r="I894" i="21"/>
  <c r="H894" i="21"/>
  <c r="F894" i="21"/>
  <c r="E894" i="21"/>
  <c r="L893" i="21"/>
  <c r="J893" i="21"/>
  <c r="I893" i="21"/>
  <c r="F893" i="21"/>
  <c r="E893" i="21"/>
  <c r="L892" i="21"/>
  <c r="J892" i="21"/>
  <c r="I892" i="21"/>
  <c r="F892" i="21"/>
  <c r="E892" i="21"/>
  <c r="F891" i="21"/>
  <c r="E891" i="21"/>
  <c r="L890" i="21"/>
  <c r="J890" i="21"/>
  <c r="I890" i="21"/>
  <c r="F890" i="21"/>
  <c r="E890" i="21"/>
  <c r="L889" i="21"/>
  <c r="J889" i="21"/>
  <c r="I889" i="21"/>
  <c r="F889" i="21"/>
  <c r="E889" i="21"/>
  <c r="L888" i="21"/>
  <c r="J888" i="21"/>
  <c r="I888" i="21"/>
  <c r="F888" i="21"/>
  <c r="E888" i="21"/>
  <c r="F887" i="21"/>
  <c r="E887" i="21"/>
  <c r="J886" i="21"/>
  <c r="I886" i="21"/>
  <c r="J885" i="21"/>
  <c r="I885" i="21"/>
  <c r="J884" i="21"/>
  <c r="I884" i="21"/>
  <c r="F883" i="21"/>
  <c r="E883" i="21"/>
  <c r="J882" i="21"/>
  <c r="I882" i="21"/>
  <c r="J881" i="21"/>
  <c r="I881" i="21"/>
  <c r="F880" i="21"/>
  <c r="E880" i="21"/>
  <c r="J879" i="21"/>
  <c r="I879" i="21"/>
  <c r="J878" i="21"/>
  <c r="I878" i="21"/>
  <c r="J877" i="21"/>
  <c r="I877" i="21"/>
  <c r="J876" i="21"/>
  <c r="I876" i="21"/>
  <c r="F875" i="21"/>
  <c r="E875" i="21"/>
  <c r="J874" i="21"/>
  <c r="I874" i="21"/>
  <c r="J873" i="21"/>
  <c r="I873" i="21"/>
  <c r="F872" i="21"/>
  <c r="E872" i="21"/>
  <c r="L871" i="21"/>
  <c r="J871" i="21"/>
  <c r="I871" i="21"/>
  <c r="H871" i="21"/>
  <c r="F871" i="21"/>
  <c r="E871" i="21"/>
  <c r="L870" i="21"/>
  <c r="J870" i="21"/>
  <c r="I870" i="21"/>
  <c r="H870" i="21"/>
  <c r="F870" i="21"/>
  <c r="E870" i="21"/>
  <c r="E869" i="21"/>
  <c r="L868" i="21"/>
  <c r="J868" i="21"/>
  <c r="I868" i="21"/>
  <c r="H868" i="21"/>
  <c r="F868" i="21"/>
  <c r="E868" i="21"/>
  <c r="J867" i="21"/>
  <c r="I867" i="21"/>
  <c r="L866" i="21"/>
  <c r="J866" i="21"/>
  <c r="I866" i="21"/>
  <c r="H866" i="21"/>
  <c r="F866" i="21"/>
  <c r="E866" i="21"/>
  <c r="F865" i="21"/>
  <c r="E865" i="21"/>
  <c r="L864" i="21"/>
  <c r="J864" i="21"/>
  <c r="I864" i="21"/>
  <c r="H864" i="21"/>
  <c r="F864" i="21"/>
  <c r="E864" i="21"/>
  <c r="L863" i="21"/>
  <c r="J863" i="21"/>
  <c r="I863" i="21"/>
  <c r="H863" i="21"/>
  <c r="F863" i="21"/>
  <c r="E863" i="21"/>
  <c r="L862" i="21"/>
  <c r="J862" i="21"/>
  <c r="I862" i="21"/>
  <c r="H862" i="21"/>
  <c r="F862" i="21"/>
  <c r="E862" i="21"/>
  <c r="L861" i="21"/>
  <c r="J861" i="21"/>
  <c r="I861" i="21"/>
  <c r="H861" i="21"/>
  <c r="F861" i="21"/>
  <c r="E861" i="21"/>
  <c r="E860" i="21"/>
  <c r="L859" i="21"/>
  <c r="J859" i="21"/>
  <c r="I859" i="21"/>
  <c r="H859" i="21"/>
  <c r="F859" i="21"/>
  <c r="E859" i="21"/>
  <c r="L858" i="21"/>
  <c r="J858" i="21"/>
  <c r="I858" i="21"/>
  <c r="H858" i="21"/>
  <c r="F858" i="21"/>
  <c r="E858" i="21"/>
  <c r="L857" i="21"/>
  <c r="J857" i="21"/>
  <c r="I857" i="21"/>
  <c r="H857" i="21"/>
  <c r="F857" i="21"/>
  <c r="E857" i="21"/>
  <c r="L856" i="21"/>
  <c r="J856" i="21"/>
  <c r="I856" i="21"/>
  <c r="H856" i="21"/>
  <c r="F856" i="21"/>
  <c r="E856" i="21"/>
  <c r="L855" i="21"/>
  <c r="J855" i="21"/>
  <c r="I855" i="21"/>
  <c r="H855" i="21"/>
  <c r="F855" i="21"/>
  <c r="E855" i="21"/>
  <c r="L854" i="21"/>
  <c r="J854" i="21"/>
  <c r="I854" i="21"/>
  <c r="H854" i="21"/>
  <c r="F854" i="21"/>
  <c r="E854" i="21"/>
  <c r="L853" i="21"/>
  <c r="J853" i="21"/>
  <c r="I853" i="21"/>
  <c r="H853" i="21"/>
  <c r="F853" i="21"/>
  <c r="E853" i="21"/>
  <c r="L852" i="21"/>
  <c r="J852" i="21"/>
  <c r="I852" i="21"/>
  <c r="H852" i="21"/>
  <c r="F852" i="21"/>
  <c r="E852" i="21"/>
  <c r="L851" i="21"/>
  <c r="J851" i="21"/>
  <c r="I851" i="21"/>
  <c r="H851" i="21"/>
  <c r="F851" i="21"/>
  <c r="E851" i="21"/>
  <c r="E850" i="21"/>
  <c r="L849" i="21"/>
  <c r="J849" i="21"/>
  <c r="I849" i="21"/>
  <c r="H849" i="21"/>
  <c r="F849" i="21"/>
  <c r="E849" i="21"/>
  <c r="L848" i="21"/>
  <c r="J848" i="21"/>
  <c r="I848" i="21"/>
  <c r="H848" i="21"/>
  <c r="F848" i="21"/>
  <c r="E848" i="21"/>
  <c r="L847" i="21"/>
  <c r="J847" i="21"/>
  <c r="I847" i="21"/>
  <c r="H847" i="21"/>
  <c r="F847" i="21"/>
  <c r="E847" i="21"/>
  <c r="L846" i="21"/>
  <c r="J846" i="21"/>
  <c r="I846" i="21"/>
  <c r="H846" i="21"/>
  <c r="F846" i="21"/>
  <c r="E846" i="21"/>
  <c r="L845" i="21"/>
  <c r="J845" i="21"/>
  <c r="I845" i="21"/>
  <c r="H845" i="21"/>
  <c r="F845" i="21"/>
  <c r="E845" i="21"/>
  <c r="E844" i="21"/>
  <c r="L843" i="21"/>
  <c r="J843" i="21"/>
  <c r="I843" i="21"/>
  <c r="H843" i="21"/>
  <c r="F843" i="21"/>
  <c r="E843" i="21"/>
  <c r="L842" i="21"/>
  <c r="J842" i="21"/>
  <c r="I842" i="21"/>
  <c r="H842" i="21"/>
  <c r="F842" i="21"/>
  <c r="E842" i="21"/>
  <c r="L841" i="21"/>
  <c r="J841" i="21"/>
  <c r="I841" i="21"/>
  <c r="H841" i="21"/>
  <c r="F841" i="21"/>
  <c r="E841" i="21"/>
  <c r="L840" i="21"/>
  <c r="J840" i="21"/>
  <c r="I840" i="21"/>
  <c r="H840" i="21"/>
  <c r="F840" i="21"/>
  <c r="E840" i="21"/>
  <c r="L839" i="21"/>
  <c r="J839" i="21"/>
  <c r="I839" i="21"/>
  <c r="H839" i="21"/>
  <c r="F839" i="21"/>
  <c r="E839" i="21"/>
  <c r="L838" i="21"/>
  <c r="J838" i="21"/>
  <c r="I838" i="21"/>
  <c r="H838" i="21"/>
  <c r="F838" i="21"/>
  <c r="E838" i="21"/>
  <c r="E837" i="21"/>
  <c r="L836" i="21"/>
  <c r="J836" i="21"/>
  <c r="I836" i="21"/>
  <c r="H836" i="21"/>
  <c r="F836" i="21"/>
  <c r="E836" i="21"/>
  <c r="L835" i="21"/>
  <c r="J835" i="21"/>
  <c r="I835" i="21"/>
  <c r="H835" i="21"/>
  <c r="F835" i="21"/>
  <c r="E835" i="21"/>
  <c r="L834" i="21"/>
  <c r="J834" i="21"/>
  <c r="I834" i="21"/>
  <c r="H834" i="21"/>
  <c r="F834" i="21"/>
  <c r="E834" i="21"/>
  <c r="E833" i="21"/>
  <c r="L832" i="21"/>
  <c r="J832" i="21"/>
  <c r="I832" i="21"/>
  <c r="H832" i="21"/>
  <c r="F832" i="21"/>
  <c r="E832" i="21"/>
  <c r="L831" i="21"/>
  <c r="J831" i="21"/>
  <c r="I831" i="21"/>
  <c r="H831" i="21"/>
  <c r="F831" i="21"/>
  <c r="E831" i="21"/>
  <c r="E830" i="21"/>
  <c r="L829" i="21"/>
  <c r="J829" i="21"/>
  <c r="I829" i="21"/>
  <c r="H829" i="21"/>
  <c r="F829" i="21"/>
  <c r="E829" i="21"/>
  <c r="L828" i="21"/>
  <c r="J828" i="21"/>
  <c r="I828" i="21"/>
  <c r="H828" i="21"/>
  <c r="F828" i="21"/>
  <c r="L827" i="21"/>
  <c r="J827" i="21"/>
  <c r="I827" i="21"/>
  <c r="H827" i="21"/>
  <c r="F827" i="21"/>
  <c r="L826" i="21"/>
  <c r="J826" i="21"/>
  <c r="F826" i="21"/>
  <c r="L825" i="21"/>
  <c r="J825" i="21"/>
  <c r="I825" i="21"/>
  <c r="H825" i="21"/>
  <c r="F825" i="21"/>
  <c r="E825" i="21"/>
  <c r="L824" i="21"/>
  <c r="J824" i="21"/>
  <c r="I824" i="21"/>
  <c r="H824" i="21"/>
  <c r="F824" i="21"/>
  <c r="E824" i="21"/>
  <c r="L823" i="21"/>
  <c r="J823" i="21"/>
  <c r="I823" i="21"/>
  <c r="H823" i="21"/>
  <c r="F823" i="21"/>
  <c r="E823" i="21"/>
  <c r="L822" i="21"/>
  <c r="J822" i="21"/>
  <c r="I822" i="21"/>
  <c r="H822" i="21"/>
  <c r="F822" i="21"/>
  <c r="E822" i="21"/>
  <c r="E821" i="21"/>
  <c r="L820" i="21"/>
  <c r="J820" i="21"/>
  <c r="I820" i="21"/>
  <c r="H820" i="21"/>
  <c r="F820" i="21"/>
  <c r="E820" i="21"/>
  <c r="L819" i="21"/>
  <c r="J819" i="21"/>
  <c r="I819" i="21"/>
  <c r="H819" i="21"/>
  <c r="F819" i="21"/>
  <c r="E819" i="21"/>
  <c r="L818" i="21"/>
  <c r="J818" i="21"/>
  <c r="I818" i="21"/>
  <c r="H818" i="21"/>
  <c r="F818" i="21"/>
  <c r="E818" i="21"/>
  <c r="E817" i="21"/>
  <c r="L816" i="21"/>
  <c r="J816" i="21"/>
  <c r="I816" i="21"/>
  <c r="H816" i="21"/>
  <c r="F816" i="21"/>
  <c r="E816" i="21"/>
  <c r="L815" i="21"/>
  <c r="J815" i="21"/>
  <c r="I815" i="21"/>
  <c r="H815" i="21"/>
  <c r="F815" i="21"/>
  <c r="E815" i="21"/>
  <c r="L814" i="21"/>
  <c r="J814" i="21"/>
  <c r="I814" i="21"/>
  <c r="H814" i="21"/>
  <c r="F814" i="21"/>
  <c r="E814" i="21"/>
  <c r="E813" i="21"/>
  <c r="L812" i="21"/>
  <c r="J812" i="21"/>
  <c r="I812" i="21"/>
  <c r="H812" i="21"/>
  <c r="F812" i="21"/>
  <c r="E812" i="21"/>
  <c r="L811" i="21"/>
  <c r="J811" i="21"/>
  <c r="I811" i="21"/>
  <c r="H811" i="21"/>
  <c r="F811" i="21"/>
  <c r="E811" i="21"/>
  <c r="E810" i="21"/>
  <c r="L809" i="21"/>
  <c r="J809" i="21"/>
  <c r="I809" i="21"/>
  <c r="H809" i="21"/>
  <c r="F809" i="21"/>
  <c r="E809" i="21"/>
  <c r="L808" i="21"/>
  <c r="J808" i="21"/>
  <c r="I808" i="21"/>
  <c r="H808" i="21"/>
  <c r="F808" i="21"/>
  <c r="E808" i="21"/>
  <c r="L807" i="21"/>
  <c r="J807" i="21"/>
  <c r="I807" i="21"/>
  <c r="H807" i="21"/>
  <c r="F807" i="21"/>
  <c r="E807" i="21"/>
  <c r="L806" i="21"/>
  <c r="J806" i="21"/>
  <c r="I806" i="21"/>
  <c r="H806" i="21"/>
  <c r="F806" i="21"/>
  <c r="E806" i="21"/>
  <c r="L805" i="21"/>
  <c r="J805" i="21"/>
  <c r="I805" i="21"/>
  <c r="H805" i="21"/>
  <c r="F805" i="21"/>
  <c r="E805" i="21"/>
  <c r="E804" i="21"/>
  <c r="L803" i="21"/>
  <c r="J803" i="21"/>
  <c r="I803" i="21"/>
  <c r="H803" i="21"/>
  <c r="F803" i="21"/>
  <c r="E803" i="21"/>
  <c r="L802" i="21"/>
  <c r="J802" i="21"/>
  <c r="I802" i="21"/>
  <c r="H802" i="21"/>
  <c r="F802" i="21"/>
  <c r="E802" i="21"/>
  <c r="L801" i="21"/>
  <c r="J801" i="21"/>
  <c r="I801" i="21"/>
  <c r="H801" i="21"/>
  <c r="F801" i="21"/>
  <c r="E801" i="21"/>
  <c r="L800" i="21"/>
  <c r="J800" i="21"/>
  <c r="I800" i="21"/>
  <c r="H800" i="21"/>
  <c r="F800" i="21"/>
  <c r="E800" i="21"/>
  <c r="L799" i="21"/>
  <c r="J799" i="21"/>
  <c r="I799" i="21"/>
  <c r="H799" i="21"/>
  <c r="F799" i="21"/>
  <c r="E799" i="21"/>
  <c r="E798" i="21"/>
  <c r="L797" i="21"/>
  <c r="J797" i="21"/>
  <c r="I797" i="21"/>
  <c r="H797" i="21"/>
  <c r="H795" i="21" s="1"/>
  <c r="F797" i="21"/>
  <c r="E797" i="21"/>
  <c r="L796" i="21"/>
  <c r="J796" i="21"/>
  <c r="I796" i="21"/>
  <c r="H796" i="21"/>
  <c r="F796" i="21"/>
  <c r="E796" i="21"/>
  <c r="J795" i="21"/>
  <c r="I795" i="21"/>
  <c r="J794" i="21"/>
  <c r="I794" i="21"/>
  <c r="H794" i="21"/>
  <c r="L793" i="21"/>
  <c r="J793" i="21"/>
  <c r="I793" i="21"/>
  <c r="H793" i="21"/>
  <c r="F793" i="21"/>
  <c r="E793" i="21"/>
  <c r="L792" i="21"/>
  <c r="J792" i="21"/>
  <c r="I792" i="21"/>
  <c r="H792" i="21"/>
  <c r="F792" i="21"/>
  <c r="E792" i="21"/>
  <c r="E791" i="21"/>
  <c r="E790" i="21"/>
  <c r="L789" i="21"/>
  <c r="J789" i="21"/>
  <c r="I789" i="21"/>
  <c r="H789" i="21"/>
  <c r="F789" i="21"/>
  <c r="E789" i="21"/>
  <c r="L788" i="21"/>
  <c r="J788" i="21"/>
  <c r="I788" i="21"/>
  <c r="H788" i="21"/>
  <c r="F788" i="21"/>
  <c r="E788" i="21"/>
  <c r="L787" i="21"/>
  <c r="J787" i="21"/>
  <c r="I787" i="21"/>
  <c r="H787" i="21"/>
  <c r="F787" i="21"/>
  <c r="E787" i="21"/>
  <c r="L786" i="21"/>
  <c r="J786" i="21"/>
  <c r="I786" i="21"/>
  <c r="H786" i="21"/>
  <c r="F786" i="21"/>
  <c r="E786" i="21"/>
  <c r="L785" i="21"/>
  <c r="J785" i="21"/>
  <c r="I785" i="21"/>
  <c r="H785" i="21"/>
  <c r="F785" i="21"/>
  <c r="E785" i="21"/>
  <c r="E784" i="21"/>
  <c r="L783" i="21"/>
  <c r="J783" i="21"/>
  <c r="I783" i="21"/>
  <c r="H783" i="21"/>
  <c r="F783" i="21"/>
  <c r="E783" i="21"/>
  <c r="L782" i="21"/>
  <c r="J782" i="21"/>
  <c r="I782" i="21"/>
  <c r="H782" i="21"/>
  <c r="F782" i="21"/>
  <c r="E782" i="21"/>
  <c r="E781" i="21"/>
  <c r="I780" i="21"/>
  <c r="E780" i="21"/>
  <c r="L779" i="21"/>
  <c r="J779" i="21"/>
  <c r="I779" i="21"/>
  <c r="H779" i="21"/>
  <c r="F779" i="21"/>
  <c r="E779" i="21"/>
  <c r="L778" i="21"/>
  <c r="J778" i="21"/>
  <c r="I778" i="21"/>
  <c r="H778" i="21"/>
  <c r="F778" i="21"/>
  <c r="E778" i="21"/>
  <c r="E777" i="21"/>
  <c r="L776" i="21"/>
  <c r="J776" i="21"/>
  <c r="I776" i="21"/>
  <c r="H776" i="21"/>
  <c r="F776" i="21"/>
  <c r="E776" i="21"/>
  <c r="L775" i="21"/>
  <c r="J775" i="21"/>
  <c r="I775" i="21"/>
  <c r="H775" i="21"/>
  <c r="F775" i="21"/>
  <c r="E775" i="21"/>
  <c r="L774" i="21"/>
  <c r="J774" i="21"/>
  <c r="I774" i="21"/>
  <c r="H774" i="21"/>
  <c r="F774" i="21"/>
  <c r="E774" i="21"/>
  <c r="E773" i="21"/>
  <c r="L772" i="21"/>
  <c r="J772" i="21"/>
  <c r="I772" i="21"/>
  <c r="H772" i="21"/>
  <c r="F772" i="21"/>
  <c r="E772" i="21"/>
  <c r="L771" i="21"/>
  <c r="J771" i="21"/>
  <c r="I771" i="21"/>
  <c r="H771" i="21"/>
  <c r="F771" i="21"/>
  <c r="E771" i="21"/>
  <c r="L770" i="21"/>
  <c r="J770" i="21"/>
  <c r="I770" i="21"/>
  <c r="H770" i="21"/>
  <c r="F770" i="21"/>
  <c r="E770" i="21"/>
  <c r="L769" i="21"/>
  <c r="J769" i="21"/>
  <c r="I769" i="21"/>
  <c r="H769" i="21"/>
  <c r="F769" i="21"/>
  <c r="E769" i="21"/>
  <c r="L768" i="21"/>
  <c r="J768" i="21"/>
  <c r="I768" i="21"/>
  <c r="H768" i="21"/>
  <c r="F768" i="21"/>
  <c r="E768" i="21"/>
  <c r="E767" i="21"/>
  <c r="L766" i="21"/>
  <c r="J766" i="21"/>
  <c r="I766" i="21"/>
  <c r="H766" i="21"/>
  <c r="F766" i="21"/>
  <c r="E766" i="21"/>
  <c r="L765" i="21"/>
  <c r="J765" i="21"/>
  <c r="I765" i="21"/>
  <c r="H765" i="21"/>
  <c r="F765" i="21"/>
  <c r="E765" i="21"/>
  <c r="L764" i="21"/>
  <c r="J764" i="21"/>
  <c r="I764" i="21"/>
  <c r="H764" i="21"/>
  <c r="F764" i="21"/>
  <c r="E764" i="21"/>
  <c r="I763" i="21"/>
  <c r="E763" i="21"/>
  <c r="L762" i="21"/>
  <c r="J762" i="21"/>
  <c r="I762" i="21"/>
  <c r="H762" i="21"/>
  <c r="F762" i="21"/>
  <c r="E762" i="21"/>
  <c r="L761" i="21"/>
  <c r="J761" i="21"/>
  <c r="I761" i="21"/>
  <c r="H761" i="21"/>
  <c r="F761" i="21"/>
  <c r="E761" i="21"/>
  <c r="J760" i="21"/>
  <c r="I760" i="21"/>
  <c r="H760" i="21"/>
  <c r="L759" i="21"/>
  <c r="J759" i="21"/>
  <c r="I759" i="21"/>
  <c r="H759" i="21"/>
  <c r="F759" i="21"/>
  <c r="E759" i="21"/>
  <c r="L758" i="21"/>
  <c r="J758" i="21"/>
  <c r="I758" i="21"/>
  <c r="H758" i="21"/>
  <c r="F758" i="21"/>
  <c r="E758" i="21"/>
  <c r="L757" i="21"/>
  <c r="J757" i="21"/>
  <c r="I757" i="21"/>
  <c r="H757" i="21"/>
  <c r="F757" i="21"/>
  <c r="E757" i="21"/>
  <c r="L756" i="21"/>
  <c r="J756" i="21"/>
  <c r="I756" i="21"/>
  <c r="H756" i="21"/>
  <c r="F756" i="21"/>
  <c r="E756" i="21"/>
  <c r="L755" i="21"/>
  <c r="J755" i="21"/>
  <c r="I755" i="21"/>
  <c r="H755" i="21"/>
  <c r="F755" i="21"/>
  <c r="E755" i="21"/>
  <c r="L754" i="21"/>
  <c r="J754" i="21"/>
  <c r="I754" i="21"/>
  <c r="H754" i="21"/>
  <c r="F754" i="21"/>
  <c r="E754" i="21"/>
  <c r="L753" i="21"/>
  <c r="J753" i="21"/>
  <c r="I753" i="21"/>
  <c r="H753" i="21"/>
  <c r="F753" i="21"/>
  <c r="E753" i="21"/>
  <c r="L752" i="21"/>
  <c r="J752" i="21"/>
  <c r="I752" i="21"/>
  <c r="H752" i="21"/>
  <c r="F752" i="21"/>
  <c r="E752" i="21"/>
  <c r="E751" i="21"/>
  <c r="L750" i="21"/>
  <c r="J750" i="21"/>
  <c r="I750" i="21"/>
  <c r="H750" i="21"/>
  <c r="F750" i="21"/>
  <c r="E750" i="21"/>
  <c r="L749" i="21"/>
  <c r="J749" i="21"/>
  <c r="I749" i="21"/>
  <c r="H749" i="21"/>
  <c r="F749" i="21"/>
  <c r="E749" i="21"/>
  <c r="L748" i="21"/>
  <c r="J748" i="21"/>
  <c r="I748" i="21"/>
  <c r="H748" i="21"/>
  <c r="F748" i="21"/>
  <c r="E748" i="21"/>
  <c r="L747" i="21"/>
  <c r="J747" i="21"/>
  <c r="I747" i="21"/>
  <c r="H747" i="21"/>
  <c r="F747" i="21"/>
  <c r="E747" i="21"/>
  <c r="L746" i="21"/>
  <c r="J746" i="21"/>
  <c r="I746" i="21"/>
  <c r="H746" i="21"/>
  <c r="F746" i="21"/>
  <c r="E746" i="21"/>
  <c r="L745" i="21"/>
  <c r="J745" i="21"/>
  <c r="I745" i="21"/>
  <c r="H745" i="21"/>
  <c r="F745" i="21"/>
  <c r="E745" i="21"/>
  <c r="L744" i="21"/>
  <c r="J744" i="21"/>
  <c r="I744" i="21"/>
  <c r="H744" i="21"/>
  <c r="F744" i="21"/>
  <c r="E744" i="21"/>
  <c r="I743" i="21"/>
  <c r="E743" i="21"/>
  <c r="L742" i="21"/>
  <c r="J742" i="21"/>
  <c r="I742" i="21"/>
  <c r="H742" i="21"/>
  <c r="F742" i="21"/>
  <c r="E742" i="21"/>
  <c r="J741" i="21"/>
  <c r="I741" i="21"/>
  <c r="L740" i="21"/>
  <c r="J740" i="21"/>
  <c r="I740" i="21"/>
  <c r="H740" i="21"/>
  <c r="F740" i="21"/>
  <c r="E740" i="21"/>
  <c r="L739" i="21"/>
  <c r="J739" i="21"/>
  <c r="I739" i="21"/>
  <c r="H739" i="21"/>
  <c r="H741" i="21" s="1"/>
  <c r="F739" i="21"/>
  <c r="E739" i="21"/>
  <c r="E738" i="21"/>
  <c r="L737" i="21"/>
  <c r="J737" i="21"/>
  <c r="I737" i="21"/>
  <c r="H737" i="21"/>
  <c r="F737" i="21"/>
  <c r="E737" i="21"/>
  <c r="L736" i="21"/>
  <c r="J736" i="21"/>
  <c r="I736" i="21"/>
  <c r="H736" i="21"/>
  <c r="F736" i="21"/>
  <c r="E736" i="21"/>
  <c r="L735" i="21"/>
  <c r="J735" i="21"/>
  <c r="I735" i="21"/>
  <c r="H735" i="21"/>
  <c r="F735" i="21"/>
  <c r="E735" i="21"/>
  <c r="L734" i="21"/>
  <c r="J734" i="21"/>
  <c r="I734" i="21"/>
  <c r="H734" i="21"/>
  <c r="F734" i="21"/>
  <c r="E734" i="21"/>
  <c r="L733" i="21"/>
  <c r="J733" i="21"/>
  <c r="I733" i="21"/>
  <c r="H733" i="21"/>
  <c r="F733" i="21"/>
  <c r="E733" i="21"/>
  <c r="E732" i="21"/>
  <c r="L731" i="21"/>
  <c r="J731" i="21"/>
  <c r="I731" i="21"/>
  <c r="H731" i="21"/>
  <c r="F731" i="21"/>
  <c r="E731" i="21"/>
  <c r="L730" i="21"/>
  <c r="J730" i="21"/>
  <c r="I730" i="21"/>
  <c r="H730" i="21"/>
  <c r="F730" i="21"/>
  <c r="E730" i="21"/>
  <c r="E729" i="21"/>
  <c r="L728" i="21"/>
  <c r="J728" i="21"/>
  <c r="I728" i="21"/>
  <c r="H728" i="21"/>
  <c r="F728" i="21"/>
  <c r="E728" i="21"/>
  <c r="L727" i="21"/>
  <c r="J727" i="21"/>
  <c r="I727" i="21"/>
  <c r="H727" i="21"/>
  <c r="F727" i="21"/>
  <c r="E727" i="21"/>
  <c r="E726" i="21"/>
  <c r="E725" i="21"/>
  <c r="L724" i="21"/>
  <c r="J724" i="21"/>
  <c r="I724" i="21"/>
  <c r="H724" i="21"/>
  <c r="F724" i="21"/>
  <c r="E724" i="21"/>
  <c r="L723" i="21"/>
  <c r="J723" i="21"/>
  <c r="I723" i="21"/>
  <c r="H723" i="21"/>
  <c r="F723" i="21"/>
  <c r="E723" i="21"/>
  <c r="L722" i="21"/>
  <c r="J722" i="21"/>
  <c r="I722" i="21"/>
  <c r="H722" i="21"/>
  <c r="F722" i="21"/>
  <c r="E722" i="21"/>
  <c r="L721" i="21"/>
  <c r="J721" i="21"/>
  <c r="I721" i="21"/>
  <c r="H721" i="21"/>
  <c r="F721" i="21"/>
  <c r="E721" i="21"/>
  <c r="J719" i="21"/>
  <c r="I719" i="21"/>
  <c r="J718" i="21"/>
  <c r="I718" i="21"/>
  <c r="J717" i="21"/>
  <c r="I717" i="21"/>
  <c r="J716" i="21"/>
  <c r="I716" i="21"/>
  <c r="J715" i="21"/>
  <c r="I715" i="21"/>
  <c r="E714" i="21"/>
  <c r="I713" i="21"/>
  <c r="E713" i="21"/>
  <c r="L712" i="21"/>
  <c r="J712" i="21"/>
  <c r="I712" i="21"/>
  <c r="H712" i="21"/>
  <c r="F712" i="21"/>
  <c r="E712" i="21"/>
  <c r="L711" i="21"/>
  <c r="J711" i="21"/>
  <c r="I711" i="21"/>
  <c r="H711" i="21"/>
  <c r="F711" i="21"/>
  <c r="E711" i="21"/>
  <c r="E710" i="21"/>
  <c r="L709" i="21"/>
  <c r="J709" i="21"/>
  <c r="I709" i="21"/>
  <c r="H709" i="21"/>
  <c r="F709" i="21"/>
  <c r="E709" i="21"/>
  <c r="L708" i="21"/>
  <c r="J708" i="21"/>
  <c r="I708" i="21"/>
  <c r="H708" i="21"/>
  <c r="F708" i="21"/>
  <c r="E708" i="21"/>
  <c r="E707" i="21"/>
  <c r="L706" i="21"/>
  <c r="J706" i="21"/>
  <c r="I706" i="21"/>
  <c r="F706" i="21"/>
  <c r="E706" i="21"/>
  <c r="L705" i="21"/>
  <c r="J705" i="21"/>
  <c r="I705" i="21"/>
  <c r="F705" i="21"/>
  <c r="E705" i="21"/>
  <c r="L704" i="21"/>
  <c r="J704" i="21"/>
  <c r="I704" i="21"/>
  <c r="F704" i="21"/>
  <c r="E704" i="21"/>
  <c r="J703" i="21"/>
  <c r="I703" i="21"/>
  <c r="J702" i="21"/>
  <c r="I702" i="21"/>
  <c r="J701" i="21"/>
  <c r="I701" i="21"/>
  <c r="J700" i="21"/>
  <c r="I700" i="21"/>
  <c r="E699" i="21"/>
  <c r="J698" i="21"/>
  <c r="I698" i="21"/>
  <c r="L697" i="21"/>
  <c r="J697" i="21"/>
  <c r="I697" i="21"/>
  <c r="H697" i="21"/>
  <c r="H698" i="21" s="1"/>
  <c r="F697" i="21"/>
  <c r="E697" i="21"/>
  <c r="L696" i="21"/>
  <c r="J696" i="21"/>
  <c r="I696" i="21"/>
  <c r="H696" i="21"/>
  <c r="F696" i="21"/>
  <c r="E696" i="21"/>
  <c r="L695" i="21"/>
  <c r="J695" i="21"/>
  <c r="I695" i="21"/>
  <c r="H695" i="21"/>
  <c r="F695" i="21"/>
  <c r="E695" i="21"/>
  <c r="I694" i="21"/>
  <c r="I693" i="21"/>
  <c r="L692" i="21"/>
  <c r="J692" i="21"/>
  <c r="I692" i="21"/>
  <c r="F692" i="21"/>
  <c r="E692" i="21"/>
  <c r="E691" i="21"/>
  <c r="L690" i="21"/>
  <c r="J690" i="21"/>
  <c r="I690" i="21"/>
  <c r="H690" i="21"/>
  <c r="F690" i="21"/>
  <c r="E690" i="21"/>
  <c r="L689" i="21"/>
  <c r="J689" i="21"/>
  <c r="I689" i="21"/>
  <c r="H689" i="21"/>
  <c r="F689" i="21"/>
  <c r="E689" i="21"/>
  <c r="E688" i="21"/>
  <c r="L687" i="21"/>
  <c r="J687" i="21"/>
  <c r="I687" i="21"/>
  <c r="H687" i="21"/>
  <c r="F687" i="21"/>
  <c r="E687" i="21"/>
  <c r="L686" i="21"/>
  <c r="J686" i="21"/>
  <c r="I686" i="21"/>
  <c r="H686" i="21"/>
  <c r="F686" i="21"/>
  <c r="E686" i="21"/>
  <c r="E685" i="21"/>
  <c r="L684" i="21"/>
  <c r="J684" i="21"/>
  <c r="I684" i="21"/>
  <c r="H684" i="21"/>
  <c r="F684" i="21"/>
  <c r="E684" i="21"/>
  <c r="L683" i="21"/>
  <c r="J683" i="21"/>
  <c r="I683" i="21"/>
  <c r="H683" i="21"/>
  <c r="F683" i="21"/>
  <c r="E683" i="21"/>
  <c r="L682" i="21"/>
  <c r="J682" i="21"/>
  <c r="I682" i="21"/>
  <c r="H682" i="21"/>
  <c r="F682" i="21"/>
  <c r="E682" i="21"/>
  <c r="L681" i="21"/>
  <c r="J681" i="21"/>
  <c r="I681" i="21"/>
  <c r="H681" i="21"/>
  <c r="F681" i="21"/>
  <c r="E681" i="21"/>
  <c r="E680" i="21"/>
  <c r="L679" i="21"/>
  <c r="J679" i="21"/>
  <c r="I679" i="21"/>
  <c r="H679" i="21"/>
  <c r="F679" i="21"/>
  <c r="E679" i="21"/>
  <c r="L678" i="21"/>
  <c r="J678" i="21"/>
  <c r="I678" i="21"/>
  <c r="H678" i="21"/>
  <c r="F678" i="21"/>
  <c r="E678" i="21"/>
  <c r="E677" i="21"/>
  <c r="L676" i="21"/>
  <c r="J676" i="21"/>
  <c r="I676" i="21"/>
  <c r="H676" i="21"/>
  <c r="F676" i="21"/>
  <c r="E676" i="21"/>
  <c r="L675" i="21"/>
  <c r="J675" i="21"/>
  <c r="I675" i="21"/>
  <c r="H675" i="21"/>
  <c r="F675" i="21"/>
  <c r="E675" i="21"/>
  <c r="E674" i="21"/>
  <c r="L673" i="21"/>
  <c r="J673" i="21"/>
  <c r="I673" i="21"/>
  <c r="H673" i="21"/>
  <c r="F673" i="21"/>
  <c r="E673" i="21"/>
  <c r="L672" i="21"/>
  <c r="J672" i="21"/>
  <c r="I672" i="21"/>
  <c r="H672" i="21"/>
  <c r="F672" i="21"/>
  <c r="E672" i="21"/>
  <c r="L671" i="21"/>
  <c r="J671" i="21"/>
  <c r="I671" i="21"/>
  <c r="H671" i="21"/>
  <c r="F671" i="21"/>
  <c r="E671" i="21"/>
  <c r="L670" i="21"/>
  <c r="J670" i="21"/>
  <c r="I670" i="21"/>
  <c r="H670" i="21"/>
  <c r="F670" i="21"/>
  <c r="E670" i="21"/>
  <c r="L669" i="21"/>
  <c r="J669" i="21"/>
  <c r="I669" i="21"/>
  <c r="H669" i="21"/>
  <c r="F669" i="21"/>
  <c r="E669" i="21"/>
  <c r="E668" i="21"/>
  <c r="L667" i="21"/>
  <c r="J667" i="21"/>
  <c r="I667" i="21"/>
  <c r="H667" i="21"/>
  <c r="F667" i="21"/>
  <c r="E667" i="21"/>
  <c r="E666" i="21"/>
  <c r="L665" i="21"/>
  <c r="J665" i="21"/>
  <c r="I665" i="21"/>
  <c r="H665" i="21"/>
  <c r="F665" i="21"/>
  <c r="E665" i="21"/>
  <c r="L664" i="21"/>
  <c r="J664" i="21"/>
  <c r="I664" i="21"/>
  <c r="H664" i="21"/>
  <c r="F664" i="21"/>
  <c r="E664" i="21"/>
  <c r="L663" i="21"/>
  <c r="J663" i="21"/>
  <c r="I663" i="21"/>
  <c r="H663" i="21"/>
  <c r="F663" i="21"/>
  <c r="E663" i="21"/>
  <c r="E662" i="21"/>
  <c r="L661" i="21"/>
  <c r="J661" i="21"/>
  <c r="I661" i="21"/>
  <c r="H661" i="21"/>
  <c r="F661" i="21"/>
  <c r="E661" i="21"/>
  <c r="L660" i="21"/>
  <c r="J660" i="21"/>
  <c r="I660" i="21"/>
  <c r="H660" i="21"/>
  <c r="F660" i="21"/>
  <c r="E660" i="21"/>
  <c r="E659" i="21"/>
  <c r="L658" i="21"/>
  <c r="J658" i="21"/>
  <c r="I658" i="21"/>
  <c r="H658" i="21"/>
  <c r="F658" i="21"/>
  <c r="E658" i="21"/>
  <c r="L657" i="21"/>
  <c r="J657" i="21"/>
  <c r="I657" i="21"/>
  <c r="H657" i="21"/>
  <c r="F657" i="21"/>
  <c r="E657" i="21"/>
  <c r="E656" i="21"/>
  <c r="I655" i="21"/>
  <c r="L654" i="21"/>
  <c r="J654" i="21"/>
  <c r="I654" i="21"/>
  <c r="H654" i="21"/>
  <c r="F654" i="21"/>
  <c r="E654" i="21"/>
  <c r="L653" i="21"/>
  <c r="J653" i="21"/>
  <c r="I653" i="21"/>
  <c r="H653" i="21"/>
  <c r="F653" i="21"/>
  <c r="E653" i="21"/>
  <c r="E652" i="21"/>
  <c r="L651" i="21"/>
  <c r="J651" i="21"/>
  <c r="I651" i="21"/>
  <c r="H651" i="21"/>
  <c r="F651" i="21"/>
  <c r="E651" i="21"/>
  <c r="L650" i="21"/>
  <c r="J650" i="21"/>
  <c r="I650" i="21"/>
  <c r="H650" i="21"/>
  <c r="F650" i="21"/>
  <c r="E650" i="21"/>
  <c r="E649" i="21"/>
  <c r="L648" i="21"/>
  <c r="J648" i="21"/>
  <c r="I648" i="21"/>
  <c r="H648" i="21"/>
  <c r="F648" i="21"/>
  <c r="E648" i="21"/>
  <c r="L647" i="21"/>
  <c r="J647" i="21"/>
  <c r="I647" i="21"/>
  <c r="H647" i="21"/>
  <c r="F647" i="21"/>
  <c r="E647" i="21"/>
  <c r="L646" i="21"/>
  <c r="J646" i="21"/>
  <c r="I646" i="21"/>
  <c r="H646" i="21"/>
  <c r="F646" i="21"/>
  <c r="E646" i="21"/>
  <c r="L645" i="21"/>
  <c r="J645" i="21"/>
  <c r="I645" i="21"/>
  <c r="H645" i="21"/>
  <c r="F645" i="21"/>
  <c r="E645" i="21"/>
  <c r="L644" i="21"/>
  <c r="J644" i="21"/>
  <c r="I644" i="21"/>
  <c r="H644" i="21"/>
  <c r="F644" i="21"/>
  <c r="E644" i="21"/>
  <c r="L643" i="21"/>
  <c r="J643" i="21"/>
  <c r="I643" i="21"/>
  <c r="H643" i="21"/>
  <c r="F643" i="21"/>
  <c r="E643" i="21"/>
  <c r="E642" i="21"/>
  <c r="L641" i="21"/>
  <c r="J641" i="21"/>
  <c r="I641" i="21"/>
  <c r="H641" i="21"/>
  <c r="F641" i="21"/>
  <c r="E641" i="21"/>
  <c r="L640" i="21"/>
  <c r="J640" i="21"/>
  <c r="I640" i="21"/>
  <c r="H640" i="21"/>
  <c r="F640" i="21"/>
  <c r="E640" i="21"/>
  <c r="E639" i="21"/>
  <c r="L638" i="21"/>
  <c r="J638" i="21"/>
  <c r="I638" i="21"/>
  <c r="H638" i="21"/>
  <c r="F638" i="21"/>
  <c r="E638" i="21"/>
  <c r="E637" i="21"/>
  <c r="L636" i="21"/>
  <c r="J636" i="21"/>
  <c r="I636" i="21"/>
  <c r="H636" i="21"/>
  <c r="F636" i="21"/>
  <c r="E636" i="21"/>
  <c r="L635" i="21"/>
  <c r="J635" i="21"/>
  <c r="I635" i="21"/>
  <c r="H635" i="21"/>
  <c r="F635" i="21"/>
  <c r="E635" i="21"/>
  <c r="E634" i="21"/>
  <c r="J633" i="21"/>
  <c r="I633" i="21"/>
  <c r="J632" i="21"/>
  <c r="I632" i="21"/>
  <c r="J631" i="21"/>
  <c r="I631" i="21"/>
  <c r="F630" i="21"/>
  <c r="E630" i="21"/>
  <c r="J629" i="21"/>
  <c r="I629" i="21"/>
  <c r="J628" i="21"/>
  <c r="I628" i="21"/>
  <c r="F627" i="21"/>
  <c r="E627" i="21"/>
  <c r="L626" i="21"/>
  <c r="J626" i="21"/>
  <c r="I626" i="21"/>
  <c r="H626" i="21"/>
  <c r="F626" i="21"/>
  <c r="E626" i="21"/>
  <c r="L625" i="21"/>
  <c r="J625" i="21"/>
  <c r="I625" i="21"/>
  <c r="H625" i="21"/>
  <c r="F625" i="21"/>
  <c r="E625" i="21"/>
  <c r="L624" i="21"/>
  <c r="J624" i="21"/>
  <c r="I624" i="21"/>
  <c r="H624" i="21"/>
  <c r="F624" i="21"/>
  <c r="E624" i="21"/>
  <c r="L623" i="21"/>
  <c r="J623" i="21"/>
  <c r="I623" i="21"/>
  <c r="H623" i="21"/>
  <c r="F623" i="21"/>
  <c r="E623" i="21"/>
  <c r="E622" i="21"/>
  <c r="L621" i="21"/>
  <c r="J621" i="21"/>
  <c r="I621" i="21"/>
  <c r="H621" i="21"/>
  <c r="F621" i="21"/>
  <c r="E621" i="21"/>
  <c r="L620" i="21"/>
  <c r="J620" i="21"/>
  <c r="I620" i="21"/>
  <c r="H620" i="21"/>
  <c r="F620" i="21"/>
  <c r="E620" i="21"/>
  <c r="L619" i="21"/>
  <c r="J619" i="21"/>
  <c r="I619" i="21"/>
  <c r="H619" i="21"/>
  <c r="F619" i="21"/>
  <c r="E619" i="21"/>
  <c r="L618" i="21"/>
  <c r="J618" i="21"/>
  <c r="I618" i="21"/>
  <c r="H618" i="21"/>
  <c r="F618" i="21"/>
  <c r="E618" i="21"/>
  <c r="L617" i="21"/>
  <c r="J617" i="21"/>
  <c r="I617" i="21"/>
  <c r="H617" i="21"/>
  <c r="F617" i="21"/>
  <c r="E617" i="21"/>
  <c r="E616" i="21"/>
  <c r="L615" i="21"/>
  <c r="J615" i="21"/>
  <c r="I615" i="21"/>
  <c r="H615" i="21"/>
  <c r="F615" i="21"/>
  <c r="E615" i="21"/>
  <c r="L614" i="21"/>
  <c r="J614" i="21"/>
  <c r="I614" i="21"/>
  <c r="H614" i="21"/>
  <c r="F614" i="21"/>
  <c r="E614" i="21"/>
  <c r="L613" i="21"/>
  <c r="J613" i="21"/>
  <c r="I613" i="21"/>
  <c r="H613" i="21"/>
  <c r="F613" i="21"/>
  <c r="E613" i="21"/>
  <c r="L612" i="21"/>
  <c r="J612" i="21"/>
  <c r="I612" i="21"/>
  <c r="H612" i="21"/>
  <c r="F612" i="21"/>
  <c r="E612" i="21"/>
  <c r="L611" i="21"/>
  <c r="J611" i="21"/>
  <c r="I611" i="21"/>
  <c r="H611" i="21"/>
  <c r="F611" i="21"/>
  <c r="E611" i="21"/>
  <c r="E610" i="21"/>
  <c r="L609" i="21"/>
  <c r="J609" i="21"/>
  <c r="I609" i="21"/>
  <c r="H609" i="21"/>
  <c r="F609" i="21"/>
  <c r="E609" i="21"/>
  <c r="L608" i="21"/>
  <c r="J608" i="21"/>
  <c r="I608" i="21"/>
  <c r="H608" i="21"/>
  <c r="F608" i="21"/>
  <c r="E608" i="21"/>
  <c r="L607" i="21"/>
  <c r="J607" i="21"/>
  <c r="I607" i="21"/>
  <c r="H607" i="21"/>
  <c r="F607" i="21"/>
  <c r="E607" i="21"/>
  <c r="L606" i="21"/>
  <c r="J606" i="21"/>
  <c r="I606" i="21"/>
  <c r="H606" i="21"/>
  <c r="F606" i="21"/>
  <c r="E606" i="21"/>
  <c r="E605" i="21"/>
  <c r="L604" i="21"/>
  <c r="J604" i="21"/>
  <c r="I604" i="21"/>
  <c r="H604" i="21"/>
  <c r="F604" i="21"/>
  <c r="E604" i="21"/>
  <c r="L603" i="21"/>
  <c r="J603" i="21"/>
  <c r="I603" i="21"/>
  <c r="H603" i="21"/>
  <c r="F603" i="21"/>
  <c r="E603" i="21"/>
  <c r="E602" i="21"/>
  <c r="L601" i="21"/>
  <c r="J601" i="21"/>
  <c r="I601" i="21"/>
  <c r="H601" i="21"/>
  <c r="F601" i="21"/>
  <c r="E601" i="21"/>
  <c r="L600" i="21"/>
  <c r="J600" i="21"/>
  <c r="I600" i="21"/>
  <c r="H600" i="21"/>
  <c r="F600" i="21"/>
  <c r="E600" i="21"/>
  <c r="L599" i="21"/>
  <c r="J599" i="21"/>
  <c r="I599" i="21"/>
  <c r="H599" i="21"/>
  <c r="F599" i="21"/>
  <c r="E599" i="21"/>
  <c r="L598" i="21"/>
  <c r="J598" i="21"/>
  <c r="I598" i="21"/>
  <c r="H598" i="21"/>
  <c r="F598" i="21"/>
  <c r="E598" i="21"/>
  <c r="E597" i="21"/>
  <c r="I596" i="21"/>
  <c r="E596" i="21"/>
  <c r="I595" i="21"/>
  <c r="L594" i="21"/>
  <c r="J594" i="21"/>
  <c r="I594" i="21"/>
  <c r="H594" i="21"/>
  <c r="F594" i="21"/>
  <c r="E594" i="21"/>
  <c r="L593" i="21"/>
  <c r="J593" i="21"/>
  <c r="I593" i="21"/>
  <c r="H593" i="21"/>
  <c r="H595" i="21" s="1"/>
  <c r="F593" i="21"/>
  <c r="E593" i="21"/>
  <c r="E592" i="21"/>
  <c r="L591" i="21"/>
  <c r="J591" i="21"/>
  <c r="I591" i="21"/>
  <c r="H591" i="21"/>
  <c r="F591" i="21"/>
  <c r="E591" i="21"/>
  <c r="I590" i="21"/>
  <c r="H590" i="21"/>
  <c r="E590" i="21"/>
  <c r="L589" i="21"/>
  <c r="J589" i="21"/>
  <c r="I589" i="21"/>
  <c r="H589" i="21"/>
  <c r="F589" i="21"/>
  <c r="E589" i="21"/>
  <c r="L588" i="21"/>
  <c r="J588" i="21"/>
  <c r="I588" i="21"/>
  <c r="H588" i="21"/>
  <c r="F588" i="21"/>
  <c r="E588" i="21"/>
  <c r="L587" i="21"/>
  <c r="J587" i="21"/>
  <c r="I587" i="21"/>
  <c r="H587" i="21"/>
  <c r="F587" i="21"/>
  <c r="E587" i="21"/>
  <c r="L586" i="21"/>
  <c r="J586" i="21"/>
  <c r="I586" i="21"/>
  <c r="H586" i="21"/>
  <c r="F586" i="21"/>
  <c r="E586" i="21"/>
  <c r="L585" i="21"/>
  <c r="J585" i="21"/>
  <c r="I585" i="21"/>
  <c r="H585" i="21"/>
  <c r="H581" i="21" s="1"/>
  <c r="F585" i="21"/>
  <c r="E585" i="21"/>
  <c r="L584" i="21"/>
  <c r="J584" i="21"/>
  <c r="I584" i="21"/>
  <c r="H584" i="21"/>
  <c r="F584" i="21"/>
  <c r="E584" i="21"/>
  <c r="L583" i="21"/>
  <c r="J583" i="21"/>
  <c r="I583" i="21"/>
  <c r="H583" i="21"/>
  <c r="F583" i="21"/>
  <c r="E583" i="21"/>
  <c r="E582" i="21"/>
  <c r="J581" i="21"/>
  <c r="I581" i="21"/>
  <c r="E581" i="21"/>
  <c r="E580" i="21"/>
  <c r="L579" i="21"/>
  <c r="J579" i="21"/>
  <c r="I579" i="21"/>
  <c r="F579" i="21"/>
  <c r="E579" i="21"/>
  <c r="E578" i="21"/>
  <c r="E577" i="21"/>
  <c r="L576" i="21"/>
  <c r="J576" i="21"/>
  <c r="I576" i="21"/>
  <c r="H576" i="21"/>
  <c r="F576" i="21"/>
  <c r="E576" i="21"/>
  <c r="L575" i="21"/>
  <c r="J575" i="21"/>
  <c r="I575" i="21"/>
  <c r="H575" i="21"/>
  <c r="F575" i="21"/>
  <c r="E575" i="21"/>
  <c r="L574" i="21"/>
  <c r="J574" i="21"/>
  <c r="I574" i="21"/>
  <c r="H574" i="21"/>
  <c r="F574" i="21"/>
  <c r="E574" i="21"/>
  <c r="L573" i="21"/>
  <c r="J573" i="21"/>
  <c r="I573" i="21"/>
  <c r="H573" i="21"/>
  <c r="F573" i="21"/>
  <c r="E573" i="21"/>
  <c r="E572" i="21"/>
  <c r="L571" i="21"/>
  <c r="J571" i="21"/>
  <c r="I571" i="21"/>
  <c r="H571" i="21"/>
  <c r="F571" i="21"/>
  <c r="E571" i="21"/>
  <c r="L570" i="21"/>
  <c r="J570" i="21"/>
  <c r="I570" i="21"/>
  <c r="H570" i="21"/>
  <c r="F570" i="21"/>
  <c r="E570" i="21"/>
  <c r="E569" i="21"/>
  <c r="L568" i="21"/>
  <c r="J568" i="21"/>
  <c r="I568" i="21"/>
  <c r="H568" i="21"/>
  <c r="F568" i="21"/>
  <c r="E568" i="21"/>
  <c r="L567" i="21"/>
  <c r="J567" i="21"/>
  <c r="I567" i="21"/>
  <c r="H567" i="21"/>
  <c r="F567" i="21"/>
  <c r="E567" i="21"/>
  <c r="L566" i="21"/>
  <c r="J566" i="21"/>
  <c r="I566" i="21"/>
  <c r="H566" i="21"/>
  <c r="F566" i="21"/>
  <c r="E566" i="21"/>
  <c r="L565" i="21"/>
  <c r="J565" i="21"/>
  <c r="I565" i="21"/>
  <c r="H565" i="21"/>
  <c r="F565" i="21"/>
  <c r="E565" i="21"/>
  <c r="E564" i="21"/>
  <c r="J563" i="21"/>
  <c r="I563" i="21"/>
  <c r="F563" i="21"/>
  <c r="E563" i="21"/>
  <c r="J562" i="21"/>
  <c r="I562" i="21"/>
  <c r="F562" i="21"/>
  <c r="E562" i="21"/>
  <c r="J561" i="21"/>
  <c r="I561" i="21"/>
  <c r="F561" i="21"/>
  <c r="E561" i="21"/>
  <c r="L560" i="21"/>
  <c r="J560" i="21"/>
  <c r="I560" i="21"/>
  <c r="H560" i="21"/>
  <c r="F560" i="21"/>
  <c r="F559" i="21"/>
  <c r="E559" i="21"/>
  <c r="L558" i="21"/>
  <c r="J558" i="21"/>
  <c r="I558" i="21"/>
  <c r="H558" i="21"/>
  <c r="F558" i="21"/>
  <c r="E558" i="21"/>
  <c r="L557" i="21"/>
  <c r="J557" i="21"/>
  <c r="I557" i="21"/>
  <c r="H557" i="21"/>
  <c r="F557" i="21"/>
  <c r="E557" i="21"/>
  <c r="E556" i="21"/>
  <c r="L555" i="21"/>
  <c r="J555" i="21"/>
  <c r="I555" i="21"/>
  <c r="H555" i="21"/>
  <c r="F555" i="21"/>
  <c r="E555" i="21"/>
  <c r="L554" i="21"/>
  <c r="J554" i="21"/>
  <c r="I554" i="21"/>
  <c r="H554" i="21"/>
  <c r="F554" i="21"/>
  <c r="E554" i="21"/>
  <c r="E553" i="21"/>
  <c r="L552" i="21"/>
  <c r="J552" i="21"/>
  <c r="I552" i="21"/>
  <c r="H552" i="21"/>
  <c r="F552" i="21"/>
  <c r="E552" i="21"/>
  <c r="L551" i="21"/>
  <c r="J551" i="21"/>
  <c r="I551" i="21"/>
  <c r="H551" i="21"/>
  <c r="F551" i="21"/>
  <c r="E551" i="21"/>
  <c r="E550" i="21"/>
  <c r="L549" i="21"/>
  <c r="J549" i="21"/>
  <c r="I549" i="21"/>
  <c r="H549" i="21"/>
  <c r="F549" i="21"/>
  <c r="E549" i="21"/>
  <c r="L548" i="21"/>
  <c r="J548" i="21"/>
  <c r="I548" i="21"/>
  <c r="H548" i="21"/>
  <c r="F548" i="21"/>
  <c r="E548" i="21"/>
  <c r="E547" i="21"/>
  <c r="L546" i="21"/>
  <c r="J546" i="21"/>
  <c r="I546" i="21"/>
  <c r="H546" i="21"/>
  <c r="F546" i="21"/>
  <c r="E546" i="21"/>
  <c r="L545" i="21"/>
  <c r="J545" i="21"/>
  <c r="I545" i="21"/>
  <c r="H545" i="21"/>
  <c r="F545" i="21"/>
  <c r="E545" i="21"/>
  <c r="L544" i="21"/>
  <c r="J544" i="21"/>
  <c r="I544" i="21"/>
  <c r="H544" i="21"/>
  <c r="F544" i="21"/>
  <c r="E544" i="21"/>
  <c r="E543" i="21"/>
  <c r="L542" i="21"/>
  <c r="J542" i="21"/>
  <c r="I542" i="21"/>
  <c r="H542" i="21"/>
  <c r="F542" i="21"/>
  <c r="E542" i="21"/>
  <c r="L541" i="21"/>
  <c r="J541" i="21"/>
  <c r="I541" i="21"/>
  <c r="H541" i="21"/>
  <c r="F541" i="21"/>
  <c r="E541" i="21"/>
  <c r="L540" i="21"/>
  <c r="J540" i="21"/>
  <c r="I540" i="21"/>
  <c r="H540" i="21"/>
  <c r="F540" i="21"/>
  <c r="E540" i="21"/>
  <c r="E539" i="21"/>
  <c r="L538" i="21"/>
  <c r="J538" i="21"/>
  <c r="I538" i="21"/>
  <c r="H538" i="21"/>
  <c r="F538" i="21"/>
  <c r="E538" i="21"/>
  <c r="L537" i="21"/>
  <c r="J537" i="21"/>
  <c r="I537" i="21"/>
  <c r="H537" i="21"/>
  <c r="F537" i="21"/>
  <c r="E537" i="21"/>
  <c r="L536" i="21"/>
  <c r="J536" i="21"/>
  <c r="I536" i="21"/>
  <c r="H536" i="21"/>
  <c r="F536" i="21"/>
  <c r="E536" i="21"/>
  <c r="E535" i="21"/>
  <c r="L534" i="21"/>
  <c r="J534" i="21"/>
  <c r="I534" i="21"/>
  <c r="H534" i="21"/>
  <c r="F534" i="21"/>
  <c r="E534" i="21"/>
  <c r="E533" i="21"/>
  <c r="L532" i="21"/>
  <c r="J532" i="21"/>
  <c r="I532" i="21"/>
  <c r="H532" i="21"/>
  <c r="F532" i="21"/>
  <c r="E532" i="21"/>
  <c r="L531" i="21"/>
  <c r="J531" i="21"/>
  <c r="I531" i="21"/>
  <c r="H531" i="21"/>
  <c r="F531" i="21"/>
  <c r="E531" i="21"/>
  <c r="L530" i="21"/>
  <c r="J530" i="21"/>
  <c r="I530" i="21"/>
  <c r="H530" i="21"/>
  <c r="F530" i="21"/>
  <c r="E530" i="21"/>
  <c r="L529" i="21"/>
  <c r="J529" i="21"/>
  <c r="I529" i="21"/>
  <c r="H529" i="21"/>
  <c r="F529" i="21"/>
  <c r="E529" i="21"/>
  <c r="L528" i="21"/>
  <c r="J528" i="21"/>
  <c r="I528" i="21"/>
  <c r="H528" i="21"/>
  <c r="F528" i="21"/>
  <c r="E528" i="21"/>
  <c r="E527" i="21"/>
  <c r="E526" i="21"/>
  <c r="L525" i="21"/>
  <c r="J525" i="21"/>
  <c r="I525" i="21"/>
  <c r="H525" i="21"/>
  <c r="F525" i="21"/>
  <c r="E525" i="21"/>
  <c r="L524" i="21"/>
  <c r="J524" i="21"/>
  <c r="I524" i="21"/>
  <c r="H524" i="21"/>
  <c r="F524" i="21"/>
  <c r="E524" i="21"/>
  <c r="L523" i="21"/>
  <c r="J523" i="21"/>
  <c r="I523" i="21"/>
  <c r="H523" i="21"/>
  <c r="F523" i="21"/>
  <c r="E523" i="21"/>
  <c r="L522" i="21"/>
  <c r="J522" i="21"/>
  <c r="I522" i="21"/>
  <c r="H522" i="21"/>
  <c r="F522" i="21"/>
  <c r="E522" i="21"/>
  <c r="L521" i="21"/>
  <c r="J521" i="21"/>
  <c r="I521" i="21"/>
  <c r="H521" i="21"/>
  <c r="F521" i="21"/>
  <c r="E521" i="21"/>
  <c r="E520" i="21"/>
  <c r="L519" i="21"/>
  <c r="J519" i="21"/>
  <c r="I519" i="21"/>
  <c r="H519" i="21"/>
  <c r="F519" i="21"/>
  <c r="E519" i="21"/>
  <c r="L518" i="21"/>
  <c r="J518" i="21"/>
  <c r="I518" i="21"/>
  <c r="H518" i="21"/>
  <c r="F518" i="21"/>
  <c r="E518" i="21"/>
  <c r="E517" i="21"/>
  <c r="L516" i="21"/>
  <c r="J516" i="21"/>
  <c r="I516" i="21"/>
  <c r="H516" i="21"/>
  <c r="F516" i="21"/>
  <c r="E516" i="21"/>
  <c r="E515" i="21"/>
  <c r="L514" i="21"/>
  <c r="J514" i="21"/>
  <c r="I514" i="21"/>
  <c r="H514" i="21"/>
  <c r="F514" i="21"/>
  <c r="E514" i="21"/>
  <c r="E513" i="21"/>
  <c r="J512" i="21"/>
  <c r="I512" i="21"/>
  <c r="E512" i="21"/>
  <c r="L511" i="21"/>
  <c r="J511" i="21"/>
  <c r="I511" i="21"/>
  <c r="H511" i="21"/>
  <c r="F511" i="21"/>
  <c r="E511" i="21"/>
  <c r="L510" i="21"/>
  <c r="J510" i="21"/>
  <c r="I510" i="21"/>
  <c r="H510" i="21"/>
  <c r="F510" i="21"/>
  <c r="E510" i="21"/>
  <c r="E509" i="21"/>
  <c r="L508" i="21"/>
  <c r="J508" i="21"/>
  <c r="I508" i="21"/>
  <c r="H508" i="21"/>
  <c r="F508" i="21"/>
  <c r="E508" i="21"/>
  <c r="L507" i="21"/>
  <c r="J507" i="21"/>
  <c r="I507" i="21"/>
  <c r="H507" i="21"/>
  <c r="H512" i="21" s="1"/>
  <c r="F507" i="21"/>
  <c r="E507" i="21"/>
  <c r="L506" i="21"/>
  <c r="J506" i="21"/>
  <c r="I506" i="21"/>
  <c r="H506" i="21"/>
  <c r="F506" i="21"/>
  <c r="E506" i="21"/>
  <c r="L505" i="21"/>
  <c r="J505" i="21"/>
  <c r="I505" i="21"/>
  <c r="H505" i="21"/>
  <c r="F505" i="21"/>
  <c r="E505" i="21"/>
  <c r="E504" i="21"/>
  <c r="L503" i="21"/>
  <c r="J503" i="21"/>
  <c r="I503" i="21"/>
  <c r="F503" i="21"/>
  <c r="E503" i="21"/>
  <c r="L502" i="21"/>
  <c r="J502" i="21"/>
  <c r="I502" i="21"/>
  <c r="H502" i="21"/>
  <c r="F502" i="21"/>
  <c r="E502" i="21"/>
  <c r="I501" i="21"/>
  <c r="H501" i="21"/>
  <c r="E501" i="21"/>
  <c r="L500" i="21"/>
  <c r="J500" i="21"/>
  <c r="I500" i="21"/>
  <c r="H500" i="21"/>
  <c r="F500" i="21"/>
  <c r="E500" i="21"/>
  <c r="L499" i="21"/>
  <c r="J499" i="21"/>
  <c r="I499" i="21"/>
  <c r="H499" i="21"/>
  <c r="F499" i="21"/>
  <c r="E499" i="21"/>
  <c r="E498" i="21"/>
  <c r="L497" i="21"/>
  <c r="J497" i="21"/>
  <c r="I497" i="21"/>
  <c r="H497" i="21"/>
  <c r="F497" i="21"/>
  <c r="E497" i="21"/>
  <c r="L496" i="21"/>
  <c r="J496" i="21"/>
  <c r="I496" i="21"/>
  <c r="H496" i="21"/>
  <c r="F496" i="21"/>
  <c r="E496" i="21"/>
  <c r="L495" i="21"/>
  <c r="J495" i="21"/>
  <c r="I495" i="21"/>
  <c r="H495" i="21"/>
  <c r="F495" i="21"/>
  <c r="E495" i="21"/>
  <c r="L494" i="21"/>
  <c r="J494" i="21"/>
  <c r="I494" i="21"/>
  <c r="H494" i="21"/>
  <c r="F494" i="21"/>
  <c r="E494" i="21"/>
  <c r="L493" i="21"/>
  <c r="J493" i="21"/>
  <c r="I493" i="21"/>
  <c r="H493" i="21"/>
  <c r="F493" i="21"/>
  <c r="E493" i="21"/>
  <c r="E492" i="21"/>
  <c r="L491" i="21"/>
  <c r="J491" i="21"/>
  <c r="I491" i="21"/>
  <c r="H491" i="21"/>
  <c r="F491" i="21"/>
  <c r="E491" i="21"/>
  <c r="L490" i="21"/>
  <c r="J490" i="21"/>
  <c r="I490" i="21"/>
  <c r="H490" i="21"/>
  <c r="F490" i="21"/>
  <c r="E490" i="21"/>
  <c r="L489" i="21"/>
  <c r="J489" i="21"/>
  <c r="I489" i="21"/>
  <c r="H489" i="21"/>
  <c r="F489" i="21"/>
  <c r="E489" i="21"/>
  <c r="L488" i="21"/>
  <c r="J488" i="21"/>
  <c r="I488" i="21"/>
  <c r="H488" i="21"/>
  <c r="F488" i="21"/>
  <c r="E488" i="21"/>
  <c r="L487" i="21"/>
  <c r="J487" i="21"/>
  <c r="I487" i="21"/>
  <c r="H487" i="21"/>
  <c r="F487" i="21"/>
  <c r="E487" i="21"/>
  <c r="E486" i="21"/>
  <c r="E485" i="21"/>
  <c r="L484" i="21"/>
  <c r="J484" i="21"/>
  <c r="I484" i="21"/>
  <c r="H484" i="21"/>
  <c r="F484" i="21"/>
  <c r="E484" i="21"/>
  <c r="L483" i="21"/>
  <c r="J483" i="21"/>
  <c r="I483" i="21"/>
  <c r="H483" i="21"/>
  <c r="F483" i="21"/>
  <c r="E483" i="21"/>
  <c r="L482" i="21"/>
  <c r="J482" i="21"/>
  <c r="I482" i="21"/>
  <c r="H482" i="21"/>
  <c r="F482" i="21"/>
  <c r="E482" i="21"/>
  <c r="E481" i="21"/>
  <c r="E480" i="21"/>
  <c r="L479" i="21"/>
  <c r="J479" i="21"/>
  <c r="I479" i="21"/>
  <c r="H479" i="21"/>
  <c r="F479" i="21"/>
  <c r="E479" i="21"/>
  <c r="I478" i="21"/>
  <c r="H478" i="21"/>
  <c r="E478" i="21"/>
  <c r="L477" i="21"/>
  <c r="J477" i="21"/>
  <c r="I477" i="21"/>
  <c r="H477" i="21"/>
  <c r="F477" i="21"/>
  <c r="E477" i="21"/>
  <c r="L476" i="21"/>
  <c r="J476" i="21"/>
  <c r="I476" i="21"/>
  <c r="H476" i="21"/>
  <c r="F476" i="21"/>
  <c r="E476" i="21"/>
  <c r="E475" i="21"/>
  <c r="L474" i="21"/>
  <c r="J474" i="21"/>
  <c r="I474" i="21"/>
  <c r="H474" i="21"/>
  <c r="F474" i="21"/>
  <c r="E474" i="21"/>
  <c r="L473" i="21"/>
  <c r="J473" i="21"/>
  <c r="I473" i="21"/>
  <c r="H473" i="21"/>
  <c r="F473" i="21"/>
  <c r="E473" i="21"/>
  <c r="E472" i="21"/>
  <c r="L471" i="21"/>
  <c r="J471" i="21"/>
  <c r="I471" i="21"/>
  <c r="H471" i="21"/>
  <c r="F471" i="21"/>
  <c r="E471" i="21"/>
  <c r="L470" i="21"/>
  <c r="J470" i="21"/>
  <c r="I470" i="21"/>
  <c r="H470" i="21"/>
  <c r="F470" i="21"/>
  <c r="E470" i="21"/>
  <c r="L469" i="21"/>
  <c r="J469" i="21"/>
  <c r="I469" i="21"/>
  <c r="H469" i="21"/>
  <c r="F469" i="21"/>
  <c r="E469" i="21"/>
  <c r="L468" i="21"/>
  <c r="J468" i="21"/>
  <c r="I468" i="21"/>
  <c r="H468" i="21"/>
  <c r="F468" i="21"/>
  <c r="E468" i="21"/>
  <c r="E467" i="21"/>
  <c r="E466" i="21"/>
  <c r="L465" i="21"/>
  <c r="J465" i="21"/>
  <c r="I465" i="21"/>
  <c r="H465" i="21"/>
  <c r="F465" i="21"/>
  <c r="E465" i="21"/>
  <c r="L464" i="21"/>
  <c r="J464" i="21"/>
  <c r="I464" i="21"/>
  <c r="H464" i="21"/>
  <c r="F464" i="21"/>
  <c r="E464" i="21"/>
  <c r="E463" i="21"/>
  <c r="J462" i="21"/>
  <c r="I462" i="21"/>
  <c r="J461" i="21"/>
  <c r="I461" i="21"/>
  <c r="J460" i="21"/>
  <c r="I460" i="21"/>
  <c r="E459" i="21"/>
  <c r="J458" i="21"/>
  <c r="I458" i="21"/>
  <c r="J457" i="21"/>
  <c r="I457" i="21"/>
  <c r="F456" i="21"/>
  <c r="E456" i="21"/>
  <c r="L455" i="21"/>
  <c r="J455" i="21"/>
  <c r="I455" i="21"/>
  <c r="F455" i="21"/>
  <c r="E455" i="21"/>
  <c r="L454" i="21"/>
  <c r="J454" i="21"/>
  <c r="I454" i="21"/>
  <c r="F454" i="21"/>
  <c r="E454" i="21"/>
  <c r="E453" i="21"/>
  <c r="J452" i="21"/>
  <c r="I452" i="21"/>
  <c r="E452" i="21"/>
  <c r="J451" i="21"/>
  <c r="I451" i="21"/>
  <c r="E451" i="21"/>
  <c r="J450" i="21"/>
  <c r="I450" i="21"/>
  <c r="E450" i="21"/>
  <c r="E449" i="21"/>
  <c r="L448" i="21"/>
  <c r="J448" i="21"/>
  <c r="I448" i="21"/>
  <c r="H448" i="21"/>
  <c r="F448" i="21"/>
  <c r="E448" i="21"/>
  <c r="L447" i="21"/>
  <c r="J447" i="21"/>
  <c r="I447" i="21"/>
  <c r="H447" i="21"/>
  <c r="F447" i="21"/>
  <c r="E447" i="21"/>
  <c r="L446" i="21"/>
  <c r="J446" i="21"/>
  <c r="I446" i="21"/>
  <c r="H446" i="21"/>
  <c r="F446" i="21"/>
  <c r="E446" i="21"/>
  <c r="L445" i="21"/>
  <c r="J445" i="21"/>
  <c r="I445" i="21"/>
  <c r="H445" i="21"/>
  <c r="F445" i="21"/>
  <c r="E445" i="21"/>
  <c r="I444" i="21"/>
  <c r="I443" i="21"/>
  <c r="L442" i="21"/>
  <c r="J442" i="21"/>
  <c r="I442" i="21"/>
  <c r="H442" i="21"/>
  <c r="F442" i="21"/>
  <c r="E442" i="21"/>
  <c r="L441" i="21"/>
  <c r="J441" i="21"/>
  <c r="I441" i="21"/>
  <c r="H441" i="21"/>
  <c r="H443" i="21" s="1"/>
  <c r="F441" i="21"/>
  <c r="E441" i="21"/>
  <c r="E440" i="21"/>
  <c r="E439" i="21"/>
  <c r="L438" i="21"/>
  <c r="J438" i="21"/>
  <c r="I438" i="21"/>
  <c r="H438" i="21"/>
  <c r="F438" i="21"/>
  <c r="E438" i="21"/>
  <c r="L437" i="21"/>
  <c r="J437" i="21"/>
  <c r="I437" i="21"/>
  <c r="H437" i="21"/>
  <c r="F437" i="21"/>
  <c r="E437" i="21"/>
  <c r="L436" i="21"/>
  <c r="J436" i="21"/>
  <c r="I436" i="21"/>
  <c r="H436" i="21"/>
  <c r="F436" i="21"/>
  <c r="E436" i="21"/>
  <c r="L435" i="21"/>
  <c r="J435" i="21"/>
  <c r="I435" i="21"/>
  <c r="H435" i="21"/>
  <c r="F435" i="21"/>
  <c r="E435" i="21"/>
  <c r="E434" i="21"/>
  <c r="L433" i="21"/>
  <c r="J433" i="21"/>
  <c r="I433" i="21"/>
  <c r="H433" i="21"/>
  <c r="F433" i="21"/>
  <c r="E433" i="21"/>
  <c r="L432" i="21"/>
  <c r="J432" i="21"/>
  <c r="I432" i="21"/>
  <c r="H432" i="21"/>
  <c r="F432" i="21"/>
  <c r="E432" i="21"/>
  <c r="L431" i="21"/>
  <c r="J431" i="21"/>
  <c r="I431" i="21"/>
  <c r="H431" i="21"/>
  <c r="F431" i="21"/>
  <c r="E431" i="21"/>
  <c r="L430" i="21"/>
  <c r="J430" i="21"/>
  <c r="I430" i="21"/>
  <c r="H430" i="21"/>
  <c r="F430" i="21"/>
  <c r="E430" i="21"/>
  <c r="E429" i="21"/>
  <c r="L428" i="21"/>
  <c r="J428" i="21"/>
  <c r="I428" i="21"/>
  <c r="H428" i="21"/>
  <c r="F428" i="21"/>
  <c r="E428" i="21"/>
  <c r="L427" i="21"/>
  <c r="J427" i="21"/>
  <c r="I427" i="21"/>
  <c r="H427" i="21"/>
  <c r="F427" i="21"/>
  <c r="E427" i="21"/>
  <c r="E426" i="21"/>
  <c r="J425" i="21"/>
  <c r="I425" i="21"/>
  <c r="J424" i="21"/>
  <c r="I424" i="21"/>
  <c r="J423" i="21"/>
  <c r="I423" i="21"/>
  <c r="L422" i="21"/>
  <c r="J422" i="21"/>
  <c r="I422" i="21"/>
  <c r="H422" i="21"/>
  <c r="F422" i="21"/>
  <c r="E422" i="21"/>
  <c r="L420" i="21"/>
  <c r="J420" i="21"/>
  <c r="I420" i="21"/>
  <c r="H420" i="21"/>
  <c r="F420" i="21"/>
  <c r="E420" i="21"/>
  <c r="L419" i="21"/>
  <c r="J419" i="21"/>
  <c r="I419" i="21"/>
  <c r="H419" i="21"/>
  <c r="F419" i="21"/>
  <c r="E419" i="21"/>
  <c r="L418" i="21"/>
  <c r="J418" i="21"/>
  <c r="I418" i="21"/>
  <c r="H418" i="21"/>
  <c r="F418" i="21"/>
  <c r="E418" i="21"/>
  <c r="E417" i="21"/>
  <c r="L416" i="21"/>
  <c r="J416" i="21"/>
  <c r="I416" i="21"/>
  <c r="H416" i="21"/>
  <c r="F416" i="21"/>
  <c r="E416" i="21"/>
  <c r="L415" i="21"/>
  <c r="J415" i="21"/>
  <c r="I415" i="21"/>
  <c r="H415" i="21"/>
  <c r="F415" i="21"/>
  <c r="E415" i="21"/>
  <c r="L414" i="21"/>
  <c r="J414" i="21"/>
  <c r="I414" i="21"/>
  <c r="H414" i="21"/>
  <c r="F414" i="21"/>
  <c r="E414" i="21"/>
  <c r="L413" i="21"/>
  <c r="J413" i="21"/>
  <c r="I413" i="21"/>
  <c r="H413" i="21"/>
  <c r="F413" i="21"/>
  <c r="E413" i="21"/>
  <c r="E412" i="21"/>
  <c r="L411" i="21"/>
  <c r="J411" i="21"/>
  <c r="I411" i="21"/>
  <c r="H411" i="21"/>
  <c r="F411" i="21"/>
  <c r="E411" i="21"/>
  <c r="L410" i="21"/>
  <c r="J410" i="21"/>
  <c r="I410" i="21"/>
  <c r="H410" i="21"/>
  <c r="F410" i="21"/>
  <c r="E410" i="21"/>
  <c r="E409" i="21"/>
  <c r="L408" i="21"/>
  <c r="J408" i="21"/>
  <c r="I408" i="21"/>
  <c r="H408" i="21"/>
  <c r="F408" i="21"/>
  <c r="E408" i="21"/>
  <c r="L407" i="21"/>
  <c r="J407" i="21"/>
  <c r="I407" i="21"/>
  <c r="H407" i="21"/>
  <c r="F407" i="21"/>
  <c r="E407" i="21"/>
  <c r="L406" i="21"/>
  <c r="J406" i="21"/>
  <c r="I406" i="21"/>
  <c r="H406" i="21"/>
  <c r="F406" i="21"/>
  <c r="E406" i="21"/>
  <c r="L405" i="21"/>
  <c r="J405" i="21"/>
  <c r="I405" i="21"/>
  <c r="H405" i="21"/>
  <c r="F405" i="21"/>
  <c r="E405" i="21"/>
  <c r="E404" i="21"/>
  <c r="L403" i="21"/>
  <c r="J403" i="21"/>
  <c r="I403" i="21"/>
  <c r="H403" i="21"/>
  <c r="F403" i="21"/>
  <c r="E403" i="21"/>
  <c r="L402" i="21"/>
  <c r="J402" i="21"/>
  <c r="I402" i="21"/>
  <c r="H402" i="21"/>
  <c r="F402" i="21"/>
  <c r="E402" i="21"/>
  <c r="L401" i="21"/>
  <c r="J401" i="21"/>
  <c r="I401" i="21"/>
  <c r="H401" i="21"/>
  <c r="F401" i="21"/>
  <c r="E401" i="21"/>
  <c r="L400" i="21"/>
  <c r="J400" i="21"/>
  <c r="I400" i="21"/>
  <c r="H400" i="21"/>
  <c r="F400" i="21"/>
  <c r="E400" i="21"/>
  <c r="L399" i="21"/>
  <c r="J399" i="21"/>
  <c r="I399" i="21"/>
  <c r="H399" i="21"/>
  <c r="F399" i="21"/>
  <c r="E399" i="21"/>
  <c r="L398" i="21"/>
  <c r="J398" i="21"/>
  <c r="I398" i="21"/>
  <c r="H398" i="21"/>
  <c r="F398" i="21"/>
  <c r="E398" i="21"/>
  <c r="L397" i="21"/>
  <c r="J397" i="21"/>
  <c r="I397" i="21"/>
  <c r="H397" i="21"/>
  <c r="F397" i="21"/>
  <c r="E397" i="21"/>
  <c r="E396" i="21"/>
  <c r="L395" i="21"/>
  <c r="J395" i="21"/>
  <c r="I395" i="21"/>
  <c r="H395" i="21"/>
  <c r="F395" i="21"/>
  <c r="E395" i="21"/>
  <c r="L394" i="21"/>
  <c r="J394" i="21"/>
  <c r="I394" i="21"/>
  <c r="H394" i="21"/>
  <c r="F394" i="21"/>
  <c r="E394" i="21"/>
  <c r="L393" i="21"/>
  <c r="J393" i="21"/>
  <c r="I393" i="21"/>
  <c r="H393" i="21"/>
  <c r="F393" i="21"/>
  <c r="E393" i="21"/>
  <c r="E392" i="21"/>
  <c r="L391" i="21"/>
  <c r="J391" i="21"/>
  <c r="I391" i="21"/>
  <c r="H391" i="21"/>
  <c r="F391" i="21"/>
  <c r="E391" i="21"/>
  <c r="L390" i="21"/>
  <c r="J390" i="21"/>
  <c r="I390" i="21"/>
  <c r="H390" i="21"/>
  <c r="F390" i="21"/>
  <c r="E390" i="21"/>
  <c r="L389" i="21"/>
  <c r="J389" i="21"/>
  <c r="I389" i="21"/>
  <c r="H389" i="21"/>
  <c r="F389" i="21"/>
  <c r="E389" i="21"/>
  <c r="L388" i="21"/>
  <c r="J388" i="21"/>
  <c r="I388" i="21"/>
  <c r="H388" i="21"/>
  <c r="F388" i="21"/>
  <c r="E388" i="21"/>
  <c r="L387" i="21"/>
  <c r="J387" i="21"/>
  <c r="I387" i="21"/>
  <c r="H387" i="21"/>
  <c r="F387" i="21"/>
  <c r="E387" i="21"/>
  <c r="E386" i="21"/>
  <c r="L385" i="21"/>
  <c r="J385" i="21"/>
  <c r="I385" i="21"/>
  <c r="H385" i="21"/>
  <c r="F385" i="21"/>
  <c r="E385" i="21"/>
  <c r="L384" i="21"/>
  <c r="J384" i="21"/>
  <c r="I384" i="21"/>
  <c r="H384" i="21"/>
  <c r="F384" i="21"/>
  <c r="E384" i="21"/>
  <c r="L383" i="21"/>
  <c r="J383" i="21"/>
  <c r="I383" i="21"/>
  <c r="H383" i="21"/>
  <c r="F383" i="21"/>
  <c r="E383" i="21"/>
  <c r="E382" i="21"/>
  <c r="J381" i="21"/>
  <c r="I381" i="21"/>
  <c r="E381" i="21"/>
  <c r="J380" i="21"/>
  <c r="I380" i="21"/>
  <c r="E380" i="21"/>
  <c r="J379" i="21"/>
  <c r="I379" i="21"/>
  <c r="E379" i="21"/>
  <c r="J378" i="21"/>
  <c r="I378" i="21"/>
  <c r="E378" i="21"/>
  <c r="J377" i="21"/>
  <c r="I377" i="21"/>
  <c r="F377" i="21"/>
  <c r="E377" i="21"/>
  <c r="L376" i="21"/>
  <c r="J376" i="21"/>
  <c r="I376" i="21"/>
  <c r="H376" i="21"/>
  <c r="F376" i="21"/>
  <c r="E376" i="21"/>
  <c r="E375" i="21"/>
  <c r="L374" i="21"/>
  <c r="J374" i="21"/>
  <c r="I374" i="21"/>
  <c r="H374" i="21"/>
  <c r="F374" i="21"/>
  <c r="E374" i="21"/>
  <c r="L373" i="21"/>
  <c r="J373" i="21"/>
  <c r="I373" i="21"/>
  <c r="H373" i="21"/>
  <c r="F373" i="21"/>
  <c r="E373" i="21"/>
  <c r="E372" i="21"/>
  <c r="L371" i="21"/>
  <c r="J371" i="21"/>
  <c r="I371" i="21"/>
  <c r="H371" i="21"/>
  <c r="F371" i="21"/>
  <c r="E371" i="21"/>
  <c r="L370" i="21"/>
  <c r="J370" i="21"/>
  <c r="I370" i="21"/>
  <c r="H370" i="21"/>
  <c r="F370" i="21"/>
  <c r="E370" i="21"/>
  <c r="L369" i="21"/>
  <c r="J369" i="21"/>
  <c r="I369" i="21"/>
  <c r="H369" i="21"/>
  <c r="F369" i="21"/>
  <c r="E369" i="21"/>
  <c r="L368" i="21"/>
  <c r="J368" i="21"/>
  <c r="I368" i="21"/>
  <c r="H368" i="21"/>
  <c r="F368" i="21"/>
  <c r="E368" i="21"/>
  <c r="E367" i="21"/>
  <c r="L366" i="21"/>
  <c r="J366" i="21"/>
  <c r="I366" i="21"/>
  <c r="H366" i="21"/>
  <c r="F366" i="21"/>
  <c r="E366" i="21"/>
  <c r="E365" i="21"/>
  <c r="L364" i="21"/>
  <c r="J364" i="21"/>
  <c r="I364" i="21"/>
  <c r="H364" i="21"/>
  <c r="F364" i="21"/>
  <c r="E364" i="21"/>
  <c r="L363" i="21"/>
  <c r="J363" i="21"/>
  <c r="I363" i="21"/>
  <c r="H363" i="21"/>
  <c r="F363" i="21"/>
  <c r="E363" i="21"/>
  <c r="E362" i="21"/>
  <c r="E361" i="21"/>
  <c r="L360" i="21"/>
  <c r="J360" i="21"/>
  <c r="I360" i="21"/>
  <c r="H360" i="21"/>
  <c r="F360" i="21"/>
  <c r="E360" i="21"/>
  <c r="E359" i="21"/>
  <c r="L358" i="21"/>
  <c r="J358" i="21"/>
  <c r="I358" i="21"/>
  <c r="H358" i="21"/>
  <c r="F358" i="21"/>
  <c r="E358" i="21"/>
  <c r="L357" i="21"/>
  <c r="J357" i="21"/>
  <c r="I357" i="21"/>
  <c r="H357" i="21"/>
  <c r="F357" i="21"/>
  <c r="E357" i="21"/>
  <c r="E356" i="21"/>
  <c r="L355" i="21"/>
  <c r="J355" i="21"/>
  <c r="I355" i="21"/>
  <c r="H355" i="21"/>
  <c r="F355" i="21"/>
  <c r="E355" i="21"/>
  <c r="L354" i="21"/>
  <c r="J354" i="21"/>
  <c r="I354" i="21"/>
  <c r="H354" i="21"/>
  <c r="F354" i="21"/>
  <c r="E354" i="21"/>
  <c r="L353" i="21"/>
  <c r="J353" i="21"/>
  <c r="I353" i="21"/>
  <c r="H353" i="21"/>
  <c r="F353" i="21"/>
  <c r="E353" i="21"/>
  <c r="L352" i="21"/>
  <c r="J352" i="21"/>
  <c r="I352" i="21"/>
  <c r="H352" i="21"/>
  <c r="F352" i="21"/>
  <c r="E352" i="21"/>
  <c r="E351" i="21"/>
  <c r="L350" i="21"/>
  <c r="J350" i="21"/>
  <c r="I350" i="21"/>
  <c r="H350" i="21"/>
  <c r="F350" i="21"/>
  <c r="E350" i="21"/>
  <c r="L349" i="21"/>
  <c r="J349" i="21"/>
  <c r="I349" i="21"/>
  <c r="H349" i="21"/>
  <c r="F349" i="21"/>
  <c r="E349" i="21"/>
  <c r="E348" i="21"/>
  <c r="L347" i="21"/>
  <c r="J347" i="21"/>
  <c r="I347" i="21"/>
  <c r="H347" i="21"/>
  <c r="F347" i="21"/>
  <c r="E347" i="21"/>
  <c r="L346" i="21"/>
  <c r="J346" i="21"/>
  <c r="I346" i="21"/>
  <c r="H346" i="21"/>
  <c r="F346" i="21"/>
  <c r="E346" i="21"/>
  <c r="L345" i="21"/>
  <c r="J345" i="21"/>
  <c r="I345" i="21"/>
  <c r="H345" i="21"/>
  <c r="F345" i="21"/>
  <c r="E345" i="21"/>
  <c r="L344" i="21"/>
  <c r="J344" i="21"/>
  <c r="I344" i="21"/>
  <c r="H344" i="21"/>
  <c r="F344" i="21"/>
  <c r="E344" i="21"/>
  <c r="E343" i="21"/>
  <c r="L342" i="21"/>
  <c r="J342" i="21"/>
  <c r="I342" i="21"/>
  <c r="H342" i="21"/>
  <c r="F342" i="21"/>
  <c r="E342" i="21"/>
  <c r="L341" i="21"/>
  <c r="J341" i="21"/>
  <c r="I341" i="21"/>
  <c r="H341" i="21"/>
  <c r="F341" i="21"/>
  <c r="E341" i="21"/>
  <c r="E340" i="21"/>
  <c r="L339" i="21"/>
  <c r="J339" i="21"/>
  <c r="I339" i="21"/>
  <c r="H339" i="21"/>
  <c r="F339" i="21"/>
  <c r="E339" i="21"/>
  <c r="L338" i="21"/>
  <c r="J338" i="21"/>
  <c r="I338" i="21"/>
  <c r="H338" i="21"/>
  <c r="F338" i="21"/>
  <c r="E338" i="21"/>
  <c r="L337" i="21"/>
  <c r="J337" i="21"/>
  <c r="I337" i="21"/>
  <c r="H337" i="21"/>
  <c r="F337" i="21"/>
  <c r="E337" i="21"/>
  <c r="L336" i="21"/>
  <c r="J336" i="21"/>
  <c r="I336" i="21"/>
  <c r="H336" i="21"/>
  <c r="F336" i="21"/>
  <c r="E336" i="21"/>
  <c r="E335" i="21"/>
  <c r="L334" i="21"/>
  <c r="J334" i="21"/>
  <c r="I334" i="21"/>
  <c r="H334" i="21"/>
  <c r="F334" i="21"/>
  <c r="E334" i="21"/>
  <c r="L333" i="21"/>
  <c r="J333" i="21"/>
  <c r="I333" i="21"/>
  <c r="H333" i="21"/>
  <c r="F333" i="21"/>
  <c r="E333" i="21"/>
  <c r="L332" i="21"/>
  <c r="J332" i="21"/>
  <c r="I332" i="21"/>
  <c r="H332" i="21"/>
  <c r="F332" i="21"/>
  <c r="E332" i="21"/>
  <c r="E331" i="21"/>
  <c r="L330" i="21"/>
  <c r="J330" i="21"/>
  <c r="I330" i="21"/>
  <c r="H330" i="21"/>
  <c r="F330" i="21"/>
  <c r="E330" i="21"/>
  <c r="E329" i="21"/>
  <c r="L328" i="21"/>
  <c r="J328" i="21"/>
  <c r="I328" i="21"/>
  <c r="H328" i="21"/>
  <c r="F328" i="21"/>
  <c r="E328" i="21"/>
  <c r="E327" i="21"/>
  <c r="L326" i="21"/>
  <c r="J326" i="21"/>
  <c r="I326" i="21"/>
  <c r="H326" i="21"/>
  <c r="F326" i="21"/>
  <c r="E326" i="21"/>
  <c r="E325" i="21"/>
  <c r="L324" i="21"/>
  <c r="J324" i="21"/>
  <c r="I324" i="21"/>
  <c r="H324" i="21"/>
  <c r="F324" i="21"/>
  <c r="E324" i="21"/>
  <c r="E323" i="21"/>
  <c r="L322" i="21"/>
  <c r="J322" i="21"/>
  <c r="I322" i="21"/>
  <c r="H322" i="21"/>
  <c r="F322" i="21"/>
  <c r="E322" i="21"/>
  <c r="L321" i="21"/>
  <c r="J321" i="21"/>
  <c r="I321" i="21"/>
  <c r="H321" i="21"/>
  <c r="F321" i="21"/>
  <c r="E321" i="21"/>
  <c r="E320" i="21"/>
  <c r="L319" i="21"/>
  <c r="J319" i="21"/>
  <c r="I319" i="21"/>
  <c r="H319" i="21"/>
  <c r="F319" i="21"/>
  <c r="E319" i="21"/>
  <c r="L318" i="21"/>
  <c r="J318" i="21"/>
  <c r="I318" i="21"/>
  <c r="H318" i="21"/>
  <c r="F318" i="21"/>
  <c r="E318" i="21"/>
  <c r="L317" i="21"/>
  <c r="J317" i="21"/>
  <c r="I317" i="21"/>
  <c r="H317" i="21"/>
  <c r="F317" i="21"/>
  <c r="E317" i="21"/>
  <c r="E316" i="21"/>
  <c r="L315" i="21"/>
  <c r="J315" i="21"/>
  <c r="I315" i="21"/>
  <c r="H315" i="21"/>
  <c r="F315" i="21"/>
  <c r="E315" i="21"/>
  <c r="L314" i="21"/>
  <c r="J314" i="21"/>
  <c r="I314" i="21"/>
  <c r="H314" i="21"/>
  <c r="F314" i="21"/>
  <c r="E314" i="21"/>
  <c r="L313" i="21"/>
  <c r="J313" i="21"/>
  <c r="I313" i="21"/>
  <c r="H313" i="21"/>
  <c r="F313" i="21"/>
  <c r="E313" i="21"/>
  <c r="E312" i="21"/>
  <c r="L311" i="21"/>
  <c r="J311" i="21"/>
  <c r="I311" i="21"/>
  <c r="H311" i="21"/>
  <c r="F311" i="21"/>
  <c r="E311" i="21"/>
  <c r="L310" i="21"/>
  <c r="J310" i="21"/>
  <c r="I310" i="21"/>
  <c r="H310" i="21"/>
  <c r="F310" i="21"/>
  <c r="E310" i="21"/>
  <c r="E309" i="21"/>
  <c r="L308" i="21"/>
  <c r="J308" i="21"/>
  <c r="I308" i="21"/>
  <c r="H308" i="21"/>
  <c r="F308" i="21"/>
  <c r="E308" i="21"/>
  <c r="E307" i="21"/>
  <c r="L306" i="21"/>
  <c r="J306" i="21"/>
  <c r="I306" i="21"/>
  <c r="H306" i="21"/>
  <c r="F306" i="21"/>
  <c r="E306" i="21"/>
  <c r="E305" i="21"/>
  <c r="L304" i="21"/>
  <c r="J304" i="21"/>
  <c r="I304" i="21"/>
  <c r="H304" i="21"/>
  <c r="F304" i="21"/>
  <c r="E304" i="21"/>
  <c r="L303" i="21"/>
  <c r="J303" i="21"/>
  <c r="I303" i="21"/>
  <c r="H303" i="21"/>
  <c r="F303" i="21"/>
  <c r="E303" i="21"/>
  <c r="E302" i="21"/>
  <c r="L301" i="21"/>
  <c r="J301" i="21"/>
  <c r="I301" i="21"/>
  <c r="H301" i="21"/>
  <c r="F301" i="21"/>
  <c r="E301" i="21"/>
  <c r="E300" i="21"/>
  <c r="L299" i="21"/>
  <c r="J299" i="21"/>
  <c r="I299" i="21"/>
  <c r="H299" i="21"/>
  <c r="F299" i="21"/>
  <c r="E299" i="21"/>
  <c r="L298" i="21"/>
  <c r="J298" i="21"/>
  <c r="I298" i="21"/>
  <c r="H298" i="21"/>
  <c r="F298" i="21"/>
  <c r="E298" i="21"/>
  <c r="E297" i="21"/>
  <c r="E296" i="21"/>
  <c r="L295" i="21"/>
  <c r="J295" i="21"/>
  <c r="I295" i="21"/>
  <c r="H295" i="21"/>
  <c r="F295" i="21"/>
  <c r="E295" i="21"/>
  <c r="E294" i="21"/>
  <c r="L293" i="21"/>
  <c r="J293" i="21"/>
  <c r="I293" i="21"/>
  <c r="H293" i="21"/>
  <c r="F293" i="21"/>
  <c r="E293" i="21"/>
  <c r="E292" i="21"/>
  <c r="J291" i="21"/>
  <c r="I291" i="21"/>
  <c r="H291" i="21"/>
  <c r="E290" i="21"/>
  <c r="L289" i="21"/>
  <c r="J289" i="21"/>
  <c r="I289" i="21"/>
  <c r="H289" i="21"/>
  <c r="F289" i="21"/>
  <c r="E289" i="21"/>
  <c r="E288" i="21"/>
  <c r="L287" i="21"/>
  <c r="J287" i="21"/>
  <c r="I287" i="21"/>
  <c r="H287" i="21"/>
  <c r="F287" i="21"/>
  <c r="E287" i="21"/>
  <c r="E286" i="21"/>
  <c r="L285" i="21"/>
  <c r="J285" i="21"/>
  <c r="I285" i="21"/>
  <c r="H285" i="21"/>
  <c r="F285" i="21"/>
  <c r="E285" i="21"/>
  <c r="L284" i="21"/>
  <c r="J284" i="21"/>
  <c r="I284" i="21"/>
  <c r="H284" i="21"/>
  <c r="F284" i="21"/>
  <c r="E284" i="21"/>
  <c r="E283" i="21"/>
  <c r="L282" i="21"/>
  <c r="J282" i="21"/>
  <c r="I282" i="21"/>
  <c r="H282" i="21"/>
  <c r="F282" i="21"/>
  <c r="E282" i="21"/>
  <c r="L281" i="21"/>
  <c r="J281" i="21"/>
  <c r="I281" i="21"/>
  <c r="H281" i="21"/>
  <c r="F281" i="21"/>
  <c r="E281" i="21"/>
  <c r="E280" i="21"/>
  <c r="L279" i="21"/>
  <c r="J279" i="21"/>
  <c r="I279" i="21"/>
  <c r="H279" i="21"/>
  <c r="F279" i="21"/>
  <c r="E279" i="21"/>
  <c r="L278" i="21"/>
  <c r="J278" i="21"/>
  <c r="I278" i="21"/>
  <c r="H278" i="21"/>
  <c r="F278" i="21"/>
  <c r="E278" i="21"/>
  <c r="E277" i="21"/>
  <c r="L276" i="21"/>
  <c r="J276" i="21"/>
  <c r="I276" i="21"/>
  <c r="H276" i="21"/>
  <c r="F276" i="21"/>
  <c r="E276" i="21"/>
  <c r="L275" i="21"/>
  <c r="J275" i="21"/>
  <c r="I275" i="21"/>
  <c r="H275" i="21"/>
  <c r="F275" i="21"/>
  <c r="E275" i="21"/>
  <c r="E274" i="21"/>
  <c r="L273" i="21"/>
  <c r="J273" i="21"/>
  <c r="I273" i="21"/>
  <c r="H273" i="21"/>
  <c r="F273" i="21"/>
  <c r="E273" i="21"/>
  <c r="L272" i="21"/>
  <c r="J272" i="21"/>
  <c r="I272" i="21"/>
  <c r="H272" i="21"/>
  <c r="F272" i="21"/>
  <c r="E272" i="21"/>
  <c r="E271" i="21"/>
  <c r="L270" i="21"/>
  <c r="J270" i="21"/>
  <c r="I270" i="21"/>
  <c r="H270" i="21"/>
  <c r="F270" i="21"/>
  <c r="E270" i="21"/>
  <c r="E269" i="21"/>
  <c r="L268" i="21"/>
  <c r="J268" i="21"/>
  <c r="I268" i="21"/>
  <c r="H268" i="21"/>
  <c r="F268" i="21"/>
  <c r="E268" i="21"/>
  <c r="L267" i="21"/>
  <c r="J267" i="21"/>
  <c r="I267" i="21"/>
  <c r="H267" i="21"/>
  <c r="F267" i="21"/>
  <c r="E267" i="21"/>
  <c r="L266" i="21"/>
  <c r="J266" i="21"/>
  <c r="I266" i="21"/>
  <c r="H266" i="21"/>
  <c r="F266" i="21"/>
  <c r="E266" i="21"/>
  <c r="E265" i="21"/>
  <c r="E264" i="21"/>
  <c r="L263" i="21"/>
  <c r="J263" i="21"/>
  <c r="I263" i="21"/>
  <c r="H263" i="21"/>
  <c r="F263" i="21"/>
  <c r="E263" i="21"/>
  <c r="E262" i="21"/>
  <c r="L261" i="21"/>
  <c r="J261" i="21"/>
  <c r="I261" i="21"/>
  <c r="H261" i="21"/>
  <c r="F261" i="21"/>
  <c r="E261" i="21"/>
  <c r="E260" i="21"/>
  <c r="L259" i="21"/>
  <c r="J259" i="21"/>
  <c r="I259" i="21"/>
  <c r="H259" i="21"/>
  <c r="F259" i="21"/>
  <c r="E259" i="21"/>
  <c r="E258" i="21"/>
  <c r="L257" i="21"/>
  <c r="J257" i="21"/>
  <c r="I257" i="21"/>
  <c r="H257" i="21"/>
  <c r="F257" i="21"/>
  <c r="E257" i="21"/>
  <c r="L256" i="21"/>
  <c r="J256" i="21"/>
  <c r="I256" i="21"/>
  <c r="H256" i="21"/>
  <c r="F256" i="21"/>
  <c r="E256" i="21"/>
  <c r="L255" i="21"/>
  <c r="J255" i="21"/>
  <c r="I255" i="21"/>
  <c r="H255" i="21"/>
  <c r="F255" i="21"/>
  <c r="E255" i="21"/>
  <c r="E254" i="21"/>
  <c r="L253" i="21"/>
  <c r="J253" i="21"/>
  <c r="I253" i="21"/>
  <c r="H253" i="21"/>
  <c r="F253" i="21"/>
  <c r="E253" i="21"/>
  <c r="E252" i="21"/>
  <c r="L251" i="21"/>
  <c r="J251" i="21"/>
  <c r="I251" i="21"/>
  <c r="H251" i="21"/>
  <c r="F251" i="21"/>
  <c r="E251" i="21"/>
  <c r="E250" i="21"/>
  <c r="L249" i="21"/>
  <c r="J249" i="21"/>
  <c r="I249" i="21"/>
  <c r="H249" i="21"/>
  <c r="F249" i="21"/>
  <c r="E249" i="21"/>
  <c r="E248" i="21"/>
  <c r="L247" i="21"/>
  <c r="J247" i="21"/>
  <c r="I247" i="21"/>
  <c r="H247" i="21"/>
  <c r="F247" i="21"/>
  <c r="E247" i="21"/>
  <c r="E246" i="21"/>
  <c r="L245" i="21"/>
  <c r="J245" i="21"/>
  <c r="I245" i="21"/>
  <c r="H245" i="21"/>
  <c r="F245" i="21"/>
  <c r="E245" i="21"/>
  <c r="L244" i="21"/>
  <c r="J244" i="21"/>
  <c r="I244" i="21"/>
  <c r="H244" i="21"/>
  <c r="F244" i="21"/>
  <c r="E244" i="21"/>
  <c r="L243" i="21"/>
  <c r="J243" i="21"/>
  <c r="I243" i="21"/>
  <c r="H243" i="21"/>
  <c r="F243" i="21"/>
  <c r="E243" i="21"/>
  <c r="L242" i="21"/>
  <c r="J242" i="21"/>
  <c r="I242" i="21"/>
  <c r="H242" i="21"/>
  <c r="F242" i="21"/>
  <c r="E242" i="21"/>
  <c r="L241" i="21"/>
  <c r="J241" i="21"/>
  <c r="I241" i="21"/>
  <c r="H241" i="21"/>
  <c r="F241" i="21"/>
  <c r="E241" i="21"/>
  <c r="L240" i="21"/>
  <c r="J240" i="21"/>
  <c r="I240" i="21"/>
  <c r="H240" i="21"/>
  <c r="F240" i="21"/>
  <c r="E240" i="21"/>
  <c r="E239" i="21"/>
  <c r="L238" i="21"/>
  <c r="J238" i="21"/>
  <c r="I238" i="21"/>
  <c r="H238" i="21"/>
  <c r="F238" i="21"/>
  <c r="E238" i="21"/>
  <c r="L237" i="21"/>
  <c r="J237" i="21"/>
  <c r="I237" i="21"/>
  <c r="H237" i="21"/>
  <c r="F237" i="21"/>
  <c r="E237" i="21"/>
  <c r="L236" i="21"/>
  <c r="J236" i="21"/>
  <c r="I236" i="21"/>
  <c r="H236" i="21"/>
  <c r="F236" i="21"/>
  <c r="E236" i="21"/>
  <c r="L235" i="21"/>
  <c r="J235" i="21"/>
  <c r="I235" i="21"/>
  <c r="H235" i="21"/>
  <c r="F235" i="21"/>
  <c r="E235" i="21"/>
  <c r="L234" i="21"/>
  <c r="J234" i="21"/>
  <c r="I234" i="21"/>
  <c r="H234" i="21"/>
  <c r="F234" i="21"/>
  <c r="E234" i="21"/>
  <c r="L233" i="21"/>
  <c r="J233" i="21"/>
  <c r="I233" i="21"/>
  <c r="H233" i="21"/>
  <c r="F233" i="21"/>
  <c r="E233" i="21"/>
  <c r="L232" i="21"/>
  <c r="J232" i="21"/>
  <c r="I232" i="21"/>
  <c r="H232" i="21"/>
  <c r="F232" i="21"/>
  <c r="E232" i="21"/>
  <c r="E231" i="21"/>
  <c r="L230" i="21"/>
  <c r="J230" i="21"/>
  <c r="I230" i="21"/>
  <c r="H230" i="21"/>
  <c r="F230" i="21"/>
  <c r="E230" i="21"/>
  <c r="E229" i="21"/>
  <c r="L228" i="21"/>
  <c r="J228" i="21"/>
  <c r="I228" i="21"/>
  <c r="H228" i="21"/>
  <c r="F228" i="21"/>
  <c r="E228" i="21"/>
  <c r="L227" i="21"/>
  <c r="J227" i="21"/>
  <c r="I227" i="21"/>
  <c r="H227" i="21"/>
  <c r="F227" i="21"/>
  <c r="E227" i="21"/>
  <c r="L226" i="21"/>
  <c r="J226" i="21"/>
  <c r="I226" i="21"/>
  <c r="H226" i="21"/>
  <c r="F226" i="21"/>
  <c r="E226" i="21"/>
  <c r="E225" i="21"/>
  <c r="L224" i="21"/>
  <c r="J224" i="21"/>
  <c r="I224" i="21"/>
  <c r="H224" i="21"/>
  <c r="F224" i="21"/>
  <c r="E224" i="21"/>
  <c r="L223" i="21"/>
  <c r="J223" i="21"/>
  <c r="I223" i="21"/>
  <c r="H223" i="21"/>
  <c r="F223" i="21"/>
  <c r="E223" i="21"/>
  <c r="L222" i="21"/>
  <c r="J222" i="21"/>
  <c r="I222" i="21"/>
  <c r="H222" i="21"/>
  <c r="F222" i="21"/>
  <c r="E222" i="21"/>
  <c r="L221" i="21"/>
  <c r="J221" i="21"/>
  <c r="I221" i="21"/>
  <c r="H221" i="21"/>
  <c r="F221" i="21"/>
  <c r="E221" i="21"/>
  <c r="L220" i="21"/>
  <c r="J220" i="21"/>
  <c r="I220" i="21"/>
  <c r="H220" i="21"/>
  <c r="F220" i="21"/>
  <c r="E220" i="21"/>
  <c r="L219" i="21"/>
  <c r="J219" i="21"/>
  <c r="I219" i="21"/>
  <c r="H219" i="21"/>
  <c r="F219" i="21"/>
  <c r="E219" i="21"/>
  <c r="E218" i="21"/>
  <c r="L217" i="21"/>
  <c r="J217" i="21"/>
  <c r="I217" i="21"/>
  <c r="H217" i="21"/>
  <c r="F217" i="21"/>
  <c r="E217" i="21"/>
  <c r="L216" i="21"/>
  <c r="J216" i="21"/>
  <c r="I216" i="21"/>
  <c r="H216" i="21"/>
  <c r="F216" i="21"/>
  <c r="E216" i="21"/>
  <c r="L215" i="21"/>
  <c r="J215" i="21"/>
  <c r="I215" i="21"/>
  <c r="H215" i="21"/>
  <c r="F215" i="21"/>
  <c r="E215" i="21"/>
  <c r="E214" i="21"/>
  <c r="L213" i="21"/>
  <c r="J213" i="21"/>
  <c r="I213" i="21"/>
  <c r="H213" i="21"/>
  <c r="F213" i="21"/>
  <c r="E213" i="21"/>
  <c r="L212" i="21"/>
  <c r="J212" i="21"/>
  <c r="I212" i="21"/>
  <c r="H212" i="21"/>
  <c r="F212" i="21"/>
  <c r="E212" i="21"/>
  <c r="L211" i="21"/>
  <c r="J211" i="21"/>
  <c r="I211" i="21"/>
  <c r="H211" i="21"/>
  <c r="F211" i="21"/>
  <c r="E211" i="21"/>
  <c r="L210" i="21"/>
  <c r="J210" i="21"/>
  <c r="I210" i="21"/>
  <c r="H210" i="21"/>
  <c r="F210" i="21"/>
  <c r="E210" i="21"/>
  <c r="L209" i="21"/>
  <c r="J209" i="21"/>
  <c r="I209" i="21"/>
  <c r="H209" i="21"/>
  <c r="F209" i="21"/>
  <c r="E209" i="21"/>
  <c r="L208" i="21"/>
  <c r="J208" i="21"/>
  <c r="I208" i="21"/>
  <c r="H208" i="21"/>
  <c r="F208" i="21"/>
  <c r="E208" i="21"/>
  <c r="L207" i="21"/>
  <c r="J207" i="21"/>
  <c r="I207" i="21"/>
  <c r="H207" i="21"/>
  <c r="F207" i="21"/>
  <c r="E207" i="21"/>
  <c r="L206" i="21"/>
  <c r="J206" i="21"/>
  <c r="I206" i="21"/>
  <c r="H206" i="21"/>
  <c r="F206" i="21"/>
  <c r="E206" i="21"/>
  <c r="L205" i="21"/>
  <c r="J205" i="21"/>
  <c r="I205" i="21"/>
  <c r="H205" i="21"/>
  <c r="F205" i="21"/>
  <c r="E205" i="21"/>
  <c r="L204" i="21"/>
  <c r="J204" i="21"/>
  <c r="I204" i="21"/>
  <c r="H204" i="21"/>
  <c r="F204" i="21"/>
  <c r="E204" i="21"/>
  <c r="L203" i="21"/>
  <c r="J203" i="21"/>
  <c r="I203" i="21"/>
  <c r="H203" i="21"/>
  <c r="F203" i="21"/>
  <c r="E203" i="21"/>
  <c r="E202" i="21"/>
  <c r="L201" i="21"/>
  <c r="J201" i="21"/>
  <c r="I201" i="21"/>
  <c r="H201" i="21"/>
  <c r="F201" i="21"/>
  <c r="E201" i="21"/>
  <c r="L200" i="21"/>
  <c r="J200" i="21"/>
  <c r="I200" i="21"/>
  <c r="H200" i="21"/>
  <c r="F200" i="21"/>
  <c r="E200" i="21"/>
  <c r="L199" i="21"/>
  <c r="J199" i="21"/>
  <c r="I199" i="21"/>
  <c r="H199" i="21"/>
  <c r="F199" i="21"/>
  <c r="E199" i="21"/>
  <c r="L198" i="21"/>
  <c r="J198" i="21"/>
  <c r="I198" i="21"/>
  <c r="H198" i="21"/>
  <c r="F198" i="21"/>
  <c r="E198" i="21"/>
  <c r="L197" i="21"/>
  <c r="J197" i="21"/>
  <c r="I197" i="21"/>
  <c r="H197" i="21"/>
  <c r="F197" i="21"/>
  <c r="E197" i="21"/>
  <c r="L196" i="21"/>
  <c r="J196" i="21"/>
  <c r="I196" i="21"/>
  <c r="H196" i="21"/>
  <c r="F196" i="21"/>
  <c r="E196" i="21"/>
  <c r="L195" i="21"/>
  <c r="J195" i="21"/>
  <c r="I195" i="21"/>
  <c r="H195" i="21"/>
  <c r="F195" i="21"/>
  <c r="E195" i="21"/>
  <c r="L194" i="21"/>
  <c r="J194" i="21"/>
  <c r="I194" i="21"/>
  <c r="H194" i="21"/>
  <c r="F194" i="21"/>
  <c r="E194" i="21"/>
  <c r="E193" i="21"/>
  <c r="L192" i="21"/>
  <c r="J192" i="21"/>
  <c r="I192" i="21"/>
  <c r="H192" i="21"/>
  <c r="F192" i="21"/>
  <c r="E192" i="21"/>
  <c r="L191" i="21"/>
  <c r="J191" i="21"/>
  <c r="I191" i="21"/>
  <c r="H191" i="21"/>
  <c r="F191" i="21"/>
  <c r="E191" i="21"/>
  <c r="L190" i="21"/>
  <c r="J190" i="21"/>
  <c r="I190" i="21"/>
  <c r="H190" i="21"/>
  <c r="F190" i="21"/>
  <c r="E190" i="21"/>
  <c r="L189" i="21"/>
  <c r="J189" i="21"/>
  <c r="I189" i="21"/>
  <c r="H189" i="21"/>
  <c r="F189" i="21"/>
  <c r="E189" i="21"/>
  <c r="L188" i="21"/>
  <c r="J188" i="21"/>
  <c r="I188" i="21"/>
  <c r="H188" i="21"/>
  <c r="F188" i="21"/>
  <c r="E188" i="21"/>
  <c r="E187" i="21"/>
  <c r="L186" i="21"/>
  <c r="J186" i="21"/>
  <c r="I186" i="21"/>
  <c r="H186" i="21"/>
  <c r="F186" i="21"/>
  <c r="E186" i="21"/>
  <c r="L185" i="21"/>
  <c r="J185" i="21"/>
  <c r="I185" i="21"/>
  <c r="H185" i="21"/>
  <c r="F185" i="21"/>
  <c r="E185" i="21"/>
  <c r="L184" i="21"/>
  <c r="J184" i="21"/>
  <c r="I184" i="21"/>
  <c r="H184" i="21"/>
  <c r="F184" i="21"/>
  <c r="E184" i="21"/>
  <c r="L183" i="21"/>
  <c r="J183" i="21"/>
  <c r="I183" i="21"/>
  <c r="H183" i="21"/>
  <c r="F183" i="21"/>
  <c r="E183" i="21"/>
  <c r="L182" i="21"/>
  <c r="J182" i="21"/>
  <c r="I182" i="21"/>
  <c r="H182" i="21"/>
  <c r="F182" i="21"/>
  <c r="E182" i="21"/>
  <c r="E181" i="21"/>
  <c r="L180" i="21"/>
  <c r="J180" i="21"/>
  <c r="I180" i="21"/>
  <c r="H180" i="21"/>
  <c r="F180" i="21"/>
  <c r="E180" i="21"/>
  <c r="L179" i="21"/>
  <c r="J179" i="21"/>
  <c r="I179" i="21"/>
  <c r="H179" i="21"/>
  <c r="F179" i="21"/>
  <c r="E179" i="21"/>
  <c r="L178" i="21"/>
  <c r="J178" i="21"/>
  <c r="I178" i="21"/>
  <c r="H178" i="21"/>
  <c r="F178" i="21"/>
  <c r="E178" i="21"/>
  <c r="E177" i="21"/>
  <c r="J176" i="21"/>
  <c r="I176" i="21"/>
  <c r="J175" i="21"/>
  <c r="I175" i="21"/>
  <c r="L174" i="21"/>
  <c r="J174" i="21"/>
  <c r="I174" i="21"/>
  <c r="H174" i="21"/>
  <c r="F174" i="21"/>
  <c r="E174" i="21"/>
  <c r="L173" i="21"/>
  <c r="J173" i="21"/>
  <c r="I173" i="21"/>
  <c r="H173" i="21"/>
  <c r="F173" i="21"/>
  <c r="E173" i="21"/>
  <c r="L172" i="21"/>
  <c r="J172" i="21"/>
  <c r="I172" i="21"/>
  <c r="H172" i="21"/>
  <c r="F172" i="21"/>
  <c r="E172" i="21"/>
  <c r="E171" i="21"/>
  <c r="L170" i="21"/>
  <c r="J170" i="21"/>
  <c r="I170" i="21"/>
  <c r="H170" i="21"/>
  <c r="F170" i="21"/>
  <c r="E170" i="21"/>
  <c r="L169" i="21"/>
  <c r="J169" i="21"/>
  <c r="I169" i="21"/>
  <c r="H169" i="21"/>
  <c r="F169" i="21"/>
  <c r="E169" i="21"/>
  <c r="L168" i="21"/>
  <c r="J168" i="21"/>
  <c r="I168" i="21"/>
  <c r="H168" i="21"/>
  <c r="F168" i="21"/>
  <c r="E168" i="21"/>
  <c r="E167" i="21"/>
  <c r="L166" i="21"/>
  <c r="J166" i="21"/>
  <c r="I166" i="21"/>
  <c r="H166" i="21"/>
  <c r="F166" i="21"/>
  <c r="E166" i="21"/>
  <c r="L165" i="21"/>
  <c r="J165" i="21"/>
  <c r="I165" i="21"/>
  <c r="H165" i="21"/>
  <c r="F165" i="21"/>
  <c r="E165" i="21"/>
  <c r="E164" i="21"/>
  <c r="L163" i="21"/>
  <c r="J163" i="21"/>
  <c r="I163" i="21"/>
  <c r="H163" i="21"/>
  <c r="F163" i="21"/>
  <c r="E163" i="21"/>
  <c r="L162" i="21"/>
  <c r="J162" i="21"/>
  <c r="I162" i="21"/>
  <c r="H162" i="21"/>
  <c r="F162" i="21"/>
  <c r="E162" i="21"/>
  <c r="L161" i="21"/>
  <c r="J161" i="21"/>
  <c r="I161" i="21"/>
  <c r="H161" i="21"/>
  <c r="F161" i="21"/>
  <c r="E161" i="21"/>
  <c r="E160" i="21"/>
  <c r="L159" i="21"/>
  <c r="J159" i="21"/>
  <c r="I159" i="21"/>
  <c r="H159" i="21"/>
  <c r="F159" i="21"/>
  <c r="E159" i="21"/>
  <c r="L158" i="21"/>
  <c r="J158" i="21"/>
  <c r="I158" i="21"/>
  <c r="H158" i="21"/>
  <c r="F158" i="21"/>
  <c r="E158" i="21"/>
  <c r="L157" i="21"/>
  <c r="J157" i="21"/>
  <c r="I157" i="21"/>
  <c r="H157" i="21"/>
  <c r="F157" i="21"/>
  <c r="E157" i="21"/>
  <c r="E156" i="21"/>
  <c r="L155" i="21"/>
  <c r="J155" i="21"/>
  <c r="I155" i="21"/>
  <c r="H155" i="21"/>
  <c r="F155" i="21"/>
  <c r="E155" i="21"/>
  <c r="L154" i="21"/>
  <c r="J154" i="21"/>
  <c r="I154" i="21"/>
  <c r="H154" i="21"/>
  <c r="F154" i="21"/>
  <c r="E154" i="21"/>
  <c r="L153" i="21"/>
  <c r="J153" i="21"/>
  <c r="I153" i="21"/>
  <c r="H153" i="21"/>
  <c r="F153" i="21"/>
  <c r="E153" i="21"/>
  <c r="L152" i="21"/>
  <c r="J152" i="21"/>
  <c r="I152" i="21"/>
  <c r="H152" i="21"/>
  <c r="F152" i="21"/>
  <c r="E152" i="21"/>
  <c r="L151" i="21"/>
  <c r="J151" i="21"/>
  <c r="I151" i="21"/>
  <c r="H151" i="21"/>
  <c r="F151" i="21"/>
  <c r="E151" i="21"/>
  <c r="L150" i="21"/>
  <c r="J150" i="21"/>
  <c r="I150" i="21"/>
  <c r="H150" i="21"/>
  <c r="F150" i="21"/>
  <c r="E150" i="21"/>
  <c r="L149" i="21"/>
  <c r="J149" i="21"/>
  <c r="I149" i="21"/>
  <c r="H149" i="21"/>
  <c r="F149" i="21"/>
  <c r="E149" i="21"/>
  <c r="L148" i="21"/>
  <c r="J148" i="21"/>
  <c r="I148" i="21"/>
  <c r="H148" i="21"/>
  <c r="F148" i="21"/>
  <c r="E148" i="21"/>
  <c r="L147" i="21"/>
  <c r="J147" i="21"/>
  <c r="I147" i="21"/>
  <c r="H147" i="21"/>
  <c r="F147" i="21"/>
  <c r="E147" i="21"/>
  <c r="L146" i="21"/>
  <c r="J146" i="21"/>
  <c r="I146" i="21"/>
  <c r="H146" i="21"/>
  <c r="F146" i="21"/>
  <c r="E146" i="21"/>
  <c r="L145" i="21"/>
  <c r="J145" i="21"/>
  <c r="I145" i="21"/>
  <c r="H145" i="21"/>
  <c r="F145" i="21"/>
  <c r="E145" i="21"/>
  <c r="E144" i="21"/>
  <c r="I143" i="21"/>
  <c r="H143" i="21"/>
  <c r="E143" i="21"/>
  <c r="L142" i="21"/>
  <c r="J142" i="21"/>
  <c r="I142" i="21"/>
  <c r="H142" i="21"/>
  <c r="F142" i="21"/>
  <c r="E142" i="21"/>
  <c r="L141" i="21"/>
  <c r="J141" i="21"/>
  <c r="I141" i="21"/>
  <c r="H141" i="21"/>
  <c r="F141" i="21"/>
  <c r="E141" i="21"/>
  <c r="E140" i="21"/>
  <c r="I139" i="21"/>
  <c r="H139" i="21"/>
  <c r="E139" i="21"/>
  <c r="L138" i="21"/>
  <c r="J138" i="21"/>
  <c r="I138" i="21"/>
  <c r="H138" i="21"/>
  <c r="F138" i="21"/>
  <c r="E138" i="21"/>
  <c r="L137" i="21"/>
  <c r="J137" i="21"/>
  <c r="I137" i="21"/>
  <c r="H137" i="21"/>
  <c r="F137" i="21"/>
  <c r="E137" i="21"/>
  <c r="E136" i="21"/>
  <c r="L135" i="21"/>
  <c r="J135" i="21"/>
  <c r="I135" i="21"/>
  <c r="H135" i="21"/>
  <c r="F135" i="21"/>
  <c r="E135" i="21"/>
  <c r="L134" i="21"/>
  <c r="J134" i="21"/>
  <c r="I134" i="21"/>
  <c r="H134" i="21"/>
  <c r="F134" i="21"/>
  <c r="E134" i="21"/>
  <c r="E133" i="21"/>
  <c r="L132" i="21"/>
  <c r="J132" i="21"/>
  <c r="I132" i="21"/>
  <c r="H132" i="21"/>
  <c r="F132" i="21"/>
  <c r="E132" i="21"/>
  <c r="L131" i="21"/>
  <c r="J131" i="21"/>
  <c r="I131" i="21"/>
  <c r="H131" i="21"/>
  <c r="F131" i="21"/>
  <c r="E131" i="21"/>
  <c r="E130" i="21"/>
  <c r="L129" i="21"/>
  <c r="J129" i="21"/>
  <c r="I129" i="21"/>
  <c r="H129" i="21"/>
  <c r="F129" i="21"/>
  <c r="E129" i="21"/>
  <c r="L128" i="21"/>
  <c r="J128" i="21"/>
  <c r="I128" i="21"/>
  <c r="H128" i="21"/>
  <c r="F128" i="21"/>
  <c r="E128" i="21"/>
  <c r="L127" i="21"/>
  <c r="J127" i="21"/>
  <c r="I127" i="21"/>
  <c r="H127" i="21"/>
  <c r="F127" i="21"/>
  <c r="E127" i="21"/>
  <c r="E126" i="21"/>
  <c r="L125" i="21"/>
  <c r="J125" i="21"/>
  <c r="I125" i="21"/>
  <c r="H125" i="21"/>
  <c r="F125" i="21"/>
  <c r="E125" i="21"/>
  <c r="L124" i="21"/>
  <c r="J124" i="21"/>
  <c r="I124" i="21"/>
  <c r="H124" i="21"/>
  <c r="F124" i="21"/>
  <c r="E124" i="21"/>
  <c r="L123" i="21"/>
  <c r="J123" i="21"/>
  <c r="I123" i="21"/>
  <c r="H123" i="21"/>
  <c r="F123" i="21"/>
  <c r="E123" i="21"/>
  <c r="L122" i="21"/>
  <c r="J122" i="21"/>
  <c r="I122" i="21"/>
  <c r="H122" i="21"/>
  <c r="F122" i="21"/>
  <c r="E122" i="21"/>
  <c r="L121" i="21"/>
  <c r="J121" i="21"/>
  <c r="I121" i="21"/>
  <c r="H121" i="21"/>
  <c r="F121" i="21"/>
  <c r="E121" i="21"/>
  <c r="L120" i="21"/>
  <c r="J120" i="21"/>
  <c r="I120" i="21"/>
  <c r="H120" i="21"/>
  <c r="F120" i="21"/>
  <c r="E120" i="21"/>
  <c r="E119" i="21"/>
  <c r="L118" i="21"/>
  <c r="J118" i="21"/>
  <c r="I118" i="21"/>
  <c r="H118" i="21"/>
  <c r="F118" i="21"/>
  <c r="E118" i="21"/>
  <c r="L117" i="21"/>
  <c r="J117" i="21"/>
  <c r="I117" i="21"/>
  <c r="H117" i="21"/>
  <c r="F117" i="21"/>
  <c r="E117" i="21"/>
  <c r="L116" i="21"/>
  <c r="J116" i="21"/>
  <c r="I116" i="21"/>
  <c r="H116" i="21"/>
  <c r="F116" i="21"/>
  <c r="E116" i="21"/>
  <c r="L115" i="21"/>
  <c r="J115" i="21"/>
  <c r="I115" i="21"/>
  <c r="H115" i="21"/>
  <c r="F115" i="21"/>
  <c r="E115" i="21"/>
  <c r="L114" i="21"/>
  <c r="J114" i="21"/>
  <c r="I114" i="21"/>
  <c r="H114" i="21"/>
  <c r="F114" i="21"/>
  <c r="E114" i="21"/>
  <c r="E113" i="21"/>
  <c r="L112" i="21"/>
  <c r="J112" i="21"/>
  <c r="I112" i="21"/>
  <c r="H112" i="21"/>
  <c r="F112" i="21"/>
  <c r="E112" i="21"/>
  <c r="L111" i="21"/>
  <c r="J111" i="21"/>
  <c r="I111" i="21"/>
  <c r="H111" i="21"/>
  <c r="F111" i="21"/>
  <c r="E111" i="21"/>
  <c r="E110" i="21"/>
  <c r="L109" i="21"/>
  <c r="J109" i="21"/>
  <c r="I109" i="21"/>
  <c r="H109" i="21"/>
  <c r="F109" i="21"/>
  <c r="E109" i="21"/>
  <c r="L108" i="21"/>
  <c r="J108" i="21"/>
  <c r="I108" i="21"/>
  <c r="H108" i="21"/>
  <c r="F108" i="21"/>
  <c r="E108" i="21"/>
  <c r="E107" i="21"/>
  <c r="L106" i="21"/>
  <c r="J106" i="21"/>
  <c r="I106" i="21"/>
  <c r="H106" i="21"/>
  <c r="F106" i="21"/>
  <c r="E106" i="21"/>
  <c r="L105" i="21"/>
  <c r="J105" i="21"/>
  <c r="I105" i="21"/>
  <c r="H105" i="21"/>
  <c r="F105" i="21"/>
  <c r="E105" i="21"/>
  <c r="E104" i="21"/>
  <c r="J103" i="21"/>
  <c r="I103" i="21"/>
  <c r="H103" i="21"/>
  <c r="J102" i="21"/>
  <c r="I102" i="21"/>
  <c r="H102" i="21"/>
  <c r="F101" i="21"/>
  <c r="E101" i="21"/>
  <c r="L100" i="21"/>
  <c r="J100" i="21"/>
  <c r="I100" i="21"/>
  <c r="H100" i="21"/>
  <c r="F100" i="21"/>
  <c r="E100" i="21"/>
  <c r="L99" i="21"/>
  <c r="J99" i="21"/>
  <c r="I99" i="21"/>
  <c r="H99" i="21"/>
  <c r="F99" i="21"/>
  <c r="E99" i="21"/>
  <c r="L98" i="21"/>
  <c r="J98" i="21"/>
  <c r="I98" i="21"/>
  <c r="H98" i="21"/>
  <c r="F98" i="21"/>
  <c r="E98" i="21"/>
  <c r="E97" i="21"/>
  <c r="J96" i="21"/>
  <c r="I96" i="21"/>
  <c r="J95" i="21"/>
  <c r="I95" i="21"/>
  <c r="J94" i="21"/>
  <c r="I94" i="21"/>
  <c r="F94" i="21"/>
  <c r="J93" i="21"/>
  <c r="I93" i="21"/>
  <c r="F92" i="21"/>
  <c r="E92" i="21"/>
  <c r="J91" i="21"/>
  <c r="I91" i="21"/>
  <c r="J90" i="21"/>
  <c r="I90" i="21"/>
  <c r="J89" i="21"/>
  <c r="I89" i="21"/>
  <c r="F88" i="21"/>
  <c r="E88" i="21"/>
  <c r="L87" i="21"/>
  <c r="J87" i="21"/>
  <c r="I87" i="21"/>
  <c r="H87" i="21"/>
  <c r="F87" i="21"/>
  <c r="E87" i="21"/>
  <c r="L86" i="21"/>
  <c r="J86" i="21"/>
  <c r="I86" i="21"/>
  <c r="H86" i="21"/>
  <c r="F86" i="21"/>
  <c r="E86" i="21"/>
  <c r="L85" i="21"/>
  <c r="J85" i="21"/>
  <c r="I85" i="21"/>
  <c r="H85" i="21"/>
  <c r="F85" i="21"/>
  <c r="E85" i="21"/>
  <c r="L84" i="21"/>
  <c r="J84" i="21"/>
  <c r="I84" i="21"/>
  <c r="H84" i="21"/>
  <c r="F84" i="21"/>
  <c r="E84" i="21"/>
  <c r="E83" i="21"/>
  <c r="L82" i="21"/>
  <c r="J82" i="21"/>
  <c r="I82" i="21"/>
  <c r="H82" i="21"/>
  <c r="F82" i="21"/>
  <c r="E82" i="21"/>
  <c r="L81" i="21"/>
  <c r="J81" i="21"/>
  <c r="I81" i="21"/>
  <c r="H81" i="21"/>
  <c r="F81" i="21"/>
  <c r="E81" i="21"/>
  <c r="E80" i="21"/>
  <c r="L79" i="21"/>
  <c r="J79" i="21"/>
  <c r="I79" i="21"/>
  <c r="H79" i="21"/>
  <c r="F79" i="21"/>
  <c r="E79" i="21"/>
  <c r="L78" i="21"/>
  <c r="J78" i="21"/>
  <c r="I78" i="21"/>
  <c r="H78" i="21"/>
  <c r="F78" i="21"/>
  <c r="E78" i="21"/>
  <c r="E77" i="21"/>
  <c r="L76" i="21"/>
  <c r="J76" i="21"/>
  <c r="I76" i="21"/>
  <c r="H76" i="21"/>
  <c r="F76" i="21"/>
  <c r="E76" i="21"/>
  <c r="L75" i="21"/>
  <c r="J75" i="21"/>
  <c r="I75" i="21"/>
  <c r="H75" i="21"/>
  <c r="F75" i="21"/>
  <c r="E75" i="21"/>
  <c r="E74" i="21"/>
  <c r="L73" i="21"/>
  <c r="J73" i="21"/>
  <c r="I73" i="21"/>
  <c r="H73" i="21"/>
  <c r="F73" i="21"/>
  <c r="L72" i="21"/>
  <c r="J72" i="21"/>
  <c r="I72" i="21"/>
  <c r="H72" i="21"/>
  <c r="F72" i="21"/>
  <c r="E72" i="21"/>
  <c r="E71" i="21"/>
  <c r="L70" i="21"/>
  <c r="J70" i="21"/>
  <c r="I70" i="21"/>
  <c r="H70" i="21"/>
  <c r="F70" i="21"/>
  <c r="E70" i="21"/>
  <c r="L69" i="21"/>
  <c r="J69" i="21"/>
  <c r="I69" i="21"/>
  <c r="H69" i="21"/>
  <c r="F69" i="21"/>
  <c r="E69" i="21"/>
  <c r="E68" i="21"/>
  <c r="L67" i="21"/>
  <c r="J67" i="21"/>
  <c r="I67" i="21"/>
  <c r="H67" i="21"/>
  <c r="F67" i="21"/>
  <c r="E67" i="21"/>
  <c r="L66" i="21"/>
  <c r="J66" i="21"/>
  <c r="I66" i="21"/>
  <c r="H66" i="21"/>
  <c r="F66" i="21"/>
  <c r="E66" i="21"/>
  <c r="L65" i="21"/>
  <c r="J65" i="21"/>
  <c r="I65" i="21"/>
  <c r="H65" i="21"/>
  <c r="F65" i="21"/>
  <c r="E65" i="21"/>
  <c r="L64" i="21"/>
  <c r="J64" i="21"/>
  <c r="I64" i="21"/>
  <c r="H64" i="21"/>
  <c r="F64" i="21"/>
  <c r="E64" i="21"/>
  <c r="L63" i="21"/>
  <c r="J63" i="21"/>
  <c r="I63" i="21"/>
  <c r="H63" i="21"/>
  <c r="F63" i="21"/>
  <c r="E63" i="21"/>
  <c r="I62" i="21"/>
  <c r="H62" i="21"/>
  <c r="E62" i="21"/>
  <c r="L61" i="21"/>
  <c r="J61" i="21"/>
  <c r="I61" i="21"/>
  <c r="H61" i="21"/>
  <c r="F61" i="21"/>
  <c r="E61" i="21"/>
  <c r="L60" i="21"/>
  <c r="J60" i="21"/>
  <c r="I60" i="21"/>
  <c r="H60" i="21"/>
  <c r="F60" i="21"/>
  <c r="E60" i="21"/>
  <c r="L59" i="21"/>
  <c r="J59" i="21"/>
  <c r="I59" i="21"/>
  <c r="H59" i="21"/>
  <c r="F59" i="21"/>
  <c r="E59" i="21"/>
  <c r="L58" i="21"/>
  <c r="J58" i="21"/>
  <c r="I58" i="21"/>
  <c r="H58" i="21"/>
  <c r="F58" i="21"/>
  <c r="E58" i="21"/>
  <c r="I57" i="21"/>
  <c r="H57" i="21"/>
  <c r="E57" i="21"/>
  <c r="L56" i="21"/>
  <c r="J56" i="21"/>
  <c r="I56" i="21"/>
  <c r="H56" i="21"/>
  <c r="F56" i="21"/>
  <c r="E56" i="21"/>
  <c r="L55" i="21"/>
  <c r="J55" i="21"/>
  <c r="I55" i="21"/>
  <c r="H55" i="21"/>
  <c r="F55" i="21"/>
  <c r="E55" i="21"/>
  <c r="I54" i="21"/>
  <c r="H54" i="21"/>
  <c r="E54" i="21"/>
  <c r="L53" i="21"/>
  <c r="J53" i="21"/>
  <c r="I53" i="21"/>
  <c r="H53" i="21"/>
  <c r="F53" i="21"/>
  <c r="E53" i="21"/>
  <c r="L52" i="21"/>
  <c r="J52" i="21"/>
  <c r="I52" i="21"/>
  <c r="H52" i="21"/>
  <c r="F52" i="21"/>
  <c r="E52" i="21"/>
  <c r="L51" i="21"/>
  <c r="J51" i="21"/>
  <c r="I51" i="21"/>
  <c r="H51" i="21"/>
  <c r="F51" i="21"/>
  <c r="E51" i="21"/>
  <c r="L50" i="21"/>
  <c r="J50" i="21"/>
  <c r="I50" i="21"/>
  <c r="H50" i="21"/>
  <c r="F50" i="21"/>
  <c r="E50" i="21"/>
  <c r="E49" i="21"/>
  <c r="L48" i="21"/>
  <c r="J48" i="21"/>
  <c r="I48" i="21"/>
  <c r="H48" i="21"/>
  <c r="F48" i="21"/>
  <c r="E48" i="21"/>
  <c r="L47" i="21"/>
  <c r="J47" i="21"/>
  <c r="I47" i="21"/>
  <c r="H47" i="21"/>
  <c r="F47" i="21"/>
  <c r="E47" i="21"/>
  <c r="L46" i="21"/>
  <c r="J46" i="21"/>
  <c r="I46" i="21"/>
  <c r="H46" i="21"/>
  <c r="F46" i="21"/>
  <c r="E46" i="21"/>
  <c r="E45" i="21"/>
  <c r="L44" i="21"/>
  <c r="J44" i="21"/>
  <c r="I44" i="21"/>
  <c r="H44" i="21"/>
  <c r="F44" i="21"/>
  <c r="E44" i="21"/>
  <c r="L43" i="21"/>
  <c r="J43" i="21"/>
  <c r="I43" i="21"/>
  <c r="H43" i="21"/>
  <c r="F43" i="21"/>
  <c r="E43" i="21"/>
  <c r="L42" i="21"/>
  <c r="J42" i="21"/>
  <c r="I42" i="21"/>
  <c r="H42" i="21"/>
  <c r="F42" i="21"/>
  <c r="E42" i="21"/>
  <c r="E41" i="21"/>
  <c r="E40" i="21"/>
  <c r="L39" i="21"/>
  <c r="J39" i="21"/>
  <c r="I39" i="21"/>
  <c r="H39" i="21"/>
  <c r="F39" i="21"/>
  <c r="E39" i="21"/>
  <c r="L38" i="21"/>
  <c r="J38" i="21"/>
  <c r="I38" i="21"/>
  <c r="H38" i="21"/>
  <c r="F38" i="21"/>
  <c r="E38" i="21"/>
  <c r="L37" i="21"/>
  <c r="J37" i="21"/>
  <c r="I37" i="21"/>
  <c r="H37" i="21"/>
  <c r="F37" i="21"/>
  <c r="E37" i="21"/>
  <c r="L36" i="21"/>
  <c r="J36" i="21"/>
  <c r="I36" i="21"/>
  <c r="H36" i="21"/>
  <c r="F36" i="21"/>
  <c r="E36" i="21"/>
  <c r="L35" i="21"/>
  <c r="J35" i="21"/>
  <c r="I35" i="21"/>
  <c r="F35" i="21"/>
  <c r="E35" i="21"/>
  <c r="L34" i="21"/>
  <c r="J34" i="21"/>
  <c r="I34" i="21"/>
  <c r="F34" i="21"/>
  <c r="E34" i="21"/>
  <c r="L33" i="21"/>
  <c r="J33" i="21"/>
  <c r="I33" i="21"/>
  <c r="H33" i="21"/>
  <c r="F33" i="21"/>
  <c r="E33" i="21"/>
  <c r="L32" i="21"/>
  <c r="J32" i="21"/>
  <c r="I32" i="21"/>
  <c r="H32" i="21"/>
  <c r="F32" i="21"/>
  <c r="E32" i="21"/>
  <c r="L31" i="21"/>
  <c r="J31" i="21"/>
  <c r="I31" i="21"/>
  <c r="H31" i="21"/>
  <c r="F31" i="21"/>
  <c r="E31" i="21"/>
  <c r="L30" i="21"/>
  <c r="J30" i="21"/>
  <c r="I30" i="21"/>
  <c r="H30" i="21"/>
  <c r="F30" i="21"/>
  <c r="E30" i="21"/>
  <c r="E29" i="21"/>
  <c r="L28" i="21"/>
  <c r="J28" i="21"/>
  <c r="I28" i="21"/>
  <c r="H28" i="21"/>
  <c r="F28" i="21"/>
  <c r="E28" i="21"/>
  <c r="L27" i="21"/>
  <c r="J27" i="21"/>
  <c r="I27" i="21"/>
  <c r="H27" i="21"/>
  <c r="F27" i="21"/>
  <c r="E27" i="21"/>
  <c r="L26" i="21"/>
  <c r="J26" i="21"/>
  <c r="I26" i="21"/>
  <c r="H26" i="21"/>
  <c r="F26" i="21"/>
  <c r="E26" i="21"/>
  <c r="L25" i="21"/>
  <c r="J25" i="21"/>
  <c r="I25" i="21"/>
  <c r="H25" i="21"/>
  <c r="F25" i="21"/>
  <c r="E25" i="21"/>
  <c r="L24" i="21"/>
  <c r="J24" i="21"/>
  <c r="I24" i="21"/>
  <c r="H24" i="21"/>
  <c r="F24" i="21"/>
  <c r="E24" i="21"/>
  <c r="L23" i="21"/>
  <c r="J23" i="21"/>
  <c r="I23" i="21"/>
  <c r="H23" i="21"/>
  <c r="F23" i="21"/>
  <c r="E23" i="21"/>
  <c r="E22" i="21"/>
  <c r="J21" i="21"/>
  <c r="I21" i="21"/>
  <c r="H21" i="21"/>
  <c r="E21" i="21"/>
  <c r="J20" i="21"/>
  <c r="I20" i="21"/>
  <c r="E20" i="21"/>
  <c r="J19" i="21"/>
  <c r="I19" i="21"/>
  <c r="E19" i="21"/>
  <c r="L18" i="21"/>
  <c r="J18" i="21"/>
  <c r="I18" i="21"/>
  <c r="H18" i="21"/>
  <c r="H19" i="21" s="1"/>
  <c r="F18" i="21"/>
  <c r="E18" i="21"/>
  <c r="L17" i="21"/>
  <c r="J17" i="21"/>
  <c r="I17" i="21"/>
  <c r="H17" i="21"/>
  <c r="H20" i="21" s="1"/>
  <c r="F17" i="21"/>
  <c r="E17" i="21"/>
  <c r="L16" i="21"/>
  <c r="J16" i="21"/>
  <c r="I16" i="21"/>
  <c r="H16" i="21"/>
  <c r="F16" i="21"/>
  <c r="E16" i="21"/>
  <c r="E15" i="21"/>
  <c r="L14" i="21"/>
  <c r="J14" i="21"/>
  <c r="I14" i="21"/>
  <c r="H14" i="21"/>
  <c r="F14" i="21"/>
  <c r="E14" i="21"/>
  <c r="L13" i="21"/>
  <c r="J13" i="21"/>
  <c r="I13" i="21"/>
  <c r="H13" i="21"/>
  <c r="F13" i="21"/>
  <c r="E13" i="21"/>
  <c r="L12" i="21"/>
  <c r="J12" i="21"/>
  <c r="I12" i="21"/>
  <c r="H12" i="21"/>
  <c r="F12" i="21"/>
  <c r="E12" i="21"/>
  <c r="E11" i="21"/>
  <c r="L10" i="21"/>
  <c r="J10" i="21"/>
  <c r="I10" i="21"/>
  <c r="F10" i="21"/>
  <c r="E10" i="21"/>
  <c r="E9" i="21"/>
  <c r="L8" i="21"/>
  <c r="J8" i="21"/>
  <c r="I8" i="21"/>
  <c r="H8" i="21"/>
  <c r="F8" i="21"/>
  <c r="E8" i="21"/>
  <c r="E7" i="21"/>
  <c r="H44" i="1" l="1"/>
  <c r="K6" i="2" l="1"/>
  <c r="L6" i="2"/>
  <c r="M6" i="2"/>
  <c r="N6" i="2"/>
  <c r="K7" i="2"/>
  <c r="L7" i="2"/>
  <c r="M7" i="2"/>
  <c r="N7" i="2"/>
  <c r="L5" i="2"/>
  <c r="M5" i="2"/>
  <c r="N5" i="2"/>
  <c r="K5" i="2"/>
  <c r="L12" i="4"/>
  <c r="K12" i="4"/>
  <c r="J12" i="4"/>
  <c r="H12" i="4"/>
  <c r="F12" i="4"/>
  <c r="M12" i="4" s="1"/>
  <c r="M11" i="4"/>
  <c r="L11" i="4"/>
  <c r="K11" i="4"/>
  <c r="J11" i="4"/>
  <c r="I11" i="4"/>
  <c r="G11" i="4"/>
  <c r="L6" i="4"/>
  <c r="K6" i="4"/>
  <c r="J6" i="4"/>
  <c r="H6" i="4"/>
  <c r="F6" i="4"/>
  <c r="M6" i="4" s="1"/>
  <c r="M5" i="4"/>
  <c r="L5" i="4"/>
  <c r="K5" i="4"/>
  <c r="J5" i="4"/>
  <c r="I5" i="4"/>
  <c r="G5" i="4"/>
  <c r="Q11" i="17" l="1"/>
  <c r="P11" i="17"/>
  <c r="O11" i="17"/>
  <c r="N11" i="17"/>
  <c r="Q10" i="17"/>
  <c r="P10" i="17"/>
  <c r="O10" i="17"/>
  <c r="N10" i="17"/>
  <c r="M10" i="17"/>
  <c r="L10" i="17"/>
  <c r="K10" i="17"/>
  <c r="J10" i="17"/>
  <c r="Q5" i="17"/>
  <c r="P5" i="17"/>
  <c r="O5" i="17"/>
  <c r="N5" i="17"/>
  <c r="M5" i="17"/>
  <c r="L5" i="17"/>
  <c r="K5" i="17"/>
  <c r="J5" i="17"/>
  <c r="M14" i="11" l="1"/>
  <c r="L14" i="11"/>
  <c r="K14" i="11"/>
  <c r="J14" i="11"/>
  <c r="M13" i="11"/>
  <c r="L13" i="11"/>
  <c r="K13" i="11"/>
  <c r="J13" i="11"/>
  <c r="M12" i="11"/>
  <c r="L12" i="11"/>
  <c r="K12" i="11"/>
  <c r="J12" i="11"/>
  <c r="M11" i="11"/>
  <c r="L11" i="11"/>
  <c r="K11" i="11"/>
  <c r="J11" i="11"/>
  <c r="F11" i="11"/>
  <c r="M5" i="11"/>
  <c r="L5" i="11"/>
  <c r="K5" i="11"/>
  <c r="J5" i="11"/>
  <c r="G5" i="11"/>
  <c r="S479" i="19"/>
  <c r="O479" i="19"/>
  <c r="S478" i="19"/>
  <c r="O478" i="19"/>
  <c r="N478" i="19"/>
  <c r="S477" i="19"/>
  <c r="O477" i="19"/>
  <c r="S476" i="19"/>
  <c r="O476" i="19"/>
  <c r="S475" i="19"/>
  <c r="O475" i="19"/>
  <c r="S474" i="19"/>
  <c r="O474" i="19"/>
  <c r="N474" i="19"/>
  <c r="S473" i="19"/>
  <c r="O473" i="19"/>
  <c r="S472" i="19"/>
  <c r="N472" i="19"/>
  <c r="O472" i="19"/>
  <c r="S471" i="19"/>
  <c r="O471" i="19"/>
  <c r="S470" i="19"/>
  <c r="O470" i="19"/>
  <c r="S469" i="19"/>
  <c r="O469" i="19"/>
  <c r="N469" i="19"/>
  <c r="S468" i="19"/>
  <c r="O468" i="19"/>
  <c r="S467" i="19"/>
  <c r="O467" i="19"/>
  <c r="N467" i="19"/>
  <c r="S466" i="19"/>
  <c r="O466" i="19"/>
  <c r="S465" i="19"/>
  <c r="O465" i="19"/>
  <c r="N465" i="19"/>
  <c r="S464" i="19"/>
  <c r="O464" i="19"/>
  <c r="N464" i="19"/>
  <c r="S463" i="19"/>
  <c r="O463" i="19"/>
  <c r="N463" i="19"/>
  <c r="S462" i="19"/>
  <c r="O462" i="19"/>
  <c r="N462" i="19"/>
  <c r="S461" i="19"/>
  <c r="O461" i="19"/>
  <c r="N461" i="19"/>
  <c r="S460" i="19"/>
  <c r="O460" i="19"/>
  <c r="S459" i="19"/>
  <c r="O459" i="19"/>
  <c r="S458" i="19"/>
  <c r="O458" i="19"/>
  <c r="S457" i="19"/>
  <c r="O457" i="19"/>
  <c r="N457" i="19"/>
  <c r="S456" i="19"/>
  <c r="O456" i="19"/>
  <c r="N456" i="19"/>
  <c r="S455" i="19"/>
  <c r="O455" i="19"/>
  <c r="S454" i="19"/>
  <c r="O454" i="19"/>
  <c r="S453" i="19"/>
  <c r="O453" i="19"/>
  <c r="S452" i="19"/>
  <c r="O452" i="19"/>
  <c r="N452" i="19"/>
  <c r="S451" i="19"/>
  <c r="O451" i="19"/>
  <c r="N451" i="19"/>
  <c r="S450" i="19"/>
  <c r="O450" i="19"/>
  <c r="S449" i="19"/>
  <c r="O449" i="19"/>
  <c r="S448" i="19"/>
  <c r="O448" i="19"/>
  <c r="N448" i="19"/>
  <c r="S447" i="19"/>
  <c r="O447" i="19"/>
  <c r="N447" i="19"/>
  <c r="S446" i="19"/>
  <c r="O446" i="19"/>
  <c r="N446" i="19"/>
  <c r="S445" i="19"/>
  <c r="O445" i="19"/>
  <c r="N445" i="19"/>
  <c r="S444" i="19"/>
  <c r="O444" i="19"/>
  <c r="N444" i="19"/>
  <c r="S443" i="19"/>
  <c r="O443" i="19"/>
  <c r="N443" i="19"/>
  <c r="S442" i="19"/>
  <c r="O442" i="19"/>
  <c r="S441" i="19"/>
  <c r="O441" i="19"/>
  <c r="S440" i="19"/>
  <c r="O440" i="19"/>
  <c r="S439" i="19"/>
  <c r="O439" i="19"/>
  <c r="S438" i="19"/>
  <c r="O438" i="19"/>
  <c r="S437" i="19"/>
  <c r="O437" i="19"/>
  <c r="S436" i="19"/>
  <c r="O436" i="19"/>
  <c r="S435" i="19"/>
  <c r="O435" i="19"/>
  <c r="S434" i="19"/>
  <c r="O434" i="19"/>
  <c r="N434" i="19"/>
  <c r="S433" i="19"/>
  <c r="O433" i="19"/>
  <c r="N433" i="19"/>
  <c r="S432" i="19"/>
  <c r="N432" i="19"/>
  <c r="O432" i="19"/>
  <c r="S431" i="19"/>
  <c r="N431" i="19"/>
  <c r="O431" i="19"/>
  <c r="S430" i="19"/>
  <c r="N430" i="19"/>
  <c r="O430" i="19"/>
  <c r="S429" i="19"/>
  <c r="N429" i="19"/>
  <c r="O429" i="19"/>
  <c r="S428" i="19"/>
  <c r="O428" i="19"/>
  <c r="S427" i="19"/>
  <c r="O427" i="19"/>
  <c r="N427" i="19"/>
  <c r="S426" i="19"/>
  <c r="P426" i="19"/>
  <c r="O426" i="19"/>
  <c r="S425" i="19"/>
  <c r="O425" i="19"/>
  <c r="N425" i="19"/>
  <c r="S424" i="19"/>
  <c r="O424" i="19"/>
  <c r="N424" i="19"/>
  <c r="S423" i="19"/>
  <c r="O423" i="19"/>
  <c r="N423" i="19"/>
  <c r="S422" i="19"/>
  <c r="O422" i="19"/>
  <c r="N422" i="19"/>
  <c r="S421" i="19"/>
  <c r="O421" i="19"/>
  <c r="S420" i="19"/>
  <c r="O420" i="19"/>
  <c r="N420" i="19"/>
  <c r="S419" i="19"/>
  <c r="O419" i="19"/>
  <c r="N419" i="19"/>
  <c r="S418" i="19"/>
  <c r="O418" i="19"/>
  <c r="N418" i="19"/>
  <c r="S417" i="19"/>
  <c r="O417" i="19"/>
  <c r="S416" i="19"/>
  <c r="O416" i="19"/>
  <c r="N416" i="19"/>
  <c r="S415" i="19"/>
  <c r="O415" i="19"/>
  <c r="N415" i="19"/>
  <c r="S414" i="19"/>
  <c r="O414" i="19"/>
  <c r="N414" i="19"/>
  <c r="S413" i="19"/>
  <c r="O413" i="19"/>
  <c r="N413" i="19"/>
  <c r="S412" i="19"/>
  <c r="O412" i="19"/>
  <c r="N412" i="19"/>
  <c r="S411" i="19"/>
  <c r="O411" i="19"/>
  <c r="S410" i="19"/>
  <c r="O410" i="19"/>
  <c r="N410" i="19"/>
  <c r="S409" i="19"/>
  <c r="S408" i="19"/>
  <c r="S407" i="19"/>
  <c r="S406" i="19"/>
  <c r="S405" i="19"/>
  <c r="S404" i="19"/>
  <c r="S402" i="19"/>
  <c r="S401" i="19"/>
  <c r="S400" i="19"/>
  <c r="S399" i="19"/>
  <c r="S398" i="19"/>
  <c r="S397" i="19"/>
  <c r="S396" i="19"/>
  <c r="S395" i="19"/>
  <c r="S394" i="19"/>
  <c r="S393" i="19"/>
  <c r="S392" i="19"/>
  <c r="N392" i="19"/>
  <c r="O392" i="19"/>
  <c r="S391" i="19"/>
  <c r="S390" i="19"/>
  <c r="S389" i="19"/>
  <c r="P389" i="19"/>
  <c r="S388" i="19"/>
  <c r="S387" i="19"/>
  <c r="N387" i="19"/>
  <c r="O387" i="19"/>
  <c r="S386" i="19"/>
  <c r="O386" i="19"/>
  <c r="N386" i="19"/>
  <c r="S385" i="19"/>
  <c r="O385" i="19"/>
  <c r="S382" i="19"/>
  <c r="O382" i="19"/>
  <c r="S381" i="19"/>
  <c r="O381" i="19"/>
  <c r="S380" i="19"/>
  <c r="O380" i="19"/>
  <c r="S379" i="19"/>
  <c r="O379" i="19"/>
  <c r="S378" i="19"/>
  <c r="O378" i="19"/>
  <c r="N378" i="19"/>
  <c r="S377" i="19"/>
  <c r="O377" i="19"/>
  <c r="N377" i="19"/>
  <c r="S376" i="19"/>
  <c r="O376" i="19"/>
  <c r="N376" i="19"/>
  <c r="S375" i="19"/>
  <c r="O375" i="19"/>
  <c r="N375" i="19"/>
  <c r="S374" i="19"/>
  <c r="O374" i="19"/>
  <c r="N374" i="19"/>
  <c r="S373" i="19"/>
  <c r="O373" i="19"/>
  <c r="S372" i="19"/>
  <c r="N372" i="19"/>
  <c r="O372" i="19"/>
  <c r="S371" i="19"/>
  <c r="O371" i="19"/>
  <c r="N371" i="19"/>
  <c r="S370" i="19"/>
  <c r="O370" i="19"/>
  <c r="S369" i="19"/>
  <c r="O369" i="19"/>
  <c r="S368" i="19"/>
  <c r="O368" i="19"/>
  <c r="N368" i="19"/>
  <c r="S367" i="19"/>
  <c r="O367" i="19"/>
  <c r="N367" i="19"/>
  <c r="S366" i="19"/>
  <c r="O366" i="19"/>
  <c r="S365" i="19"/>
  <c r="O365" i="19"/>
  <c r="S364" i="19"/>
  <c r="O364" i="19"/>
  <c r="S363" i="19"/>
  <c r="O363" i="19"/>
  <c r="N363" i="19"/>
  <c r="S362" i="19"/>
  <c r="O362" i="19"/>
  <c r="N362" i="19"/>
  <c r="S361" i="19"/>
  <c r="O361" i="19"/>
  <c r="S360" i="19"/>
  <c r="O360" i="19"/>
  <c r="S359" i="19"/>
  <c r="O359" i="19"/>
  <c r="S358" i="19"/>
  <c r="O358" i="19"/>
  <c r="S357" i="19"/>
  <c r="O357" i="19"/>
  <c r="S356" i="19"/>
  <c r="O356" i="19"/>
  <c r="S355" i="19"/>
  <c r="O355" i="19"/>
  <c r="S354" i="19"/>
  <c r="O354" i="19"/>
  <c r="S353" i="19"/>
  <c r="O353" i="19"/>
  <c r="S352" i="19"/>
  <c r="O352" i="19"/>
  <c r="S351" i="19"/>
  <c r="O351" i="19"/>
  <c r="N351" i="19"/>
  <c r="S350" i="19"/>
  <c r="P350" i="19"/>
  <c r="N350" i="19"/>
  <c r="O350" i="19"/>
  <c r="S349" i="19"/>
  <c r="P349" i="19"/>
  <c r="N349" i="19"/>
  <c r="O349" i="19"/>
  <c r="S348" i="19"/>
  <c r="P348" i="19"/>
  <c r="N348" i="19"/>
  <c r="O348" i="19"/>
  <c r="S347" i="19"/>
  <c r="P347" i="19"/>
  <c r="N347" i="19"/>
  <c r="O347" i="19"/>
  <c r="S346" i="19"/>
  <c r="P346" i="19"/>
  <c r="N346" i="19"/>
  <c r="O346" i="19"/>
  <c r="S345" i="19"/>
  <c r="P345" i="19"/>
  <c r="N345" i="19"/>
  <c r="O345" i="19"/>
  <c r="S344" i="19"/>
  <c r="P344" i="19"/>
  <c r="N344" i="19"/>
  <c r="O344" i="19"/>
  <c r="S343" i="19"/>
  <c r="P343" i="19"/>
  <c r="O343" i="19"/>
  <c r="N343" i="19"/>
  <c r="S342" i="19"/>
  <c r="P342" i="19"/>
  <c r="O342" i="19"/>
  <c r="N342" i="19"/>
  <c r="S341" i="19"/>
  <c r="P341" i="19"/>
  <c r="O341" i="19"/>
  <c r="N341" i="19"/>
  <c r="S340" i="19"/>
  <c r="P340" i="19"/>
  <c r="O340" i="19"/>
  <c r="S339" i="19"/>
  <c r="P339" i="19"/>
  <c r="O339" i="19"/>
  <c r="S338" i="19"/>
  <c r="P338" i="19"/>
  <c r="O338" i="19"/>
  <c r="N338" i="19"/>
  <c r="S337" i="19"/>
  <c r="P337" i="19"/>
  <c r="O337" i="19"/>
  <c r="N337" i="19"/>
  <c r="S336" i="19"/>
  <c r="P336" i="19"/>
  <c r="O336" i="19"/>
  <c r="N336" i="19"/>
  <c r="S335" i="19"/>
  <c r="P335" i="19"/>
  <c r="O335" i="19"/>
  <c r="S334" i="19"/>
  <c r="P334" i="19"/>
  <c r="O334" i="19"/>
  <c r="S333" i="19"/>
  <c r="P333" i="19"/>
  <c r="O333" i="19"/>
  <c r="N333" i="19"/>
  <c r="S332" i="19"/>
  <c r="P332" i="19"/>
  <c r="O332" i="19"/>
  <c r="S331" i="19"/>
  <c r="P331" i="19"/>
  <c r="O331" i="19"/>
  <c r="N331" i="19"/>
  <c r="S330" i="19"/>
  <c r="P330" i="19"/>
  <c r="O330" i="19"/>
  <c r="N330" i="19"/>
  <c r="S329" i="19"/>
  <c r="O329" i="19"/>
  <c r="N329" i="19"/>
  <c r="S328" i="19"/>
  <c r="O328" i="19"/>
  <c r="S327" i="19"/>
  <c r="O327" i="19"/>
  <c r="N327" i="19"/>
  <c r="S326" i="19"/>
  <c r="O326" i="19"/>
  <c r="N326" i="19"/>
  <c r="S325" i="19"/>
  <c r="O325" i="19"/>
  <c r="S324" i="19"/>
  <c r="O324" i="19"/>
  <c r="S323" i="19"/>
  <c r="O323" i="19"/>
  <c r="S322" i="19"/>
  <c r="O322" i="19"/>
  <c r="S321" i="19"/>
  <c r="O321" i="19"/>
  <c r="S320" i="19"/>
  <c r="O320" i="19"/>
  <c r="N320" i="19"/>
  <c r="S319" i="19"/>
  <c r="O319" i="19"/>
  <c r="S318" i="19"/>
  <c r="O318" i="19"/>
  <c r="S317" i="19"/>
  <c r="O317" i="19"/>
  <c r="S316" i="19"/>
  <c r="O316" i="19"/>
  <c r="N316" i="19"/>
  <c r="S315" i="19"/>
  <c r="O315" i="19"/>
  <c r="S314" i="19"/>
  <c r="O314" i="19"/>
  <c r="S313" i="19"/>
  <c r="O313" i="19"/>
  <c r="S312" i="19"/>
  <c r="O312" i="19"/>
  <c r="N312" i="19"/>
  <c r="S311" i="19"/>
  <c r="O311" i="19"/>
  <c r="N311" i="19"/>
  <c r="S310" i="19"/>
  <c r="O310" i="19"/>
  <c r="N310" i="19"/>
  <c r="S309" i="19"/>
  <c r="O309" i="19"/>
  <c r="N309" i="19"/>
  <c r="S308" i="19"/>
  <c r="O308" i="19"/>
  <c r="N308" i="19"/>
  <c r="S307" i="19"/>
  <c r="O307" i="19"/>
  <c r="N307" i="19"/>
  <c r="S306" i="19"/>
  <c r="P306" i="19"/>
  <c r="O306" i="19"/>
  <c r="S305" i="19"/>
  <c r="P305" i="19"/>
  <c r="O305" i="19"/>
  <c r="N305" i="19"/>
  <c r="S304" i="19"/>
  <c r="P304" i="19"/>
  <c r="O304" i="19"/>
  <c r="S303" i="19"/>
  <c r="P303" i="19"/>
  <c r="O303" i="19"/>
  <c r="S302" i="19"/>
  <c r="P302" i="19"/>
  <c r="O302" i="19"/>
  <c r="S301" i="19"/>
  <c r="P301" i="19"/>
  <c r="O301" i="19"/>
  <c r="S300" i="19"/>
  <c r="P300" i="19"/>
  <c r="O300" i="19"/>
  <c r="N300" i="19"/>
  <c r="S299" i="19"/>
  <c r="P299" i="19"/>
  <c r="O299" i="19"/>
  <c r="N299" i="19"/>
  <c r="S298" i="19"/>
  <c r="P298" i="19"/>
  <c r="O298" i="19"/>
  <c r="S297" i="19"/>
  <c r="P297" i="19"/>
  <c r="O297" i="19"/>
  <c r="S296" i="19"/>
  <c r="P296" i="19"/>
  <c r="O296" i="19"/>
  <c r="N296" i="19"/>
  <c r="S295" i="19"/>
  <c r="P295" i="19"/>
  <c r="O295" i="19"/>
  <c r="S294" i="19"/>
  <c r="P294" i="19"/>
  <c r="O294" i="19"/>
  <c r="S293" i="19"/>
  <c r="P293" i="19"/>
  <c r="O293" i="19"/>
  <c r="N293" i="19"/>
  <c r="S292" i="19"/>
  <c r="P292" i="19"/>
  <c r="O292" i="19"/>
  <c r="S291" i="19"/>
  <c r="P291" i="19"/>
  <c r="O291" i="19"/>
  <c r="S290" i="19"/>
  <c r="P290" i="19"/>
  <c r="O290" i="19"/>
  <c r="N290" i="19"/>
  <c r="S289" i="19"/>
  <c r="O289" i="19"/>
  <c r="N289" i="19"/>
  <c r="S288" i="19"/>
  <c r="N288" i="19"/>
  <c r="S287" i="19"/>
  <c r="N287" i="19"/>
  <c r="S286" i="19"/>
  <c r="O286" i="19"/>
  <c r="S285" i="19"/>
  <c r="O285" i="19"/>
  <c r="S284" i="19"/>
  <c r="O284" i="19"/>
  <c r="N284" i="19"/>
  <c r="S283" i="19"/>
  <c r="O283" i="19"/>
  <c r="S282" i="19"/>
  <c r="O282" i="19"/>
  <c r="S281" i="19"/>
  <c r="O281" i="19"/>
  <c r="S280" i="19"/>
  <c r="O280" i="19"/>
  <c r="S279" i="19"/>
  <c r="O279" i="19"/>
  <c r="N279" i="19"/>
  <c r="S278" i="19"/>
  <c r="O278" i="19"/>
  <c r="S277" i="19"/>
  <c r="O277" i="19"/>
  <c r="N277" i="19"/>
  <c r="S276" i="19"/>
  <c r="O276" i="19"/>
  <c r="N276" i="19"/>
  <c r="S275" i="19"/>
  <c r="O275" i="19"/>
  <c r="S274" i="19"/>
  <c r="O274" i="19"/>
  <c r="S273" i="19"/>
  <c r="O273" i="19"/>
  <c r="N273" i="19"/>
  <c r="S272" i="19"/>
  <c r="O272" i="19"/>
  <c r="N272" i="19"/>
  <c r="S270" i="19"/>
  <c r="P270" i="19"/>
  <c r="O270" i="19"/>
  <c r="S269" i="19"/>
  <c r="P269" i="19"/>
  <c r="O269" i="19"/>
  <c r="S268" i="19"/>
  <c r="P268" i="19"/>
  <c r="O268" i="19"/>
  <c r="N268" i="19"/>
  <c r="S267" i="19"/>
  <c r="P267" i="19"/>
  <c r="O267" i="19"/>
  <c r="S266" i="19"/>
  <c r="P266" i="19"/>
  <c r="O266" i="19"/>
  <c r="S265" i="19"/>
  <c r="P265" i="19"/>
  <c r="O265" i="19"/>
  <c r="S264" i="19"/>
  <c r="P264" i="19"/>
  <c r="O264" i="19"/>
  <c r="S263" i="19"/>
  <c r="P263" i="19"/>
  <c r="O263" i="19"/>
  <c r="N263" i="19"/>
  <c r="S262" i="19"/>
  <c r="P262" i="19"/>
  <c r="O262" i="19"/>
  <c r="S261" i="19"/>
  <c r="N261" i="19"/>
  <c r="S260" i="19"/>
  <c r="O260" i="19"/>
  <c r="S259" i="19"/>
  <c r="O259" i="19"/>
  <c r="N259" i="19"/>
  <c r="S258" i="19"/>
  <c r="O258" i="19"/>
  <c r="S257" i="19"/>
  <c r="O257" i="19"/>
  <c r="S256" i="19"/>
  <c r="O256" i="19"/>
  <c r="N256" i="19"/>
  <c r="S255" i="19"/>
  <c r="N255" i="19"/>
  <c r="S254" i="19"/>
  <c r="O254" i="19"/>
  <c r="S253" i="19"/>
  <c r="O253" i="19"/>
  <c r="S252" i="19"/>
  <c r="O252" i="19"/>
  <c r="N252" i="19"/>
  <c r="S251" i="19"/>
  <c r="O251" i="19"/>
  <c r="N251" i="19"/>
  <c r="S250" i="19"/>
  <c r="O250" i="19"/>
  <c r="N250" i="19"/>
  <c r="S249" i="19"/>
  <c r="O249" i="19"/>
  <c r="S248" i="19"/>
  <c r="O248" i="19"/>
  <c r="N248" i="19"/>
  <c r="S247" i="19"/>
  <c r="O247" i="19"/>
  <c r="N247" i="19"/>
  <c r="S246" i="19"/>
  <c r="O246" i="19"/>
  <c r="N246" i="19"/>
  <c r="S245" i="19"/>
  <c r="O245" i="19"/>
  <c r="S244" i="19"/>
  <c r="O244" i="19"/>
  <c r="S243" i="19"/>
  <c r="O243" i="19"/>
  <c r="N243" i="19"/>
  <c r="S242" i="19"/>
  <c r="O242" i="19"/>
  <c r="S241" i="19"/>
  <c r="O241" i="19"/>
  <c r="S240" i="19"/>
  <c r="O240" i="19"/>
  <c r="N240" i="19"/>
  <c r="S239" i="19"/>
  <c r="N239" i="19"/>
  <c r="S238" i="19"/>
  <c r="N238" i="19"/>
  <c r="S237" i="19"/>
  <c r="N237" i="19"/>
  <c r="S236" i="19"/>
  <c r="P236" i="19"/>
  <c r="N236" i="19"/>
  <c r="S235" i="19"/>
  <c r="P235" i="19"/>
  <c r="N235" i="19"/>
  <c r="S234" i="19"/>
  <c r="P234" i="19"/>
  <c r="N234" i="19"/>
  <c r="S233" i="19"/>
  <c r="P233" i="19"/>
  <c r="N233" i="19"/>
  <c r="O233" i="19"/>
  <c r="S232" i="19"/>
  <c r="P232" i="19"/>
  <c r="O232" i="19"/>
  <c r="N232" i="19"/>
  <c r="S231" i="19"/>
  <c r="P231" i="19"/>
  <c r="O231" i="19"/>
  <c r="N231" i="19"/>
  <c r="S230" i="19"/>
  <c r="P230" i="19"/>
  <c r="O230" i="19"/>
  <c r="N230" i="19"/>
  <c r="S229" i="19"/>
  <c r="P229" i="19"/>
  <c r="O229" i="19"/>
  <c r="S228" i="19"/>
  <c r="P228" i="19"/>
  <c r="O228" i="19"/>
  <c r="S227" i="19"/>
  <c r="P227" i="19"/>
  <c r="O227" i="19"/>
  <c r="N227" i="19"/>
  <c r="S226" i="19"/>
  <c r="P226" i="19"/>
  <c r="O226" i="19"/>
  <c r="N226" i="19"/>
  <c r="S225" i="19"/>
  <c r="P225" i="19"/>
  <c r="O225" i="19"/>
  <c r="S224" i="19"/>
  <c r="P224" i="19"/>
  <c r="O224" i="19"/>
  <c r="N224" i="19"/>
  <c r="S223" i="19"/>
  <c r="N223" i="19"/>
  <c r="S222" i="19"/>
  <c r="N222" i="19"/>
  <c r="S221" i="19"/>
  <c r="N221" i="19"/>
  <c r="S220" i="19"/>
  <c r="N220" i="19"/>
  <c r="S219" i="19"/>
  <c r="O219" i="19"/>
  <c r="N219" i="19"/>
  <c r="S218" i="19"/>
  <c r="O218" i="19"/>
  <c r="S217" i="19"/>
  <c r="O217" i="19"/>
  <c r="S216" i="19"/>
  <c r="O216" i="19"/>
  <c r="S215" i="19"/>
  <c r="O215" i="19"/>
  <c r="N215" i="19"/>
  <c r="S214" i="19"/>
  <c r="O214" i="19"/>
  <c r="S213" i="19"/>
  <c r="O213" i="19"/>
  <c r="S212" i="19"/>
  <c r="O212" i="19"/>
  <c r="S211" i="19"/>
  <c r="O211" i="19"/>
  <c r="S210" i="19"/>
  <c r="O210" i="19"/>
  <c r="N210" i="19"/>
  <c r="S209" i="19"/>
  <c r="N209" i="19"/>
  <c r="S208" i="19"/>
  <c r="N208" i="19"/>
  <c r="S207" i="19"/>
  <c r="O207" i="19"/>
  <c r="S206" i="19"/>
  <c r="O206" i="19"/>
  <c r="N206" i="19"/>
  <c r="S205" i="19"/>
  <c r="O205" i="19"/>
  <c r="N205" i="19"/>
  <c r="S204" i="19"/>
  <c r="O204" i="19"/>
  <c r="N204" i="19"/>
  <c r="S203" i="19"/>
  <c r="O203" i="19"/>
  <c r="S202" i="19"/>
  <c r="O202" i="19"/>
  <c r="N202" i="19"/>
  <c r="S201" i="19"/>
  <c r="O201" i="19"/>
  <c r="N201" i="19"/>
  <c r="S200" i="19"/>
  <c r="O200" i="19"/>
  <c r="N200" i="19"/>
  <c r="S199" i="19"/>
  <c r="O199" i="19"/>
  <c r="N199" i="19"/>
  <c r="S198" i="19"/>
  <c r="O198" i="19"/>
  <c r="S197" i="19"/>
  <c r="O197" i="19"/>
  <c r="S196" i="19"/>
  <c r="O196" i="19"/>
  <c r="S195" i="19"/>
  <c r="O195" i="19"/>
  <c r="S194" i="19"/>
  <c r="O194" i="19"/>
  <c r="S193" i="19"/>
  <c r="O193" i="19"/>
  <c r="S192" i="19"/>
  <c r="O192" i="19"/>
  <c r="N192" i="19"/>
  <c r="S191" i="19"/>
  <c r="O191" i="19"/>
  <c r="S190" i="19"/>
  <c r="O190" i="19"/>
  <c r="N190" i="19"/>
  <c r="S189" i="19"/>
  <c r="O189" i="19"/>
  <c r="S188" i="19"/>
  <c r="O188" i="19"/>
  <c r="N188" i="19"/>
  <c r="S187" i="19"/>
  <c r="N187" i="19"/>
  <c r="O187" i="19"/>
  <c r="S186" i="19"/>
  <c r="N186" i="19"/>
  <c r="O186" i="19"/>
  <c r="S185" i="19"/>
  <c r="O185" i="19"/>
  <c r="S184" i="19"/>
  <c r="O184" i="19"/>
  <c r="S183" i="19"/>
  <c r="O183" i="19"/>
  <c r="N183" i="19"/>
  <c r="S182" i="19"/>
  <c r="O182" i="19"/>
  <c r="N182" i="19"/>
  <c r="S181" i="19"/>
  <c r="O181" i="19"/>
  <c r="S180" i="19"/>
  <c r="O180" i="19"/>
  <c r="S179" i="19"/>
  <c r="O179" i="19"/>
  <c r="S178" i="19"/>
  <c r="O178" i="19"/>
  <c r="S177" i="19"/>
  <c r="O177" i="19"/>
  <c r="N177" i="19"/>
  <c r="S176" i="19"/>
  <c r="O176" i="19"/>
  <c r="N176" i="19"/>
  <c r="S175" i="19"/>
  <c r="O175" i="19"/>
  <c r="S174" i="19"/>
  <c r="O174" i="19"/>
  <c r="S173" i="19"/>
  <c r="O173" i="19"/>
  <c r="S172" i="19"/>
  <c r="O172" i="19"/>
  <c r="N172" i="19"/>
  <c r="S171" i="19"/>
  <c r="O171" i="19"/>
  <c r="N171" i="19"/>
  <c r="S170" i="19"/>
  <c r="O170" i="19"/>
  <c r="N170" i="19"/>
  <c r="S169" i="19"/>
  <c r="O169" i="19"/>
  <c r="S168" i="19"/>
  <c r="O168" i="19"/>
  <c r="N168" i="19"/>
  <c r="S167" i="19"/>
  <c r="O167" i="19"/>
  <c r="N167" i="19"/>
  <c r="S166" i="19"/>
  <c r="O166" i="19"/>
  <c r="S165" i="19"/>
  <c r="O165" i="19"/>
  <c r="S164" i="19"/>
  <c r="O164" i="19"/>
  <c r="S163" i="19"/>
  <c r="O163" i="19"/>
  <c r="N163" i="19"/>
  <c r="S162" i="19"/>
  <c r="O162" i="19"/>
  <c r="S161" i="19"/>
  <c r="O161" i="19"/>
  <c r="N161" i="19"/>
  <c r="S160" i="19"/>
  <c r="O160" i="19"/>
  <c r="S159" i="19"/>
  <c r="O159" i="19"/>
  <c r="N159" i="19"/>
  <c r="S158" i="19"/>
  <c r="O158" i="19"/>
  <c r="S157" i="19"/>
  <c r="O157" i="19"/>
  <c r="N157" i="19"/>
  <c r="S156" i="19"/>
  <c r="N156" i="19"/>
  <c r="O156" i="19"/>
  <c r="S155" i="19"/>
  <c r="O155" i="19"/>
  <c r="N155" i="19"/>
  <c r="S154" i="19"/>
  <c r="N154" i="19"/>
  <c r="O154" i="19"/>
  <c r="S153" i="19"/>
  <c r="O153" i="19"/>
  <c r="N153" i="19"/>
  <c r="S152" i="19"/>
  <c r="O152" i="19"/>
  <c r="S151" i="19"/>
  <c r="O151" i="19"/>
  <c r="S150" i="19"/>
  <c r="O150" i="19"/>
  <c r="N150" i="19"/>
  <c r="S149" i="19"/>
  <c r="O149" i="19"/>
  <c r="N149" i="19"/>
  <c r="S148" i="19"/>
  <c r="N148" i="19"/>
  <c r="O148" i="19"/>
  <c r="S147" i="19"/>
  <c r="N147" i="19"/>
  <c r="O147" i="19"/>
  <c r="S146" i="19"/>
  <c r="N146" i="19"/>
  <c r="O146" i="19"/>
  <c r="S145" i="19"/>
  <c r="O145" i="19"/>
  <c r="N145" i="19"/>
  <c r="S144" i="19"/>
  <c r="O144" i="19"/>
  <c r="N144" i="19"/>
  <c r="S143" i="19"/>
  <c r="O143" i="19"/>
  <c r="N143" i="19"/>
  <c r="S142" i="19"/>
  <c r="O142" i="19"/>
  <c r="S141" i="19"/>
  <c r="O141" i="19"/>
  <c r="N141" i="19"/>
  <c r="S140" i="19"/>
  <c r="O140" i="19"/>
  <c r="N140" i="19"/>
  <c r="S139" i="19"/>
  <c r="O139" i="19"/>
  <c r="N139" i="19"/>
  <c r="S138" i="19"/>
  <c r="O138" i="19"/>
  <c r="N138" i="19"/>
  <c r="S137" i="19"/>
  <c r="O137" i="19"/>
  <c r="N137" i="19"/>
  <c r="S136" i="19"/>
  <c r="O136" i="19"/>
  <c r="N136" i="19"/>
  <c r="S135" i="19"/>
  <c r="O135" i="19"/>
  <c r="N135" i="19"/>
  <c r="S134" i="19"/>
  <c r="O134" i="19"/>
  <c r="N134" i="19"/>
  <c r="S133" i="19"/>
  <c r="O133" i="19"/>
  <c r="N133" i="19"/>
  <c r="S132" i="19"/>
  <c r="O132" i="19"/>
  <c r="N132" i="19"/>
  <c r="S131" i="19"/>
  <c r="N131" i="19"/>
  <c r="O131" i="19"/>
  <c r="S130" i="19"/>
  <c r="O130" i="19"/>
  <c r="N130" i="19"/>
  <c r="S129" i="19"/>
  <c r="N129" i="19"/>
  <c r="O129" i="19"/>
  <c r="S128" i="19"/>
  <c r="O128" i="19"/>
  <c r="N128" i="19"/>
  <c r="S127" i="19"/>
  <c r="N127" i="19"/>
  <c r="O127" i="19"/>
  <c r="S126" i="19"/>
  <c r="O126" i="19"/>
  <c r="N126" i="19"/>
  <c r="S125" i="19"/>
  <c r="N125" i="19"/>
  <c r="O125" i="19"/>
  <c r="S124" i="19"/>
  <c r="O124" i="19"/>
  <c r="N124" i="19"/>
  <c r="S123" i="19"/>
  <c r="N123" i="19"/>
  <c r="O123" i="19"/>
  <c r="S122" i="19"/>
  <c r="O122" i="19"/>
  <c r="N122" i="19"/>
  <c r="S121" i="19"/>
  <c r="N121" i="19"/>
  <c r="O121" i="19"/>
  <c r="S120" i="19"/>
  <c r="O120" i="19"/>
  <c r="N120" i="19"/>
  <c r="S119" i="19"/>
  <c r="N119" i="19"/>
  <c r="O119" i="19"/>
  <c r="V118" i="19"/>
  <c r="S118" i="19"/>
  <c r="N118" i="19"/>
  <c r="O118" i="19"/>
  <c r="S117" i="19"/>
  <c r="N117" i="19"/>
  <c r="O117" i="19"/>
  <c r="S116" i="19"/>
  <c r="O116" i="19"/>
  <c r="N116" i="19"/>
  <c r="S115" i="19"/>
  <c r="N115" i="19"/>
  <c r="O115" i="19"/>
  <c r="S114" i="19"/>
  <c r="N114" i="19"/>
  <c r="O114" i="19"/>
  <c r="S113" i="19"/>
  <c r="N113" i="19"/>
  <c r="O113" i="19"/>
  <c r="S112" i="19"/>
  <c r="N112" i="19"/>
  <c r="O112" i="19"/>
  <c r="S111" i="19"/>
  <c r="O111" i="19"/>
  <c r="N111" i="19"/>
  <c r="S110" i="19"/>
  <c r="N110" i="19"/>
  <c r="O110" i="19"/>
  <c r="S109" i="19"/>
  <c r="N109" i="19"/>
  <c r="O109" i="19"/>
  <c r="S108" i="19"/>
  <c r="O108" i="19"/>
  <c r="N108" i="19"/>
  <c r="S107" i="19"/>
  <c r="N107" i="19"/>
  <c r="O107" i="19"/>
  <c r="S106" i="19"/>
  <c r="N106" i="19"/>
  <c r="O106" i="19"/>
  <c r="S105" i="19"/>
  <c r="O105" i="19"/>
  <c r="N105" i="19"/>
  <c r="S104" i="19"/>
  <c r="N104" i="19"/>
  <c r="O104" i="19"/>
  <c r="S103" i="19"/>
  <c r="N103" i="19"/>
  <c r="O103" i="19"/>
  <c r="S102" i="19"/>
  <c r="O102" i="19"/>
  <c r="N102" i="19"/>
  <c r="S101" i="19"/>
  <c r="O101" i="19"/>
  <c r="S100" i="19"/>
  <c r="O100" i="19"/>
  <c r="S99" i="19"/>
  <c r="O99" i="19"/>
  <c r="S98" i="19"/>
  <c r="O98" i="19"/>
  <c r="S97" i="19"/>
  <c r="O97" i="19"/>
  <c r="N97" i="19"/>
  <c r="S96" i="19"/>
  <c r="O96" i="19"/>
  <c r="N96" i="19"/>
  <c r="S95" i="19"/>
  <c r="O95" i="19"/>
  <c r="N95" i="19"/>
  <c r="S94" i="19"/>
  <c r="O94" i="19"/>
  <c r="N94" i="19"/>
  <c r="S93" i="19"/>
  <c r="O93" i="19"/>
  <c r="N93" i="19"/>
  <c r="S92" i="19"/>
  <c r="O92" i="19"/>
  <c r="N92" i="19"/>
  <c r="S91" i="19"/>
  <c r="O91" i="19"/>
  <c r="N91" i="19"/>
  <c r="S90" i="19"/>
  <c r="O90" i="19"/>
  <c r="S89" i="19"/>
  <c r="O89" i="19"/>
  <c r="N89" i="19"/>
  <c r="S88" i="19"/>
  <c r="O88" i="19"/>
  <c r="N88" i="19"/>
  <c r="S87" i="19"/>
  <c r="O87" i="19"/>
  <c r="N87" i="19"/>
  <c r="S86" i="19"/>
  <c r="O86" i="19"/>
  <c r="N86" i="19"/>
  <c r="S85" i="19"/>
  <c r="O85" i="19"/>
  <c r="N85" i="19"/>
  <c r="S84" i="19"/>
  <c r="O84" i="19"/>
  <c r="N84" i="19"/>
  <c r="S83" i="19"/>
  <c r="O83" i="19"/>
  <c r="S82" i="19"/>
  <c r="O82" i="19"/>
  <c r="S81" i="19"/>
  <c r="O81" i="19"/>
  <c r="N81" i="19"/>
  <c r="S80" i="19"/>
  <c r="O80" i="19"/>
  <c r="S79" i="19"/>
  <c r="O79" i="19"/>
  <c r="S78" i="19"/>
  <c r="O78" i="19"/>
  <c r="S77" i="19"/>
  <c r="O77" i="19"/>
  <c r="S76" i="19"/>
  <c r="O76" i="19"/>
  <c r="S75" i="19"/>
  <c r="O75" i="19"/>
  <c r="S74" i="19"/>
  <c r="O74" i="19"/>
  <c r="S73" i="19"/>
  <c r="O73" i="19"/>
  <c r="N73" i="19"/>
  <c r="S72" i="19"/>
  <c r="O72" i="19"/>
  <c r="N72" i="19"/>
  <c r="S71" i="19"/>
  <c r="O71" i="19"/>
  <c r="N71" i="19"/>
  <c r="S70" i="19"/>
  <c r="O70" i="19"/>
  <c r="N70" i="19"/>
  <c r="S69" i="19"/>
  <c r="O69" i="19"/>
  <c r="N69" i="19"/>
  <c r="S68" i="19"/>
  <c r="O68" i="19"/>
  <c r="N68" i="19"/>
  <c r="S67" i="19"/>
  <c r="O67" i="19"/>
  <c r="S66" i="19"/>
  <c r="O66" i="19"/>
  <c r="N66" i="19"/>
  <c r="S65" i="19"/>
  <c r="O65" i="19"/>
  <c r="N65" i="19"/>
  <c r="S64" i="19"/>
  <c r="O64" i="19"/>
  <c r="N64" i="19"/>
  <c r="S63" i="19"/>
  <c r="O63" i="19"/>
  <c r="N63" i="19"/>
  <c r="S62" i="19"/>
  <c r="O62" i="19"/>
  <c r="N62" i="19"/>
  <c r="S61" i="19"/>
  <c r="O61" i="19"/>
  <c r="S60" i="19"/>
  <c r="O60" i="19"/>
  <c r="S59" i="19"/>
  <c r="O59" i="19"/>
  <c r="N59" i="19"/>
  <c r="S58" i="19"/>
  <c r="O58" i="19"/>
  <c r="N58" i="19"/>
  <c r="S57" i="19"/>
  <c r="O57" i="19"/>
  <c r="N57" i="19"/>
  <c r="S56" i="19"/>
  <c r="O56" i="19"/>
  <c r="N56" i="19"/>
  <c r="S55" i="19"/>
  <c r="O55" i="19"/>
  <c r="N55" i="19"/>
  <c r="S54" i="19"/>
  <c r="O54" i="19"/>
  <c r="S53" i="19"/>
  <c r="O53" i="19"/>
  <c r="S52" i="19"/>
  <c r="O52" i="19"/>
  <c r="N52" i="19"/>
  <c r="S51" i="19"/>
  <c r="O51" i="19"/>
  <c r="S50" i="19"/>
  <c r="O50" i="19"/>
  <c r="S49" i="19"/>
  <c r="O49" i="19"/>
  <c r="N49" i="19"/>
  <c r="S48" i="19"/>
  <c r="O48" i="19"/>
  <c r="S47" i="19"/>
  <c r="O47" i="19"/>
  <c r="N47" i="19"/>
  <c r="S46" i="19"/>
  <c r="O46" i="19"/>
  <c r="N46" i="19"/>
  <c r="S45" i="19"/>
  <c r="O45" i="19"/>
  <c r="N45" i="19"/>
  <c r="S44" i="19"/>
  <c r="O44" i="19"/>
  <c r="N44" i="19"/>
  <c r="S43" i="19"/>
  <c r="O43" i="19"/>
  <c r="N43" i="19"/>
  <c r="S42" i="19"/>
  <c r="O42" i="19"/>
  <c r="N42" i="19"/>
  <c r="S41" i="19"/>
  <c r="O41" i="19"/>
  <c r="N41" i="19"/>
  <c r="S40" i="19"/>
  <c r="O40" i="19"/>
  <c r="S39" i="19"/>
  <c r="O39" i="19"/>
  <c r="S38" i="19"/>
  <c r="O38" i="19"/>
  <c r="S37" i="19"/>
  <c r="O37" i="19"/>
  <c r="S36" i="19"/>
  <c r="O36" i="19"/>
  <c r="N36" i="19"/>
  <c r="S35" i="19"/>
  <c r="N35" i="19"/>
  <c r="O35" i="19"/>
  <c r="S34" i="19"/>
  <c r="N34" i="19"/>
  <c r="O34" i="19"/>
  <c r="S33" i="19"/>
  <c r="N33" i="19"/>
  <c r="O33" i="19"/>
  <c r="S32" i="19"/>
  <c r="O32" i="19"/>
  <c r="N32" i="19"/>
  <c r="S31" i="19"/>
  <c r="O31" i="19"/>
  <c r="N31" i="19"/>
  <c r="S30" i="19"/>
  <c r="O30" i="19"/>
  <c r="N30" i="19"/>
  <c r="S29" i="19"/>
  <c r="O29" i="19"/>
  <c r="N29" i="19"/>
  <c r="S28" i="19"/>
  <c r="O28" i="19"/>
  <c r="N28" i="19"/>
  <c r="S27" i="19"/>
  <c r="O27" i="19"/>
  <c r="N27" i="19"/>
  <c r="S26" i="19"/>
  <c r="O26" i="19"/>
  <c r="N26" i="19"/>
  <c r="S25" i="19"/>
  <c r="O25" i="19"/>
  <c r="N25" i="19"/>
  <c r="S24" i="19"/>
  <c r="O24" i="19"/>
  <c r="N24" i="19"/>
  <c r="S23" i="19"/>
  <c r="O23" i="19"/>
  <c r="N23" i="19"/>
  <c r="S22" i="19"/>
  <c r="O22" i="19"/>
  <c r="N22" i="19"/>
  <c r="S21" i="19"/>
  <c r="O21" i="19"/>
  <c r="N21" i="19"/>
  <c r="S20" i="19"/>
  <c r="O20" i="19"/>
  <c r="N20" i="19"/>
  <c r="S19" i="19"/>
  <c r="O19" i="19"/>
  <c r="N19" i="19"/>
  <c r="S18" i="19"/>
  <c r="O18" i="19"/>
  <c r="N18" i="19"/>
  <c r="S17" i="19"/>
  <c r="O17" i="19"/>
  <c r="N17" i="19"/>
  <c r="S16" i="19"/>
  <c r="O16" i="19"/>
  <c r="N16" i="19"/>
  <c r="S15" i="19"/>
  <c r="O15" i="19"/>
  <c r="N15" i="19"/>
  <c r="S14" i="19"/>
  <c r="O14" i="19"/>
  <c r="N14" i="19"/>
  <c r="S13" i="19"/>
  <c r="O13" i="19"/>
  <c r="N13" i="19"/>
  <c r="S12" i="19"/>
  <c r="O12" i="19"/>
  <c r="N12" i="19"/>
  <c r="S11" i="19"/>
  <c r="O11" i="19"/>
  <c r="N11" i="19"/>
  <c r="S10" i="19"/>
  <c r="O10" i="19"/>
  <c r="N10" i="19"/>
  <c r="S9" i="19"/>
  <c r="O9" i="19"/>
  <c r="N9" i="19"/>
  <c r="S8" i="19"/>
  <c r="J479" i="12"/>
  <c r="H479" i="12"/>
  <c r="D479" i="12"/>
  <c r="L479" i="12" s="1"/>
  <c r="J478" i="12"/>
  <c r="H478" i="12"/>
  <c r="D478" i="12"/>
  <c r="L478" i="12" s="1"/>
  <c r="K477" i="12"/>
  <c r="J477" i="12"/>
  <c r="H477" i="12"/>
  <c r="D477" i="12"/>
  <c r="L477" i="12" s="1"/>
  <c r="J476" i="12"/>
  <c r="H476" i="12"/>
  <c r="D476" i="12"/>
  <c r="K476" i="12" s="1"/>
  <c r="J475" i="12"/>
  <c r="H475" i="12"/>
  <c r="D475" i="12"/>
  <c r="L475" i="12" s="1"/>
  <c r="J473" i="12"/>
  <c r="H473" i="12"/>
  <c r="D473" i="12"/>
  <c r="L473" i="12" s="1"/>
  <c r="L472" i="12"/>
  <c r="H472" i="12"/>
  <c r="J471" i="12"/>
  <c r="H471" i="12"/>
  <c r="D471" i="12"/>
  <c r="L471" i="12" s="1"/>
  <c r="J470" i="12"/>
  <c r="H470" i="12"/>
  <c r="D470" i="12"/>
  <c r="L470" i="12" s="1"/>
  <c r="K468" i="12"/>
  <c r="J468" i="12"/>
  <c r="H468" i="12"/>
  <c r="D468" i="12"/>
  <c r="L468" i="12" s="1"/>
  <c r="J467" i="12"/>
  <c r="H467" i="12"/>
  <c r="D467" i="12"/>
  <c r="K467" i="12" s="1"/>
  <c r="J466" i="12"/>
  <c r="H466" i="12"/>
  <c r="D466" i="12"/>
  <c r="L466" i="12" s="1"/>
  <c r="J464" i="12"/>
  <c r="H464" i="12"/>
  <c r="D464" i="12"/>
  <c r="L464" i="12" s="1"/>
  <c r="K463" i="12"/>
  <c r="J463" i="12"/>
  <c r="H463" i="12"/>
  <c r="D463" i="12"/>
  <c r="L463" i="12" s="1"/>
  <c r="J462" i="12"/>
  <c r="H462" i="12"/>
  <c r="D462" i="12"/>
  <c r="K462" i="12" s="1"/>
  <c r="J460" i="12"/>
  <c r="H460" i="12"/>
  <c r="D460" i="12"/>
  <c r="L460" i="12" s="1"/>
  <c r="J459" i="12"/>
  <c r="H459" i="12"/>
  <c r="D459" i="12"/>
  <c r="L459" i="12" s="1"/>
  <c r="K458" i="12"/>
  <c r="J458" i="12"/>
  <c r="H458" i="12"/>
  <c r="D458" i="12"/>
  <c r="L458" i="12" s="1"/>
  <c r="J457" i="12"/>
  <c r="H457" i="12"/>
  <c r="D457" i="12"/>
  <c r="K457" i="12" s="1"/>
  <c r="J455" i="12"/>
  <c r="H455" i="12"/>
  <c r="D455" i="12"/>
  <c r="L455" i="12" s="1"/>
  <c r="J454" i="12"/>
  <c r="H454" i="12"/>
  <c r="D454" i="12"/>
  <c r="L454" i="12" s="1"/>
  <c r="K453" i="12"/>
  <c r="J453" i="12"/>
  <c r="H453" i="12"/>
  <c r="D453" i="12"/>
  <c r="L453" i="12" s="1"/>
  <c r="J451" i="12"/>
  <c r="H451" i="12"/>
  <c r="D451" i="12"/>
  <c r="K451" i="12" s="1"/>
  <c r="J450" i="12"/>
  <c r="H450" i="12"/>
  <c r="D450" i="12"/>
  <c r="L450" i="12" s="1"/>
  <c r="J449" i="12"/>
  <c r="H449" i="12"/>
  <c r="D449" i="12"/>
  <c r="L449" i="12" s="1"/>
  <c r="K447" i="12"/>
  <c r="J447" i="12"/>
  <c r="H447" i="12"/>
  <c r="D447" i="12"/>
  <c r="L447" i="12" s="1"/>
  <c r="J446" i="12"/>
  <c r="H446" i="12"/>
  <c r="D446" i="12"/>
  <c r="K446" i="12" s="1"/>
  <c r="J445" i="12"/>
  <c r="H445" i="12"/>
  <c r="D445" i="12"/>
  <c r="L445" i="12" s="1"/>
  <c r="J442" i="12"/>
  <c r="H442" i="12"/>
  <c r="D442" i="12"/>
  <c r="L442" i="12" s="1"/>
  <c r="K441" i="12"/>
  <c r="J441" i="12"/>
  <c r="H441" i="12"/>
  <c r="D441" i="12"/>
  <c r="L441" i="12" s="1"/>
  <c r="J440" i="12"/>
  <c r="H440" i="12"/>
  <c r="D440" i="12"/>
  <c r="K440" i="12" s="1"/>
  <c r="J439" i="12"/>
  <c r="H439" i="12"/>
  <c r="D439" i="12"/>
  <c r="L439" i="12" s="1"/>
  <c r="J438" i="12"/>
  <c r="H438" i="12"/>
  <c r="D438" i="12"/>
  <c r="L438" i="12" s="1"/>
  <c r="K437" i="12"/>
  <c r="J437" i="12"/>
  <c r="H437" i="12"/>
  <c r="D437" i="12"/>
  <c r="L437" i="12" s="1"/>
  <c r="J436" i="12"/>
  <c r="H436" i="12"/>
  <c r="D436" i="12"/>
  <c r="K436" i="12" s="1"/>
  <c r="J435" i="12"/>
  <c r="H435" i="12"/>
  <c r="D435" i="12"/>
  <c r="L435" i="12" s="1"/>
  <c r="L432" i="12"/>
  <c r="H432" i="12"/>
  <c r="L431" i="12"/>
  <c r="H431" i="12"/>
  <c r="L430" i="12"/>
  <c r="H430" i="12"/>
  <c r="L429" i="12"/>
  <c r="H429" i="12"/>
  <c r="J428" i="12"/>
  <c r="H428" i="12"/>
  <c r="D428" i="12"/>
  <c r="L428" i="12" s="1"/>
  <c r="K427" i="12"/>
  <c r="J427" i="12"/>
  <c r="H427" i="12"/>
  <c r="D427" i="12"/>
  <c r="L427" i="12" s="1"/>
  <c r="J426" i="12"/>
  <c r="H426" i="12"/>
  <c r="D426" i="12"/>
  <c r="K426" i="12" s="1"/>
  <c r="J425" i="12"/>
  <c r="H425" i="12"/>
  <c r="D425" i="12"/>
  <c r="L425" i="12" s="1"/>
  <c r="J424" i="12"/>
  <c r="H424" i="12"/>
  <c r="D424" i="12"/>
  <c r="L424" i="12" s="1"/>
  <c r="K423" i="12"/>
  <c r="J423" i="12"/>
  <c r="H423" i="12"/>
  <c r="D423" i="12"/>
  <c r="L423" i="12" s="1"/>
  <c r="J422" i="12"/>
  <c r="H422" i="12"/>
  <c r="D422" i="12"/>
  <c r="K422" i="12" s="1"/>
  <c r="J421" i="12"/>
  <c r="H421" i="12"/>
  <c r="D421" i="12"/>
  <c r="L421" i="12" s="1"/>
  <c r="J420" i="12"/>
  <c r="H420" i="12"/>
  <c r="D420" i="12"/>
  <c r="L420" i="12" s="1"/>
  <c r="K419" i="12"/>
  <c r="J419" i="12"/>
  <c r="H419" i="12"/>
  <c r="D419" i="12"/>
  <c r="L419" i="12" s="1"/>
  <c r="J418" i="12"/>
  <c r="H418" i="12"/>
  <c r="D418" i="12"/>
  <c r="K418" i="12" s="1"/>
  <c r="J417" i="12"/>
  <c r="H417" i="12"/>
  <c r="D417" i="12"/>
  <c r="L417" i="12" s="1"/>
  <c r="J415" i="12"/>
  <c r="H415" i="12"/>
  <c r="D415" i="12"/>
  <c r="L415" i="12" s="1"/>
  <c r="K414" i="12"/>
  <c r="J414" i="12"/>
  <c r="H414" i="12"/>
  <c r="D414" i="12"/>
  <c r="L414" i="12" s="1"/>
  <c r="J412" i="12"/>
  <c r="H412" i="12"/>
  <c r="D412" i="12"/>
  <c r="K412" i="12" s="1"/>
  <c r="J411" i="12"/>
  <c r="H411" i="12"/>
  <c r="D411" i="12"/>
  <c r="L411" i="12" s="1"/>
  <c r="L409" i="12"/>
  <c r="H409" i="12"/>
  <c r="L408" i="12"/>
  <c r="H408" i="12"/>
  <c r="L406" i="12"/>
  <c r="H406" i="12"/>
  <c r="L405" i="12"/>
  <c r="H405" i="12"/>
  <c r="L402" i="12"/>
  <c r="H402" i="12"/>
  <c r="L401" i="12"/>
  <c r="H401" i="12"/>
  <c r="L400" i="12"/>
  <c r="H400" i="12"/>
  <c r="L398" i="12"/>
  <c r="H398" i="12"/>
  <c r="L397" i="12"/>
  <c r="H397" i="12"/>
  <c r="L395" i="12"/>
  <c r="H395" i="12"/>
  <c r="L394" i="12"/>
  <c r="H394" i="12"/>
  <c r="L392" i="12"/>
  <c r="H392" i="12"/>
  <c r="H391" i="12"/>
  <c r="H390" i="12"/>
  <c r="H389" i="12"/>
  <c r="H388" i="12"/>
  <c r="L387" i="12"/>
  <c r="H387" i="12"/>
  <c r="L385" i="12"/>
  <c r="J385" i="12"/>
  <c r="H385" i="12"/>
  <c r="D385" i="12"/>
  <c r="K385" i="12" s="1"/>
  <c r="J382" i="12"/>
  <c r="H382" i="12"/>
  <c r="D382" i="12"/>
  <c r="L382" i="12" s="1"/>
  <c r="K381" i="12"/>
  <c r="J381" i="12"/>
  <c r="H381" i="12"/>
  <c r="D381" i="12"/>
  <c r="L381" i="12" s="1"/>
  <c r="K380" i="12"/>
  <c r="J380" i="12"/>
  <c r="H380" i="12"/>
  <c r="D380" i="12"/>
  <c r="L380" i="12" s="1"/>
  <c r="L379" i="12"/>
  <c r="J379" i="12"/>
  <c r="H379" i="12"/>
  <c r="D379" i="12"/>
  <c r="J378" i="12"/>
  <c r="H378" i="12"/>
  <c r="D378" i="12"/>
  <c r="K378" i="12" s="1"/>
  <c r="J377" i="12"/>
  <c r="H377" i="12"/>
  <c r="D377" i="12"/>
  <c r="L377" i="12" s="1"/>
  <c r="K376" i="12"/>
  <c r="J376" i="12"/>
  <c r="H376" i="12"/>
  <c r="D376" i="12"/>
  <c r="L376" i="12" s="1"/>
  <c r="K373" i="12"/>
  <c r="J373" i="12"/>
  <c r="H373" i="12"/>
  <c r="D373" i="12"/>
  <c r="L373" i="12" s="1"/>
  <c r="L372" i="12"/>
  <c r="H372" i="12"/>
  <c r="J371" i="12"/>
  <c r="H371" i="12"/>
  <c r="D371" i="12"/>
  <c r="L371" i="12" s="1"/>
  <c r="J370" i="12"/>
  <c r="H370" i="12"/>
  <c r="D370" i="12"/>
  <c r="L370" i="12" s="1"/>
  <c r="K369" i="12"/>
  <c r="J369" i="12"/>
  <c r="H369" i="12"/>
  <c r="D369" i="12"/>
  <c r="L369" i="12" s="1"/>
  <c r="L367" i="12"/>
  <c r="J367" i="12"/>
  <c r="H367" i="12"/>
  <c r="D367" i="12"/>
  <c r="K367" i="12" s="1"/>
  <c r="J366" i="12"/>
  <c r="H366" i="12"/>
  <c r="D366" i="12"/>
  <c r="L366" i="12" s="1"/>
  <c r="J365" i="12"/>
  <c r="H365" i="12"/>
  <c r="D365" i="12"/>
  <c r="L365" i="12" s="1"/>
  <c r="J364" i="12"/>
  <c r="H364" i="12"/>
  <c r="D364" i="12"/>
  <c r="L364" i="12" s="1"/>
  <c r="J361" i="12"/>
  <c r="H361" i="12"/>
  <c r="D361" i="12"/>
  <c r="L361" i="12" s="1"/>
  <c r="K360" i="12"/>
  <c r="J360" i="12"/>
  <c r="H360" i="12"/>
  <c r="D360" i="12"/>
  <c r="L360" i="12" s="1"/>
  <c r="L359" i="12"/>
  <c r="J359" i="12"/>
  <c r="H359" i="12"/>
  <c r="D359" i="12"/>
  <c r="K359" i="12" s="1"/>
  <c r="J358" i="12"/>
  <c r="H358" i="12"/>
  <c r="D358" i="12"/>
  <c r="L358" i="12" s="1"/>
  <c r="J357" i="12"/>
  <c r="H357" i="12"/>
  <c r="D357" i="12"/>
  <c r="L357" i="12" s="1"/>
  <c r="K356" i="12"/>
  <c r="J356" i="12"/>
  <c r="H356" i="12"/>
  <c r="D356" i="12"/>
  <c r="L356" i="12" s="1"/>
  <c r="L355" i="12"/>
  <c r="J355" i="12"/>
  <c r="H355" i="12"/>
  <c r="D355" i="12"/>
  <c r="K355" i="12" s="1"/>
  <c r="J354" i="12"/>
  <c r="H354" i="12"/>
  <c r="D354" i="12"/>
  <c r="L354" i="12" s="1"/>
  <c r="J353" i="12"/>
  <c r="H353" i="12"/>
  <c r="D353" i="12"/>
  <c r="L353" i="12" s="1"/>
  <c r="K352" i="12"/>
  <c r="J352" i="12"/>
  <c r="H352" i="12"/>
  <c r="D352" i="12"/>
  <c r="L352" i="12" s="1"/>
  <c r="L350" i="12"/>
  <c r="H350" i="12"/>
  <c r="L349" i="12"/>
  <c r="H349" i="12"/>
  <c r="L348" i="12"/>
  <c r="H348" i="12"/>
  <c r="L347" i="12"/>
  <c r="H347" i="12"/>
  <c r="L346" i="12"/>
  <c r="H346" i="12"/>
  <c r="L345" i="12"/>
  <c r="H345" i="12"/>
  <c r="L344" i="12"/>
  <c r="H344" i="12"/>
  <c r="J342" i="12"/>
  <c r="H342" i="12"/>
  <c r="D342" i="12"/>
  <c r="L342" i="12" s="1"/>
  <c r="K341" i="12"/>
  <c r="J341" i="12"/>
  <c r="H341" i="12"/>
  <c r="D341" i="12"/>
  <c r="L341" i="12" s="1"/>
  <c r="J340" i="12"/>
  <c r="H340" i="12"/>
  <c r="D340" i="12"/>
  <c r="K340" i="12" s="1"/>
  <c r="J339" i="12"/>
  <c r="H339" i="12"/>
  <c r="D339" i="12"/>
  <c r="L339" i="12" s="1"/>
  <c r="J338" i="12"/>
  <c r="H338" i="12"/>
  <c r="D338" i="12"/>
  <c r="L338" i="12" s="1"/>
  <c r="K337" i="12"/>
  <c r="J337" i="12"/>
  <c r="H337" i="12"/>
  <c r="D337" i="12"/>
  <c r="L337" i="12" s="1"/>
  <c r="J335" i="12"/>
  <c r="H335" i="12"/>
  <c r="D335" i="12"/>
  <c r="K335" i="12" s="1"/>
  <c r="J334" i="12"/>
  <c r="H334" i="12"/>
  <c r="D334" i="12"/>
  <c r="L334" i="12" s="1"/>
  <c r="J332" i="12"/>
  <c r="H332" i="12"/>
  <c r="D332" i="12"/>
  <c r="L332" i="12" s="1"/>
  <c r="K331" i="12"/>
  <c r="J331" i="12"/>
  <c r="H331" i="12"/>
  <c r="D331" i="12"/>
  <c r="L331" i="12" s="1"/>
  <c r="J330" i="12"/>
  <c r="H330" i="12"/>
  <c r="D330" i="12"/>
  <c r="K330" i="12" s="1"/>
  <c r="J328" i="12"/>
  <c r="H328" i="12"/>
  <c r="D328" i="12"/>
  <c r="L328" i="12" s="1"/>
  <c r="J327" i="12"/>
  <c r="H327" i="12"/>
  <c r="D327" i="12"/>
  <c r="L327" i="12" s="1"/>
  <c r="K325" i="12"/>
  <c r="J325" i="12"/>
  <c r="H325" i="12"/>
  <c r="D325" i="12"/>
  <c r="L325" i="12" s="1"/>
  <c r="J324" i="12"/>
  <c r="H324" i="12"/>
  <c r="D324" i="12"/>
  <c r="K324" i="12" s="1"/>
  <c r="J323" i="12"/>
  <c r="H323" i="12"/>
  <c r="D323" i="12"/>
  <c r="L323" i="12" s="1"/>
  <c r="J322" i="12"/>
  <c r="H322" i="12"/>
  <c r="D322" i="12"/>
  <c r="L322" i="12" s="1"/>
  <c r="K321" i="12"/>
  <c r="J321" i="12"/>
  <c r="H321" i="12"/>
  <c r="D321" i="12"/>
  <c r="L321" i="12" s="1"/>
  <c r="J319" i="12"/>
  <c r="H319" i="12"/>
  <c r="D319" i="12"/>
  <c r="K319" i="12" s="1"/>
  <c r="J318" i="12"/>
  <c r="H318" i="12"/>
  <c r="D318" i="12"/>
  <c r="L318" i="12" s="1"/>
  <c r="J317" i="12"/>
  <c r="H317" i="12"/>
  <c r="D317" i="12"/>
  <c r="L317" i="12" s="1"/>
  <c r="K315" i="12"/>
  <c r="J315" i="12"/>
  <c r="H315" i="12"/>
  <c r="D315" i="12"/>
  <c r="L315" i="12" s="1"/>
  <c r="J314" i="12"/>
  <c r="H314" i="12"/>
  <c r="D314" i="12"/>
  <c r="K314" i="12" s="1"/>
  <c r="J313" i="12"/>
  <c r="H313" i="12"/>
  <c r="D313" i="12"/>
  <c r="L313" i="12" s="1"/>
  <c r="J311" i="12"/>
  <c r="H311" i="12"/>
  <c r="D311" i="12"/>
  <c r="L311" i="12" s="1"/>
  <c r="K310" i="12"/>
  <c r="J310" i="12"/>
  <c r="H310" i="12"/>
  <c r="D310" i="12"/>
  <c r="L310" i="12" s="1"/>
  <c r="J309" i="12"/>
  <c r="H309" i="12"/>
  <c r="D309" i="12"/>
  <c r="K309" i="12" s="1"/>
  <c r="J306" i="12"/>
  <c r="H306" i="12"/>
  <c r="D306" i="12"/>
  <c r="L306" i="12" s="1"/>
  <c r="J305" i="12"/>
  <c r="H305" i="12"/>
  <c r="D305" i="12"/>
  <c r="L305" i="12" s="1"/>
  <c r="K304" i="12"/>
  <c r="J304" i="12"/>
  <c r="H304" i="12"/>
  <c r="D304" i="12"/>
  <c r="L304" i="12" s="1"/>
  <c r="J303" i="12"/>
  <c r="H303" i="12"/>
  <c r="D303" i="12"/>
  <c r="K303" i="12" s="1"/>
  <c r="J302" i="12"/>
  <c r="H302" i="12"/>
  <c r="D302" i="12"/>
  <c r="L302" i="12" s="1"/>
  <c r="J301" i="12"/>
  <c r="H301" i="12"/>
  <c r="D301" i="12"/>
  <c r="L301" i="12" s="1"/>
  <c r="K300" i="12"/>
  <c r="J300" i="12"/>
  <c r="H300" i="12"/>
  <c r="D300" i="12"/>
  <c r="L300" i="12" s="1"/>
  <c r="J298" i="12"/>
  <c r="H298" i="12"/>
  <c r="D298" i="12"/>
  <c r="K298" i="12" s="1"/>
  <c r="J297" i="12"/>
  <c r="H297" i="12"/>
  <c r="D297" i="12"/>
  <c r="L297" i="12" s="1"/>
  <c r="J296" i="12"/>
  <c r="H296" i="12"/>
  <c r="D296" i="12"/>
  <c r="K296" i="12" s="1"/>
  <c r="J295" i="12"/>
  <c r="H295" i="12"/>
  <c r="D295" i="12"/>
  <c r="L295" i="12" s="1"/>
  <c r="K294" i="12"/>
  <c r="J294" i="12"/>
  <c r="H294" i="12"/>
  <c r="D294" i="12"/>
  <c r="L294" i="12" s="1"/>
  <c r="L293" i="12"/>
  <c r="J293" i="12"/>
  <c r="H293" i="12"/>
  <c r="D293" i="12"/>
  <c r="L292" i="12"/>
  <c r="J292" i="12"/>
  <c r="H292" i="12"/>
  <c r="D292" i="12"/>
  <c r="K292" i="12" s="1"/>
  <c r="J291" i="12"/>
  <c r="H291" i="12"/>
  <c r="D291" i="12"/>
  <c r="L291" i="12" s="1"/>
  <c r="J290" i="12"/>
  <c r="H290" i="12"/>
  <c r="D290" i="12"/>
  <c r="L290" i="12" s="1"/>
  <c r="L287" i="12"/>
  <c r="H287" i="12"/>
  <c r="J286" i="12"/>
  <c r="H286" i="12"/>
  <c r="D286" i="12"/>
  <c r="L286" i="12" s="1"/>
  <c r="J285" i="12"/>
  <c r="H285" i="12"/>
  <c r="D285" i="12"/>
  <c r="L285" i="12" s="1"/>
  <c r="K284" i="12"/>
  <c r="J284" i="12"/>
  <c r="H284" i="12"/>
  <c r="D284" i="12"/>
  <c r="L284" i="12" s="1"/>
  <c r="L283" i="12"/>
  <c r="J283" i="12"/>
  <c r="H283" i="12"/>
  <c r="D283" i="12"/>
  <c r="K283" i="12" s="1"/>
  <c r="J282" i="12"/>
  <c r="H282" i="12"/>
  <c r="D282" i="12"/>
  <c r="L282" i="12" s="1"/>
  <c r="J281" i="12"/>
  <c r="H281" i="12"/>
  <c r="D281" i="12"/>
  <c r="L281" i="12" s="1"/>
  <c r="J280" i="12"/>
  <c r="D280" i="12"/>
  <c r="L280" i="12" s="1"/>
  <c r="J278" i="12"/>
  <c r="H278" i="12"/>
  <c r="D278" i="12"/>
  <c r="L278" i="12" s="1"/>
  <c r="K277" i="12"/>
  <c r="J277" i="12"/>
  <c r="H277" i="12"/>
  <c r="D277" i="12"/>
  <c r="L277" i="12" s="1"/>
  <c r="J276" i="12"/>
  <c r="H276" i="12"/>
  <c r="D276" i="12"/>
  <c r="K276" i="12" s="1"/>
  <c r="J275" i="12"/>
  <c r="H275" i="12"/>
  <c r="D275" i="12"/>
  <c r="L275" i="12" s="1"/>
  <c r="J274" i="12"/>
  <c r="H274" i="12"/>
  <c r="D274" i="12"/>
  <c r="L274" i="12" s="1"/>
  <c r="K273" i="12"/>
  <c r="J273" i="12"/>
  <c r="H273" i="12"/>
  <c r="D273" i="12"/>
  <c r="L273" i="12" s="1"/>
  <c r="H271" i="12"/>
  <c r="J270" i="12"/>
  <c r="H270" i="12"/>
  <c r="D270" i="12"/>
  <c r="L270" i="12" s="1"/>
  <c r="J269" i="12"/>
  <c r="H269" i="12"/>
  <c r="D269" i="12"/>
  <c r="L269" i="12" s="1"/>
  <c r="K268" i="12"/>
  <c r="J268" i="12"/>
  <c r="H268" i="12"/>
  <c r="D268" i="12"/>
  <c r="L268" i="12" s="1"/>
  <c r="L267" i="12"/>
  <c r="J267" i="12"/>
  <c r="H267" i="12"/>
  <c r="D267" i="12"/>
  <c r="K267" i="12" s="1"/>
  <c r="J266" i="12"/>
  <c r="H266" i="12"/>
  <c r="D266" i="12"/>
  <c r="L266" i="12" s="1"/>
  <c r="J265" i="12"/>
  <c r="H265" i="12"/>
  <c r="D265" i="12"/>
  <c r="L265" i="12" s="1"/>
  <c r="K264" i="12"/>
  <c r="J264" i="12"/>
  <c r="H264" i="12"/>
  <c r="D264" i="12"/>
  <c r="L264" i="12" s="1"/>
  <c r="L263" i="12"/>
  <c r="J263" i="12"/>
  <c r="H263" i="12"/>
  <c r="D263" i="12"/>
  <c r="K263" i="12" s="1"/>
  <c r="J262" i="12"/>
  <c r="H262" i="12"/>
  <c r="D262" i="12"/>
  <c r="L262" i="12" s="1"/>
  <c r="J260" i="12"/>
  <c r="H260" i="12"/>
  <c r="D260" i="12"/>
  <c r="L260" i="12" s="1"/>
  <c r="K259" i="12"/>
  <c r="J259" i="12"/>
  <c r="H259" i="12"/>
  <c r="D259" i="12"/>
  <c r="L259" i="12" s="1"/>
  <c r="K258" i="12"/>
  <c r="J258" i="12"/>
  <c r="D258" i="12"/>
  <c r="K257" i="12"/>
  <c r="J257" i="12"/>
  <c r="D257" i="12"/>
  <c r="L257" i="12" s="1"/>
  <c r="K256" i="12"/>
  <c r="J256" i="12"/>
  <c r="D256" i="12"/>
  <c r="L256" i="12" s="1"/>
  <c r="H255" i="12"/>
  <c r="K254" i="12"/>
  <c r="J254" i="12"/>
  <c r="H254" i="12"/>
  <c r="D254" i="12"/>
  <c r="L253" i="12"/>
  <c r="J253" i="12"/>
  <c r="H253" i="12"/>
  <c r="D253" i="12"/>
  <c r="K253" i="12" s="1"/>
  <c r="J251" i="12"/>
  <c r="H251" i="12"/>
  <c r="D251" i="12"/>
  <c r="L251" i="12" s="1"/>
  <c r="J250" i="12"/>
  <c r="H250" i="12"/>
  <c r="D250" i="12"/>
  <c r="L250" i="12" s="1"/>
  <c r="J249" i="12"/>
  <c r="H249" i="12"/>
  <c r="D249" i="12"/>
  <c r="K249" i="12" s="1"/>
  <c r="K248" i="12"/>
  <c r="J248" i="12"/>
  <c r="H248" i="12"/>
  <c r="D248" i="12"/>
  <c r="L248" i="12" s="1"/>
  <c r="K247" i="12"/>
  <c r="J247" i="12"/>
  <c r="H247" i="12"/>
  <c r="D247" i="12"/>
  <c r="J245" i="12"/>
  <c r="H245" i="12"/>
  <c r="D245" i="12"/>
  <c r="K245" i="12" s="1"/>
  <c r="J244" i="12"/>
  <c r="H244" i="12"/>
  <c r="D244" i="12"/>
  <c r="L244" i="12" s="1"/>
  <c r="J242" i="12"/>
  <c r="H242" i="12"/>
  <c r="D242" i="12"/>
  <c r="L242" i="12" s="1"/>
  <c r="K241" i="12"/>
  <c r="J241" i="12"/>
  <c r="H241" i="12"/>
  <c r="D241" i="12"/>
  <c r="L241" i="12" s="1"/>
  <c r="J240" i="12"/>
  <c r="H240" i="12"/>
  <c r="D240" i="12"/>
  <c r="K240" i="12" s="1"/>
  <c r="L236" i="12"/>
  <c r="H236" i="12"/>
  <c r="L234" i="12"/>
  <c r="H234" i="12"/>
  <c r="L233" i="12"/>
  <c r="H233" i="12"/>
  <c r="K232" i="12"/>
  <c r="J232" i="12"/>
  <c r="H232" i="12"/>
  <c r="D232" i="12"/>
  <c r="L232" i="12" s="1"/>
  <c r="J231" i="12"/>
  <c r="H231" i="12"/>
  <c r="D231" i="12"/>
  <c r="K231" i="12" s="1"/>
  <c r="J230" i="12"/>
  <c r="H230" i="12"/>
  <c r="D230" i="12"/>
  <c r="L230" i="12" s="1"/>
  <c r="J229" i="12"/>
  <c r="H229" i="12"/>
  <c r="D229" i="12"/>
  <c r="L229" i="12" s="1"/>
  <c r="K228" i="12"/>
  <c r="J228" i="12"/>
  <c r="H228" i="12"/>
  <c r="D228" i="12"/>
  <c r="L228" i="12" s="1"/>
  <c r="K227" i="12"/>
  <c r="J227" i="12"/>
  <c r="H227" i="12"/>
  <c r="D227" i="12"/>
  <c r="L227" i="12" s="1"/>
  <c r="L226" i="12"/>
  <c r="J226" i="12"/>
  <c r="H226" i="12"/>
  <c r="D226" i="12"/>
  <c r="K226" i="12" s="1"/>
  <c r="J225" i="12"/>
  <c r="H225" i="12"/>
  <c r="D225" i="12"/>
  <c r="L225" i="12" s="1"/>
  <c r="K224" i="12"/>
  <c r="J224" i="12"/>
  <c r="H224" i="12"/>
  <c r="D224" i="12"/>
  <c r="L224" i="12" s="1"/>
  <c r="L221" i="12"/>
  <c r="H221" i="12"/>
  <c r="J219" i="12"/>
  <c r="H219" i="12"/>
  <c r="D219" i="12"/>
  <c r="K218" i="12"/>
  <c r="J218" i="12"/>
  <c r="H218" i="12"/>
  <c r="D218" i="12"/>
  <c r="L218" i="12" s="1"/>
  <c r="J217" i="12"/>
  <c r="H217" i="12"/>
  <c r="D217" i="12"/>
  <c r="L217" i="12" s="1"/>
  <c r="K216" i="12"/>
  <c r="J216" i="12"/>
  <c r="H216" i="12"/>
  <c r="D216" i="12"/>
  <c r="L216" i="12" s="1"/>
  <c r="J215" i="12"/>
  <c r="H215" i="12"/>
  <c r="D215" i="12"/>
  <c r="K215" i="12" s="1"/>
  <c r="K214" i="12"/>
  <c r="J214" i="12"/>
  <c r="H214" i="12"/>
  <c r="D214" i="12"/>
  <c r="L214" i="12" s="1"/>
  <c r="J213" i="12"/>
  <c r="H213" i="12"/>
  <c r="D213" i="12"/>
  <c r="L213" i="12" s="1"/>
  <c r="K212" i="12"/>
  <c r="J212" i="12"/>
  <c r="H212" i="12"/>
  <c r="D212" i="12"/>
  <c r="L212" i="12" s="1"/>
  <c r="J211" i="12"/>
  <c r="H211" i="12"/>
  <c r="D211" i="12"/>
  <c r="K211" i="12" s="1"/>
  <c r="J210" i="12"/>
  <c r="H210" i="12"/>
  <c r="D210" i="12"/>
  <c r="L210" i="12" s="1"/>
  <c r="K207" i="12"/>
  <c r="J207" i="12"/>
  <c r="H207" i="12"/>
  <c r="D207" i="12"/>
  <c r="L207" i="12" s="1"/>
  <c r="J206" i="12"/>
  <c r="H206" i="12"/>
  <c r="D206" i="12"/>
  <c r="L206" i="12" s="1"/>
  <c r="K205" i="12"/>
  <c r="J205" i="12"/>
  <c r="H205" i="12"/>
  <c r="D205" i="12"/>
  <c r="L205" i="12" s="1"/>
  <c r="J204" i="12"/>
  <c r="H204" i="12"/>
  <c r="D204" i="12"/>
  <c r="K204" i="12" s="1"/>
  <c r="K203" i="12"/>
  <c r="J203" i="12"/>
  <c r="H203" i="12"/>
  <c r="D203" i="12"/>
  <c r="L203" i="12" s="1"/>
  <c r="J202" i="12"/>
  <c r="H202" i="12"/>
  <c r="D202" i="12"/>
  <c r="L202" i="12" s="1"/>
  <c r="K199" i="12"/>
  <c r="J199" i="12"/>
  <c r="H199" i="12"/>
  <c r="D199" i="12"/>
  <c r="L199" i="12" s="1"/>
  <c r="J198" i="12"/>
  <c r="H198" i="12"/>
  <c r="D198" i="12"/>
  <c r="K198" i="12" s="1"/>
  <c r="K197" i="12"/>
  <c r="J197" i="12"/>
  <c r="H197" i="12"/>
  <c r="D197" i="12"/>
  <c r="L197" i="12" s="1"/>
  <c r="J196" i="12"/>
  <c r="H196" i="12"/>
  <c r="D196" i="12"/>
  <c r="L196" i="12" s="1"/>
  <c r="K195" i="12"/>
  <c r="J195" i="12"/>
  <c r="H195" i="12"/>
  <c r="D195" i="12"/>
  <c r="L195" i="12" s="1"/>
  <c r="J194" i="12"/>
  <c r="H194" i="12"/>
  <c r="D194" i="12"/>
  <c r="K194" i="12" s="1"/>
  <c r="K193" i="12"/>
  <c r="J193" i="12"/>
  <c r="H193" i="12"/>
  <c r="D193" i="12"/>
  <c r="L193" i="12" s="1"/>
  <c r="J191" i="12"/>
  <c r="H191" i="12"/>
  <c r="D191" i="12"/>
  <c r="L191" i="12" s="1"/>
  <c r="K190" i="12"/>
  <c r="J190" i="12"/>
  <c r="H190" i="12"/>
  <c r="D190" i="12"/>
  <c r="L190" i="12" s="1"/>
  <c r="J189" i="12"/>
  <c r="H189" i="12"/>
  <c r="D189" i="12"/>
  <c r="K189" i="12" s="1"/>
  <c r="L187" i="12"/>
  <c r="H187" i="12"/>
  <c r="L186" i="12"/>
  <c r="H186" i="12"/>
  <c r="K184" i="12"/>
  <c r="J184" i="12"/>
  <c r="H184" i="12"/>
  <c r="D184" i="12"/>
  <c r="L184" i="12" s="1"/>
  <c r="J183" i="12"/>
  <c r="H183" i="12"/>
  <c r="D183" i="12"/>
  <c r="L183" i="12" s="1"/>
  <c r="K181" i="12"/>
  <c r="J181" i="12"/>
  <c r="H181" i="12"/>
  <c r="D181" i="12"/>
  <c r="L181" i="12" s="1"/>
  <c r="J180" i="12"/>
  <c r="H180" i="12"/>
  <c r="D180" i="12"/>
  <c r="K180" i="12" s="1"/>
  <c r="K179" i="12"/>
  <c r="J179" i="12"/>
  <c r="H179" i="12"/>
  <c r="D179" i="12"/>
  <c r="L179" i="12" s="1"/>
  <c r="J178" i="12"/>
  <c r="H178" i="12"/>
  <c r="D178" i="12"/>
  <c r="L178" i="12" s="1"/>
  <c r="K175" i="12"/>
  <c r="J175" i="12"/>
  <c r="H175" i="12"/>
  <c r="D175" i="12"/>
  <c r="L175" i="12" s="1"/>
  <c r="J174" i="12"/>
  <c r="H174" i="12"/>
  <c r="D174" i="12"/>
  <c r="K174" i="12" s="1"/>
  <c r="K173" i="12"/>
  <c r="J173" i="12"/>
  <c r="H173" i="12"/>
  <c r="D173" i="12"/>
  <c r="L173" i="12" s="1"/>
  <c r="L172" i="12"/>
  <c r="J172" i="12"/>
  <c r="H172" i="12"/>
  <c r="D172" i="12"/>
  <c r="J171" i="12"/>
  <c r="H171" i="12"/>
  <c r="D171" i="12"/>
  <c r="L171" i="12" s="1"/>
  <c r="J170" i="12"/>
  <c r="H170" i="12"/>
  <c r="D170" i="12"/>
  <c r="J169" i="12"/>
  <c r="H169" i="12"/>
  <c r="D169" i="12"/>
  <c r="L169" i="12" s="1"/>
  <c r="K168" i="12"/>
  <c r="J168" i="12"/>
  <c r="H168" i="12"/>
  <c r="D168" i="12"/>
  <c r="L168" i="12" s="1"/>
  <c r="J166" i="12"/>
  <c r="H166" i="12"/>
  <c r="D166" i="12"/>
  <c r="K166" i="12" s="1"/>
  <c r="K165" i="12"/>
  <c r="J165" i="12"/>
  <c r="H165" i="12"/>
  <c r="D165" i="12"/>
  <c r="L165" i="12" s="1"/>
  <c r="J164" i="12"/>
  <c r="H164" i="12"/>
  <c r="D164" i="12"/>
  <c r="L164" i="12" s="1"/>
  <c r="K162" i="12"/>
  <c r="J162" i="12"/>
  <c r="H162" i="12"/>
  <c r="D162" i="12"/>
  <c r="L162" i="12" s="1"/>
  <c r="J161" i="12"/>
  <c r="H161" i="12"/>
  <c r="D161" i="12"/>
  <c r="K161" i="12" s="1"/>
  <c r="K160" i="12"/>
  <c r="J160" i="12"/>
  <c r="H160" i="12"/>
  <c r="D160" i="12"/>
  <c r="L160" i="12" s="1"/>
  <c r="J159" i="12"/>
  <c r="H159" i="12"/>
  <c r="D159" i="12"/>
  <c r="L159" i="12" s="1"/>
  <c r="K158" i="12"/>
  <c r="J158" i="12"/>
  <c r="H158" i="12"/>
  <c r="D158" i="12"/>
  <c r="L158" i="12" s="1"/>
  <c r="L156" i="12"/>
  <c r="H156" i="12"/>
  <c r="L154" i="12"/>
  <c r="H154" i="12"/>
  <c r="J152" i="12"/>
  <c r="H152" i="12"/>
  <c r="D152" i="12"/>
  <c r="K152" i="12" s="1"/>
  <c r="K151" i="12"/>
  <c r="J151" i="12"/>
  <c r="H151" i="12"/>
  <c r="D151" i="12"/>
  <c r="L151" i="12" s="1"/>
  <c r="J150" i="12"/>
  <c r="H150" i="12"/>
  <c r="D150" i="12"/>
  <c r="L150" i="12" s="1"/>
  <c r="L148" i="12"/>
  <c r="H148" i="12"/>
  <c r="L147" i="12"/>
  <c r="H147" i="12"/>
  <c r="L146" i="12"/>
  <c r="H146" i="12"/>
  <c r="K145" i="12"/>
  <c r="J145" i="12"/>
  <c r="H145" i="12"/>
  <c r="D145" i="12"/>
  <c r="L145" i="12" s="1"/>
  <c r="J143" i="12"/>
  <c r="H143" i="12"/>
  <c r="D143" i="12"/>
  <c r="L143" i="12" s="1"/>
  <c r="K142" i="12"/>
  <c r="J142" i="12"/>
  <c r="H142" i="12"/>
  <c r="D142" i="12"/>
  <c r="L142" i="12" s="1"/>
  <c r="K141" i="12"/>
  <c r="K140" i="12"/>
  <c r="J140" i="12"/>
  <c r="H140" i="12"/>
  <c r="D140" i="12"/>
  <c r="L140" i="12" s="1"/>
  <c r="J139" i="12"/>
  <c r="H139" i="12"/>
  <c r="D139" i="12"/>
  <c r="L139" i="12" s="1"/>
  <c r="K138" i="12"/>
  <c r="J138" i="12"/>
  <c r="H138" i="12"/>
  <c r="D138" i="12"/>
  <c r="L138" i="12" s="1"/>
  <c r="J136" i="12"/>
  <c r="H136" i="12"/>
  <c r="D136" i="12"/>
  <c r="K136" i="12" s="1"/>
  <c r="K135" i="12"/>
  <c r="J135" i="12"/>
  <c r="H135" i="12"/>
  <c r="D135" i="12"/>
  <c r="L135" i="12" s="1"/>
  <c r="J134" i="12"/>
  <c r="H134" i="12"/>
  <c r="D134" i="12"/>
  <c r="L134" i="12" s="1"/>
  <c r="L131" i="12"/>
  <c r="H131" i="12"/>
  <c r="L129" i="12"/>
  <c r="H129" i="12"/>
  <c r="L127" i="12"/>
  <c r="H127" i="12"/>
  <c r="L125" i="12"/>
  <c r="H125" i="12"/>
  <c r="L123" i="12"/>
  <c r="H123" i="12"/>
  <c r="L121" i="12"/>
  <c r="H121" i="12"/>
  <c r="L119" i="12"/>
  <c r="H119" i="12"/>
  <c r="L118" i="12"/>
  <c r="H118" i="12"/>
  <c r="L117" i="12"/>
  <c r="H117" i="12"/>
  <c r="L115" i="12"/>
  <c r="H115" i="12"/>
  <c r="L114" i="12"/>
  <c r="H114" i="12"/>
  <c r="L113" i="12"/>
  <c r="H113" i="12"/>
  <c r="L112" i="12"/>
  <c r="H112" i="12"/>
  <c r="L110" i="12"/>
  <c r="H110" i="12"/>
  <c r="L109" i="12"/>
  <c r="H109" i="12"/>
  <c r="L107" i="12"/>
  <c r="H107" i="12"/>
  <c r="L106" i="12"/>
  <c r="H106" i="12"/>
  <c r="L104" i="12"/>
  <c r="H104" i="12"/>
  <c r="L103" i="12"/>
  <c r="H103" i="12"/>
  <c r="J101" i="12"/>
  <c r="H101" i="12"/>
  <c r="D101" i="12"/>
  <c r="L101" i="12" s="1"/>
  <c r="K100" i="12"/>
  <c r="J100" i="12"/>
  <c r="H100" i="12"/>
  <c r="D100" i="12"/>
  <c r="L100" i="12" s="1"/>
  <c r="J99" i="12"/>
  <c r="H99" i="12"/>
  <c r="D99" i="12"/>
  <c r="L99" i="12" s="1"/>
  <c r="K98" i="12"/>
  <c r="J98" i="12"/>
  <c r="H98" i="12"/>
  <c r="D98" i="12"/>
  <c r="L98" i="12" s="1"/>
  <c r="L96" i="12"/>
  <c r="J96" i="12"/>
  <c r="H96" i="12"/>
  <c r="D96" i="12"/>
  <c r="J95" i="12"/>
  <c r="H95" i="12"/>
  <c r="D95" i="12"/>
  <c r="K95" i="12" s="1"/>
  <c r="K94" i="12"/>
  <c r="J94" i="12"/>
  <c r="H94" i="12"/>
  <c r="D94" i="12"/>
  <c r="L94" i="12" s="1"/>
  <c r="J93" i="12"/>
  <c r="H93" i="12"/>
  <c r="D93" i="12"/>
  <c r="L93" i="12" s="1"/>
  <c r="K92" i="12"/>
  <c r="J92" i="12"/>
  <c r="H92" i="12"/>
  <c r="D92" i="12"/>
  <c r="L92" i="12" s="1"/>
  <c r="L90" i="12"/>
  <c r="J90" i="12"/>
  <c r="H90" i="12"/>
  <c r="D90" i="12"/>
  <c r="L89" i="12"/>
  <c r="J89" i="12"/>
  <c r="H89" i="12"/>
  <c r="D89" i="12"/>
  <c r="J88" i="12"/>
  <c r="H88" i="12"/>
  <c r="D88" i="12"/>
  <c r="K88" i="12" s="1"/>
  <c r="K87" i="12"/>
  <c r="J87" i="12"/>
  <c r="H87" i="12"/>
  <c r="D87" i="12"/>
  <c r="L87" i="12" s="1"/>
  <c r="J85" i="12"/>
  <c r="H85" i="12"/>
  <c r="D85" i="12"/>
  <c r="L85" i="12" s="1"/>
  <c r="J84" i="12"/>
  <c r="H84" i="12"/>
  <c r="D84" i="12"/>
  <c r="L84" i="12" s="1"/>
  <c r="K83" i="12"/>
  <c r="J83" i="12"/>
  <c r="H83" i="12"/>
  <c r="D83" i="12"/>
  <c r="L83" i="12" s="1"/>
  <c r="J82" i="12"/>
  <c r="H82" i="12"/>
  <c r="D82" i="12"/>
  <c r="K82" i="12" s="1"/>
  <c r="D80" i="12"/>
  <c r="K80" i="12" s="1"/>
  <c r="K79" i="12"/>
  <c r="J79" i="12"/>
  <c r="H79" i="12"/>
  <c r="D79" i="12"/>
  <c r="L79" i="12" s="1"/>
  <c r="J78" i="12"/>
  <c r="H78" i="12"/>
  <c r="D78" i="12"/>
  <c r="K78" i="12" s="1"/>
  <c r="K77" i="12"/>
  <c r="J77" i="12"/>
  <c r="H77" i="12"/>
  <c r="D77" i="12"/>
  <c r="L77" i="12" s="1"/>
  <c r="J76" i="12"/>
  <c r="H76" i="12"/>
  <c r="D76" i="12"/>
  <c r="L76" i="12" s="1"/>
  <c r="K75" i="12"/>
  <c r="J75" i="12"/>
  <c r="H75" i="12"/>
  <c r="D75" i="12"/>
  <c r="L75" i="12" s="1"/>
  <c r="J74" i="12"/>
  <c r="H74" i="12"/>
  <c r="D74" i="12"/>
  <c r="K74" i="12" s="1"/>
  <c r="J72" i="12"/>
  <c r="H72" i="12"/>
  <c r="D72" i="12"/>
  <c r="L72" i="12" s="1"/>
  <c r="K71" i="12"/>
  <c r="J71" i="12"/>
  <c r="H71" i="12"/>
  <c r="D71" i="12"/>
  <c r="L71" i="12" s="1"/>
  <c r="L70" i="12"/>
  <c r="J70" i="12"/>
  <c r="H70" i="12"/>
  <c r="D70" i="12"/>
  <c r="J69" i="12"/>
  <c r="H69" i="12"/>
  <c r="D69" i="12"/>
  <c r="L69" i="12" s="1"/>
  <c r="J67" i="12"/>
  <c r="H67" i="12"/>
  <c r="D67" i="12"/>
  <c r="L67" i="12" s="1"/>
  <c r="J66" i="12"/>
  <c r="H66" i="12"/>
  <c r="D66" i="12"/>
  <c r="L66" i="12" s="1"/>
  <c r="J65" i="12"/>
  <c r="H65" i="12"/>
  <c r="D65" i="12"/>
  <c r="K65" i="12" s="1"/>
  <c r="K64" i="12"/>
  <c r="J64" i="12"/>
  <c r="H64" i="12"/>
  <c r="D64" i="12"/>
  <c r="L64" i="12" s="1"/>
  <c r="J63" i="12"/>
  <c r="H63" i="12"/>
  <c r="D63" i="12"/>
  <c r="K63" i="12" s="1"/>
  <c r="K61" i="12"/>
  <c r="J61" i="12"/>
  <c r="H61" i="12"/>
  <c r="D61" i="12"/>
  <c r="L61" i="12" s="1"/>
  <c r="J60" i="12"/>
  <c r="H60" i="12"/>
  <c r="D60" i="12"/>
  <c r="L60" i="12" s="1"/>
  <c r="J58" i="12"/>
  <c r="H58" i="12"/>
  <c r="D58" i="12"/>
  <c r="L58" i="12" s="1"/>
  <c r="J57" i="12"/>
  <c r="H57" i="12"/>
  <c r="D57" i="12"/>
  <c r="L57" i="12" s="1"/>
  <c r="K56" i="12"/>
  <c r="J56" i="12"/>
  <c r="H56" i="12"/>
  <c r="D56" i="12"/>
  <c r="L56" i="12" s="1"/>
  <c r="L54" i="12"/>
  <c r="J54" i="12"/>
  <c r="H54" i="12"/>
  <c r="D54" i="12"/>
  <c r="K54" i="12" s="1"/>
  <c r="K53" i="12"/>
  <c r="J53" i="12"/>
  <c r="H53" i="12"/>
  <c r="D53" i="12"/>
  <c r="L53" i="12" s="1"/>
  <c r="J51" i="12"/>
  <c r="H51" i="12"/>
  <c r="D51" i="12"/>
  <c r="L51" i="12" s="1"/>
  <c r="K50" i="12"/>
  <c r="J50" i="12"/>
  <c r="H50" i="12"/>
  <c r="D50" i="12"/>
  <c r="L50" i="12" s="1"/>
  <c r="J48" i="12"/>
  <c r="H48" i="12"/>
  <c r="D48" i="12"/>
  <c r="K48" i="12" s="1"/>
  <c r="K47" i="12"/>
  <c r="J47" i="12"/>
  <c r="H47" i="12"/>
  <c r="D47" i="12"/>
  <c r="L47" i="12" s="1"/>
  <c r="J46" i="12"/>
  <c r="H46" i="12"/>
  <c r="D46" i="12"/>
  <c r="L46" i="12" s="1"/>
  <c r="K44" i="12"/>
  <c r="J44" i="12"/>
  <c r="H44" i="12"/>
  <c r="D44" i="12"/>
  <c r="L44" i="12" s="1"/>
  <c r="L43" i="12"/>
  <c r="J43" i="12"/>
  <c r="H43" i="12"/>
  <c r="D43" i="12"/>
  <c r="K43" i="12" s="1"/>
  <c r="K42" i="12"/>
  <c r="J42" i="12"/>
  <c r="H42" i="12"/>
  <c r="D42" i="12"/>
  <c r="L42" i="12" s="1"/>
  <c r="J40" i="12"/>
  <c r="H40" i="12"/>
  <c r="D40" i="12"/>
  <c r="L40" i="12" s="1"/>
  <c r="K39" i="12"/>
  <c r="J39" i="12"/>
  <c r="H39" i="12"/>
  <c r="D39" i="12"/>
  <c r="L39" i="12" s="1"/>
  <c r="J38" i="12"/>
  <c r="H38" i="12"/>
  <c r="D38" i="12"/>
  <c r="K38" i="12" s="1"/>
  <c r="K37" i="12"/>
  <c r="J37" i="12"/>
  <c r="H37" i="12"/>
  <c r="D37" i="12"/>
  <c r="L37" i="12" s="1"/>
  <c r="L35" i="12"/>
  <c r="H35" i="12"/>
  <c r="L34" i="12"/>
  <c r="H34" i="12"/>
  <c r="L33" i="12"/>
  <c r="H33" i="12"/>
  <c r="J31" i="12"/>
  <c r="H31" i="12"/>
  <c r="D31" i="12"/>
  <c r="K31" i="12" s="1"/>
  <c r="J30" i="12"/>
  <c r="H30" i="12"/>
  <c r="D30" i="12"/>
  <c r="L30" i="12" s="1"/>
  <c r="J29" i="12"/>
  <c r="H29" i="12"/>
  <c r="D29" i="12"/>
  <c r="L29" i="12" s="1"/>
  <c r="K28" i="12"/>
  <c r="J28" i="12"/>
  <c r="H28" i="12"/>
  <c r="D28" i="12"/>
  <c r="L28" i="12" s="1"/>
  <c r="J27" i="12"/>
  <c r="H27" i="12"/>
  <c r="D27" i="12"/>
  <c r="K27" i="12" s="1"/>
  <c r="J26" i="12"/>
  <c r="H26" i="12"/>
  <c r="D26" i="12"/>
  <c r="L26" i="12" s="1"/>
  <c r="J25" i="12"/>
  <c r="H25" i="12"/>
  <c r="D25" i="12"/>
  <c r="L25" i="12" s="1"/>
  <c r="K24" i="12"/>
  <c r="J24" i="12"/>
  <c r="H24" i="12"/>
  <c r="D24" i="12"/>
  <c r="L24" i="12" s="1"/>
  <c r="J23" i="12"/>
  <c r="H23" i="12"/>
  <c r="D23" i="12"/>
  <c r="K23" i="12" s="1"/>
  <c r="J22" i="12"/>
  <c r="H22" i="12"/>
  <c r="D22" i="12"/>
  <c r="L22" i="12" s="1"/>
  <c r="J21" i="12"/>
  <c r="H21" i="12"/>
  <c r="D21" i="12"/>
  <c r="L21" i="12" s="1"/>
  <c r="K20" i="12"/>
  <c r="J20" i="12"/>
  <c r="H20" i="12"/>
  <c r="D20" i="12"/>
  <c r="L20" i="12" s="1"/>
  <c r="J19" i="12"/>
  <c r="H19" i="12"/>
  <c r="D19" i="12"/>
  <c r="K19" i="12" s="1"/>
  <c r="J18" i="12"/>
  <c r="H18" i="12"/>
  <c r="D18" i="12"/>
  <c r="L18" i="12" s="1"/>
  <c r="J17" i="12"/>
  <c r="H17" i="12"/>
  <c r="D17" i="12"/>
  <c r="L17" i="12" s="1"/>
  <c r="K16" i="12"/>
  <c r="J16" i="12"/>
  <c r="H16" i="12"/>
  <c r="D16" i="12"/>
  <c r="L16" i="12" s="1"/>
  <c r="J15" i="12"/>
  <c r="H15" i="12"/>
  <c r="D15" i="12"/>
  <c r="K15" i="12" s="1"/>
  <c r="J14" i="12"/>
  <c r="H14" i="12"/>
  <c r="D14" i="12"/>
  <c r="L14" i="12" s="1"/>
  <c r="J13" i="12"/>
  <c r="H13" i="12"/>
  <c r="D13" i="12"/>
  <c r="L13" i="12" s="1"/>
  <c r="K12" i="12"/>
  <c r="J12" i="12"/>
  <c r="H12" i="12"/>
  <c r="D12" i="12"/>
  <c r="L12" i="12" s="1"/>
  <c r="J11" i="12"/>
  <c r="H11" i="12"/>
  <c r="D11" i="12"/>
  <c r="K11" i="12" s="1"/>
  <c r="J10" i="12"/>
  <c r="H10" i="12"/>
  <c r="D10" i="12"/>
  <c r="L10" i="12" s="1"/>
  <c r="J9" i="12"/>
  <c r="H9" i="12"/>
  <c r="D9" i="12"/>
  <c r="L9" i="12" s="1"/>
  <c r="H8" i="12"/>
  <c r="C8" i="12"/>
  <c r="O8" i="19" l="1"/>
  <c r="N249" i="19"/>
  <c r="N254" i="19"/>
  <c r="N365" i="19"/>
  <c r="N74" i="19"/>
  <c r="N76" i="19"/>
  <c r="N78" i="19"/>
  <c r="N241" i="19"/>
  <c r="N264" i="19"/>
  <c r="N421" i="19"/>
  <c r="N449" i="19"/>
  <c r="N473" i="19"/>
  <c r="N152" i="19"/>
  <c r="N184" i="19"/>
  <c r="N211" i="19"/>
  <c r="N280" i="19"/>
  <c r="N315" i="19"/>
  <c r="N75" i="19"/>
  <c r="N77" i="19"/>
  <c r="N79" i="19"/>
  <c r="N80" i="19"/>
  <c r="N83" i="19"/>
  <c r="N158" i="19"/>
  <c r="N175" i="19"/>
  <c r="N214" i="19"/>
  <c r="N283" i="19"/>
  <c r="N295" i="19"/>
  <c r="N301" i="19"/>
  <c r="N328" i="19"/>
  <c r="N379" i="19"/>
  <c r="N428" i="19"/>
  <c r="N82" i="19"/>
  <c r="N162" i="19"/>
  <c r="N38" i="19"/>
  <c r="N40" i="19"/>
  <c r="N53" i="19"/>
  <c r="N61" i="19"/>
  <c r="N166" i="19"/>
  <c r="N257" i="19"/>
  <c r="N267" i="19"/>
  <c r="N364" i="19"/>
  <c r="N426" i="19"/>
  <c r="N37" i="19"/>
  <c r="N39" i="19"/>
  <c r="N54" i="19"/>
  <c r="N60" i="19"/>
  <c r="N67" i="19"/>
  <c r="N189" i="19"/>
  <c r="N218" i="19"/>
  <c r="N275" i="19"/>
  <c r="N304" i="19"/>
  <c r="N417" i="19"/>
  <c r="N459" i="19"/>
  <c r="N151" i="19"/>
  <c r="N179" i="19"/>
  <c r="N181" i="19"/>
  <c r="N269" i="19"/>
  <c r="N291" i="19"/>
  <c r="N294" i="19"/>
  <c r="N297" i="19"/>
  <c r="N306" i="19"/>
  <c r="N321" i="19"/>
  <c r="N323" i="19"/>
  <c r="N325" i="19"/>
  <c r="N370" i="19"/>
  <c r="N373" i="19"/>
  <c r="N165" i="19"/>
  <c r="N174" i="19"/>
  <c r="N213" i="19"/>
  <c r="N217" i="19"/>
  <c r="N228" i="19"/>
  <c r="N282" i="19"/>
  <c r="N314" i="19"/>
  <c r="N332" i="19"/>
  <c r="N339" i="19"/>
  <c r="N411" i="19"/>
  <c r="N458" i="19"/>
  <c r="N460" i="19"/>
  <c r="N178" i="19"/>
  <c r="N180" i="19"/>
  <c r="N265" i="19"/>
  <c r="N286" i="19"/>
  <c r="N302" i="19"/>
  <c r="N322" i="19"/>
  <c r="N324" i="19"/>
  <c r="N369" i="19"/>
  <c r="N98" i="19"/>
  <c r="N173" i="19"/>
  <c r="N281" i="19"/>
  <c r="N99" i="19"/>
  <c r="N160" i="19"/>
  <c r="N274" i="19"/>
  <c r="N285" i="19"/>
  <c r="N50" i="19"/>
  <c r="N100" i="19"/>
  <c r="N101" i="19"/>
  <c r="N164" i="19"/>
  <c r="N191" i="19"/>
  <c r="N203" i="19"/>
  <c r="N207" i="19"/>
  <c r="N212" i="19"/>
  <c r="N260" i="19"/>
  <c r="N258" i="19"/>
  <c r="N51" i="19"/>
  <c r="N90" i="19"/>
  <c r="N142" i="19"/>
  <c r="N195" i="19"/>
  <c r="N216" i="19"/>
  <c r="N242" i="19"/>
  <c r="N317" i="19"/>
  <c r="N385" i="19"/>
  <c r="N198" i="19"/>
  <c r="N270" i="19"/>
  <c r="N313" i="19"/>
  <c r="N381" i="19"/>
  <c r="N454" i="19"/>
  <c r="N48" i="19"/>
  <c r="N358" i="19"/>
  <c r="N436" i="19"/>
  <c r="N194" i="19"/>
  <c r="N245" i="19"/>
  <c r="N262" i="19"/>
  <c r="N266" i="19"/>
  <c r="N356" i="19"/>
  <c r="N442" i="19"/>
  <c r="N466" i="19"/>
  <c r="N193" i="19"/>
  <c r="N197" i="19"/>
  <c r="N225" i="19"/>
  <c r="N229" i="19"/>
  <c r="N244" i="19"/>
  <c r="N298" i="19"/>
  <c r="N303" i="19"/>
  <c r="N319" i="19"/>
  <c r="N335" i="19"/>
  <c r="N354" i="19"/>
  <c r="N440" i="19"/>
  <c r="N169" i="19"/>
  <c r="N196" i="19"/>
  <c r="N253" i="19"/>
  <c r="N292" i="19"/>
  <c r="N318" i="19"/>
  <c r="N334" i="19"/>
  <c r="N352" i="19"/>
  <c r="N360" i="19"/>
  <c r="N438" i="19"/>
  <c r="N450" i="19"/>
  <c r="N468" i="19"/>
  <c r="N470" i="19"/>
  <c r="N476" i="19"/>
  <c r="N366" i="19"/>
  <c r="N475" i="19"/>
  <c r="N477" i="19"/>
  <c r="N479" i="19"/>
  <c r="N340" i="19"/>
  <c r="N353" i="19"/>
  <c r="N355" i="19"/>
  <c r="N357" i="19"/>
  <c r="N359" i="19"/>
  <c r="N361" i="19"/>
  <c r="N380" i="19"/>
  <c r="N382" i="19"/>
  <c r="N435" i="19"/>
  <c r="N437" i="19"/>
  <c r="N439" i="19"/>
  <c r="N441" i="19"/>
  <c r="N453" i="19"/>
  <c r="N455" i="19"/>
  <c r="N471" i="19"/>
  <c r="L15" i="12"/>
  <c r="L23" i="12"/>
  <c r="L31" i="12"/>
  <c r="L48" i="12"/>
  <c r="L63" i="12"/>
  <c r="J8" i="12"/>
  <c r="D8" i="12"/>
  <c r="L11" i="12"/>
  <c r="L19" i="12"/>
  <c r="L27" i="12"/>
  <c r="L38" i="12"/>
  <c r="L88" i="12"/>
  <c r="L95" i="12"/>
  <c r="L198" i="12"/>
  <c r="K9" i="12"/>
  <c r="K13" i="12"/>
  <c r="K17" i="12"/>
  <c r="K21" i="12"/>
  <c r="K25" i="12"/>
  <c r="K29" i="12"/>
  <c r="K40" i="12"/>
  <c r="K46" i="12"/>
  <c r="K51" i="12"/>
  <c r="K60" i="12"/>
  <c r="K69" i="12"/>
  <c r="K76" i="12"/>
  <c r="K85" i="12"/>
  <c r="K93" i="12"/>
  <c r="K99" i="12"/>
  <c r="K134" i="12"/>
  <c r="K139" i="12"/>
  <c r="K143" i="12"/>
  <c r="K150" i="12"/>
  <c r="K159" i="12"/>
  <c r="K164" i="12"/>
  <c r="K169" i="12"/>
  <c r="K171" i="12"/>
  <c r="K178" i="12"/>
  <c r="K183" i="12"/>
  <c r="K191" i="12"/>
  <c r="K196" i="12"/>
  <c r="K202" i="12"/>
  <c r="K206" i="12"/>
  <c r="K213" i="12"/>
  <c r="K217" i="12"/>
  <c r="L231" i="12"/>
  <c r="L245" i="12"/>
  <c r="L276" i="12"/>
  <c r="L303" i="12"/>
  <c r="L314" i="12"/>
  <c r="L324" i="12"/>
  <c r="L335" i="12"/>
  <c r="L418" i="12"/>
  <c r="L426" i="12"/>
  <c r="L440" i="12"/>
  <c r="L451" i="12"/>
  <c r="L462" i="12"/>
  <c r="L476" i="12"/>
  <c r="L136" i="12"/>
  <c r="L166" i="12"/>
  <c r="L180" i="12"/>
  <c r="L189" i="12"/>
  <c r="L204" i="12"/>
  <c r="L215" i="12"/>
  <c r="K10" i="12"/>
  <c r="K14" i="12"/>
  <c r="K18" i="12"/>
  <c r="K22" i="12"/>
  <c r="K26" i="12"/>
  <c r="K30" i="12"/>
  <c r="L74" i="12"/>
  <c r="L78" i="12"/>
  <c r="L82" i="12"/>
  <c r="L152" i="12"/>
  <c r="L161" i="12"/>
  <c r="L174" i="12"/>
  <c r="L194" i="12"/>
  <c r="L211" i="12"/>
  <c r="L219" i="12"/>
  <c r="K219" i="12"/>
  <c r="L240" i="12"/>
  <c r="L298" i="12"/>
  <c r="L309" i="12"/>
  <c r="L319" i="12"/>
  <c r="L330" i="12"/>
  <c r="L340" i="12"/>
  <c r="L378" i="12"/>
  <c r="L412" i="12"/>
  <c r="L422" i="12"/>
  <c r="L436" i="12"/>
  <c r="L446" i="12"/>
  <c r="L457" i="12"/>
  <c r="L467" i="12"/>
  <c r="K225" i="12"/>
  <c r="K229" i="12"/>
  <c r="K242" i="12"/>
  <c r="K250" i="12"/>
  <c r="K260" i="12"/>
  <c r="K265" i="12"/>
  <c r="K269" i="12"/>
  <c r="K274" i="12"/>
  <c r="K278" i="12"/>
  <c r="K281" i="12"/>
  <c r="K285" i="12"/>
  <c r="K290" i="12"/>
  <c r="K295" i="12"/>
  <c r="K301" i="12"/>
  <c r="K305" i="12"/>
  <c r="K311" i="12"/>
  <c r="K317" i="12"/>
  <c r="K322" i="12"/>
  <c r="K327" i="12"/>
  <c r="K332" i="12"/>
  <c r="K338" i="12"/>
  <c r="K342" i="12"/>
  <c r="K353" i="12"/>
  <c r="K357" i="12"/>
  <c r="K361" i="12"/>
  <c r="K370" i="12"/>
  <c r="K415" i="12"/>
  <c r="K420" i="12"/>
  <c r="K424" i="12"/>
  <c r="K428" i="12"/>
  <c r="K438" i="12"/>
  <c r="K442" i="12"/>
  <c r="K449" i="12"/>
  <c r="K454" i="12"/>
  <c r="K459" i="12"/>
  <c r="K464" i="12"/>
  <c r="K470" i="12"/>
  <c r="K473" i="12"/>
  <c r="K478" i="12"/>
  <c r="K230" i="12"/>
  <c r="K244" i="12"/>
  <c r="K251" i="12"/>
  <c r="K262" i="12"/>
  <c r="K266" i="12"/>
  <c r="K270" i="12"/>
  <c r="K275" i="12"/>
  <c r="K282" i="12"/>
  <c r="K286" i="12"/>
  <c r="K291" i="12"/>
  <c r="K297" i="12"/>
  <c r="K302" i="12"/>
  <c r="K306" i="12"/>
  <c r="K313" i="12"/>
  <c r="K318" i="12"/>
  <c r="K323" i="12"/>
  <c r="K328" i="12"/>
  <c r="K334" i="12"/>
  <c r="K339" i="12"/>
  <c r="K354" i="12"/>
  <c r="K358" i="12"/>
  <c r="K366" i="12"/>
  <c r="K377" i="12"/>
  <c r="K382" i="12"/>
  <c r="K411" i="12"/>
  <c r="K417" i="12"/>
  <c r="K421" i="12"/>
  <c r="K425" i="12"/>
  <c r="K435" i="12"/>
  <c r="K439" i="12"/>
  <c r="K445" i="12"/>
  <c r="K450" i="12"/>
  <c r="K455" i="12"/>
  <c r="K460" i="12"/>
  <c r="K466" i="12"/>
  <c r="K471" i="12"/>
  <c r="K475" i="12"/>
  <c r="K479" i="12"/>
  <c r="N8" i="19" l="1"/>
  <c r="L8" i="12"/>
  <c r="K8" i="12"/>
  <c r="I1623" i="1" l="1"/>
  <c r="I9" i="1"/>
  <c r="I10" i="1"/>
  <c r="H8" i="1" l="1"/>
  <c r="I8" i="1" s="1"/>
  <c r="L1625" i="1"/>
  <c r="J1625" i="1"/>
  <c r="F1625" i="1"/>
  <c r="E1625" i="1"/>
  <c r="L1624" i="1"/>
  <c r="J1624" i="1"/>
  <c r="I1624" i="1"/>
  <c r="H1624" i="1"/>
  <c r="F1624" i="1"/>
  <c r="E1624" i="1"/>
  <c r="L1623" i="1"/>
  <c r="J1623" i="1"/>
  <c r="H1623" i="1"/>
  <c r="F1623" i="1"/>
  <c r="E1623" i="1"/>
  <c r="L1622" i="1"/>
  <c r="J1622" i="1"/>
  <c r="I1622" i="1"/>
  <c r="H1622" i="1"/>
  <c r="F1622" i="1"/>
  <c r="E1622" i="1"/>
  <c r="L1621" i="1"/>
  <c r="J1621" i="1"/>
  <c r="I1621" i="1"/>
  <c r="H1621" i="1"/>
  <c r="F1621" i="1"/>
  <c r="E1621" i="1"/>
  <c r="L1620" i="1"/>
  <c r="J1620" i="1"/>
  <c r="I1620" i="1"/>
  <c r="H1620" i="1"/>
  <c r="H1625" i="1" s="1"/>
  <c r="I1625" i="1" s="1"/>
  <c r="F1620" i="1"/>
  <c r="E1620" i="1"/>
  <c r="L1619" i="1"/>
  <c r="J1619" i="1"/>
  <c r="I1619" i="1"/>
  <c r="H1619" i="1"/>
  <c r="F1619" i="1"/>
  <c r="E1619" i="1"/>
  <c r="E1618" i="1"/>
  <c r="L1617" i="1"/>
  <c r="J1617" i="1"/>
  <c r="I1617" i="1"/>
  <c r="H1617" i="1"/>
  <c r="F1617" i="1"/>
  <c r="E1617" i="1"/>
  <c r="L1616" i="1"/>
  <c r="J1616" i="1"/>
  <c r="I1616" i="1"/>
  <c r="H1616" i="1"/>
  <c r="F1616" i="1"/>
  <c r="E1616" i="1"/>
  <c r="L1615" i="1"/>
  <c r="J1615" i="1"/>
  <c r="I1615" i="1"/>
  <c r="H1615" i="1"/>
  <c r="F1615" i="1"/>
  <c r="E1615" i="1"/>
  <c r="L1614" i="1"/>
  <c r="J1614" i="1"/>
  <c r="I1614" i="1"/>
  <c r="H1614" i="1"/>
  <c r="F1614" i="1"/>
  <c r="E1614" i="1"/>
  <c r="E1613" i="1"/>
  <c r="L1612" i="1"/>
  <c r="J1612" i="1"/>
  <c r="I1612" i="1"/>
  <c r="H1612" i="1"/>
  <c r="F1612" i="1"/>
  <c r="E1612" i="1"/>
  <c r="L1611" i="1"/>
  <c r="J1611" i="1"/>
  <c r="I1611" i="1"/>
  <c r="H1611" i="1"/>
  <c r="F1611" i="1"/>
  <c r="E1611" i="1"/>
  <c r="L1610" i="1"/>
  <c r="J1610" i="1"/>
  <c r="I1610" i="1"/>
  <c r="H1610" i="1"/>
  <c r="F1610" i="1"/>
  <c r="E1610" i="1"/>
  <c r="E1609" i="1"/>
  <c r="L1608" i="1"/>
  <c r="J1608" i="1"/>
  <c r="I1608" i="1"/>
  <c r="H1608" i="1"/>
  <c r="F1608" i="1"/>
  <c r="E1608" i="1"/>
  <c r="L1607" i="1"/>
  <c r="J1607" i="1"/>
  <c r="I1607" i="1"/>
  <c r="H1607" i="1"/>
  <c r="F1607" i="1"/>
  <c r="E1607" i="1"/>
  <c r="L1606" i="1"/>
  <c r="J1606" i="1"/>
  <c r="I1606" i="1"/>
  <c r="H1606" i="1"/>
  <c r="F1606" i="1"/>
  <c r="E1606" i="1"/>
  <c r="L1605" i="1"/>
  <c r="J1605" i="1"/>
  <c r="I1605" i="1"/>
  <c r="H1605" i="1"/>
  <c r="F1605" i="1"/>
  <c r="E1605" i="1"/>
  <c r="E1604" i="1"/>
  <c r="L1603" i="1"/>
  <c r="J1603" i="1"/>
  <c r="I1603" i="1"/>
  <c r="F1603" i="1"/>
  <c r="E1603" i="1"/>
  <c r="L1602" i="1"/>
  <c r="J1602" i="1"/>
  <c r="I1602" i="1"/>
  <c r="F1602" i="1"/>
  <c r="E1602" i="1"/>
  <c r="L1601" i="1"/>
  <c r="J1601" i="1"/>
  <c r="I1601" i="1"/>
  <c r="H1601" i="1"/>
  <c r="F1601" i="1"/>
  <c r="E1601" i="1"/>
  <c r="L1600" i="1"/>
  <c r="J1600" i="1"/>
  <c r="I1600" i="1"/>
  <c r="F1600" i="1"/>
  <c r="E1600" i="1"/>
  <c r="L1599" i="1"/>
  <c r="J1599" i="1"/>
  <c r="I1599" i="1"/>
  <c r="F1599" i="1"/>
  <c r="E1599" i="1"/>
  <c r="L1598" i="1"/>
  <c r="J1598" i="1"/>
  <c r="I1598" i="1"/>
  <c r="H1598" i="1"/>
  <c r="F1598" i="1"/>
  <c r="E1598" i="1"/>
  <c r="L1597" i="1"/>
  <c r="J1597" i="1"/>
  <c r="I1597" i="1"/>
  <c r="H1597" i="1"/>
  <c r="F1597" i="1"/>
  <c r="E1597" i="1"/>
  <c r="L1596" i="1"/>
  <c r="J1596" i="1"/>
  <c r="I1596" i="1"/>
  <c r="F1596" i="1"/>
  <c r="E1596" i="1"/>
  <c r="E1595" i="1"/>
  <c r="E1594" i="1"/>
  <c r="L1593" i="1"/>
  <c r="J1593" i="1"/>
  <c r="I1593" i="1"/>
  <c r="F1593" i="1"/>
  <c r="E1593" i="1"/>
  <c r="L1592" i="1"/>
  <c r="J1592" i="1"/>
  <c r="I1592" i="1"/>
  <c r="F1592" i="1"/>
  <c r="E1592" i="1"/>
  <c r="L1591" i="1"/>
  <c r="J1591" i="1"/>
  <c r="I1591" i="1"/>
  <c r="F1591" i="1"/>
  <c r="E1591" i="1"/>
  <c r="L1590" i="1"/>
  <c r="J1590" i="1"/>
  <c r="I1590" i="1"/>
  <c r="F1590" i="1"/>
  <c r="E1590" i="1"/>
  <c r="L1589" i="1"/>
  <c r="J1589" i="1"/>
  <c r="I1589" i="1"/>
  <c r="F1589" i="1"/>
  <c r="E1589" i="1"/>
  <c r="L1588" i="1"/>
  <c r="J1588" i="1"/>
  <c r="I1588" i="1"/>
  <c r="F1588" i="1"/>
  <c r="E1588" i="1"/>
  <c r="L1587" i="1"/>
  <c r="J1587" i="1"/>
  <c r="I1587" i="1"/>
  <c r="H1587" i="1"/>
  <c r="F1587" i="1"/>
  <c r="E1587" i="1"/>
  <c r="L1586" i="1"/>
  <c r="J1586" i="1"/>
  <c r="I1586" i="1"/>
  <c r="H1586" i="1"/>
  <c r="F1586" i="1"/>
  <c r="E1586" i="1"/>
  <c r="E1585" i="1"/>
  <c r="L1584" i="1"/>
  <c r="J1584" i="1"/>
  <c r="I1584" i="1"/>
  <c r="H1584" i="1"/>
  <c r="F1584" i="1"/>
  <c r="E1584" i="1"/>
  <c r="L1583" i="1"/>
  <c r="J1583" i="1"/>
  <c r="I1583" i="1"/>
  <c r="F1583" i="1"/>
  <c r="E1583" i="1"/>
  <c r="L1582" i="1"/>
  <c r="J1582" i="1"/>
  <c r="I1582" i="1"/>
  <c r="F1582" i="1"/>
  <c r="E1582" i="1"/>
  <c r="L1581" i="1"/>
  <c r="J1581" i="1"/>
  <c r="I1581" i="1"/>
  <c r="F1581" i="1"/>
  <c r="E1581" i="1"/>
  <c r="L1580" i="1"/>
  <c r="J1580" i="1"/>
  <c r="I1580" i="1"/>
  <c r="F1580" i="1"/>
  <c r="E1580" i="1"/>
  <c r="L1579" i="1"/>
  <c r="J1579" i="1"/>
  <c r="I1579" i="1"/>
  <c r="H1579" i="1"/>
  <c r="F1579" i="1"/>
  <c r="E1579" i="1"/>
  <c r="E1578" i="1"/>
  <c r="L1577" i="1"/>
  <c r="J1577" i="1"/>
  <c r="I1577" i="1"/>
  <c r="H1577" i="1"/>
  <c r="F1577" i="1"/>
  <c r="E1577" i="1"/>
  <c r="L1576" i="1"/>
  <c r="J1576" i="1"/>
  <c r="I1576" i="1"/>
  <c r="H1576" i="1"/>
  <c r="F1576" i="1"/>
  <c r="E1576" i="1"/>
  <c r="L1575" i="1"/>
  <c r="J1575" i="1"/>
  <c r="I1575" i="1"/>
  <c r="H1575" i="1"/>
  <c r="F1575" i="1"/>
  <c r="E1575" i="1"/>
  <c r="E1574" i="1"/>
  <c r="L1573" i="1"/>
  <c r="J1573" i="1"/>
  <c r="I1573" i="1"/>
  <c r="H1573" i="1"/>
  <c r="F1573" i="1"/>
  <c r="E1573" i="1"/>
  <c r="L1572" i="1"/>
  <c r="J1572" i="1"/>
  <c r="I1572" i="1"/>
  <c r="H1572" i="1"/>
  <c r="F1572" i="1"/>
  <c r="E1572" i="1"/>
  <c r="L1571" i="1"/>
  <c r="J1571" i="1"/>
  <c r="I1571" i="1"/>
  <c r="H1571" i="1"/>
  <c r="F1571" i="1"/>
  <c r="E1571" i="1"/>
  <c r="L1570" i="1"/>
  <c r="J1570" i="1"/>
  <c r="I1570" i="1"/>
  <c r="H1570" i="1"/>
  <c r="F1570" i="1"/>
  <c r="E1570" i="1"/>
  <c r="L1569" i="1"/>
  <c r="J1569" i="1"/>
  <c r="I1569" i="1"/>
  <c r="H1569" i="1"/>
  <c r="F1569" i="1"/>
  <c r="E1569" i="1"/>
  <c r="L1568" i="1"/>
  <c r="J1568" i="1"/>
  <c r="I1568" i="1"/>
  <c r="H1568" i="1"/>
  <c r="F1568" i="1"/>
  <c r="E1568" i="1"/>
  <c r="L1567" i="1"/>
  <c r="J1567" i="1"/>
  <c r="I1567" i="1"/>
  <c r="H1567" i="1"/>
  <c r="F1567" i="1"/>
  <c r="E1567" i="1"/>
  <c r="E1566" i="1"/>
  <c r="L1565" i="1"/>
  <c r="J1565" i="1"/>
  <c r="I1565" i="1"/>
  <c r="H1565" i="1"/>
  <c r="F1565" i="1"/>
  <c r="E1565" i="1"/>
  <c r="L1564" i="1"/>
  <c r="J1564" i="1"/>
  <c r="I1564" i="1"/>
  <c r="H1564" i="1"/>
  <c r="F1564" i="1"/>
  <c r="E1564" i="1"/>
  <c r="L1563" i="1"/>
  <c r="J1563" i="1"/>
  <c r="I1563" i="1"/>
  <c r="H1563" i="1"/>
  <c r="F1563" i="1"/>
  <c r="E1563" i="1"/>
  <c r="L1562" i="1"/>
  <c r="J1562" i="1"/>
  <c r="I1562" i="1"/>
  <c r="H1562" i="1"/>
  <c r="F1562" i="1"/>
  <c r="E1562" i="1"/>
  <c r="L1561" i="1"/>
  <c r="J1561" i="1"/>
  <c r="I1561" i="1"/>
  <c r="H1561" i="1"/>
  <c r="F1561" i="1"/>
  <c r="E1561" i="1"/>
  <c r="L1560" i="1"/>
  <c r="J1560" i="1"/>
  <c r="I1560" i="1"/>
  <c r="H1560" i="1"/>
  <c r="F1560" i="1"/>
  <c r="E1560" i="1"/>
  <c r="L1559" i="1"/>
  <c r="J1559" i="1"/>
  <c r="I1559" i="1"/>
  <c r="H1559" i="1"/>
  <c r="F1559" i="1"/>
  <c r="E1559" i="1"/>
  <c r="L1558" i="1"/>
  <c r="J1558" i="1"/>
  <c r="I1558" i="1"/>
  <c r="H1558" i="1"/>
  <c r="F1558" i="1"/>
  <c r="E1558" i="1"/>
  <c r="L1557" i="1"/>
  <c r="J1557" i="1"/>
  <c r="I1557" i="1"/>
  <c r="H1557" i="1"/>
  <c r="F1557" i="1"/>
  <c r="E1557" i="1"/>
  <c r="E1556" i="1"/>
  <c r="L1555" i="1"/>
  <c r="J1555" i="1"/>
  <c r="I1555" i="1"/>
  <c r="H1555" i="1"/>
  <c r="F1555" i="1"/>
  <c r="E1555" i="1"/>
  <c r="L1554" i="1"/>
  <c r="J1554" i="1"/>
  <c r="I1554" i="1"/>
  <c r="H1554" i="1"/>
  <c r="F1554" i="1"/>
  <c r="E1554" i="1"/>
  <c r="L1553" i="1"/>
  <c r="J1553" i="1"/>
  <c r="I1553" i="1"/>
  <c r="H1553" i="1"/>
  <c r="F1553" i="1"/>
  <c r="E1553" i="1"/>
  <c r="L1552" i="1"/>
  <c r="J1552" i="1"/>
  <c r="I1552" i="1"/>
  <c r="H1552" i="1"/>
  <c r="F1552" i="1"/>
  <c r="E1552" i="1"/>
  <c r="L1551" i="1"/>
  <c r="J1551" i="1"/>
  <c r="I1551" i="1"/>
  <c r="H1551" i="1"/>
  <c r="F1551" i="1"/>
  <c r="E1551" i="1"/>
  <c r="L1550" i="1"/>
  <c r="J1550" i="1"/>
  <c r="I1550" i="1"/>
  <c r="H1550" i="1"/>
  <c r="F1550" i="1"/>
  <c r="E1550" i="1"/>
  <c r="L1549" i="1"/>
  <c r="J1549" i="1"/>
  <c r="I1549" i="1"/>
  <c r="H1549" i="1"/>
  <c r="F1549" i="1"/>
  <c r="E1549" i="1"/>
  <c r="E1548" i="1"/>
  <c r="L1547" i="1"/>
  <c r="J1547" i="1"/>
  <c r="I1547" i="1"/>
  <c r="H1547" i="1"/>
  <c r="F1547" i="1"/>
  <c r="E1547" i="1"/>
  <c r="L1546" i="1"/>
  <c r="J1546" i="1"/>
  <c r="I1546" i="1"/>
  <c r="H1546" i="1"/>
  <c r="F1546" i="1"/>
  <c r="E1546" i="1"/>
  <c r="J1545" i="1"/>
  <c r="I1545" i="1"/>
  <c r="J1544" i="1"/>
  <c r="I1544" i="1"/>
  <c r="F1543" i="1"/>
  <c r="E1543" i="1"/>
  <c r="J1542" i="1"/>
  <c r="I1542" i="1"/>
  <c r="J1541" i="1"/>
  <c r="I1541" i="1"/>
  <c r="J1540" i="1"/>
  <c r="I1540" i="1"/>
  <c r="J1539" i="1"/>
  <c r="I1539" i="1"/>
  <c r="J1538" i="1"/>
  <c r="I1538" i="1"/>
  <c r="F1537" i="1"/>
  <c r="E1537" i="1"/>
  <c r="L1536" i="1"/>
  <c r="J1536" i="1"/>
  <c r="I1536" i="1"/>
  <c r="H1536" i="1"/>
  <c r="F1536" i="1"/>
  <c r="E1536" i="1"/>
  <c r="L1535" i="1"/>
  <c r="J1535" i="1"/>
  <c r="I1535" i="1"/>
  <c r="H1535" i="1"/>
  <c r="F1535" i="1"/>
  <c r="E1535" i="1"/>
  <c r="L1534" i="1"/>
  <c r="J1534" i="1"/>
  <c r="I1534" i="1"/>
  <c r="H1534" i="1"/>
  <c r="F1534" i="1"/>
  <c r="E1534" i="1"/>
  <c r="L1533" i="1"/>
  <c r="J1533" i="1"/>
  <c r="I1533" i="1"/>
  <c r="H1533" i="1"/>
  <c r="F1533" i="1"/>
  <c r="E1533" i="1"/>
  <c r="L1532" i="1"/>
  <c r="J1532" i="1"/>
  <c r="I1532" i="1"/>
  <c r="H1532" i="1"/>
  <c r="F1532" i="1"/>
  <c r="E1532" i="1"/>
  <c r="L1531" i="1"/>
  <c r="J1531" i="1"/>
  <c r="I1531" i="1"/>
  <c r="H1531" i="1"/>
  <c r="F1531" i="1"/>
  <c r="E1531" i="1"/>
  <c r="E1530" i="1"/>
  <c r="E1529" i="1"/>
  <c r="L1528" i="1"/>
  <c r="J1528" i="1"/>
  <c r="I1528" i="1"/>
  <c r="H1528" i="1"/>
  <c r="F1528" i="1"/>
  <c r="E1528" i="1"/>
  <c r="L1527" i="1"/>
  <c r="J1527" i="1"/>
  <c r="I1527" i="1"/>
  <c r="H1527" i="1"/>
  <c r="F1527" i="1"/>
  <c r="E1527" i="1"/>
  <c r="L1526" i="1"/>
  <c r="J1526" i="1"/>
  <c r="I1526" i="1"/>
  <c r="H1526" i="1"/>
  <c r="F1526" i="1"/>
  <c r="E1526" i="1"/>
  <c r="E1525" i="1"/>
  <c r="L1524" i="1"/>
  <c r="J1524" i="1"/>
  <c r="I1524" i="1"/>
  <c r="H1524" i="1"/>
  <c r="F1524" i="1"/>
  <c r="E1524" i="1"/>
  <c r="L1523" i="1"/>
  <c r="J1523" i="1"/>
  <c r="I1523" i="1"/>
  <c r="H1523" i="1"/>
  <c r="F1523" i="1"/>
  <c r="E1523" i="1"/>
  <c r="L1522" i="1"/>
  <c r="J1522" i="1"/>
  <c r="I1522" i="1"/>
  <c r="H1522" i="1"/>
  <c r="F1522" i="1"/>
  <c r="E1522" i="1"/>
  <c r="L1521" i="1"/>
  <c r="J1521" i="1"/>
  <c r="I1521" i="1"/>
  <c r="H1521" i="1"/>
  <c r="F1521" i="1"/>
  <c r="E1521" i="1"/>
  <c r="L1520" i="1"/>
  <c r="J1520" i="1"/>
  <c r="I1520" i="1"/>
  <c r="H1520" i="1"/>
  <c r="F1520" i="1"/>
  <c r="E1520" i="1"/>
  <c r="E1519" i="1"/>
  <c r="L1518" i="1"/>
  <c r="J1518" i="1"/>
  <c r="I1518" i="1"/>
  <c r="H1518" i="1"/>
  <c r="F1518" i="1"/>
  <c r="E1518" i="1"/>
  <c r="L1517" i="1"/>
  <c r="J1517" i="1"/>
  <c r="I1517" i="1"/>
  <c r="H1517" i="1"/>
  <c r="F1517" i="1"/>
  <c r="E1517" i="1"/>
  <c r="L1516" i="1"/>
  <c r="J1516" i="1"/>
  <c r="I1516" i="1"/>
  <c r="H1516" i="1"/>
  <c r="F1516" i="1"/>
  <c r="E1516" i="1"/>
  <c r="L1515" i="1"/>
  <c r="J1515" i="1"/>
  <c r="I1515" i="1"/>
  <c r="H1515" i="1"/>
  <c r="F1515" i="1"/>
  <c r="E1515" i="1"/>
  <c r="L1514" i="1"/>
  <c r="J1514" i="1"/>
  <c r="I1514" i="1"/>
  <c r="H1514" i="1"/>
  <c r="F1514" i="1"/>
  <c r="E1514" i="1"/>
  <c r="E1513" i="1"/>
  <c r="J1512" i="1"/>
  <c r="I1512" i="1"/>
  <c r="J1511" i="1"/>
  <c r="I1511" i="1"/>
  <c r="J1510" i="1"/>
  <c r="I1510" i="1"/>
  <c r="F1509" i="1"/>
  <c r="E1509" i="1"/>
  <c r="L1508" i="1"/>
  <c r="J1508" i="1"/>
  <c r="I1508" i="1"/>
  <c r="H1508" i="1"/>
  <c r="F1508" i="1"/>
  <c r="E1508" i="1"/>
  <c r="L1507" i="1"/>
  <c r="J1507" i="1"/>
  <c r="I1507" i="1"/>
  <c r="H1507" i="1"/>
  <c r="F1507" i="1"/>
  <c r="E1507" i="1"/>
  <c r="L1506" i="1"/>
  <c r="J1506" i="1"/>
  <c r="I1506" i="1"/>
  <c r="H1506" i="1"/>
  <c r="F1506" i="1"/>
  <c r="E1506" i="1"/>
  <c r="L1505" i="1"/>
  <c r="J1505" i="1"/>
  <c r="I1505" i="1"/>
  <c r="H1505" i="1"/>
  <c r="F1505" i="1"/>
  <c r="E1505" i="1"/>
  <c r="L1504" i="1"/>
  <c r="J1504" i="1"/>
  <c r="I1504" i="1"/>
  <c r="H1504" i="1"/>
  <c r="F1504" i="1"/>
  <c r="E1504" i="1"/>
  <c r="L1503" i="1"/>
  <c r="J1503" i="1"/>
  <c r="I1503" i="1"/>
  <c r="H1503" i="1"/>
  <c r="F1503" i="1"/>
  <c r="E1503" i="1"/>
  <c r="L1502" i="1"/>
  <c r="J1502" i="1"/>
  <c r="I1502" i="1"/>
  <c r="H1502" i="1"/>
  <c r="F1502" i="1"/>
  <c r="E1502" i="1"/>
  <c r="L1501" i="1"/>
  <c r="J1501" i="1"/>
  <c r="I1501" i="1"/>
  <c r="H1501" i="1"/>
  <c r="F1501" i="1"/>
  <c r="E1501" i="1"/>
  <c r="E1500" i="1"/>
  <c r="J1499" i="1"/>
  <c r="I1499" i="1"/>
  <c r="J1498" i="1"/>
  <c r="I1498" i="1"/>
  <c r="F1497" i="1"/>
  <c r="E1497" i="1"/>
  <c r="J1496" i="1"/>
  <c r="I1496" i="1"/>
  <c r="J1495" i="1"/>
  <c r="I1495" i="1"/>
  <c r="F1494" i="1"/>
  <c r="E1494" i="1"/>
  <c r="L1493" i="1"/>
  <c r="J1493" i="1"/>
  <c r="I1493" i="1"/>
  <c r="H1493" i="1"/>
  <c r="F1493" i="1"/>
  <c r="E1493" i="1"/>
  <c r="L1492" i="1"/>
  <c r="J1492" i="1"/>
  <c r="I1492" i="1"/>
  <c r="H1492" i="1"/>
  <c r="F1492" i="1"/>
  <c r="E1492" i="1"/>
  <c r="L1491" i="1"/>
  <c r="J1491" i="1"/>
  <c r="I1491" i="1"/>
  <c r="H1491" i="1"/>
  <c r="F1491" i="1"/>
  <c r="E1491" i="1"/>
  <c r="L1490" i="1"/>
  <c r="J1490" i="1"/>
  <c r="I1490" i="1"/>
  <c r="H1490" i="1"/>
  <c r="F1490" i="1"/>
  <c r="E1490" i="1"/>
  <c r="L1489" i="1"/>
  <c r="J1489" i="1"/>
  <c r="I1489" i="1"/>
  <c r="H1489" i="1"/>
  <c r="F1489" i="1"/>
  <c r="E1489" i="1"/>
  <c r="L1488" i="1"/>
  <c r="J1488" i="1"/>
  <c r="I1488" i="1"/>
  <c r="H1488" i="1"/>
  <c r="F1488" i="1"/>
  <c r="E1488" i="1"/>
  <c r="L1487" i="1"/>
  <c r="J1487" i="1"/>
  <c r="I1487" i="1"/>
  <c r="H1487" i="1"/>
  <c r="F1487" i="1"/>
  <c r="E1487" i="1"/>
  <c r="E1486" i="1"/>
  <c r="L1485" i="1"/>
  <c r="J1485" i="1"/>
  <c r="I1485" i="1"/>
  <c r="H1485" i="1"/>
  <c r="F1485" i="1"/>
  <c r="E1485" i="1"/>
  <c r="L1484" i="1"/>
  <c r="J1484" i="1"/>
  <c r="I1484" i="1"/>
  <c r="H1484" i="1"/>
  <c r="F1484" i="1"/>
  <c r="E1484" i="1"/>
  <c r="L1483" i="1"/>
  <c r="J1483" i="1"/>
  <c r="I1483" i="1"/>
  <c r="H1483" i="1"/>
  <c r="F1483" i="1"/>
  <c r="E1483" i="1"/>
  <c r="E1482" i="1"/>
  <c r="L1481" i="1"/>
  <c r="J1481" i="1"/>
  <c r="I1481" i="1"/>
  <c r="H1481" i="1"/>
  <c r="F1481" i="1"/>
  <c r="E1481" i="1"/>
  <c r="L1480" i="1"/>
  <c r="J1480" i="1"/>
  <c r="I1480" i="1"/>
  <c r="H1480" i="1"/>
  <c r="F1480" i="1"/>
  <c r="E1480" i="1"/>
  <c r="L1479" i="1"/>
  <c r="J1479" i="1"/>
  <c r="I1479" i="1"/>
  <c r="H1479" i="1"/>
  <c r="F1479" i="1"/>
  <c r="E1479" i="1"/>
  <c r="L1478" i="1"/>
  <c r="J1478" i="1"/>
  <c r="I1478" i="1"/>
  <c r="H1478" i="1"/>
  <c r="F1478" i="1"/>
  <c r="E1478" i="1"/>
  <c r="L1477" i="1"/>
  <c r="J1477" i="1"/>
  <c r="I1477" i="1"/>
  <c r="H1477" i="1"/>
  <c r="F1477" i="1"/>
  <c r="E1477" i="1"/>
  <c r="L1476" i="1"/>
  <c r="J1476" i="1"/>
  <c r="I1476" i="1"/>
  <c r="H1476" i="1"/>
  <c r="F1476" i="1"/>
  <c r="E1476" i="1"/>
  <c r="E1475" i="1"/>
  <c r="E1474" i="1"/>
  <c r="L1473" i="1"/>
  <c r="J1473" i="1"/>
  <c r="I1473" i="1"/>
  <c r="H1473" i="1"/>
  <c r="F1473" i="1"/>
  <c r="E1473" i="1"/>
  <c r="L1472" i="1"/>
  <c r="J1472" i="1"/>
  <c r="I1472" i="1"/>
  <c r="H1472" i="1"/>
  <c r="F1472" i="1"/>
  <c r="E1472" i="1"/>
  <c r="L1471" i="1"/>
  <c r="J1471" i="1"/>
  <c r="I1471" i="1"/>
  <c r="H1471" i="1"/>
  <c r="F1471" i="1"/>
  <c r="E1471" i="1"/>
  <c r="E1470" i="1"/>
  <c r="L1469" i="1"/>
  <c r="J1469" i="1"/>
  <c r="I1469" i="1"/>
  <c r="H1469" i="1"/>
  <c r="F1469" i="1"/>
  <c r="E1469" i="1"/>
  <c r="L1468" i="1"/>
  <c r="J1468" i="1"/>
  <c r="I1468" i="1"/>
  <c r="H1468" i="1"/>
  <c r="F1468" i="1"/>
  <c r="E1468" i="1"/>
  <c r="L1467" i="1"/>
  <c r="J1467" i="1"/>
  <c r="I1467" i="1"/>
  <c r="H1467" i="1"/>
  <c r="F1467" i="1"/>
  <c r="E1467" i="1"/>
  <c r="E1466" i="1"/>
  <c r="L1465" i="1"/>
  <c r="J1465" i="1"/>
  <c r="I1465" i="1"/>
  <c r="H1465" i="1"/>
  <c r="F1465" i="1"/>
  <c r="E1465" i="1"/>
  <c r="L1464" i="1"/>
  <c r="J1464" i="1"/>
  <c r="I1464" i="1"/>
  <c r="H1464" i="1"/>
  <c r="F1464" i="1"/>
  <c r="E1464" i="1"/>
  <c r="E1463" i="1"/>
  <c r="L1462" i="1"/>
  <c r="J1462" i="1"/>
  <c r="I1462" i="1"/>
  <c r="H1462" i="1"/>
  <c r="F1462" i="1"/>
  <c r="E1462" i="1"/>
  <c r="L1461" i="1"/>
  <c r="J1461" i="1"/>
  <c r="I1461" i="1"/>
  <c r="H1461" i="1"/>
  <c r="F1461" i="1"/>
  <c r="E1461" i="1"/>
  <c r="L1460" i="1"/>
  <c r="J1460" i="1"/>
  <c r="I1460" i="1"/>
  <c r="H1460" i="1"/>
  <c r="F1460" i="1"/>
  <c r="E1460" i="1"/>
  <c r="L1459" i="1"/>
  <c r="J1459" i="1"/>
  <c r="I1459" i="1"/>
  <c r="H1459" i="1"/>
  <c r="F1459" i="1"/>
  <c r="E1459" i="1"/>
  <c r="E1458" i="1"/>
  <c r="L1457" i="1"/>
  <c r="J1457" i="1"/>
  <c r="I1457" i="1"/>
  <c r="H1457" i="1"/>
  <c r="F1457" i="1"/>
  <c r="E1457" i="1"/>
  <c r="L1456" i="1"/>
  <c r="J1456" i="1"/>
  <c r="I1456" i="1"/>
  <c r="H1456" i="1"/>
  <c r="F1456" i="1"/>
  <c r="E1456" i="1"/>
  <c r="L1455" i="1"/>
  <c r="J1455" i="1"/>
  <c r="I1455" i="1"/>
  <c r="H1455" i="1"/>
  <c r="F1455" i="1"/>
  <c r="E1455" i="1"/>
  <c r="L1454" i="1"/>
  <c r="J1454" i="1"/>
  <c r="I1454" i="1"/>
  <c r="H1454" i="1"/>
  <c r="F1454" i="1"/>
  <c r="E1454" i="1"/>
  <c r="L1453" i="1"/>
  <c r="J1453" i="1"/>
  <c r="I1453" i="1"/>
  <c r="H1453" i="1"/>
  <c r="F1453" i="1"/>
  <c r="E1453" i="1"/>
  <c r="L1452" i="1"/>
  <c r="J1452" i="1"/>
  <c r="I1452" i="1"/>
  <c r="H1452" i="1"/>
  <c r="F1452" i="1"/>
  <c r="E1452" i="1"/>
  <c r="L1451" i="1"/>
  <c r="J1451" i="1"/>
  <c r="I1451" i="1"/>
  <c r="H1451" i="1"/>
  <c r="F1451" i="1"/>
  <c r="E1451" i="1"/>
  <c r="L1450" i="1"/>
  <c r="J1450" i="1"/>
  <c r="I1450" i="1"/>
  <c r="H1450" i="1"/>
  <c r="F1450" i="1"/>
  <c r="E1450" i="1"/>
  <c r="L1449" i="1"/>
  <c r="J1449" i="1"/>
  <c r="I1449" i="1"/>
  <c r="H1449" i="1"/>
  <c r="F1449" i="1"/>
  <c r="E1449" i="1"/>
  <c r="L1448" i="1"/>
  <c r="J1448" i="1"/>
  <c r="I1448" i="1"/>
  <c r="H1448" i="1"/>
  <c r="F1448" i="1"/>
  <c r="E1448" i="1"/>
  <c r="L1447" i="1"/>
  <c r="J1447" i="1"/>
  <c r="I1447" i="1"/>
  <c r="H1447" i="1"/>
  <c r="F1447" i="1"/>
  <c r="E1447" i="1"/>
  <c r="E1446" i="1"/>
  <c r="L1445" i="1"/>
  <c r="J1445" i="1"/>
  <c r="I1445" i="1"/>
  <c r="H1445" i="1"/>
  <c r="F1445" i="1"/>
  <c r="E1445" i="1"/>
  <c r="L1444" i="1"/>
  <c r="J1444" i="1"/>
  <c r="I1444" i="1"/>
  <c r="H1444" i="1"/>
  <c r="F1444" i="1"/>
  <c r="E1444" i="1"/>
  <c r="E1443" i="1"/>
  <c r="L1442" i="1"/>
  <c r="J1442" i="1"/>
  <c r="I1442" i="1"/>
  <c r="H1442" i="1"/>
  <c r="F1442" i="1"/>
  <c r="E1442" i="1"/>
  <c r="L1441" i="1"/>
  <c r="J1441" i="1"/>
  <c r="I1441" i="1"/>
  <c r="H1441" i="1"/>
  <c r="F1441" i="1"/>
  <c r="E1441" i="1"/>
  <c r="L1440" i="1"/>
  <c r="J1440" i="1"/>
  <c r="I1440" i="1"/>
  <c r="H1440" i="1"/>
  <c r="F1440" i="1"/>
  <c r="E1440" i="1"/>
  <c r="L1439" i="1"/>
  <c r="J1439" i="1"/>
  <c r="I1439" i="1"/>
  <c r="H1439" i="1"/>
  <c r="F1439" i="1"/>
  <c r="E1439" i="1"/>
  <c r="L1438" i="1"/>
  <c r="J1438" i="1"/>
  <c r="I1438" i="1"/>
  <c r="H1438" i="1"/>
  <c r="F1438" i="1"/>
  <c r="E1438" i="1"/>
  <c r="E1437" i="1"/>
  <c r="L1436" i="1"/>
  <c r="J1436" i="1"/>
  <c r="I1436" i="1"/>
  <c r="H1436" i="1"/>
  <c r="F1436" i="1"/>
  <c r="E1436" i="1"/>
  <c r="L1435" i="1"/>
  <c r="J1435" i="1"/>
  <c r="I1435" i="1"/>
  <c r="H1435" i="1"/>
  <c r="F1435" i="1"/>
  <c r="E1435" i="1"/>
  <c r="L1434" i="1"/>
  <c r="J1434" i="1"/>
  <c r="I1434" i="1"/>
  <c r="H1434" i="1"/>
  <c r="F1434" i="1"/>
  <c r="E1434" i="1"/>
  <c r="L1433" i="1"/>
  <c r="J1433" i="1"/>
  <c r="I1433" i="1"/>
  <c r="H1433" i="1"/>
  <c r="F1433" i="1"/>
  <c r="E1433" i="1"/>
  <c r="E1432" i="1"/>
  <c r="L1431" i="1"/>
  <c r="J1431" i="1"/>
  <c r="I1431" i="1"/>
  <c r="H1431" i="1"/>
  <c r="F1431" i="1"/>
  <c r="E1431" i="1"/>
  <c r="L1430" i="1"/>
  <c r="J1430" i="1"/>
  <c r="I1430" i="1"/>
  <c r="H1430" i="1"/>
  <c r="F1430" i="1"/>
  <c r="E1430" i="1"/>
  <c r="L1429" i="1"/>
  <c r="J1429" i="1"/>
  <c r="I1429" i="1"/>
  <c r="H1429" i="1"/>
  <c r="F1429" i="1"/>
  <c r="E1429" i="1"/>
  <c r="E1428" i="1"/>
  <c r="L1427" i="1"/>
  <c r="J1427" i="1"/>
  <c r="I1427" i="1"/>
  <c r="H1427" i="1"/>
  <c r="F1427" i="1"/>
  <c r="E1427" i="1"/>
  <c r="L1426" i="1"/>
  <c r="J1426" i="1"/>
  <c r="I1426" i="1"/>
  <c r="H1426" i="1"/>
  <c r="F1426" i="1"/>
  <c r="E1426" i="1"/>
  <c r="E1425" i="1"/>
  <c r="L1424" i="1"/>
  <c r="J1424" i="1"/>
  <c r="I1424" i="1"/>
  <c r="H1424" i="1"/>
  <c r="F1424" i="1"/>
  <c r="E1424" i="1"/>
  <c r="L1423" i="1"/>
  <c r="J1423" i="1"/>
  <c r="I1423" i="1"/>
  <c r="H1423" i="1"/>
  <c r="F1423" i="1"/>
  <c r="E1423" i="1"/>
  <c r="L1422" i="1"/>
  <c r="J1422" i="1"/>
  <c r="I1422" i="1"/>
  <c r="H1422" i="1"/>
  <c r="F1422" i="1"/>
  <c r="E1422" i="1"/>
  <c r="L1421" i="1"/>
  <c r="J1421" i="1"/>
  <c r="I1421" i="1"/>
  <c r="H1421" i="1"/>
  <c r="F1421" i="1"/>
  <c r="E1421" i="1"/>
  <c r="L1420" i="1"/>
  <c r="J1420" i="1"/>
  <c r="I1420" i="1"/>
  <c r="H1420" i="1"/>
  <c r="F1420" i="1"/>
  <c r="E1420" i="1"/>
  <c r="L1419" i="1"/>
  <c r="J1419" i="1"/>
  <c r="I1419" i="1"/>
  <c r="H1419" i="1"/>
  <c r="F1419" i="1"/>
  <c r="E1419" i="1"/>
  <c r="E1418" i="1"/>
  <c r="L1417" i="1"/>
  <c r="J1417" i="1"/>
  <c r="I1417" i="1"/>
  <c r="H1417" i="1"/>
  <c r="F1417" i="1"/>
  <c r="E1417" i="1"/>
  <c r="L1416" i="1"/>
  <c r="J1416" i="1"/>
  <c r="I1416" i="1"/>
  <c r="H1416" i="1"/>
  <c r="F1416" i="1"/>
  <c r="E1416" i="1"/>
  <c r="E1415" i="1"/>
  <c r="E1414" i="1"/>
  <c r="L1413" i="1"/>
  <c r="J1413" i="1"/>
  <c r="I1413" i="1"/>
  <c r="H1413" i="1"/>
  <c r="F1413" i="1"/>
  <c r="E1413" i="1"/>
  <c r="L1412" i="1"/>
  <c r="J1412" i="1"/>
  <c r="I1412" i="1"/>
  <c r="H1412" i="1"/>
  <c r="F1412" i="1"/>
  <c r="E1412" i="1"/>
  <c r="L1411" i="1"/>
  <c r="J1411" i="1"/>
  <c r="I1411" i="1"/>
  <c r="H1411" i="1"/>
  <c r="F1411" i="1"/>
  <c r="E1411" i="1"/>
  <c r="L1410" i="1"/>
  <c r="J1410" i="1"/>
  <c r="I1410" i="1"/>
  <c r="H1410" i="1"/>
  <c r="F1410" i="1"/>
  <c r="E1410" i="1"/>
  <c r="E1409" i="1"/>
  <c r="L1408" i="1"/>
  <c r="J1408" i="1"/>
  <c r="I1408" i="1"/>
  <c r="H1408" i="1"/>
  <c r="F1408" i="1"/>
  <c r="E1408" i="1"/>
  <c r="E1407" i="1"/>
  <c r="L1406" i="1"/>
  <c r="J1406" i="1"/>
  <c r="I1406" i="1"/>
  <c r="H1406" i="1"/>
  <c r="F1406" i="1"/>
  <c r="E1406" i="1"/>
  <c r="L1405" i="1"/>
  <c r="J1405" i="1"/>
  <c r="I1405" i="1"/>
  <c r="H1405" i="1"/>
  <c r="F1405" i="1"/>
  <c r="E1405" i="1"/>
  <c r="L1404" i="1"/>
  <c r="J1404" i="1"/>
  <c r="I1404" i="1"/>
  <c r="H1404" i="1"/>
  <c r="F1404" i="1"/>
  <c r="E1404" i="1"/>
  <c r="L1403" i="1"/>
  <c r="J1403" i="1"/>
  <c r="I1403" i="1"/>
  <c r="H1403" i="1"/>
  <c r="F1403" i="1"/>
  <c r="E1403" i="1"/>
  <c r="E1402" i="1"/>
  <c r="L1401" i="1"/>
  <c r="J1401" i="1"/>
  <c r="I1401" i="1"/>
  <c r="H1401" i="1"/>
  <c r="F1401" i="1"/>
  <c r="E1401" i="1"/>
  <c r="L1400" i="1"/>
  <c r="J1400" i="1"/>
  <c r="I1400" i="1"/>
  <c r="H1400" i="1"/>
  <c r="F1400" i="1"/>
  <c r="E1400" i="1"/>
  <c r="L1399" i="1"/>
  <c r="J1399" i="1"/>
  <c r="I1399" i="1"/>
  <c r="H1399" i="1"/>
  <c r="F1399" i="1"/>
  <c r="E1399" i="1"/>
  <c r="E1398" i="1"/>
  <c r="L1397" i="1"/>
  <c r="J1397" i="1"/>
  <c r="I1397" i="1"/>
  <c r="H1397" i="1"/>
  <c r="F1397" i="1"/>
  <c r="E1397" i="1"/>
  <c r="L1396" i="1"/>
  <c r="J1396" i="1"/>
  <c r="I1396" i="1"/>
  <c r="H1396" i="1"/>
  <c r="F1396" i="1"/>
  <c r="E1396" i="1"/>
  <c r="L1395" i="1"/>
  <c r="J1395" i="1"/>
  <c r="I1395" i="1"/>
  <c r="H1395" i="1"/>
  <c r="F1395" i="1"/>
  <c r="E1395" i="1"/>
  <c r="E1394" i="1"/>
  <c r="L1393" i="1"/>
  <c r="J1393" i="1"/>
  <c r="I1393" i="1"/>
  <c r="H1393" i="1"/>
  <c r="F1393" i="1"/>
  <c r="E1393" i="1"/>
  <c r="L1392" i="1"/>
  <c r="J1392" i="1"/>
  <c r="I1392" i="1"/>
  <c r="H1392" i="1"/>
  <c r="F1392" i="1"/>
  <c r="E1392" i="1"/>
  <c r="L1391" i="1"/>
  <c r="J1391" i="1"/>
  <c r="I1391" i="1"/>
  <c r="H1391" i="1"/>
  <c r="F1391" i="1"/>
  <c r="E1391" i="1"/>
  <c r="E1390" i="1"/>
  <c r="E1389" i="1"/>
  <c r="L1388" i="1"/>
  <c r="J1388" i="1"/>
  <c r="I1388" i="1"/>
  <c r="H1388" i="1"/>
  <c r="F1388" i="1"/>
  <c r="E1388" i="1"/>
  <c r="L1387" i="1"/>
  <c r="J1387" i="1"/>
  <c r="I1387" i="1"/>
  <c r="H1387" i="1"/>
  <c r="F1387" i="1"/>
  <c r="E1387" i="1"/>
  <c r="L1386" i="1"/>
  <c r="J1386" i="1"/>
  <c r="I1386" i="1"/>
  <c r="H1386" i="1"/>
  <c r="F1386" i="1"/>
  <c r="E1386" i="1"/>
  <c r="E1385" i="1"/>
  <c r="L1384" i="1"/>
  <c r="J1384" i="1"/>
  <c r="I1384" i="1"/>
  <c r="H1384" i="1"/>
  <c r="F1384" i="1"/>
  <c r="E1384" i="1"/>
  <c r="L1383" i="1"/>
  <c r="J1383" i="1"/>
  <c r="I1383" i="1"/>
  <c r="H1383" i="1"/>
  <c r="F1383" i="1"/>
  <c r="E1383" i="1"/>
  <c r="E1382" i="1"/>
  <c r="L1381" i="1"/>
  <c r="J1381" i="1"/>
  <c r="I1381" i="1"/>
  <c r="H1381" i="1"/>
  <c r="F1381" i="1"/>
  <c r="E1381" i="1"/>
  <c r="L1380" i="1"/>
  <c r="J1380" i="1"/>
  <c r="I1380" i="1"/>
  <c r="H1380" i="1"/>
  <c r="F1380" i="1"/>
  <c r="E1380" i="1"/>
  <c r="L1379" i="1"/>
  <c r="J1379" i="1"/>
  <c r="I1379" i="1"/>
  <c r="H1379" i="1"/>
  <c r="F1379" i="1"/>
  <c r="E1379" i="1"/>
  <c r="E1378" i="1"/>
  <c r="L1377" i="1"/>
  <c r="J1377" i="1"/>
  <c r="I1377" i="1"/>
  <c r="H1377" i="1"/>
  <c r="F1377" i="1"/>
  <c r="E1377" i="1"/>
  <c r="L1376" i="1"/>
  <c r="J1376" i="1"/>
  <c r="I1376" i="1"/>
  <c r="H1376" i="1"/>
  <c r="F1376" i="1"/>
  <c r="E1376" i="1"/>
  <c r="E1375" i="1"/>
  <c r="L1374" i="1"/>
  <c r="J1374" i="1"/>
  <c r="I1374" i="1"/>
  <c r="H1374" i="1"/>
  <c r="F1374" i="1"/>
  <c r="E1374" i="1"/>
  <c r="L1373" i="1"/>
  <c r="J1373" i="1"/>
  <c r="I1373" i="1"/>
  <c r="H1373" i="1"/>
  <c r="F1373" i="1"/>
  <c r="E1373" i="1"/>
  <c r="E1372" i="1"/>
  <c r="L1371" i="1"/>
  <c r="J1371" i="1"/>
  <c r="I1371" i="1"/>
  <c r="H1371" i="1"/>
  <c r="F1371" i="1"/>
  <c r="E1371" i="1"/>
  <c r="L1370" i="1"/>
  <c r="J1370" i="1"/>
  <c r="I1370" i="1"/>
  <c r="H1370" i="1"/>
  <c r="F1370" i="1"/>
  <c r="E1370" i="1"/>
  <c r="E1369" i="1"/>
  <c r="L1368" i="1"/>
  <c r="J1368" i="1"/>
  <c r="I1368" i="1"/>
  <c r="H1368" i="1"/>
  <c r="F1368" i="1"/>
  <c r="E1368" i="1"/>
  <c r="L1367" i="1"/>
  <c r="J1367" i="1"/>
  <c r="I1367" i="1"/>
  <c r="H1367" i="1"/>
  <c r="F1367" i="1"/>
  <c r="E1367" i="1"/>
  <c r="L1366" i="1"/>
  <c r="J1366" i="1"/>
  <c r="I1366" i="1"/>
  <c r="H1366" i="1"/>
  <c r="F1366" i="1"/>
  <c r="E1366" i="1"/>
  <c r="E1365" i="1"/>
  <c r="L1364" i="1"/>
  <c r="J1364" i="1"/>
  <c r="I1364" i="1"/>
  <c r="H1364" i="1"/>
  <c r="F1364" i="1"/>
  <c r="E1364" i="1"/>
  <c r="L1363" i="1"/>
  <c r="J1363" i="1"/>
  <c r="I1363" i="1"/>
  <c r="H1363" i="1"/>
  <c r="F1363" i="1"/>
  <c r="E1363" i="1"/>
  <c r="L1362" i="1"/>
  <c r="J1362" i="1"/>
  <c r="I1362" i="1"/>
  <c r="H1362" i="1"/>
  <c r="F1362" i="1"/>
  <c r="E1362" i="1"/>
  <c r="L1361" i="1"/>
  <c r="J1361" i="1"/>
  <c r="I1361" i="1"/>
  <c r="H1361" i="1"/>
  <c r="F1361" i="1"/>
  <c r="E1361" i="1"/>
  <c r="E1360" i="1"/>
  <c r="L1359" i="1"/>
  <c r="J1359" i="1"/>
  <c r="I1359" i="1"/>
  <c r="H1359" i="1"/>
  <c r="F1359" i="1"/>
  <c r="E1359" i="1"/>
  <c r="L1358" i="1"/>
  <c r="J1358" i="1"/>
  <c r="I1358" i="1"/>
  <c r="H1358" i="1"/>
  <c r="F1358" i="1"/>
  <c r="E1358" i="1"/>
  <c r="E1357" i="1"/>
  <c r="L1356" i="1"/>
  <c r="J1356" i="1"/>
  <c r="I1356" i="1"/>
  <c r="H1356" i="1"/>
  <c r="F1356" i="1"/>
  <c r="E1356" i="1"/>
  <c r="L1355" i="1"/>
  <c r="J1355" i="1"/>
  <c r="I1355" i="1"/>
  <c r="H1355" i="1"/>
  <c r="F1355" i="1"/>
  <c r="E1355" i="1"/>
  <c r="L1354" i="1"/>
  <c r="J1354" i="1"/>
  <c r="I1354" i="1"/>
  <c r="H1354" i="1"/>
  <c r="F1354" i="1"/>
  <c r="E1354" i="1"/>
  <c r="L1353" i="1"/>
  <c r="J1353" i="1"/>
  <c r="I1353" i="1"/>
  <c r="H1353" i="1"/>
  <c r="F1353" i="1"/>
  <c r="E1353" i="1"/>
  <c r="L1352" i="1"/>
  <c r="J1352" i="1"/>
  <c r="I1352" i="1"/>
  <c r="H1352" i="1"/>
  <c r="F1352" i="1"/>
  <c r="E1352" i="1"/>
  <c r="L1351" i="1"/>
  <c r="J1351" i="1"/>
  <c r="I1351" i="1"/>
  <c r="H1351" i="1"/>
  <c r="F1351" i="1"/>
  <c r="E1351" i="1"/>
  <c r="L1350" i="1"/>
  <c r="J1350" i="1"/>
  <c r="I1350" i="1"/>
  <c r="H1350" i="1"/>
  <c r="F1350" i="1"/>
  <c r="E1350" i="1"/>
  <c r="L1349" i="1"/>
  <c r="J1349" i="1"/>
  <c r="I1349" i="1"/>
  <c r="H1349" i="1"/>
  <c r="F1349" i="1"/>
  <c r="E1349" i="1"/>
  <c r="L1348" i="1"/>
  <c r="J1348" i="1"/>
  <c r="I1348" i="1"/>
  <c r="H1348" i="1"/>
  <c r="F1348" i="1"/>
  <c r="E1348" i="1"/>
  <c r="L1347" i="1"/>
  <c r="J1347" i="1"/>
  <c r="I1347" i="1"/>
  <c r="H1347" i="1"/>
  <c r="F1347" i="1"/>
  <c r="E1347" i="1"/>
  <c r="L1346" i="1"/>
  <c r="J1346" i="1"/>
  <c r="I1346" i="1"/>
  <c r="H1346" i="1"/>
  <c r="F1346" i="1"/>
  <c r="E1346" i="1"/>
  <c r="E1345" i="1"/>
  <c r="L1344" i="1"/>
  <c r="J1344" i="1"/>
  <c r="I1344" i="1"/>
  <c r="H1344" i="1"/>
  <c r="F1344" i="1"/>
  <c r="E1344" i="1"/>
  <c r="L1343" i="1"/>
  <c r="J1343" i="1"/>
  <c r="I1343" i="1"/>
  <c r="H1343" i="1"/>
  <c r="F1343" i="1"/>
  <c r="E1343" i="1"/>
  <c r="L1342" i="1"/>
  <c r="J1342" i="1"/>
  <c r="I1342" i="1"/>
  <c r="H1342" i="1"/>
  <c r="F1342" i="1"/>
  <c r="E1342" i="1"/>
  <c r="L1341" i="1"/>
  <c r="J1341" i="1"/>
  <c r="I1341" i="1"/>
  <c r="H1341" i="1"/>
  <c r="F1341" i="1"/>
  <c r="E1341" i="1"/>
  <c r="L1340" i="1"/>
  <c r="J1340" i="1"/>
  <c r="I1340" i="1"/>
  <c r="H1340" i="1"/>
  <c r="F1340" i="1"/>
  <c r="E1340" i="1"/>
  <c r="E1339" i="1"/>
  <c r="L1338" i="1"/>
  <c r="J1338" i="1"/>
  <c r="I1338" i="1"/>
  <c r="H1338" i="1"/>
  <c r="F1338" i="1"/>
  <c r="E1338" i="1"/>
  <c r="E1337" i="1"/>
  <c r="L1336" i="1"/>
  <c r="J1336" i="1"/>
  <c r="I1336" i="1"/>
  <c r="H1336" i="1"/>
  <c r="F1336" i="1"/>
  <c r="E1336" i="1"/>
  <c r="L1335" i="1"/>
  <c r="J1335" i="1"/>
  <c r="I1335" i="1"/>
  <c r="H1335" i="1"/>
  <c r="F1335" i="1"/>
  <c r="E1335" i="1"/>
  <c r="L1334" i="1"/>
  <c r="J1334" i="1"/>
  <c r="I1334" i="1"/>
  <c r="H1334" i="1"/>
  <c r="F1334" i="1"/>
  <c r="E1334" i="1"/>
  <c r="L1333" i="1"/>
  <c r="J1333" i="1"/>
  <c r="I1333" i="1"/>
  <c r="H1333" i="1"/>
  <c r="F1333" i="1"/>
  <c r="E1333" i="1"/>
  <c r="L1332" i="1"/>
  <c r="J1332" i="1"/>
  <c r="I1332" i="1"/>
  <c r="H1332" i="1"/>
  <c r="F1332" i="1"/>
  <c r="E1332" i="1"/>
  <c r="L1331" i="1"/>
  <c r="J1331" i="1"/>
  <c r="I1331" i="1"/>
  <c r="H1331" i="1"/>
  <c r="F1331" i="1"/>
  <c r="E1331" i="1"/>
  <c r="L1330" i="1"/>
  <c r="J1330" i="1"/>
  <c r="I1330" i="1"/>
  <c r="H1330" i="1"/>
  <c r="F1330" i="1"/>
  <c r="E1330" i="1"/>
  <c r="E1329" i="1"/>
  <c r="L1328" i="1"/>
  <c r="J1328" i="1"/>
  <c r="I1328" i="1"/>
  <c r="H1328" i="1"/>
  <c r="F1328" i="1"/>
  <c r="E1328" i="1"/>
  <c r="L1327" i="1"/>
  <c r="J1327" i="1"/>
  <c r="I1327" i="1"/>
  <c r="H1327" i="1"/>
  <c r="F1327" i="1"/>
  <c r="E1327" i="1"/>
  <c r="L1326" i="1"/>
  <c r="J1326" i="1"/>
  <c r="I1326" i="1"/>
  <c r="H1326" i="1"/>
  <c r="F1326" i="1"/>
  <c r="E1326" i="1"/>
  <c r="L1325" i="1"/>
  <c r="J1325" i="1"/>
  <c r="I1325" i="1"/>
  <c r="H1325" i="1"/>
  <c r="F1325" i="1"/>
  <c r="E1325" i="1"/>
  <c r="L1324" i="1"/>
  <c r="J1324" i="1"/>
  <c r="I1324" i="1"/>
  <c r="H1324" i="1"/>
  <c r="F1324" i="1"/>
  <c r="E1324" i="1"/>
  <c r="L1323" i="1"/>
  <c r="J1323" i="1"/>
  <c r="I1323" i="1"/>
  <c r="H1323" i="1"/>
  <c r="F1323" i="1"/>
  <c r="E1323" i="1"/>
  <c r="E1322" i="1"/>
  <c r="L1321" i="1"/>
  <c r="J1321" i="1"/>
  <c r="I1321" i="1"/>
  <c r="H1321" i="1"/>
  <c r="F1321" i="1"/>
  <c r="E1321" i="1"/>
  <c r="L1320" i="1"/>
  <c r="J1320" i="1"/>
  <c r="I1320" i="1"/>
  <c r="H1320" i="1"/>
  <c r="F1320" i="1"/>
  <c r="E1320" i="1"/>
  <c r="L1319" i="1"/>
  <c r="J1319" i="1"/>
  <c r="I1319" i="1"/>
  <c r="H1319" i="1"/>
  <c r="F1319" i="1"/>
  <c r="E1319" i="1"/>
  <c r="E1318" i="1"/>
  <c r="L1317" i="1"/>
  <c r="J1317" i="1"/>
  <c r="I1317" i="1"/>
  <c r="H1317" i="1"/>
  <c r="F1317" i="1"/>
  <c r="E1317" i="1"/>
  <c r="L1316" i="1"/>
  <c r="J1316" i="1"/>
  <c r="I1316" i="1"/>
  <c r="H1316" i="1"/>
  <c r="F1316" i="1"/>
  <c r="E1316" i="1"/>
  <c r="E1315" i="1"/>
  <c r="L1314" i="1"/>
  <c r="J1314" i="1"/>
  <c r="I1314" i="1"/>
  <c r="H1314" i="1"/>
  <c r="F1314" i="1"/>
  <c r="E1314" i="1"/>
  <c r="L1313" i="1"/>
  <c r="J1313" i="1"/>
  <c r="I1313" i="1"/>
  <c r="H1313" i="1"/>
  <c r="F1313" i="1"/>
  <c r="E1313" i="1"/>
  <c r="L1312" i="1"/>
  <c r="J1312" i="1"/>
  <c r="I1312" i="1"/>
  <c r="H1312" i="1"/>
  <c r="F1312" i="1"/>
  <c r="E1312" i="1"/>
  <c r="L1311" i="1"/>
  <c r="J1311" i="1"/>
  <c r="I1311" i="1"/>
  <c r="H1311" i="1"/>
  <c r="F1311" i="1"/>
  <c r="E1311" i="1"/>
  <c r="E1310" i="1"/>
  <c r="L1309" i="1"/>
  <c r="J1309" i="1"/>
  <c r="I1309" i="1"/>
  <c r="H1309" i="1"/>
  <c r="F1309" i="1"/>
  <c r="E1309" i="1"/>
  <c r="L1308" i="1"/>
  <c r="J1308" i="1"/>
  <c r="I1308" i="1"/>
  <c r="H1308" i="1"/>
  <c r="F1308" i="1"/>
  <c r="E1308" i="1"/>
  <c r="E1307" i="1"/>
  <c r="L1306" i="1"/>
  <c r="J1306" i="1"/>
  <c r="I1306" i="1"/>
  <c r="H1306" i="1"/>
  <c r="F1306" i="1"/>
  <c r="E1306" i="1"/>
  <c r="L1305" i="1"/>
  <c r="J1305" i="1"/>
  <c r="I1305" i="1"/>
  <c r="H1305" i="1"/>
  <c r="F1305" i="1"/>
  <c r="E1305" i="1"/>
  <c r="L1304" i="1"/>
  <c r="J1304" i="1"/>
  <c r="I1304" i="1"/>
  <c r="H1304" i="1"/>
  <c r="F1304" i="1"/>
  <c r="E1304" i="1"/>
  <c r="L1303" i="1"/>
  <c r="J1303" i="1"/>
  <c r="I1303" i="1"/>
  <c r="H1303" i="1"/>
  <c r="F1303" i="1"/>
  <c r="E1303" i="1"/>
  <c r="L1302" i="1"/>
  <c r="J1302" i="1"/>
  <c r="I1302" i="1"/>
  <c r="H1302" i="1"/>
  <c r="F1302" i="1"/>
  <c r="E1302" i="1"/>
  <c r="L1301" i="1"/>
  <c r="J1301" i="1"/>
  <c r="I1301" i="1"/>
  <c r="H1301" i="1"/>
  <c r="F1301" i="1"/>
  <c r="E1301" i="1"/>
  <c r="L1300" i="1"/>
  <c r="J1300" i="1"/>
  <c r="I1300" i="1"/>
  <c r="H1300" i="1"/>
  <c r="F1300" i="1"/>
  <c r="E1300" i="1"/>
  <c r="E1299" i="1"/>
  <c r="L1298" i="1"/>
  <c r="J1298" i="1"/>
  <c r="I1298" i="1"/>
  <c r="H1298" i="1"/>
  <c r="F1298" i="1"/>
  <c r="E1298" i="1"/>
  <c r="L1297" i="1"/>
  <c r="J1297" i="1"/>
  <c r="I1297" i="1"/>
  <c r="H1297" i="1"/>
  <c r="F1297" i="1"/>
  <c r="E1297" i="1"/>
  <c r="L1296" i="1"/>
  <c r="J1296" i="1"/>
  <c r="I1296" i="1"/>
  <c r="H1296" i="1"/>
  <c r="F1296" i="1"/>
  <c r="E1296" i="1"/>
  <c r="E1295" i="1"/>
  <c r="L1294" i="1"/>
  <c r="J1294" i="1"/>
  <c r="I1294" i="1"/>
  <c r="H1294" i="1"/>
  <c r="F1294" i="1"/>
  <c r="E1294" i="1"/>
  <c r="L1293" i="1"/>
  <c r="J1293" i="1"/>
  <c r="I1293" i="1"/>
  <c r="H1293" i="1"/>
  <c r="F1293" i="1"/>
  <c r="E1293" i="1"/>
  <c r="L1292" i="1"/>
  <c r="J1292" i="1"/>
  <c r="I1292" i="1"/>
  <c r="H1292" i="1"/>
  <c r="F1292" i="1"/>
  <c r="E1292" i="1"/>
  <c r="L1291" i="1"/>
  <c r="J1291" i="1"/>
  <c r="I1291" i="1"/>
  <c r="H1291" i="1"/>
  <c r="F1291" i="1"/>
  <c r="E1291" i="1"/>
  <c r="E1290" i="1"/>
  <c r="L1289" i="1"/>
  <c r="J1289" i="1"/>
  <c r="I1289" i="1"/>
  <c r="H1289" i="1"/>
  <c r="F1289" i="1"/>
  <c r="E1289" i="1"/>
  <c r="L1288" i="1"/>
  <c r="J1288" i="1"/>
  <c r="I1288" i="1"/>
  <c r="H1288" i="1"/>
  <c r="F1288" i="1"/>
  <c r="E1288" i="1"/>
  <c r="L1287" i="1"/>
  <c r="J1287" i="1"/>
  <c r="I1287" i="1"/>
  <c r="H1287" i="1"/>
  <c r="F1287" i="1"/>
  <c r="E1287" i="1"/>
  <c r="L1286" i="1"/>
  <c r="J1286" i="1"/>
  <c r="I1286" i="1"/>
  <c r="H1286" i="1"/>
  <c r="F1286" i="1"/>
  <c r="E1286" i="1"/>
  <c r="L1285" i="1"/>
  <c r="J1285" i="1"/>
  <c r="I1285" i="1"/>
  <c r="H1285" i="1"/>
  <c r="F1285" i="1"/>
  <c r="E1285" i="1"/>
  <c r="E1284" i="1"/>
  <c r="L1283" i="1"/>
  <c r="J1283" i="1"/>
  <c r="I1283" i="1"/>
  <c r="H1283" i="1"/>
  <c r="F1283" i="1"/>
  <c r="E1283" i="1"/>
  <c r="L1282" i="1"/>
  <c r="J1282" i="1"/>
  <c r="I1282" i="1"/>
  <c r="H1282" i="1"/>
  <c r="F1282" i="1"/>
  <c r="E1282" i="1"/>
  <c r="L1281" i="1"/>
  <c r="J1281" i="1"/>
  <c r="I1281" i="1"/>
  <c r="H1281" i="1"/>
  <c r="F1281" i="1"/>
  <c r="E1281" i="1"/>
  <c r="E1280" i="1"/>
  <c r="L1279" i="1"/>
  <c r="J1279" i="1"/>
  <c r="I1279" i="1"/>
  <c r="H1279" i="1"/>
  <c r="F1279" i="1"/>
  <c r="E1279" i="1"/>
  <c r="E1278" i="1"/>
  <c r="L1277" i="1"/>
  <c r="J1277" i="1"/>
  <c r="I1277" i="1"/>
  <c r="H1277" i="1"/>
  <c r="F1277" i="1"/>
  <c r="E1277" i="1"/>
  <c r="L1276" i="1"/>
  <c r="J1276" i="1"/>
  <c r="I1276" i="1"/>
  <c r="H1276" i="1"/>
  <c r="F1276" i="1"/>
  <c r="E1276" i="1"/>
  <c r="E1275" i="1"/>
  <c r="L1274" i="1"/>
  <c r="J1274" i="1"/>
  <c r="I1274" i="1"/>
  <c r="H1274" i="1"/>
  <c r="F1274" i="1"/>
  <c r="E1274" i="1"/>
  <c r="L1273" i="1"/>
  <c r="J1273" i="1"/>
  <c r="I1273" i="1"/>
  <c r="H1273" i="1"/>
  <c r="F1273" i="1"/>
  <c r="E1273" i="1"/>
  <c r="L1272" i="1"/>
  <c r="J1272" i="1"/>
  <c r="I1272" i="1"/>
  <c r="H1272" i="1"/>
  <c r="F1272" i="1"/>
  <c r="E1272" i="1"/>
  <c r="E1271" i="1"/>
  <c r="L1270" i="1"/>
  <c r="J1270" i="1"/>
  <c r="I1270" i="1"/>
  <c r="H1270" i="1"/>
  <c r="F1270" i="1"/>
  <c r="E1270" i="1"/>
  <c r="L1269" i="1"/>
  <c r="J1269" i="1"/>
  <c r="I1269" i="1"/>
  <c r="H1269" i="1"/>
  <c r="F1269" i="1"/>
  <c r="E1269" i="1"/>
  <c r="E1268" i="1"/>
  <c r="J1267" i="1"/>
  <c r="I1267" i="1"/>
  <c r="J1266" i="1"/>
  <c r="I1266" i="1"/>
  <c r="J1265" i="1"/>
  <c r="I1265" i="1"/>
  <c r="F1264" i="1"/>
  <c r="E1264" i="1"/>
  <c r="L1263" i="1"/>
  <c r="J1263" i="1"/>
  <c r="I1263" i="1"/>
  <c r="H1263" i="1"/>
  <c r="F1263" i="1"/>
  <c r="E1263" i="1"/>
  <c r="L1262" i="1"/>
  <c r="J1262" i="1"/>
  <c r="I1262" i="1"/>
  <c r="H1262" i="1"/>
  <c r="F1262" i="1"/>
  <c r="E1262" i="1"/>
  <c r="L1261" i="1"/>
  <c r="J1261" i="1"/>
  <c r="I1261" i="1"/>
  <c r="H1261" i="1"/>
  <c r="F1261" i="1"/>
  <c r="E1261" i="1"/>
  <c r="E1260" i="1"/>
  <c r="E1259" i="1"/>
  <c r="L1258" i="1"/>
  <c r="J1258" i="1"/>
  <c r="I1258" i="1"/>
  <c r="H1258" i="1"/>
  <c r="F1258" i="1"/>
  <c r="E1258" i="1"/>
  <c r="L1257" i="1"/>
  <c r="J1257" i="1"/>
  <c r="I1257" i="1"/>
  <c r="H1257" i="1"/>
  <c r="F1257" i="1"/>
  <c r="E1257" i="1"/>
  <c r="E1256" i="1"/>
  <c r="J1255" i="1"/>
  <c r="I1255" i="1"/>
  <c r="J1254" i="1"/>
  <c r="I1254" i="1"/>
  <c r="J1253" i="1"/>
  <c r="I1253" i="1"/>
  <c r="J1252" i="1"/>
  <c r="I1252" i="1"/>
  <c r="F1251" i="1"/>
  <c r="E1251" i="1"/>
  <c r="L1250" i="1"/>
  <c r="J1250" i="1"/>
  <c r="I1250" i="1"/>
  <c r="H1250" i="1"/>
  <c r="F1250" i="1"/>
  <c r="E1250" i="1"/>
  <c r="L1249" i="1"/>
  <c r="J1249" i="1"/>
  <c r="I1249" i="1"/>
  <c r="H1249" i="1"/>
  <c r="F1249" i="1"/>
  <c r="E1249" i="1"/>
  <c r="L1248" i="1"/>
  <c r="J1248" i="1"/>
  <c r="I1248" i="1"/>
  <c r="H1248" i="1"/>
  <c r="F1248" i="1"/>
  <c r="E1248" i="1"/>
  <c r="E1247" i="1"/>
  <c r="L1246" i="1"/>
  <c r="J1246" i="1"/>
  <c r="I1246" i="1"/>
  <c r="H1246" i="1"/>
  <c r="F1246" i="1"/>
  <c r="E1246" i="1"/>
  <c r="L1245" i="1"/>
  <c r="J1245" i="1"/>
  <c r="I1245" i="1"/>
  <c r="H1245" i="1"/>
  <c r="F1245" i="1"/>
  <c r="E1245" i="1"/>
  <c r="L1244" i="1"/>
  <c r="J1244" i="1"/>
  <c r="I1244" i="1"/>
  <c r="H1244" i="1"/>
  <c r="F1244" i="1"/>
  <c r="E1244" i="1"/>
  <c r="E1243" i="1"/>
  <c r="J1242" i="1"/>
  <c r="I1242" i="1"/>
  <c r="J1241" i="1"/>
  <c r="I1241" i="1"/>
  <c r="H1241" i="1"/>
  <c r="J1240" i="1"/>
  <c r="I1240" i="1"/>
  <c r="H1240" i="1"/>
  <c r="J1238" i="1"/>
  <c r="I1238" i="1"/>
  <c r="H1238" i="1"/>
  <c r="J1237" i="1"/>
  <c r="I1237" i="1"/>
  <c r="H1237" i="1"/>
  <c r="J1236" i="1"/>
  <c r="I1236" i="1"/>
  <c r="H1236" i="1"/>
  <c r="J1234" i="1"/>
  <c r="I1234" i="1"/>
  <c r="J1233" i="1"/>
  <c r="I1233" i="1"/>
  <c r="H1233" i="1"/>
  <c r="J1231" i="1"/>
  <c r="I1231" i="1"/>
  <c r="H1231" i="1"/>
  <c r="J1230" i="1"/>
  <c r="I1230" i="1"/>
  <c r="H1230" i="1"/>
  <c r="H1242" i="1" s="1"/>
  <c r="J1229" i="1"/>
  <c r="I1229" i="1"/>
  <c r="J1228" i="1"/>
  <c r="I1228" i="1"/>
  <c r="J1227" i="1"/>
  <c r="I1227" i="1"/>
  <c r="J1226" i="1"/>
  <c r="I1226" i="1"/>
  <c r="F1225" i="1"/>
  <c r="E1225" i="1"/>
  <c r="I1224" i="1"/>
  <c r="H1224" i="1"/>
  <c r="F1224" i="1"/>
  <c r="L1223" i="1"/>
  <c r="J1223" i="1"/>
  <c r="I1223" i="1"/>
  <c r="H1223" i="1"/>
  <c r="F1223" i="1"/>
  <c r="E1223" i="1"/>
  <c r="E1222" i="1"/>
  <c r="I1221" i="1"/>
  <c r="E1221" i="1"/>
  <c r="I1220" i="1"/>
  <c r="E1220" i="1"/>
  <c r="E1219" i="1"/>
  <c r="L1218" i="1"/>
  <c r="J1218" i="1"/>
  <c r="I1218" i="1"/>
  <c r="H1218" i="1"/>
  <c r="H1220" i="1" s="1"/>
  <c r="H1221" i="1" s="1"/>
  <c r="F1218" i="1"/>
  <c r="E1218" i="1"/>
  <c r="L1217" i="1"/>
  <c r="J1217" i="1"/>
  <c r="I1217" i="1"/>
  <c r="H1217" i="1"/>
  <c r="F1217" i="1"/>
  <c r="E1217" i="1"/>
  <c r="L1216" i="1"/>
  <c r="J1216" i="1"/>
  <c r="I1216" i="1"/>
  <c r="H1216" i="1"/>
  <c r="F1216" i="1"/>
  <c r="E1216" i="1"/>
  <c r="L1215" i="1"/>
  <c r="J1215" i="1"/>
  <c r="I1215" i="1"/>
  <c r="H1215" i="1"/>
  <c r="F1215" i="1"/>
  <c r="E1215" i="1"/>
  <c r="E1214" i="1"/>
  <c r="I1213" i="1"/>
  <c r="E1213" i="1"/>
  <c r="L1212" i="1"/>
  <c r="J1212" i="1"/>
  <c r="I1212" i="1"/>
  <c r="H1212" i="1"/>
  <c r="H1213" i="1" s="1"/>
  <c r="F1212" i="1"/>
  <c r="E1212" i="1"/>
  <c r="E1211" i="1"/>
  <c r="I1210" i="1"/>
  <c r="E1210" i="1"/>
  <c r="L1209" i="1"/>
  <c r="J1209" i="1"/>
  <c r="I1209" i="1"/>
  <c r="H1209" i="1"/>
  <c r="H1210" i="1" s="1"/>
  <c r="F1209" i="1"/>
  <c r="E1209" i="1"/>
  <c r="J1208" i="1"/>
  <c r="E1208" i="1"/>
  <c r="L1207" i="1"/>
  <c r="J1207" i="1"/>
  <c r="I1207" i="1"/>
  <c r="H1207" i="1"/>
  <c r="F1207" i="1"/>
  <c r="E1207" i="1"/>
  <c r="L1206" i="1"/>
  <c r="J1206" i="1"/>
  <c r="I1206" i="1"/>
  <c r="H1206" i="1"/>
  <c r="F1206" i="1"/>
  <c r="E1206" i="1"/>
  <c r="L1205" i="1"/>
  <c r="J1205" i="1"/>
  <c r="I1205" i="1"/>
  <c r="H1205" i="1"/>
  <c r="F1205" i="1"/>
  <c r="E1205" i="1"/>
  <c r="E1204" i="1"/>
  <c r="L1203" i="1"/>
  <c r="J1203" i="1"/>
  <c r="I1203" i="1"/>
  <c r="H1203" i="1"/>
  <c r="F1203" i="1"/>
  <c r="E1203" i="1"/>
  <c r="L1202" i="1"/>
  <c r="J1202" i="1"/>
  <c r="I1202" i="1"/>
  <c r="H1202" i="1"/>
  <c r="F1202" i="1"/>
  <c r="E1202" i="1"/>
  <c r="I1201" i="1"/>
  <c r="E1201" i="1"/>
  <c r="L1200" i="1"/>
  <c r="J1200" i="1"/>
  <c r="I1200" i="1"/>
  <c r="H1200" i="1"/>
  <c r="H1201" i="1" s="1"/>
  <c r="F1200" i="1"/>
  <c r="E1200" i="1"/>
  <c r="E1199" i="1"/>
  <c r="L1198" i="1"/>
  <c r="J1198" i="1"/>
  <c r="I1198" i="1"/>
  <c r="H1198" i="1"/>
  <c r="F1198" i="1"/>
  <c r="E1198" i="1"/>
  <c r="L1197" i="1"/>
  <c r="J1197" i="1"/>
  <c r="I1197" i="1"/>
  <c r="H1197" i="1"/>
  <c r="F1197" i="1"/>
  <c r="E1197" i="1"/>
  <c r="L1196" i="1"/>
  <c r="J1196" i="1"/>
  <c r="I1196" i="1"/>
  <c r="H1196" i="1"/>
  <c r="F1196" i="1"/>
  <c r="E1196" i="1"/>
  <c r="E1195" i="1"/>
  <c r="L1194" i="1"/>
  <c r="J1194" i="1"/>
  <c r="I1194" i="1"/>
  <c r="H1194" i="1"/>
  <c r="F1194" i="1"/>
  <c r="E1194" i="1"/>
  <c r="L1193" i="1"/>
  <c r="J1193" i="1"/>
  <c r="I1193" i="1"/>
  <c r="H1193" i="1"/>
  <c r="F1193" i="1"/>
  <c r="E1193" i="1"/>
  <c r="L1192" i="1"/>
  <c r="J1192" i="1"/>
  <c r="I1192" i="1"/>
  <c r="H1192" i="1"/>
  <c r="F1192" i="1"/>
  <c r="E1192" i="1"/>
  <c r="E1191" i="1"/>
  <c r="L1190" i="1"/>
  <c r="J1190" i="1"/>
  <c r="I1190" i="1"/>
  <c r="H1190" i="1"/>
  <c r="F1190" i="1"/>
  <c r="E1190" i="1"/>
  <c r="L1189" i="1"/>
  <c r="J1189" i="1"/>
  <c r="I1189" i="1"/>
  <c r="H1189" i="1"/>
  <c r="F1189" i="1"/>
  <c r="E1189" i="1"/>
  <c r="L1188" i="1"/>
  <c r="J1188" i="1"/>
  <c r="I1188" i="1"/>
  <c r="H1188" i="1"/>
  <c r="F1188" i="1"/>
  <c r="E1188" i="1"/>
  <c r="E1187" i="1"/>
  <c r="L1186" i="1"/>
  <c r="I1186" i="1"/>
  <c r="H1186" i="1"/>
  <c r="F1186" i="1"/>
  <c r="L1185" i="1"/>
  <c r="J1185" i="1"/>
  <c r="I1185" i="1"/>
  <c r="H1185" i="1"/>
  <c r="F1185" i="1"/>
  <c r="E1185" i="1"/>
  <c r="E1184" i="1"/>
  <c r="L1183" i="1"/>
  <c r="J1183" i="1"/>
  <c r="I1183" i="1"/>
  <c r="H1183" i="1"/>
  <c r="F1183" i="1"/>
  <c r="E1183" i="1"/>
  <c r="L1182" i="1"/>
  <c r="J1182" i="1"/>
  <c r="I1182" i="1"/>
  <c r="H1182" i="1"/>
  <c r="F1182" i="1"/>
  <c r="E1182" i="1"/>
  <c r="E1181" i="1"/>
  <c r="L1180" i="1"/>
  <c r="J1180" i="1"/>
  <c r="I1180" i="1"/>
  <c r="H1180" i="1"/>
  <c r="F1180" i="1"/>
  <c r="E1180" i="1"/>
  <c r="L1179" i="1"/>
  <c r="J1179" i="1"/>
  <c r="I1179" i="1"/>
  <c r="H1179" i="1"/>
  <c r="F1179" i="1"/>
  <c r="E1179" i="1"/>
  <c r="L1178" i="1"/>
  <c r="J1178" i="1"/>
  <c r="I1178" i="1"/>
  <c r="H1178" i="1"/>
  <c r="F1178" i="1"/>
  <c r="E1178" i="1"/>
  <c r="L1177" i="1"/>
  <c r="J1177" i="1"/>
  <c r="I1177" i="1"/>
  <c r="H1177" i="1"/>
  <c r="F1177" i="1"/>
  <c r="E1177" i="1"/>
  <c r="J1176" i="1"/>
  <c r="I1176" i="1"/>
  <c r="J1175" i="1"/>
  <c r="I1175" i="1"/>
  <c r="J1174" i="1"/>
  <c r="I1174" i="1"/>
  <c r="F1173" i="1"/>
  <c r="E1173" i="1"/>
  <c r="J1172" i="1"/>
  <c r="I1172" i="1"/>
  <c r="J1171" i="1"/>
  <c r="I1171" i="1"/>
  <c r="J1170" i="1"/>
  <c r="I1170" i="1"/>
  <c r="J1169" i="1"/>
  <c r="I1169" i="1"/>
  <c r="F1168" i="1"/>
  <c r="E1168" i="1"/>
  <c r="L1167" i="1"/>
  <c r="J1167" i="1"/>
  <c r="I1167" i="1"/>
  <c r="H1167" i="1"/>
  <c r="F1167" i="1"/>
  <c r="E1167" i="1"/>
  <c r="L1166" i="1"/>
  <c r="J1166" i="1"/>
  <c r="I1166" i="1"/>
  <c r="H1166" i="1"/>
  <c r="F1166" i="1"/>
  <c r="E1166" i="1"/>
  <c r="E1165" i="1"/>
  <c r="L1164" i="1"/>
  <c r="J1164" i="1"/>
  <c r="I1164" i="1"/>
  <c r="H1164" i="1"/>
  <c r="F1164" i="1"/>
  <c r="E1164" i="1"/>
  <c r="L1163" i="1"/>
  <c r="J1163" i="1"/>
  <c r="I1163" i="1"/>
  <c r="H1163" i="1"/>
  <c r="F1163" i="1"/>
  <c r="E1163" i="1"/>
  <c r="L1162" i="1"/>
  <c r="J1162" i="1"/>
  <c r="I1162" i="1"/>
  <c r="H1162" i="1"/>
  <c r="F1162" i="1"/>
  <c r="E1162" i="1"/>
  <c r="L1161" i="1"/>
  <c r="J1161" i="1"/>
  <c r="I1161" i="1"/>
  <c r="H1161" i="1"/>
  <c r="F1161" i="1"/>
  <c r="E1161" i="1"/>
  <c r="L1160" i="1"/>
  <c r="J1160" i="1"/>
  <c r="I1160" i="1"/>
  <c r="H1160" i="1"/>
  <c r="F1160" i="1"/>
  <c r="E1160" i="1"/>
  <c r="L1159" i="1"/>
  <c r="J1159" i="1"/>
  <c r="I1159" i="1"/>
  <c r="H1159" i="1"/>
  <c r="F1159" i="1"/>
  <c r="E1159" i="1"/>
  <c r="E1158" i="1"/>
  <c r="L1157" i="1"/>
  <c r="J1157" i="1"/>
  <c r="I1157" i="1"/>
  <c r="H1157" i="1"/>
  <c r="F1157" i="1"/>
  <c r="E1157" i="1"/>
  <c r="L1156" i="1"/>
  <c r="J1156" i="1"/>
  <c r="I1156" i="1"/>
  <c r="H1156" i="1"/>
  <c r="F1156" i="1"/>
  <c r="E1156" i="1"/>
  <c r="L1155" i="1"/>
  <c r="J1155" i="1"/>
  <c r="I1155" i="1"/>
  <c r="H1155" i="1"/>
  <c r="F1155" i="1"/>
  <c r="E1155" i="1"/>
  <c r="L1154" i="1"/>
  <c r="J1154" i="1"/>
  <c r="I1154" i="1"/>
  <c r="H1154" i="1"/>
  <c r="F1154" i="1"/>
  <c r="E1154" i="1"/>
  <c r="L1153" i="1"/>
  <c r="J1153" i="1"/>
  <c r="I1153" i="1"/>
  <c r="H1153" i="1"/>
  <c r="F1153" i="1"/>
  <c r="E1153" i="1"/>
  <c r="E1152" i="1"/>
  <c r="L1151" i="1"/>
  <c r="J1151" i="1"/>
  <c r="I1151" i="1"/>
  <c r="H1151" i="1"/>
  <c r="F1151" i="1"/>
  <c r="E1151" i="1"/>
  <c r="L1150" i="1"/>
  <c r="J1150" i="1"/>
  <c r="I1150" i="1"/>
  <c r="H1150" i="1"/>
  <c r="F1150" i="1"/>
  <c r="E1150" i="1"/>
  <c r="L1149" i="1"/>
  <c r="J1149" i="1"/>
  <c r="I1149" i="1"/>
  <c r="H1149" i="1"/>
  <c r="F1149" i="1"/>
  <c r="E1149" i="1"/>
  <c r="L1148" i="1"/>
  <c r="J1148" i="1"/>
  <c r="I1148" i="1"/>
  <c r="H1148" i="1"/>
  <c r="F1148" i="1"/>
  <c r="E1148" i="1"/>
  <c r="L1147" i="1"/>
  <c r="J1147" i="1"/>
  <c r="I1147" i="1"/>
  <c r="H1147" i="1"/>
  <c r="F1147" i="1"/>
  <c r="E1147" i="1"/>
  <c r="L1146" i="1"/>
  <c r="J1146" i="1"/>
  <c r="I1146" i="1"/>
  <c r="H1146" i="1"/>
  <c r="F1146" i="1"/>
  <c r="E1146" i="1"/>
  <c r="E1145" i="1"/>
  <c r="L1144" i="1"/>
  <c r="J1144" i="1"/>
  <c r="I1144" i="1"/>
  <c r="H1144" i="1"/>
  <c r="F1144" i="1"/>
  <c r="E1144" i="1"/>
  <c r="E1143" i="1"/>
  <c r="L1142" i="1"/>
  <c r="J1142" i="1"/>
  <c r="I1142" i="1"/>
  <c r="H1142" i="1"/>
  <c r="F1142" i="1"/>
  <c r="E1142" i="1"/>
  <c r="L1141" i="1"/>
  <c r="J1141" i="1"/>
  <c r="I1141" i="1"/>
  <c r="H1141" i="1"/>
  <c r="F1141" i="1"/>
  <c r="E1141" i="1"/>
  <c r="E1140" i="1"/>
  <c r="L1139" i="1"/>
  <c r="J1139" i="1"/>
  <c r="I1139" i="1"/>
  <c r="H1139" i="1"/>
  <c r="F1139" i="1"/>
  <c r="E1139" i="1"/>
  <c r="L1138" i="1"/>
  <c r="J1138" i="1"/>
  <c r="I1138" i="1"/>
  <c r="H1138" i="1"/>
  <c r="F1138" i="1"/>
  <c r="E1138" i="1"/>
  <c r="L1137" i="1"/>
  <c r="J1137" i="1"/>
  <c r="I1137" i="1"/>
  <c r="H1137" i="1"/>
  <c r="F1137" i="1"/>
  <c r="E1137" i="1"/>
  <c r="L1136" i="1"/>
  <c r="J1136" i="1"/>
  <c r="I1136" i="1"/>
  <c r="H1136" i="1"/>
  <c r="F1136" i="1"/>
  <c r="E1136" i="1"/>
  <c r="L1135" i="1"/>
  <c r="J1135" i="1"/>
  <c r="I1135" i="1"/>
  <c r="H1135" i="1"/>
  <c r="F1135" i="1"/>
  <c r="E1135" i="1"/>
  <c r="L1134" i="1"/>
  <c r="J1134" i="1"/>
  <c r="I1134" i="1"/>
  <c r="H1134" i="1"/>
  <c r="F1134" i="1"/>
  <c r="E1134" i="1"/>
  <c r="L1133" i="1"/>
  <c r="J1133" i="1"/>
  <c r="I1133" i="1"/>
  <c r="H1133" i="1"/>
  <c r="F1133" i="1"/>
  <c r="E1133" i="1"/>
  <c r="L1132" i="1"/>
  <c r="J1132" i="1"/>
  <c r="I1132" i="1"/>
  <c r="H1132" i="1"/>
  <c r="F1132" i="1"/>
  <c r="E1132" i="1"/>
  <c r="E1131" i="1"/>
  <c r="L1130" i="1"/>
  <c r="J1130" i="1"/>
  <c r="I1130" i="1"/>
  <c r="H1130" i="1"/>
  <c r="F1130" i="1"/>
  <c r="E1130" i="1"/>
  <c r="L1129" i="1"/>
  <c r="J1129" i="1"/>
  <c r="I1129" i="1"/>
  <c r="F1129" i="1"/>
  <c r="E1129" i="1"/>
  <c r="L1128" i="1"/>
  <c r="J1128" i="1"/>
  <c r="I1128" i="1"/>
  <c r="F1128" i="1"/>
  <c r="E1128" i="1"/>
  <c r="L1127" i="1"/>
  <c r="J1127" i="1"/>
  <c r="I1127" i="1"/>
  <c r="F1127" i="1"/>
  <c r="E1127" i="1"/>
  <c r="F1126" i="1"/>
  <c r="E1126" i="1"/>
  <c r="J1125" i="1"/>
  <c r="I1125" i="1"/>
  <c r="J1124" i="1"/>
  <c r="I1124" i="1"/>
  <c r="J1123" i="1"/>
  <c r="I1123" i="1"/>
  <c r="F1122" i="1"/>
  <c r="E1122" i="1"/>
  <c r="L1121" i="1"/>
  <c r="J1121" i="1"/>
  <c r="I1121" i="1"/>
  <c r="H1121" i="1"/>
  <c r="F1121" i="1"/>
  <c r="E1121" i="1"/>
  <c r="L1120" i="1"/>
  <c r="J1120" i="1"/>
  <c r="I1120" i="1"/>
  <c r="H1120" i="1"/>
  <c r="F1120" i="1"/>
  <c r="E1120" i="1"/>
  <c r="E1119" i="1"/>
  <c r="L1118" i="1"/>
  <c r="J1118" i="1"/>
  <c r="I1118" i="1"/>
  <c r="H1118" i="1"/>
  <c r="F1118" i="1"/>
  <c r="E1118" i="1"/>
  <c r="L1117" i="1"/>
  <c r="J1117" i="1"/>
  <c r="I1117" i="1"/>
  <c r="H1117" i="1"/>
  <c r="F1117" i="1"/>
  <c r="E1117" i="1"/>
  <c r="E1116" i="1"/>
  <c r="L1115" i="1"/>
  <c r="J1115" i="1"/>
  <c r="I1115" i="1"/>
  <c r="H1115" i="1"/>
  <c r="F1115" i="1"/>
  <c r="E1115" i="1"/>
  <c r="L1114" i="1"/>
  <c r="J1114" i="1"/>
  <c r="I1114" i="1"/>
  <c r="H1114" i="1"/>
  <c r="F1114" i="1"/>
  <c r="E1114" i="1"/>
  <c r="L1113" i="1"/>
  <c r="J1113" i="1"/>
  <c r="I1113" i="1"/>
  <c r="H1113" i="1"/>
  <c r="F1113" i="1"/>
  <c r="E1113" i="1"/>
  <c r="L1112" i="1"/>
  <c r="J1112" i="1"/>
  <c r="I1112" i="1"/>
  <c r="H1112" i="1"/>
  <c r="F1112" i="1"/>
  <c r="E1112" i="1"/>
  <c r="L1111" i="1"/>
  <c r="J1111" i="1"/>
  <c r="I1111" i="1"/>
  <c r="H1111" i="1"/>
  <c r="F1111" i="1"/>
  <c r="E1111" i="1"/>
  <c r="E1110" i="1"/>
  <c r="L1109" i="1"/>
  <c r="J1109" i="1"/>
  <c r="I1109" i="1"/>
  <c r="H1109" i="1"/>
  <c r="F1109" i="1"/>
  <c r="E1109" i="1"/>
  <c r="E1108" i="1"/>
  <c r="L1107" i="1"/>
  <c r="J1107" i="1"/>
  <c r="I1107" i="1"/>
  <c r="H1107" i="1"/>
  <c r="F1107" i="1"/>
  <c r="E1107" i="1"/>
  <c r="L1106" i="1"/>
  <c r="J1106" i="1"/>
  <c r="I1106" i="1"/>
  <c r="H1106" i="1"/>
  <c r="F1106" i="1"/>
  <c r="E1106" i="1"/>
  <c r="E1105" i="1"/>
  <c r="L1104" i="1"/>
  <c r="J1104" i="1"/>
  <c r="I1104" i="1"/>
  <c r="H1104" i="1"/>
  <c r="F1104" i="1"/>
  <c r="E1104" i="1"/>
  <c r="L1103" i="1"/>
  <c r="J1103" i="1"/>
  <c r="I1103" i="1"/>
  <c r="H1103" i="1"/>
  <c r="F1103" i="1"/>
  <c r="E1103" i="1"/>
  <c r="L1102" i="1"/>
  <c r="J1102" i="1"/>
  <c r="I1102" i="1"/>
  <c r="H1102" i="1"/>
  <c r="F1102" i="1"/>
  <c r="E1102" i="1"/>
  <c r="E1101" i="1"/>
  <c r="E1100" i="1"/>
  <c r="L1099" i="1"/>
  <c r="J1099" i="1"/>
  <c r="I1099" i="1"/>
  <c r="H1099" i="1"/>
  <c r="F1099" i="1"/>
  <c r="E1099" i="1"/>
  <c r="L1098" i="1"/>
  <c r="J1098" i="1"/>
  <c r="I1098" i="1"/>
  <c r="H1098" i="1"/>
  <c r="F1098" i="1"/>
  <c r="E1098" i="1"/>
  <c r="L1097" i="1"/>
  <c r="J1097" i="1"/>
  <c r="I1097" i="1"/>
  <c r="H1097" i="1"/>
  <c r="F1097" i="1"/>
  <c r="E1097" i="1"/>
  <c r="E1096" i="1"/>
  <c r="J1095" i="1"/>
  <c r="I1095" i="1"/>
  <c r="J1094" i="1"/>
  <c r="I1094" i="1"/>
  <c r="E1093" i="1"/>
  <c r="L1092" i="1"/>
  <c r="J1092" i="1"/>
  <c r="I1092" i="1"/>
  <c r="F1092" i="1"/>
  <c r="E1092" i="1"/>
  <c r="L1091" i="1"/>
  <c r="J1091" i="1"/>
  <c r="I1091" i="1"/>
  <c r="F1091" i="1"/>
  <c r="E1091" i="1"/>
  <c r="L1090" i="1"/>
  <c r="J1090" i="1"/>
  <c r="I1090" i="1"/>
  <c r="F1090" i="1"/>
  <c r="E1090" i="1"/>
  <c r="L1089" i="1"/>
  <c r="J1089" i="1"/>
  <c r="I1089" i="1"/>
  <c r="F1089" i="1"/>
  <c r="E1089" i="1"/>
  <c r="L1088" i="1"/>
  <c r="J1088" i="1"/>
  <c r="I1088" i="1"/>
  <c r="H1088" i="1"/>
  <c r="F1088" i="1"/>
  <c r="E1088" i="1"/>
  <c r="L1087" i="1"/>
  <c r="J1087" i="1"/>
  <c r="I1087" i="1"/>
  <c r="H1087" i="1"/>
  <c r="F1087" i="1"/>
  <c r="E1087" i="1"/>
  <c r="L1086" i="1"/>
  <c r="J1086" i="1"/>
  <c r="I1086" i="1"/>
  <c r="H1086" i="1"/>
  <c r="F1086" i="1"/>
  <c r="E1086" i="1"/>
  <c r="L1085" i="1"/>
  <c r="J1085" i="1"/>
  <c r="I1085" i="1"/>
  <c r="H1085" i="1"/>
  <c r="F1085" i="1"/>
  <c r="E1085" i="1"/>
  <c r="E1084" i="1"/>
  <c r="L1083" i="1"/>
  <c r="J1083" i="1"/>
  <c r="I1083" i="1"/>
  <c r="H1083" i="1"/>
  <c r="F1083" i="1"/>
  <c r="E1083" i="1"/>
  <c r="L1082" i="1"/>
  <c r="J1082" i="1"/>
  <c r="I1082" i="1"/>
  <c r="H1082" i="1"/>
  <c r="F1082" i="1"/>
  <c r="E1082" i="1"/>
  <c r="L1081" i="1"/>
  <c r="J1081" i="1"/>
  <c r="I1081" i="1"/>
  <c r="H1081" i="1"/>
  <c r="F1081" i="1"/>
  <c r="E1081" i="1"/>
  <c r="L1080" i="1"/>
  <c r="J1080" i="1"/>
  <c r="I1080" i="1"/>
  <c r="H1080" i="1"/>
  <c r="F1080" i="1"/>
  <c r="E1080" i="1"/>
  <c r="L1079" i="1"/>
  <c r="J1079" i="1"/>
  <c r="I1079" i="1"/>
  <c r="H1079" i="1"/>
  <c r="F1079" i="1"/>
  <c r="E1079" i="1"/>
  <c r="L1078" i="1"/>
  <c r="J1078" i="1"/>
  <c r="I1078" i="1"/>
  <c r="H1078" i="1"/>
  <c r="F1078" i="1"/>
  <c r="E1078" i="1"/>
  <c r="L1077" i="1"/>
  <c r="J1077" i="1"/>
  <c r="I1077" i="1"/>
  <c r="H1077" i="1"/>
  <c r="F1077" i="1"/>
  <c r="E1077" i="1"/>
  <c r="E1076" i="1"/>
  <c r="L1075" i="1"/>
  <c r="J1075" i="1"/>
  <c r="I1075" i="1"/>
  <c r="H1075" i="1"/>
  <c r="F1075" i="1"/>
  <c r="E1075" i="1"/>
  <c r="L1074" i="1"/>
  <c r="J1074" i="1"/>
  <c r="I1074" i="1"/>
  <c r="H1074" i="1"/>
  <c r="F1074" i="1"/>
  <c r="E1074" i="1"/>
  <c r="L1073" i="1"/>
  <c r="J1073" i="1"/>
  <c r="I1073" i="1"/>
  <c r="H1073" i="1"/>
  <c r="F1073" i="1"/>
  <c r="E1073" i="1"/>
  <c r="L1072" i="1"/>
  <c r="J1072" i="1"/>
  <c r="I1072" i="1"/>
  <c r="H1072" i="1"/>
  <c r="F1072" i="1"/>
  <c r="E1072" i="1"/>
  <c r="E1071" i="1"/>
  <c r="L1070" i="1"/>
  <c r="J1070" i="1"/>
  <c r="I1070" i="1"/>
  <c r="H1070" i="1"/>
  <c r="F1070" i="1"/>
  <c r="E1070" i="1"/>
  <c r="L1069" i="1"/>
  <c r="J1069" i="1"/>
  <c r="I1069" i="1"/>
  <c r="H1069" i="1"/>
  <c r="F1069" i="1"/>
  <c r="E1069" i="1"/>
  <c r="L1068" i="1"/>
  <c r="J1068" i="1"/>
  <c r="I1068" i="1"/>
  <c r="H1068" i="1"/>
  <c r="F1068" i="1"/>
  <c r="E1068" i="1"/>
  <c r="E1067" i="1"/>
  <c r="L1066" i="1"/>
  <c r="J1066" i="1"/>
  <c r="I1066" i="1"/>
  <c r="H1066" i="1"/>
  <c r="F1066" i="1"/>
  <c r="E1066" i="1"/>
  <c r="L1065" i="1"/>
  <c r="J1065" i="1"/>
  <c r="I1065" i="1"/>
  <c r="H1065" i="1"/>
  <c r="F1065" i="1"/>
  <c r="E1065" i="1"/>
  <c r="E1064" i="1"/>
  <c r="L1063" i="1"/>
  <c r="J1063" i="1"/>
  <c r="I1063" i="1"/>
  <c r="H1063" i="1"/>
  <c r="F1063" i="1"/>
  <c r="E1063" i="1"/>
  <c r="L1062" i="1"/>
  <c r="J1062" i="1"/>
  <c r="I1062" i="1"/>
  <c r="H1062" i="1"/>
  <c r="F1062" i="1"/>
  <c r="E1062" i="1"/>
  <c r="E1061" i="1"/>
  <c r="L1060" i="1"/>
  <c r="J1060" i="1"/>
  <c r="I1060" i="1"/>
  <c r="H1060" i="1"/>
  <c r="F1060" i="1"/>
  <c r="E1060" i="1"/>
  <c r="L1059" i="1"/>
  <c r="J1059" i="1"/>
  <c r="I1059" i="1"/>
  <c r="H1059" i="1"/>
  <c r="F1059" i="1"/>
  <c r="E1059" i="1"/>
  <c r="L1058" i="1"/>
  <c r="J1058" i="1"/>
  <c r="I1058" i="1"/>
  <c r="H1058" i="1"/>
  <c r="F1058" i="1"/>
  <c r="E1058" i="1"/>
  <c r="L1057" i="1"/>
  <c r="J1057" i="1"/>
  <c r="I1057" i="1"/>
  <c r="H1057" i="1"/>
  <c r="F1057" i="1"/>
  <c r="E1057" i="1"/>
  <c r="L1056" i="1"/>
  <c r="J1056" i="1"/>
  <c r="I1056" i="1"/>
  <c r="H1056" i="1"/>
  <c r="F1056" i="1"/>
  <c r="E1056" i="1"/>
  <c r="L1055" i="1"/>
  <c r="J1055" i="1"/>
  <c r="I1055" i="1"/>
  <c r="H1055" i="1"/>
  <c r="F1055" i="1"/>
  <c r="E1055" i="1"/>
  <c r="L1054" i="1"/>
  <c r="J1054" i="1"/>
  <c r="I1054" i="1"/>
  <c r="H1054" i="1"/>
  <c r="F1054" i="1"/>
  <c r="E1054" i="1"/>
  <c r="E1053" i="1"/>
  <c r="L1052" i="1"/>
  <c r="J1052" i="1"/>
  <c r="I1052" i="1"/>
  <c r="H1052" i="1"/>
  <c r="F1052" i="1"/>
  <c r="E1052" i="1"/>
  <c r="L1051" i="1"/>
  <c r="J1051" i="1"/>
  <c r="I1051" i="1"/>
  <c r="H1051" i="1"/>
  <c r="F1051" i="1"/>
  <c r="E1051" i="1"/>
  <c r="L1050" i="1"/>
  <c r="J1050" i="1"/>
  <c r="I1050" i="1"/>
  <c r="H1050" i="1"/>
  <c r="F1050" i="1"/>
  <c r="E1050" i="1"/>
  <c r="E1049" i="1"/>
  <c r="L1048" i="1"/>
  <c r="J1048" i="1"/>
  <c r="I1048" i="1"/>
  <c r="H1048" i="1"/>
  <c r="F1048" i="1"/>
  <c r="E1048" i="1"/>
  <c r="L1047" i="1"/>
  <c r="J1047" i="1"/>
  <c r="I1047" i="1"/>
  <c r="H1047" i="1"/>
  <c r="F1047" i="1"/>
  <c r="E1047" i="1"/>
  <c r="L1046" i="1"/>
  <c r="J1046" i="1"/>
  <c r="I1046" i="1"/>
  <c r="H1046" i="1"/>
  <c r="F1046" i="1"/>
  <c r="E1046" i="1"/>
  <c r="L1045" i="1"/>
  <c r="J1045" i="1"/>
  <c r="I1045" i="1"/>
  <c r="H1045" i="1"/>
  <c r="F1045" i="1"/>
  <c r="E1045" i="1"/>
  <c r="L1044" i="1"/>
  <c r="J1044" i="1"/>
  <c r="I1044" i="1"/>
  <c r="H1044" i="1"/>
  <c r="F1044" i="1"/>
  <c r="E1044" i="1"/>
  <c r="L1043" i="1"/>
  <c r="J1043" i="1"/>
  <c r="I1043" i="1"/>
  <c r="H1043" i="1"/>
  <c r="F1043" i="1"/>
  <c r="E1043" i="1"/>
  <c r="E1042" i="1"/>
  <c r="L1041" i="1"/>
  <c r="J1041" i="1"/>
  <c r="I1041" i="1"/>
  <c r="H1041" i="1"/>
  <c r="F1041" i="1"/>
  <c r="E1041" i="1"/>
  <c r="L1040" i="1"/>
  <c r="J1040" i="1"/>
  <c r="I1040" i="1"/>
  <c r="H1040" i="1"/>
  <c r="F1040" i="1"/>
  <c r="E1040" i="1"/>
  <c r="E1039" i="1"/>
  <c r="L1038" i="1"/>
  <c r="J1038" i="1"/>
  <c r="I1038" i="1"/>
  <c r="H1038" i="1"/>
  <c r="F1038" i="1"/>
  <c r="E1038" i="1"/>
  <c r="L1037" i="1"/>
  <c r="J1037" i="1"/>
  <c r="I1037" i="1"/>
  <c r="H1037" i="1"/>
  <c r="F1037" i="1"/>
  <c r="E1037" i="1"/>
  <c r="L1036" i="1"/>
  <c r="J1036" i="1"/>
  <c r="I1036" i="1"/>
  <c r="H1036" i="1"/>
  <c r="F1036" i="1"/>
  <c r="E1036" i="1"/>
  <c r="E1035" i="1"/>
  <c r="L1034" i="1"/>
  <c r="J1034" i="1"/>
  <c r="I1034" i="1"/>
  <c r="H1034" i="1"/>
  <c r="F1034" i="1"/>
  <c r="E1034" i="1"/>
  <c r="L1033" i="1"/>
  <c r="J1033" i="1"/>
  <c r="I1033" i="1"/>
  <c r="H1033" i="1"/>
  <c r="F1033" i="1"/>
  <c r="E1033" i="1"/>
  <c r="L1032" i="1"/>
  <c r="J1032" i="1"/>
  <c r="I1032" i="1"/>
  <c r="H1032" i="1"/>
  <c r="F1032" i="1"/>
  <c r="E1032" i="1"/>
  <c r="L1031" i="1"/>
  <c r="J1031" i="1"/>
  <c r="I1031" i="1"/>
  <c r="H1031" i="1"/>
  <c r="F1031" i="1"/>
  <c r="E1031" i="1"/>
  <c r="E1030" i="1"/>
  <c r="L1029" i="1"/>
  <c r="J1029" i="1"/>
  <c r="I1029" i="1"/>
  <c r="H1029" i="1"/>
  <c r="F1029" i="1"/>
  <c r="E1029" i="1"/>
  <c r="L1028" i="1"/>
  <c r="J1028" i="1"/>
  <c r="I1028" i="1"/>
  <c r="H1028" i="1"/>
  <c r="F1028" i="1"/>
  <c r="E1028" i="1"/>
  <c r="L1027" i="1"/>
  <c r="J1027" i="1"/>
  <c r="I1027" i="1"/>
  <c r="H1027" i="1"/>
  <c r="F1027" i="1"/>
  <c r="E1027" i="1"/>
  <c r="E1026" i="1"/>
  <c r="L1025" i="1"/>
  <c r="J1025" i="1"/>
  <c r="I1025" i="1"/>
  <c r="H1025" i="1"/>
  <c r="F1025" i="1"/>
  <c r="E1025" i="1"/>
  <c r="L1024" i="1"/>
  <c r="J1024" i="1"/>
  <c r="I1024" i="1"/>
  <c r="H1024" i="1"/>
  <c r="F1024" i="1"/>
  <c r="E1024" i="1"/>
  <c r="E1023" i="1"/>
  <c r="L1022" i="1"/>
  <c r="J1022" i="1"/>
  <c r="I1022" i="1"/>
  <c r="H1022" i="1"/>
  <c r="F1022" i="1"/>
  <c r="E1022" i="1"/>
  <c r="L1021" i="1"/>
  <c r="J1021" i="1"/>
  <c r="I1021" i="1"/>
  <c r="H1021" i="1"/>
  <c r="F1021" i="1"/>
  <c r="E1021" i="1"/>
  <c r="L1020" i="1"/>
  <c r="J1020" i="1"/>
  <c r="I1020" i="1"/>
  <c r="H1020" i="1"/>
  <c r="F1020" i="1"/>
  <c r="E1020" i="1"/>
  <c r="L1019" i="1"/>
  <c r="J1019" i="1"/>
  <c r="I1019" i="1"/>
  <c r="H1019" i="1"/>
  <c r="F1019" i="1"/>
  <c r="E1019" i="1"/>
  <c r="L1018" i="1"/>
  <c r="J1018" i="1"/>
  <c r="I1018" i="1"/>
  <c r="H1018" i="1"/>
  <c r="F1018" i="1"/>
  <c r="E1018" i="1"/>
  <c r="E1017" i="1"/>
  <c r="L1016" i="1"/>
  <c r="J1016" i="1"/>
  <c r="I1016" i="1"/>
  <c r="H1016" i="1"/>
  <c r="F1016" i="1"/>
  <c r="E1016" i="1"/>
  <c r="L1015" i="1"/>
  <c r="J1015" i="1"/>
  <c r="I1015" i="1"/>
  <c r="H1015" i="1"/>
  <c r="F1015" i="1"/>
  <c r="E1015" i="1"/>
  <c r="L1014" i="1"/>
  <c r="J1014" i="1"/>
  <c r="I1014" i="1"/>
  <c r="H1014" i="1"/>
  <c r="F1014" i="1"/>
  <c r="E1014" i="1"/>
  <c r="L1013" i="1"/>
  <c r="J1013" i="1"/>
  <c r="I1013" i="1"/>
  <c r="H1013" i="1"/>
  <c r="F1013" i="1"/>
  <c r="E1013" i="1"/>
  <c r="L1012" i="1"/>
  <c r="J1012" i="1"/>
  <c r="I1012" i="1"/>
  <c r="H1012" i="1"/>
  <c r="F1012" i="1"/>
  <c r="E1012" i="1"/>
  <c r="L1011" i="1"/>
  <c r="J1011" i="1"/>
  <c r="I1011" i="1"/>
  <c r="H1011" i="1"/>
  <c r="F1011" i="1"/>
  <c r="E1011" i="1"/>
  <c r="L1010" i="1"/>
  <c r="J1010" i="1"/>
  <c r="I1010" i="1"/>
  <c r="H1010" i="1"/>
  <c r="F1010" i="1"/>
  <c r="E1010" i="1"/>
  <c r="L1009" i="1"/>
  <c r="J1009" i="1"/>
  <c r="I1009" i="1"/>
  <c r="H1009" i="1"/>
  <c r="F1009" i="1"/>
  <c r="E1009" i="1"/>
  <c r="E1008" i="1"/>
  <c r="L1007" i="1"/>
  <c r="J1007" i="1"/>
  <c r="I1007" i="1"/>
  <c r="H1007" i="1"/>
  <c r="F1007" i="1"/>
  <c r="E1007" i="1"/>
  <c r="L1006" i="1"/>
  <c r="J1006" i="1"/>
  <c r="I1006" i="1"/>
  <c r="H1006" i="1"/>
  <c r="F1006" i="1"/>
  <c r="E1006" i="1"/>
  <c r="L1005" i="1"/>
  <c r="J1005" i="1"/>
  <c r="I1005" i="1"/>
  <c r="H1005" i="1"/>
  <c r="F1005" i="1"/>
  <c r="E1005" i="1"/>
  <c r="E1004" i="1"/>
  <c r="L1003" i="1"/>
  <c r="J1003" i="1"/>
  <c r="I1003" i="1"/>
  <c r="H1003" i="1"/>
  <c r="F1003" i="1"/>
  <c r="E1003" i="1"/>
  <c r="L1002" i="1"/>
  <c r="J1002" i="1"/>
  <c r="I1002" i="1"/>
  <c r="H1002" i="1"/>
  <c r="F1002" i="1"/>
  <c r="E1002" i="1"/>
  <c r="L1001" i="1"/>
  <c r="J1001" i="1"/>
  <c r="I1001" i="1"/>
  <c r="H1001" i="1"/>
  <c r="F1001" i="1"/>
  <c r="E1001" i="1"/>
  <c r="E1000" i="1"/>
  <c r="L999" i="1"/>
  <c r="J999" i="1"/>
  <c r="I999" i="1"/>
  <c r="H999" i="1"/>
  <c r="F999" i="1"/>
  <c r="E999" i="1"/>
  <c r="L998" i="1"/>
  <c r="J998" i="1"/>
  <c r="I998" i="1"/>
  <c r="H998" i="1"/>
  <c r="F998" i="1"/>
  <c r="E998" i="1"/>
  <c r="L997" i="1"/>
  <c r="J997" i="1"/>
  <c r="I997" i="1"/>
  <c r="H997" i="1"/>
  <c r="F997" i="1"/>
  <c r="E997" i="1"/>
  <c r="L996" i="1"/>
  <c r="J996" i="1"/>
  <c r="I996" i="1"/>
  <c r="H996" i="1"/>
  <c r="F996" i="1"/>
  <c r="E996" i="1"/>
  <c r="L995" i="1"/>
  <c r="J995" i="1"/>
  <c r="I995" i="1"/>
  <c r="H995" i="1"/>
  <c r="F995" i="1"/>
  <c r="E995" i="1"/>
  <c r="E994" i="1"/>
  <c r="L993" i="1"/>
  <c r="J993" i="1"/>
  <c r="I993" i="1"/>
  <c r="H993" i="1"/>
  <c r="F993" i="1"/>
  <c r="E993" i="1"/>
  <c r="L992" i="1"/>
  <c r="J992" i="1"/>
  <c r="I992" i="1"/>
  <c r="H992" i="1"/>
  <c r="F992" i="1"/>
  <c r="E992" i="1"/>
  <c r="L991" i="1"/>
  <c r="J991" i="1"/>
  <c r="I991" i="1"/>
  <c r="H991" i="1"/>
  <c r="F991" i="1"/>
  <c r="E991" i="1"/>
  <c r="L990" i="1"/>
  <c r="J990" i="1"/>
  <c r="I990" i="1"/>
  <c r="H990" i="1"/>
  <c r="F990" i="1"/>
  <c r="E990" i="1"/>
  <c r="E989" i="1"/>
  <c r="L988" i="1"/>
  <c r="J988" i="1"/>
  <c r="I988" i="1"/>
  <c r="H988" i="1"/>
  <c r="F988" i="1"/>
  <c r="E988" i="1"/>
  <c r="L987" i="1"/>
  <c r="J987" i="1"/>
  <c r="I987" i="1"/>
  <c r="H987" i="1"/>
  <c r="F987" i="1"/>
  <c r="E987" i="1"/>
  <c r="E986" i="1"/>
  <c r="L985" i="1"/>
  <c r="J985" i="1"/>
  <c r="I985" i="1"/>
  <c r="H985" i="1"/>
  <c r="F985" i="1"/>
  <c r="E985" i="1"/>
  <c r="L984" i="1"/>
  <c r="J984" i="1"/>
  <c r="I984" i="1"/>
  <c r="H984" i="1"/>
  <c r="F984" i="1"/>
  <c r="E984" i="1"/>
  <c r="L983" i="1"/>
  <c r="J983" i="1"/>
  <c r="I983" i="1"/>
  <c r="H983" i="1"/>
  <c r="F983" i="1"/>
  <c r="E983" i="1"/>
  <c r="L982" i="1"/>
  <c r="J982" i="1"/>
  <c r="I982" i="1"/>
  <c r="H982" i="1"/>
  <c r="F982" i="1"/>
  <c r="E982" i="1"/>
  <c r="E981" i="1"/>
  <c r="L980" i="1"/>
  <c r="J980" i="1"/>
  <c r="I980" i="1"/>
  <c r="H980" i="1"/>
  <c r="F980" i="1"/>
  <c r="E980" i="1"/>
  <c r="L979" i="1"/>
  <c r="J979" i="1"/>
  <c r="I979" i="1"/>
  <c r="H979" i="1"/>
  <c r="F979" i="1"/>
  <c r="E979" i="1"/>
  <c r="L978" i="1"/>
  <c r="J978" i="1"/>
  <c r="I978" i="1"/>
  <c r="H978" i="1"/>
  <c r="F978" i="1"/>
  <c r="E978" i="1"/>
  <c r="L977" i="1"/>
  <c r="J977" i="1"/>
  <c r="I977" i="1"/>
  <c r="H977" i="1"/>
  <c r="F977" i="1"/>
  <c r="E977" i="1"/>
  <c r="L976" i="1"/>
  <c r="J976" i="1"/>
  <c r="I976" i="1"/>
  <c r="H976" i="1"/>
  <c r="F976" i="1"/>
  <c r="E976" i="1"/>
  <c r="E975" i="1"/>
  <c r="L974" i="1"/>
  <c r="J974" i="1"/>
  <c r="I974" i="1"/>
  <c r="H974" i="1"/>
  <c r="F974" i="1"/>
  <c r="E974" i="1"/>
  <c r="L973" i="1"/>
  <c r="J973" i="1"/>
  <c r="I973" i="1"/>
  <c r="H973" i="1"/>
  <c r="F973" i="1"/>
  <c r="E973" i="1"/>
  <c r="L972" i="1"/>
  <c r="J972" i="1"/>
  <c r="I972" i="1"/>
  <c r="H972" i="1"/>
  <c r="F972" i="1"/>
  <c r="E972" i="1"/>
  <c r="E971" i="1"/>
  <c r="L970" i="1"/>
  <c r="J970" i="1"/>
  <c r="I970" i="1"/>
  <c r="H970" i="1"/>
  <c r="F970" i="1"/>
  <c r="E970" i="1"/>
  <c r="L969" i="1"/>
  <c r="J969" i="1"/>
  <c r="I969" i="1"/>
  <c r="H969" i="1"/>
  <c r="F969" i="1"/>
  <c r="E969" i="1"/>
  <c r="L968" i="1"/>
  <c r="J968" i="1"/>
  <c r="I968" i="1"/>
  <c r="H968" i="1"/>
  <c r="F968" i="1"/>
  <c r="E968" i="1"/>
  <c r="L967" i="1"/>
  <c r="J967" i="1"/>
  <c r="I967" i="1"/>
  <c r="H967" i="1"/>
  <c r="F967" i="1"/>
  <c r="E967" i="1"/>
  <c r="L966" i="1"/>
  <c r="J966" i="1"/>
  <c r="I966" i="1"/>
  <c r="H966" i="1"/>
  <c r="F966" i="1"/>
  <c r="E966" i="1"/>
  <c r="E965" i="1"/>
  <c r="E964" i="1"/>
  <c r="L963" i="1"/>
  <c r="J963" i="1"/>
  <c r="I963" i="1"/>
  <c r="H963" i="1"/>
  <c r="F963" i="1"/>
  <c r="E963" i="1"/>
  <c r="L962" i="1"/>
  <c r="J962" i="1"/>
  <c r="I962" i="1"/>
  <c r="H962" i="1"/>
  <c r="F962" i="1"/>
  <c r="E962" i="1"/>
  <c r="L961" i="1"/>
  <c r="J961" i="1"/>
  <c r="I961" i="1"/>
  <c r="H961" i="1"/>
  <c r="F961" i="1"/>
  <c r="E961" i="1"/>
  <c r="L960" i="1"/>
  <c r="J960" i="1"/>
  <c r="I960" i="1"/>
  <c r="H960" i="1"/>
  <c r="F960" i="1"/>
  <c r="E960" i="1"/>
  <c r="L959" i="1"/>
  <c r="J959" i="1"/>
  <c r="I959" i="1"/>
  <c r="H959" i="1"/>
  <c r="F959" i="1"/>
  <c r="E959" i="1"/>
  <c r="L958" i="1"/>
  <c r="J958" i="1"/>
  <c r="I958" i="1"/>
  <c r="H958" i="1"/>
  <c r="F958" i="1"/>
  <c r="E958" i="1"/>
  <c r="E957" i="1"/>
  <c r="L956" i="1"/>
  <c r="J956" i="1"/>
  <c r="I956" i="1"/>
  <c r="H956" i="1"/>
  <c r="F956" i="1"/>
  <c r="E956" i="1"/>
  <c r="E955" i="1"/>
  <c r="E954" i="1"/>
  <c r="L953" i="1"/>
  <c r="J953" i="1"/>
  <c r="I953" i="1"/>
  <c r="H953" i="1"/>
  <c r="F953" i="1"/>
  <c r="E953" i="1"/>
  <c r="E952" i="1"/>
  <c r="L951" i="1"/>
  <c r="J951" i="1"/>
  <c r="I951" i="1"/>
  <c r="F951" i="1"/>
  <c r="E951" i="1"/>
  <c r="E950" i="1"/>
  <c r="L949" i="1"/>
  <c r="J949" i="1"/>
  <c r="I949" i="1"/>
  <c r="F949" i="1"/>
  <c r="E949" i="1"/>
  <c r="L948" i="1"/>
  <c r="J948" i="1"/>
  <c r="I948" i="1"/>
  <c r="H948" i="1"/>
  <c r="H949" i="1" s="1"/>
  <c r="F948" i="1"/>
  <c r="E948" i="1"/>
  <c r="E947" i="1"/>
  <c r="L946" i="1"/>
  <c r="J946" i="1"/>
  <c r="I946" i="1"/>
  <c r="H946" i="1"/>
  <c r="F946" i="1"/>
  <c r="E946" i="1"/>
  <c r="L945" i="1"/>
  <c r="J945" i="1"/>
  <c r="I945" i="1"/>
  <c r="H945" i="1"/>
  <c r="F945" i="1"/>
  <c r="E945" i="1"/>
  <c r="E944" i="1"/>
  <c r="L943" i="1"/>
  <c r="J943" i="1"/>
  <c r="I943" i="1"/>
  <c r="F943" i="1"/>
  <c r="E943" i="1"/>
  <c r="L942" i="1"/>
  <c r="J942" i="1"/>
  <c r="I942" i="1"/>
  <c r="F942" i="1"/>
  <c r="E942" i="1"/>
  <c r="E941" i="1"/>
  <c r="L940" i="1"/>
  <c r="J940" i="1"/>
  <c r="I940" i="1"/>
  <c r="H940" i="1"/>
  <c r="F940" i="1"/>
  <c r="E940" i="1"/>
  <c r="L939" i="1"/>
  <c r="J939" i="1"/>
  <c r="I939" i="1"/>
  <c r="H939" i="1"/>
  <c r="F939" i="1"/>
  <c r="E939" i="1"/>
  <c r="L938" i="1"/>
  <c r="J938" i="1"/>
  <c r="I938" i="1"/>
  <c r="H938" i="1"/>
  <c r="F938" i="1"/>
  <c r="E938" i="1"/>
  <c r="L937" i="1"/>
  <c r="J937" i="1"/>
  <c r="I937" i="1"/>
  <c r="H937" i="1"/>
  <c r="F937" i="1"/>
  <c r="E937" i="1"/>
  <c r="E936" i="1"/>
  <c r="L935" i="1"/>
  <c r="J935" i="1"/>
  <c r="I935" i="1"/>
  <c r="F935" i="1"/>
  <c r="E935" i="1"/>
  <c r="L934" i="1"/>
  <c r="J934" i="1"/>
  <c r="I934" i="1"/>
  <c r="F934" i="1"/>
  <c r="E934" i="1"/>
  <c r="L933" i="1"/>
  <c r="J933" i="1"/>
  <c r="I933" i="1"/>
  <c r="F933" i="1"/>
  <c r="E933" i="1"/>
  <c r="L932" i="1"/>
  <c r="J932" i="1"/>
  <c r="I932" i="1"/>
  <c r="H932" i="1"/>
  <c r="F932" i="1"/>
  <c r="E932" i="1"/>
  <c r="L931" i="1"/>
  <c r="J931" i="1"/>
  <c r="I931" i="1"/>
  <c r="H931" i="1"/>
  <c r="F931" i="1"/>
  <c r="E931" i="1"/>
  <c r="L930" i="1"/>
  <c r="J930" i="1"/>
  <c r="I930" i="1"/>
  <c r="H930" i="1"/>
  <c r="F930" i="1"/>
  <c r="E930" i="1"/>
  <c r="L929" i="1"/>
  <c r="J929" i="1"/>
  <c r="I929" i="1"/>
  <c r="H929" i="1"/>
  <c r="F929" i="1"/>
  <c r="E929" i="1"/>
  <c r="J928" i="1"/>
  <c r="I928" i="1"/>
  <c r="J927" i="1"/>
  <c r="I927" i="1"/>
  <c r="L926" i="1"/>
  <c r="J926" i="1"/>
  <c r="I926" i="1"/>
  <c r="F926" i="1"/>
  <c r="E926" i="1"/>
  <c r="L925" i="1"/>
  <c r="J925" i="1"/>
  <c r="I925" i="1"/>
  <c r="H925" i="1"/>
  <c r="F925" i="1"/>
  <c r="E925" i="1"/>
  <c r="L924" i="1"/>
  <c r="J924" i="1"/>
  <c r="I924" i="1"/>
  <c r="H924" i="1"/>
  <c r="F924" i="1"/>
  <c r="E924" i="1"/>
  <c r="E923" i="1"/>
  <c r="E922" i="1"/>
  <c r="L921" i="1"/>
  <c r="J921" i="1"/>
  <c r="I921" i="1"/>
  <c r="H921" i="1"/>
  <c r="F921" i="1"/>
  <c r="E921" i="1"/>
  <c r="L920" i="1"/>
  <c r="J920" i="1"/>
  <c r="I920" i="1"/>
  <c r="H920" i="1"/>
  <c r="F920" i="1"/>
  <c r="E920" i="1"/>
  <c r="L919" i="1"/>
  <c r="J919" i="1"/>
  <c r="I919" i="1"/>
  <c r="H919" i="1"/>
  <c r="F919" i="1"/>
  <c r="E919" i="1"/>
  <c r="L918" i="1"/>
  <c r="J918" i="1"/>
  <c r="I918" i="1"/>
  <c r="H918" i="1"/>
  <c r="F918" i="1"/>
  <c r="E918" i="1"/>
  <c r="L917" i="1"/>
  <c r="J917" i="1"/>
  <c r="I917" i="1"/>
  <c r="H917" i="1"/>
  <c r="F917" i="1"/>
  <c r="E917" i="1"/>
  <c r="E916" i="1"/>
  <c r="L915" i="1"/>
  <c r="J915" i="1"/>
  <c r="I915" i="1"/>
  <c r="H915" i="1"/>
  <c r="F915" i="1"/>
  <c r="E915" i="1"/>
  <c r="L914" i="1"/>
  <c r="J914" i="1"/>
  <c r="I914" i="1"/>
  <c r="H914" i="1"/>
  <c r="F914" i="1"/>
  <c r="E914" i="1"/>
  <c r="L913" i="1"/>
  <c r="J913" i="1"/>
  <c r="I913" i="1"/>
  <c r="H913" i="1"/>
  <c r="F913" i="1"/>
  <c r="E913" i="1"/>
  <c r="L912" i="1"/>
  <c r="J912" i="1"/>
  <c r="I912" i="1"/>
  <c r="H912" i="1"/>
  <c r="F912" i="1"/>
  <c r="E912" i="1"/>
  <c r="L911" i="1"/>
  <c r="J911" i="1"/>
  <c r="I911" i="1"/>
  <c r="H911" i="1"/>
  <c r="F911" i="1"/>
  <c r="E911" i="1"/>
  <c r="L910" i="1"/>
  <c r="J910" i="1"/>
  <c r="I910" i="1"/>
  <c r="H910" i="1"/>
  <c r="F910" i="1"/>
  <c r="E910" i="1"/>
  <c r="E909" i="1"/>
  <c r="L908" i="1"/>
  <c r="J908" i="1"/>
  <c r="I908" i="1"/>
  <c r="H908" i="1"/>
  <c r="F908" i="1"/>
  <c r="L907" i="1"/>
  <c r="J907" i="1"/>
  <c r="I907" i="1"/>
  <c r="H907" i="1"/>
  <c r="F907" i="1"/>
  <c r="E907" i="1"/>
  <c r="L906" i="1"/>
  <c r="J906" i="1"/>
  <c r="I906" i="1"/>
  <c r="H906" i="1"/>
  <c r="F906" i="1"/>
  <c r="E906" i="1"/>
  <c r="L905" i="1"/>
  <c r="J905" i="1"/>
  <c r="I905" i="1"/>
  <c r="H905" i="1"/>
  <c r="F905" i="1"/>
  <c r="E905" i="1"/>
  <c r="E904" i="1"/>
  <c r="L903" i="1"/>
  <c r="J903" i="1"/>
  <c r="I903" i="1"/>
  <c r="H903" i="1"/>
  <c r="F903" i="1"/>
  <c r="E903" i="1"/>
  <c r="L902" i="1"/>
  <c r="J902" i="1"/>
  <c r="I902" i="1"/>
  <c r="H902" i="1"/>
  <c r="F902" i="1"/>
  <c r="E902" i="1"/>
  <c r="E901" i="1"/>
  <c r="L900" i="1"/>
  <c r="J900" i="1"/>
  <c r="I900" i="1"/>
  <c r="H900" i="1"/>
  <c r="F900" i="1"/>
  <c r="E900" i="1"/>
  <c r="L899" i="1"/>
  <c r="J899" i="1"/>
  <c r="I899" i="1"/>
  <c r="H899" i="1"/>
  <c r="F899" i="1"/>
  <c r="E899" i="1"/>
  <c r="L898" i="1"/>
  <c r="J898" i="1"/>
  <c r="I898" i="1"/>
  <c r="H898" i="1"/>
  <c r="F898" i="1"/>
  <c r="E898" i="1"/>
  <c r="L897" i="1"/>
  <c r="J897" i="1"/>
  <c r="I897" i="1"/>
  <c r="H897" i="1"/>
  <c r="F897" i="1"/>
  <c r="E897" i="1"/>
  <c r="L896" i="1"/>
  <c r="J896" i="1"/>
  <c r="I896" i="1"/>
  <c r="H896" i="1"/>
  <c r="F896" i="1"/>
  <c r="E896" i="1"/>
  <c r="E895" i="1"/>
  <c r="L894" i="1"/>
  <c r="J894" i="1"/>
  <c r="I894" i="1"/>
  <c r="H894" i="1"/>
  <c r="F894" i="1"/>
  <c r="E894" i="1"/>
  <c r="L893" i="1"/>
  <c r="J893" i="1"/>
  <c r="I893" i="1"/>
  <c r="H893" i="1"/>
  <c r="F893" i="1"/>
  <c r="E893" i="1"/>
  <c r="L892" i="1"/>
  <c r="J892" i="1"/>
  <c r="I892" i="1"/>
  <c r="H892" i="1"/>
  <c r="F892" i="1"/>
  <c r="E892" i="1"/>
  <c r="L891" i="1"/>
  <c r="J891" i="1"/>
  <c r="I891" i="1"/>
  <c r="H891" i="1"/>
  <c r="F891" i="1"/>
  <c r="E891" i="1"/>
  <c r="L890" i="1"/>
  <c r="J890" i="1"/>
  <c r="I890" i="1"/>
  <c r="H890" i="1"/>
  <c r="F890" i="1"/>
  <c r="E890" i="1"/>
  <c r="L889" i="1"/>
  <c r="J889" i="1"/>
  <c r="I889" i="1"/>
  <c r="F889" i="1"/>
  <c r="E889" i="1"/>
  <c r="L888" i="1"/>
  <c r="J888" i="1"/>
  <c r="I888" i="1"/>
  <c r="F888" i="1"/>
  <c r="E888" i="1"/>
  <c r="F887" i="1"/>
  <c r="E887" i="1"/>
  <c r="L886" i="1"/>
  <c r="J886" i="1"/>
  <c r="I886" i="1"/>
  <c r="F886" i="1"/>
  <c r="E886" i="1"/>
  <c r="L885" i="1"/>
  <c r="J885" i="1"/>
  <c r="I885" i="1"/>
  <c r="F885" i="1"/>
  <c r="E885" i="1"/>
  <c r="L884" i="1"/>
  <c r="J884" i="1"/>
  <c r="I884" i="1"/>
  <c r="F884" i="1"/>
  <c r="E884" i="1"/>
  <c r="F883" i="1"/>
  <c r="E883" i="1"/>
  <c r="J882" i="1"/>
  <c r="I882" i="1"/>
  <c r="J881" i="1"/>
  <c r="I881" i="1"/>
  <c r="J880" i="1"/>
  <c r="I880" i="1"/>
  <c r="F879" i="1"/>
  <c r="E879" i="1"/>
  <c r="J878" i="1"/>
  <c r="I878" i="1"/>
  <c r="J877" i="1"/>
  <c r="I877" i="1"/>
  <c r="F876" i="1"/>
  <c r="E876" i="1"/>
  <c r="J875" i="1"/>
  <c r="I875" i="1"/>
  <c r="J874" i="1"/>
  <c r="I874" i="1"/>
  <c r="J873" i="1"/>
  <c r="I873" i="1"/>
  <c r="J872" i="1"/>
  <c r="I872" i="1"/>
  <c r="F871" i="1"/>
  <c r="E871" i="1"/>
  <c r="J870" i="1"/>
  <c r="I870" i="1"/>
  <c r="J869" i="1"/>
  <c r="I869" i="1"/>
  <c r="F868" i="1"/>
  <c r="E868" i="1"/>
  <c r="L867" i="1"/>
  <c r="J867" i="1"/>
  <c r="I867" i="1"/>
  <c r="H867" i="1"/>
  <c r="F867" i="1"/>
  <c r="E867" i="1"/>
  <c r="L866" i="1"/>
  <c r="J866" i="1"/>
  <c r="I866" i="1"/>
  <c r="H866" i="1"/>
  <c r="F866" i="1"/>
  <c r="E866" i="1"/>
  <c r="E865" i="1"/>
  <c r="L864" i="1"/>
  <c r="J864" i="1"/>
  <c r="I864" i="1"/>
  <c r="H864" i="1"/>
  <c r="F864" i="1"/>
  <c r="E864" i="1"/>
  <c r="J863" i="1"/>
  <c r="I863" i="1"/>
  <c r="L862" i="1"/>
  <c r="J862" i="1"/>
  <c r="I862" i="1"/>
  <c r="H862" i="1"/>
  <c r="F862" i="1"/>
  <c r="E862" i="1"/>
  <c r="F861" i="1"/>
  <c r="E861" i="1"/>
  <c r="L860" i="1"/>
  <c r="J860" i="1"/>
  <c r="I860" i="1"/>
  <c r="H860" i="1"/>
  <c r="F860" i="1"/>
  <c r="E860" i="1"/>
  <c r="L859" i="1"/>
  <c r="J859" i="1"/>
  <c r="I859" i="1"/>
  <c r="H859" i="1"/>
  <c r="F859" i="1"/>
  <c r="E859" i="1"/>
  <c r="L858" i="1"/>
  <c r="J858" i="1"/>
  <c r="I858" i="1"/>
  <c r="H858" i="1"/>
  <c r="F858" i="1"/>
  <c r="E858" i="1"/>
  <c r="L857" i="1"/>
  <c r="J857" i="1"/>
  <c r="I857" i="1"/>
  <c r="H857" i="1"/>
  <c r="F857" i="1"/>
  <c r="E857" i="1"/>
  <c r="E856" i="1"/>
  <c r="L855" i="1"/>
  <c r="J855" i="1"/>
  <c r="I855" i="1"/>
  <c r="H855" i="1"/>
  <c r="F855" i="1"/>
  <c r="E855" i="1"/>
  <c r="L854" i="1"/>
  <c r="J854" i="1"/>
  <c r="I854" i="1"/>
  <c r="H854" i="1"/>
  <c r="F854" i="1"/>
  <c r="E854" i="1"/>
  <c r="L853" i="1"/>
  <c r="J853" i="1"/>
  <c r="I853" i="1"/>
  <c r="H853" i="1"/>
  <c r="F853" i="1"/>
  <c r="E853" i="1"/>
  <c r="L852" i="1"/>
  <c r="J852" i="1"/>
  <c r="I852" i="1"/>
  <c r="H852" i="1"/>
  <c r="F852" i="1"/>
  <c r="E852" i="1"/>
  <c r="L851" i="1"/>
  <c r="J851" i="1"/>
  <c r="I851" i="1"/>
  <c r="H851" i="1"/>
  <c r="F851" i="1"/>
  <c r="E851" i="1"/>
  <c r="L850" i="1"/>
  <c r="J850" i="1"/>
  <c r="I850" i="1"/>
  <c r="H850" i="1"/>
  <c r="F850" i="1"/>
  <c r="E850" i="1"/>
  <c r="L849" i="1"/>
  <c r="J849" i="1"/>
  <c r="I849" i="1"/>
  <c r="H849" i="1"/>
  <c r="F849" i="1"/>
  <c r="E849" i="1"/>
  <c r="L848" i="1"/>
  <c r="J848" i="1"/>
  <c r="I848" i="1"/>
  <c r="H848" i="1"/>
  <c r="F848" i="1"/>
  <c r="E848" i="1"/>
  <c r="L847" i="1"/>
  <c r="J847" i="1"/>
  <c r="I847" i="1"/>
  <c r="H847" i="1"/>
  <c r="F847" i="1"/>
  <c r="E847" i="1"/>
  <c r="E846" i="1"/>
  <c r="L845" i="1"/>
  <c r="J845" i="1"/>
  <c r="I845" i="1"/>
  <c r="H845" i="1"/>
  <c r="F845" i="1"/>
  <c r="E845" i="1"/>
  <c r="L844" i="1"/>
  <c r="J844" i="1"/>
  <c r="I844" i="1"/>
  <c r="H844" i="1"/>
  <c r="F844" i="1"/>
  <c r="E844" i="1"/>
  <c r="L843" i="1"/>
  <c r="J843" i="1"/>
  <c r="I843" i="1"/>
  <c r="H843" i="1"/>
  <c r="F843" i="1"/>
  <c r="E843" i="1"/>
  <c r="L842" i="1"/>
  <c r="J842" i="1"/>
  <c r="I842" i="1"/>
  <c r="H842" i="1"/>
  <c r="F842" i="1"/>
  <c r="E842" i="1"/>
  <c r="L841" i="1"/>
  <c r="J841" i="1"/>
  <c r="I841" i="1"/>
  <c r="H841" i="1"/>
  <c r="F841" i="1"/>
  <c r="E841" i="1"/>
  <c r="E840" i="1"/>
  <c r="L839" i="1"/>
  <c r="J839" i="1"/>
  <c r="I839" i="1"/>
  <c r="H839" i="1"/>
  <c r="F839" i="1"/>
  <c r="E839" i="1"/>
  <c r="L838" i="1"/>
  <c r="J838" i="1"/>
  <c r="I838" i="1"/>
  <c r="H838" i="1"/>
  <c r="F838" i="1"/>
  <c r="E838" i="1"/>
  <c r="L837" i="1"/>
  <c r="J837" i="1"/>
  <c r="I837" i="1"/>
  <c r="H837" i="1"/>
  <c r="F837" i="1"/>
  <c r="E837" i="1"/>
  <c r="L836" i="1"/>
  <c r="J836" i="1"/>
  <c r="I836" i="1"/>
  <c r="H836" i="1"/>
  <c r="F836" i="1"/>
  <c r="E836" i="1"/>
  <c r="L835" i="1"/>
  <c r="J835" i="1"/>
  <c r="I835" i="1"/>
  <c r="H835" i="1"/>
  <c r="F835" i="1"/>
  <c r="E835" i="1"/>
  <c r="L834" i="1"/>
  <c r="J834" i="1"/>
  <c r="I834" i="1"/>
  <c r="H834" i="1"/>
  <c r="F834" i="1"/>
  <c r="E834" i="1"/>
  <c r="E833" i="1"/>
  <c r="L832" i="1"/>
  <c r="J832" i="1"/>
  <c r="I832" i="1"/>
  <c r="H832" i="1"/>
  <c r="F832" i="1"/>
  <c r="E832" i="1"/>
  <c r="L831" i="1"/>
  <c r="J831" i="1"/>
  <c r="I831" i="1"/>
  <c r="H831" i="1"/>
  <c r="F831" i="1"/>
  <c r="E831" i="1"/>
  <c r="L830" i="1"/>
  <c r="J830" i="1"/>
  <c r="I830" i="1"/>
  <c r="H830" i="1"/>
  <c r="F830" i="1"/>
  <c r="E830" i="1"/>
  <c r="E829" i="1"/>
  <c r="L828" i="1"/>
  <c r="J828" i="1"/>
  <c r="I828" i="1"/>
  <c r="H828" i="1"/>
  <c r="F828" i="1"/>
  <c r="E828" i="1"/>
  <c r="L827" i="1"/>
  <c r="J827" i="1"/>
  <c r="I827" i="1"/>
  <c r="H827" i="1"/>
  <c r="F827" i="1"/>
  <c r="E827" i="1"/>
  <c r="E826" i="1"/>
  <c r="L825" i="1"/>
  <c r="J825" i="1"/>
  <c r="I825" i="1"/>
  <c r="H825" i="1"/>
  <c r="F825" i="1"/>
  <c r="E825" i="1"/>
  <c r="L824" i="1"/>
  <c r="J824" i="1"/>
  <c r="I824" i="1"/>
  <c r="H824" i="1"/>
  <c r="F824" i="1"/>
  <c r="L823" i="1"/>
  <c r="J823" i="1"/>
  <c r="I823" i="1"/>
  <c r="H823" i="1"/>
  <c r="F823" i="1"/>
  <c r="L822" i="1"/>
  <c r="J822" i="1"/>
  <c r="F822" i="1"/>
  <c r="L821" i="1"/>
  <c r="J821" i="1"/>
  <c r="I821" i="1"/>
  <c r="H821" i="1"/>
  <c r="F821" i="1"/>
  <c r="E821" i="1"/>
  <c r="L820" i="1"/>
  <c r="J820" i="1"/>
  <c r="I820" i="1"/>
  <c r="H820" i="1"/>
  <c r="F820" i="1"/>
  <c r="E820" i="1"/>
  <c r="L819" i="1"/>
  <c r="J819" i="1"/>
  <c r="I819" i="1"/>
  <c r="H819" i="1"/>
  <c r="F819" i="1"/>
  <c r="E819" i="1"/>
  <c r="L818" i="1"/>
  <c r="J818" i="1"/>
  <c r="I818" i="1"/>
  <c r="H818" i="1"/>
  <c r="F818" i="1"/>
  <c r="E818" i="1"/>
  <c r="E817" i="1"/>
  <c r="L816" i="1"/>
  <c r="J816" i="1"/>
  <c r="I816" i="1"/>
  <c r="H816" i="1"/>
  <c r="F816" i="1"/>
  <c r="E816" i="1"/>
  <c r="L815" i="1"/>
  <c r="J815" i="1"/>
  <c r="I815" i="1"/>
  <c r="H815" i="1"/>
  <c r="F815" i="1"/>
  <c r="E815" i="1"/>
  <c r="L814" i="1"/>
  <c r="J814" i="1"/>
  <c r="I814" i="1"/>
  <c r="H814" i="1"/>
  <c r="F814" i="1"/>
  <c r="E814" i="1"/>
  <c r="E813" i="1"/>
  <c r="L812" i="1"/>
  <c r="J812" i="1"/>
  <c r="I812" i="1"/>
  <c r="H812" i="1"/>
  <c r="F812" i="1"/>
  <c r="E812" i="1"/>
  <c r="L811" i="1"/>
  <c r="J811" i="1"/>
  <c r="I811" i="1"/>
  <c r="H811" i="1"/>
  <c r="F811" i="1"/>
  <c r="E811" i="1"/>
  <c r="L810" i="1"/>
  <c r="J810" i="1"/>
  <c r="I810" i="1"/>
  <c r="H810" i="1"/>
  <c r="F810" i="1"/>
  <c r="E810" i="1"/>
  <c r="E809" i="1"/>
  <c r="L808" i="1"/>
  <c r="J808" i="1"/>
  <c r="I808" i="1"/>
  <c r="H808" i="1"/>
  <c r="F808" i="1"/>
  <c r="E808" i="1"/>
  <c r="L807" i="1"/>
  <c r="J807" i="1"/>
  <c r="I807" i="1"/>
  <c r="H807" i="1"/>
  <c r="F807" i="1"/>
  <c r="E807" i="1"/>
  <c r="E806" i="1"/>
  <c r="L805" i="1"/>
  <c r="J805" i="1"/>
  <c r="I805" i="1"/>
  <c r="H805" i="1"/>
  <c r="F805" i="1"/>
  <c r="E805" i="1"/>
  <c r="L804" i="1"/>
  <c r="J804" i="1"/>
  <c r="I804" i="1"/>
  <c r="H804" i="1"/>
  <c r="F804" i="1"/>
  <c r="E804" i="1"/>
  <c r="L803" i="1"/>
  <c r="J803" i="1"/>
  <c r="I803" i="1"/>
  <c r="H803" i="1"/>
  <c r="F803" i="1"/>
  <c r="E803" i="1"/>
  <c r="L802" i="1"/>
  <c r="J802" i="1"/>
  <c r="I802" i="1"/>
  <c r="H802" i="1"/>
  <c r="F802" i="1"/>
  <c r="E802" i="1"/>
  <c r="L801" i="1"/>
  <c r="J801" i="1"/>
  <c r="I801" i="1"/>
  <c r="H801" i="1"/>
  <c r="F801" i="1"/>
  <c r="E801" i="1"/>
  <c r="E800" i="1"/>
  <c r="L799" i="1"/>
  <c r="J799" i="1"/>
  <c r="I799" i="1"/>
  <c r="H799" i="1"/>
  <c r="F799" i="1"/>
  <c r="E799" i="1"/>
  <c r="L798" i="1"/>
  <c r="J798" i="1"/>
  <c r="I798" i="1"/>
  <c r="H798" i="1"/>
  <c r="F798" i="1"/>
  <c r="E798" i="1"/>
  <c r="L797" i="1"/>
  <c r="J797" i="1"/>
  <c r="I797" i="1"/>
  <c r="H797" i="1"/>
  <c r="F797" i="1"/>
  <c r="E797" i="1"/>
  <c r="L796" i="1"/>
  <c r="J796" i="1"/>
  <c r="I796" i="1"/>
  <c r="H796" i="1"/>
  <c r="F796" i="1"/>
  <c r="E796" i="1"/>
  <c r="L795" i="1"/>
  <c r="J795" i="1"/>
  <c r="I795" i="1"/>
  <c r="H795" i="1"/>
  <c r="F795" i="1"/>
  <c r="E795" i="1"/>
  <c r="E794" i="1"/>
  <c r="L793" i="1"/>
  <c r="J793" i="1"/>
  <c r="I793" i="1"/>
  <c r="H793" i="1"/>
  <c r="H791" i="1" s="1"/>
  <c r="F793" i="1"/>
  <c r="E793" i="1"/>
  <c r="L792" i="1"/>
  <c r="J792" i="1"/>
  <c r="I792" i="1"/>
  <c r="H792" i="1"/>
  <c r="H790" i="1" s="1"/>
  <c r="F792" i="1"/>
  <c r="E792" i="1"/>
  <c r="J791" i="1"/>
  <c r="I791" i="1"/>
  <c r="J790" i="1"/>
  <c r="I790" i="1"/>
  <c r="L789" i="1"/>
  <c r="J789" i="1"/>
  <c r="I789" i="1"/>
  <c r="H789" i="1"/>
  <c r="F789" i="1"/>
  <c r="E789" i="1"/>
  <c r="L788" i="1"/>
  <c r="J788" i="1"/>
  <c r="I788" i="1"/>
  <c r="H788" i="1"/>
  <c r="F788" i="1"/>
  <c r="E788" i="1"/>
  <c r="E787" i="1"/>
  <c r="E786" i="1"/>
  <c r="L785" i="1"/>
  <c r="J785" i="1"/>
  <c r="I785" i="1"/>
  <c r="H785" i="1"/>
  <c r="F785" i="1"/>
  <c r="E785" i="1"/>
  <c r="L784" i="1"/>
  <c r="J784" i="1"/>
  <c r="I784" i="1"/>
  <c r="H784" i="1"/>
  <c r="F784" i="1"/>
  <c r="E784" i="1"/>
  <c r="L783" i="1"/>
  <c r="J783" i="1"/>
  <c r="I783" i="1"/>
  <c r="H783" i="1"/>
  <c r="F783" i="1"/>
  <c r="E783" i="1"/>
  <c r="L782" i="1"/>
  <c r="J782" i="1"/>
  <c r="I782" i="1"/>
  <c r="H782" i="1"/>
  <c r="F782" i="1"/>
  <c r="E782" i="1"/>
  <c r="L781" i="1"/>
  <c r="J781" i="1"/>
  <c r="I781" i="1"/>
  <c r="H781" i="1"/>
  <c r="F781" i="1"/>
  <c r="E781" i="1"/>
  <c r="E780" i="1"/>
  <c r="L779" i="1"/>
  <c r="J779" i="1"/>
  <c r="I779" i="1"/>
  <c r="H779" i="1"/>
  <c r="F779" i="1"/>
  <c r="E779" i="1"/>
  <c r="L778" i="1"/>
  <c r="J778" i="1"/>
  <c r="I778" i="1"/>
  <c r="H778" i="1"/>
  <c r="F778" i="1"/>
  <c r="E778" i="1"/>
  <c r="E777" i="1"/>
  <c r="I776" i="1"/>
  <c r="E776" i="1"/>
  <c r="L775" i="1"/>
  <c r="J775" i="1"/>
  <c r="I775" i="1"/>
  <c r="H775" i="1"/>
  <c r="F775" i="1"/>
  <c r="E775" i="1"/>
  <c r="L774" i="1"/>
  <c r="J774" i="1"/>
  <c r="I774" i="1"/>
  <c r="H774" i="1"/>
  <c r="F774" i="1"/>
  <c r="E774" i="1"/>
  <c r="E773" i="1"/>
  <c r="L772" i="1"/>
  <c r="J772" i="1"/>
  <c r="I772" i="1"/>
  <c r="H772" i="1"/>
  <c r="F772" i="1"/>
  <c r="E772" i="1"/>
  <c r="L771" i="1"/>
  <c r="J771" i="1"/>
  <c r="I771" i="1"/>
  <c r="H771" i="1"/>
  <c r="F771" i="1"/>
  <c r="E771" i="1"/>
  <c r="L770" i="1"/>
  <c r="J770" i="1"/>
  <c r="I770" i="1"/>
  <c r="H770" i="1"/>
  <c r="F770" i="1"/>
  <c r="E770" i="1"/>
  <c r="E769" i="1"/>
  <c r="L768" i="1"/>
  <c r="J768" i="1"/>
  <c r="I768" i="1"/>
  <c r="H768" i="1"/>
  <c r="F768" i="1"/>
  <c r="E768" i="1"/>
  <c r="L767" i="1"/>
  <c r="J767" i="1"/>
  <c r="I767" i="1"/>
  <c r="H767" i="1"/>
  <c r="F767" i="1"/>
  <c r="E767" i="1"/>
  <c r="L766" i="1"/>
  <c r="J766" i="1"/>
  <c r="I766" i="1"/>
  <c r="H766" i="1"/>
  <c r="F766" i="1"/>
  <c r="E766" i="1"/>
  <c r="L765" i="1"/>
  <c r="J765" i="1"/>
  <c r="I765" i="1"/>
  <c r="H765" i="1"/>
  <c r="F765" i="1"/>
  <c r="E765" i="1"/>
  <c r="L764" i="1"/>
  <c r="J764" i="1"/>
  <c r="I764" i="1"/>
  <c r="H764" i="1"/>
  <c r="F764" i="1"/>
  <c r="E764" i="1"/>
  <c r="E763" i="1"/>
  <c r="L762" i="1"/>
  <c r="J762" i="1"/>
  <c r="I762" i="1"/>
  <c r="H762" i="1"/>
  <c r="F762" i="1"/>
  <c r="E762" i="1"/>
  <c r="L761" i="1"/>
  <c r="J761" i="1"/>
  <c r="I761" i="1"/>
  <c r="H761" i="1"/>
  <c r="F761" i="1"/>
  <c r="E761" i="1"/>
  <c r="L760" i="1"/>
  <c r="J760" i="1"/>
  <c r="I760" i="1"/>
  <c r="H760" i="1"/>
  <c r="F760" i="1"/>
  <c r="E760" i="1"/>
  <c r="I759" i="1"/>
  <c r="E759" i="1"/>
  <c r="L758" i="1"/>
  <c r="J758" i="1"/>
  <c r="I758" i="1"/>
  <c r="H758" i="1"/>
  <c r="F758" i="1"/>
  <c r="E758" i="1"/>
  <c r="L757" i="1"/>
  <c r="J757" i="1"/>
  <c r="I757" i="1"/>
  <c r="H757" i="1"/>
  <c r="H756" i="1" s="1"/>
  <c r="F757" i="1"/>
  <c r="E757" i="1"/>
  <c r="J756" i="1"/>
  <c r="I756" i="1"/>
  <c r="L755" i="1"/>
  <c r="J755" i="1"/>
  <c r="I755" i="1"/>
  <c r="H755" i="1"/>
  <c r="F755" i="1"/>
  <c r="E755" i="1"/>
  <c r="L754" i="1"/>
  <c r="J754" i="1"/>
  <c r="I754" i="1"/>
  <c r="H754" i="1"/>
  <c r="F754" i="1"/>
  <c r="E754" i="1"/>
  <c r="L753" i="1"/>
  <c r="J753" i="1"/>
  <c r="I753" i="1"/>
  <c r="H753" i="1"/>
  <c r="F753" i="1"/>
  <c r="E753" i="1"/>
  <c r="L752" i="1"/>
  <c r="J752" i="1"/>
  <c r="I752" i="1"/>
  <c r="H752" i="1"/>
  <c r="F752" i="1"/>
  <c r="E752" i="1"/>
  <c r="L751" i="1"/>
  <c r="J751" i="1"/>
  <c r="I751" i="1"/>
  <c r="H751" i="1"/>
  <c r="F751" i="1"/>
  <c r="E751" i="1"/>
  <c r="L750" i="1"/>
  <c r="J750" i="1"/>
  <c r="I750" i="1"/>
  <c r="H750" i="1"/>
  <c r="F750" i="1"/>
  <c r="E750" i="1"/>
  <c r="L749" i="1"/>
  <c r="J749" i="1"/>
  <c r="I749" i="1"/>
  <c r="H749" i="1"/>
  <c r="F749" i="1"/>
  <c r="E749" i="1"/>
  <c r="L748" i="1"/>
  <c r="J748" i="1"/>
  <c r="I748" i="1"/>
  <c r="H748" i="1"/>
  <c r="F748" i="1"/>
  <c r="E748" i="1"/>
  <c r="E747" i="1"/>
  <c r="L746" i="1"/>
  <c r="J746" i="1"/>
  <c r="I746" i="1"/>
  <c r="H746" i="1"/>
  <c r="F746" i="1"/>
  <c r="E746" i="1"/>
  <c r="L745" i="1"/>
  <c r="J745" i="1"/>
  <c r="I745" i="1"/>
  <c r="H745" i="1"/>
  <c r="F745" i="1"/>
  <c r="E745" i="1"/>
  <c r="L744" i="1"/>
  <c r="J744" i="1"/>
  <c r="I744" i="1"/>
  <c r="H744" i="1"/>
  <c r="F744" i="1"/>
  <c r="E744" i="1"/>
  <c r="L743" i="1"/>
  <c r="J743" i="1"/>
  <c r="I743" i="1"/>
  <c r="H743" i="1"/>
  <c r="F743" i="1"/>
  <c r="E743" i="1"/>
  <c r="L742" i="1"/>
  <c r="J742" i="1"/>
  <c r="I742" i="1"/>
  <c r="H742" i="1"/>
  <c r="F742" i="1"/>
  <c r="E742" i="1"/>
  <c r="L741" i="1"/>
  <c r="J741" i="1"/>
  <c r="I741" i="1"/>
  <c r="H741" i="1"/>
  <c r="F741" i="1"/>
  <c r="E741" i="1"/>
  <c r="L740" i="1"/>
  <c r="J740" i="1"/>
  <c r="I740" i="1"/>
  <c r="H740" i="1"/>
  <c r="F740" i="1"/>
  <c r="E740" i="1"/>
  <c r="I739" i="1"/>
  <c r="E739" i="1"/>
  <c r="L738" i="1"/>
  <c r="J738" i="1"/>
  <c r="I738" i="1"/>
  <c r="H738" i="1"/>
  <c r="F738" i="1"/>
  <c r="E738" i="1"/>
  <c r="J737" i="1"/>
  <c r="I737" i="1"/>
  <c r="L736" i="1"/>
  <c r="J736" i="1"/>
  <c r="I736" i="1"/>
  <c r="H736" i="1"/>
  <c r="F736" i="1"/>
  <c r="E736" i="1"/>
  <c r="L735" i="1"/>
  <c r="J735" i="1"/>
  <c r="I735" i="1"/>
  <c r="H735" i="1"/>
  <c r="H737" i="1" s="1"/>
  <c r="F735" i="1"/>
  <c r="E735" i="1"/>
  <c r="E734" i="1"/>
  <c r="L733" i="1"/>
  <c r="J733" i="1"/>
  <c r="I733" i="1"/>
  <c r="H733" i="1"/>
  <c r="F733" i="1"/>
  <c r="E733" i="1"/>
  <c r="L732" i="1"/>
  <c r="J732" i="1"/>
  <c r="I732" i="1"/>
  <c r="H732" i="1"/>
  <c r="F732" i="1"/>
  <c r="E732" i="1"/>
  <c r="L731" i="1"/>
  <c r="J731" i="1"/>
  <c r="I731" i="1"/>
  <c r="H731" i="1"/>
  <c r="F731" i="1"/>
  <c r="E731" i="1"/>
  <c r="L730" i="1"/>
  <c r="J730" i="1"/>
  <c r="I730" i="1"/>
  <c r="H730" i="1"/>
  <c r="F730" i="1"/>
  <c r="E730" i="1"/>
  <c r="L729" i="1"/>
  <c r="J729" i="1"/>
  <c r="I729" i="1"/>
  <c r="H729" i="1"/>
  <c r="F729" i="1"/>
  <c r="E729" i="1"/>
  <c r="E728" i="1"/>
  <c r="L727" i="1"/>
  <c r="J727" i="1"/>
  <c r="I727" i="1"/>
  <c r="H727" i="1"/>
  <c r="F727" i="1"/>
  <c r="E727" i="1"/>
  <c r="L726" i="1"/>
  <c r="J726" i="1"/>
  <c r="I726" i="1"/>
  <c r="H726" i="1"/>
  <c r="F726" i="1"/>
  <c r="E726" i="1"/>
  <c r="E725" i="1"/>
  <c r="L724" i="1"/>
  <c r="J724" i="1"/>
  <c r="I724" i="1"/>
  <c r="H724" i="1"/>
  <c r="F724" i="1"/>
  <c r="E724" i="1"/>
  <c r="L723" i="1"/>
  <c r="J723" i="1"/>
  <c r="I723" i="1"/>
  <c r="H723" i="1"/>
  <c r="F723" i="1"/>
  <c r="E723" i="1"/>
  <c r="E722" i="1"/>
  <c r="E721" i="1"/>
  <c r="L720" i="1"/>
  <c r="J720" i="1"/>
  <c r="I720" i="1"/>
  <c r="H720" i="1"/>
  <c r="F720" i="1"/>
  <c r="E720" i="1"/>
  <c r="L719" i="1"/>
  <c r="J719" i="1"/>
  <c r="I719" i="1"/>
  <c r="H719" i="1"/>
  <c r="F719" i="1"/>
  <c r="E719" i="1"/>
  <c r="L718" i="1"/>
  <c r="J718" i="1"/>
  <c r="I718" i="1"/>
  <c r="H718" i="1"/>
  <c r="F718" i="1"/>
  <c r="E718" i="1"/>
  <c r="L717" i="1"/>
  <c r="J717" i="1"/>
  <c r="I717" i="1"/>
  <c r="H717" i="1"/>
  <c r="F717" i="1"/>
  <c r="E717" i="1"/>
  <c r="J715" i="1"/>
  <c r="I715" i="1"/>
  <c r="J714" i="1"/>
  <c r="I714" i="1"/>
  <c r="J713" i="1"/>
  <c r="I713" i="1"/>
  <c r="J712" i="1"/>
  <c r="I712" i="1"/>
  <c r="J711" i="1"/>
  <c r="I711" i="1"/>
  <c r="E710" i="1"/>
  <c r="I709" i="1"/>
  <c r="E709" i="1"/>
  <c r="L708" i="1"/>
  <c r="J708" i="1"/>
  <c r="I708" i="1"/>
  <c r="H708" i="1"/>
  <c r="F708" i="1"/>
  <c r="E708" i="1"/>
  <c r="L707" i="1"/>
  <c r="J707" i="1"/>
  <c r="I707" i="1"/>
  <c r="H707" i="1"/>
  <c r="F707" i="1"/>
  <c r="E707" i="1"/>
  <c r="E706" i="1"/>
  <c r="L705" i="1"/>
  <c r="J705" i="1"/>
  <c r="I705" i="1"/>
  <c r="H705" i="1"/>
  <c r="F705" i="1"/>
  <c r="E705" i="1"/>
  <c r="L704" i="1"/>
  <c r="J704" i="1"/>
  <c r="I704" i="1"/>
  <c r="H704" i="1"/>
  <c r="F704" i="1"/>
  <c r="E704" i="1"/>
  <c r="E703" i="1"/>
  <c r="L702" i="1"/>
  <c r="J702" i="1"/>
  <c r="I702" i="1"/>
  <c r="F702" i="1"/>
  <c r="E702" i="1"/>
  <c r="L701" i="1"/>
  <c r="J701" i="1"/>
  <c r="I701" i="1"/>
  <c r="F701" i="1"/>
  <c r="E701" i="1"/>
  <c r="L700" i="1"/>
  <c r="J700" i="1"/>
  <c r="I700" i="1"/>
  <c r="F700" i="1"/>
  <c r="E700" i="1"/>
  <c r="J699" i="1"/>
  <c r="I699" i="1"/>
  <c r="J698" i="1"/>
  <c r="I698" i="1"/>
  <c r="J697" i="1"/>
  <c r="I697" i="1"/>
  <c r="J696" i="1"/>
  <c r="I696" i="1"/>
  <c r="E695" i="1"/>
  <c r="J694" i="1"/>
  <c r="I694" i="1"/>
  <c r="L693" i="1"/>
  <c r="J693" i="1"/>
  <c r="I693" i="1"/>
  <c r="H693" i="1"/>
  <c r="H694" i="1" s="1"/>
  <c r="F693" i="1"/>
  <c r="E693" i="1"/>
  <c r="L692" i="1"/>
  <c r="J692" i="1"/>
  <c r="I692" i="1"/>
  <c r="H692" i="1"/>
  <c r="F692" i="1"/>
  <c r="E692" i="1"/>
  <c r="L691" i="1"/>
  <c r="J691" i="1"/>
  <c r="I691" i="1"/>
  <c r="H691" i="1"/>
  <c r="F691" i="1"/>
  <c r="E691" i="1"/>
  <c r="L690" i="1"/>
  <c r="J690" i="1"/>
  <c r="I690" i="1"/>
  <c r="H690" i="1"/>
  <c r="F690" i="1"/>
  <c r="E690" i="1"/>
  <c r="E689" i="1"/>
  <c r="L688" i="1"/>
  <c r="J688" i="1"/>
  <c r="I688" i="1"/>
  <c r="H688" i="1"/>
  <c r="F688" i="1"/>
  <c r="E688" i="1"/>
  <c r="L687" i="1"/>
  <c r="J687" i="1"/>
  <c r="I687" i="1"/>
  <c r="H687" i="1"/>
  <c r="F687" i="1"/>
  <c r="E687" i="1"/>
  <c r="E686" i="1"/>
  <c r="L685" i="1"/>
  <c r="J685" i="1"/>
  <c r="I685" i="1"/>
  <c r="H685" i="1"/>
  <c r="F685" i="1"/>
  <c r="E685" i="1"/>
  <c r="L684" i="1"/>
  <c r="J684" i="1"/>
  <c r="I684" i="1"/>
  <c r="H684" i="1"/>
  <c r="F684" i="1"/>
  <c r="E684" i="1"/>
  <c r="E683" i="1"/>
  <c r="L682" i="1"/>
  <c r="J682" i="1"/>
  <c r="I682" i="1"/>
  <c r="H682" i="1"/>
  <c r="F682" i="1"/>
  <c r="E682" i="1"/>
  <c r="L681" i="1"/>
  <c r="J681" i="1"/>
  <c r="I681" i="1"/>
  <c r="H681" i="1"/>
  <c r="F681" i="1"/>
  <c r="E681" i="1"/>
  <c r="L680" i="1"/>
  <c r="J680" i="1"/>
  <c r="I680" i="1"/>
  <c r="H680" i="1"/>
  <c r="F680" i="1"/>
  <c r="E680" i="1"/>
  <c r="L679" i="1"/>
  <c r="J679" i="1"/>
  <c r="I679" i="1"/>
  <c r="H679" i="1"/>
  <c r="F679" i="1"/>
  <c r="E679" i="1"/>
  <c r="E678" i="1"/>
  <c r="L677" i="1"/>
  <c r="J677" i="1"/>
  <c r="I677" i="1"/>
  <c r="H677" i="1"/>
  <c r="F677" i="1"/>
  <c r="E677" i="1"/>
  <c r="L676" i="1"/>
  <c r="J676" i="1"/>
  <c r="I676" i="1"/>
  <c r="H676" i="1"/>
  <c r="F676" i="1"/>
  <c r="E676" i="1"/>
  <c r="E675" i="1"/>
  <c r="L674" i="1"/>
  <c r="J674" i="1"/>
  <c r="I674" i="1"/>
  <c r="H674" i="1"/>
  <c r="F674" i="1"/>
  <c r="E674" i="1"/>
  <c r="L673" i="1"/>
  <c r="J673" i="1"/>
  <c r="I673" i="1"/>
  <c r="H673" i="1"/>
  <c r="F673" i="1"/>
  <c r="E673" i="1"/>
  <c r="E672" i="1"/>
  <c r="L671" i="1"/>
  <c r="J671" i="1"/>
  <c r="I671" i="1"/>
  <c r="H671" i="1"/>
  <c r="F671" i="1"/>
  <c r="E671" i="1"/>
  <c r="L670" i="1"/>
  <c r="J670" i="1"/>
  <c r="I670" i="1"/>
  <c r="H670" i="1"/>
  <c r="F670" i="1"/>
  <c r="E670" i="1"/>
  <c r="L669" i="1"/>
  <c r="J669" i="1"/>
  <c r="I669" i="1"/>
  <c r="H669" i="1"/>
  <c r="F669" i="1"/>
  <c r="E669" i="1"/>
  <c r="L668" i="1"/>
  <c r="J668" i="1"/>
  <c r="I668" i="1"/>
  <c r="H668" i="1"/>
  <c r="F668" i="1"/>
  <c r="E668" i="1"/>
  <c r="L667" i="1"/>
  <c r="J667" i="1"/>
  <c r="I667" i="1"/>
  <c r="H667" i="1"/>
  <c r="F667" i="1"/>
  <c r="E667" i="1"/>
  <c r="E666" i="1"/>
  <c r="L665" i="1"/>
  <c r="J665" i="1"/>
  <c r="I665" i="1"/>
  <c r="H665" i="1"/>
  <c r="F665" i="1"/>
  <c r="E665" i="1"/>
  <c r="E664" i="1"/>
  <c r="L663" i="1"/>
  <c r="J663" i="1"/>
  <c r="I663" i="1"/>
  <c r="H663" i="1"/>
  <c r="F663" i="1"/>
  <c r="E663" i="1"/>
  <c r="L662" i="1"/>
  <c r="J662" i="1"/>
  <c r="I662" i="1"/>
  <c r="H662" i="1"/>
  <c r="F662" i="1"/>
  <c r="E662" i="1"/>
  <c r="L661" i="1"/>
  <c r="J661" i="1"/>
  <c r="I661" i="1"/>
  <c r="H661" i="1"/>
  <c r="F661" i="1"/>
  <c r="E661" i="1"/>
  <c r="E660" i="1"/>
  <c r="L659" i="1"/>
  <c r="J659" i="1"/>
  <c r="I659" i="1"/>
  <c r="H659" i="1"/>
  <c r="F659" i="1"/>
  <c r="E659" i="1"/>
  <c r="L658" i="1"/>
  <c r="J658" i="1"/>
  <c r="I658" i="1"/>
  <c r="H658" i="1"/>
  <c r="F658" i="1"/>
  <c r="E658" i="1"/>
  <c r="E657" i="1"/>
  <c r="L656" i="1"/>
  <c r="J656" i="1"/>
  <c r="I656" i="1"/>
  <c r="H656" i="1"/>
  <c r="F656" i="1"/>
  <c r="E656" i="1"/>
  <c r="L655" i="1"/>
  <c r="J655" i="1"/>
  <c r="I655" i="1"/>
  <c r="H655" i="1"/>
  <c r="F655" i="1"/>
  <c r="E655" i="1"/>
  <c r="E654" i="1"/>
  <c r="L653" i="1"/>
  <c r="J653" i="1"/>
  <c r="I653" i="1"/>
  <c r="H653" i="1"/>
  <c r="F653" i="1"/>
  <c r="E653" i="1"/>
  <c r="L652" i="1"/>
  <c r="J652" i="1"/>
  <c r="I652" i="1"/>
  <c r="H652" i="1"/>
  <c r="F652" i="1"/>
  <c r="E652" i="1"/>
  <c r="E651" i="1"/>
  <c r="L650" i="1"/>
  <c r="J650" i="1"/>
  <c r="I650" i="1"/>
  <c r="H650" i="1"/>
  <c r="F650" i="1"/>
  <c r="E650" i="1"/>
  <c r="L649" i="1"/>
  <c r="J649" i="1"/>
  <c r="I649" i="1"/>
  <c r="H649" i="1"/>
  <c r="F649" i="1"/>
  <c r="E649" i="1"/>
  <c r="E648" i="1"/>
  <c r="L647" i="1"/>
  <c r="J647" i="1"/>
  <c r="I647" i="1"/>
  <c r="H647" i="1"/>
  <c r="F647" i="1"/>
  <c r="E647" i="1"/>
  <c r="L646" i="1"/>
  <c r="J646" i="1"/>
  <c r="I646" i="1"/>
  <c r="H646" i="1"/>
  <c r="F646" i="1"/>
  <c r="E646" i="1"/>
  <c r="L645" i="1"/>
  <c r="J645" i="1"/>
  <c r="I645" i="1"/>
  <c r="H645" i="1"/>
  <c r="F645" i="1"/>
  <c r="E645" i="1"/>
  <c r="L644" i="1"/>
  <c r="J644" i="1"/>
  <c r="I644" i="1"/>
  <c r="H644" i="1"/>
  <c r="F644" i="1"/>
  <c r="E644" i="1"/>
  <c r="L643" i="1"/>
  <c r="J643" i="1"/>
  <c r="I643" i="1"/>
  <c r="H643" i="1"/>
  <c r="F643" i="1"/>
  <c r="E643" i="1"/>
  <c r="L642" i="1"/>
  <c r="J642" i="1"/>
  <c r="I642" i="1"/>
  <c r="H642" i="1"/>
  <c r="F642" i="1"/>
  <c r="E642" i="1"/>
  <c r="E641" i="1"/>
  <c r="L640" i="1"/>
  <c r="J640" i="1"/>
  <c r="I640" i="1"/>
  <c r="H640" i="1"/>
  <c r="F640" i="1"/>
  <c r="E640" i="1"/>
  <c r="L639" i="1"/>
  <c r="J639" i="1"/>
  <c r="I639" i="1"/>
  <c r="H639" i="1"/>
  <c r="F639" i="1"/>
  <c r="E639" i="1"/>
  <c r="E638" i="1"/>
  <c r="L637" i="1"/>
  <c r="J637" i="1"/>
  <c r="I637" i="1"/>
  <c r="H637" i="1"/>
  <c r="F637" i="1"/>
  <c r="E637" i="1"/>
  <c r="E636" i="1"/>
  <c r="L635" i="1"/>
  <c r="J635" i="1"/>
  <c r="I635" i="1"/>
  <c r="H635" i="1"/>
  <c r="F635" i="1"/>
  <c r="E635" i="1"/>
  <c r="L634" i="1"/>
  <c r="J634" i="1"/>
  <c r="I634" i="1"/>
  <c r="H634" i="1"/>
  <c r="F634" i="1"/>
  <c r="E634" i="1"/>
  <c r="E633" i="1"/>
  <c r="J632" i="1"/>
  <c r="I632" i="1"/>
  <c r="J631" i="1"/>
  <c r="I631" i="1"/>
  <c r="J630" i="1"/>
  <c r="I630" i="1"/>
  <c r="F629" i="1"/>
  <c r="E629" i="1"/>
  <c r="J628" i="1"/>
  <c r="I628" i="1"/>
  <c r="J627" i="1"/>
  <c r="I627" i="1"/>
  <c r="F626" i="1"/>
  <c r="E626" i="1"/>
  <c r="L625" i="1"/>
  <c r="J625" i="1"/>
  <c r="I625" i="1"/>
  <c r="H625" i="1"/>
  <c r="F625" i="1"/>
  <c r="E625" i="1"/>
  <c r="L624" i="1"/>
  <c r="J624" i="1"/>
  <c r="I624" i="1"/>
  <c r="H624" i="1"/>
  <c r="F624" i="1"/>
  <c r="E624" i="1"/>
  <c r="L623" i="1"/>
  <c r="J623" i="1"/>
  <c r="I623" i="1"/>
  <c r="H623" i="1"/>
  <c r="F623" i="1"/>
  <c r="E623" i="1"/>
  <c r="L622" i="1"/>
  <c r="J622" i="1"/>
  <c r="I622" i="1"/>
  <c r="H622" i="1"/>
  <c r="F622" i="1"/>
  <c r="E622" i="1"/>
  <c r="E621" i="1"/>
  <c r="L620" i="1"/>
  <c r="J620" i="1"/>
  <c r="I620" i="1"/>
  <c r="H620" i="1"/>
  <c r="F620" i="1"/>
  <c r="E620" i="1"/>
  <c r="L619" i="1"/>
  <c r="J619" i="1"/>
  <c r="I619" i="1"/>
  <c r="H619" i="1"/>
  <c r="F619" i="1"/>
  <c r="E619" i="1"/>
  <c r="L618" i="1"/>
  <c r="J618" i="1"/>
  <c r="I618" i="1"/>
  <c r="H618" i="1"/>
  <c r="F618" i="1"/>
  <c r="E618" i="1"/>
  <c r="L617" i="1"/>
  <c r="J617" i="1"/>
  <c r="I617" i="1"/>
  <c r="H617" i="1"/>
  <c r="F617" i="1"/>
  <c r="E617" i="1"/>
  <c r="L616" i="1"/>
  <c r="J616" i="1"/>
  <c r="I616" i="1"/>
  <c r="H616" i="1"/>
  <c r="F616" i="1"/>
  <c r="E616" i="1"/>
  <c r="E615" i="1"/>
  <c r="L614" i="1"/>
  <c r="J614" i="1"/>
  <c r="I614" i="1"/>
  <c r="H614" i="1"/>
  <c r="F614" i="1"/>
  <c r="E614" i="1"/>
  <c r="L613" i="1"/>
  <c r="J613" i="1"/>
  <c r="I613" i="1"/>
  <c r="H613" i="1"/>
  <c r="F613" i="1"/>
  <c r="E613" i="1"/>
  <c r="L612" i="1"/>
  <c r="J612" i="1"/>
  <c r="I612" i="1"/>
  <c r="H612" i="1"/>
  <c r="F612" i="1"/>
  <c r="E612" i="1"/>
  <c r="L611" i="1"/>
  <c r="J611" i="1"/>
  <c r="I611" i="1"/>
  <c r="H611" i="1"/>
  <c r="F611" i="1"/>
  <c r="E611" i="1"/>
  <c r="L610" i="1"/>
  <c r="J610" i="1"/>
  <c r="I610" i="1"/>
  <c r="H610" i="1"/>
  <c r="F610" i="1"/>
  <c r="E610" i="1"/>
  <c r="E609" i="1"/>
  <c r="L608" i="1"/>
  <c r="J608" i="1"/>
  <c r="I608" i="1"/>
  <c r="H608" i="1"/>
  <c r="F608" i="1"/>
  <c r="E608" i="1"/>
  <c r="L607" i="1"/>
  <c r="J607" i="1"/>
  <c r="I607" i="1"/>
  <c r="H607" i="1"/>
  <c r="F607" i="1"/>
  <c r="E607" i="1"/>
  <c r="L606" i="1"/>
  <c r="J606" i="1"/>
  <c r="I606" i="1"/>
  <c r="H606" i="1"/>
  <c r="F606" i="1"/>
  <c r="E606" i="1"/>
  <c r="L605" i="1"/>
  <c r="J605" i="1"/>
  <c r="I605" i="1"/>
  <c r="H605" i="1"/>
  <c r="F605" i="1"/>
  <c r="E605" i="1"/>
  <c r="E604" i="1"/>
  <c r="L603" i="1"/>
  <c r="J603" i="1"/>
  <c r="I603" i="1"/>
  <c r="H603" i="1"/>
  <c r="F603" i="1"/>
  <c r="E603" i="1"/>
  <c r="L602" i="1"/>
  <c r="J602" i="1"/>
  <c r="I602" i="1"/>
  <c r="H602" i="1"/>
  <c r="F602" i="1"/>
  <c r="E602" i="1"/>
  <c r="E601" i="1"/>
  <c r="L600" i="1"/>
  <c r="J600" i="1"/>
  <c r="I600" i="1"/>
  <c r="H600" i="1"/>
  <c r="F600" i="1"/>
  <c r="E600" i="1"/>
  <c r="L599" i="1"/>
  <c r="J599" i="1"/>
  <c r="I599" i="1"/>
  <c r="H599" i="1"/>
  <c r="F599" i="1"/>
  <c r="E599" i="1"/>
  <c r="L598" i="1"/>
  <c r="J598" i="1"/>
  <c r="I598" i="1"/>
  <c r="H598" i="1"/>
  <c r="F598" i="1"/>
  <c r="E598" i="1"/>
  <c r="L597" i="1"/>
  <c r="J597" i="1"/>
  <c r="I597" i="1"/>
  <c r="H597" i="1"/>
  <c r="F597" i="1"/>
  <c r="E597" i="1"/>
  <c r="E596" i="1"/>
  <c r="I595" i="1"/>
  <c r="E595" i="1"/>
  <c r="I594" i="1"/>
  <c r="L593" i="1"/>
  <c r="J593" i="1"/>
  <c r="I593" i="1"/>
  <c r="H593" i="1"/>
  <c r="F593" i="1"/>
  <c r="E593" i="1"/>
  <c r="L592" i="1"/>
  <c r="J592" i="1"/>
  <c r="I592" i="1"/>
  <c r="H592" i="1"/>
  <c r="H594" i="1" s="1"/>
  <c r="F592" i="1"/>
  <c r="E592" i="1"/>
  <c r="E591" i="1"/>
  <c r="L590" i="1"/>
  <c r="J590" i="1"/>
  <c r="I590" i="1"/>
  <c r="H590" i="1"/>
  <c r="H589" i="1" s="1"/>
  <c r="F590" i="1"/>
  <c r="E590" i="1"/>
  <c r="I589" i="1"/>
  <c r="E589" i="1"/>
  <c r="L588" i="1"/>
  <c r="J588" i="1"/>
  <c r="I588" i="1"/>
  <c r="H588" i="1"/>
  <c r="F588" i="1"/>
  <c r="E588" i="1"/>
  <c r="L587" i="1"/>
  <c r="J587" i="1"/>
  <c r="I587" i="1"/>
  <c r="H587" i="1"/>
  <c r="F587" i="1"/>
  <c r="E587" i="1"/>
  <c r="L586" i="1"/>
  <c r="J586" i="1"/>
  <c r="I586" i="1"/>
  <c r="H586" i="1"/>
  <c r="F586" i="1"/>
  <c r="E586" i="1"/>
  <c r="L585" i="1"/>
  <c r="J585" i="1"/>
  <c r="I585" i="1"/>
  <c r="H585" i="1"/>
  <c r="F585" i="1"/>
  <c r="E585" i="1"/>
  <c r="L584" i="1"/>
  <c r="J584" i="1"/>
  <c r="I584" i="1"/>
  <c r="H584" i="1"/>
  <c r="H580" i="1" s="1"/>
  <c r="F584" i="1"/>
  <c r="E584" i="1"/>
  <c r="L583" i="1"/>
  <c r="J583" i="1"/>
  <c r="I583" i="1"/>
  <c r="H583" i="1"/>
  <c r="F583" i="1"/>
  <c r="E583" i="1"/>
  <c r="L582" i="1"/>
  <c r="J582" i="1"/>
  <c r="I582" i="1"/>
  <c r="H582" i="1"/>
  <c r="F582" i="1"/>
  <c r="E582" i="1"/>
  <c r="E581" i="1"/>
  <c r="J580" i="1"/>
  <c r="I580" i="1"/>
  <c r="E580" i="1"/>
  <c r="E579" i="1"/>
  <c r="L578" i="1"/>
  <c r="J578" i="1"/>
  <c r="I578" i="1"/>
  <c r="F578" i="1"/>
  <c r="E578" i="1"/>
  <c r="E577" i="1"/>
  <c r="E576" i="1"/>
  <c r="L575" i="1"/>
  <c r="J575" i="1"/>
  <c r="I575" i="1"/>
  <c r="H575" i="1"/>
  <c r="F575" i="1"/>
  <c r="E575" i="1"/>
  <c r="L574" i="1"/>
  <c r="J574" i="1"/>
  <c r="I574" i="1"/>
  <c r="H574" i="1"/>
  <c r="F574" i="1"/>
  <c r="E574" i="1"/>
  <c r="L573" i="1"/>
  <c r="J573" i="1"/>
  <c r="I573" i="1"/>
  <c r="H573" i="1"/>
  <c r="F573" i="1"/>
  <c r="E573" i="1"/>
  <c r="L572" i="1"/>
  <c r="J572" i="1"/>
  <c r="I572" i="1"/>
  <c r="H572" i="1"/>
  <c r="F572" i="1"/>
  <c r="E572" i="1"/>
  <c r="E571" i="1"/>
  <c r="L570" i="1"/>
  <c r="J570" i="1"/>
  <c r="I570" i="1"/>
  <c r="H570" i="1"/>
  <c r="F570" i="1"/>
  <c r="E570" i="1"/>
  <c r="L569" i="1"/>
  <c r="J569" i="1"/>
  <c r="I569" i="1"/>
  <c r="H569" i="1"/>
  <c r="F569" i="1"/>
  <c r="E569" i="1"/>
  <c r="E568" i="1"/>
  <c r="L567" i="1"/>
  <c r="J567" i="1"/>
  <c r="I567" i="1"/>
  <c r="H567" i="1"/>
  <c r="F567" i="1"/>
  <c r="E567" i="1"/>
  <c r="L566" i="1"/>
  <c r="J566" i="1"/>
  <c r="I566" i="1"/>
  <c r="H566" i="1"/>
  <c r="F566" i="1"/>
  <c r="E566" i="1"/>
  <c r="L565" i="1"/>
  <c r="J565" i="1"/>
  <c r="I565" i="1"/>
  <c r="H565" i="1"/>
  <c r="F565" i="1"/>
  <c r="E565" i="1"/>
  <c r="L564" i="1"/>
  <c r="J564" i="1"/>
  <c r="I564" i="1"/>
  <c r="H564" i="1"/>
  <c r="F564" i="1"/>
  <c r="E564" i="1"/>
  <c r="E563" i="1"/>
  <c r="J562" i="1"/>
  <c r="I562" i="1"/>
  <c r="F562" i="1"/>
  <c r="E562" i="1"/>
  <c r="J561" i="1"/>
  <c r="I561" i="1"/>
  <c r="F561" i="1"/>
  <c r="E561" i="1"/>
  <c r="J560" i="1"/>
  <c r="I560" i="1"/>
  <c r="F560" i="1"/>
  <c r="E560" i="1"/>
  <c r="L559" i="1"/>
  <c r="J559" i="1"/>
  <c r="I559" i="1"/>
  <c r="H559" i="1"/>
  <c r="F559" i="1"/>
  <c r="F558" i="1"/>
  <c r="E558" i="1"/>
  <c r="L557" i="1"/>
  <c r="J557" i="1"/>
  <c r="I557" i="1"/>
  <c r="H557" i="1"/>
  <c r="F557" i="1"/>
  <c r="E557" i="1"/>
  <c r="L556" i="1"/>
  <c r="J556" i="1"/>
  <c r="I556" i="1"/>
  <c r="H556" i="1"/>
  <c r="F556" i="1"/>
  <c r="E556" i="1"/>
  <c r="E555" i="1"/>
  <c r="L554" i="1"/>
  <c r="J554" i="1"/>
  <c r="I554" i="1"/>
  <c r="H554" i="1"/>
  <c r="F554" i="1"/>
  <c r="E554" i="1"/>
  <c r="L553" i="1"/>
  <c r="J553" i="1"/>
  <c r="I553" i="1"/>
  <c r="H553" i="1"/>
  <c r="F553" i="1"/>
  <c r="E553" i="1"/>
  <c r="E552" i="1"/>
  <c r="L551" i="1"/>
  <c r="J551" i="1"/>
  <c r="I551" i="1"/>
  <c r="H551" i="1"/>
  <c r="F551" i="1"/>
  <c r="E551" i="1"/>
  <c r="L550" i="1"/>
  <c r="J550" i="1"/>
  <c r="I550" i="1"/>
  <c r="H550" i="1"/>
  <c r="F550" i="1"/>
  <c r="E550" i="1"/>
  <c r="E549" i="1"/>
  <c r="L548" i="1"/>
  <c r="J548" i="1"/>
  <c r="I548" i="1"/>
  <c r="H548" i="1"/>
  <c r="F548" i="1"/>
  <c r="E548" i="1"/>
  <c r="L547" i="1"/>
  <c r="J547" i="1"/>
  <c r="I547" i="1"/>
  <c r="H547" i="1"/>
  <c r="F547" i="1"/>
  <c r="E547" i="1"/>
  <c r="E546" i="1"/>
  <c r="L545" i="1"/>
  <c r="J545" i="1"/>
  <c r="I545" i="1"/>
  <c r="H545" i="1"/>
  <c r="F545" i="1"/>
  <c r="E545" i="1"/>
  <c r="L544" i="1"/>
  <c r="J544" i="1"/>
  <c r="I544" i="1"/>
  <c r="H544" i="1"/>
  <c r="F544" i="1"/>
  <c r="E544" i="1"/>
  <c r="L543" i="1"/>
  <c r="J543" i="1"/>
  <c r="I543" i="1"/>
  <c r="H543" i="1"/>
  <c r="F543" i="1"/>
  <c r="E543" i="1"/>
  <c r="E542" i="1"/>
  <c r="L541" i="1"/>
  <c r="J541" i="1"/>
  <c r="I541" i="1"/>
  <c r="H541" i="1"/>
  <c r="F541" i="1"/>
  <c r="E541" i="1"/>
  <c r="L540" i="1"/>
  <c r="J540" i="1"/>
  <c r="I540" i="1"/>
  <c r="H540" i="1"/>
  <c r="F540" i="1"/>
  <c r="E540" i="1"/>
  <c r="L539" i="1"/>
  <c r="J539" i="1"/>
  <c r="I539" i="1"/>
  <c r="H539" i="1"/>
  <c r="F539" i="1"/>
  <c r="E539" i="1"/>
  <c r="E538" i="1"/>
  <c r="L537" i="1"/>
  <c r="J537" i="1"/>
  <c r="I537" i="1"/>
  <c r="H537" i="1"/>
  <c r="F537" i="1"/>
  <c r="E537" i="1"/>
  <c r="L536" i="1"/>
  <c r="J536" i="1"/>
  <c r="I536" i="1"/>
  <c r="H536" i="1"/>
  <c r="F536" i="1"/>
  <c r="E536" i="1"/>
  <c r="L535" i="1"/>
  <c r="J535" i="1"/>
  <c r="I535" i="1"/>
  <c r="H535" i="1"/>
  <c r="F535" i="1"/>
  <c r="E535" i="1"/>
  <c r="E534" i="1"/>
  <c r="L533" i="1"/>
  <c r="J533" i="1"/>
  <c r="I533" i="1"/>
  <c r="H533" i="1"/>
  <c r="F533" i="1"/>
  <c r="E533" i="1"/>
  <c r="E532" i="1"/>
  <c r="L531" i="1"/>
  <c r="J531" i="1"/>
  <c r="I531" i="1"/>
  <c r="H531" i="1"/>
  <c r="F531" i="1"/>
  <c r="E531" i="1"/>
  <c r="L530" i="1"/>
  <c r="J530" i="1"/>
  <c r="I530" i="1"/>
  <c r="H530" i="1"/>
  <c r="F530" i="1"/>
  <c r="E530" i="1"/>
  <c r="L529" i="1"/>
  <c r="J529" i="1"/>
  <c r="I529" i="1"/>
  <c r="H529" i="1"/>
  <c r="F529" i="1"/>
  <c r="E529" i="1"/>
  <c r="L528" i="1"/>
  <c r="J528" i="1"/>
  <c r="I528" i="1"/>
  <c r="H528" i="1"/>
  <c r="F528" i="1"/>
  <c r="E528" i="1"/>
  <c r="L527" i="1"/>
  <c r="J527" i="1"/>
  <c r="I527" i="1"/>
  <c r="H527" i="1"/>
  <c r="F527" i="1"/>
  <c r="E527" i="1"/>
  <c r="E526" i="1"/>
  <c r="E525" i="1"/>
  <c r="L524" i="1"/>
  <c r="J524" i="1"/>
  <c r="I524" i="1"/>
  <c r="H524" i="1"/>
  <c r="F524" i="1"/>
  <c r="E524" i="1"/>
  <c r="L523" i="1"/>
  <c r="J523" i="1"/>
  <c r="I523" i="1"/>
  <c r="H523" i="1"/>
  <c r="F523" i="1"/>
  <c r="E523" i="1"/>
  <c r="L522" i="1"/>
  <c r="J522" i="1"/>
  <c r="I522" i="1"/>
  <c r="H522" i="1"/>
  <c r="F522" i="1"/>
  <c r="E522" i="1"/>
  <c r="L521" i="1"/>
  <c r="J521" i="1"/>
  <c r="I521" i="1"/>
  <c r="H521" i="1"/>
  <c r="F521" i="1"/>
  <c r="E521" i="1"/>
  <c r="L520" i="1"/>
  <c r="J520" i="1"/>
  <c r="I520" i="1"/>
  <c r="H520" i="1"/>
  <c r="F520" i="1"/>
  <c r="E520" i="1"/>
  <c r="E519" i="1"/>
  <c r="L518" i="1"/>
  <c r="J518" i="1"/>
  <c r="I518" i="1"/>
  <c r="H518" i="1"/>
  <c r="F518" i="1"/>
  <c r="E518" i="1"/>
  <c r="L517" i="1"/>
  <c r="J517" i="1"/>
  <c r="I517" i="1"/>
  <c r="H517" i="1"/>
  <c r="F517" i="1"/>
  <c r="E517" i="1"/>
  <c r="E516" i="1"/>
  <c r="L515" i="1"/>
  <c r="J515" i="1"/>
  <c r="I515" i="1"/>
  <c r="H515" i="1"/>
  <c r="F515" i="1"/>
  <c r="E515" i="1"/>
  <c r="E514" i="1"/>
  <c r="L513" i="1"/>
  <c r="J513" i="1"/>
  <c r="I513" i="1"/>
  <c r="H513" i="1"/>
  <c r="F513" i="1"/>
  <c r="E513" i="1"/>
  <c r="E512" i="1"/>
  <c r="J511" i="1"/>
  <c r="I511" i="1"/>
  <c r="E511" i="1"/>
  <c r="L510" i="1"/>
  <c r="J510" i="1"/>
  <c r="I510" i="1"/>
  <c r="H510" i="1"/>
  <c r="F510" i="1"/>
  <c r="E510" i="1"/>
  <c r="L509" i="1"/>
  <c r="J509" i="1"/>
  <c r="I509" i="1"/>
  <c r="H509" i="1"/>
  <c r="F509" i="1"/>
  <c r="E509" i="1"/>
  <c r="E508" i="1"/>
  <c r="L507" i="1"/>
  <c r="J507" i="1"/>
  <c r="I507" i="1"/>
  <c r="H507" i="1"/>
  <c r="F507" i="1"/>
  <c r="E507" i="1"/>
  <c r="L506" i="1"/>
  <c r="J506" i="1"/>
  <c r="I506" i="1"/>
  <c r="H506" i="1"/>
  <c r="H511" i="1" s="1"/>
  <c r="F506" i="1"/>
  <c r="E506" i="1"/>
  <c r="L505" i="1"/>
  <c r="J505" i="1"/>
  <c r="I505" i="1"/>
  <c r="H505" i="1"/>
  <c r="F505" i="1"/>
  <c r="E505" i="1"/>
  <c r="L504" i="1"/>
  <c r="J504" i="1"/>
  <c r="I504" i="1"/>
  <c r="H504" i="1"/>
  <c r="F504" i="1"/>
  <c r="E504" i="1"/>
  <c r="E503" i="1"/>
  <c r="L502" i="1"/>
  <c r="J502" i="1"/>
  <c r="I502" i="1"/>
  <c r="H502" i="1"/>
  <c r="F502" i="1"/>
  <c r="E502" i="1"/>
  <c r="L501" i="1"/>
  <c r="J501" i="1"/>
  <c r="I501" i="1"/>
  <c r="H501" i="1"/>
  <c r="F501" i="1"/>
  <c r="E501" i="1"/>
  <c r="I500" i="1"/>
  <c r="E500" i="1"/>
  <c r="L499" i="1"/>
  <c r="J499" i="1"/>
  <c r="I499" i="1"/>
  <c r="H499" i="1"/>
  <c r="F499" i="1"/>
  <c r="E499" i="1"/>
  <c r="L498" i="1"/>
  <c r="J498" i="1"/>
  <c r="I498" i="1"/>
  <c r="H498" i="1"/>
  <c r="F498" i="1"/>
  <c r="E498" i="1"/>
  <c r="E497" i="1"/>
  <c r="L496" i="1"/>
  <c r="J496" i="1"/>
  <c r="I496" i="1"/>
  <c r="H496" i="1"/>
  <c r="F496" i="1"/>
  <c r="E496" i="1"/>
  <c r="L495" i="1"/>
  <c r="J495" i="1"/>
  <c r="I495" i="1"/>
  <c r="H495" i="1"/>
  <c r="F495" i="1"/>
  <c r="E495" i="1"/>
  <c r="L494" i="1"/>
  <c r="J494" i="1"/>
  <c r="I494" i="1"/>
  <c r="H494" i="1"/>
  <c r="F494" i="1"/>
  <c r="E494" i="1"/>
  <c r="L493" i="1"/>
  <c r="J493" i="1"/>
  <c r="I493" i="1"/>
  <c r="H493" i="1"/>
  <c r="F493" i="1"/>
  <c r="E493" i="1"/>
  <c r="L492" i="1"/>
  <c r="J492" i="1"/>
  <c r="I492" i="1"/>
  <c r="H492" i="1"/>
  <c r="F492" i="1"/>
  <c r="E492" i="1"/>
  <c r="E491" i="1"/>
  <c r="L490" i="1"/>
  <c r="J490" i="1"/>
  <c r="I490" i="1"/>
  <c r="H490" i="1"/>
  <c r="F490" i="1"/>
  <c r="E490" i="1"/>
  <c r="L489" i="1"/>
  <c r="J489" i="1"/>
  <c r="I489" i="1"/>
  <c r="H489" i="1"/>
  <c r="F489" i="1"/>
  <c r="E489" i="1"/>
  <c r="L488" i="1"/>
  <c r="J488" i="1"/>
  <c r="I488" i="1"/>
  <c r="H488" i="1"/>
  <c r="F488" i="1"/>
  <c r="E488" i="1"/>
  <c r="L487" i="1"/>
  <c r="J487" i="1"/>
  <c r="I487" i="1"/>
  <c r="H487" i="1"/>
  <c r="F487" i="1"/>
  <c r="E487" i="1"/>
  <c r="L486" i="1"/>
  <c r="J486" i="1"/>
  <c r="I486" i="1"/>
  <c r="H486" i="1"/>
  <c r="F486" i="1"/>
  <c r="E486" i="1"/>
  <c r="E485" i="1"/>
  <c r="E484" i="1"/>
  <c r="L483" i="1"/>
  <c r="J483" i="1"/>
  <c r="I483" i="1"/>
  <c r="H483" i="1"/>
  <c r="F483" i="1"/>
  <c r="E483" i="1"/>
  <c r="L482" i="1"/>
  <c r="J482" i="1"/>
  <c r="I482" i="1"/>
  <c r="H482" i="1"/>
  <c r="F482" i="1"/>
  <c r="E482" i="1"/>
  <c r="L481" i="1"/>
  <c r="J481" i="1"/>
  <c r="I481" i="1"/>
  <c r="H481" i="1"/>
  <c r="F481" i="1"/>
  <c r="E481" i="1"/>
  <c r="E480" i="1"/>
  <c r="E479" i="1"/>
  <c r="L478" i="1"/>
  <c r="J478" i="1"/>
  <c r="I478" i="1"/>
  <c r="H478" i="1"/>
  <c r="F478" i="1"/>
  <c r="E478" i="1"/>
  <c r="I477" i="1"/>
  <c r="H477" i="1"/>
  <c r="E477" i="1"/>
  <c r="L476" i="1"/>
  <c r="J476" i="1"/>
  <c r="I476" i="1"/>
  <c r="H476" i="1"/>
  <c r="F476" i="1"/>
  <c r="E476" i="1"/>
  <c r="L475" i="1"/>
  <c r="J475" i="1"/>
  <c r="I475" i="1"/>
  <c r="H475" i="1"/>
  <c r="F475" i="1"/>
  <c r="E475" i="1"/>
  <c r="E474" i="1"/>
  <c r="L473" i="1"/>
  <c r="J473" i="1"/>
  <c r="I473" i="1"/>
  <c r="H473" i="1"/>
  <c r="F473" i="1"/>
  <c r="E473" i="1"/>
  <c r="L472" i="1"/>
  <c r="J472" i="1"/>
  <c r="I472" i="1"/>
  <c r="H472" i="1"/>
  <c r="F472" i="1"/>
  <c r="E472" i="1"/>
  <c r="E471" i="1"/>
  <c r="L470" i="1"/>
  <c r="J470" i="1"/>
  <c r="I470" i="1"/>
  <c r="H470" i="1"/>
  <c r="F470" i="1"/>
  <c r="E470" i="1"/>
  <c r="L469" i="1"/>
  <c r="J469" i="1"/>
  <c r="I469" i="1"/>
  <c r="H469" i="1"/>
  <c r="F469" i="1"/>
  <c r="E469" i="1"/>
  <c r="L468" i="1"/>
  <c r="J468" i="1"/>
  <c r="I468" i="1"/>
  <c r="H468" i="1"/>
  <c r="F468" i="1"/>
  <c r="E468" i="1"/>
  <c r="L467" i="1"/>
  <c r="J467" i="1"/>
  <c r="I467" i="1"/>
  <c r="H467" i="1"/>
  <c r="F467" i="1"/>
  <c r="E467" i="1"/>
  <c r="E466" i="1"/>
  <c r="E465" i="1"/>
  <c r="L464" i="1"/>
  <c r="J464" i="1"/>
  <c r="I464" i="1"/>
  <c r="H464" i="1"/>
  <c r="F464" i="1"/>
  <c r="E464" i="1"/>
  <c r="L463" i="1"/>
  <c r="J463" i="1"/>
  <c r="I463" i="1"/>
  <c r="H463" i="1"/>
  <c r="F463" i="1"/>
  <c r="E463" i="1"/>
  <c r="E462" i="1"/>
  <c r="J461" i="1"/>
  <c r="I461" i="1"/>
  <c r="J460" i="1"/>
  <c r="I460" i="1"/>
  <c r="J459" i="1"/>
  <c r="I459" i="1"/>
  <c r="E458" i="1"/>
  <c r="J457" i="1"/>
  <c r="I457" i="1"/>
  <c r="J456" i="1"/>
  <c r="I456" i="1"/>
  <c r="F455" i="1"/>
  <c r="E455" i="1"/>
  <c r="L454" i="1"/>
  <c r="J454" i="1"/>
  <c r="I454" i="1"/>
  <c r="F454" i="1"/>
  <c r="E454" i="1"/>
  <c r="L453" i="1"/>
  <c r="J453" i="1"/>
  <c r="I453" i="1"/>
  <c r="F453" i="1"/>
  <c r="E453" i="1"/>
  <c r="E452" i="1"/>
  <c r="J451" i="1"/>
  <c r="I451" i="1"/>
  <c r="E451" i="1"/>
  <c r="J450" i="1"/>
  <c r="I450" i="1"/>
  <c r="E450" i="1"/>
  <c r="J449" i="1"/>
  <c r="I449" i="1"/>
  <c r="E449" i="1"/>
  <c r="E448" i="1"/>
  <c r="L447" i="1"/>
  <c r="J447" i="1"/>
  <c r="I447" i="1"/>
  <c r="H447" i="1"/>
  <c r="F447" i="1"/>
  <c r="E447" i="1"/>
  <c r="L446" i="1"/>
  <c r="J446" i="1"/>
  <c r="I446" i="1"/>
  <c r="H446" i="1"/>
  <c r="F446" i="1"/>
  <c r="E446" i="1"/>
  <c r="L445" i="1"/>
  <c r="J445" i="1"/>
  <c r="I445" i="1"/>
  <c r="H445" i="1"/>
  <c r="F445" i="1"/>
  <c r="E445" i="1"/>
  <c r="L444" i="1"/>
  <c r="J444" i="1"/>
  <c r="I444" i="1"/>
  <c r="H444" i="1"/>
  <c r="F444" i="1"/>
  <c r="E444" i="1"/>
  <c r="I443" i="1"/>
  <c r="L442" i="1"/>
  <c r="J442" i="1"/>
  <c r="I442" i="1"/>
  <c r="H442" i="1"/>
  <c r="F442" i="1"/>
  <c r="E442" i="1"/>
  <c r="L441" i="1"/>
  <c r="J441" i="1"/>
  <c r="I441" i="1"/>
  <c r="H441" i="1"/>
  <c r="H443" i="1" s="1"/>
  <c r="F441" i="1"/>
  <c r="E441" i="1"/>
  <c r="E440" i="1"/>
  <c r="E439" i="1"/>
  <c r="L438" i="1"/>
  <c r="J438" i="1"/>
  <c r="I438" i="1"/>
  <c r="H438" i="1"/>
  <c r="F438" i="1"/>
  <c r="E438" i="1"/>
  <c r="L437" i="1"/>
  <c r="J437" i="1"/>
  <c r="I437" i="1"/>
  <c r="H437" i="1"/>
  <c r="F437" i="1"/>
  <c r="E437" i="1"/>
  <c r="L436" i="1"/>
  <c r="J436" i="1"/>
  <c r="I436" i="1"/>
  <c r="H436" i="1"/>
  <c r="F436" i="1"/>
  <c r="E436" i="1"/>
  <c r="L435" i="1"/>
  <c r="J435" i="1"/>
  <c r="I435" i="1"/>
  <c r="H435" i="1"/>
  <c r="F435" i="1"/>
  <c r="E435" i="1"/>
  <c r="E434" i="1"/>
  <c r="L433" i="1"/>
  <c r="J433" i="1"/>
  <c r="I433" i="1"/>
  <c r="H433" i="1"/>
  <c r="F433" i="1"/>
  <c r="E433" i="1"/>
  <c r="L432" i="1"/>
  <c r="J432" i="1"/>
  <c r="I432" i="1"/>
  <c r="H432" i="1"/>
  <c r="F432" i="1"/>
  <c r="E432" i="1"/>
  <c r="L431" i="1"/>
  <c r="J431" i="1"/>
  <c r="I431" i="1"/>
  <c r="H431" i="1"/>
  <c r="F431" i="1"/>
  <c r="E431" i="1"/>
  <c r="L430" i="1"/>
  <c r="J430" i="1"/>
  <c r="I430" i="1"/>
  <c r="H430" i="1"/>
  <c r="F430" i="1"/>
  <c r="E430" i="1"/>
  <c r="E429" i="1"/>
  <c r="L428" i="1"/>
  <c r="J428" i="1"/>
  <c r="I428" i="1"/>
  <c r="H428" i="1"/>
  <c r="F428" i="1"/>
  <c r="E428" i="1"/>
  <c r="L427" i="1"/>
  <c r="J427" i="1"/>
  <c r="I427" i="1"/>
  <c r="H427" i="1"/>
  <c r="F427" i="1"/>
  <c r="E427" i="1"/>
  <c r="E426" i="1"/>
  <c r="J425" i="1"/>
  <c r="I425" i="1"/>
  <c r="J424" i="1"/>
  <c r="I424" i="1"/>
  <c r="J423" i="1"/>
  <c r="I423" i="1"/>
  <c r="L422" i="1"/>
  <c r="J422" i="1"/>
  <c r="I422" i="1"/>
  <c r="H422" i="1"/>
  <c r="F422" i="1"/>
  <c r="E422" i="1"/>
  <c r="L420" i="1"/>
  <c r="J420" i="1"/>
  <c r="I420" i="1"/>
  <c r="H420" i="1"/>
  <c r="F420" i="1"/>
  <c r="E420" i="1"/>
  <c r="L419" i="1"/>
  <c r="J419" i="1"/>
  <c r="I419" i="1"/>
  <c r="H419" i="1"/>
  <c r="F419" i="1"/>
  <c r="E419" i="1"/>
  <c r="L418" i="1"/>
  <c r="J418" i="1"/>
  <c r="I418" i="1"/>
  <c r="H418" i="1"/>
  <c r="F418" i="1"/>
  <c r="E418" i="1"/>
  <c r="E417" i="1"/>
  <c r="L416" i="1"/>
  <c r="J416" i="1"/>
  <c r="I416" i="1"/>
  <c r="H416" i="1"/>
  <c r="F416" i="1"/>
  <c r="E416" i="1"/>
  <c r="L415" i="1"/>
  <c r="J415" i="1"/>
  <c r="I415" i="1"/>
  <c r="H415" i="1"/>
  <c r="F415" i="1"/>
  <c r="E415" i="1"/>
  <c r="L414" i="1"/>
  <c r="J414" i="1"/>
  <c r="I414" i="1"/>
  <c r="H414" i="1"/>
  <c r="F414" i="1"/>
  <c r="E414" i="1"/>
  <c r="L413" i="1"/>
  <c r="J413" i="1"/>
  <c r="I413" i="1"/>
  <c r="H413" i="1"/>
  <c r="F413" i="1"/>
  <c r="E413" i="1"/>
  <c r="E412" i="1"/>
  <c r="L411" i="1"/>
  <c r="J411" i="1"/>
  <c r="I411" i="1"/>
  <c r="H411" i="1"/>
  <c r="F411" i="1"/>
  <c r="E411" i="1"/>
  <c r="L410" i="1"/>
  <c r="J410" i="1"/>
  <c r="I410" i="1"/>
  <c r="H410" i="1"/>
  <c r="F410" i="1"/>
  <c r="E410" i="1"/>
  <c r="E409" i="1"/>
  <c r="L408" i="1"/>
  <c r="J408" i="1"/>
  <c r="I408" i="1"/>
  <c r="H408" i="1"/>
  <c r="F408" i="1"/>
  <c r="E408" i="1"/>
  <c r="L407" i="1"/>
  <c r="J407" i="1"/>
  <c r="I407" i="1"/>
  <c r="H407" i="1"/>
  <c r="F407" i="1"/>
  <c r="E407" i="1"/>
  <c r="L406" i="1"/>
  <c r="J406" i="1"/>
  <c r="I406" i="1"/>
  <c r="H406" i="1"/>
  <c r="F406" i="1"/>
  <c r="E406" i="1"/>
  <c r="L405" i="1"/>
  <c r="J405" i="1"/>
  <c r="I405" i="1"/>
  <c r="H405" i="1"/>
  <c r="F405" i="1"/>
  <c r="E405" i="1"/>
  <c r="E404" i="1"/>
  <c r="L403" i="1"/>
  <c r="J403" i="1"/>
  <c r="I403" i="1"/>
  <c r="H403" i="1"/>
  <c r="F403" i="1"/>
  <c r="E403" i="1"/>
  <c r="L402" i="1"/>
  <c r="J402" i="1"/>
  <c r="I402" i="1"/>
  <c r="H402" i="1"/>
  <c r="F402" i="1"/>
  <c r="E402" i="1"/>
  <c r="L401" i="1"/>
  <c r="J401" i="1"/>
  <c r="I401" i="1"/>
  <c r="H401" i="1"/>
  <c r="F401" i="1"/>
  <c r="E401" i="1"/>
  <c r="L400" i="1"/>
  <c r="J400" i="1"/>
  <c r="I400" i="1"/>
  <c r="H400" i="1"/>
  <c r="F400" i="1"/>
  <c r="E400" i="1"/>
  <c r="L399" i="1"/>
  <c r="J399" i="1"/>
  <c r="I399" i="1"/>
  <c r="H399" i="1"/>
  <c r="F399" i="1"/>
  <c r="E399" i="1"/>
  <c r="L398" i="1"/>
  <c r="J398" i="1"/>
  <c r="I398" i="1"/>
  <c r="H398" i="1"/>
  <c r="F398" i="1"/>
  <c r="E398" i="1"/>
  <c r="L397" i="1"/>
  <c r="J397" i="1"/>
  <c r="I397" i="1"/>
  <c r="H397" i="1"/>
  <c r="F397" i="1"/>
  <c r="E397" i="1"/>
  <c r="E396" i="1"/>
  <c r="L395" i="1"/>
  <c r="J395" i="1"/>
  <c r="I395" i="1"/>
  <c r="H395" i="1"/>
  <c r="F395" i="1"/>
  <c r="E395" i="1"/>
  <c r="L394" i="1"/>
  <c r="J394" i="1"/>
  <c r="I394" i="1"/>
  <c r="H394" i="1"/>
  <c r="F394" i="1"/>
  <c r="E394" i="1"/>
  <c r="L393" i="1"/>
  <c r="J393" i="1"/>
  <c r="I393" i="1"/>
  <c r="H393" i="1"/>
  <c r="F393" i="1"/>
  <c r="E393" i="1"/>
  <c r="E392" i="1"/>
  <c r="L391" i="1"/>
  <c r="J391" i="1"/>
  <c r="I391" i="1"/>
  <c r="H391" i="1"/>
  <c r="F391" i="1"/>
  <c r="E391" i="1"/>
  <c r="L390" i="1"/>
  <c r="J390" i="1"/>
  <c r="I390" i="1"/>
  <c r="H390" i="1"/>
  <c r="F390" i="1"/>
  <c r="E390" i="1"/>
  <c r="L389" i="1"/>
  <c r="J389" i="1"/>
  <c r="I389" i="1"/>
  <c r="H389" i="1"/>
  <c r="F389" i="1"/>
  <c r="E389" i="1"/>
  <c r="L388" i="1"/>
  <c r="J388" i="1"/>
  <c r="I388" i="1"/>
  <c r="H388" i="1"/>
  <c r="F388" i="1"/>
  <c r="E388" i="1"/>
  <c r="L387" i="1"/>
  <c r="J387" i="1"/>
  <c r="I387" i="1"/>
  <c r="H387" i="1"/>
  <c r="F387" i="1"/>
  <c r="E387" i="1"/>
  <c r="E386" i="1"/>
  <c r="L385" i="1"/>
  <c r="J385" i="1"/>
  <c r="I385" i="1"/>
  <c r="H385" i="1"/>
  <c r="F385" i="1"/>
  <c r="E385" i="1"/>
  <c r="L384" i="1"/>
  <c r="J384" i="1"/>
  <c r="I384" i="1"/>
  <c r="H384" i="1"/>
  <c r="F384" i="1"/>
  <c r="E384" i="1"/>
  <c r="L383" i="1"/>
  <c r="J383" i="1"/>
  <c r="I383" i="1"/>
  <c r="H383" i="1"/>
  <c r="F383" i="1"/>
  <c r="E383" i="1"/>
  <c r="E382" i="1"/>
  <c r="J381" i="1"/>
  <c r="I381" i="1"/>
  <c r="E381" i="1"/>
  <c r="J380" i="1"/>
  <c r="I380" i="1"/>
  <c r="E380" i="1"/>
  <c r="J379" i="1"/>
  <c r="I379" i="1"/>
  <c r="E379" i="1"/>
  <c r="J378" i="1"/>
  <c r="I378" i="1"/>
  <c r="E378" i="1"/>
  <c r="J377" i="1"/>
  <c r="I377" i="1"/>
  <c r="F377" i="1"/>
  <c r="E377" i="1"/>
  <c r="L376" i="1"/>
  <c r="J376" i="1"/>
  <c r="I376" i="1"/>
  <c r="H376" i="1"/>
  <c r="F376" i="1"/>
  <c r="E376" i="1"/>
  <c r="E375" i="1"/>
  <c r="L374" i="1"/>
  <c r="J374" i="1"/>
  <c r="I374" i="1"/>
  <c r="H374" i="1"/>
  <c r="F374" i="1"/>
  <c r="E374" i="1"/>
  <c r="L373" i="1"/>
  <c r="J373" i="1"/>
  <c r="I373" i="1"/>
  <c r="H373" i="1"/>
  <c r="F373" i="1"/>
  <c r="E373" i="1"/>
  <c r="E372" i="1"/>
  <c r="L371" i="1"/>
  <c r="J371" i="1"/>
  <c r="I371" i="1"/>
  <c r="H371" i="1"/>
  <c r="F371" i="1"/>
  <c r="E371" i="1"/>
  <c r="L370" i="1"/>
  <c r="J370" i="1"/>
  <c r="I370" i="1"/>
  <c r="H370" i="1"/>
  <c r="F370" i="1"/>
  <c r="E370" i="1"/>
  <c r="L369" i="1"/>
  <c r="J369" i="1"/>
  <c r="I369" i="1"/>
  <c r="H369" i="1"/>
  <c r="F369" i="1"/>
  <c r="E369" i="1"/>
  <c r="L368" i="1"/>
  <c r="J368" i="1"/>
  <c r="I368" i="1"/>
  <c r="H368" i="1"/>
  <c r="F368" i="1"/>
  <c r="E368" i="1"/>
  <c r="E367" i="1"/>
  <c r="L366" i="1"/>
  <c r="J366" i="1"/>
  <c r="I366" i="1"/>
  <c r="H366" i="1"/>
  <c r="F366" i="1"/>
  <c r="E366" i="1"/>
  <c r="E365" i="1"/>
  <c r="L364" i="1"/>
  <c r="J364" i="1"/>
  <c r="I364" i="1"/>
  <c r="H364" i="1"/>
  <c r="F364" i="1"/>
  <c r="E364" i="1"/>
  <c r="L363" i="1"/>
  <c r="J363" i="1"/>
  <c r="I363" i="1"/>
  <c r="H363" i="1"/>
  <c r="F363" i="1"/>
  <c r="E363" i="1"/>
  <c r="E362" i="1"/>
  <c r="E361" i="1"/>
  <c r="L360" i="1"/>
  <c r="J360" i="1"/>
  <c r="I360" i="1"/>
  <c r="H360" i="1"/>
  <c r="F360" i="1"/>
  <c r="E360" i="1"/>
  <c r="E359" i="1"/>
  <c r="L358" i="1"/>
  <c r="J358" i="1"/>
  <c r="I358" i="1"/>
  <c r="H358" i="1"/>
  <c r="F358" i="1"/>
  <c r="E358" i="1"/>
  <c r="L357" i="1"/>
  <c r="J357" i="1"/>
  <c r="I357" i="1"/>
  <c r="H357" i="1"/>
  <c r="F357" i="1"/>
  <c r="E357" i="1"/>
  <c r="E356" i="1"/>
  <c r="L355" i="1"/>
  <c r="J355" i="1"/>
  <c r="I355" i="1"/>
  <c r="H355" i="1"/>
  <c r="F355" i="1"/>
  <c r="E355" i="1"/>
  <c r="L354" i="1"/>
  <c r="J354" i="1"/>
  <c r="I354" i="1"/>
  <c r="H354" i="1"/>
  <c r="F354" i="1"/>
  <c r="E354" i="1"/>
  <c r="L353" i="1"/>
  <c r="J353" i="1"/>
  <c r="I353" i="1"/>
  <c r="H353" i="1"/>
  <c r="F353" i="1"/>
  <c r="E353" i="1"/>
  <c r="L352" i="1"/>
  <c r="J352" i="1"/>
  <c r="I352" i="1"/>
  <c r="H352" i="1"/>
  <c r="F352" i="1"/>
  <c r="E352" i="1"/>
  <c r="E351" i="1"/>
  <c r="L350" i="1"/>
  <c r="J350" i="1"/>
  <c r="I350" i="1"/>
  <c r="H350" i="1"/>
  <c r="F350" i="1"/>
  <c r="E350" i="1"/>
  <c r="L349" i="1"/>
  <c r="J349" i="1"/>
  <c r="I349" i="1"/>
  <c r="H349" i="1"/>
  <c r="F349" i="1"/>
  <c r="E349" i="1"/>
  <c r="E348" i="1"/>
  <c r="L347" i="1"/>
  <c r="J347" i="1"/>
  <c r="I347" i="1"/>
  <c r="H347" i="1"/>
  <c r="F347" i="1"/>
  <c r="E347" i="1"/>
  <c r="L346" i="1"/>
  <c r="J346" i="1"/>
  <c r="I346" i="1"/>
  <c r="H346" i="1"/>
  <c r="F346" i="1"/>
  <c r="E346" i="1"/>
  <c r="L345" i="1"/>
  <c r="J345" i="1"/>
  <c r="I345" i="1"/>
  <c r="H345" i="1"/>
  <c r="F345" i="1"/>
  <c r="E345" i="1"/>
  <c r="L344" i="1"/>
  <c r="J344" i="1"/>
  <c r="I344" i="1"/>
  <c r="H344" i="1"/>
  <c r="F344" i="1"/>
  <c r="E344" i="1"/>
  <c r="E343" i="1"/>
  <c r="L342" i="1"/>
  <c r="J342" i="1"/>
  <c r="I342" i="1"/>
  <c r="H342" i="1"/>
  <c r="F342" i="1"/>
  <c r="E342" i="1"/>
  <c r="L341" i="1"/>
  <c r="J341" i="1"/>
  <c r="I341" i="1"/>
  <c r="H341" i="1"/>
  <c r="F341" i="1"/>
  <c r="E341" i="1"/>
  <c r="E340" i="1"/>
  <c r="L339" i="1"/>
  <c r="J339" i="1"/>
  <c r="I339" i="1"/>
  <c r="H339" i="1"/>
  <c r="F339" i="1"/>
  <c r="E339" i="1"/>
  <c r="L338" i="1"/>
  <c r="J338" i="1"/>
  <c r="I338" i="1"/>
  <c r="H338" i="1"/>
  <c r="F338" i="1"/>
  <c r="E338" i="1"/>
  <c r="L337" i="1"/>
  <c r="J337" i="1"/>
  <c r="I337" i="1"/>
  <c r="H337" i="1"/>
  <c r="F337" i="1"/>
  <c r="E337" i="1"/>
  <c r="L336" i="1"/>
  <c r="J336" i="1"/>
  <c r="I336" i="1"/>
  <c r="H336" i="1"/>
  <c r="F336" i="1"/>
  <c r="E336" i="1"/>
  <c r="E335" i="1"/>
  <c r="L334" i="1"/>
  <c r="J334" i="1"/>
  <c r="I334" i="1"/>
  <c r="H334" i="1"/>
  <c r="F334" i="1"/>
  <c r="E334" i="1"/>
  <c r="L333" i="1"/>
  <c r="J333" i="1"/>
  <c r="I333" i="1"/>
  <c r="H333" i="1"/>
  <c r="F333" i="1"/>
  <c r="E333" i="1"/>
  <c r="L332" i="1"/>
  <c r="J332" i="1"/>
  <c r="I332" i="1"/>
  <c r="H332" i="1"/>
  <c r="F332" i="1"/>
  <c r="E332" i="1"/>
  <c r="E331" i="1"/>
  <c r="L330" i="1"/>
  <c r="J330" i="1"/>
  <c r="I330" i="1"/>
  <c r="H330" i="1"/>
  <c r="F330" i="1"/>
  <c r="E330" i="1"/>
  <c r="E329" i="1"/>
  <c r="L328" i="1"/>
  <c r="J328" i="1"/>
  <c r="I328" i="1"/>
  <c r="H328" i="1"/>
  <c r="F328" i="1"/>
  <c r="E328" i="1"/>
  <c r="E327" i="1"/>
  <c r="L326" i="1"/>
  <c r="J326" i="1"/>
  <c r="I326" i="1"/>
  <c r="H326" i="1"/>
  <c r="F326" i="1"/>
  <c r="E326" i="1"/>
  <c r="E325" i="1"/>
  <c r="L324" i="1"/>
  <c r="J324" i="1"/>
  <c r="I324" i="1"/>
  <c r="H324" i="1"/>
  <c r="F324" i="1"/>
  <c r="E324" i="1"/>
  <c r="E323" i="1"/>
  <c r="L322" i="1"/>
  <c r="J322" i="1"/>
  <c r="I322" i="1"/>
  <c r="H322" i="1"/>
  <c r="F322" i="1"/>
  <c r="E322" i="1"/>
  <c r="L321" i="1"/>
  <c r="J321" i="1"/>
  <c r="I321" i="1"/>
  <c r="H321" i="1"/>
  <c r="F321" i="1"/>
  <c r="E321" i="1"/>
  <c r="E320" i="1"/>
  <c r="L319" i="1"/>
  <c r="J319" i="1"/>
  <c r="I319" i="1"/>
  <c r="H319" i="1"/>
  <c r="F319" i="1"/>
  <c r="E319" i="1"/>
  <c r="L318" i="1"/>
  <c r="J318" i="1"/>
  <c r="I318" i="1"/>
  <c r="H318" i="1"/>
  <c r="F318" i="1"/>
  <c r="E318" i="1"/>
  <c r="L317" i="1"/>
  <c r="J317" i="1"/>
  <c r="I317" i="1"/>
  <c r="H317" i="1"/>
  <c r="F317" i="1"/>
  <c r="E317" i="1"/>
  <c r="E316" i="1"/>
  <c r="L315" i="1"/>
  <c r="J315" i="1"/>
  <c r="I315" i="1"/>
  <c r="H315" i="1"/>
  <c r="F315" i="1"/>
  <c r="E315" i="1"/>
  <c r="L314" i="1"/>
  <c r="J314" i="1"/>
  <c r="I314" i="1"/>
  <c r="H314" i="1"/>
  <c r="F314" i="1"/>
  <c r="E314" i="1"/>
  <c r="L313" i="1"/>
  <c r="J313" i="1"/>
  <c r="I313" i="1"/>
  <c r="H313" i="1"/>
  <c r="F313" i="1"/>
  <c r="E313" i="1"/>
  <c r="E312" i="1"/>
  <c r="L311" i="1"/>
  <c r="J311" i="1"/>
  <c r="I311" i="1"/>
  <c r="H311" i="1"/>
  <c r="F311" i="1"/>
  <c r="E311" i="1"/>
  <c r="L310" i="1"/>
  <c r="J310" i="1"/>
  <c r="I310" i="1"/>
  <c r="H310" i="1"/>
  <c r="F310" i="1"/>
  <c r="E310" i="1"/>
  <c r="E309" i="1"/>
  <c r="L308" i="1"/>
  <c r="J308" i="1"/>
  <c r="I308" i="1"/>
  <c r="H308" i="1"/>
  <c r="F308" i="1"/>
  <c r="E308" i="1"/>
  <c r="E307" i="1"/>
  <c r="L306" i="1"/>
  <c r="J306" i="1"/>
  <c r="I306" i="1"/>
  <c r="H306" i="1"/>
  <c r="F306" i="1"/>
  <c r="E306" i="1"/>
  <c r="E305" i="1"/>
  <c r="L304" i="1"/>
  <c r="J304" i="1"/>
  <c r="I304" i="1"/>
  <c r="H304" i="1"/>
  <c r="F304" i="1"/>
  <c r="E304" i="1"/>
  <c r="L303" i="1"/>
  <c r="J303" i="1"/>
  <c r="I303" i="1"/>
  <c r="H303" i="1"/>
  <c r="F303" i="1"/>
  <c r="E303" i="1"/>
  <c r="E302" i="1"/>
  <c r="L301" i="1"/>
  <c r="J301" i="1"/>
  <c r="I301" i="1"/>
  <c r="H301" i="1"/>
  <c r="F301" i="1"/>
  <c r="E301" i="1"/>
  <c r="E300" i="1"/>
  <c r="L299" i="1"/>
  <c r="J299" i="1"/>
  <c r="I299" i="1"/>
  <c r="H299" i="1"/>
  <c r="F299" i="1"/>
  <c r="E299" i="1"/>
  <c r="L298" i="1"/>
  <c r="J298" i="1"/>
  <c r="I298" i="1"/>
  <c r="H298" i="1"/>
  <c r="F298" i="1"/>
  <c r="E298" i="1"/>
  <c r="E297" i="1"/>
  <c r="E296" i="1"/>
  <c r="L295" i="1"/>
  <c r="J295" i="1"/>
  <c r="I295" i="1"/>
  <c r="H295" i="1"/>
  <c r="F295" i="1"/>
  <c r="E295" i="1"/>
  <c r="E294" i="1"/>
  <c r="L293" i="1"/>
  <c r="J293" i="1"/>
  <c r="I293" i="1"/>
  <c r="H293" i="1"/>
  <c r="F293" i="1"/>
  <c r="E293" i="1"/>
  <c r="E292" i="1"/>
  <c r="J291" i="1"/>
  <c r="I291" i="1"/>
  <c r="E290" i="1"/>
  <c r="L289" i="1"/>
  <c r="J289" i="1"/>
  <c r="I289" i="1"/>
  <c r="H289" i="1"/>
  <c r="F289" i="1"/>
  <c r="E289" i="1"/>
  <c r="E288" i="1"/>
  <c r="L287" i="1"/>
  <c r="J287" i="1"/>
  <c r="I287" i="1"/>
  <c r="H287" i="1"/>
  <c r="F287" i="1"/>
  <c r="H291" i="1" s="1"/>
  <c r="E287" i="1"/>
  <c r="E286" i="1"/>
  <c r="L285" i="1"/>
  <c r="J285" i="1"/>
  <c r="I285" i="1"/>
  <c r="H285" i="1"/>
  <c r="F285" i="1"/>
  <c r="E285" i="1"/>
  <c r="L284" i="1"/>
  <c r="J284" i="1"/>
  <c r="I284" i="1"/>
  <c r="H284" i="1"/>
  <c r="F284" i="1"/>
  <c r="E284" i="1"/>
  <c r="E283" i="1"/>
  <c r="L282" i="1"/>
  <c r="J282" i="1"/>
  <c r="I282" i="1"/>
  <c r="H282" i="1"/>
  <c r="F282" i="1"/>
  <c r="E282" i="1"/>
  <c r="L281" i="1"/>
  <c r="J281" i="1"/>
  <c r="I281" i="1"/>
  <c r="H281" i="1"/>
  <c r="F281" i="1"/>
  <c r="E281" i="1"/>
  <c r="E280" i="1"/>
  <c r="L279" i="1"/>
  <c r="J279" i="1"/>
  <c r="I279" i="1"/>
  <c r="H279" i="1"/>
  <c r="F279" i="1"/>
  <c r="E279" i="1"/>
  <c r="L278" i="1"/>
  <c r="J278" i="1"/>
  <c r="I278" i="1"/>
  <c r="H278" i="1"/>
  <c r="F278" i="1"/>
  <c r="E278" i="1"/>
  <c r="E277" i="1"/>
  <c r="L276" i="1"/>
  <c r="J276" i="1"/>
  <c r="I276" i="1"/>
  <c r="H276" i="1"/>
  <c r="F276" i="1"/>
  <c r="E276" i="1"/>
  <c r="L275" i="1"/>
  <c r="J275" i="1"/>
  <c r="I275" i="1"/>
  <c r="H275" i="1"/>
  <c r="F275" i="1"/>
  <c r="E275" i="1"/>
  <c r="E274" i="1"/>
  <c r="L273" i="1"/>
  <c r="J273" i="1"/>
  <c r="I273" i="1"/>
  <c r="H273" i="1"/>
  <c r="F273" i="1"/>
  <c r="E273" i="1"/>
  <c r="L272" i="1"/>
  <c r="J272" i="1"/>
  <c r="I272" i="1"/>
  <c r="H272" i="1"/>
  <c r="F272" i="1"/>
  <c r="E272" i="1"/>
  <c r="E271" i="1"/>
  <c r="L270" i="1"/>
  <c r="J270" i="1"/>
  <c r="I270" i="1"/>
  <c r="H270" i="1"/>
  <c r="F270" i="1"/>
  <c r="E270" i="1"/>
  <c r="E269" i="1"/>
  <c r="L268" i="1"/>
  <c r="J268" i="1"/>
  <c r="I268" i="1"/>
  <c r="H268" i="1"/>
  <c r="F268" i="1"/>
  <c r="E268" i="1"/>
  <c r="L267" i="1"/>
  <c r="J267" i="1"/>
  <c r="I267" i="1"/>
  <c r="H267" i="1"/>
  <c r="F267" i="1"/>
  <c r="E267" i="1"/>
  <c r="L266" i="1"/>
  <c r="J266" i="1"/>
  <c r="I266" i="1"/>
  <c r="H266" i="1"/>
  <c r="F266" i="1"/>
  <c r="E266" i="1"/>
  <c r="E265" i="1"/>
  <c r="E264" i="1"/>
  <c r="L263" i="1"/>
  <c r="J263" i="1"/>
  <c r="I263" i="1"/>
  <c r="H263" i="1"/>
  <c r="F263" i="1"/>
  <c r="E263" i="1"/>
  <c r="E262" i="1"/>
  <c r="L261" i="1"/>
  <c r="J261" i="1"/>
  <c r="I261" i="1"/>
  <c r="H261" i="1"/>
  <c r="F261" i="1"/>
  <c r="E261" i="1"/>
  <c r="E260" i="1"/>
  <c r="L259" i="1"/>
  <c r="J259" i="1"/>
  <c r="I259" i="1"/>
  <c r="H259" i="1"/>
  <c r="F259" i="1"/>
  <c r="E259" i="1"/>
  <c r="E258" i="1"/>
  <c r="L257" i="1"/>
  <c r="J257" i="1"/>
  <c r="I257" i="1"/>
  <c r="H257" i="1"/>
  <c r="F257" i="1"/>
  <c r="E257" i="1"/>
  <c r="L256" i="1"/>
  <c r="J256" i="1"/>
  <c r="I256" i="1"/>
  <c r="H256" i="1"/>
  <c r="F256" i="1"/>
  <c r="E256" i="1"/>
  <c r="L255" i="1"/>
  <c r="J255" i="1"/>
  <c r="I255" i="1"/>
  <c r="H255" i="1"/>
  <c r="F255" i="1"/>
  <c r="E255" i="1"/>
  <c r="E254" i="1"/>
  <c r="L253" i="1"/>
  <c r="J253" i="1"/>
  <c r="I253" i="1"/>
  <c r="H253" i="1"/>
  <c r="F253" i="1"/>
  <c r="E253" i="1"/>
  <c r="E252" i="1"/>
  <c r="L251" i="1"/>
  <c r="J251" i="1"/>
  <c r="I251" i="1"/>
  <c r="H251" i="1"/>
  <c r="F251" i="1"/>
  <c r="E251" i="1"/>
  <c r="E250" i="1"/>
  <c r="L249" i="1"/>
  <c r="J249" i="1"/>
  <c r="I249" i="1"/>
  <c r="H249" i="1"/>
  <c r="F249" i="1"/>
  <c r="E249" i="1"/>
  <c r="E248" i="1"/>
  <c r="L247" i="1"/>
  <c r="J247" i="1"/>
  <c r="I247" i="1"/>
  <c r="H247" i="1"/>
  <c r="F247" i="1"/>
  <c r="E247" i="1"/>
  <c r="E246" i="1"/>
  <c r="L245" i="1"/>
  <c r="J245" i="1"/>
  <c r="I245" i="1"/>
  <c r="H245" i="1"/>
  <c r="F245" i="1"/>
  <c r="E245" i="1"/>
  <c r="L244" i="1"/>
  <c r="J244" i="1"/>
  <c r="I244" i="1"/>
  <c r="H244" i="1"/>
  <c r="F244" i="1"/>
  <c r="E244" i="1"/>
  <c r="L243" i="1"/>
  <c r="J243" i="1"/>
  <c r="I243" i="1"/>
  <c r="H243" i="1"/>
  <c r="F243" i="1"/>
  <c r="E243" i="1"/>
  <c r="L242" i="1"/>
  <c r="J242" i="1"/>
  <c r="I242" i="1"/>
  <c r="H242" i="1"/>
  <c r="F242" i="1"/>
  <c r="E242" i="1"/>
  <c r="L241" i="1"/>
  <c r="J241" i="1"/>
  <c r="I241" i="1"/>
  <c r="H241" i="1"/>
  <c r="F241" i="1"/>
  <c r="E241" i="1"/>
  <c r="L240" i="1"/>
  <c r="J240" i="1"/>
  <c r="I240" i="1"/>
  <c r="H240" i="1"/>
  <c r="F240" i="1"/>
  <c r="E240" i="1"/>
  <c r="E239" i="1"/>
  <c r="L238" i="1"/>
  <c r="J238" i="1"/>
  <c r="I238" i="1"/>
  <c r="H238" i="1"/>
  <c r="F238" i="1"/>
  <c r="E238" i="1"/>
  <c r="L237" i="1"/>
  <c r="J237" i="1"/>
  <c r="I237" i="1"/>
  <c r="H237" i="1"/>
  <c r="F237" i="1"/>
  <c r="E237" i="1"/>
  <c r="L236" i="1"/>
  <c r="J236" i="1"/>
  <c r="I236" i="1"/>
  <c r="H236" i="1"/>
  <c r="F236" i="1"/>
  <c r="E236" i="1"/>
  <c r="L235" i="1"/>
  <c r="J235" i="1"/>
  <c r="I235" i="1"/>
  <c r="H235" i="1"/>
  <c r="F235" i="1"/>
  <c r="E235" i="1"/>
  <c r="L234" i="1"/>
  <c r="J234" i="1"/>
  <c r="I234" i="1"/>
  <c r="H234" i="1"/>
  <c r="F234" i="1"/>
  <c r="E234" i="1"/>
  <c r="L233" i="1"/>
  <c r="J233" i="1"/>
  <c r="I233" i="1"/>
  <c r="H233" i="1"/>
  <c r="F233" i="1"/>
  <c r="E233" i="1"/>
  <c r="L232" i="1"/>
  <c r="J232" i="1"/>
  <c r="I232" i="1"/>
  <c r="H232" i="1"/>
  <c r="F232" i="1"/>
  <c r="E232" i="1"/>
  <c r="E231" i="1"/>
  <c r="L230" i="1"/>
  <c r="J230" i="1"/>
  <c r="I230" i="1"/>
  <c r="H230" i="1"/>
  <c r="F230" i="1"/>
  <c r="E230" i="1"/>
  <c r="E229" i="1"/>
  <c r="L228" i="1"/>
  <c r="J228" i="1"/>
  <c r="I228" i="1"/>
  <c r="H228" i="1"/>
  <c r="F228" i="1"/>
  <c r="E228" i="1"/>
  <c r="L227" i="1"/>
  <c r="J227" i="1"/>
  <c r="I227" i="1"/>
  <c r="H227" i="1"/>
  <c r="F227" i="1"/>
  <c r="E227" i="1"/>
  <c r="L226" i="1"/>
  <c r="J226" i="1"/>
  <c r="I226" i="1"/>
  <c r="H226" i="1"/>
  <c r="F226" i="1"/>
  <c r="E226" i="1"/>
  <c r="E225" i="1"/>
  <c r="L224" i="1"/>
  <c r="J224" i="1"/>
  <c r="I224" i="1"/>
  <c r="H224" i="1"/>
  <c r="F224" i="1"/>
  <c r="E224" i="1"/>
  <c r="L223" i="1"/>
  <c r="J223" i="1"/>
  <c r="I223" i="1"/>
  <c r="H223" i="1"/>
  <c r="F223" i="1"/>
  <c r="E223" i="1"/>
  <c r="L222" i="1"/>
  <c r="J222" i="1"/>
  <c r="I222" i="1"/>
  <c r="H222" i="1"/>
  <c r="F222" i="1"/>
  <c r="E222" i="1"/>
  <c r="L221" i="1"/>
  <c r="J221" i="1"/>
  <c r="I221" i="1"/>
  <c r="H221" i="1"/>
  <c r="F221" i="1"/>
  <c r="E221" i="1"/>
  <c r="L220" i="1"/>
  <c r="J220" i="1"/>
  <c r="I220" i="1"/>
  <c r="H220" i="1"/>
  <c r="F220" i="1"/>
  <c r="E220" i="1"/>
  <c r="L219" i="1"/>
  <c r="J219" i="1"/>
  <c r="I219" i="1"/>
  <c r="H219" i="1"/>
  <c r="F219" i="1"/>
  <c r="E219" i="1"/>
  <c r="E218" i="1"/>
  <c r="L217" i="1"/>
  <c r="J217" i="1"/>
  <c r="I217" i="1"/>
  <c r="H217" i="1"/>
  <c r="F217" i="1"/>
  <c r="E217" i="1"/>
  <c r="L216" i="1"/>
  <c r="J216" i="1"/>
  <c r="I216" i="1"/>
  <c r="H216" i="1"/>
  <c r="F216" i="1"/>
  <c r="E216" i="1"/>
  <c r="L215" i="1"/>
  <c r="J215" i="1"/>
  <c r="I215" i="1"/>
  <c r="H215" i="1"/>
  <c r="F215" i="1"/>
  <c r="E215" i="1"/>
  <c r="E214" i="1"/>
  <c r="L213" i="1"/>
  <c r="J213" i="1"/>
  <c r="I213" i="1"/>
  <c r="H213" i="1"/>
  <c r="F213" i="1"/>
  <c r="E213" i="1"/>
  <c r="L212" i="1"/>
  <c r="J212" i="1"/>
  <c r="I212" i="1"/>
  <c r="H212" i="1"/>
  <c r="F212" i="1"/>
  <c r="E212" i="1"/>
  <c r="L211" i="1"/>
  <c r="J211" i="1"/>
  <c r="I211" i="1"/>
  <c r="H211" i="1"/>
  <c r="F211" i="1"/>
  <c r="E211" i="1"/>
  <c r="L210" i="1"/>
  <c r="J210" i="1"/>
  <c r="I210" i="1"/>
  <c r="H210" i="1"/>
  <c r="F210" i="1"/>
  <c r="E210" i="1"/>
  <c r="L209" i="1"/>
  <c r="J209" i="1"/>
  <c r="I209" i="1"/>
  <c r="H209" i="1"/>
  <c r="F209" i="1"/>
  <c r="E209" i="1"/>
  <c r="L208" i="1"/>
  <c r="J208" i="1"/>
  <c r="I208" i="1"/>
  <c r="H208" i="1"/>
  <c r="F208" i="1"/>
  <c r="E208" i="1"/>
  <c r="L207" i="1"/>
  <c r="J207" i="1"/>
  <c r="I207" i="1"/>
  <c r="H207" i="1"/>
  <c r="F207" i="1"/>
  <c r="E207" i="1"/>
  <c r="L206" i="1"/>
  <c r="J206" i="1"/>
  <c r="I206" i="1"/>
  <c r="H206" i="1"/>
  <c r="F206" i="1"/>
  <c r="E206" i="1"/>
  <c r="L205" i="1"/>
  <c r="J205" i="1"/>
  <c r="I205" i="1"/>
  <c r="H205" i="1"/>
  <c r="F205" i="1"/>
  <c r="E205" i="1"/>
  <c r="L204" i="1"/>
  <c r="J204" i="1"/>
  <c r="I204" i="1"/>
  <c r="H204" i="1"/>
  <c r="F204" i="1"/>
  <c r="E204" i="1"/>
  <c r="L203" i="1"/>
  <c r="J203" i="1"/>
  <c r="I203" i="1"/>
  <c r="H203" i="1"/>
  <c r="F203" i="1"/>
  <c r="E203" i="1"/>
  <c r="E202" i="1"/>
  <c r="L201" i="1"/>
  <c r="J201" i="1"/>
  <c r="I201" i="1"/>
  <c r="H201" i="1"/>
  <c r="F201" i="1"/>
  <c r="E201" i="1"/>
  <c r="L200" i="1"/>
  <c r="J200" i="1"/>
  <c r="I200" i="1"/>
  <c r="H200" i="1"/>
  <c r="F200" i="1"/>
  <c r="E200" i="1"/>
  <c r="L199" i="1"/>
  <c r="J199" i="1"/>
  <c r="I199" i="1"/>
  <c r="H199" i="1"/>
  <c r="F199" i="1"/>
  <c r="E199" i="1"/>
  <c r="L198" i="1"/>
  <c r="J198" i="1"/>
  <c r="I198" i="1"/>
  <c r="H198" i="1"/>
  <c r="F198" i="1"/>
  <c r="E198" i="1"/>
  <c r="L197" i="1"/>
  <c r="J197" i="1"/>
  <c r="I197" i="1"/>
  <c r="H197" i="1"/>
  <c r="F197" i="1"/>
  <c r="E197" i="1"/>
  <c r="L196" i="1"/>
  <c r="J196" i="1"/>
  <c r="I196" i="1"/>
  <c r="H196" i="1"/>
  <c r="F196" i="1"/>
  <c r="E196" i="1"/>
  <c r="L195" i="1"/>
  <c r="J195" i="1"/>
  <c r="I195" i="1"/>
  <c r="H195" i="1"/>
  <c r="F195" i="1"/>
  <c r="E195" i="1"/>
  <c r="L194" i="1"/>
  <c r="J194" i="1"/>
  <c r="I194" i="1"/>
  <c r="H194" i="1"/>
  <c r="F194" i="1"/>
  <c r="E194" i="1"/>
  <c r="E193" i="1"/>
  <c r="L192" i="1"/>
  <c r="J192" i="1"/>
  <c r="I192" i="1"/>
  <c r="H192" i="1"/>
  <c r="F192" i="1"/>
  <c r="E192" i="1"/>
  <c r="L191" i="1"/>
  <c r="J191" i="1"/>
  <c r="I191" i="1"/>
  <c r="H191" i="1"/>
  <c r="F191" i="1"/>
  <c r="E191" i="1"/>
  <c r="L190" i="1"/>
  <c r="J190" i="1"/>
  <c r="I190" i="1"/>
  <c r="H190" i="1"/>
  <c r="F190" i="1"/>
  <c r="E190" i="1"/>
  <c r="L189" i="1"/>
  <c r="J189" i="1"/>
  <c r="I189" i="1"/>
  <c r="H189" i="1"/>
  <c r="F189" i="1"/>
  <c r="E189" i="1"/>
  <c r="L188" i="1"/>
  <c r="J188" i="1"/>
  <c r="I188" i="1"/>
  <c r="H188" i="1"/>
  <c r="F188" i="1"/>
  <c r="E188" i="1"/>
  <c r="E187" i="1"/>
  <c r="L186" i="1"/>
  <c r="J186" i="1"/>
  <c r="I186" i="1"/>
  <c r="H186" i="1"/>
  <c r="F186" i="1"/>
  <c r="E186" i="1"/>
  <c r="L185" i="1"/>
  <c r="J185" i="1"/>
  <c r="I185" i="1"/>
  <c r="H185" i="1"/>
  <c r="F185" i="1"/>
  <c r="E185" i="1"/>
  <c r="L184" i="1"/>
  <c r="J184" i="1"/>
  <c r="I184" i="1"/>
  <c r="H184" i="1"/>
  <c r="F184" i="1"/>
  <c r="E184" i="1"/>
  <c r="L183" i="1"/>
  <c r="J183" i="1"/>
  <c r="I183" i="1"/>
  <c r="H183" i="1"/>
  <c r="F183" i="1"/>
  <c r="E183" i="1"/>
  <c r="L182" i="1"/>
  <c r="J182" i="1"/>
  <c r="I182" i="1"/>
  <c r="H182" i="1"/>
  <c r="F182" i="1"/>
  <c r="E182" i="1"/>
  <c r="E181" i="1"/>
  <c r="L180" i="1"/>
  <c r="J180" i="1"/>
  <c r="I180" i="1"/>
  <c r="H180" i="1"/>
  <c r="F180" i="1"/>
  <c r="E180" i="1"/>
  <c r="L179" i="1"/>
  <c r="J179" i="1"/>
  <c r="I179" i="1"/>
  <c r="H179" i="1"/>
  <c r="F179" i="1"/>
  <c r="E179" i="1"/>
  <c r="L178" i="1"/>
  <c r="J178" i="1"/>
  <c r="I178" i="1"/>
  <c r="H178" i="1"/>
  <c r="F178" i="1"/>
  <c r="E178" i="1"/>
  <c r="E177" i="1"/>
  <c r="J176" i="1"/>
  <c r="I176" i="1"/>
  <c r="J175" i="1"/>
  <c r="I175" i="1"/>
  <c r="L174" i="1"/>
  <c r="J174" i="1"/>
  <c r="I174" i="1"/>
  <c r="H174" i="1"/>
  <c r="F174" i="1"/>
  <c r="E174" i="1"/>
  <c r="L173" i="1"/>
  <c r="J173" i="1"/>
  <c r="I173" i="1"/>
  <c r="H173" i="1"/>
  <c r="F173" i="1"/>
  <c r="E173" i="1"/>
  <c r="L172" i="1"/>
  <c r="J172" i="1"/>
  <c r="I172" i="1"/>
  <c r="H172" i="1"/>
  <c r="F172" i="1"/>
  <c r="E172" i="1"/>
  <c r="E171" i="1"/>
  <c r="L170" i="1"/>
  <c r="J170" i="1"/>
  <c r="I170" i="1"/>
  <c r="H170" i="1"/>
  <c r="F170" i="1"/>
  <c r="E170" i="1"/>
  <c r="L169" i="1"/>
  <c r="J169" i="1"/>
  <c r="I169" i="1"/>
  <c r="H169" i="1"/>
  <c r="F169" i="1"/>
  <c r="E169" i="1"/>
  <c r="L168" i="1"/>
  <c r="J168" i="1"/>
  <c r="I168" i="1"/>
  <c r="H168" i="1"/>
  <c r="F168" i="1"/>
  <c r="E168" i="1"/>
  <c r="E167" i="1"/>
  <c r="L166" i="1"/>
  <c r="J166" i="1"/>
  <c r="I166" i="1"/>
  <c r="H166" i="1"/>
  <c r="F166" i="1"/>
  <c r="E166" i="1"/>
  <c r="L165" i="1"/>
  <c r="J165" i="1"/>
  <c r="I165" i="1"/>
  <c r="H165" i="1"/>
  <c r="F165" i="1"/>
  <c r="E165" i="1"/>
  <c r="E164" i="1"/>
  <c r="L163" i="1"/>
  <c r="J163" i="1"/>
  <c r="I163" i="1"/>
  <c r="H163" i="1"/>
  <c r="F163" i="1"/>
  <c r="E163" i="1"/>
  <c r="L162" i="1"/>
  <c r="J162" i="1"/>
  <c r="I162" i="1"/>
  <c r="H162" i="1"/>
  <c r="F162" i="1"/>
  <c r="E162" i="1"/>
  <c r="L161" i="1"/>
  <c r="J161" i="1"/>
  <c r="I161" i="1"/>
  <c r="H161" i="1"/>
  <c r="F161" i="1"/>
  <c r="E161" i="1"/>
  <c r="E160" i="1"/>
  <c r="L159" i="1"/>
  <c r="J159" i="1"/>
  <c r="I159" i="1"/>
  <c r="H159" i="1"/>
  <c r="F159" i="1"/>
  <c r="E159" i="1"/>
  <c r="L158" i="1"/>
  <c r="J158" i="1"/>
  <c r="I158" i="1"/>
  <c r="H158" i="1"/>
  <c r="F158" i="1"/>
  <c r="E158" i="1"/>
  <c r="L157" i="1"/>
  <c r="J157" i="1"/>
  <c r="I157" i="1"/>
  <c r="H157" i="1"/>
  <c r="F157" i="1"/>
  <c r="E157" i="1"/>
  <c r="E156" i="1"/>
  <c r="L155" i="1"/>
  <c r="J155" i="1"/>
  <c r="I155" i="1"/>
  <c r="H155" i="1"/>
  <c r="F155" i="1"/>
  <c r="E155" i="1"/>
  <c r="L154" i="1"/>
  <c r="J154" i="1"/>
  <c r="I154" i="1"/>
  <c r="H154" i="1"/>
  <c r="F154" i="1"/>
  <c r="E154" i="1"/>
  <c r="L153" i="1"/>
  <c r="J153" i="1"/>
  <c r="I153" i="1"/>
  <c r="H153" i="1"/>
  <c r="F153" i="1"/>
  <c r="E153" i="1"/>
  <c r="L152" i="1"/>
  <c r="J152" i="1"/>
  <c r="I152" i="1"/>
  <c r="H152" i="1"/>
  <c r="F152" i="1"/>
  <c r="E152" i="1"/>
  <c r="L151" i="1"/>
  <c r="J151" i="1"/>
  <c r="I151" i="1"/>
  <c r="H151" i="1"/>
  <c r="F151" i="1"/>
  <c r="E151" i="1"/>
  <c r="L150" i="1"/>
  <c r="J150" i="1"/>
  <c r="I150" i="1"/>
  <c r="H150" i="1"/>
  <c r="F150" i="1"/>
  <c r="E150" i="1"/>
  <c r="L149" i="1"/>
  <c r="J149" i="1"/>
  <c r="I149" i="1"/>
  <c r="H149" i="1"/>
  <c r="F149" i="1"/>
  <c r="E149" i="1"/>
  <c r="L148" i="1"/>
  <c r="J148" i="1"/>
  <c r="I148" i="1"/>
  <c r="H148" i="1"/>
  <c r="F148" i="1"/>
  <c r="E148" i="1"/>
  <c r="L147" i="1"/>
  <c r="J147" i="1"/>
  <c r="I147" i="1"/>
  <c r="H147" i="1"/>
  <c r="F147" i="1"/>
  <c r="E147" i="1"/>
  <c r="L146" i="1"/>
  <c r="J146" i="1"/>
  <c r="I146" i="1"/>
  <c r="H146" i="1"/>
  <c r="F146" i="1"/>
  <c r="E146" i="1"/>
  <c r="L145" i="1"/>
  <c r="J145" i="1"/>
  <c r="I145" i="1"/>
  <c r="H145" i="1"/>
  <c r="F145" i="1"/>
  <c r="E145" i="1"/>
  <c r="E144" i="1"/>
  <c r="I143" i="1"/>
  <c r="E143" i="1"/>
  <c r="L142" i="1"/>
  <c r="J142" i="1"/>
  <c r="I142" i="1"/>
  <c r="H142" i="1"/>
  <c r="F142" i="1"/>
  <c r="E142" i="1"/>
  <c r="L141" i="1"/>
  <c r="J141" i="1"/>
  <c r="I141" i="1"/>
  <c r="H141" i="1"/>
  <c r="H143" i="1" s="1"/>
  <c r="F141" i="1"/>
  <c r="E141" i="1"/>
  <c r="E140" i="1"/>
  <c r="I139" i="1"/>
  <c r="E139" i="1"/>
  <c r="L138" i="1"/>
  <c r="J138" i="1"/>
  <c r="I138" i="1"/>
  <c r="H138" i="1"/>
  <c r="F138" i="1"/>
  <c r="E138" i="1"/>
  <c r="L137" i="1"/>
  <c r="J137" i="1"/>
  <c r="I137" i="1"/>
  <c r="H137" i="1"/>
  <c r="F137" i="1"/>
  <c r="E137" i="1"/>
  <c r="E136" i="1"/>
  <c r="L135" i="1"/>
  <c r="J135" i="1"/>
  <c r="I135" i="1"/>
  <c r="H135" i="1"/>
  <c r="F135" i="1"/>
  <c r="E135" i="1"/>
  <c r="L134" i="1"/>
  <c r="J134" i="1"/>
  <c r="I134" i="1"/>
  <c r="H134" i="1"/>
  <c r="F134" i="1"/>
  <c r="E134" i="1"/>
  <c r="E133" i="1"/>
  <c r="L132" i="1"/>
  <c r="J132" i="1"/>
  <c r="I132" i="1"/>
  <c r="H132" i="1"/>
  <c r="F132" i="1"/>
  <c r="E132" i="1"/>
  <c r="L131" i="1"/>
  <c r="J131" i="1"/>
  <c r="I131" i="1"/>
  <c r="H131" i="1"/>
  <c r="F131" i="1"/>
  <c r="E131" i="1"/>
  <c r="E130" i="1"/>
  <c r="L129" i="1"/>
  <c r="J129" i="1"/>
  <c r="I129" i="1"/>
  <c r="H129" i="1"/>
  <c r="F129" i="1"/>
  <c r="E129" i="1"/>
  <c r="L128" i="1"/>
  <c r="J128" i="1"/>
  <c r="I128" i="1"/>
  <c r="H128" i="1"/>
  <c r="F128" i="1"/>
  <c r="E128" i="1"/>
  <c r="L127" i="1"/>
  <c r="J127" i="1"/>
  <c r="I127" i="1"/>
  <c r="H127" i="1"/>
  <c r="F127" i="1"/>
  <c r="E127" i="1"/>
  <c r="E126" i="1"/>
  <c r="L125" i="1"/>
  <c r="J125" i="1"/>
  <c r="I125" i="1"/>
  <c r="H125" i="1"/>
  <c r="F125" i="1"/>
  <c r="E125" i="1"/>
  <c r="L124" i="1"/>
  <c r="J124" i="1"/>
  <c r="I124" i="1"/>
  <c r="H124" i="1"/>
  <c r="F124" i="1"/>
  <c r="E124" i="1"/>
  <c r="L123" i="1"/>
  <c r="J123" i="1"/>
  <c r="I123" i="1"/>
  <c r="H123" i="1"/>
  <c r="F123" i="1"/>
  <c r="E123" i="1"/>
  <c r="L122" i="1"/>
  <c r="J122" i="1"/>
  <c r="I122" i="1"/>
  <c r="H122" i="1"/>
  <c r="F122" i="1"/>
  <c r="E122" i="1"/>
  <c r="L121" i="1"/>
  <c r="J121" i="1"/>
  <c r="I121" i="1"/>
  <c r="H121" i="1"/>
  <c r="F121" i="1"/>
  <c r="E121" i="1"/>
  <c r="L120" i="1"/>
  <c r="J120" i="1"/>
  <c r="I120" i="1"/>
  <c r="H120" i="1"/>
  <c r="F120" i="1"/>
  <c r="E120" i="1"/>
  <c r="E119" i="1"/>
  <c r="L118" i="1"/>
  <c r="J118" i="1"/>
  <c r="I118" i="1"/>
  <c r="H118" i="1"/>
  <c r="F118" i="1"/>
  <c r="E118" i="1"/>
  <c r="L117" i="1"/>
  <c r="J117" i="1"/>
  <c r="I117" i="1"/>
  <c r="H117" i="1"/>
  <c r="F117" i="1"/>
  <c r="E117" i="1"/>
  <c r="L116" i="1"/>
  <c r="J116" i="1"/>
  <c r="I116" i="1"/>
  <c r="H116" i="1"/>
  <c r="F116" i="1"/>
  <c r="E116" i="1"/>
  <c r="L115" i="1"/>
  <c r="J115" i="1"/>
  <c r="I115" i="1"/>
  <c r="H115" i="1"/>
  <c r="F115" i="1"/>
  <c r="E115" i="1"/>
  <c r="L114" i="1"/>
  <c r="J114" i="1"/>
  <c r="I114" i="1"/>
  <c r="H114" i="1"/>
  <c r="F114" i="1"/>
  <c r="E114" i="1"/>
  <c r="E113" i="1"/>
  <c r="L112" i="1"/>
  <c r="J112" i="1"/>
  <c r="I112" i="1"/>
  <c r="H112" i="1"/>
  <c r="F112" i="1"/>
  <c r="E112" i="1"/>
  <c r="L111" i="1"/>
  <c r="J111" i="1"/>
  <c r="I111" i="1"/>
  <c r="H111" i="1"/>
  <c r="F111" i="1"/>
  <c r="E111" i="1"/>
  <c r="E110" i="1"/>
  <c r="L109" i="1"/>
  <c r="J109" i="1"/>
  <c r="I109" i="1"/>
  <c r="H109" i="1"/>
  <c r="F109" i="1"/>
  <c r="E109" i="1"/>
  <c r="L108" i="1"/>
  <c r="J108" i="1"/>
  <c r="I108" i="1"/>
  <c r="H108" i="1"/>
  <c r="F108" i="1"/>
  <c r="E108" i="1"/>
  <c r="E107" i="1"/>
  <c r="L106" i="1"/>
  <c r="J106" i="1"/>
  <c r="I106" i="1"/>
  <c r="H106" i="1"/>
  <c r="F106" i="1"/>
  <c r="E106" i="1"/>
  <c r="L105" i="1"/>
  <c r="J105" i="1"/>
  <c r="I105" i="1"/>
  <c r="H105" i="1"/>
  <c r="F105" i="1"/>
  <c r="E105" i="1"/>
  <c r="E104" i="1"/>
  <c r="J103" i="1"/>
  <c r="I103" i="1"/>
  <c r="H103" i="1"/>
  <c r="J102" i="1"/>
  <c r="I102" i="1"/>
  <c r="H102" i="1"/>
  <c r="F101" i="1"/>
  <c r="E101" i="1"/>
  <c r="L100" i="1"/>
  <c r="J100" i="1"/>
  <c r="I100" i="1"/>
  <c r="H100" i="1"/>
  <c r="F100" i="1"/>
  <c r="E100" i="1"/>
  <c r="L99" i="1"/>
  <c r="J99" i="1"/>
  <c r="I99" i="1"/>
  <c r="H99" i="1"/>
  <c r="F99" i="1"/>
  <c r="E99" i="1"/>
  <c r="L98" i="1"/>
  <c r="J98" i="1"/>
  <c r="I98" i="1"/>
  <c r="H98" i="1"/>
  <c r="F98" i="1"/>
  <c r="E98" i="1"/>
  <c r="E97" i="1"/>
  <c r="J96" i="1"/>
  <c r="I96" i="1"/>
  <c r="J95" i="1"/>
  <c r="I95" i="1"/>
  <c r="J94" i="1"/>
  <c r="I94" i="1"/>
  <c r="F94" i="1"/>
  <c r="J93" i="1"/>
  <c r="I93" i="1"/>
  <c r="F92" i="1"/>
  <c r="E92" i="1"/>
  <c r="J91" i="1"/>
  <c r="I91" i="1"/>
  <c r="J90" i="1"/>
  <c r="I90" i="1"/>
  <c r="J89" i="1"/>
  <c r="I89" i="1"/>
  <c r="F88" i="1"/>
  <c r="E88" i="1"/>
  <c r="L87" i="1"/>
  <c r="J87" i="1"/>
  <c r="I87" i="1"/>
  <c r="H87" i="1"/>
  <c r="F87" i="1"/>
  <c r="E87" i="1"/>
  <c r="L86" i="1"/>
  <c r="J86" i="1"/>
  <c r="I86" i="1"/>
  <c r="H86" i="1"/>
  <c r="F86" i="1"/>
  <c r="E86" i="1"/>
  <c r="L85" i="1"/>
  <c r="J85" i="1"/>
  <c r="I85" i="1"/>
  <c r="H85" i="1"/>
  <c r="F85" i="1"/>
  <c r="E85" i="1"/>
  <c r="L84" i="1"/>
  <c r="J84" i="1"/>
  <c r="I84" i="1"/>
  <c r="H84" i="1"/>
  <c r="F84" i="1"/>
  <c r="E84" i="1"/>
  <c r="E83" i="1"/>
  <c r="L82" i="1"/>
  <c r="J82" i="1"/>
  <c r="I82" i="1"/>
  <c r="H82" i="1"/>
  <c r="F82" i="1"/>
  <c r="E82" i="1"/>
  <c r="L81" i="1"/>
  <c r="J81" i="1"/>
  <c r="I81" i="1"/>
  <c r="H81" i="1"/>
  <c r="F81" i="1"/>
  <c r="E81" i="1"/>
  <c r="E80" i="1"/>
  <c r="L79" i="1"/>
  <c r="J79" i="1"/>
  <c r="I79" i="1"/>
  <c r="H79" i="1"/>
  <c r="F79" i="1"/>
  <c r="E79" i="1"/>
  <c r="L78" i="1"/>
  <c r="J78" i="1"/>
  <c r="I78" i="1"/>
  <c r="H78" i="1"/>
  <c r="F78" i="1"/>
  <c r="E78" i="1"/>
  <c r="E77" i="1"/>
  <c r="L76" i="1"/>
  <c r="J76" i="1"/>
  <c r="I76" i="1"/>
  <c r="H76" i="1"/>
  <c r="F76" i="1"/>
  <c r="E76" i="1"/>
  <c r="L75" i="1"/>
  <c r="J75" i="1"/>
  <c r="I75" i="1"/>
  <c r="H75" i="1"/>
  <c r="F75" i="1"/>
  <c r="E75" i="1"/>
  <c r="E74" i="1"/>
  <c r="L73" i="1"/>
  <c r="J73" i="1"/>
  <c r="I73" i="1"/>
  <c r="H73" i="1"/>
  <c r="F73" i="1"/>
  <c r="L72" i="1"/>
  <c r="J72" i="1"/>
  <c r="I72" i="1"/>
  <c r="H72" i="1"/>
  <c r="F72" i="1"/>
  <c r="E72" i="1"/>
  <c r="E71" i="1"/>
  <c r="L70" i="1"/>
  <c r="J70" i="1"/>
  <c r="I70" i="1"/>
  <c r="H70" i="1"/>
  <c r="F70" i="1"/>
  <c r="E70" i="1"/>
  <c r="L69" i="1"/>
  <c r="J69" i="1"/>
  <c r="I69" i="1"/>
  <c r="H69" i="1"/>
  <c r="F69" i="1"/>
  <c r="E69" i="1"/>
  <c r="E68" i="1"/>
  <c r="L67" i="1"/>
  <c r="J67" i="1"/>
  <c r="I67" i="1"/>
  <c r="H67" i="1"/>
  <c r="F67" i="1"/>
  <c r="E67" i="1"/>
  <c r="L66" i="1"/>
  <c r="J66" i="1"/>
  <c r="I66" i="1"/>
  <c r="H66" i="1"/>
  <c r="F66" i="1"/>
  <c r="E66" i="1"/>
  <c r="L65" i="1"/>
  <c r="J65" i="1"/>
  <c r="I65" i="1"/>
  <c r="H65" i="1"/>
  <c r="F65" i="1"/>
  <c r="E65" i="1"/>
  <c r="L64" i="1"/>
  <c r="J64" i="1"/>
  <c r="I64" i="1"/>
  <c r="H64" i="1"/>
  <c r="F64" i="1"/>
  <c r="E64" i="1"/>
  <c r="L63" i="1"/>
  <c r="J63" i="1"/>
  <c r="I63" i="1"/>
  <c r="H63" i="1"/>
  <c r="F63" i="1"/>
  <c r="E63" i="1"/>
  <c r="I62" i="1"/>
  <c r="E62" i="1"/>
  <c r="L61" i="1"/>
  <c r="J61" i="1"/>
  <c r="I61" i="1"/>
  <c r="H61" i="1"/>
  <c r="H62" i="1" s="1"/>
  <c r="F61" i="1"/>
  <c r="E61" i="1"/>
  <c r="L60" i="1"/>
  <c r="J60" i="1"/>
  <c r="I60" i="1"/>
  <c r="H60" i="1"/>
  <c r="F60" i="1"/>
  <c r="E60" i="1"/>
  <c r="L59" i="1"/>
  <c r="J59" i="1"/>
  <c r="I59" i="1"/>
  <c r="H59" i="1"/>
  <c r="F59" i="1"/>
  <c r="E59" i="1"/>
  <c r="L58" i="1"/>
  <c r="J58" i="1"/>
  <c r="I58" i="1"/>
  <c r="H58" i="1"/>
  <c r="F58" i="1"/>
  <c r="E58" i="1"/>
  <c r="I57" i="1"/>
  <c r="E57" i="1"/>
  <c r="L56" i="1"/>
  <c r="J56" i="1"/>
  <c r="I56" i="1"/>
  <c r="H56" i="1"/>
  <c r="H57" i="1" s="1"/>
  <c r="F56" i="1"/>
  <c r="E56" i="1"/>
  <c r="L55" i="1"/>
  <c r="J55" i="1"/>
  <c r="I55" i="1"/>
  <c r="H55" i="1"/>
  <c r="H54" i="1" s="1"/>
  <c r="F55" i="1"/>
  <c r="E55" i="1"/>
  <c r="I54" i="1"/>
  <c r="E54" i="1"/>
  <c r="L53" i="1"/>
  <c r="J53" i="1"/>
  <c r="I53" i="1"/>
  <c r="H53" i="1"/>
  <c r="F53" i="1"/>
  <c r="E53" i="1"/>
  <c r="L52" i="1"/>
  <c r="J52" i="1"/>
  <c r="I52" i="1"/>
  <c r="H52" i="1"/>
  <c r="F52" i="1"/>
  <c r="E52" i="1"/>
  <c r="L51" i="1"/>
  <c r="J51" i="1"/>
  <c r="I51" i="1"/>
  <c r="H51" i="1"/>
  <c r="F51" i="1"/>
  <c r="E51" i="1"/>
  <c r="L50" i="1"/>
  <c r="J50" i="1"/>
  <c r="I50" i="1"/>
  <c r="H50" i="1"/>
  <c r="F50" i="1"/>
  <c r="E50" i="1"/>
  <c r="E49" i="1"/>
  <c r="L48" i="1"/>
  <c r="J48" i="1"/>
  <c r="I48" i="1"/>
  <c r="H48" i="1"/>
  <c r="F48" i="1"/>
  <c r="E48" i="1"/>
  <c r="L47" i="1"/>
  <c r="J47" i="1"/>
  <c r="I47" i="1"/>
  <c r="H47" i="1"/>
  <c r="F47" i="1"/>
  <c r="E47" i="1"/>
  <c r="L46" i="1"/>
  <c r="J46" i="1"/>
  <c r="I46" i="1"/>
  <c r="H46" i="1"/>
  <c r="F46" i="1"/>
  <c r="E46" i="1"/>
  <c r="E45" i="1"/>
  <c r="L44" i="1"/>
  <c r="J44" i="1"/>
  <c r="I44" i="1"/>
  <c r="F44" i="1"/>
  <c r="E44" i="1"/>
  <c r="L43" i="1"/>
  <c r="J43" i="1"/>
  <c r="I43" i="1"/>
  <c r="H43" i="1"/>
  <c r="F43" i="1"/>
  <c r="E43" i="1"/>
  <c r="L42" i="1"/>
  <c r="J42" i="1"/>
  <c r="I42" i="1"/>
  <c r="H42" i="1"/>
  <c r="F42" i="1"/>
  <c r="E42" i="1"/>
  <c r="E41" i="1"/>
  <c r="E40" i="1"/>
  <c r="L39" i="1"/>
  <c r="J39" i="1"/>
  <c r="I39" i="1"/>
  <c r="H39" i="1"/>
  <c r="F39" i="1"/>
  <c r="E39" i="1"/>
  <c r="L38" i="1"/>
  <c r="J38" i="1"/>
  <c r="I38" i="1"/>
  <c r="H38" i="1"/>
  <c r="F38" i="1"/>
  <c r="E38" i="1"/>
  <c r="L37" i="1"/>
  <c r="J37" i="1"/>
  <c r="I37" i="1"/>
  <c r="H37" i="1"/>
  <c r="F37" i="1"/>
  <c r="E37" i="1"/>
  <c r="L36" i="1"/>
  <c r="J36" i="1"/>
  <c r="I36" i="1"/>
  <c r="H36" i="1"/>
  <c r="F36" i="1"/>
  <c r="E36" i="1"/>
  <c r="L35" i="1"/>
  <c r="J35" i="1"/>
  <c r="I35" i="1"/>
  <c r="F35" i="1"/>
  <c r="E35" i="1"/>
  <c r="L34" i="1"/>
  <c r="J34" i="1"/>
  <c r="I34" i="1"/>
  <c r="F34" i="1"/>
  <c r="E34" i="1"/>
  <c r="L33" i="1"/>
  <c r="J33" i="1"/>
  <c r="I33" i="1"/>
  <c r="H33" i="1"/>
  <c r="F33" i="1"/>
  <c r="E33" i="1"/>
  <c r="L32" i="1"/>
  <c r="J32" i="1"/>
  <c r="I32" i="1"/>
  <c r="H32" i="1"/>
  <c r="F32" i="1"/>
  <c r="E32" i="1"/>
  <c r="L31" i="1"/>
  <c r="J31" i="1"/>
  <c r="I31" i="1"/>
  <c r="H31" i="1"/>
  <c r="F31" i="1"/>
  <c r="E31" i="1"/>
  <c r="L30" i="1"/>
  <c r="J30" i="1"/>
  <c r="I30" i="1"/>
  <c r="H30" i="1"/>
  <c r="F30" i="1"/>
  <c r="E30" i="1"/>
  <c r="E29" i="1"/>
  <c r="L28" i="1"/>
  <c r="J28" i="1"/>
  <c r="I28" i="1"/>
  <c r="H28" i="1"/>
  <c r="F28" i="1"/>
  <c r="E28" i="1"/>
  <c r="L27" i="1"/>
  <c r="J27" i="1"/>
  <c r="I27" i="1"/>
  <c r="H27" i="1"/>
  <c r="F27" i="1"/>
  <c r="E27" i="1"/>
  <c r="L26" i="1"/>
  <c r="J26" i="1"/>
  <c r="I26" i="1"/>
  <c r="H26" i="1"/>
  <c r="F26" i="1"/>
  <c r="E26" i="1"/>
  <c r="L25" i="1"/>
  <c r="J25" i="1"/>
  <c r="I25" i="1"/>
  <c r="H25" i="1"/>
  <c r="F25" i="1"/>
  <c r="E25" i="1"/>
  <c r="L24" i="1"/>
  <c r="J24" i="1"/>
  <c r="I24" i="1"/>
  <c r="H24" i="1"/>
  <c r="F24" i="1"/>
  <c r="E24" i="1"/>
  <c r="L23" i="1"/>
  <c r="J23" i="1"/>
  <c r="I23" i="1"/>
  <c r="H23" i="1"/>
  <c r="H21" i="1" s="1"/>
  <c r="F23" i="1"/>
  <c r="E23" i="1"/>
  <c r="E22" i="1"/>
  <c r="J21" i="1"/>
  <c r="I21" i="1"/>
  <c r="E21" i="1"/>
  <c r="J20" i="1"/>
  <c r="I20" i="1"/>
  <c r="E20" i="1"/>
  <c r="J19" i="1"/>
  <c r="I19" i="1"/>
  <c r="E19" i="1"/>
  <c r="L18" i="1"/>
  <c r="J18" i="1"/>
  <c r="I18" i="1"/>
  <c r="H18" i="1"/>
  <c r="H19" i="1" s="1"/>
  <c r="F18" i="1"/>
  <c r="E18" i="1"/>
  <c r="L17" i="1"/>
  <c r="J17" i="1"/>
  <c r="I17" i="1"/>
  <c r="H17" i="1"/>
  <c r="H20" i="1" s="1"/>
  <c r="F17" i="1"/>
  <c r="E17" i="1"/>
  <c r="L16" i="1"/>
  <c r="J16" i="1"/>
  <c r="I16" i="1"/>
  <c r="H16" i="1"/>
  <c r="F16" i="1"/>
  <c r="E16" i="1"/>
  <c r="E15" i="1"/>
  <c r="L14" i="1"/>
  <c r="J14" i="1"/>
  <c r="I14" i="1"/>
  <c r="H14" i="1"/>
  <c r="F14" i="1"/>
  <c r="E14" i="1"/>
  <c r="L13" i="1"/>
  <c r="J13" i="1"/>
  <c r="I13" i="1"/>
  <c r="H13" i="1"/>
  <c r="F13" i="1"/>
  <c r="E13" i="1"/>
  <c r="L12" i="1"/>
  <c r="J12" i="1"/>
  <c r="I12" i="1"/>
  <c r="H12" i="1"/>
  <c r="F12" i="1"/>
  <c r="E12" i="1"/>
  <c r="E11" i="1"/>
  <c r="L10" i="1"/>
  <c r="J10" i="1"/>
  <c r="F10" i="1"/>
  <c r="E10" i="1"/>
  <c r="E9" i="1"/>
  <c r="L8" i="1"/>
  <c r="J8" i="1"/>
  <c r="F8" i="1"/>
  <c r="E8" i="1"/>
  <c r="E7" i="1"/>
  <c r="O11" i="12"/>
  <c r="O12" i="12"/>
  <c r="O16" i="12"/>
  <c r="O19" i="12"/>
  <c r="O20" i="12"/>
  <c r="O28" i="12"/>
  <c r="R32" i="12"/>
  <c r="O35" i="12"/>
  <c r="R36" i="12"/>
  <c r="O40" i="12"/>
  <c r="O43" i="12"/>
  <c r="O44" i="12"/>
  <c r="R52" i="12"/>
  <c r="R55" i="12"/>
  <c r="R56" i="12"/>
  <c r="R60" i="12"/>
  <c r="R64" i="12"/>
  <c r="R68" i="12"/>
  <c r="O72" i="12"/>
  <c r="R76" i="12"/>
  <c r="R80" i="12"/>
  <c r="O84" i="12"/>
  <c r="R88" i="12"/>
  <c r="O92" i="12"/>
  <c r="R96" i="12"/>
  <c r="R104" i="12"/>
  <c r="R108" i="12"/>
  <c r="R112" i="12"/>
  <c r="R116" i="12"/>
  <c r="R124" i="12"/>
  <c r="R128" i="12"/>
  <c r="R132" i="12"/>
  <c r="R140" i="12"/>
  <c r="R144" i="12"/>
  <c r="O147" i="12"/>
  <c r="R148" i="12"/>
  <c r="R155" i="12"/>
  <c r="R156" i="12"/>
  <c r="R160" i="12"/>
  <c r="O164" i="12"/>
  <c r="O172" i="12"/>
  <c r="R176" i="12"/>
  <c r="R180" i="12"/>
  <c r="O187" i="12"/>
  <c r="R188" i="12"/>
  <c r="O191" i="12"/>
  <c r="R200" i="12"/>
  <c r="R203" i="12"/>
  <c r="R208" i="12"/>
  <c r="O216" i="12"/>
  <c r="R220" i="12"/>
  <c r="R223" i="12"/>
  <c r="R224" i="12"/>
  <c r="R235" i="12"/>
  <c r="R236" i="12"/>
  <c r="R239" i="12"/>
  <c r="O240" i="12"/>
  <c r="R243" i="12"/>
  <c r="R247" i="12"/>
  <c r="R252" i="12"/>
  <c r="R256" i="12"/>
  <c r="O259" i="12"/>
  <c r="O268" i="12"/>
  <c r="O276" i="12"/>
  <c r="R279" i="12"/>
  <c r="O284" i="12"/>
  <c r="R291" i="12"/>
  <c r="O292" i="12"/>
  <c r="O295" i="12"/>
  <c r="R296" i="12"/>
  <c r="R299" i="12"/>
  <c r="O300" i="12"/>
  <c r="R307" i="12"/>
  <c r="R308" i="12"/>
  <c r="R311" i="12"/>
  <c r="O315" i="12"/>
  <c r="R316" i="12"/>
  <c r="O319" i="12"/>
  <c r="R320" i="12"/>
  <c r="R323" i="12"/>
  <c r="R332" i="12"/>
  <c r="O340" i="12"/>
  <c r="R343" i="12"/>
  <c r="R351" i="12"/>
  <c r="O352" i="12"/>
  <c r="O360" i="12"/>
  <c r="R363" i="12"/>
  <c r="R375" i="12"/>
  <c r="R391" i="12"/>
  <c r="R396" i="12"/>
  <c r="R399" i="12"/>
  <c r="R404" i="12"/>
  <c r="R407" i="12"/>
  <c r="R416" i="12"/>
  <c r="R422" i="12"/>
  <c r="R423" i="12"/>
  <c r="R434" i="12"/>
  <c r="O436" i="12"/>
  <c r="O438" i="12"/>
  <c r="O440" i="12"/>
  <c r="R442" i="12"/>
  <c r="R443" i="12"/>
  <c r="O446" i="12"/>
  <c r="R447" i="12"/>
  <c r="R448" i="12"/>
  <c r="R452" i="12"/>
  <c r="O454" i="12"/>
  <c r="R462" i="12"/>
  <c r="O470" i="12"/>
  <c r="O475" i="12"/>
  <c r="O476" i="12"/>
  <c r="O478" i="12"/>
  <c r="O24" i="12"/>
  <c r="R48" i="12"/>
  <c r="O64" i="12"/>
  <c r="R84" i="12"/>
  <c r="O100" i="12"/>
  <c r="R120" i="12"/>
  <c r="O136" i="12"/>
  <c r="O152" i="12"/>
  <c r="R168" i="12"/>
  <c r="R184" i="12"/>
  <c r="O212" i="12"/>
  <c r="O228" i="12"/>
  <c r="O260" i="12"/>
  <c r="R288" i="12"/>
  <c r="R312" i="12"/>
  <c r="R336" i="12"/>
  <c r="R368" i="12"/>
  <c r="O428" i="12"/>
  <c r="R433" i="12"/>
  <c r="R444" i="12"/>
  <c r="R456" i="12"/>
  <c r="R457" i="12"/>
  <c r="R469" i="12"/>
  <c r="R477" i="12"/>
  <c r="R478" i="12"/>
  <c r="O477" i="12"/>
  <c r="R475" i="12"/>
  <c r="R474" i="12"/>
  <c r="O474" i="12"/>
  <c r="N474" i="12"/>
  <c r="R473" i="12"/>
  <c r="O473" i="12"/>
  <c r="N472" i="12"/>
  <c r="R470" i="12"/>
  <c r="O469" i="12"/>
  <c r="N469" i="12"/>
  <c r="N467" i="12"/>
  <c r="R466" i="12"/>
  <c r="O466" i="12"/>
  <c r="R465" i="12"/>
  <c r="O465" i="12"/>
  <c r="N465" i="12"/>
  <c r="N464" i="12"/>
  <c r="N463" i="12"/>
  <c r="O462" i="12"/>
  <c r="N462" i="12"/>
  <c r="R461" i="12"/>
  <c r="O461" i="12"/>
  <c r="N461" i="12"/>
  <c r="N459" i="12"/>
  <c r="R458" i="12"/>
  <c r="O458" i="12"/>
  <c r="O456" i="12"/>
  <c r="N456" i="12"/>
  <c r="R454" i="12"/>
  <c r="R453" i="12"/>
  <c r="O453" i="12"/>
  <c r="O452" i="12"/>
  <c r="N452" i="12"/>
  <c r="N451" i="12"/>
  <c r="R450" i="12"/>
  <c r="O450" i="12"/>
  <c r="N450" i="12"/>
  <c r="R449" i="12"/>
  <c r="O449" i="12"/>
  <c r="N449" i="12"/>
  <c r="O448" i="12"/>
  <c r="N448" i="12"/>
  <c r="N447" i="12"/>
  <c r="N446" i="12"/>
  <c r="R445" i="12"/>
  <c r="O445" i="12"/>
  <c r="N445" i="12"/>
  <c r="O444" i="12"/>
  <c r="N444" i="12"/>
  <c r="O443" i="12"/>
  <c r="N443" i="12"/>
  <c r="O442" i="12"/>
  <c r="R441" i="12"/>
  <c r="O441" i="12"/>
  <c r="R438" i="12"/>
  <c r="R437" i="12"/>
  <c r="O437" i="12"/>
  <c r="O434" i="12"/>
  <c r="N434" i="12"/>
  <c r="O433" i="12"/>
  <c r="N433" i="12"/>
  <c r="N432" i="12"/>
  <c r="N431" i="12"/>
  <c r="R430" i="12"/>
  <c r="N430" i="12"/>
  <c r="O430" i="12"/>
  <c r="R429" i="12"/>
  <c r="N429" i="12"/>
  <c r="O429" i="12"/>
  <c r="N428" i="12"/>
  <c r="N427" i="12"/>
  <c r="R426" i="12"/>
  <c r="P426" i="12"/>
  <c r="O426" i="12"/>
  <c r="N426" i="12"/>
  <c r="R425" i="12"/>
  <c r="O425" i="12"/>
  <c r="N425" i="12"/>
  <c r="N424" i="12"/>
  <c r="N423" i="12"/>
  <c r="N422" i="12"/>
  <c r="R421" i="12"/>
  <c r="O421" i="12"/>
  <c r="N421" i="12"/>
  <c r="N420" i="12"/>
  <c r="N419" i="12"/>
  <c r="R418" i="12"/>
  <c r="O418" i="12"/>
  <c r="N418" i="12"/>
  <c r="R417" i="12"/>
  <c r="O417" i="12"/>
  <c r="N417" i="12"/>
  <c r="O416" i="12"/>
  <c r="N416" i="12"/>
  <c r="N415" i="12"/>
  <c r="R414" i="12"/>
  <c r="O414" i="12"/>
  <c r="N414" i="12"/>
  <c r="R413" i="12"/>
  <c r="O413" i="12"/>
  <c r="N413" i="12"/>
  <c r="N412" i="12"/>
  <c r="N411" i="12"/>
  <c r="R410" i="12"/>
  <c r="O410" i="12"/>
  <c r="N410" i="12"/>
  <c r="R409" i="12"/>
  <c r="N409" i="12"/>
  <c r="O409" i="12"/>
  <c r="N408" i="12"/>
  <c r="O407" i="12"/>
  <c r="N407" i="12"/>
  <c r="R406" i="12"/>
  <c r="N406" i="12"/>
  <c r="O406" i="12"/>
  <c r="R405" i="12"/>
  <c r="N405" i="12"/>
  <c r="O405" i="12"/>
  <c r="O404" i="12"/>
  <c r="N404" i="12"/>
  <c r="R402" i="12"/>
  <c r="N402" i="12"/>
  <c r="O402" i="12"/>
  <c r="R401" i="12"/>
  <c r="N401" i="12"/>
  <c r="O401" i="12"/>
  <c r="N400" i="12"/>
  <c r="O399" i="12"/>
  <c r="N399" i="12"/>
  <c r="R398" i="12"/>
  <c r="N398" i="12"/>
  <c r="O398" i="12"/>
  <c r="R397" i="12"/>
  <c r="N397" i="12"/>
  <c r="O397" i="12"/>
  <c r="O396" i="12"/>
  <c r="N396" i="12"/>
  <c r="N395" i="12"/>
  <c r="R394" i="12"/>
  <c r="O394" i="12"/>
  <c r="N394" i="12"/>
  <c r="R393" i="12"/>
  <c r="O393" i="12"/>
  <c r="N393" i="12"/>
  <c r="N392" i="12"/>
  <c r="R390" i="12"/>
  <c r="R389" i="12"/>
  <c r="P389" i="12"/>
  <c r="N387" i="12"/>
  <c r="R386" i="12"/>
  <c r="O386" i="12"/>
  <c r="N386" i="12"/>
  <c r="R385" i="12"/>
  <c r="O385" i="12"/>
  <c r="R382" i="12"/>
  <c r="O382" i="12"/>
  <c r="R381" i="12"/>
  <c r="O381" i="12"/>
  <c r="N379" i="12"/>
  <c r="R378" i="12"/>
  <c r="O378" i="12"/>
  <c r="N378" i="12"/>
  <c r="R377" i="12"/>
  <c r="O377" i="12"/>
  <c r="O375" i="12"/>
  <c r="N375" i="12"/>
  <c r="R374" i="12"/>
  <c r="O374" i="12"/>
  <c r="N374" i="12"/>
  <c r="R373" i="12"/>
  <c r="O373" i="12"/>
  <c r="N372" i="12"/>
  <c r="N371" i="12"/>
  <c r="R370" i="12"/>
  <c r="N370" i="12"/>
  <c r="O370" i="12"/>
  <c r="R369" i="12"/>
  <c r="O369" i="12"/>
  <c r="N369" i="12"/>
  <c r="O368" i="12"/>
  <c r="N368" i="12"/>
  <c r="R366" i="12"/>
  <c r="O366" i="12"/>
  <c r="R365" i="12"/>
  <c r="O365" i="12"/>
  <c r="N365" i="12"/>
  <c r="N364" i="12"/>
  <c r="O363" i="12"/>
  <c r="N363" i="12"/>
  <c r="R362" i="12"/>
  <c r="O362" i="12"/>
  <c r="N362" i="12"/>
  <c r="R361" i="12"/>
  <c r="O361" i="12"/>
  <c r="R358" i="12"/>
  <c r="O358" i="12"/>
  <c r="R357" i="12"/>
  <c r="O357" i="12"/>
  <c r="R354" i="12"/>
  <c r="O354" i="12"/>
  <c r="R353" i="12"/>
  <c r="O353" i="12"/>
  <c r="O351" i="12"/>
  <c r="N351" i="12"/>
  <c r="R350" i="12"/>
  <c r="P350" i="12"/>
  <c r="N350" i="12"/>
  <c r="O350" i="12"/>
  <c r="R349" i="12"/>
  <c r="P349" i="12"/>
  <c r="N349" i="12"/>
  <c r="O349" i="12"/>
  <c r="P348" i="12"/>
  <c r="N348" i="12"/>
  <c r="P347" i="12"/>
  <c r="N347" i="12"/>
  <c r="R346" i="12"/>
  <c r="P346" i="12"/>
  <c r="N346" i="12"/>
  <c r="O346" i="12"/>
  <c r="R345" i="12"/>
  <c r="P345" i="12"/>
  <c r="N345" i="12"/>
  <c r="O345" i="12"/>
  <c r="P344" i="12"/>
  <c r="N344" i="12"/>
  <c r="P343" i="12"/>
  <c r="O343" i="12"/>
  <c r="N343" i="12"/>
  <c r="R342" i="12"/>
  <c r="P342" i="12"/>
  <c r="O342" i="12"/>
  <c r="R341" i="12"/>
  <c r="P341" i="12"/>
  <c r="O341" i="12"/>
  <c r="N341" i="12"/>
  <c r="P340" i="12"/>
  <c r="P339" i="12"/>
  <c r="N339" i="12"/>
  <c r="R338" i="12"/>
  <c r="P338" i="12"/>
  <c r="O338" i="12"/>
  <c r="R337" i="12"/>
  <c r="P337" i="12"/>
  <c r="O337" i="12"/>
  <c r="N337" i="12"/>
  <c r="P336" i="12"/>
  <c r="O336" i="12"/>
  <c r="N336" i="12"/>
  <c r="P335" i="12"/>
  <c r="N335" i="12"/>
  <c r="R334" i="12"/>
  <c r="P334" i="12"/>
  <c r="O334" i="12"/>
  <c r="N334" i="12"/>
  <c r="R333" i="12"/>
  <c r="P333" i="12"/>
  <c r="O333" i="12"/>
  <c r="N333" i="12"/>
  <c r="P332" i="12"/>
  <c r="P331" i="12"/>
  <c r="N331" i="12"/>
  <c r="R330" i="12"/>
  <c r="P330" i="12"/>
  <c r="O330" i="12"/>
  <c r="N330" i="12"/>
  <c r="R329" i="12"/>
  <c r="O329" i="12"/>
  <c r="N329" i="12"/>
  <c r="N328" i="12"/>
  <c r="N327" i="12"/>
  <c r="R326" i="12"/>
  <c r="O326" i="12"/>
  <c r="N326" i="12"/>
  <c r="R325" i="12"/>
  <c r="O325" i="12"/>
  <c r="R322" i="12"/>
  <c r="O322" i="12"/>
  <c r="R321" i="12"/>
  <c r="O321" i="12"/>
  <c r="O320" i="12"/>
  <c r="N320" i="12"/>
  <c r="N319" i="12"/>
  <c r="R318" i="12"/>
  <c r="O318" i="12"/>
  <c r="N318" i="12"/>
  <c r="R317" i="12"/>
  <c r="O317" i="12"/>
  <c r="N317" i="12"/>
  <c r="O316" i="12"/>
  <c r="N316" i="12"/>
  <c r="N315" i="12"/>
  <c r="R314" i="12"/>
  <c r="O314" i="12"/>
  <c r="N314" i="12"/>
  <c r="R313" i="12"/>
  <c r="O313" i="12"/>
  <c r="N313" i="12"/>
  <c r="O312" i="12"/>
  <c r="N312" i="12"/>
  <c r="N311" i="12"/>
  <c r="O311" i="12"/>
  <c r="R310" i="12"/>
  <c r="O310" i="12"/>
  <c r="N310" i="12"/>
  <c r="R309" i="12"/>
  <c r="N309" i="12"/>
  <c r="O309" i="12"/>
  <c r="O308" i="12"/>
  <c r="N308" i="12"/>
  <c r="O307" i="12"/>
  <c r="N307" i="12"/>
  <c r="R306" i="12"/>
  <c r="P306" i="12"/>
  <c r="O306" i="12"/>
  <c r="R305" i="12"/>
  <c r="P305" i="12"/>
  <c r="O305" i="12"/>
  <c r="N305" i="12"/>
  <c r="P304" i="12"/>
  <c r="N304" i="12"/>
  <c r="P303" i="12"/>
  <c r="N303" i="12"/>
  <c r="R302" i="12"/>
  <c r="P302" i="12"/>
  <c r="O302" i="12"/>
  <c r="R301" i="12"/>
  <c r="P301" i="12"/>
  <c r="O301" i="12"/>
  <c r="N301" i="12"/>
  <c r="P300" i="12"/>
  <c r="N300" i="12"/>
  <c r="P299" i="12"/>
  <c r="O299" i="12"/>
  <c r="N299" i="12"/>
  <c r="R298" i="12"/>
  <c r="P298" i="12"/>
  <c r="O298" i="12"/>
  <c r="N298" i="12"/>
  <c r="R297" i="12"/>
  <c r="P297" i="12"/>
  <c r="O297" i="12"/>
  <c r="P296" i="12"/>
  <c r="N296" i="12"/>
  <c r="P295" i="12"/>
  <c r="N295" i="12"/>
  <c r="R294" i="12"/>
  <c r="P294" i="12"/>
  <c r="O294" i="12"/>
  <c r="N294" i="12"/>
  <c r="R293" i="12"/>
  <c r="P293" i="12"/>
  <c r="O293" i="12"/>
  <c r="N293" i="12"/>
  <c r="P292" i="12"/>
  <c r="P291" i="12"/>
  <c r="R290" i="12"/>
  <c r="P290" i="12"/>
  <c r="N290" i="12"/>
  <c r="O290" i="12"/>
  <c r="R289" i="12"/>
  <c r="O289" i="12"/>
  <c r="N289" i="12"/>
  <c r="N288" i="12"/>
  <c r="N287" i="12"/>
  <c r="R286" i="12"/>
  <c r="O286" i="12"/>
  <c r="N286" i="12"/>
  <c r="R285" i="12"/>
  <c r="O285" i="12"/>
  <c r="N285" i="12"/>
  <c r="R284" i="12"/>
  <c r="N284" i="12"/>
  <c r="N283" i="12"/>
  <c r="R282" i="12"/>
  <c r="O282" i="12"/>
  <c r="N282" i="12"/>
  <c r="R281" i="12"/>
  <c r="O281" i="12"/>
  <c r="N281" i="12"/>
  <c r="R280" i="12"/>
  <c r="O280" i="12"/>
  <c r="O279" i="12"/>
  <c r="N279" i="12"/>
  <c r="R278" i="12"/>
  <c r="O278" i="12"/>
  <c r="R277" i="12"/>
  <c r="O277" i="12"/>
  <c r="N277" i="12"/>
  <c r="R276" i="12"/>
  <c r="N276" i="12"/>
  <c r="N275" i="12"/>
  <c r="R274" i="12"/>
  <c r="O274" i="12"/>
  <c r="N274" i="12"/>
  <c r="R273" i="12"/>
  <c r="O273" i="12"/>
  <c r="N273" i="12"/>
  <c r="R272" i="12"/>
  <c r="O272" i="12"/>
  <c r="N272" i="12"/>
  <c r="R270" i="12"/>
  <c r="P270" i="12"/>
  <c r="O270" i="12"/>
  <c r="N270" i="12"/>
  <c r="R269" i="12"/>
  <c r="P269" i="12"/>
  <c r="N269" i="12"/>
  <c r="O269" i="12"/>
  <c r="R268" i="12"/>
  <c r="P268" i="12"/>
  <c r="P267" i="12"/>
  <c r="N267" i="12"/>
  <c r="R266" i="12"/>
  <c r="P266" i="12"/>
  <c r="O266" i="12"/>
  <c r="N266" i="12"/>
  <c r="R265" i="12"/>
  <c r="P265" i="12"/>
  <c r="O265" i="12"/>
  <c r="N265" i="12"/>
  <c r="P264" i="12"/>
  <c r="P263" i="12"/>
  <c r="N263" i="12"/>
  <c r="R262" i="12"/>
  <c r="P262" i="12"/>
  <c r="O262" i="12"/>
  <c r="N262" i="12"/>
  <c r="R261" i="12"/>
  <c r="N261" i="12"/>
  <c r="R258" i="12"/>
  <c r="O258" i="12"/>
  <c r="N258" i="12"/>
  <c r="R257" i="12"/>
  <c r="O257" i="12"/>
  <c r="N257" i="12"/>
  <c r="O256" i="12"/>
  <c r="N256" i="12"/>
  <c r="N255" i="12"/>
  <c r="R254" i="12"/>
  <c r="N254" i="12"/>
  <c r="O254" i="12"/>
  <c r="R253" i="12"/>
  <c r="O253" i="12"/>
  <c r="O252" i="12"/>
  <c r="N252" i="12"/>
  <c r="N251" i="12"/>
  <c r="R250" i="12"/>
  <c r="O250" i="12"/>
  <c r="N250" i="12"/>
  <c r="R249" i="12"/>
  <c r="O249" i="12"/>
  <c r="O247" i="12"/>
  <c r="R246" i="12"/>
  <c r="O246" i="12"/>
  <c r="N246" i="12"/>
  <c r="R245" i="12"/>
  <c r="O245" i="12"/>
  <c r="O243" i="12"/>
  <c r="N243" i="12"/>
  <c r="R242" i="12"/>
  <c r="O242" i="12"/>
  <c r="N242" i="12"/>
  <c r="R241" i="12"/>
  <c r="O241" i="12"/>
  <c r="N241" i="12"/>
  <c r="N240" i="12"/>
  <c r="N239" i="12"/>
  <c r="R238" i="12"/>
  <c r="N238" i="12"/>
  <c r="R237" i="12"/>
  <c r="N237" i="12"/>
  <c r="P236" i="12"/>
  <c r="N236" i="12"/>
  <c r="P235" i="12"/>
  <c r="N235" i="12"/>
  <c r="R234" i="12"/>
  <c r="P234" i="12"/>
  <c r="N234" i="12"/>
  <c r="R233" i="12"/>
  <c r="P233" i="12"/>
  <c r="N233" i="12"/>
  <c r="O233" i="12"/>
  <c r="P232" i="12"/>
  <c r="P231" i="12"/>
  <c r="N231" i="12"/>
  <c r="R230" i="12"/>
  <c r="P230" i="12"/>
  <c r="O230" i="12"/>
  <c r="R229" i="12"/>
  <c r="P229" i="12"/>
  <c r="O229" i="12"/>
  <c r="N229" i="12"/>
  <c r="P228" i="12"/>
  <c r="P227" i="12"/>
  <c r="R226" i="12"/>
  <c r="P226" i="12"/>
  <c r="O226" i="12"/>
  <c r="N226" i="12"/>
  <c r="R225" i="12"/>
  <c r="P225" i="12"/>
  <c r="O225" i="12"/>
  <c r="P224" i="12"/>
  <c r="N223" i="12"/>
  <c r="R222" i="12"/>
  <c r="N222" i="12"/>
  <c r="R221" i="12"/>
  <c r="N221" i="12"/>
  <c r="N220" i="12"/>
  <c r="R218" i="12"/>
  <c r="O218" i="12"/>
  <c r="N218" i="12"/>
  <c r="R217" i="12"/>
  <c r="O217" i="12"/>
  <c r="N216" i="12"/>
  <c r="N215" i="12"/>
  <c r="R214" i="12"/>
  <c r="O214" i="12"/>
  <c r="N214" i="12"/>
  <c r="R213" i="12"/>
  <c r="N213" i="12"/>
  <c r="O213" i="12"/>
  <c r="N212" i="12"/>
  <c r="N211" i="12"/>
  <c r="R210" i="12"/>
  <c r="O210" i="12"/>
  <c r="N210" i="12"/>
  <c r="R209" i="12"/>
  <c r="N209" i="12"/>
  <c r="N208" i="12"/>
  <c r="N207" i="12"/>
  <c r="R206" i="12"/>
  <c r="O206" i="12"/>
  <c r="N206" i="12"/>
  <c r="R205" i="12"/>
  <c r="N205" i="12"/>
  <c r="O205" i="12"/>
  <c r="O203" i="12"/>
  <c r="N203" i="12"/>
  <c r="R202" i="12"/>
  <c r="O202" i="12"/>
  <c r="N202" i="12"/>
  <c r="R201" i="12"/>
  <c r="O201" i="12"/>
  <c r="N201" i="12"/>
  <c r="O200" i="12"/>
  <c r="N200" i="12"/>
  <c r="R198" i="12"/>
  <c r="O198" i="12"/>
  <c r="N198" i="12"/>
  <c r="R197" i="12"/>
  <c r="N197" i="12"/>
  <c r="O197" i="12"/>
  <c r="R196" i="12"/>
  <c r="O196" i="12"/>
  <c r="N196" i="12"/>
  <c r="N195" i="12"/>
  <c r="R194" i="12"/>
  <c r="O194" i="12"/>
  <c r="N194" i="12"/>
  <c r="R193" i="12"/>
  <c r="N193" i="12"/>
  <c r="O193" i="12"/>
  <c r="R192" i="12"/>
  <c r="O192" i="12"/>
  <c r="N192" i="12"/>
  <c r="R191" i="12"/>
  <c r="N191" i="12"/>
  <c r="R190" i="12"/>
  <c r="O190" i="12"/>
  <c r="N190" i="12"/>
  <c r="R189" i="12"/>
  <c r="O189" i="12"/>
  <c r="N189" i="12"/>
  <c r="O188" i="12"/>
  <c r="N188" i="12"/>
  <c r="R187" i="12"/>
  <c r="N187" i="12"/>
  <c r="R186" i="12"/>
  <c r="N186" i="12"/>
  <c r="O186" i="12"/>
  <c r="R185" i="12"/>
  <c r="O185" i="12"/>
  <c r="N184" i="12"/>
  <c r="R183" i="12"/>
  <c r="O183" i="12"/>
  <c r="N183" i="12"/>
  <c r="R182" i="12"/>
  <c r="O182" i="12"/>
  <c r="N182" i="12"/>
  <c r="R181" i="12"/>
  <c r="O181" i="12"/>
  <c r="O180" i="12"/>
  <c r="R179" i="12"/>
  <c r="O179" i="12"/>
  <c r="R178" i="12"/>
  <c r="O178" i="12"/>
  <c r="R177" i="12"/>
  <c r="O177" i="12"/>
  <c r="N177" i="12"/>
  <c r="O176" i="12"/>
  <c r="N176" i="12"/>
  <c r="N175" i="12"/>
  <c r="R174" i="12"/>
  <c r="O174" i="12"/>
  <c r="N174" i="12"/>
  <c r="R173" i="12"/>
  <c r="O173" i="12"/>
  <c r="N173" i="12"/>
  <c r="N172" i="12"/>
  <c r="N171" i="12"/>
  <c r="R170" i="12"/>
  <c r="N170" i="12"/>
  <c r="O170" i="12"/>
  <c r="R169" i="12"/>
  <c r="O169" i="12"/>
  <c r="N169" i="12"/>
  <c r="N168" i="12"/>
  <c r="R167" i="12"/>
  <c r="O167" i="12"/>
  <c r="N167" i="12"/>
  <c r="R166" i="12"/>
  <c r="O166" i="12"/>
  <c r="N166" i="12"/>
  <c r="R165" i="12"/>
  <c r="O165" i="12"/>
  <c r="N165" i="12"/>
  <c r="N164" i="12"/>
  <c r="R163" i="12"/>
  <c r="O163" i="12"/>
  <c r="N163" i="12"/>
  <c r="R162" i="12"/>
  <c r="O162" i="12"/>
  <c r="R161" i="12"/>
  <c r="O161" i="12"/>
  <c r="N160" i="12"/>
  <c r="R158" i="12"/>
  <c r="O158" i="12"/>
  <c r="R157" i="12"/>
  <c r="O157" i="12"/>
  <c r="N157" i="12"/>
  <c r="N156" i="12"/>
  <c r="O155" i="12"/>
  <c r="N155" i="12"/>
  <c r="R154" i="12"/>
  <c r="N154" i="12"/>
  <c r="O154" i="12"/>
  <c r="R153" i="12"/>
  <c r="O153" i="12"/>
  <c r="N153" i="12"/>
  <c r="R150" i="12"/>
  <c r="O150" i="12"/>
  <c r="R149" i="12"/>
  <c r="O149" i="12"/>
  <c r="N149" i="12"/>
  <c r="N148" i="12"/>
  <c r="O148" i="12"/>
  <c r="R147" i="12"/>
  <c r="N147" i="12"/>
  <c r="R146" i="12"/>
  <c r="N146" i="12"/>
  <c r="O146" i="12"/>
  <c r="R145" i="12"/>
  <c r="O145" i="12"/>
  <c r="N145" i="12"/>
  <c r="O144" i="12"/>
  <c r="N144" i="12"/>
  <c r="R142" i="12"/>
  <c r="O142" i="12"/>
  <c r="R141" i="12"/>
  <c r="O141" i="12"/>
  <c r="N141" i="12"/>
  <c r="N140" i="12"/>
  <c r="N139" i="12"/>
  <c r="R138" i="12"/>
  <c r="N138" i="12"/>
  <c r="O138" i="12"/>
  <c r="R137" i="12"/>
  <c r="O137" i="12"/>
  <c r="N137" i="12"/>
  <c r="R135" i="12"/>
  <c r="O135" i="12"/>
  <c r="R134" i="12"/>
  <c r="O134" i="12"/>
  <c r="R133" i="12"/>
  <c r="O133" i="12"/>
  <c r="N133" i="12"/>
  <c r="O132" i="12"/>
  <c r="N132" i="12"/>
  <c r="N131" i="12"/>
  <c r="R130" i="12"/>
  <c r="O130" i="12"/>
  <c r="N130" i="12"/>
  <c r="R129" i="12"/>
  <c r="N129" i="12"/>
  <c r="O129" i="12"/>
  <c r="O128" i="12"/>
  <c r="N128" i="12"/>
  <c r="R127" i="12"/>
  <c r="N127" i="12"/>
  <c r="O127" i="12"/>
  <c r="R126" i="12"/>
  <c r="O126" i="12"/>
  <c r="N126" i="12"/>
  <c r="R125" i="12"/>
  <c r="N125" i="12"/>
  <c r="O125" i="12"/>
  <c r="O124" i="12"/>
  <c r="N124" i="12"/>
  <c r="N123" i="12"/>
  <c r="R122" i="12"/>
  <c r="O122" i="12"/>
  <c r="N122" i="12"/>
  <c r="R121" i="12"/>
  <c r="N121" i="12"/>
  <c r="O121" i="12"/>
  <c r="O120" i="12"/>
  <c r="N120" i="12"/>
  <c r="R119" i="12"/>
  <c r="N119" i="12"/>
  <c r="O119" i="12"/>
  <c r="U118" i="12"/>
  <c r="R118" i="12"/>
  <c r="N118" i="12"/>
  <c r="O118" i="12"/>
  <c r="R117" i="12"/>
  <c r="N117" i="12"/>
  <c r="O117" i="12"/>
  <c r="O116" i="12"/>
  <c r="N116" i="12"/>
  <c r="R115" i="12"/>
  <c r="N115" i="12"/>
  <c r="O115" i="12"/>
  <c r="R114" i="12"/>
  <c r="N114" i="12"/>
  <c r="O114" i="12"/>
  <c r="R113" i="12"/>
  <c r="N113" i="12"/>
  <c r="O113" i="12"/>
  <c r="N112" i="12"/>
  <c r="R111" i="12"/>
  <c r="O111" i="12"/>
  <c r="N111" i="12"/>
  <c r="R110" i="12"/>
  <c r="N110" i="12"/>
  <c r="O110" i="12"/>
  <c r="R109" i="12"/>
  <c r="N109" i="12"/>
  <c r="O109" i="12"/>
  <c r="O108" i="12"/>
  <c r="N108" i="12"/>
  <c r="R107" i="12"/>
  <c r="N107" i="12"/>
  <c r="O107" i="12"/>
  <c r="R106" i="12"/>
  <c r="N106" i="12"/>
  <c r="O106" i="12"/>
  <c r="R105" i="12"/>
  <c r="O105" i="12"/>
  <c r="N105" i="12"/>
  <c r="N104" i="12"/>
  <c r="N103" i="12"/>
  <c r="R102" i="12"/>
  <c r="O102" i="12"/>
  <c r="N102" i="12"/>
  <c r="R101" i="12"/>
  <c r="O101" i="12"/>
  <c r="N101" i="12"/>
  <c r="N100" i="12"/>
  <c r="N99" i="12"/>
  <c r="R98" i="12"/>
  <c r="O98" i="12"/>
  <c r="N98" i="12"/>
  <c r="R97" i="12"/>
  <c r="O97" i="12"/>
  <c r="N97" i="12"/>
  <c r="R95" i="12"/>
  <c r="O95" i="12"/>
  <c r="R94" i="12"/>
  <c r="O94" i="12"/>
  <c r="R93" i="12"/>
  <c r="O93" i="12"/>
  <c r="R92" i="12"/>
  <c r="R91" i="12"/>
  <c r="O91" i="12"/>
  <c r="N91" i="12"/>
  <c r="R90" i="12"/>
  <c r="O90" i="12"/>
  <c r="N90" i="12"/>
  <c r="R89" i="12"/>
  <c r="O89" i="12"/>
  <c r="N89" i="12"/>
  <c r="N88" i="12"/>
  <c r="R86" i="12"/>
  <c r="O86" i="12"/>
  <c r="N86" i="12"/>
  <c r="R85" i="12"/>
  <c r="O85" i="12"/>
  <c r="N84" i="12"/>
  <c r="R83" i="12"/>
  <c r="O83" i="12"/>
  <c r="N83" i="12"/>
  <c r="R82" i="12"/>
  <c r="O82" i="12"/>
  <c r="N82" i="12"/>
  <c r="R81" i="12"/>
  <c r="O81" i="12"/>
  <c r="N81" i="12"/>
  <c r="O80" i="12"/>
  <c r="N80" i="12"/>
  <c r="R79" i="12"/>
  <c r="O79" i="12"/>
  <c r="N79" i="12"/>
  <c r="R78" i="12"/>
  <c r="O78" i="12"/>
  <c r="N78" i="12"/>
  <c r="R77" i="12"/>
  <c r="O77" i="12"/>
  <c r="N77" i="12"/>
  <c r="N76" i="12"/>
  <c r="R75" i="12"/>
  <c r="O75" i="12"/>
  <c r="N75" i="12"/>
  <c r="R74" i="12"/>
  <c r="O74" i="12"/>
  <c r="N74" i="12"/>
  <c r="R73" i="12"/>
  <c r="O73" i="12"/>
  <c r="N73" i="12"/>
  <c r="N72" i="12"/>
  <c r="N71" i="12"/>
  <c r="R70" i="12"/>
  <c r="O70" i="12"/>
  <c r="R69" i="12"/>
  <c r="O69" i="12"/>
  <c r="O68" i="12"/>
  <c r="N68" i="12"/>
  <c r="N67" i="12"/>
  <c r="R66" i="12"/>
  <c r="O66" i="12"/>
  <c r="N66" i="12"/>
  <c r="R65" i="12"/>
  <c r="O65" i="12"/>
  <c r="R62" i="12"/>
  <c r="O62" i="12"/>
  <c r="N62" i="12"/>
  <c r="R61" i="12"/>
  <c r="O61" i="12"/>
  <c r="N61" i="12"/>
  <c r="N60" i="12"/>
  <c r="R59" i="12"/>
  <c r="O59" i="12"/>
  <c r="N59" i="12"/>
  <c r="R58" i="12"/>
  <c r="O58" i="12"/>
  <c r="N58" i="12"/>
  <c r="R57" i="12"/>
  <c r="O57" i="12"/>
  <c r="O55" i="12"/>
  <c r="N55" i="12"/>
  <c r="R54" i="12"/>
  <c r="O54" i="12"/>
  <c r="N54" i="12"/>
  <c r="R53" i="12"/>
  <c r="O53" i="12"/>
  <c r="N53" i="12"/>
  <c r="O52" i="12"/>
  <c r="N52" i="12"/>
  <c r="R51" i="12"/>
  <c r="O51" i="12"/>
  <c r="N51" i="12"/>
  <c r="R50" i="12"/>
  <c r="O50" i="12"/>
  <c r="N50" i="12"/>
  <c r="R49" i="12"/>
  <c r="O49" i="12"/>
  <c r="N49" i="12"/>
  <c r="N48" i="12"/>
  <c r="N47" i="12"/>
  <c r="R46" i="12"/>
  <c r="N46" i="12"/>
  <c r="O46" i="12"/>
  <c r="R45" i="12"/>
  <c r="O45" i="12"/>
  <c r="N45" i="12"/>
  <c r="R43" i="12"/>
  <c r="R42" i="12"/>
  <c r="O42" i="12"/>
  <c r="R41" i="12"/>
  <c r="O41" i="12"/>
  <c r="N41" i="12"/>
  <c r="N40" i="12"/>
  <c r="R39" i="12"/>
  <c r="O39" i="12"/>
  <c r="N39" i="12"/>
  <c r="R38" i="12"/>
  <c r="O38" i="12"/>
  <c r="N38" i="12"/>
  <c r="R37" i="12"/>
  <c r="O37" i="12"/>
  <c r="N37" i="12"/>
  <c r="O36" i="12"/>
  <c r="N36" i="12"/>
  <c r="R35" i="12"/>
  <c r="N35" i="12"/>
  <c r="R34" i="12"/>
  <c r="N34" i="12"/>
  <c r="O34" i="12"/>
  <c r="R33" i="12"/>
  <c r="N33" i="12"/>
  <c r="O33" i="12"/>
  <c r="O32" i="12"/>
  <c r="N32" i="12"/>
  <c r="R31" i="12"/>
  <c r="O31" i="12"/>
  <c r="R30" i="12"/>
  <c r="O30" i="12"/>
  <c r="R29" i="12"/>
  <c r="O29" i="12"/>
  <c r="R27" i="12"/>
  <c r="O27" i="12"/>
  <c r="R26" i="12"/>
  <c r="O26" i="12"/>
  <c r="R25" i="12"/>
  <c r="O25" i="12"/>
  <c r="R22" i="12"/>
  <c r="O22" i="12"/>
  <c r="R21" i="12"/>
  <c r="O21" i="12"/>
  <c r="R20" i="12"/>
  <c r="R19" i="12"/>
  <c r="R18" i="12"/>
  <c r="O18" i="12"/>
  <c r="R17" i="12"/>
  <c r="O17" i="12"/>
  <c r="R14" i="12"/>
  <c r="O14" i="12"/>
  <c r="R13" i="12"/>
  <c r="O13" i="12"/>
  <c r="R12" i="12"/>
  <c r="R11" i="12"/>
  <c r="R10" i="12"/>
  <c r="O10" i="12"/>
  <c r="R9" i="12"/>
  <c r="O9" i="12"/>
  <c r="R8" i="12"/>
  <c r="N458" i="12" l="1"/>
  <c r="O479" i="12"/>
  <c r="R479" i="12"/>
  <c r="O471" i="12"/>
  <c r="R471" i="12"/>
  <c r="R467" i="12"/>
  <c r="O467" i="12"/>
  <c r="R463" i="12"/>
  <c r="O463" i="12"/>
  <c r="R459" i="12"/>
  <c r="O459" i="12"/>
  <c r="O455" i="12"/>
  <c r="R455" i="12"/>
  <c r="R451" i="12"/>
  <c r="O451" i="12"/>
  <c r="O439" i="12"/>
  <c r="R439" i="12"/>
  <c r="R435" i="12"/>
  <c r="O435" i="12"/>
  <c r="O431" i="12"/>
  <c r="R431" i="12"/>
  <c r="O427" i="12"/>
  <c r="R427" i="12"/>
  <c r="R419" i="12"/>
  <c r="O419" i="12"/>
  <c r="R415" i="12"/>
  <c r="O415" i="12"/>
  <c r="R411" i="12"/>
  <c r="O411" i="12"/>
  <c r="O395" i="12"/>
  <c r="R395" i="12"/>
  <c r="R387" i="12"/>
  <c r="O387" i="12"/>
  <c r="R379" i="12"/>
  <c r="O379" i="12"/>
  <c r="O371" i="12"/>
  <c r="R371" i="12"/>
  <c r="R367" i="12"/>
  <c r="O367" i="12"/>
  <c r="O359" i="12"/>
  <c r="R359" i="12"/>
  <c r="O355" i="12"/>
  <c r="R355" i="12"/>
  <c r="O347" i="12"/>
  <c r="R347" i="12"/>
  <c r="R339" i="12"/>
  <c r="O339" i="12"/>
  <c r="O335" i="12"/>
  <c r="R335" i="12"/>
  <c r="O331" i="12"/>
  <c r="R331" i="12"/>
  <c r="R327" i="12"/>
  <c r="O327" i="12"/>
  <c r="R303" i="12"/>
  <c r="O303" i="12"/>
  <c r="R287" i="12"/>
  <c r="O283" i="12"/>
  <c r="R283" i="12"/>
  <c r="O275" i="12"/>
  <c r="R275" i="12"/>
  <c r="R267" i="12"/>
  <c r="O267" i="12"/>
  <c r="O263" i="12"/>
  <c r="R263" i="12"/>
  <c r="R255" i="12"/>
  <c r="R251" i="12"/>
  <c r="O251" i="12"/>
  <c r="O231" i="12"/>
  <c r="R231" i="12"/>
  <c r="R227" i="12"/>
  <c r="O227" i="12"/>
  <c r="O219" i="12"/>
  <c r="R219" i="12"/>
  <c r="O215" i="12"/>
  <c r="R215" i="12"/>
  <c r="O211" i="12"/>
  <c r="R211" i="12"/>
  <c r="O207" i="12"/>
  <c r="R207" i="12"/>
  <c r="R199" i="12"/>
  <c r="O199" i="12"/>
  <c r="R195" i="12"/>
  <c r="O195" i="12"/>
  <c r="R175" i="12"/>
  <c r="O175" i="12"/>
  <c r="R171" i="12"/>
  <c r="O171" i="12"/>
  <c r="R159" i="12"/>
  <c r="O159" i="12"/>
  <c r="O151" i="12"/>
  <c r="R151" i="12"/>
  <c r="R143" i="12"/>
  <c r="O143" i="12"/>
  <c r="R139" i="12"/>
  <c r="O139" i="12"/>
  <c r="O131" i="12"/>
  <c r="R131" i="12"/>
  <c r="R123" i="12"/>
  <c r="O123" i="12"/>
  <c r="R103" i="12"/>
  <c r="O103" i="12"/>
  <c r="R99" i="12"/>
  <c r="O99" i="12"/>
  <c r="R87" i="12"/>
  <c r="O87" i="12"/>
  <c r="R71" i="12"/>
  <c r="O71" i="12"/>
  <c r="R67" i="12"/>
  <c r="O67" i="12"/>
  <c r="O63" i="12"/>
  <c r="R63" i="12"/>
  <c r="R47" i="12"/>
  <c r="O47" i="12"/>
  <c r="O23" i="12"/>
  <c r="R23" i="12"/>
  <c r="R15" i="12"/>
  <c r="O15" i="12"/>
  <c r="R295" i="12"/>
  <c r="R319" i="12"/>
  <c r="O323" i="12"/>
  <c r="O423" i="12"/>
  <c r="O447" i="12"/>
  <c r="N468" i="12"/>
  <c r="N87" i="12"/>
  <c r="N161" i="12"/>
  <c r="R259" i="12"/>
  <c r="O291" i="12"/>
  <c r="N377" i="12"/>
  <c r="N466" i="12"/>
  <c r="N142" i="12"/>
  <c r="N143" i="12"/>
  <c r="N158" i="12"/>
  <c r="N159" i="12"/>
  <c r="N162" i="12"/>
  <c r="N199" i="12"/>
  <c r="N204" i="12"/>
  <c r="N217" i="12"/>
  <c r="N227" i="12"/>
  <c r="R315" i="12"/>
  <c r="N373" i="12"/>
  <c r="N460" i="12"/>
  <c r="N225" i="12"/>
  <c r="N473" i="12"/>
  <c r="N230" i="12"/>
  <c r="N376" i="12"/>
  <c r="N219" i="12"/>
  <c r="N457" i="12"/>
  <c r="N247" i="12"/>
  <c r="N292" i="12"/>
  <c r="O422" i="12"/>
  <c r="R446" i="12"/>
  <c r="O8" i="12"/>
  <c r="H500" i="1"/>
  <c r="H139" i="1"/>
  <c r="R40" i="12"/>
  <c r="O56" i="12"/>
  <c r="R72" i="12"/>
  <c r="O296" i="12"/>
  <c r="R468" i="12"/>
  <c r="O468" i="12"/>
  <c r="R460" i="12"/>
  <c r="O460" i="12"/>
  <c r="R432" i="12"/>
  <c r="O432" i="12"/>
  <c r="R420" i="12"/>
  <c r="O420" i="12"/>
  <c r="R392" i="12"/>
  <c r="O392" i="12"/>
  <c r="R380" i="12"/>
  <c r="O380" i="12"/>
  <c r="O372" i="12"/>
  <c r="R372" i="12"/>
  <c r="R348" i="12"/>
  <c r="O348" i="12"/>
  <c r="R328" i="12"/>
  <c r="O328" i="12"/>
  <c r="O324" i="12"/>
  <c r="R324" i="12"/>
  <c r="R264" i="12"/>
  <c r="O264" i="12"/>
  <c r="R24" i="12"/>
  <c r="R28" i="12"/>
  <c r="O60" i="12"/>
  <c r="O76" i="12"/>
  <c r="O96" i="12"/>
  <c r="R100" i="12"/>
  <c r="O104" i="12"/>
  <c r="O112" i="12"/>
  <c r="R136" i="12"/>
  <c r="R152" i="12"/>
  <c r="O156" i="12"/>
  <c r="O168" i="12"/>
  <c r="R212" i="12"/>
  <c r="R216" i="12"/>
  <c r="O224" i="12"/>
  <c r="R260" i="12"/>
  <c r="R292" i="12"/>
  <c r="O332" i="12"/>
  <c r="R340" i="12"/>
  <c r="R352" i="12"/>
  <c r="R436" i="12"/>
  <c r="R440" i="12"/>
  <c r="O472" i="12"/>
  <c r="R472" i="12"/>
  <c r="R424" i="12"/>
  <c r="O424" i="12"/>
  <c r="R412" i="12"/>
  <c r="O412" i="12"/>
  <c r="R400" i="12"/>
  <c r="O400" i="12"/>
  <c r="R388" i="12"/>
  <c r="R376" i="12"/>
  <c r="O376" i="12"/>
  <c r="R364" i="12"/>
  <c r="O364" i="12"/>
  <c r="R244" i="12"/>
  <c r="O244" i="12"/>
  <c r="R204" i="12"/>
  <c r="O204" i="12"/>
  <c r="R16" i="12"/>
  <c r="R44" i="12"/>
  <c r="O140" i="12"/>
  <c r="O160" i="12"/>
  <c r="R164" i="12"/>
  <c r="R172" i="12"/>
  <c r="R240" i="12"/>
  <c r="R300" i="12"/>
  <c r="R360" i="12"/>
  <c r="O464" i="12"/>
  <c r="R464" i="12"/>
  <c r="O408" i="12"/>
  <c r="R408" i="12"/>
  <c r="R356" i="12"/>
  <c r="O356" i="12"/>
  <c r="R344" i="12"/>
  <c r="O344" i="12"/>
  <c r="R304" i="12"/>
  <c r="O304" i="12"/>
  <c r="R248" i="12"/>
  <c r="O248" i="12"/>
  <c r="O232" i="12"/>
  <c r="R232" i="12"/>
  <c r="O48" i="12"/>
  <c r="O88" i="12"/>
  <c r="O184" i="12"/>
  <c r="R228" i="12"/>
  <c r="R428" i="12"/>
  <c r="R476" i="12"/>
  <c r="O457" i="12"/>
  <c r="N9" i="12"/>
  <c r="N11" i="12"/>
  <c r="N13" i="12"/>
  <c r="N15" i="12"/>
  <c r="N17" i="12"/>
  <c r="N19" i="12"/>
  <c r="N21" i="12"/>
  <c r="N8" i="12"/>
  <c r="N10" i="12"/>
  <c r="N12" i="12"/>
  <c r="N14" i="12"/>
  <c r="N16" i="12"/>
  <c r="N18" i="12"/>
  <c r="N20" i="12"/>
  <c r="N70" i="12"/>
  <c r="N96" i="12"/>
  <c r="N253" i="12"/>
  <c r="N322" i="12"/>
  <c r="N324" i="12"/>
  <c r="N355" i="12"/>
  <c r="N476" i="12"/>
  <c r="N22" i="12"/>
  <c r="N23" i="12"/>
  <c r="N24" i="12"/>
  <c r="N25" i="12"/>
  <c r="N26" i="12"/>
  <c r="N27" i="12"/>
  <c r="N28" i="12"/>
  <c r="N29" i="12"/>
  <c r="N30" i="12"/>
  <c r="N31" i="12"/>
  <c r="N42" i="12"/>
  <c r="N43" i="12"/>
  <c r="N44" i="12"/>
  <c r="N56" i="12"/>
  <c r="N63" i="12"/>
  <c r="N64" i="12"/>
  <c r="N69" i="12"/>
  <c r="N85" i="12"/>
  <c r="N92" i="12"/>
  <c r="N93" i="12"/>
  <c r="N94" i="12"/>
  <c r="N95" i="12"/>
  <c r="N134" i="12"/>
  <c r="N135" i="12"/>
  <c r="N136" i="12"/>
  <c r="N150" i="12"/>
  <c r="N151" i="12"/>
  <c r="N152" i="12"/>
  <c r="N178" i="12"/>
  <c r="N179" i="12"/>
  <c r="N180" i="12"/>
  <c r="N181" i="12"/>
  <c r="N224" i="12"/>
  <c r="N228" i="12"/>
  <c r="N232" i="12"/>
  <c r="N244" i="12"/>
  <c r="N264" i="12"/>
  <c r="N291" i="12"/>
  <c r="N306" i="12"/>
  <c r="N353" i="12"/>
  <c r="N361" i="12"/>
  <c r="N268" i="12"/>
  <c r="N248" i="12"/>
  <c r="N259" i="12"/>
  <c r="N302" i="12"/>
  <c r="N321" i="12"/>
  <c r="N323" i="12"/>
  <c r="N325" i="12"/>
  <c r="N338" i="12"/>
  <c r="N359" i="12"/>
  <c r="N478" i="12"/>
  <c r="N57" i="12"/>
  <c r="N65" i="12"/>
  <c r="N260" i="12"/>
  <c r="N245" i="12"/>
  <c r="N249" i="12"/>
  <c r="N280" i="12"/>
  <c r="N297" i="12"/>
  <c r="N332" i="12"/>
  <c r="N340" i="12"/>
  <c r="N357" i="12"/>
  <c r="N454" i="12"/>
  <c r="N366" i="12"/>
  <c r="N380" i="12"/>
  <c r="N382" i="12"/>
  <c r="N435" i="12"/>
  <c r="N437" i="12"/>
  <c r="N439" i="12"/>
  <c r="N441" i="12"/>
  <c r="N470" i="12"/>
  <c r="N342" i="12"/>
  <c r="N352" i="12"/>
  <c r="N354" i="12"/>
  <c r="N356" i="12"/>
  <c r="N358" i="12"/>
  <c r="N360" i="12"/>
  <c r="N453" i="12"/>
  <c r="N455" i="12"/>
  <c r="N475" i="12"/>
  <c r="N477" i="12"/>
  <c r="N479" i="12"/>
  <c r="N367" i="12"/>
  <c r="N381" i="12"/>
  <c r="N385" i="12"/>
  <c r="N436" i="12"/>
  <c r="N438" i="12"/>
  <c r="N440" i="12"/>
  <c r="N442" i="12"/>
  <c r="N471" i="12"/>
  <c r="N6" i="4" l="1"/>
  <c r="N7" i="4"/>
  <c r="N8" i="4"/>
  <c r="N9" i="4"/>
  <c r="N10" i="4"/>
  <c r="N11" i="4"/>
  <c r="N12" i="4"/>
  <c r="N5" i="4"/>
  <c r="J12" i="10" l="1"/>
  <c r="K12" i="10"/>
  <c r="L12" i="10"/>
  <c r="M12" i="10"/>
  <c r="J13" i="10"/>
  <c r="K13" i="10"/>
  <c r="L13" i="10"/>
  <c r="M13" i="10"/>
  <c r="K11" i="10"/>
  <c r="L11" i="10"/>
  <c r="M11" i="10"/>
  <c r="J11" i="10"/>
  <c r="J6" i="10"/>
  <c r="K6" i="10"/>
  <c r="L6" i="10"/>
  <c r="M6" i="10"/>
  <c r="K5" i="10"/>
  <c r="L5" i="10"/>
  <c r="M5" i="10"/>
  <c r="J5" i="10"/>
  <c r="J12" i="15"/>
  <c r="K12" i="15"/>
  <c r="L12" i="15"/>
  <c r="M12" i="15"/>
  <c r="K11" i="15"/>
  <c r="L11" i="15"/>
  <c r="M11" i="15"/>
  <c r="J11" i="15"/>
  <c r="K5" i="15"/>
  <c r="L5" i="15"/>
  <c r="M5" i="15"/>
  <c r="J5" i="15"/>
  <c r="K13" i="2"/>
  <c r="L13" i="2"/>
  <c r="M13" i="2"/>
  <c r="N13" i="2"/>
  <c r="L12" i="2"/>
  <c r="M12" i="2"/>
  <c r="N12" i="2"/>
  <c r="K12" i="2"/>
  <c r="P47" i="4" l="1"/>
  <c r="N47" i="4"/>
  <c r="O46" i="4"/>
  <c r="P41" i="4"/>
  <c r="N41" i="4"/>
  <c r="O40" i="4"/>
  <c r="O47" i="4"/>
  <c r="P46" i="4"/>
  <c r="N46" i="4"/>
  <c r="O41" i="4"/>
  <c r="P40" i="4"/>
  <c r="N40" i="4"/>
  <c r="I12" i="15" l="1"/>
  <c r="H12" i="15"/>
  <c r="G12" i="15"/>
  <c r="F12" i="15"/>
  <c r="I11" i="15"/>
  <c r="H11" i="15"/>
  <c r="G11" i="15"/>
  <c r="F11" i="15"/>
  <c r="I5" i="15"/>
  <c r="H5" i="15"/>
  <c r="G5" i="15"/>
  <c r="F5" i="15"/>
  <c r="L291" i="16"/>
  <c r="L290" i="16"/>
  <c r="L289" i="16"/>
  <c r="L288" i="16"/>
  <c r="L287" i="16"/>
  <c r="L280" i="16"/>
  <c r="Q279" i="16"/>
  <c r="N279" i="16"/>
  <c r="L279" i="16"/>
  <c r="Q278" i="16"/>
  <c r="N278" i="16"/>
  <c r="L278" i="16"/>
  <c r="L276" i="16"/>
  <c r="L275" i="16"/>
  <c r="L274" i="16"/>
  <c r="L273" i="16"/>
  <c r="Q272" i="16"/>
  <c r="N272" i="16"/>
  <c r="L272" i="16"/>
  <c r="L269" i="16"/>
  <c r="L268" i="16"/>
  <c r="L267" i="16"/>
  <c r="Q266" i="16"/>
  <c r="N266" i="16"/>
  <c r="L266" i="16"/>
  <c r="L264" i="16"/>
  <c r="L263" i="16"/>
  <c r="L262" i="16"/>
  <c r="L261" i="16"/>
  <c r="Q258" i="16"/>
  <c r="N258" i="16"/>
  <c r="L258" i="16"/>
  <c r="L257" i="16"/>
  <c r="Q256" i="16"/>
  <c r="N256" i="16"/>
  <c r="L256" i="16"/>
  <c r="Q255" i="16"/>
  <c r="N255" i="16"/>
  <c r="L255" i="16"/>
  <c r="L254" i="16"/>
  <c r="L253" i="16"/>
  <c r="L251" i="16"/>
  <c r="Q250" i="16"/>
  <c r="N250" i="16"/>
  <c r="L250" i="16"/>
  <c r="L248" i="16"/>
  <c r="L247" i="16"/>
  <c r="L246" i="16"/>
  <c r="L245" i="16"/>
  <c r="Q241" i="16"/>
  <c r="N241" i="16"/>
  <c r="L241" i="16"/>
  <c r="Q240" i="16"/>
  <c r="N240" i="16"/>
  <c r="L240" i="16"/>
  <c r="Q239" i="16"/>
  <c r="N239" i="16"/>
  <c r="L239" i="16"/>
  <c r="Q238" i="16"/>
  <c r="N238" i="16"/>
  <c r="L238" i="16"/>
  <c r="Q237" i="16"/>
  <c r="N237" i="16"/>
  <c r="L237" i="16"/>
  <c r="Q236" i="16"/>
  <c r="N236" i="16"/>
  <c r="L236" i="16"/>
  <c r="Q235" i="16"/>
  <c r="N235" i="16"/>
  <c r="L235" i="16"/>
  <c r="Q234" i="16"/>
  <c r="N234" i="16"/>
  <c r="L234" i="16"/>
  <c r="Q233" i="16"/>
  <c r="N233" i="16"/>
  <c r="L233" i="16"/>
  <c r="L232" i="16"/>
  <c r="L231" i="16"/>
  <c r="Q230" i="16"/>
  <c r="N230" i="16"/>
  <c r="L230" i="16"/>
  <c r="Q229" i="16"/>
  <c r="N229" i="16"/>
  <c r="L229" i="16"/>
  <c r="Q228" i="16"/>
  <c r="N228" i="16"/>
  <c r="L228" i="16"/>
  <c r="Q227" i="16"/>
  <c r="N227" i="16"/>
  <c r="L227" i="16"/>
  <c r="L226" i="16"/>
  <c r="Q225" i="16"/>
  <c r="N225" i="16"/>
  <c r="L225" i="16"/>
  <c r="L224" i="16"/>
  <c r="L222" i="16"/>
  <c r="Q221" i="16"/>
  <c r="N221" i="16"/>
  <c r="L221" i="16"/>
  <c r="Q219" i="16"/>
  <c r="N219" i="16"/>
  <c r="L219" i="16"/>
  <c r="Q218" i="16"/>
  <c r="N218" i="16"/>
  <c r="L218" i="16"/>
  <c r="L217" i="16"/>
  <c r="L215" i="16"/>
  <c r="Q214" i="16"/>
  <c r="N214" i="16"/>
  <c r="L214" i="16"/>
  <c r="Q213" i="16"/>
  <c r="N213" i="16"/>
  <c r="L213" i="16"/>
  <c r="Q210" i="16"/>
  <c r="N210" i="16"/>
  <c r="L210" i="16"/>
  <c r="Q209" i="16"/>
  <c r="N209" i="16"/>
  <c r="L209" i="16"/>
  <c r="L207" i="16"/>
  <c r="Q206" i="16"/>
  <c r="N206" i="16"/>
  <c r="L206" i="16"/>
  <c r="L198" i="16"/>
  <c r="Q197" i="16"/>
  <c r="N197" i="16"/>
  <c r="L197" i="16"/>
  <c r="L196" i="16"/>
  <c r="Q195" i="16"/>
  <c r="N195" i="16"/>
  <c r="L195" i="16"/>
  <c r="L193" i="16"/>
  <c r="L192" i="16"/>
  <c r="L191" i="16"/>
  <c r="L188" i="16"/>
  <c r="L187" i="16"/>
  <c r="Q185" i="16"/>
  <c r="N185" i="16"/>
  <c r="L185" i="16"/>
  <c r="L184" i="16"/>
  <c r="L183" i="16"/>
  <c r="Q180" i="16"/>
  <c r="N180" i="16"/>
  <c r="L180" i="16"/>
  <c r="L176" i="16"/>
  <c r="L173" i="16"/>
  <c r="Q172" i="16"/>
  <c r="N172" i="16"/>
  <c r="L172" i="16"/>
  <c r="L170" i="16"/>
  <c r="L169" i="16"/>
  <c r="L168" i="16"/>
  <c r="Q166" i="16"/>
  <c r="N166" i="16"/>
  <c r="L166" i="16"/>
  <c r="Q165" i="16"/>
  <c r="N165" i="16"/>
  <c r="L165" i="16"/>
  <c r="L164" i="16"/>
  <c r="Q163" i="16"/>
  <c r="N163" i="16"/>
  <c r="L163" i="16"/>
  <c r="Q162" i="16"/>
  <c r="N162" i="16"/>
  <c r="L162" i="16"/>
  <c r="L161" i="16"/>
  <c r="L159" i="16"/>
  <c r="Q158" i="16"/>
  <c r="N158" i="16"/>
  <c r="L158" i="16"/>
  <c r="Q157" i="16"/>
  <c r="N157" i="16"/>
  <c r="L157" i="16"/>
  <c r="L156" i="16"/>
  <c r="Q154" i="16"/>
  <c r="N154" i="16"/>
  <c r="L154" i="16"/>
  <c r="Q153" i="16"/>
  <c r="N153" i="16"/>
  <c r="L153" i="16"/>
  <c r="Q151" i="16"/>
  <c r="N151" i="16"/>
  <c r="L151" i="16"/>
  <c r="L150" i="16"/>
  <c r="Q149" i="16"/>
  <c r="N149" i="16"/>
  <c r="L149" i="16"/>
  <c r="Q148" i="16"/>
  <c r="N148" i="16"/>
  <c r="L148" i="16"/>
  <c r="L147" i="16"/>
  <c r="L146" i="16"/>
  <c r="Q145" i="16"/>
  <c r="N145" i="16"/>
  <c r="L145" i="16"/>
  <c r="Q144" i="16"/>
  <c r="N144" i="16"/>
  <c r="L144" i="16"/>
  <c r="Q143" i="16"/>
  <c r="N143" i="16"/>
  <c r="L143" i="16"/>
  <c r="Q142" i="16"/>
  <c r="N142" i="16"/>
  <c r="L142" i="16"/>
  <c r="Q141" i="16"/>
  <c r="N141" i="16"/>
  <c r="L141" i="16"/>
  <c r="Q139" i="16"/>
  <c r="N139" i="16"/>
  <c r="L139" i="16"/>
  <c r="Q138" i="16"/>
  <c r="N138" i="16"/>
  <c r="L138" i="16"/>
  <c r="L134" i="16"/>
  <c r="Q133" i="16"/>
  <c r="N133" i="16"/>
  <c r="L133" i="16"/>
  <c r="Q132" i="16"/>
  <c r="N132" i="16"/>
  <c r="L132" i="16"/>
  <c r="Q131" i="16"/>
  <c r="N131" i="16"/>
  <c r="L131" i="16"/>
  <c r="Q130" i="16"/>
  <c r="N130" i="16"/>
  <c r="L130" i="16"/>
  <c r="Q127" i="16"/>
  <c r="N127" i="16"/>
  <c r="L127" i="16"/>
  <c r="Q126" i="16"/>
  <c r="N126" i="16"/>
  <c r="L126" i="16"/>
  <c r="Q121" i="16"/>
  <c r="N121" i="16"/>
  <c r="L121" i="16"/>
  <c r="Q120" i="16"/>
  <c r="N120" i="16"/>
  <c r="L120" i="16"/>
  <c r="L117" i="16"/>
  <c r="L116" i="16"/>
  <c r="L115" i="16"/>
  <c r="L114" i="16"/>
  <c r="L112" i="16"/>
  <c r="L111" i="16"/>
  <c r="L109" i="16"/>
  <c r="Q108" i="16"/>
  <c r="N108" i="16"/>
  <c r="L108" i="16"/>
  <c r="Q107" i="16"/>
  <c r="N107" i="16"/>
  <c r="L107" i="16"/>
  <c r="L106" i="16"/>
  <c r="Q105" i="16"/>
  <c r="N105" i="16"/>
  <c r="L105" i="16"/>
  <c r="L103" i="16"/>
  <c r="L102" i="16"/>
  <c r="L101" i="16"/>
  <c r="Q99" i="16"/>
  <c r="N99" i="16"/>
  <c r="L99" i="16"/>
  <c r="L98" i="16"/>
  <c r="Q97" i="16"/>
  <c r="N97" i="16"/>
  <c r="L97" i="16"/>
  <c r="L95" i="16"/>
  <c r="L94" i="16"/>
  <c r="Q92" i="16"/>
  <c r="N92" i="16"/>
  <c r="L92" i="16"/>
  <c r="L91" i="16"/>
  <c r="Q90" i="16"/>
  <c r="N90" i="16"/>
  <c r="L90" i="16"/>
  <c r="Q86" i="16"/>
  <c r="N86" i="16"/>
  <c r="L86" i="16"/>
  <c r="Q85" i="16"/>
  <c r="N85" i="16"/>
  <c r="L85" i="16"/>
  <c r="Q83" i="16"/>
  <c r="N83" i="16"/>
  <c r="L83" i="16"/>
  <c r="Q82" i="16"/>
  <c r="N82" i="16"/>
  <c r="L82" i="16"/>
  <c r="Q80" i="16"/>
  <c r="N80" i="16"/>
  <c r="L80" i="16"/>
  <c r="Q79" i="16"/>
  <c r="N79" i="16"/>
  <c r="L79" i="16"/>
  <c r="Q78" i="16"/>
  <c r="N78" i="16"/>
  <c r="L78" i="16"/>
  <c r="Q77" i="16"/>
  <c r="N77" i="16"/>
  <c r="L77" i="16"/>
  <c r="Q75" i="16"/>
  <c r="N75" i="16"/>
  <c r="L75" i="16"/>
  <c r="Q74" i="16"/>
  <c r="N74" i="16"/>
  <c r="L74" i="16"/>
  <c r="Q73" i="16"/>
  <c r="N73" i="16"/>
  <c r="L73" i="16"/>
  <c r="Q71" i="16"/>
  <c r="N71" i="16"/>
  <c r="L71" i="16"/>
  <c r="Q70" i="16"/>
  <c r="N70" i="16"/>
  <c r="L70" i="16"/>
  <c r="Q69" i="16"/>
  <c r="N69" i="16"/>
  <c r="L69" i="16"/>
  <c r="Q64" i="16"/>
  <c r="N64" i="16"/>
  <c r="L64" i="16"/>
  <c r="Q63" i="16"/>
  <c r="N63" i="16"/>
  <c r="L63" i="16"/>
  <c r="Q62" i="16"/>
  <c r="N62" i="16"/>
  <c r="L62" i="16"/>
  <c r="Q61" i="16"/>
  <c r="N61" i="16"/>
  <c r="L61" i="16"/>
  <c r="Q60" i="16"/>
  <c r="N60" i="16"/>
  <c r="L60" i="16"/>
  <c r="Q59" i="16"/>
  <c r="N59" i="16"/>
  <c r="L59" i="16"/>
  <c r="Q58" i="16"/>
  <c r="N58" i="16"/>
  <c r="L58" i="16"/>
  <c r="Q57" i="16"/>
  <c r="N57" i="16"/>
  <c r="L57" i="16"/>
  <c r="Q56" i="16"/>
  <c r="N56" i="16"/>
  <c r="L56" i="16"/>
  <c r="Q55" i="16"/>
  <c r="N55" i="16"/>
  <c r="L55" i="16"/>
  <c r="Q54" i="16"/>
  <c r="N54" i="16"/>
  <c r="L54" i="16"/>
  <c r="Q53" i="16"/>
  <c r="N53" i="16"/>
  <c r="L53" i="16"/>
  <c r="Q52" i="16"/>
  <c r="N52" i="16"/>
  <c r="L52" i="16"/>
  <c r="Q51" i="16"/>
  <c r="N51" i="16"/>
  <c r="L51" i="16"/>
  <c r="Q50" i="16"/>
  <c r="N50" i="16"/>
  <c r="L50" i="16"/>
  <c r="L47" i="16"/>
  <c r="Q46" i="16"/>
  <c r="N46" i="16"/>
  <c r="L46" i="16"/>
  <c r="L44" i="16"/>
  <c r="L43" i="16"/>
  <c r="L39" i="16"/>
  <c r="L38" i="16"/>
  <c r="L37" i="16"/>
  <c r="L36" i="16"/>
  <c r="L35" i="16"/>
  <c r="Q34" i="16"/>
  <c r="N34" i="16"/>
  <c r="L34" i="16"/>
  <c r="Q33" i="16"/>
  <c r="N33" i="16"/>
  <c r="L33" i="16"/>
  <c r="Q32" i="16"/>
  <c r="N32" i="16"/>
  <c r="L32" i="16"/>
  <c r="Q31" i="16"/>
  <c r="N31" i="16"/>
  <c r="L31" i="16"/>
  <c r="Q30" i="16"/>
  <c r="N30" i="16"/>
  <c r="L30" i="16"/>
  <c r="L29" i="16"/>
  <c r="L28" i="16"/>
  <c r="L27" i="16"/>
  <c r="L26" i="16"/>
  <c r="L24" i="16"/>
  <c r="L23" i="16"/>
  <c r="L22" i="16"/>
  <c r="L20" i="16"/>
  <c r="L19" i="16"/>
  <c r="Q18" i="16"/>
  <c r="N18" i="16"/>
  <c r="L18" i="16"/>
  <c r="Q17" i="16"/>
  <c r="L17" i="16"/>
  <c r="L16" i="16"/>
  <c r="L15" i="16"/>
  <c r="L14" i="16"/>
  <c r="L13" i="16"/>
  <c r="L12" i="16"/>
  <c r="L11" i="16"/>
  <c r="L10" i="16"/>
  <c r="L9" i="16"/>
  <c r="Q134" i="16" l="1"/>
  <c r="Q95" i="16"/>
  <c r="N116" i="16"/>
  <c r="N117" i="16"/>
  <c r="N231" i="16"/>
  <c r="N251" i="16"/>
  <c r="Q290" i="16"/>
  <c r="N28" i="16"/>
  <c r="N253" i="16"/>
  <c r="N13" i="16"/>
  <c r="N17" i="16"/>
  <c r="N19" i="16"/>
  <c r="N22" i="16"/>
  <c r="N36" i="16"/>
  <c r="Q111" i="16"/>
  <c r="N115" i="16"/>
  <c r="Q116" i="16"/>
  <c r="Q150" i="16"/>
  <c r="Q164" i="16"/>
  <c r="N168" i="16"/>
  <c r="Q176" i="16"/>
  <c r="Q222" i="16"/>
  <c r="Q264" i="16"/>
  <c r="Q280" i="16"/>
  <c r="N15" i="16"/>
  <c r="N26" i="16"/>
  <c r="N44" i="16"/>
  <c r="N47" i="16"/>
  <c r="Q98" i="16"/>
  <c r="N156" i="16"/>
  <c r="Q257" i="16"/>
  <c r="N269" i="16"/>
  <c r="Q274" i="16"/>
  <c r="N23" i="16"/>
  <c r="N94" i="16"/>
  <c r="Q114" i="16"/>
  <c r="N169" i="16"/>
  <c r="Q191" i="16"/>
  <c r="N207" i="16"/>
  <c r="N217" i="16"/>
  <c r="N226" i="16"/>
  <c r="N247" i="16"/>
  <c r="N261" i="16"/>
  <c r="Q289" i="16"/>
  <c r="N20" i="16"/>
  <c r="Q9" i="16"/>
  <c r="Q12" i="16"/>
  <c r="N16" i="16"/>
  <c r="N29" i="16"/>
  <c r="N35" i="16"/>
  <c r="N102" i="16"/>
  <c r="N159" i="16"/>
  <c r="Q193" i="16"/>
  <c r="Q253" i="16"/>
  <c r="N263" i="16"/>
  <c r="Q275" i="16"/>
  <c r="N215" i="16"/>
  <c r="Q35" i="16"/>
  <c r="Q36" i="16"/>
  <c r="Q226" i="16"/>
  <c r="N246" i="16"/>
  <c r="Q23" i="16"/>
  <c r="Q44" i="16"/>
  <c r="Q94" i="16"/>
  <c r="N173" i="16"/>
  <c r="N176" i="16"/>
  <c r="N232" i="16"/>
  <c r="N268" i="16"/>
  <c r="Q13" i="16"/>
  <c r="Q26" i="16"/>
  <c r="N95" i="16"/>
  <c r="Q106" i="16"/>
  <c r="Q170" i="16"/>
  <c r="N170" i="16"/>
  <c r="Q196" i="16"/>
  <c r="N39" i="16"/>
  <c r="Q39" i="16"/>
  <c r="Q122" i="16"/>
  <c r="N198" i="16"/>
  <c r="Q198" i="16"/>
  <c r="N273" i="16"/>
  <c r="N274" i="16"/>
  <c r="N288" i="16"/>
  <c r="N289" i="16"/>
  <c r="Q123" i="16"/>
  <c r="N183" i="16"/>
  <c r="N187" i="16"/>
  <c r="Q187" i="16"/>
  <c r="Q29" i="16"/>
  <c r="N103" i="16"/>
  <c r="Q103" i="16"/>
  <c r="N161" i="16"/>
  <c r="M9" i="16"/>
  <c r="N12" i="16"/>
  <c r="Q20" i="16"/>
  <c r="Q28" i="16"/>
  <c r="N37" i="16"/>
  <c r="Q37" i="16"/>
  <c r="N91" i="16"/>
  <c r="N134" i="16"/>
  <c r="Q161" i="16"/>
  <c r="N164" i="16"/>
  <c r="Q192" i="16"/>
  <c r="N193" i="16"/>
  <c r="N196" i="16"/>
  <c r="N248" i="16"/>
  <c r="Q248" i="16"/>
  <c r="N262" i="16"/>
  <c r="Q247" i="16"/>
  <c r="Q263" i="16"/>
  <c r="Q269" i="16"/>
  <c r="Q102" i="16"/>
  <c r="Q159" i="16"/>
  <c r="Q169" i="16"/>
  <c r="N9" i="16"/>
  <c r="Q16" i="16"/>
  <c r="Q19" i="16"/>
  <c r="Q22" i="16"/>
  <c r="Q47" i="16"/>
  <c r="Q117" i="16"/>
  <c r="Q207" i="16"/>
  <c r="N11" i="16"/>
  <c r="N10" i="16"/>
  <c r="Q11" i="16"/>
  <c r="N14" i="16"/>
  <c r="Q15" i="16"/>
  <c r="N24" i="16"/>
  <c r="N27" i="16"/>
  <c r="N43" i="16"/>
  <c r="Q112" i="16"/>
  <c r="Q147" i="16"/>
  <c r="N147" i="16"/>
  <c r="Q188" i="16"/>
  <c r="N188" i="16"/>
  <c r="Q10" i="16"/>
  <c r="Q14" i="16"/>
  <c r="Q24" i="16"/>
  <c r="Q27" i="16"/>
  <c r="Q38" i="16"/>
  <c r="Q43" i="16"/>
  <c r="Q91" i="16"/>
  <c r="Q115" i="16"/>
  <c r="N146" i="16"/>
  <c r="Q156" i="16"/>
  <c r="N184" i="16"/>
  <c r="N257" i="16"/>
  <c r="N38" i="16"/>
  <c r="Q101" i="16"/>
  <c r="N106" i="16"/>
  <c r="N109" i="16"/>
  <c r="N111" i="16"/>
  <c r="Q146" i="16"/>
  <c r="Q168" i="16"/>
  <c r="Q184" i="16"/>
  <c r="Q224" i="16"/>
  <c r="N224" i="16"/>
  <c r="N98" i="16"/>
  <c r="N101" i="16"/>
  <c r="Q109" i="16"/>
  <c r="N112" i="16"/>
  <c r="N114" i="16"/>
  <c r="N150" i="16"/>
  <c r="N191" i="16"/>
  <c r="N222" i="16"/>
  <c r="Q245" i="16"/>
  <c r="Q246" i="16"/>
  <c r="Q254" i="16"/>
  <c r="Q267" i="16"/>
  <c r="Q268" i="16"/>
  <c r="Q273" i="16"/>
  <c r="Q276" i="16"/>
  <c r="Q287" i="16"/>
  <c r="Q288" i="16"/>
  <c r="Q291" i="16"/>
  <c r="Q173" i="16"/>
  <c r="Q183" i="16"/>
  <c r="N192" i="16"/>
  <c r="Q215" i="16"/>
  <c r="Q217" i="16"/>
  <c r="Q251" i="16"/>
  <c r="Q261" i="16"/>
  <c r="Q262" i="16"/>
  <c r="Q231" i="16"/>
  <c r="Q232" i="16"/>
  <c r="N245" i="16"/>
  <c r="N254" i="16"/>
  <c r="N267" i="16"/>
  <c r="N276" i="16"/>
  <c r="N287" i="16"/>
  <c r="N291" i="16"/>
  <c r="N264" i="16"/>
  <c r="N275" i="16"/>
  <c r="N280" i="16"/>
  <c r="N290" i="16"/>
  <c r="O9" i="16" l="1"/>
  <c r="I13" i="10" l="1"/>
  <c r="H13" i="10"/>
  <c r="G13" i="10"/>
  <c r="F13" i="10"/>
  <c r="I12" i="10"/>
  <c r="H12" i="10"/>
  <c r="G12" i="10"/>
  <c r="F12" i="10"/>
  <c r="I11" i="10"/>
  <c r="H11" i="10"/>
  <c r="G11" i="10"/>
  <c r="F11" i="10"/>
  <c r="I6" i="10"/>
  <c r="H6" i="10"/>
  <c r="G6" i="10"/>
  <c r="F6" i="10"/>
  <c r="I5" i="10"/>
  <c r="H5" i="10"/>
  <c r="G5" i="10"/>
  <c r="F5" i="10"/>
  <c r="L12" i="7" l="1"/>
  <c r="M11" i="7"/>
  <c r="M10" i="7"/>
  <c r="G5" i="6"/>
  <c r="J13" i="2" l="1"/>
  <c r="I13" i="2"/>
  <c r="H13" i="2"/>
  <c r="G13" i="2"/>
  <c r="J12" i="2"/>
  <c r="I12" i="2"/>
  <c r="H12" i="2"/>
  <c r="G12" i="2"/>
  <c r="J7" i="2"/>
  <c r="I7" i="2"/>
  <c r="H7" i="2"/>
  <c r="G7" i="2"/>
  <c r="J6" i="2"/>
  <c r="I6" i="2"/>
  <c r="H6" i="2"/>
  <c r="G6" i="2"/>
  <c r="J5" i="2"/>
  <c r="I5" i="2"/>
  <c r="H5" i="2"/>
  <c r="G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8</author>
  </authors>
  <commentList>
    <comment ref="C1451" authorId="0" shapeId="0" xr:uid="{C90A5D76-1A6C-49B7-BE65-0BEDB222FCF7}">
      <text>
        <r>
          <rPr>
            <b/>
            <sz val="9"/>
            <color indexed="81"/>
            <rFont val="Tahoma"/>
            <family val="2"/>
          </rPr>
          <t>8:</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2" authorId="0" shapeId="0" xr:uid="{B7040FC7-4ACA-460F-A99D-D40A3F690093}">
      <text>
        <r>
          <rPr>
            <b/>
            <sz val="9"/>
            <color indexed="81"/>
            <rFont val="Tahoma"/>
            <family val="2"/>
          </rPr>
          <t>Author:</t>
        </r>
        <r>
          <rPr>
            <sz val="9"/>
            <color indexed="81"/>
            <rFont val="Tahoma"/>
            <family val="2"/>
          </rPr>
          <t xml:space="preserve">
Ông Hưng đã chết</t>
        </r>
      </text>
    </comment>
    <comment ref="M137" authorId="0" shapeId="0" xr:uid="{140B7F68-6BA8-4987-AFEF-E1B878BBC94F}">
      <text>
        <r>
          <rPr>
            <sz val="9"/>
            <color indexed="81"/>
            <rFont val="Tahoma"/>
            <family val="2"/>
          </rPr>
          <t xml:space="preserve">
</t>
        </r>
      </text>
    </comment>
    <comment ref="M141" authorId="0" shapeId="0" xr:uid="{88FAFB6B-1951-4AFB-9912-A7190E7CA121}">
      <text>
        <r>
          <rPr>
            <sz val="9"/>
            <color indexed="81"/>
            <rFont val="Tahoma"/>
            <family val="2"/>
          </rPr>
          <t xml:space="preserve">
</t>
        </r>
      </text>
    </comment>
    <comment ref="B380" authorId="0" shapeId="0" xr:uid="{90B99B36-1167-44DE-B182-A8E3C05E763F}">
      <text>
        <r>
          <rPr>
            <b/>
            <sz val="9"/>
            <color indexed="81"/>
            <rFont val="Tahoma"/>
            <family val="2"/>
          </rPr>
          <t xml:space="preserve">
</t>
        </r>
      </text>
    </comment>
    <comment ref="N408" authorId="0" shapeId="0" xr:uid="{6FCD1D6F-C896-402A-B67C-8C2675D771CA}">
      <text>
        <r>
          <rPr>
            <sz val="9"/>
            <color indexed="81"/>
            <rFont val="Tahoma"/>
            <family val="2"/>
          </rPr>
          <t xml:space="preserve">
</t>
        </r>
      </text>
    </comment>
    <comment ref="C518" authorId="0" shapeId="0" xr:uid="{04FA1F67-B27B-49C0-A344-E8E47370A21D}">
      <text>
        <r>
          <rPr>
            <b/>
            <sz val="9"/>
            <color indexed="81"/>
            <rFont val="Tahoma"/>
            <family val="2"/>
          </rPr>
          <t>Author:</t>
        </r>
        <r>
          <rPr>
            <sz val="9"/>
            <color indexed="81"/>
            <rFont val="Tahoma"/>
            <family val="2"/>
          </rPr>
          <t xml:space="preserve">
Ông Chi đã chết, hiện tại con trai tên Đăng đang làm</t>
        </r>
      </text>
    </comment>
    <comment ref="C555" authorId="0" shapeId="0" xr:uid="{451CD100-D883-48D9-96BD-D1A6C90C3D34}">
      <text>
        <r>
          <rPr>
            <sz val="9"/>
            <color indexed="81"/>
            <rFont val="Tahoma"/>
            <family val="2"/>
          </rPr>
          <t xml:space="preserve">
13,4ha</t>
        </r>
      </text>
    </comment>
    <comment ref="C562" authorId="0" shapeId="0" xr:uid="{477059BC-1B88-4D85-B234-F4A09096F2E2}">
      <text>
        <r>
          <rPr>
            <b/>
            <sz val="9"/>
            <color indexed="81"/>
            <rFont val="Tahoma"/>
            <family val="2"/>
          </rPr>
          <t>Author:</t>
        </r>
        <r>
          <rPr>
            <sz val="9"/>
            <color indexed="81"/>
            <rFont val="Tahoma"/>
            <family val="2"/>
          </rPr>
          <t xml:space="preserve">
12,2ha</t>
        </r>
      </text>
    </comment>
    <comment ref="C575" authorId="0" shapeId="0" xr:uid="{186FBD17-801C-4534-9C8D-255C3F0DFE70}">
      <text>
        <r>
          <rPr>
            <b/>
            <sz val="9"/>
            <color indexed="81"/>
            <rFont val="Tahoma"/>
            <family val="2"/>
          </rPr>
          <t>Author:</t>
        </r>
        <r>
          <rPr>
            <sz val="9"/>
            <color indexed="81"/>
            <rFont val="Tahoma"/>
            <family val="2"/>
          </rPr>
          <t xml:space="preserve">
1,3ha. Phía sau KDC TDP Bình Minh</t>
        </r>
      </text>
    </comment>
    <comment ref="C579" authorId="0" shapeId="0" xr:uid="{2BDF3D4E-731F-4D25-8037-25E1611AD1E6}">
      <text>
        <r>
          <rPr>
            <b/>
            <sz val="9"/>
            <color indexed="81"/>
            <rFont val="Tahoma"/>
            <family val="2"/>
          </rPr>
          <t>Author:</t>
        </r>
        <r>
          <rPr>
            <sz val="9"/>
            <color indexed="81"/>
            <rFont val="Tahoma"/>
            <family val="2"/>
          </rPr>
          <t xml:space="preserve">
Dũng Tân rẽ vào 2 bên đường</t>
        </r>
      </text>
    </comment>
    <comment ref="C583" authorId="0" shapeId="0" xr:uid="{6FAAD606-6D59-4D94-97C1-54FF1F384202}">
      <text>
        <r>
          <rPr>
            <b/>
            <sz val="9"/>
            <color indexed="81"/>
            <rFont val="Tahoma"/>
            <family val="2"/>
          </rPr>
          <t>Author:</t>
        </r>
        <r>
          <rPr>
            <sz val="9"/>
            <color indexed="81"/>
            <rFont val="Tahoma"/>
            <family val="2"/>
          </rPr>
          <t xml:space="preserve">
Lòng đường Bê tông, vỉa hè Block</t>
        </r>
      </text>
    </comment>
    <comment ref="C584" authorId="0" shapeId="0" xr:uid="{58FA2E00-81ED-4909-8A73-365D36EDFD1E}">
      <text>
        <r>
          <rPr>
            <b/>
            <sz val="9"/>
            <color indexed="81"/>
            <rFont val="Tahoma"/>
            <family val="2"/>
          </rPr>
          <t>Author:</t>
        </r>
        <r>
          <rPr>
            <sz val="9"/>
            <color indexed="81"/>
            <rFont val="Tahoma"/>
            <family val="2"/>
          </rPr>
          <t xml:space="preserve">
Lòng đường Bê tông, vỉa hè Block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NgocAnhNguyen</author>
    <author>Admin</author>
  </authors>
  <commentList>
    <comment ref="B17" authorId="0" shapeId="0" xr:uid="{3794773F-F84B-4C6E-8843-4C9E64E3F384}">
      <text>
        <r>
          <rPr>
            <b/>
            <sz val="9"/>
            <color indexed="81"/>
            <rFont val="Tahoma"/>
            <family val="2"/>
          </rPr>
          <t>NgocAnhNguyen:</t>
        </r>
        <r>
          <rPr>
            <sz val="9"/>
            <color indexed="81"/>
            <rFont val="Tahoma"/>
            <family val="2"/>
          </rPr>
          <t xml:space="preserve">
sau km có cách không, dấu + có cách ra không</t>
        </r>
      </text>
    </comment>
    <comment ref="F22" authorId="0" shapeId="0" xr:uid="{8C1F8BA0-3F67-4BE1-92EC-63FF5EA30B00}">
      <text>
        <r>
          <rPr>
            <b/>
            <sz val="9"/>
            <color indexed="81"/>
            <rFont val="Tahoma"/>
            <family val="2"/>
          </rPr>
          <t>NgocAnhNguyen:</t>
        </r>
        <r>
          <rPr>
            <sz val="9"/>
            <color indexed="81"/>
            <rFont val="Tahoma"/>
            <family val="2"/>
          </rPr>
          <t xml:space="preserve">
phố có viết hoa không
</t>
        </r>
      </text>
    </comment>
    <comment ref="B49" authorId="0" shapeId="0" xr:uid="{C80EA0C5-FBF3-4222-A679-7F43BC7DC566}">
      <text>
        <r>
          <rPr>
            <b/>
            <sz val="9"/>
            <color indexed="81"/>
            <rFont val="Tahoma"/>
            <family val="2"/>
          </rPr>
          <t>NgocAnhNguyen:</t>
        </r>
        <r>
          <rPr>
            <sz val="9"/>
            <color indexed="81"/>
            <rFont val="Tahoma"/>
            <family val="2"/>
          </rPr>
          <t xml:space="preserve">
Trại có viết hoa không?</t>
        </r>
      </text>
    </comment>
    <comment ref="B74" authorId="1" shapeId="0" xr:uid="{E41480E5-2F2F-43FA-A2E2-D2FC500C4B00}">
      <text>
        <r>
          <rPr>
            <b/>
            <sz val="9"/>
            <color indexed="81"/>
            <rFont val="Segoe UI"/>
            <family val="2"/>
          </rPr>
          <t>Admin:</t>
        </r>
        <r>
          <rPr>
            <sz val="9"/>
            <color indexed="81"/>
            <rFont val="Segoe UI"/>
            <family val="2"/>
          </rPr>
          <t xml:space="preserve">
ghi theo tên trong bản vẽ QH</t>
        </r>
      </text>
    </comment>
    <comment ref="B86" authorId="0" shapeId="0" xr:uid="{6A134F4B-A8D2-4415-B011-002CD895B8EA}">
      <text>
        <r>
          <rPr>
            <b/>
            <sz val="9"/>
            <color indexed="81"/>
            <rFont val="Tahoma"/>
            <family val="2"/>
          </rPr>
          <t>NgocAnhNguyen:</t>
        </r>
        <r>
          <rPr>
            <sz val="9"/>
            <color indexed="81"/>
            <rFont val="Tahoma"/>
            <family val="2"/>
          </rPr>
          <t xml:space="preserve">
có viết hoa không
</t>
        </r>
      </text>
    </comment>
    <comment ref="B159" authorId="0" shapeId="0" xr:uid="{9E1C6352-1E69-4748-8372-994C057D3F33}">
      <text>
        <r>
          <rPr>
            <b/>
            <sz val="9"/>
            <color indexed="81"/>
            <rFont val="Tahoma"/>
            <family val="2"/>
          </rPr>
          <t>NgocAnhNguyen:</t>
        </r>
        <r>
          <rPr>
            <sz val="9"/>
            <color indexed="81"/>
            <rFont val="Tahoma"/>
            <family val="2"/>
          </rPr>
          <t xml:space="preserve">
cuối câu có dấu chấm không</t>
        </r>
      </text>
    </comment>
    <comment ref="B160" authorId="0" shapeId="0" xr:uid="{EEFF8D62-E3BD-4A8D-9400-25CB1DD214C3}">
      <text>
        <r>
          <rPr>
            <b/>
            <sz val="9"/>
            <color indexed="81"/>
            <rFont val="Tahoma"/>
            <family val="2"/>
          </rPr>
          <t>NgocAnhNguyen:</t>
        </r>
        <r>
          <rPr>
            <sz val="9"/>
            <color indexed="81"/>
            <rFont val="Tahoma"/>
            <family val="2"/>
          </rPr>
          <t xml:space="preserve">
cuối câu có chấm không</t>
        </r>
      </text>
    </comment>
    <comment ref="B234" authorId="0" shapeId="0" xr:uid="{2B40377D-58A7-477B-92C4-808CFC82E54B}">
      <text>
        <r>
          <rPr>
            <b/>
            <sz val="9"/>
            <color indexed="81"/>
            <rFont val="Tahoma"/>
            <family val="2"/>
          </rPr>
          <t>NgocAnhNguyen:</t>
        </r>
        <r>
          <rPr>
            <sz val="9"/>
            <color indexed="81"/>
            <rFont val="Tahoma"/>
            <family val="2"/>
          </rPr>
          <t xml:space="preserve">
đi hay đến
</t>
        </r>
      </text>
    </comment>
    <comment ref="B262" authorId="0" shapeId="0" xr:uid="{BFCBB469-9DE1-48E4-8C9A-7F4BDBA30481}">
      <text>
        <r>
          <rPr>
            <b/>
            <sz val="9"/>
            <color indexed="81"/>
            <rFont val="Tahoma"/>
            <family val="2"/>
          </rPr>
          <t>NgocAnhNguyen:</t>
        </r>
        <r>
          <rPr>
            <sz val="9"/>
            <color indexed="81"/>
            <rFont val="Tahoma"/>
            <family val="2"/>
          </rPr>
          <t xml:space="preserve">
từ tỉnh có viết hoa không</t>
        </r>
      </text>
    </comment>
    <comment ref="B263" authorId="0" shapeId="0" xr:uid="{C16DC970-65A8-47F5-9079-22D16FBAD9E9}">
      <text>
        <r>
          <rPr>
            <b/>
            <sz val="9"/>
            <color indexed="81"/>
            <rFont val="Tahoma"/>
            <family val="2"/>
          </rPr>
          <t>NgocAnhNguyen:</t>
        </r>
        <r>
          <rPr>
            <sz val="9"/>
            <color indexed="81"/>
            <rFont val="Tahoma"/>
            <family val="2"/>
          </rPr>
          <t xml:space="preserve">
thừa dấu cách</t>
        </r>
      </text>
    </comment>
    <comment ref="B308" authorId="0" shapeId="0" xr:uid="{54660C00-0C01-4CA3-8D41-7652D4E37514}">
      <text>
        <r>
          <rPr>
            <b/>
            <sz val="9"/>
            <color indexed="81"/>
            <rFont val="Tahoma"/>
            <family val="2"/>
          </rPr>
          <t>NgocAnhNguyen:</t>
        </r>
        <r>
          <rPr>
            <sz val="9"/>
            <color indexed="81"/>
            <rFont val="Tahoma"/>
            <family val="2"/>
          </rPr>
          <t xml:space="preserve">
cuối câu không có dấu :</t>
        </r>
      </text>
    </comment>
    <comment ref="B416" authorId="0" shapeId="0" xr:uid="{E6117AF9-31AC-4AAD-BB6C-16B1EA5909B7}">
      <text>
        <r>
          <rPr>
            <b/>
            <sz val="9"/>
            <color indexed="81"/>
            <rFont val="Tahoma"/>
            <family val="2"/>
          </rPr>
          <t>NgocAnhNguyen:</t>
        </r>
        <r>
          <rPr>
            <sz val="9"/>
            <color indexed="81"/>
            <rFont val="Tahoma"/>
            <family val="2"/>
          </rPr>
          <t xml:space="preserve">
viết hoa chữ Trạm và chữ Y
</t>
        </r>
      </text>
    </comment>
    <comment ref="B445" authorId="0" shapeId="0" xr:uid="{642B3F89-3833-44A1-BF66-B160DF9C251C}">
      <text>
        <r>
          <rPr>
            <b/>
            <sz val="9"/>
            <color indexed="81"/>
            <rFont val="Tahoma"/>
            <family val="2"/>
          </rPr>
          <t>NgocAnhNguyen:</t>
        </r>
        <r>
          <rPr>
            <sz val="9"/>
            <color indexed="81"/>
            <rFont val="Tahoma"/>
            <family val="2"/>
          </rPr>
          <t xml:space="preserve">
ngầm hay gầm
</t>
        </r>
      </text>
    </comment>
  </commentList>
</comments>
</file>

<file path=xl/sharedStrings.xml><?xml version="1.0" encoding="utf-8"?>
<sst xmlns="http://schemas.openxmlformats.org/spreadsheetml/2006/main" count="15580" uniqueCount="7117">
  <si>
    <t>Đơn vị: Nghìn đồng/m2</t>
  </si>
  <si>
    <t>TT</t>
  </si>
  <si>
    <r>
      <t>TT</t>
    </r>
    <r>
      <rPr>
        <b/>
        <sz val="12"/>
        <color theme="0"/>
        <rFont val="Times New Roman"/>
        <family val="1"/>
      </rPr>
      <t>2</t>
    </r>
  </si>
  <si>
    <t xml:space="preserve">TRỤC ĐƯỜNG GIAO THÔNG </t>
  </si>
  <si>
    <t>Mức giá theo QĐ số 46 x 1,1</t>
  </si>
  <si>
    <t>Giá thị trường qua điều tra</t>
  </si>
  <si>
    <t>Giá đất ở điều chỉnh, bổ sung</t>
  </si>
  <si>
    <t>Giá đất thương mại dịch vụ, đất cơ sở sản xuất phi nông nghiệp, đất sử dụng cho hoạt động khoáng sản</t>
  </si>
  <si>
    <t>Column1</t>
  </si>
  <si>
    <t>Column2</t>
  </si>
  <si>
    <t>Column3</t>
  </si>
  <si>
    <t>Ghi chú</t>
  </si>
  <si>
    <t>I</t>
  </si>
  <si>
    <t>ĐƯỜNG ĐỘI CẤN (Từ đảo tròn Trung tâm qua Quảng trường Võ Nguyên Giáp đến đường Bến Tượng)</t>
  </si>
  <si>
    <t>Phố đi bộ</t>
  </si>
  <si>
    <t>Toàn tuyến</t>
  </si>
  <si>
    <t>Trục phụ</t>
  </si>
  <si>
    <t>Rẽ cạnh nhà thi đấu thể thao tỉnh Thái Nguyên, vào 100m</t>
  </si>
  <si>
    <t>II</t>
  </si>
  <si>
    <t>ĐƯỜNG HOÀNG VĂN THỤ (Từ đảo tròn Trung tâm đến đường sắt Hà Thái)</t>
  </si>
  <si>
    <t>Từ đảo tròn Trung tâm đến ngã tư phố Nguyễn Đình Chiểu và đường Chu Văn An</t>
  </si>
  <si>
    <t>Từ ngã tư phố Nguyễn Đình Chiểu và đường Chu Văn An đến đảo tròn Đồng Quang</t>
  </si>
  <si>
    <t>Từ đảo tròn Đồng Quang đến đường sắt Hà Thái</t>
  </si>
  <si>
    <t>Ngõ số 2: Rẽ cạnh Khách sạn Thái Nguyên gặp đường Phủ Liễn (cạnh Viettel Thái Nguyên)</t>
  </si>
  <si>
    <t>Ngõ số 60: Rẽ cạnh Trường Mầm non 19/5 đi gặp ngõ số 2, cạnh Viettel Thái Nguyên</t>
  </si>
  <si>
    <t>Ngõ số 62: Rẽ cạnh Trung tâm Tài chính thương mại FCC Thái Nguyên đến gặp đường Phủ Liễn</t>
  </si>
  <si>
    <t>Bổ sung, hạ tầng tương đương ngõ số 02</t>
  </si>
  <si>
    <t>Bổ sung, hạ tầng tương đương ngõ số 60</t>
  </si>
  <si>
    <t>Ngõ rẽ cạnh Tòa nhà bảo hiểm Bảo Việt</t>
  </si>
  <si>
    <t>Bổ sung, hạ tầng tương đương 80% ngõ số 31</t>
  </si>
  <si>
    <t>Ngõ số 31: Rẽ cạnh hàng rào Công ty Điện lực Thái Nguyên</t>
  </si>
  <si>
    <t>4.1</t>
  </si>
  <si>
    <t>7.1</t>
  </si>
  <si>
    <t>Từ đường Hoàng Văn Thụ, vào 100m</t>
  </si>
  <si>
    <t>4.2</t>
  </si>
  <si>
    <t>7.2</t>
  </si>
  <si>
    <t>Qua 100m đến 200m</t>
  </si>
  <si>
    <r>
      <t xml:space="preserve">Các đường trong khu dân cư Phủ Liễn II </t>
    </r>
    <r>
      <rPr>
        <sz val="12"/>
        <color rgb="FFFF0000"/>
        <rFont val="Times New Roman"/>
        <family val="1"/>
      </rPr>
      <t>thuộc tổ 16,</t>
    </r>
    <r>
      <rPr>
        <sz val="12"/>
        <color theme="1"/>
        <rFont val="Times New Roman"/>
        <family val="1"/>
      </rPr>
      <t xml:space="preserve"> phường Hoàng Văn Thụ</t>
    </r>
  </si>
  <si>
    <r>
      <t xml:space="preserve">Sửa đổi: </t>
    </r>
    <r>
      <rPr>
        <b/>
        <sz val="11"/>
        <rFont val="Times New Roman"/>
        <family val="1"/>
      </rPr>
      <t>tổ 22</t>
    </r>
    <r>
      <rPr>
        <sz val="11"/>
        <rFont val="Times New Roman"/>
        <family val="1"/>
      </rPr>
      <t xml:space="preserve"> thành </t>
    </r>
    <r>
      <rPr>
        <b/>
        <sz val="11"/>
        <rFont val="Times New Roman"/>
        <family val="1"/>
      </rPr>
      <t xml:space="preserve">tổ 16 </t>
    </r>
    <r>
      <rPr>
        <sz val="11"/>
        <rFont val="Times New Roman"/>
        <family val="1"/>
      </rPr>
      <t>do thay tên tổ</t>
    </r>
  </si>
  <si>
    <r>
      <t xml:space="preserve">Sửa đổi: </t>
    </r>
    <r>
      <rPr>
        <b/>
        <sz val="10"/>
        <rFont val="Times New Roman"/>
        <family val="1"/>
      </rPr>
      <t>tổ 22</t>
    </r>
    <r>
      <rPr>
        <sz val="10"/>
        <rFont val="Times New Roman"/>
        <family val="1"/>
      </rPr>
      <t xml:space="preserve"> thành </t>
    </r>
    <r>
      <rPr>
        <b/>
        <sz val="10"/>
        <rFont val="Times New Roman"/>
        <family val="1"/>
      </rPr>
      <t xml:space="preserve">tổ 16 </t>
    </r>
    <r>
      <rPr>
        <sz val="10"/>
        <rFont val="Times New Roman"/>
        <family val="1"/>
      </rPr>
      <t>do thay tên tổ</t>
    </r>
  </si>
  <si>
    <t>Ngõ số 375: Rẽ đến Trạm T12 (cạnh đường sắt Hà Thái)</t>
  </si>
  <si>
    <t>Ngõ số 287; 331; 357: Vào 100m</t>
  </si>
  <si>
    <r>
      <t xml:space="preserve">Bổ sung: </t>
    </r>
    <r>
      <rPr>
        <b/>
        <sz val="11"/>
        <rFont val="Times New Roman"/>
        <family val="1"/>
      </rPr>
      <t>Ngõ mới 287; 331; 357</t>
    </r>
    <r>
      <rPr>
        <sz val="11"/>
        <rFont val="Times New Roman"/>
        <family val="1"/>
      </rPr>
      <t>, hạ tầng tương đương ngõ 357</t>
    </r>
  </si>
  <si>
    <r>
      <t xml:space="preserve">Bổ sung: </t>
    </r>
    <r>
      <rPr>
        <b/>
        <sz val="10"/>
        <rFont val="Times New Roman"/>
        <family val="1"/>
      </rPr>
      <t>Ngõ mới 287; 331; 357</t>
    </r>
    <r>
      <rPr>
        <sz val="10"/>
        <rFont val="Times New Roman"/>
        <family val="1"/>
      </rPr>
      <t>, hạ tầng tương đương ngõ 357</t>
    </r>
  </si>
  <si>
    <t>Rẽ qua cổng Sở Giao thông Vận tải đến gặp đường Ga Thái Nguyên</t>
  </si>
  <si>
    <t>III</t>
  </si>
  <si>
    <t>ĐƯỜNG CÁCH MẠNG THÁNG TÁM (Từ đảo tròn Trung tâm đến đảo tròn Gang Thép)</t>
  </si>
  <si>
    <t>Điểm nóng: Phố đi bộ</t>
  </si>
  <si>
    <t>Từ đảo tròn Trung tâm đến Điện lực thành phố Thái Nguyên</t>
  </si>
  <si>
    <t>Từ Điện lực thành phố Thái Nguyên đến đường Phan Đình Phùng</t>
  </si>
  <si>
    <r>
      <t xml:space="preserve">Từ đường Phan Đình Phùng đến hết đất </t>
    </r>
    <r>
      <rPr>
        <sz val="12"/>
        <color rgb="FFFF0000"/>
        <rFont val="Times New Roman"/>
        <family val="1"/>
      </rPr>
      <t>Ban Chỉ huy Quân sự thành phố (cũ)</t>
    </r>
    <r>
      <rPr>
        <sz val="12"/>
        <color theme="1"/>
        <rFont val="Times New Roman"/>
        <family val="1"/>
      </rPr>
      <t xml:space="preserve"> gặp ngõ số 226</t>
    </r>
  </si>
  <si>
    <r>
      <t xml:space="preserve">Thêm từ </t>
    </r>
    <r>
      <rPr>
        <b/>
        <sz val="11"/>
        <rFont val="Times New Roman"/>
        <family val="1"/>
      </rPr>
      <t>"cũ"</t>
    </r>
    <r>
      <rPr>
        <sz val="11"/>
        <rFont val="Times New Roman"/>
        <family val="1"/>
      </rPr>
      <t xml:space="preserve"> do Ban Chỉ huy Quân sự TP đã chuyển </t>
    </r>
  </si>
  <si>
    <r>
      <t xml:space="preserve">Thêm từ </t>
    </r>
    <r>
      <rPr>
        <b/>
        <sz val="10"/>
        <rFont val="Times New Roman"/>
        <family val="1"/>
      </rPr>
      <t>"cũ"</t>
    </r>
    <r>
      <rPr>
        <sz val="10"/>
        <rFont val="Times New Roman"/>
        <family val="1"/>
      </rPr>
      <t xml:space="preserve"> do Ban Chỉ huy Quân sự TP đã chuyển </t>
    </r>
  </si>
  <si>
    <r>
      <t xml:space="preserve">Từ hết đất </t>
    </r>
    <r>
      <rPr>
        <sz val="12"/>
        <color rgb="FFFF0000"/>
        <rFont val="Times New Roman"/>
        <family val="1"/>
      </rPr>
      <t>Ban Chỉ huy Quân sự thành phố (cũ</t>
    </r>
    <r>
      <rPr>
        <sz val="12"/>
        <color theme="1"/>
        <rFont val="Times New Roman"/>
        <family val="1"/>
      </rPr>
      <t>) đến ngã 4 rẽ phố Xương Rồng</t>
    </r>
  </si>
  <si>
    <r>
      <t xml:space="preserve">Từ ngã 4 rẽ phố Xương Rồng đến </t>
    </r>
    <r>
      <rPr>
        <sz val="12"/>
        <color rgb="FFFF0000"/>
        <rFont val="Times New Roman"/>
        <family val="1"/>
      </rPr>
      <t>ngã 4</t>
    </r>
    <r>
      <rPr>
        <sz val="12"/>
        <color theme="1"/>
        <rFont val="Times New Roman"/>
        <family val="1"/>
      </rPr>
      <t xml:space="preserve"> Gia Sàng (gặp đường Bắc Nam)</t>
    </r>
  </si>
  <si>
    <r>
      <t xml:space="preserve">Sửa </t>
    </r>
    <r>
      <rPr>
        <b/>
        <sz val="11"/>
        <rFont val="Times New Roman"/>
        <family val="1"/>
      </rPr>
      <t>Ngã ba</t>
    </r>
    <r>
      <rPr>
        <sz val="11"/>
        <rFont val="Times New Roman"/>
        <family val="1"/>
      </rPr>
      <t xml:space="preserve"> thành </t>
    </r>
    <r>
      <rPr>
        <b/>
        <sz val="11"/>
        <rFont val="Times New Roman"/>
        <family val="1"/>
      </rPr>
      <t>Ngã 4</t>
    </r>
    <r>
      <rPr>
        <sz val="11"/>
        <rFont val="Times New Roman"/>
        <family val="1"/>
      </rPr>
      <t xml:space="preserve"> theo hiện trạng</t>
    </r>
  </si>
  <si>
    <r>
      <t xml:space="preserve">Sửa </t>
    </r>
    <r>
      <rPr>
        <b/>
        <sz val="10"/>
        <rFont val="Times New Roman"/>
        <family val="1"/>
      </rPr>
      <t>Ngã ba</t>
    </r>
    <r>
      <rPr>
        <sz val="10"/>
        <rFont val="Times New Roman"/>
        <family val="1"/>
      </rPr>
      <t xml:space="preserve"> thành </t>
    </r>
    <r>
      <rPr>
        <b/>
        <sz val="10"/>
        <rFont val="Times New Roman"/>
        <family val="1"/>
      </rPr>
      <t>Ngã 4</t>
    </r>
    <r>
      <rPr>
        <sz val="10"/>
        <rFont val="Times New Roman"/>
        <family val="1"/>
      </rPr>
      <t xml:space="preserve"> theo hiện trạng</t>
    </r>
  </si>
  <si>
    <r>
      <t xml:space="preserve">Từ </t>
    </r>
    <r>
      <rPr>
        <sz val="12"/>
        <color rgb="FFFF0000"/>
        <rFont val="Times New Roman"/>
        <family val="1"/>
      </rPr>
      <t>ngã 4</t>
    </r>
    <r>
      <rPr>
        <sz val="12"/>
        <color theme="1"/>
        <rFont val="Times New Roman"/>
        <family val="1"/>
      </rPr>
      <t xml:space="preserve"> Gia Sàng (gặp đường Bắc Nam) đến ngã ba rẽ dốc Chọi Trâu </t>
    </r>
    <r>
      <rPr>
        <sz val="12"/>
        <color rgb="FFFF0000"/>
        <rFont val="Times New Roman"/>
        <family val="1"/>
      </rPr>
      <t>(Ngõ 604)</t>
    </r>
  </si>
  <si>
    <r>
      <t xml:space="preserve"> - Sửa </t>
    </r>
    <r>
      <rPr>
        <b/>
        <sz val="11"/>
        <rFont val="Times New Roman"/>
        <family val="1"/>
      </rPr>
      <t>Ngã ba</t>
    </r>
    <r>
      <rPr>
        <sz val="11"/>
        <rFont val="Times New Roman"/>
        <family val="1"/>
      </rPr>
      <t xml:space="preserve"> thành </t>
    </r>
    <r>
      <rPr>
        <b/>
        <sz val="11"/>
        <rFont val="Times New Roman"/>
        <family val="1"/>
      </rPr>
      <t>Ngã 4</t>
    </r>
    <r>
      <rPr>
        <sz val="11"/>
        <rFont val="Times New Roman"/>
        <family val="1"/>
      </rPr>
      <t xml:space="preserve">
 - Bổ sung tên </t>
    </r>
    <r>
      <rPr>
        <b/>
        <sz val="11"/>
        <rFont val="Times New Roman"/>
        <family val="1"/>
      </rPr>
      <t>ngõ 604</t>
    </r>
    <r>
      <rPr>
        <sz val="11"/>
        <rFont val="Times New Roman"/>
        <family val="1"/>
      </rPr>
      <t xml:space="preserve"> theo hiện trạng</t>
    </r>
  </si>
  <si>
    <r>
      <t xml:space="preserve"> - Sửa </t>
    </r>
    <r>
      <rPr>
        <b/>
        <sz val="10"/>
        <rFont val="Times New Roman"/>
        <family val="1"/>
      </rPr>
      <t>Ngã ba</t>
    </r>
    <r>
      <rPr>
        <sz val="10"/>
        <rFont val="Times New Roman"/>
        <family val="1"/>
      </rPr>
      <t xml:space="preserve"> thành </t>
    </r>
    <r>
      <rPr>
        <b/>
        <sz val="10"/>
        <rFont val="Times New Roman"/>
        <family val="1"/>
      </rPr>
      <t>Ngã 4</t>
    </r>
    <r>
      <rPr>
        <sz val="10"/>
        <rFont val="Times New Roman"/>
        <family val="1"/>
      </rPr>
      <t xml:space="preserve">
 - Bổ sung tên </t>
    </r>
    <r>
      <rPr>
        <b/>
        <sz val="10"/>
        <rFont val="Times New Roman"/>
        <family val="1"/>
      </rPr>
      <t>ngõ 604</t>
    </r>
    <r>
      <rPr>
        <sz val="10"/>
        <rFont val="Times New Roman"/>
        <family val="1"/>
      </rPr>
      <t xml:space="preserve"> theo hiện trạng</t>
    </r>
  </si>
  <si>
    <r>
      <t xml:space="preserve">Từ ngã ba rẽ dốc Chọi Trâu </t>
    </r>
    <r>
      <rPr>
        <sz val="12"/>
        <color rgb="FFFF0000"/>
        <rFont val="Times New Roman"/>
        <family val="1"/>
      </rPr>
      <t>(Ngõ 604)</t>
    </r>
    <r>
      <rPr>
        <sz val="12"/>
        <color theme="1"/>
        <rFont val="Times New Roman"/>
        <family val="1"/>
      </rPr>
      <t xml:space="preserve"> đến ngã tư rẽ đường Đồng Tiến và khu tập thể Cán A</t>
    </r>
  </si>
  <si>
    <r>
      <t xml:space="preserve"> - Bổ sung tên </t>
    </r>
    <r>
      <rPr>
        <b/>
        <sz val="11"/>
        <rFont val="Times New Roman"/>
        <family val="1"/>
      </rPr>
      <t>ngõ 604</t>
    </r>
    <r>
      <rPr>
        <sz val="11"/>
        <rFont val="Times New Roman"/>
        <family val="1"/>
      </rPr>
      <t xml:space="preserve"> theo hiện trạng</t>
    </r>
  </si>
  <si>
    <r>
      <t xml:space="preserve"> - Bổ sung tên </t>
    </r>
    <r>
      <rPr>
        <b/>
        <sz val="10"/>
        <rFont val="Times New Roman"/>
        <family val="1"/>
      </rPr>
      <t>ngõ 604</t>
    </r>
    <r>
      <rPr>
        <sz val="10"/>
        <rFont val="Times New Roman"/>
        <family val="1"/>
      </rPr>
      <t xml:space="preserve"> theo hiện trạng</t>
    </r>
  </si>
  <si>
    <t>Từ ngã tư rẽ đường Đồng Tiến và khu tập thể Cán A đến Cầu Loàng</t>
  </si>
  <si>
    <t>Từ Cầu Loàng đến đường sắt đi Kép</t>
  </si>
  <si>
    <t>Từ đường sắt đi Kép đến đảo tròn Gang Thép</t>
  </si>
  <si>
    <t>Ngõ số 2: Rẽ theo hàng rào Sở Công Thương (cũ) đến quy hoạch Khu dân cư tổ 4, phường Phan Đình Phùng</t>
  </si>
  <si>
    <t>1.1</t>
  </si>
  <si>
    <t>Từ đường Cách mạng tháng Tám, vào 100m</t>
  </si>
  <si>
    <t>1.2</t>
  </si>
  <si>
    <t>Qua 100m đến 200m về 2 phía</t>
  </si>
  <si>
    <t>1.3</t>
  </si>
  <si>
    <t>Qua 200m đến 400m (có mặt đường bê tông rộng ≥ 2,5m)</t>
  </si>
  <si>
    <t>Rẽ phố Đầm Xanh: Theo hàng rào Bưu điện tỉnh Thái Nguyên đến đường Minh Cầu</t>
  </si>
  <si>
    <t>2.1</t>
  </si>
  <si>
    <t>Từ đường Cách mạng tháng Tám đến khu dân cư số 5, phường Phan Đình Phùng</t>
  </si>
  <si>
    <t>2.2</t>
  </si>
  <si>
    <t>Từ hết khu dân cư số 5, phường Phan Đình Phùng đến đường Minh Cầu</t>
  </si>
  <si>
    <t>2.3</t>
  </si>
  <si>
    <t>Các nhánh rẽ trên trục phụ, có mặt đường bê tông rộng ≥ 2,5m, vào 150m</t>
  </si>
  <si>
    <r>
      <t xml:space="preserve">Ngõ số 38: Rẽ đối diện </t>
    </r>
    <r>
      <rPr>
        <sz val="12"/>
        <color rgb="FFFF0000"/>
        <rFont val="Times New Roman"/>
        <family val="1"/>
      </rPr>
      <t>Công an thành phố Thái Nguyên</t>
    </r>
  </si>
  <si>
    <r>
      <t xml:space="preserve">Sửa </t>
    </r>
    <r>
      <rPr>
        <b/>
        <sz val="11"/>
        <rFont val="Times New Roman"/>
        <family val="1"/>
      </rPr>
      <t>Công an tỉnh</t>
    </r>
    <r>
      <rPr>
        <sz val="11"/>
        <rFont val="Times New Roman"/>
        <family val="1"/>
      </rPr>
      <t xml:space="preserve"> thành </t>
    </r>
    <r>
      <rPr>
        <b/>
        <sz val="11"/>
        <rFont val="Times New Roman"/>
        <family val="1"/>
      </rPr>
      <t>Công an thành phố</t>
    </r>
  </si>
  <si>
    <r>
      <t xml:space="preserve">Sửa </t>
    </r>
    <r>
      <rPr>
        <b/>
        <sz val="10"/>
        <rFont val="Times New Roman"/>
        <family val="1"/>
      </rPr>
      <t>Công an tỉnh</t>
    </r>
    <r>
      <rPr>
        <sz val="10"/>
        <rFont val="Times New Roman"/>
        <family val="1"/>
      </rPr>
      <t xml:space="preserve"> thành </t>
    </r>
    <r>
      <rPr>
        <b/>
        <sz val="10"/>
        <rFont val="Times New Roman"/>
        <family val="1"/>
      </rPr>
      <t>Công an thành phố</t>
    </r>
  </si>
  <si>
    <t>3.1</t>
  </si>
  <si>
    <t>3.2</t>
  </si>
  <si>
    <t>Qua 100m đến 250m</t>
  </si>
  <si>
    <t>Ngõ số 70: Vào 150m</t>
  </si>
  <si>
    <t>Ngõ số 90: Đối diện đường Nguyễn Du, vào 150m</t>
  </si>
  <si>
    <t>Ngõ số 108: Từ đường Cách mạng tháng Tám, vào 100m</t>
  </si>
  <si>
    <t>Bổ sung, hạ tầng tương đương ngõ 132</t>
  </si>
  <si>
    <t>Ngõ số 132: Từ đường Cách mạng tháng Tám, vào 2 phía 100m</t>
  </si>
  <si>
    <t>BT thành ĐN</t>
  </si>
  <si>
    <t>Ngõ số 136: Từ đường Cách mạng tháng Tám, vào 100m</t>
  </si>
  <si>
    <t>Ngõ số 200: Từ đường Cách mạng tháng Tám, vào 100m</t>
  </si>
  <si>
    <t>Rẽ cạnh số nhà 109, vào 100m</t>
  </si>
  <si>
    <r>
      <t xml:space="preserve">Ngõ số 226: Rẽ cạnh Ban Chỉ huy Quân sự thành phố Thái Nguyên </t>
    </r>
    <r>
      <rPr>
        <sz val="12"/>
        <color rgb="FFFF0000"/>
        <rFont val="Times New Roman"/>
        <family val="1"/>
      </rPr>
      <t>(cũ)</t>
    </r>
    <r>
      <rPr>
        <sz val="12"/>
        <color theme="1"/>
        <rFont val="Times New Roman"/>
        <family val="1"/>
      </rPr>
      <t xml:space="preserve"> vào hết đất Thư viện thành phố Thái Nguyên</t>
    </r>
  </si>
  <si>
    <r>
      <t xml:space="preserve">Bổ sung từ "cũ do </t>
    </r>
    <r>
      <rPr>
        <b/>
        <sz val="11"/>
        <rFont val="Times New Roman"/>
        <family val="1"/>
      </rPr>
      <t>Ban Chỉ huy Quân sự TP đã chuyển</t>
    </r>
  </si>
  <si>
    <r>
      <t xml:space="preserve">Bổ sung từ "cũ do </t>
    </r>
    <r>
      <rPr>
        <b/>
        <sz val="10"/>
        <rFont val="Times New Roman"/>
        <family val="1"/>
      </rPr>
      <t>Ban Chỉ huy Quân sự TP đã chuyển</t>
    </r>
  </si>
  <si>
    <r>
      <t>Bổ sung cụm từ</t>
    </r>
    <r>
      <rPr>
        <b/>
        <sz val="10"/>
        <rFont val="Times New Roman"/>
        <family val="1"/>
      </rPr>
      <t xml:space="preserve"> gặp ngõ 309 đường Cách mạng tháng 8</t>
    </r>
  </si>
  <si>
    <t>Ngõ số 242: Rẽ khu dân cư Viện Kiểm sát nhân dân thành phố cũ, vào 100m</t>
  </si>
  <si>
    <t>Ngõ số 288; 326, vào 100m</t>
  </si>
  <si>
    <t>Bổ sung, hạ tầng tương đương ngõ 242</t>
  </si>
  <si>
    <t>Ngõ số 248: Rẽ Ban Kiến thiết Sở Thương mại cũ, vào 100m</t>
  </si>
  <si>
    <t>Ngõ số 235: Rẽ theo hàng rào Trung tâm Bồi dưỡng Chính trị thành phố Thái Nguyên, vào 100m</t>
  </si>
  <si>
    <t>Ngõ số 300: Rẽ khu dân cư Công ty Cổ phần Môi trường Đô thị, vào 150m</t>
  </si>
  <si>
    <t>Ngõ số 309: Rẽ từ Trạm xăng dầu số 10, vào 100m</t>
  </si>
  <si>
    <t>Ngõ số 428: Rẽ vào đến cổng Đền Xương Rồng</t>
  </si>
  <si>
    <t xml:space="preserve">Ngõ số 451 </t>
  </si>
  <si>
    <t>17.1</t>
  </si>
  <si>
    <t>20.1</t>
  </si>
  <si>
    <t>17.2</t>
  </si>
  <si>
    <t>20.2</t>
  </si>
  <si>
    <t>Qua 100 đến 250m</t>
  </si>
  <si>
    <t>Ngõ cạnh số nhà 429</t>
  </si>
  <si>
    <t>18.1</t>
  </si>
  <si>
    <t>21.1</t>
  </si>
  <si>
    <t>File Phúc thiếu đoạn này</t>
  </si>
  <si>
    <t>21.2</t>
  </si>
  <si>
    <t>Ngõ số 479: Rẽ vào xóm Xưởng đậu cũ, phường Gia Sàng</t>
  </si>
  <si>
    <t>19.1</t>
  </si>
  <si>
    <t>22.1</t>
  </si>
  <si>
    <t>Từ đường Cách mạng tháng Tám, vào đến ngã ba</t>
  </si>
  <si>
    <t>19.2</t>
  </si>
  <si>
    <t>22.2</t>
  </si>
  <si>
    <t>Từ ngã ba đi tiếp 200m về 2 phía</t>
  </si>
  <si>
    <t>Ngõ số 536</t>
  </si>
  <si>
    <t>23.1</t>
  </si>
  <si>
    <t>23.2</t>
  </si>
  <si>
    <t>Từ qua 100m đến 300m</t>
  </si>
  <si>
    <r>
      <t xml:space="preserve">Ngõ số </t>
    </r>
    <r>
      <rPr>
        <sz val="12"/>
        <color rgb="FFFF0000"/>
        <rFont val="Times New Roman"/>
        <family val="1"/>
      </rPr>
      <t>576:</t>
    </r>
    <r>
      <rPr>
        <sz val="12"/>
        <color theme="1"/>
        <rFont val="Times New Roman"/>
        <family val="1"/>
      </rPr>
      <t xml:space="preserve"> Rẽ theo hàng rào chợ Gia Sàng</t>
    </r>
  </si>
  <si>
    <r>
      <t xml:space="preserve">Sửa tên </t>
    </r>
    <r>
      <rPr>
        <b/>
        <sz val="11"/>
        <rFont val="Times New Roman"/>
        <family val="1"/>
      </rPr>
      <t>Ngõ 728</t>
    </r>
    <r>
      <rPr>
        <sz val="11"/>
        <rFont val="Times New Roman"/>
        <family val="1"/>
      </rPr>
      <t xml:space="preserve"> thành </t>
    </r>
    <r>
      <rPr>
        <b/>
        <sz val="11"/>
        <rFont val="Times New Roman"/>
        <family val="1"/>
      </rPr>
      <t xml:space="preserve">ngõ 576 </t>
    </r>
    <r>
      <rPr>
        <sz val="11"/>
        <rFont val="Times New Roman"/>
        <family val="1"/>
      </rPr>
      <t>theo hiện trạng</t>
    </r>
  </si>
  <si>
    <r>
      <t xml:space="preserve">Sửa tên </t>
    </r>
    <r>
      <rPr>
        <b/>
        <sz val="10"/>
        <rFont val="Times New Roman"/>
        <family val="1"/>
      </rPr>
      <t>Ngõ 728</t>
    </r>
    <r>
      <rPr>
        <sz val="10"/>
        <rFont val="Times New Roman"/>
        <family val="1"/>
      </rPr>
      <t xml:space="preserve"> thành </t>
    </r>
    <r>
      <rPr>
        <b/>
        <sz val="10"/>
        <rFont val="Times New Roman"/>
        <family val="1"/>
      </rPr>
      <t xml:space="preserve">ngõ 576 </t>
    </r>
    <r>
      <rPr>
        <sz val="10"/>
        <rFont val="Times New Roman"/>
        <family val="1"/>
      </rPr>
      <t>theo hiện trạng</t>
    </r>
  </si>
  <si>
    <t>24.1</t>
  </si>
  <si>
    <t>Trục chính vào 100m</t>
  </si>
  <si>
    <t>24.2</t>
  </si>
  <si>
    <t xml:space="preserve">Qua 100m đến 250m </t>
  </si>
  <si>
    <t>Ngõ số 557: Rẽ khu dân cư số 1, phường Gia Sàng</t>
  </si>
  <si>
    <t>25.1</t>
  </si>
  <si>
    <t>25.2</t>
  </si>
  <si>
    <t>Qua 100m đến hết đất khu dân cư số 1, phường Gia Sàng</t>
  </si>
  <si>
    <t>22.3</t>
  </si>
  <si>
    <t>25.3</t>
  </si>
  <si>
    <t>Các đường nhánh trong khu dân cư số 1, phường Gia Sàng đã xây dựng xong hạ tầng, đường rộng ≥ 9m</t>
  </si>
  <si>
    <t>22.4</t>
  </si>
  <si>
    <t>25.4</t>
  </si>
  <si>
    <t>Các đường nhánh trong khu dân cư số 1, phường Gia Sàng đã xây dựng xong hạ tầng, đường rộng ≥ 3,5m, nhưng &lt; 9m</t>
  </si>
  <si>
    <t>Bổ sung</t>
  </si>
  <si>
    <t>26.1</t>
  </si>
  <si>
    <t>Đường quy hoạch rộng 22,5m</t>
  </si>
  <si>
    <t>26.2</t>
  </si>
  <si>
    <t>Đường quy hoạch rộng 19,5m</t>
  </si>
  <si>
    <t>Đường CMT8. Trục phụ. Ngõ số 557: Rẽ khu dân cư số 1, phường Gia Sàng. Qua 100m đến hết đất khu dân cư số 1, phường Gia Sàng. Áp 85% của 4tr2</t>
  </si>
  <si>
    <t>26.3</t>
  </si>
  <si>
    <t>Đường quy hoạch rộng 15m</t>
  </si>
  <si>
    <t>Đường CMT8. Trục phụ. Ngõ số 557: Rẽ khu dân cư số 1, phường Gia Sàng. Qua 100m đến hết đất khu dân cư số 1, phường Gia Sàng. Áp 75% của 4tr2</t>
  </si>
  <si>
    <t>Khu đô thị số 11 phường Gia Sàng (Kosy City Beat)</t>
  </si>
  <si>
    <t>27.1</t>
  </si>
  <si>
    <t>Đường quy hoạch rộng 36m</t>
  </si>
  <si>
    <t>27.2</t>
  </si>
  <si>
    <t>Đường quy hoạch rộng 22m (Đường đi Trại Bầu)</t>
  </si>
  <si>
    <t>Đường CMT8. Trục phụ. Ngõ số 557: Rẽ khu dân cư số 1, phường Gia Sàng. Qua 100m đến hết đất khu dân cư số 1, phường Gia Sàng. Áp 100% của 4tr2</t>
  </si>
  <si>
    <t>27.3</t>
  </si>
  <si>
    <t>27.4</t>
  </si>
  <si>
    <r>
      <t xml:space="preserve">Ngõ số 604: Rẽ vào tổ dân phố </t>
    </r>
    <r>
      <rPr>
        <sz val="12"/>
        <color rgb="FFFF0000"/>
        <rFont val="Times New Roman"/>
        <family val="1"/>
      </rPr>
      <t>số 07</t>
    </r>
    <r>
      <rPr>
        <sz val="12"/>
        <color theme="1"/>
        <rFont val="Times New Roman"/>
        <family val="1"/>
      </rPr>
      <t>, phường Gia Sàng (dốc Chọi Trâu)</t>
    </r>
  </si>
  <si>
    <r>
      <t>Sửa</t>
    </r>
    <r>
      <rPr>
        <b/>
        <sz val="11"/>
        <rFont val="Times New Roman"/>
        <family val="1"/>
      </rPr>
      <t xml:space="preserve"> tổ 16</t>
    </r>
    <r>
      <rPr>
        <sz val="11"/>
        <rFont val="Times New Roman"/>
        <family val="1"/>
      </rPr>
      <t xml:space="preserve"> thành </t>
    </r>
    <r>
      <rPr>
        <b/>
        <sz val="11"/>
        <rFont val="Times New Roman"/>
        <family val="1"/>
      </rPr>
      <t>tổ 07</t>
    </r>
    <r>
      <rPr>
        <sz val="11"/>
        <rFont val="Times New Roman"/>
        <family val="1"/>
      </rPr>
      <t xml:space="preserve"> do thay đổi tên tổ</t>
    </r>
  </si>
  <si>
    <r>
      <t>Sửa</t>
    </r>
    <r>
      <rPr>
        <b/>
        <sz val="10"/>
        <rFont val="Times New Roman"/>
        <family val="1"/>
      </rPr>
      <t xml:space="preserve"> tổ 16</t>
    </r>
    <r>
      <rPr>
        <sz val="10"/>
        <rFont val="Times New Roman"/>
        <family val="1"/>
      </rPr>
      <t xml:space="preserve"> thành </t>
    </r>
    <r>
      <rPr>
        <b/>
        <sz val="10"/>
        <rFont val="Times New Roman"/>
        <family val="1"/>
      </rPr>
      <t>tổ 07</t>
    </r>
    <r>
      <rPr>
        <sz val="10"/>
        <rFont val="Times New Roman"/>
        <family val="1"/>
      </rPr>
      <t xml:space="preserve"> do thay đổi tên tổ</t>
    </r>
  </si>
  <si>
    <t>28.1</t>
  </si>
  <si>
    <t>28.2</t>
  </si>
  <si>
    <t>Qua 100m đến giáp đất quy hoạch khu dân cư số 9, phường Gia Sàng</t>
  </si>
  <si>
    <t>23.3</t>
  </si>
  <si>
    <t>28.3</t>
  </si>
  <si>
    <t>Từ hết đất khu dân cư số 9, phường Gia Sàng đến đường Thanh niên xung phong, có mặt đường bê tông ≥ 2,5m</t>
  </si>
  <si>
    <t>Ngõ số 647: Rẽ vào khu dân cư 210</t>
  </si>
  <si>
    <r>
      <t xml:space="preserve">Bổ sung: </t>
    </r>
    <r>
      <rPr>
        <b/>
        <sz val="10"/>
        <rFont val="Times New Roman"/>
        <family val="1"/>
      </rPr>
      <t>Ngõ mới số 647</t>
    </r>
    <r>
      <rPr>
        <sz val="10"/>
        <rFont val="Times New Roman"/>
        <family val="1"/>
      </rPr>
      <t xml:space="preserve"> rẽ vào khu dân cư 210, do hiện trạng đã hình thành khu dân cư 210</t>
    </r>
  </si>
  <si>
    <t>29.1</t>
  </si>
  <si>
    <t>Tương ứng 85% trục chính khu dân cư số 9, phường Gia Sàng</t>
  </si>
  <si>
    <t>29.2</t>
  </si>
  <si>
    <t>Các đường quy hoạch còn lại</t>
  </si>
  <si>
    <t>Tương ứng 85% các đường còn lại khu dân cư số 9, phường Gia Sàng</t>
  </si>
  <si>
    <r>
      <t xml:space="preserve">Ngõ số 673: Rẽ vào nhà </t>
    </r>
    <r>
      <rPr>
        <sz val="12"/>
        <color rgb="FFFF0000"/>
        <rFont val="Times New Roman"/>
        <family val="1"/>
      </rPr>
      <t>văn hóa tổ 2</t>
    </r>
    <r>
      <rPr>
        <sz val="12"/>
        <color theme="1"/>
        <rFont val="Times New Roman"/>
        <family val="1"/>
      </rPr>
      <t>, phường Gia Sàng</t>
    </r>
  </si>
  <si>
    <r>
      <t>Đổi tên</t>
    </r>
    <r>
      <rPr>
        <b/>
        <sz val="11"/>
        <rFont val="Times New Roman"/>
        <family val="1"/>
      </rPr>
      <t xml:space="preserve"> tổ 4</t>
    </r>
    <r>
      <rPr>
        <sz val="11"/>
        <rFont val="Times New Roman"/>
        <family val="1"/>
      </rPr>
      <t xml:space="preserve"> thành</t>
    </r>
    <r>
      <rPr>
        <b/>
        <sz val="11"/>
        <rFont val="Times New Roman"/>
        <family val="1"/>
      </rPr>
      <t xml:space="preserve"> tổ 2 </t>
    </r>
    <r>
      <rPr>
        <sz val="11"/>
        <rFont val="Times New Roman"/>
        <family val="1"/>
      </rPr>
      <t>do đổi tên tổ</t>
    </r>
  </si>
  <si>
    <r>
      <t>Đổi tên</t>
    </r>
    <r>
      <rPr>
        <b/>
        <sz val="10"/>
        <rFont val="Times New Roman"/>
        <family val="1"/>
      </rPr>
      <t xml:space="preserve"> tổ 4</t>
    </r>
    <r>
      <rPr>
        <sz val="10"/>
        <rFont val="Times New Roman"/>
        <family val="1"/>
      </rPr>
      <t xml:space="preserve"> thành</t>
    </r>
    <r>
      <rPr>
        <b/>
        <sz val="10"/>
        <rFont val="Times New Roman"/>
        <family val="1"/>
      </rPr>
      <t xml:space="preserve"> tổ 2 </t>
    </r>
    <r>
      <rPr>
        <sz val="10"/>
        <rFont val="Times New Roman"/>
        <family val="1"/>
      </rPr>
      <t>do đổi tên tổ</t>
    </r>
  </si>
  <si>
    <t>30.1</t>
  </si>
  <si>
    <t>30.2</t>
  </si>
  <si>
    <t>Qua 100m đến 300m</t>
  </si>
  <si>
    <t>Rẽ khu dân cư số 9, phường Gia Sàng</t>
  </si>
  <si>
    <t>31.1</t>
  </si>
  <si>
    <t>Từ đường Cách mạng tháng Tám, vào 450m (trục chính)</t>
  </si>
  <si>
    <t>31.2</t>
  </si>
  <si>
    <t>Các đường quy hoạch còn lại đã xong hạ tầng</t>
  </si>
  <si>
    <t>Ngõ số 728: Rẽ vào Trường Trung học cơ sở Gia Sàng</t>
  </si>
  <si>
    <t>32.1</t>
  </si>
  <si>
    <t>32.2</t>
  </si>
  <si>
    <t>Qua 100m đến gặp trục phụ rẽ từ ngõ số 604 (dốc Chọi Trâu)</t>
  </si>
  <si>
    <t>33.1</t>
  </si>
  <si>
    <t>Từ đường Cách mạng tháng Tám, vào đến hết đất Khách sạn Hải Âu</t>
  </si>
  <si>
    <t>33.2</t>
  </si>
  <si>
    <t>Từ hết đất Khách sạn Hải Âu vào 100m tiếp theo</t>
  </si>
  <si>
    <t>33.3</t>
  </si>
  <si>
    <t>Ngõ số 779: Đi Trại Bầu (đối diện ngõ số 756), từ đường Cách mạng tháng Tám, vào đến khu dân cư số 11, phường Gia Sàng</t>
  </si>
  <si>
    <t>Sửa vào 100m thành vào đến khu đô thị số 11, phường Gia Sàng (do đoạn sau đã bổ sung vào khu dân cư số 11, phường Gia Sàng), bỏ đoạn qua 100m đến 300m</t>
  </si>
  <si>
    <t>Ngõ số 800: Vào 100m, có mặt đường bê tông ≥ 2,5m</t>
  </si>
  <si>
    <t>Ngõ số 837: Rẽ khu tập thể Xí nghiệp Bê tông cũ</t>
  </si>
  <si>
    <t>36.1</t>
  </si>
  <si>
    <t>Vào 100m</t>
  </si>
  <si>
    <t>36.2</t>
  </si>
  <si>
    <t>Ngõ số 933: đi Tổ 1 phường Cam Giá, vào 100m</t>
  </si>
  <si>
    <t>Ngõ rẽ đi nhà văn hóa tổ 2, phường Cam Giá, vào 100m</t>
  </si>
  <si>
    <r>
      <t xml:space="preserve">Đổi tên </t>
    </r>
    <r>
      <rPr>
        <b/>
        <sz val="11"/>
        <rFont val="Times New Roman"/>
        <family val="1"/>
      </rPr>
      <t>tổ 4</t>
    </r>
    <r>
      <rPr>
        <sz val="11"/>
        <rFont val="Times New Roman"/>
        <family val="1"/>
      </rPr>
      <t xml:space="preserve"> thành</t>
    </r>
    <r>
      <rPr>
        <b/>
        <sz val="11"/>
        <rFont val="Times New Roman"/>
        <family val="1"/>
      </rPr>
      <t xml:space="preserve"> tổ 2</t>
    </r>
    <r>
      <rPr>
        <sz val="11"/>
        <rFont val="Times New Roman"/>
        <family val="1"/>
      </rPr>
      <t xml:space="preserve"> do đã đổi tên tổ</t>
    </r>
  </si>
  <si>
    <r>
      <t xml:space="preserve">Đổi tên </t>
    </r>
    <r>
      <rPr>
        <b/>
        <sz val="10"/>
        <rFont val="Times New Roman"/>
        <family val="1"/>
      </rPr>
      <t>tổ 4</t>
    </r>
    <r>
      <rPr>
        <sz val="10"/>
        <rFont val="Times New Roman"/>
        <family val="1"/>
      </rPr>
      <t xml:space="preserve"> thành</t>
    </r>
    <r>
      <rPr>
        <b/>
        <sz val="10"/>
        <rFont val="Times New Roman"/>
        <family val="1"/>
      </rPr>
      <t xml:space="preserve"> tổ 2</t>
    </r>
    <r>
      <rPr>
        <sz val="10"/>
        <rFont val="Times New Roman"/>
        <family val="1"/>
      </rPr>
      <t xml:space="preserve"> do đã đổi tên tổ</t>
    </r>
  </si>
  <si>
    <t>Ngõ số 997: Rẽ tổ dân phố số 1, phường Cam Giá, vào 100m</t>
  </si>
  <si>
    <t>Ngõ số 71: Rẽ tổ dân phố số 2, phường Cam Giá, vào 100m</t>
  </si>
  <si>
    <t>Đường đê Cam Giá đi cầu Ba Đa</t>
  </si>
  <si>
    <t>35.1</t>
  </si>
  <si>
    <t>41.1</t>
  </si>
  <si>
    <t>35.2</t>
  </si>
  <si>
    <t>41.2</t>
  </si>
  <si>
    <t>35.3</t>
  </si>
  <si>
    <t>41.3</t>
  </si>
  <si>
    <t>Qua 200m đến cổng Nhà máy Tấm lợp Amiăng</t>
  </si>
  <si>
    <t>Ngõ số 950: Rẽ vào nhà văn hóa tổ 1, phường Phú Xá</t>
  </si>
  <si>
    <t>42.1</t>
  </si>
  <si>
    <t>42.2</t>
  </si>
  <si>
    <t>Đoạn đường Cách mạng tháng Tám cũ (qua dốc nguy hiểm) gặp đường Cách mạng tháng Tám mới</t>
  </si>
  <si>
    <t>37.1</t>
  </si>
  <si>
    <t>43.1</t>
  </si>
  <si>
    <t>Từ đường Cách mạng tháng Tám mới đến đường sắt vào Kho 3 mái cũ</t>
  </si>
  <si>
    <t>37.2</t>
  </si>
  <si>
    <t>43.2</t>
  </si>
  <si>
    <t>Từ đường sắt vào Kho 3 mái cũ qua dốc Nguy hiểm đến đường Cách mạng tháng Tám (mới)</t>
  </si>
  <si>
    <t>37.3</t>
  </si>
  <si>
    <t>43.3</t>
  </si>
  <si>
    <t>Ngõ rẽ vào Nhà máy Tấm lợp Amiăng Thái Nguyên (cơ sở 4)</t>
  </si>
  <si>
    <t>37.3.1</t>
  </si>
  <si>
    <t>43.3.1</t>
  </si>
  <si>
    <t>Từ đường Cách mạng tháng Tám (cũ) đến cổng Nhà máy Tấm lợp Amiăng Thái Nguyên (cơ sở 4)</t>
  </si>
  <si>
    <t>37.3.2</t>
  </si>
  <si>
    <t>43.3.2</t>
  </si>
  <si>
    <t>Từ cổng Nhà máy Tấm lợp Amiăng Thái Nguyên (cơ sở 4) đến hết khu dân cư</t>
  </si>
  <si>
    <t>Ngõ số 132/1 vào 100m</t>
  </si>
  <si>
    <t>Bổ sung mới ngõ 132/1, hạ tầng tương đương ngõ 88/1</t>
  </si>
  <si>
    <t>Ngõ số 88/1: Rẽ khu tập thể đường sắt (phường Phú Xá)</t>
  </si>
  <si>
    <t>38.1</t>
  </si>
  <si>
    <t>45.1</t>
  </si>
  <si>
    <t>Từ đường Cách mạng tháng Tám, vào 150m</t>
  </si>
  <si>
    <t>38.2</t>
  </si>
  <si>
    <t>45.2</t>
  </si>
  <si>
    <t>Qua 150m đến hết khu tập thể đường sắt</t>
  </si>
  <si>
    <t>Ngõ mới số 188/1 vào 100m</t>
  </si>
  <si>
    <t>Bổ sung mới ngõ 188, hạ tầng tương đương ngõ 88/1</t>
  </si>
  <si>
    <t>Ngõ số 236/1: Đối diện trạm cân Công ty cổ phần Gang Thép Thái Nguyên (phường Phú Xá)</t>
  </si>
  <si>
    <t>39.1</t>
  </si>
  <si>
    <t>47.1</t>
  </si>
  <si>
    <t>39.2</t>
  </si>
  <si>
    <t>47.2</t>
  </si>
  <si>
    <t>Qua 100m đến gặp đường sắt đi Kép</t>
  </si>
  <si>
    <r>
      <t>Ngõ số 3: Rẽ cạnh Trường Mầm non Quốc tế Marie Curie vào tổ dân phố</t>
    </r>
    <r>
      <rPr>
        <sz val="12"/>
        <color rgb="FFFF0000"/>
        <rFont val="Times New Roman"/>
        <family val="1"/>
      </rPr>
      <t xml:space="preserve"> số 2</t>
    </r>
    <r>
      <rPr>
        <sz val="12"/>
        <color theme="1"/>
        <rFont val="Times New Roman"/>
        <family val="1"/>
      </rPr>
      <t>, phường Cam Giá, vào 150m</t>
    </r>
  </si>
  <si>
    <r>
      <t>Đổi tên</t>
    </r>
    <r>
      <rPr>
        <b/>
        <sz val="11"/>
        <rFont val="Times New Roman"/>
        <family val="1"/>
      </rPr>
      <t xml:space="preserve"> tổ 4</t>
    </r>
    <r>
      <rPr>
        <sz val="11"/>
        <rFont val="Times New Roman"/>
        <family val="1"/>
      </rPr>
      <t xml:space="preserve"> thành </t>
    </r>
    <r>
      <rPr>
        <b/>
        <sz val="11"/>
        <rFont val="Times New Roman"/>
        <family val="1"/>
      </rPr>
      <t xml:space="preserve">tổ 2 </t>
    </r>
    <r>
      <rPr>
        <sz val="11"/>
        <rFont val="Times New Roman"/>
        <family val="1"/>
      </rPr>
      <t>do đổi tên tổ</t>
    </r>
  </si>
  <si>
    <r>
      <t>Đổi tên</t>
    </r>
    <r>
      <rPr>
        <b/>
        <sz val="10"/>
        <rFont val="Times New Roman"/>
        <family val="1"/>
      </rPr>
      <t xml:space="preserve"> tổ 4</t>
    </r>
    <r>
      <rPr>
        <sz val="10"/>
        <rFont val="Times New Roman"/>
        <family val="1"/>
      </rPr>
      <t xml:space="preserve"> thành </t>
    </r>
    <r>
      <rPr>
        <b/>
        <sz val="10"/>
        <rFont val="Times New Roman"/>
        <family val="1"/>
      </rPr>
      <t xml:space="preserve">tổ 2 </t>
    </r>
    <r>
      <rPr>
        <sz val="10"/>
        <rFont val="Times New Roman"/>
        <family val="1"/>
      </rPr>
      <t>do đổi tên tổ</t>
    </r>
  </si>
  <si>
    <t>Rẽ đến cổng Văn phòng Công ty cổ phần Gang Thép Thái Nguyên</t>
  </si>
  <si>
    <t>Ngõ số 266/1: Rẽ từ đường Cách mạng tháng Tám đến đường sắt đi Kép</t>
  </si>
  <si>
    <t>Ngõ số 209/1: Rẽ tổ 13 vào đồi bia (cũ)</t>
  </si>
  <si>
    <t>51.1</t>
  </si>
  <si>
    <t>Từ đường Cách mạng tháng Tám, vào đến ngã ba thứ 2</t>
  </si>
  <si>
    <t>51.2</t>
  </si>
  <si>
    <t>Từ ngã ba thứ 2 đi 2 hướng + 200m</t>
  </si>
  <si>
    <t>Rẽ vào xóm cửa hàng rau cũ (qua đường Phố Hương), từ đường Cách mạng tháng Tám vào đến ngã 3</t>
  </si>
  <si>
    <t>Rẽ sau Liên đoàn địa chất Đông Bắc đến gặp đường Phố Hương</t>
  </si>
  <si>
    <t>Ngõ số 474/1: Từ đường Cách mạng tháng Tám đến cổng phụ chợ Dốc Hanh</t>
  </si>
  <si>
    <t>Ngõ số 566/1:</t>
  </si>
  <si>
    <t>55.1</t>
  </si>
  <si>
    <t>55.2</t>
  </si>
  <si>
    <t>Qua 100m đến gặp đường Phố Hương</t>
  </si>
  <si>
    <r>
      <rPr>
        <sz val="12"/>
        <color rgb="FFFF0000"/>
        <rFont val="Times New Roman"/>
        <family val="1"/>
      </rPr>
      <t>Ngõ số 574</t>
    </r>
    <r>
      <rPr>
        <sz val="12"/>
        <color theme="1"/>
        <rFont val="Times New Roman"/>
        <family val="1"/>
      </rPr>
      <t>: Từ đường Cách mạng tháng Tám vào đến cổng Công ty Cổ phần Đầu tư và sản xuất công nghiệp</t>
    </r>
  </si>
  <si>
    <t>Ngõ rẽ từ số nhà 621/1 (phòng khám số 3 cũ)</t>
  </si>
  <si>
    <t>49.1</t>
  </si>
  <si>
    <t>57.1</t>
  </si>
  <si>
    <t>49.2</t>
  </si>
  <si>
    <t>57.2</t>
  </si>
  <si>
    <t>Qua 100m gặp sân vận động</t>
  </si>
  <si>
    <t>Ngõ số 628/1: Rẽ cạnh Liên đoàn Địa chất Đông Bắc đến hết đường</t>
  </si>
  <si>
    <t>Ngõ số 648/1: Rẽ cạnh kiốt xăng số 7 đến sân vận động Gang Thép</t>
  </si>
  <si>
    <t>59.1</t>
  </si>
  <si>
    <t>59.2</t>
  </si>
  <si>
    <t>Qua 100m đến sân vận động Gang Thép</t>
  </si>
  <si>
    <t>Ngõ số 457/1: Rẽ vào khu dân cư Nhà máy Cơ khí (phường Hương Sơn)</t>
  </si>
  <si>
    <t>52.1</t>
  </si>
  <si>
    <t>60.1</t>
  </si>
  <si>
    <t>52.2</t>
  </si>
  <si>
    <t>60.2</t>
  </si>
  <si>
    <t>52.3</t>
  </si>
  <si>
    <t>60.3</t>
  </si>
  <si>
    <t>Qua 200m đến 500m và các nhánh khác trong khu dân cư có mặt đường bê tông ≥ 2m</t>
  </si>
  <si>
    <t>Ngõ số 593/1: Rẽ vào khu dân cư Nhà máy FERO (phường Hương Sơn)</t>
  </si>
  <si>
    <t>53.1</t>
  </si>
  <si>
    <t>61.1</t>
  </si>
  <si>
    <t>53.2</t>
  </si>
  <si>
    <t>61.2</t>
  </si>
  <si>
    <t>53.3</t>
  </si>
  <si>
    <t>61.3</t>
  </si>
  <si>
    <t>Đoạn còn lại và các nhánh khác trong khu dân cư Nhà máy FERO (phường Hương Sơn) có mặt đường bê tông ≥ 2m</t>
  </si>
  <si>
    <t>Ngõ số 299/1; 375; 389/1; 415/1; 429/1; 613: Từ đường Cách mạng tháng Tám vào 100m</t>
  </si>
  <si>
    <t>Bổ sung mới: Ngõ số 299/1; 375; 389/1, 415/1, 429/1, 613, hạ tầng tương đương ngõ 593/1</t>
  </si>
  <si>
    <t>Ngõ số 353/1 Từ đường Cách mạng tháng Tám vào 100m (ngõ cụt)</t>
  </si>
  <si>
    <r>
      <t xml:space="preserve">Bổ sung: </t>
    </r>
    <r>
      <rPr>
        <b/>
        <sz val="11"/>
        <rFont val="Times New Roman"/>
        <family val="1"/>
      </rPr>
      <t>Ngõ số 353/1</t>
    </r>
    <r>
      <rPr>
        <sz val="11"/>
        <rFont val="Times New Roman"/>
        <family val="1"/>
      </rPr>
      <t xml:space="preserve"> </t>
    </r>
  </si>
  <si>
    <r>
      <t xml:space="preserve">Bổ sung: </t>
    </r>
    <r>
      <rPr>
        <b/>
        <sz val="10"/>
        <rFont val="Times New Roman"/>
        <family val="1"/>
      </rPr>
      <t>Ngõ số 353/1</t>
    </r>
    <r>
      <rPr>
        <sz val="10"/>
        <rFont val="Times New Roman"/>
        <family val="1"/>
      </rPr>
      <t xml:space="preserve"> </t>
    </r>
  </si>
  <si>
    <t>Ngõ số 639/1:</t>
  </si>
  <si>
    <t>54.1</t>
  </si>
  <si>
    <t>66.1</t>
  </si>
  <si>
    <t>54.2</t>
  </si>
  <si>
    <t>66.2</t>
  </si>
  <si>
    <t>Ngõ số 661/1: Rẽ giáp đất nhà văn hóa Gang Thép, Từ đường Cách mạng tháng Tám, vào 80m</t>
  </si>
  <si>
    <r>
      <t xml:space="preserve">Sửa </t>
    </r>
    <r>
      <rPr>
        <b/>
        <sz val="10"/>
        <rFont val="Times New Roman"/>
        <family val="1"/>
      </rPr>
      <t>vào 100m</t>
    </r>
    <r>
      <rPr>
        <sz val="10"/>
        <rFont val="Times New Roman"/>
        <family val="1"/>
      </rPr>
      <t xml:space="preserve"> thành </t>
    </r>
    <r>
      <rPr>
        <b/>
        <sz val="10"/>
        <rFont val="Times New Roman"/>
        <family val="1"/>
      </rPr>
      <t>80m</t>
    </r>
    <r>
      <rPr>
        <sz val="10"/>
        <rFont val="Times New Roman"/>
        <family val="1"/>
      </rPr>
      <t xml:space="preserve"> do từ đường Cách mạng tháng 8 vào 80m là hết ngõ (ngõ cụt)</t>
    </r>
  </si>
  <si>
    <t>IV</t>
  </si>
  <si>
    <t>ĐƯỜNG LƯƠNG NGỌC QUYẾN (Từ ngã ba Mỏ Bạch đến ngã 3 Bắc Nam, đường Bắc Nam)</t>
  </si>
  <si>
    <t>Từ ngã ba Mỏ Bạch đến ngõ số 185 rẽ Sở Giáo dục và Đào tạo</t>
  </si>
  <si>
    <t>Từ ngõ số 185 rẽ Sở Giáo dục và Đào tạo đến giáp đất Vincom Thái Nguyên (Bến xe khách Thái Nguyên cũ)</t>
  </si>
  <si>
    <t>Từ đất Vincom Thái Nguyên (Bến xe khách Thái Nguyên cũ) đến ngã ba rẽ phố Trần Đăng Ninh</t>
  </si>
  <si>
    <t>Từ ngã ba rẽ phố Trần Đăng Ninh đến đường Phan Đình Phùng</t>
  </si>
  <si>
    <t>Từ đường Phan Đình Phùng đến gặp đường Bắc Nam (ngã 3 Bắc Nam)</t>
  </si>
  <si>
    <t>Ngõ số 53: Rẽ vào khu dân cư Xây lắp nội thương cũ đến hết đất Thư viện Đại học Sư phạm Thái Nguyên</t>
  </si>
  <si>
    <t>Ngõ số 105: Từ trục chính gặp trục qua cổng Trung tâm giáo dục thường xuyên tỉnh Thái Nguyên</t>
  </si>
  <si>
    <t>Ngõ số 185: Rẽ vào Sở Giáo dục và Đào tạo đến Trung tâm Giáo dục thường xuyên tỉnh Thái Nguyên</t>
  </si>
  <si>
    <t>Ngõ số 231: Qua Ngân hàng Đầu tư và Phát triển (cũ) gặp đường đi Trung tâm Giáo dục thường xuyên</t>
  </si>
  <si>
    <t>Trục đường nối 3 ngõ số: 105; 185; 231 qua cổng Trung tâm Giáo dục thường xuyên tỉnh Thái Nguyên</t>
  </si>
  <si>
    <r>
      <t>Các ngõ số: 60; 78; 110; 140; 166;</t>
    </r>
    <r>
      <rPr>
        <sz val="12"/>
        <color rgb="FFFF0000"/>
        <rFont val="Times New Roman"/>
        <family val="1"/>
      </rPr>
      <t xml:space="preserve"> 205:</t>
    </r>
  </si>
  <si>
    <t>Bổ sung mới 205 hạ tầng tương đương các ngõ này</t>
  </si>
  <si>
    <t>6.1</t>
  </si>
  <si>
    <t>Trục chính, vào 150m</t>
  </si>
  <si>
    <t>6.2</t>
  </si>
  <si>
    <t>Qua 150m đến 250m, có mặt đường bê tông rộng ≥ 2m</t>
  </si>
  <si>
    <t>Ngõ số 92: (Vào 100m vào khu quy hoạch phường Quang Trung) vào 100m</t>
  </si>
  <si>
    <t>Ngõ số 220: Rẽ vào khu dân cư Ngân hàng tỉnh cũ vào 100m</t>
  </si>
  <si>
    <t>Ngõ số 297: Rẽ cạnh Phòng Cảnh sát Cơ động, Công an tỉnh Thái Nguyên</t>
  </si>
  <si>
    <r>
      <t xml:space="preserve">Ngõ số </t>
    </r>
    <r>
      <rPr>
        <sz val="12"/>
        <color rgb="FFFF0000"/>
        <rFont val="Times New Roman"/>
        <family val="1"/>
      </rPr>
      <t>256:</t>
    </r>
    <r>
      <rPr>
        <sz val="12"/>
        <color theme="1"/>
        <rFont val="Times New Roman"/>
        <family val="1"/>
      </rPr>
      <t xml:space="preserve"> Rẽ vào khu dân cư Lâm sản đi gặp ngõ số 274</t>
    </r>
  </si>
  <si>
    <r>
      <t xml:space="preserve">Đổi tên </t>
    </r>
    <r>
      <rPr>
        <b/>
        <sz val="11"/>
        <rFont val="Times New Roman"/>
        <family val="1"/>
      </rPr>
      <t>Ngõ 108</t>
    </r>
    <r>
      <rPr>
        <sz val="11"/>
        <rFont val="Times New Roman"/>
        <family val="1"/>
      </rPr>
      <t xml:space="preserve"> thành </t>
    </r>
    <r>
      <rPr>
        <b/>
        <sz val="11"/>
        <rFont val="Times New Roman"/>
        <family val="1"/>
      </rPr>
      <t xml:space="preserve">ngõ 256 </t>
    </r>
    <r>
      <rPr>
        <sz val="11"/>
        <rFont val="Times New Roman"/>
        <family val="1"/>
      </rPr>
      <t>theo hiện trạng</t>
    </r>
  </si>
  <si>
    <r>
      <t xml:space="preserve">Đổi tên </t>
    </r>
    <r>
      <rPr>
        <b/>
        <sz val="10"/>
        <rFont val="Times New Roman"/>
        <family val="1"/>
      </rPr>
      <t>Ngõ 108</t>
    </r>
    <r>
      <rPr>
        <sz val="10"/>
        <rFont val="Times New Roman"/>
        <family val="1"/>
      </rPr>
      <t xml:space="preserve"> thành </t>
    </r>
    <r>
      <rPr>
        <b/>
        <sz val="10"/>
        <rFont val="Times New Roman"/>
        <family val="1"/>
      </rPr>
      <t xml:space="preserve">ngõ 256 </t>
    </r>
    <r>
      <rPr>
        <sz val="10"/>
        <rFont val="Times New Roman"/>
        <family val="1"/>
      </rPr>
      <t>theo hiện trạng</t>
    </r>
  </si>
  <si>
    <r>
      <t xml:space="preserve">Ngõ số 274: Rẽ đi gặp ngõ số </t>
    </r>
    <r>
      <rPr>
        <sz val="12"/>
        <color rgb="FFFF0000"/>
        <rFont val="Times New Roman"/>
        <family val="1"/>
      </rPr>
      <t>286</t>
    </r>
    <r>
      <rPr>
        <sz val="12"/>
        <color theme="1"/>
        <rFont val="Times New Roman"/>
        <family val="1"/>
      </rPr>
      <t xml:space="preserve"> và ngõ số 108 từ Vincom Thái Nguyên (Bến xe khách Thái Nguyên cũ) vào Trường Tiểu học Thống Nhất</t>
    </r>
  </si>
  <si>
    <t>BT thành ĐN; 5&gt;7</t>
  </si>
  <si>
    <r>
      <t>Đổi tên</t>
    </r>
    <r>
      <rPr>
        <b/>
        <sz val="11"/>
        <rFont val="Times New Roman"/>
        <family val="1"/>
      </rPr>
      <t xml:space="preserve"> Ngõ 256</t>
    </r>
    <r>
      <rPr>
        <sz val="11"/>
        <rFont val="Times New Roman"/>
        <family val="1"/>
      </rPr>
      <t xml:space="preserve"> thành </t>
    </r>
    <r>
      <rPr>
        <b/>
        <sz val="11"/>
        <rFont val="Times New Roman"/>
        <family val="1"/>
      </rPr>
      <t xml:space="preserve">ngõ 286 </t>
    </r>
    <r>
      <rPr>
        <sz val="11"/>
        <rFont val="Times New Roman"/>
        <family val="1"/>
      </rPr>
      <t>theo hiện trạng</t>
    </r>
  </si>
  <si>
    <r>
      <t>Đổi tên</t>
    </r>
    <r>
      <rPr>
        <b/>
        <sz val="10"/>
        <rFont val="Times New Roman"/>
        <family val="1"/>
      </rPr>
      <t xml:space="preserve"> Ngõ 256</t>
    </r>
    <r>
      <rPr>
        <sz val="10"/>
        <rFont val="Times New Roman"/>
        <family val="1"/>
      </rPr>
      <t xml:space="preserve"> thành </t>
    </r>
    <r>
      <rPr>
        <b/>
        <sz val="10"/>
        <rFont val="Times New Roman"/>
        <family val="1"/>
      </rPr>
      <t xml:space="preserve">ngõ 286 </t>
    </r>
    <r>
      <rPr>
        <sz val="10"/>
        <rFont val="Times New Roman"/>
        <family val="1"/>
      </rPr>
      <t>theo hiện trạng</t>
    </r>
  </si>
  <si>
    <t>Ngõ số 357: Rẽ đến gặp đường Chu Văn An (đối diện Vincom Thái Nguyên)</t>
  </si>
  <si>
    <r>
      <t xml:space="preserve">Ngõ số </t>
    </r>
    <r>
      <rPr>
        <sz val="12"/>
        <color rgb="FFFF0000"/>
        <rFont val="Times New Roman"/>
        <family val="1"/>
      </rPr>
      <t>286</t>
    </r>
    <r>
      <rPr>
        <sz val="12"/>
        <color theme="1"/>
        <rFont val="Times New Roman"/>
        <family val="1"/>
      </rPr>
      <t>: Rẽ cạnh Vincom Thái Nguyên</t>
    </r>
  </si>
  <si>
    <t>13.1</t>
  </si>
  <si>
    <t>Từ đường Lương Ngọc Quyến vào đến hết đất Vincom Thái Nguyên</t>
  </si>
  <si>
    <t>5&gt;7</t>
  </si>
  <si>
    <t>13.2</t>
  </si>
  <si>
    <t>Từ giáp đất Vincom Thái Nguyên qua ngã 3, rẽ đến hết Trường Tiểu học Thống Nhất</t>
  </si>
  <si>
    <t>13.3</t>
  </si>
  <si>
    <t>Từ giáp Trường Tiểu học Thống Nhất qua 150m</t>
  </si>
  <si>
    <t>13.4</t>
  </si>
  <si>
    <t>Từ ngã 3 rẽ Trường Tiểu học Thống Nhất (13.2) rẽ trái đến gặp ngã 3 rẽ khu dân cư số 2, phường Quang Trung</t>
  </si>
  <si>
    <t>13.4.1</t>
  </si>
  <si>
    <t>Các nhánh rẽ thuộc đoạn (13.4) có mặt đường bê tông rộng ≥ 2m, vào 100m</t>
  </si>
  <si>
    <t>Ngõ số 310: Rẽ đối diện Công ty cổ phần Dược và Vật tư Y tế, vào 50m</t>
  </si>
  <si>
    <t>Ngõ số 346, vào 50m</t>
  </si>
  <si>
    <t>Ngõ số 499: Rẽ theo Bệnh viện Đa khoa trung tâm, vào đến 80m</t>
  </si>
  <si>
    <t>Ngõ số 511: Vào đến phố Đoàn Thị Điểm</t>
  </si>
  <si>
    <t>Ngõ số 488: Rẽ đến Trường Tiểu học Đồng Quang</t>
  </si>
  <si>
    <t>Ngõ số 556, vào 50m</t>
  </si>
  <si>
    <t xml:space="preserve">Ngõ số 566: Rẽ vào Chi cục Thủy lợi </t>
  </si>
  <si>
    <t xml:space="preserve">Từ trục chính đến hết đất Chi cục Thủy lợi </t>
  </si>
  <si>
    <t>Từ giáp đất Chi cục Thủy lợi đến 100m tiếp theo</t>
  </si>
  <si>
    <t>20.3</t>
  </si>
  <si>
    <t>Đường ngang nối từ ngõ số 566 với phố Văn Cao (nối từ số nhà 6 ngõ số 566 đến số nhà 18, phố Văn Cao)</t>
  </si>
  <si>
    <t>Ngõ số 603: Đi gặp phố Nguyễn Đình Chiểu</t>
  </si>
  <si>
    <t>Từ đường Lương Ngọc Quyến đến ngã 3 đầu tiên</t>
  </si>
  <si>
    <t>Từ ngã 3 đầu tiên đến gặp phố Nguyễn Đình Chiểu</t>
  </si>
  <si>
    <t>Ngõ số 627 vào 100m (nhà khách Bộ Chỉ huy Quân sự tỉnh Thái Nguyên)</t>
  </si>
  <si>
    <t>Từ đường Lương Ngọc Quyến (rẽ cạnh Chi cục Trồng trọt và Bảo vệ thực vật) đến Nhà nghỉ Hải Yến</t>
  </si>
  <si>
    <t>Ngõ số 723: Rẽ cạnh Hạt kiểm lâm thành phố, vào 150m</t>
  </si>
  <si>
    <t>Ngõ số 735: Rẽ vào 50m</t>
  </si>
  <si>
    <t>V</t>
  </si>
  <si>
    <t>ĐƯỜNG BẾN TƯỢNG (Từ chân cầu Bến Tượng qua cổng Bảo tàng tỉnh đến gặp đường Cách mạng tháng Tám)</t>
  </si>
  <si>
    <t>Từ chân cầu Bến Tượng đến gặp đường Phùng Chí Kiên</t>
  </si>
  <si>
    <t>Từ đường Phùng Chí Kiên đến ngã 6 gặp đường Phan Đình Phùng</t>
  </si>
  <si>
    <t>Từ ngã 6 gặp đường Phan Đình Phùng đến gặp đường Cách mạng tháng Tám</t>
  </si>
  <si>
    <t>Đường gom cầu Bến Tượng từ đê Sông Cầu đến chân cầu Bến Tượng</t>
  </si>
  <si>
    <t>Ngõ số 5: Rẽ Xí nghiệp Kinh doanh tổng hợp (cũ)</t>
  </si>
  <si>
    <t>1.1.1</t>
  </si>
  <si>
    <t>Từ đường gom cầu Bến Tượng, vào 100m</t>
  </si>
  <si>
    <t>1.1.2</t>
  </si>
  <si>
    <t>1.1.3</t>
  </si>
  <si>
    <t>Các đường quy hoạch trong Khu dân cư số 4, phường Trưng Vương</t>
  </si>
  <si>
    <r>
      <rPr>
        <sz val="12"/>
        <color rgb="FFFF0000"/>
        <rFont val="Times New Roman"/>
        <family val="1"/>
      </rPr>
      <t>Ngõ số 07</t>
    </r>
    <r>
      <rPr>
        <sz val="12"/>
        <color theme="1"/>
        <rFont val="Times New Roman"/>
        <family val="1"/>
      </rPr>
      <t>: Rẽ vào khu dân cư tập thể Xí nghiệp kinh doanh tổng hợp cũ</t>
    </r>
  </si>
  <si>
    <r>
      <t xml:space="preserve">Đổi tên </t>
    </r>
    <r>
      <rPr>
        <b/>
        <sz val="11"/>
        <rFont val="Times New Roman"/>
        <family val="1"/>
      </rPr>
      <t>Ngõ 01</t>
    </r>
    <r>
      <rPr>
        <sz val="11"/>
        <rFont val="Times New Roman"/>
        <family val="1"/>
      </rPr>
      <t xml:space="preserve"> thành </t>
    </r>
    <r>
      <rPr>
        <b/>
        <sz val="11"/>
        <rFont val="Times New Roman"/>
        <family val="1"/>
      </rPr>
      <t xml:space="preserve">ngõ 07 </t>
    </r>
    <r>
      <rPr>
        <sz val="11"/>
        <rFont val="Times New Roman"/>
        <family val="1"/>
      </rPr>
      <t>theo hiện trạng</t>
    </r>
  </si>
  <si>
    <r>
      <t xml:space="preserve">Đổi tên </t>
    </r>
    <r>
      <rPr>
        <b/>
        <sz val="10"/>
        <rFont val="Times New Roman"/>
        <family val="1"/>
      </rPr>
      <t>Ngõ 01</t>
    </r>
    <r>
      <rPr>
        <sz val="10"/>
        <rFont val="Times New Roman"/>
        <family val="1"/>
      </rPr>
      <t xml:space="preserve"> thành </t>
    </r>
    <r>
      <rPr>
        <b/>
        <sz val="10"/>
        <rFont val="Times New Roman"/>
        <family val="1"/>
      </rPr>
      <t xml:space="preserve">ngõ 07 </t>
    </r>
    <r>
      <rPr>
        <sz val="10"/>
        <rFont val="Times New Roman"/>
        <family val="1"/>
      </rPr>
      <t>theo hiện trạng</t>
    </r>
  </si>
  <si>
    <t>Ngõ số 19: Vào 100m về 2 phía (giáp Chợ Thái)</t>
  </si>
  <si>
    <t>Xem lại nghị quyết</t>
  </si>
  <si>
    <t>1.4</t>
  </si>
  <si>
    <r>
      <t>Ngõ số 2 rẽ phía sau Nhà thi đấu tỉnh Thái Nguyên vào hết đất khu dân cư</t>
    </r>
    <r>
      <rPr>
        <sz val="12"/>
        <color rgb="FFFF0000"/>
        <rFont val="Times New Roman"/>
        <family val="1"/>
      </rPr>
      <t xml:space="preserve"> tổ 02</t>
    </r>
    <r>
      <rPr>
        <sz val="12"/>
        <color theme="1"/>
        <rFont val="Times New Roman"/>
        <family val="1"/>
      </rPr>
      <t>, phường Trưng Vương</t>
    </r>
  </si>
  <si>
    <r>
      <t xml:space="preserve">Đổi tên </t>
    </r>
    <r>
      <rPr>
        <b/>
        <sz val="11"/>
        <rFont val="Times New Roman"/>
        <family val="1"/>
      </rPr>
      <t>tổ 23</t>
    </r>
    <r>
      <rPr>
        <sz val="11"/>
        <rFont val="Times New Roman"/>
        <family val="1"/>
      </rPr>
      <t xml:space="preserve"> thành </t>
    </r>
    <r>
      <rPr>
        <b/>
        <sz val="11"/>
        <rFont val="Times New Roman"/>
        <family val="1"/>
      </rPr>
      <t xml:space="preserve">tổ 02 </t>
    </r>
    <r>
      <rPr>
        <sz val="11"/>
        <rFont val="Times New Roman"/>
        <family val="1"/>
      </rPr>
      <t>do đã đổi tên tổ</t>
    </r>
  </si>
  <si>
    <r>
      <t xml:space="preserve">Đổi tên </t>
    </r>
    <r>
      <rPr>
        <b/>
        <sz val="10"/>
        <rFont val="Times New Roman"/>
        <family val="1"/>
      </rPr>
      <t>tổ 23</t>
    </r>
    <r>
      <rPr>
        <sz val="10"/>
        <rFont val="Times New Roman"/>
        <family val="1"/>
      </rPr>
      <t xml:space="preserve"> thành </t>
    </r>
    <r>
      <rPr>
        <b/>
        <sz val="10"/>
        <rFont val="Times New Roman"/>
        <family val="1"/>
      </rPr>
      <t xml:space="preserve">tổ 02 </t>
    </r>
    <r>
      <rPr>
        <sz val="10"/>
        <rFont val="Times New Roman"/>
        <family val="1"/>
      </rPr>
      <t>do đã đổi tên tổ</t>
    </r>
  </si>
  <si>
    <r>
      <rPr>
        <sz val="12"/>
        <color rgb="FFFF0000"/>
        <rFont val="Times New Roman"/>
        <family val="1"/>
      </rPr>
      <t>Ngõ số 31</t>
    </r>
    <r>
      <rPr>
        <sz val="12"/>
        <color theme="1"/>
        <rFont val="Times New Roman"/>
        <family val="1"/>
      </rPr>
      <t>: Vào khu dân cư Cục Thuế tỉnh Thái Nguyên (đến hết hàng rào Bảo tàng tỉnh)</t>
    </r>
  </si>
  <si>
    <r>
      <t xml:space="preserve">Đổi tên </t>
    </r>
    <r>
      <rPr>
        <b/>
        <sz val="11"/>
        <rFont val="Times New Roman"/>
        <family val="1"/>
      </rPr>
      <t>Ngõ 29</t>
    </r>
    <r>
      <rPr>
        <sz val="11"/>
        <rFont val="Times New Roman"/>
        <family val="1"/>
      </rPr>
      <t xml:space="preserve"> thành </t>
    </r>
    <r>
      <rPr>
        <b/>
        <sz val="11"/>
        <rFont val="Times New Roman"/>
        <family val="1"/>
      </rPr>
      <t xml:space="preserve">ngõ 31 </t>
    </r>
    <r>
      <rPr>
        <sz val="11"/>
        <rFont val="Times New Roman"/>
        <family val="1"/>
      </rPr>
      <t>theo hiện trạng</t>
    </r>
  </si>
  <si>
    <r>
      <t xml:space="preserve">Đổi tên </t>
    </r>
    <r>
      <rPr>
        <b/>
        <sz val="10"/>
        <rFont val="Times New Roman"/>
        <family val="1"/>
      </rPr>
      <t>Ngõ 29</t>
    </r>
    <r>
      <rPr>
        <sz val="10"/>
        <rFont val="Times New Roman"/>
        <family val="1"/>
      </rPr>
      <t xml:space="preserve"> thành </t>
    </r>
    <r>
      <rPr>
        <b/>
        <sz val="10"/>
        <rFont val="Times New Roman"/>
        <family val="1"/>
      </rPr>
      <t xml:space="preserve">ngõ 31 </t>
    </r>
    <r>
      <rPr>
        <sz val="10"/>
        <rFont val="Times New Roman"/>
        <family val="1"/>
      </rPr>
      <t>theo hiện trạng</t>
    </r>
  </si>
  <si>
    <t>Rẽ vào nhà thờ</t>
  </si>
  <si>
    <t>Từ đường Bến Tượng, vào 150m</t>
  </si>
  <si>
    <t>Qua 150m rẽ đi 2 phía đến 250m</t>
  </si>
  <si>
    <r>
      <t xml:space="preserve">Đổi tên </t>
    </r>
    <r>
      <rPr>
        <b/>
        <sz val="11"/>
        <rFont val="Times New Roman"/>
        <family val="1"/>
      </rPr>
      <t>tổ 15, tổ 16</t>
    </r>
    <r>
      <rPr>
        <sz val="11"/>
        <rFont val="Times New Roman"/>
        <family val="1"/>
      </rPr>
      <t xml:space="preserve"> thành </t>
    </r>
    <r>
      <rPr>
        <b/>
        <sz val="11"/>
        <rFont val="Times New Roman"/>
        <family val="1"/>
      </rPr>
      <t xml:space="preserve">tổ 7, tổ 8 </t>
    </r>
    <r>
      <rPr>
        <sz val="11"/>
        <rFont val="Times New Roman"/>
        <family val="1"/>
      </rPr>
      <t>do thay đổi tên tổ</t>
    </r>
  </si>
  <si>
    <r>
      <t xml:space="preserve">Đổi tên </t>
    </r>
    <r>
      <rPr>
        <b/>
        <sz val="10"/>
        <rFont val="Times New Roman"/>
        <family val="1"/>
      </rPr>
      <t>tổ 15, tổ 16</t>
    </r>
    <r>
      <rPr>
        <sz val="10"/>
        <rFont val="Times New Roman"/>
        <family val="1"/>
      </rPr>
      <t xml:space="preserve"> thành </t>
    </r>
    <r>
      <rPr>
        <b/>
        <sz val="10"/>
        <rFont val="Times New Roman"/>
        <family val="1"/>
      </rPr>
      <t xml:space="preserve">tổ 7, tổ 8 </t>
    </r>
    <r>
      <rPr>
        <sz val="10"/>
        <rFont val="Times New Roman"/>
        <family val="1"/>
      </rPr>
      <t>do thay đổi tên tổ</t>
    </r>
  </si>
  <si>
    <t>Ngõ số 101; 111; 129: Từ đường Bến Tượng, vào 200m</t>
  </si>
  <si>
    <t>Ngõ số 159 rẽ khu dân cư lô 2 Tỉnh ủy đến gặp phố Nhị Quý</t>
  </si>
  <si>
    <r>
      <t>Ngõ số 253, r</t>
    </r>
    <r>
      <rPr>
        <sz val="12"/>
        <color rgb="FFFF0000"/>
        <rFont val="Times New Roman"/>
        <family val="1"/>
      </rPr>
      <t>ẽ vào tổ 10</t>
    </r>
    <r>
      <rPr>
        <sz val="12"/>
        <color theme="1"/>
        <rFont val="Times New Roman"/>
        <family val="1"/>
      </rPr>
      <t>, phường Túc Duyên (giáp cầu Bóng Tối), vào 100m</t>
    </r>
  </si>
  <si>
    <r>
      <t xml:space="preserve">Đổi tên </t>
    </r>
    <r>
      <rPr>
        <b/>
        <sz val="11"/>
        <rFont val="Times New Roman"/>
        <family val="1"/>
      </rPr>
      <t>tổ 16</t>
    </r>
    <r>
      <rPr>
        <sz val="11"/>
        <rFont val="Times New Roman"/>
        <family val="1"/>
      </rPr>
      <t xml:space="preserve"> thành </t>
    </r>
    <r>
      <rPr>
        <b/>
        <sz val="11"/>
        <rFont val="Times New Roman"/>
        <family val="1"/>
      </rPr>
      <t xml:space="preserve">tổ 10 </t>
    </r>
    <r>
      <rPr>
        <sz val="11"/>
        <rFont val="Times New Roman"/>
        <family val="1"/>
      </rPr>
      <t>do thay đổi tên tổ</t>
    </r>
  </si>
  <si>
    <r>
      <t xml:space="preserve">Đổi tên </t>
    </r>
    <r>
      <rPr>
        <b/>
        <sz val="10"/>
        <rFont val="Times New Roman"/>
        <family val="1"/>
      </rPr>
      <t>tổ 16</t>
    </r>
    <r>
      <rPr>
        <sz val="10"/>
        <rFont val="Times New Roman"/>
        <family val="1"/>
      </rPr>
      <t xml:space="preserve"> thành </t>
    </r>
    <r>
      <rPr>
        <b/>
        <sz val="10"/>
        <rFont val="Times New Roman"/>
        <family val="1"/>
      </rPr>
      <t xml:space="preserve">tổ 10 </t>
    </r>
    <r>
      <rPr>
        <sz val="10"/>
        <rFont val="Times New Roman"/>
        <family val="1"/>
      </rPr>
      <t>do thay đổi tên tổ</t>
    </r>
  </si>
  <si>
    <t>VI</t>
  </si>
  <si>
    <t>PHỐ 19/8 (Từ đường Bến Tượng đến đường Nguyễn Du)</t>
  </si>
  <si>
    <t>VII</t>
  </si>
  <si>
    <t>PHỐ QUYẾT TIẾN (Từ UBND phường Trưng Vương đến đường Nguyễn Du)</t>
  </si>
  <si>
    <t>VIII</t>
  </si>
  <si>
    <t>PHỐ CỘT CỜ (Từ đường Bến Oánh đến đường Phùng Chí Kiên)</t>
  </si>
  <si>
    <t>Rẽ các ngõ số 47; 70 từ phố Cột Cờ, vào 50m</t>
  </si>
  <si>
    <t>IX</t>
  </si>
  <si>
    <t>PHỐ NHỊ QUÝ (Từ đường Phùng Chí Kiên đến đường Bến Tượng)</t>
  </si>
  <si>
    <t>Từ đường Phùng Chí Kiên đến đất Tỉnh ủy</t>
  </si>
  <si>
    <t>Từ đất Tỉnh ủy đến chân dốc Tỉnh ủy (cổng cũ)</t>
  </si>
  <si>
    <t>Từ Chân dốc Tỉnh ủy (cổng cũ) đến đường Bến Tượng</t>
  </si>
  <si>
    <t>Các đường rẽ từ trục chính, vào 100m có đường ≥ 2,5m</t>
  </si>
  <si>
    <t>X</t>
  </si>
  <si>
    <t>PHỐ ĐỘI GIÁ (Từ đường Cách mạng tháng Tám đến Trụ sở khối sự nghiệp UBND thành phố Thái Nguyên)</t>
  </si>
  <si>
    <t>XI</t>
  </si>
  <si>
    <t>PHỐ PHAN BỘI CHÂU (Từ đường Cách mạng tháng Tám qua Kho bạc Nhà nước tỉnh đến đường Minh Cầu)</t>
  </si>
  <si>
    <t>Các đường quy hoạch trong khu dân cư số 5, phường Phan Đình Phùng</t>
  </si>
  <si>
    <t>Đường rộng ≥ 19,5m</t>
  </si>
  <si>
    <t>Đường rộng ≥ 14,5m, nhưng &lt; 19,5m</t>
  </si>
  <si>
    <t>Đường rộng ≥ 9m, nhưng &lt; 14,5m</t>
  </si>
  <si>
    <t>XII</t>
  </si>
  <si>
    <t>PHỐ HOÀNG HOA THÁM (Từ đường Hoàng Văn Thụ qua đường rẽ Trường Trung học phổ thông Lương Ngọc Quyến đến đường Lương Ngọc Quyến)</t>
  </si>
  <si>
    <t>XIII</t>
  </si>
  <si>
    <t>PHỐ LƯƠNG ĐÌNH CỦA (Từ đường Lương Ngọc Quyến qua Sở Nông nghiệp và Phát triển nông thôn đến đường Chu Văn An)</t>
  </si>
  <si>
    <t>Từ đường Lương Ngọc Quyến đến cổng Sở Nông nghiệp và Phát triển nông thôn</t>
  </si>
  <si>
    <t>Từ cổng Sở Nông nghiệp và Phát triển nông thôn đến gặp đường Chu Văn An</t>
  </si>
  <si>
    <t>Nhánh rẽ phải thứ nhất, vào 100m</t>
  </si>
  <si>
    <t>Từ cổng Sở Nông nghiệp và Phát triển nông thôn rẽ phải (nhánh rẽ phải thứ 2), vào 150m</t>
  </si>
  <si>
    <t>XIV</t>
  </si>
  <si>
    <t>PHỐ TRẦN ĐĂNG NINH (Từ đường Lương Ngọc Quyến đến cổng Bộ Chỉ huy Quân sự tỉnh)</t>
  </si>
  <si>
    <t>Từ đường Lương Ngọc Quyến đến ngã ba rẽ vào phố Nguyễn Công Hoan</t>
  </si>
  <si>
    <t>Từ ngã ba rẽ vào phố Nguyễn Công Hoan đến cổng Bộ Chỉ huy Quân sự tỉnh Thái Nguyên</t>
  </si>
  <si>
    <t>Trục Phụ</t>
  </si>
  <si>
    <t>Ngõ rẽ từ số nhà 11, đường Trần Đăng Ninh đến số nhà 26 của ngõ số 488, đường Lương Ngọc Quyến</t>
  </si>
  <si>
    <t>Các nhánh rẽ còn lại từ trục chính, vào 50m, có đường bê tông ≥ 3m</t>
  </si>
  <si>
    <t>XV</t>
  </si>
  <si>
    <t>PHỐ NGUYỄN CÔNG HOAN (Từ phố Trần Đăng Ninh đến đường Phan Đình Phùng)</t>
  </si>
  <si>
    <t>Từ phố Trần Đăng Ninh đến cách đường Phan Đình Phùng 300m (đoạn đường bê tông)</t>
  </si>
  <si>
    <t>Từ cách đường Phan Đình Phùng 300m đến đường Phan Đình Phùng (đoạn đã xong hạ tầng)</t>
  </si>
  <si>
    <t>Ngõ số 35, 53, 57, 78, 96A từ trục chính, vào 100m</t>
  </si>
  <si>
    <r>
      <t xml:space="preserve">Bổ sung mới: </t>
    </r>
    <r>
      <rPr>
        <b/>
        <sz val="11"/>
        <rFont val="Times New Roman"/>
        <family val="1"/>
      </rPr>
      <t xml:space="preserve">Ngõ số 78; 35; 53, </t>
    </r>
    <r>
      <rPr>
        <sz val="11"/>
        <rFont val="Times New Roman"/>
        <family val="1"/>
      </rPr>
      <t>hạ tầng tương đương các ngõ 57, 96A</t>
    </r>
  </si>
  <si>
    <r>
      <t xml:space="preserve">Bổ sung mới: </t>
    </r>
    <r>
      <rPr>
        <b/>
        <sz val="10"/>
        <rFont val="Times New Roman"/>
        <family val="1"/>
      </rPr>
      <t xml:space="preserve">Ngõ số 78; 35; 53, </t>
    </r>
    <r>
      <rPr>
        <sz val="10"/>
        <rFont val="Times New Roman"/>
        <family val="1"/>
      </rPr>
      <t>hạ tầng tương đương các ngõ 57, 96A</t>
    </r>
  </si>
  <si>
    <t>XVI</t>
  </si>
  <si>
    <t>PHỐ VĂN CAO (Từ đường Lương Ngọc Quyến đến tuyến số 7, khu dân cư số 1, 3, 4, 5, phường Đồng Quang)</t>
  </si>
  <si>
    <t>Toàn tuyến (đoạn đã xong hạ tầng)</t>
  </si>
  <si>
    <t>Ngõ số 54: Từ Phố Văn Cao vào 100m</t>
  </si>
  <si>
    <r>
      <t xml:space="preserve">Bổ sung mới: </t>
    </r>
    <r>
      <rPr>
        <b/>
        <sz val="10"/>
        <rFont val="Times New Roman"/>
        <family val="1"/>
      </rPr>
      <t>Ngõ số 54,</t>
    </r>
    <r>
      <rPr>
        <sz val="10"/>
        <rFont val="Times New Roman"/>
        <family val="1"/>
      </rPr>
      <t xml:space="preserve"> hạ tầng tương đương ngõ 35 phố nguyễn công hoan</t>
    </r>
  </si>
  <si>
    <t>XVII</t>
  </si>
  <si>
    <t>PHỐ ĐẶNG VĂN NGỮ (Từ phố Nguyễn Đình Chiểu đến đường Lương Ngọc Quyến)</t>
  </si>
  <si>
    <t>XVIII</t>
  </si>
  <si>
    <t>PHỐ NGÔ THÌ SỸ (Từ đường Lương Ngọc Quyến đến phố Nguyễn Đình Chiểu)</t>
  </si>
  <si>
    <t>Các đường quy hoạch trong khu dân cư số 8, phường Phan Đình Phùng (đoạn đã xong hạ tầng)</t>
  </si>
  <si>
    <t>Đường quy hoạch rộng ≥ 9m</t>
  </si>
  <si>
    <t>Đường quy hoạch rộng &lt; 9m</t>
  </si>
  <si>
    <t>XIX</t>
  </si>
  <si>
    <t>PHỐ ĐOÀN THỊ ĐIỂM (Từ đường Lương Ngọc Quyến đến phố Đặng Văn Ngữ)</t>
  </si>
  <si>
    <t>XX</t>
  </si>
  <si>
    <t>ĐƯỜNG NGUYỄN DU (Từ đường Đội Cấn qua cổng trụ sở UBND thành phố Thái Nguyên đến đường Cách mạng tháng Tám)</t>
  </si>
  <si>
    <t>Từ đường Đội Cấn đến gặp đường Nha Trang</t>
  </si>
  <si>
    <t>Từ đường Nha Trang đến gặp đường Cách Mạng tháng Tám</t>
  </si>
  <si>
    <t>XXI</t>
  </si>
  <si>
    <t>ĐƯỜNG NHA TRANG (Từ đường Cách Mạng tháng Tám qua cổng trụ sở UBND tỉnh đến đường Bến Tượng)</t>
  </si>
  <si>
    <t>XXII</t>
  </si>
  <si>
    <t>ĐƯỜNG HÙNG VƯƠNG (Từ Quảng trường Võ Nguyên Giáp qua rạp chiếu bóng đến đường Bến Tượng)</t>
  </si>
  <si>
    <t>Các ngõ số: 6; 8; 12: Từ đường Hùng Vương rẽ vào 200m có mặt đường bê tông rộng ≥ 2,5m</t>
  </si>
  <si>
    <r>
      <t>Ngõ số 40: Vào nhà văn hóa</t>
    </r>
    <r>
      <rPr>
        <sz val="12"/>
        <color rgb="FFFF0000"/>
        <rFont val="Times New Roman"/>
        <family val="1"/>
      </rPr>
      <t xml:space="preserve"> tổ 9</t>
    </r>
    <r>
      <rPr>
        <sz val="12"/>
        <color theme="1"/>
        <rFont val="Times New Roman"/>
        <family val="1"/>
      </rPr>
      <t>, phường Trưng Vương</t>
    </r>
  </si>
  <si>
    <r>
      <t xml:space="preserve">Đổi tên </t>
    </r>
    <r>
      <rPr>
        <b/>
        <sz val="11"/>
        <rFont val="Times New Roman"/>
        <family val="1"/>
      </rPr>
      <t>tổ 20</t>
    </r>
    <r>
      <rPr>
        <sz val="11"/>
        <rFont val="Times New Roman"/>
        <family val="1"/>
      </rPr>
      <t xml:space="preserve"> thành </t>
    </r>
    <r>
      <rPr>
        <b/>
        <sz val="11"/>
        <rFont val="Times New Roman"/>
        <family val="1"/>
      </rPr>
      <t>tổ 9</t>
    </r>
    <r>
      <rPr>
        <sz val="11"/>
        <rFont val="Times New Roman"/>
        <family val="1"/>
      </rPr>
      <t xml:space="preserve"> do đổi tên tổ</t>
    </r>
  </si>
  <si>
    <r>
      <t xml:space="preserve">Đổi tên </t>
    </r>
    <r>
      <rPr>
        <b/>
        <sz val="10"/>
        <rFont val="Times New Roman"/>
        <family val="1"/>
      </rPr>
      <t>tổ 20</t>
    </r>
    <r>
      <rPr>
        <sz val="10"/>
        <rFont val="Times New Roman"/>
        <family val="1"/>
      </rPr>
      <t xml:space="preserve"> thành </t>
    </r>
    <r>
      <rPr>
        <b/>
        <sz val="10"/>
        <rFont val="Times New Roman"/>
        <family val="1"/>
      </rPr>
      <t>tổ 9</t>
    </r>
    <r>
      <rPr>
        <sz val="10"/>
        <rFont val="Times New Roman"/>
        <family val="1"/>
      </rPr>
      <t xml:space="preserve"> do đổi tên tổ</t>
    </r>
  </si>
  <si>
    <t>XXIII</t>
  </si>
  <si>
    <t>ĐƯỜNG PHÙNG CHÍ KIÊN (Từ đường Hùng Vương đến đường Phan Đình Phùng)</t>
  </si>
  <si>
    <t>Từ đường Hùng Vương đến gặp đường Bến Tượng</t>
  </si>
  <si>
    <t>Từ đường Bến Tượng đến gặp phố Cột Cờ</t>
  </si>
  <si>
    <t>Từ phố Cột Cờ đến đường Phan Đình Phùng</t>
  </si>
  <si>
    <t>Đoạn nối từ đường Phùng Chí Kiên đến gặp đường Nha Trang (đối diện Trường Trung học cơ sở Trưng Vương)</t>
  </si>
  <si>
    <t>Ngõ số 1, ngõ số 45, vào 100m</t>
  </si>
  <si>
    <r>
      <rPr>
        <sz val="12"/>
        <color rgb="FFFF0000"/>
        <rFont val="Times New Roman"/>
        <family val="1"/>
      </rPr>
      <t>Ngõ số 65</t>
    </r>
    <r>
      <rPr>
        <sz val="12"/>
        <color theme="1"/>
        <rFont val="Times New Roman"/>
        <family val="1"/>
      </rPr>
      <t>: Rẽ vào đến hết đất Chùa Đồng Mỗ</t>
    </r>
  </si>
  <si>
    <r>
      <t xml:space="preserve">Sửa tên </t>
    </r>
    <r>
      <rPr>
        <b/>
        <sz val="11"/>
        <rFont val="Times New Roman"/>
        <family val="1"/>
      </rPr>
      <t>ngõ số 63</t>
    </r>
    <r>
      <rPr>
        <sz val="11"/>
        <rFont val="Times New Roman"/>
        <family val="1"/>
      </rPr>
      <t xml:space="preserve"> thành </t>
    </r>
    <r>
      <rPr>
        <b/>
        <sz val="11"/>
        <rFont val="Times New Roman"/>
        <family val="1"/>
      </rPr>
      <t xml:space="preserve">ngõ số 65 </t>
    </r>
    <r>
      <rPr>
        <sz val="11"/>
        <rFont val="Times New Roman"/>
        <family val="1"/>
      </rPr>
      <t>theo hiện trạng</t>
    </r>
  </si>
  <si>
    <r>
      <t xml:space="preserve">Sửa tên </t>
    </r>
    <r>
      <rPr>
        <b/>
        <sz val="10"/>
        <rFont val="Times New Roman"/>
        <family val="1"/>
      </rPr>
      <t>ngõ số 63</t>
    </r>
    <r>
      <rPr>
        <sz val="10"/>
        <rFont val="Times New Roman"/>
        <family val="1"/>
      </rPr>
      <t xml:space="preserve"> thành </t>
    </r>
    <r>
      <rPr>
        <b/>
        <sz val="10"/>
        <rFont val="Times New Roman"/>
        <family val="1"/>
      </rPr>
      <t xml:space="preserve">ngõ số 65 </t>
    </r>
    <r>
      <rPr>
        <sz val="10"/>
        <rFont val="Times New Roman"/>
        <family val="1"/>
      </rPr>
      <t>theo hiện trạng</t>
    </r>
  </si>
  <si>
    <t>XXIV</t>
  </si>
  <si>
    <t>PHỐ NGUYỄN TRUNG TRỰC (Từ đường Túc Duyên qua Cơ quan Thi hành án thành phố Thái Nguyên đến phố Vương Thừa Vũ)</t>
  </si>
  <si>
    <t>Từ đường Túc Duyên đến giáp đất Cơ quan Thi hành án Thành phố Thái Nguyên</t>
  </si>
  <si>
    <t>Từ giáp đất Cơ quan Thi hành án Thành phố Thái Nguyên đến phố Vương Thừa Vũ</t>
  </si>
  <si>
    <t>XXV</t>
  </si>
  <si>
    <t>PHỐ NGUYỄN THÁI HỌC (Từ đường Túc Duyên đi qua Trường Tiểu học Túc Duyên đến phố Vương Thừa Vũ)</t>
  </si>
  <si>
    <t>XXVI</t>
  </si>
  <si>
    <t>PHỐ VƯƠNG THỪA VŨ (Từ phố Nguyễn Thái Học đến phố Đồng Mỗ)</t>
  </si>
  <si>
    <t>XXVII</t>
  </si>
  <si>
    <t>PHỐ NGUYỄN TRI PHƯƠNG (Từ phố Nguyễn Thái Học đến đường vào Chùa Đồng Mỗ)</t>
  </si>
  <si>
    <t>XXVIII</t>
  </si>
  <si>
    <t>PHỐ ĐỒNG MỖ (Từ đường Phùng Chí Kiên đến phố Vương Thừa Vũ)</t>
  </si>
  <si>
    <t>XXIX</t>
  </si>
  <si>
    <t>ĐƯỜNG BẮC KẠN (Từ đảo tròn Trung tâm đến ngã ba Mỏ Bạch)</t>
  </si>
  <si>
    <t>Từ đảo tròn Trung tâm đến cầu Gia Bẩy</t>
  </si>
  <si>
    <t>Từ Cầu Gia Bảy đến hết đất Công ty cổ phần Tư vấn và đầu tư xây dựng Thái Nguyên</t>
  </si>
  <si>
    <t>Từ hết đất Công ty Cổ phần Tư vấn và Đầu tư xây dựng Thái Nguyên đến ngã 3 Mỏ Bạch</t>
  </si>
  <si>
    <r>
      <t>Ngõ số 678: Rẽ theo hàng rào</t>
    </r>
    <r>
      <rPr>
        <sz val="12"/>
        <color rgb="FFFF0000"/>
        <rFont val="Times New Roman"/>
        <family val="1"/>
      </rPr>
      <t xml:space="preserve"> khu cảnh quan đài tưởng niệm</t>
    </r>
    <r>
      <rPr>
        <sz val="12"/>
        <color theme="1"/>
        <rFont val="Times New Roman"/>
        <family val="1"/>
      </rPr>
      <t xml:space="preserve"> đi gặp đường Phủ Liễn</t>
    </r>
  </si>
  <si>
    <t>Ngõ số 612: Rẽ vào khu dân cư đồi Két nước (cũ), 2 ngõ, đường ≥ 3,5m</t>
  </si>
  <si>
    <t>Ngõ số 432: Rẽ vào khu dân cư cạnh Công ty Cổ phần Tư vấn kiến trúc Quy hoạch xây dựng Thái Nguyên, vào 100m</t>
  </si>
  <si>
    <t>Ngõ số 209/1: Rẽ vào cổng Đền Mẫu Thoải</t>
  </si>
  <si>
    <r>
      <t>Ngõ số 366: Vào tổ văn hóa</t>
    </r>
    <r>
      <rPr>
        <sz val="12"/>
        <color rgb="FFFF0000"/>
        <rFont val="Times New Roman"/>
        <family val="1"/>
      </rPr>
      <t xml:space="preserve"> số 5</t>
    </r>
  </si>
  <si>
    <r>
      <t>Đổi tên</t>
    </r>
    <r>
      <rPr>
        <b/>
        <sz val="11"/>
        <rFont val="Times New Roman"/>
        <family val="1"/>
      </rPr>
      <t xml:space="preserve"> số 13</t>
    </r>
    <r>
      <rPr>
        <sz val="11"/>
        <rFont val="Times New Roman"/>
        <family val="1"/>
      </rPr>
      <t xml:space="preserve"> thành</t>
    </r>
    <r>
      <rPr>
        <b/>
        <sz val="11"/>
        <rFont val="Times New Roman"/>
        <family val="1"/>
      </rPr>
      <t xml:space="preserve"> số 5, </t>
    </r>
    <r>
      <rPr>
        <sz val="11"/>
        <rFont val="Times New Roman"/>
        <family val="1"/>
      </rPr>
      <t>do</t>
    </r>
    <r>
      <rPr>
        <b/>
        <sz val="11"/>
        <rFont val="Times New Roman"/>
        <family val="1"/>
      </rPr>
      <t xml:space="preserve"> </t>
    </r>
    <r>
      <rPr>
        <sz val="11"/>
        <rFont val="Times New Roman"/>
        <family val="1"/>
      </rPr>
      <t>đổi tên tổ</t>
    </r>
  </si>
  <si>
    <r>
      <t>Đổi tên</t>
    </r>
    <r>
      <rPr>
        <b/>
        <sz val="10"/>
        <rFont val="Times New Roman"/>
        <family val="1"/>
      </rPr>
      <t xml:space="preserve"> số 13</t>
    </r>
    <r>
      <rPr>
        <sz val="10"/>
        <rFont val="Times New Roman"/>
        <family val="1"/>
      </rPr>
      <t xml:space="preserve"> thành</t>
    </r>
    <r>
      <rPr>
        <b/>
        <sz val="10"/>
        <rFont val="Times New Roman"/>
        <family val="1"/>
      </rPr>
      <t xml:space="preserve"> số 5, </t>
    </r>
    <r>
      <rPr>
        <sz val="10"/>
        <rFont val="Times New Roman"/>
        <family val="1"/>
      </rPr>
      <t>do</t>
    </r>
    <r>
      <rPr>
        <b/>
        <sz val="10"/>
        <rFont val="Times New Roman"/>
        <family val="1"/>
      </rPr>
      <t xml:space="preserve"> </t>
    </r>
    <r>
      <rPr>
        <sz val="10"/>
        <rFont val="Times New Roman"/>
        <family val="1"/>
      </rPr>
      <t>đổi tên tổ</t>
    </r>
  </si>
  <si>
    <t>5.1</t>
  </si>
  <si>
    <t>Từ đường Bắc Kạn, vào 50m</t>
  </si>
  <si>
    <t>5.2</t>
  </si>
  <si>
    <t>Qua 50m đến 100m</t>
  </si>
  <si>
    <r>
      <t>Ngõ số 332: Vào tổ văn hóa</t>
    </r>
    <r>
      <rPr>
        <sz val="12"/>
        <color rgb="FFFF0000"/>
        <rFont val="Times New Roman"/>
        <family val="1"/>
      </rPr>
      <t xml:space="preserve"> số 5</t>
    </r>
  </si>
  <si>
    <r>
      <t>Đổi tên</t>
    </r>
    <r>
      <rPr>
        <b/>
        <sz val="11"/>
        <rFont val="Times New Roman"/>
        <family val="1"/>
      </rPr>
      <t xml:space="preserve"> số 10</t>
    </r>
    <r>
      <rPr>
        <sz val="11"/>
        <rFont val="Times New Roman"/>
        <family val="1"/>
      </rPr>
      <t xml:space="preserve"> thành</t>
    </r>
    <r>
      <rPr>
        <b/>
        <sz val="11"/>
        <rFont val="Times New Roman"/>
        <family val="1"/>
      </rPr>
      <t xml:space="preserve"> số 5</t>
    </r>
    <r>
      <rPr>
        <sz val="11"/>
        <rFont val="Times New Roman"/>
        <family val="1"/>
      </rPr>
      <t>, do đổi tên tổ</t>
    </r>
  </si>
  <si>
    <r>
      <t>Đổi tên</t>
    </r>
    <r>
      <rPr>
        <b/>
        <sz val="10"/>
        <rFont val="Times New Roman"/>
        <family val="1"/>
      </rPr>
      <t xml:space="preserve"> số 10</t>
    </r>
    <r>
      <rPr>
        <sz val="10"/>
        <rFont val="Times New Roman"/>
        <family val="1"/>
      </rPr>
      <t xml:space="preserve"> thành</t>
    </r>
    <r>
      <rPr>
        <b/>
        <sz val="10"/>
        <rFont val="Times New Roman"/>
        <family val="1"/>
      </rPr>
      <t xml:space="preserve"> số 5</t>
    </r>
    <r>
      <rPr>
        <sz val="10"/>
        <rFont val="Times New Roman"/>
        <family val="1"/>
      </rPr>
      <t>, do đổi tên tổ</t>
    </r>
  </si>
  <si>
    <t>Từ đường Bắc Kạn, vào 100m</t>
  </si>
  <si>
    <t>Ngõ số 330: Rẽ khu dân cư Trường Chính trị tỉnh Thái Nguyên, vào 100m</t>
  </si>
  <si>
    <t>Ngõ số 290: Từ đường Bắc Kạn, vào 200m</t>
  </si>
  <si>
    <r>
      <t xml:space="preserve">Ngõ số 238: Đường rẽ khu dân cư cạnh </t>
    </r>
    <r>
      <rPr>
        <sz val="12"/>
        <color rgb="FFFF0000"/>
        <rFont val="Times New Roman"/>
        <family val="1"/>
      </rPr>
      <t>Trụ sở Công an tỉnh Thái Nguyên</t>
    </r>
  </si>
  <si>
    <r>
      <t xml:space="preserve">Đổi tên </t>
    </r>
    <r>
      <rPr>
        <b/>
        <sz val="11"/>
        <rFont val="Times New Roman"/>
        <family val="1"/>
      </rPr>
      <t>Trường Trung học Bưu chính viễn thông và Công nghệ thông tin Miền Núi (cũ)</t>
    </r>
    <r>
      <rPr>
        <sz val="11"/>
        <rFont val="Times New Roman"/>
        <family val="1"/>
      </rPr>
      <t xml:space="preserve"> thành </t>
    </r>
    <r>
      <rPr>
        <b/>
        <sz val="11"/>
        <rFont val="Times New Roman"/>
        <family val="1"/>
      </rPr>
      <t>Trụ sở Công an tỉnh Thái Nguyên</t>
    </r>
  </si>
  <si>
    <r>
      <t xml:space="preserve">Đổi tên </t>
    </r>
    <r>
      <rPr>
        <b/>
        <sz val="10"/>
        <rFont val="Times New Roman"/>
        <family val="1"/>
      </rPr>
      <t>Trường Trung học Bưu chính viễn thông và Công nghệ thông tin Miền Núi (cũ)</t>
    </r>
    <r>
      <rPr>
        <sz val="10"/>
        <rFont val="Times New Roman"/>
        <family val="1"/>
      </rPr>
      <t xml:space="preserve"> thành </t>
    </r>
    <r>
      <rPr>
        <b/>
        <sz val="10"/>
        <rFont val="Times New Roman"/>
        <family val="1"/>
      </rPr>
      <t>Trụ sở Công an tỉnh Thái Nguyên</t>
    </r>
  </si>
  <si>
    <t>9.1</t>
  </si>
  <si>
    <t>9.2</t>
  </si>
  <si>
    <t>Ngõ số 236: Rẽ khu dân cư Kho bạc và Xây lắp Nội thương 4</t>
  </si>
  <si>
    <t>10.1</t>
  </si>
  <si>
    <t>10.2</t>
  </si>
  <si>
    <t>10.3</t>
  </si>
  <si>
    <t>Các đoạn còn lại trong khu dân cư quy hoạch có đường rộng ≥ 2,5m</t>
  </si>
  <si>
    <t>Ngõ số 1: Rẽ khu tập thể Sở Xây dựng (theo hàng rào Công ty Cổ phần Vận tải số 10) gặp đường goòng cũ</t>
  </si>
  <si>
    <t>Ngõ số 997: Rẽ khu dân cư Chi nhánh Điện thành phố</t>
  </si>
  <si>
    <t>12.1</t>
  </si>
  <si>
    <t>12.2</t>
  </si>
  <si>
    <t>Qua 100m vào hết khu dân cư quy hoạch có đường ≥ 3,5m</t>
  </si>
  <si>
    <t>XXX</t>
  </si>
  <si>
    <t>ĐƯỜNG PHỦ LIỄN (Từ đảo tròn Trung tâm đến Hợp tác xã Bắc Hà)</t>
  </si>
  <si>
    <t>Ngõ số 54B: (Ngã tư rẽ đi Nhà hàng Cây xanh)</t>
  </si>
  <si>
    <t>Từ đường Phủ Liễn, vào 100m</t>
  </si>
  <si>
    <t>Qua 100m đến 250m có đường rộng ≥ 3,5m</t>
  </si>
  <si>
    <t>Ngõ số 54A:</t>
  </si>
  <si>
    <r>
      <t xml:space="preserve">Từ đường Phủ Liễn đến hết đất </t>
    </r>
    <r>
      <rPr>
        <sz val="12"/>
        <color rgb="FFFF0000"/>
        <rFont val="Times New Roman"/>
        <family val="1"/>
      </rPr>
      <t>Trường Tiểu học Đội Cấn 2</t>
    </r>
  </si>
  <si>
    <r>
      <t>Đổi tên</t>
    </r>
    <r>
      <rPr>
        <b/>
        <sz val="11"/>
        <rFont val="Times New Roman"/>
        <family val="1"/>
      </rPr>
      <t xml:space="preserve"> Trường Trung học cơ sở Nguyễn Du</t>
    </r>
    <r>
      <rPr>
        <sz val="11"/>
        <rFont val="Times New Roman"/>
        <family val="1"/>
      </rPr>
      <t xml:space="preserve"> thành </t>
    </r>
    <r>
      <rPr>
        <b/>
        <sz val="11"/>
        <rFont val="Times New Roman"/>
        <family val="1"/>
      </rPr>
      <t>Trường Tiểu học Đội Cấn 2</t>
    </r>
  </si>
  <si>
    <r>
      <t>Đổi tên</t>
    </r>
    <r>
      <rPr>
        <b/>
        <sz val="10"/>
        <rFont val="Times New Roman"/>
        <family val="1"/>
      </rPr>
      <t xml:space="preserve"> Trường Trung học cơ sở Nguyễn Du</t>
    </r>
    <r>
      <rPr>
        <sz val="10"/>
        <rFont val="Times New Roman"/>
        <family val="1"/>
      </rPr>
      <t xml:space="preserve"> thành </t>
    </r>
    <r>
      <rPr>
        <b/>
        <sz val="10"/>
        <rFont val="Times New Roman"/>
        <family val="1"/>
      </rPr>
      <t>Trường Tiểu học Đội Cấn 2</t>
    </r>
  </si>
  <si>
    <t>Các ngách rẽ trên ngõ số 54A</t>
  </si>
  <si>
    <t>2.2.1</t>
  </si>
  <si>
    <t>Ngách rẽ vào khu dân cư Viện Kiểm sát nhân dân tỉnh Thái Nguyên, vào 100m</t>
  </si>
  <si>
    <t>2.2.2</t>
  </si>
  <si>
    <r>
      <t xml:space="preserve">Đổi tên </t>
    </r>
    <r>
      <rPr>
        <b/>
        <sz val="11"/>
        <rFont val="Times New Roman"/>
        <family val="1"/>
      </rPr>
      <t>Ngách</t>
    </r>
    <r>
      <rPr>
        <sz val="11"/>
        <rFont val="Times New Roman"/>
        <family val="1"/>
      </rPr>
      <t xml:space="preserve"> thành </t>
    </r>
    <r>
      <rPr>
        <b/>
        <sz val="11"/>
        <rFont val="Times New Roman"/>
        <family val="1"/>
      </rPr>
      <t>Ngách 50/54A</t>
    </r>
    <r>
      <rPr>
        <sz val="11"/>
        <rFont val="Times New Roman"/>
        <family val="1"/>
      </rPr>
      <t xml:space="preserve"> theo hiện trạng</t>
    </r>
  </si>
  <si>
    <r>
      <t xml:space="preserve">Đổi tên </t>
    </r>
    <r>
      <rPr>
        <b/>
        <sz val="10"/>
        <rFont val="Times New Roman"/>
        <family val="1"/>
      </rPr>
      <t>Ngách</t>
    </r>
    <r>
      <rPr>
        <sz val="10"/>
        <rFont val="Times New Roman"/>
        <family val="1"/>
      </rPr>
      <t xml:space="preserve"> thành </t>
    </r>
    <r>
      <rPr>
        <b/>
        <sz val="10"/>
        <rFont val="Times New Roman"/>
        <family val="1"/>
      </rPr>
      <t>Ngách 50/54A</t>
    </r>
    <r>
      <rPr>
        <sz val="10"/>
        <rFont val="Times New Roman"/>
        <family val="1"/>
      </rPr>
      <t xml:space="preserve"> theo hiện trạng</t>
    </r>
  </si>
  <si>
    <t>Ngõ rẽ khu dân cư Phủ Liễn 1 gặp đường đi ngõ số 2 và ngõ số 60, đường Hoàng Văn Thụ</t>
  </si>
  <si>
    <t>Ngõ số 100: Rẽ đi gặp đường ngõ số 54A</t>
  </si>
  <si>
    <t>Các đường quy hoạch trong khu dân cư số 1, phường Hoàng Văn Thụ</t>
  </si>
  <si>
    <t>Đường quy hoạch rộng ≥ 14,5m</t>
  </si>
  <si>
    <t>Đường quy hoạch rộng &lt; 14,5m</t>
  </si>
  <si>
    <t>XXXI</t>
  </si>
  <si>
    <r>
      <t xml:space="preserve">ĐƯỜNG BẮC SƠN (Từ đường Bắc Kạn đến đường </t>
    </r>
    <r>
      <rPr>
        <b/>
        <sz val="12"/>
        <color rgb="FFFF0000"/>
        <rFont val="Times New Roman"/>
        <family val="1"/>
      </rPr>
      <t>ngã ba xóm Cao Trãng</t>
    </r>
    <r>
      <rPr>
        <b/>
        <sz val="12"/>
        <color theme="1"/>
        <rFont val="Times New Roman"/>
        <family val="1"/>
      </rPr>
      <t>)</t>
    </r>
  </si>
  <si>
    <r>
      <rPr>
        <sz val="10"/>
        <rFont val="Times New Roman"/>
        <family val="1"/>
      </rPr>
      <t xml:space="preserve">Sửa điểm cuối </t>
    </r>
    <r>
      <rPr>
        <b/>
        <sz val="10"/>
        <rFont val="Times New Roman"/>
        <family val="1"/>
      </rPr>
      <t xml:space="preserve">đến đường Lương Ngọc Quyến </t>
    </r>
    <r>
      <rPr>
        <sz val="10"/>
        <rFont val="Times New Roman"/>
        <family val="1"/>
      </rPr>
      <t>thành</t>
    </r>
    <r>
      <rPr>
        <b/>
        <sz val="10"/>
        <rFont val="Times New Roman"/>
        <family val="1"/>
      </rPr>
      <t xml:space="preserve"> đến ngã ba xóm Cao Trãng, do kéo dài đoạn</t>
    </r>
  </si>
  <si>
    <t>Từ đường Bắc Kạn đến đường Lương Ngọc Quyến</t>
  </si>
  <si>
    <r>
      <t xml:space="preserve">Sửa từ </t>
    </r>
    <r>
      <rPr>
        <b/>
        <sz val="11"/>
        <rFont val="Times New Roman"/>
        <family val="1"/>
      </rPr>
      <t>Toàn tuyến</t>
    </r>
    <r>
      <rPr>
        <sz val="11"/>
        <rFont val="Times New Roman"/>
        <family val="1"/>
      </rPr>
      <t xml:space="preserve"> thành </t>
    </r>
    <r>
      <rPr>
        <b/>
        <sz val="11"/>
        <rFont val="Times New Roman"/>
        <family val="1"/>
      </rPr>
      <t xml:space="preserve">Từ đường Bắc Kạn đến đường Lương Ngọc Quyến, </t>
    </r>
    <r>
      <rPr>
        <sz val="11"/>
        <rFont val="Times New Roman"/>
        <family val="1"/>
      </rPr>
      <t>do còn đoạn kéo dài</t>
    </r>
  </si>
  <si>
    <r>
      <t xml:space="preserve">Sửa từ </t>
    </r>
    <r>
      <rPr>
        <b/>
        <sz val="10"/>
        <rFont val="Times New Roman"/>
        <family val="1"/>
      </rPr>
      <t>Toàn tuyến</t>
    </r>
    <r>
      <rPr>
        <sz val="10"/>
        <rFont val="Times New Roman"/>
        <family val="1"/>
      </rPr>
      <t xml:space="preserve"> thành </t>
    </r>
    <r>
      <rPr>
        <b/>
        <sz val="10"/>
        <rFont val="Times New Roman"/>
        <family val="1"/>
      </rPr>
      <t xml:space="preserve">Từ đường Bắc Kạn đến đường Lương Ngọc Quyến, </t>
    </r>
    <r>
      <rPr>
        <sz val="10"/>
        <rFont val="Times New Roman"/>
        <family val="1"/>
      </rPr>
      <t>do còn đoạn kéo dài</t>
    </r>
  </si>
  <si>
    <t>Từ đường Lương Ngọc Quyến đến đầu cầu vượt đường Việt Bắc</t>
  </si>
  <si>
    <t>Đường lương ngọc quyến. Từ ngõ số 185 rẽ Sở Giáo dục và Đào tạo đến giáp đất Vincom Thái Nguyên (Bến xe khách Thái Nguyên cũ). Áp 100% của 18tr</t>
  </si>
  <si>
    <t>Từ cầu vượt đường Việt Bắc đến đường Z115</t>
  </si>
  <si>
    <r>
      <t xml:space="preserve">Chuyển từ trục phụ đườg Z115 sang, sửa </t>
    </r>
    <r>
      <rPr>
        <b/>
        <sz val="10"/>
        <rFont val="Times New Roman"/>
        <family val="1"/>
      </rPr>
      <t>Từ đường Z115 đến rẽ cổng Văn phòng Đại học Thái Nguyên, có đường rộng ≥ 19m</t>
    </r>
    <r>
      <rPr>
        <sz val="10"/>
        <rFont val="Times New Roman"/>
        <family val="1"/>
      </rPr>
      <t xml:space="preserve"> thành </t>
    </r>
    <r>
      <rPr>
        <b/>
        <sz val="10"/>
        <rFont val="Times New Roman"/>
        <family val="1"/>
      </rPr>
      <t>Từ cầu vượt đường Việt Bắc đến đường Z115</t>
    </r>
    <r>
      <rPr>
        <sz val="10"/>
        <rFont val="Times New Roman"/>
        <family val="1"/>
      </rPr>
      <t>.</t>
    </r>
  </si>
  <si>
    <t>Từ đường Z115 đến Ban Chỉ huy Quân sự thành phố Thái Nguyên</t>
  </si>
  <si>
    <t>Đường Z115. Trục phụ. Rẽ đi Văn phòng Đại học Thái Nguyên. Từ đường Z115 đến rẽ cổng Văn phòng Đại học Thái Nguyên, có đường rộng ≥ 19m. Áp bằng 75% của 10tr</t>
  </si>
  <si>
    <t>Từ Ban Chỉ huy Quân sự thành phố Thái Nguyên đến ngã tư Núi Nến (gặp đường Tố Hữu)</t>
  </si>
  <si>
    <t>Đường Z115. Trục phụ. Rẽ đi Văn phòng Đại học Thái Nguyên. Đường rộng ≥ 14m, nhưng &lt; 19m. Áp bằng 100% của 6tr</t>
  </si>
  <si>
    <t>Từ ngã tư Núi Nến đến ngã ba xóm Cao Trãng</t>
  </si>
  <si>
    <t>Đường Z115. Trục phụ. Rẽ đi Văn phòng Đại học Thái Nguyên. Đường rộng ≥ 14m, nhưng &lt; 19m. Áp bằng 85% của 6tr</t>
  </si>
  <si>
    <r>
      <t xml:space="preserve">Các đường quy hoạch trong khu dân cư số 2 và khu dân cư và tái định </t>
    </r>
    <r>
      <rPr>
        <sz val="12"/>
        <color rgb="FFFF0000"/>
        <rFont val="Times New Roman"/>
        <family val="1"/>
      </rPr>
      <t>cư tổ 10</t>
    </r>
    <r>
      <rPr>
        <sz val="12"/>
        <color theme="1"/>
        <rFont val="Times New Roman"/>
        <family val="1"/>
      </rPr>
      <t xml:space="preserve"> phường Hoàng Văn Thụ </t>
    </r>
  </si>
  <si>
    <t>Tổ 12, 16 đều thành 7 hết à ?</t>
  </si>
  <si>
    <r>
      <t xml:space="preserve">Ngõ rẽ vào khu dân </t>
    </r>
    <r>
      <rPr>
        <sz val="12"/>
        <color rgb="FFFF0000"/>
        <rFont val="Times New Roman"/>
        <family val="1"/>
      </rPr>
      <t xml:space="preserve">cư tổ 7, </t>
    </r>
    <r>
      <rPr>
        <sz val="12"/>
        <color theme="1"/>
        <rFont val="Times New Roman"/>
        <family val="1"/>
      </rPr>
      <t>phường Hoàng Văn Thụ, từ đường Bắc Sơn, vào 100m</t>
    </r>
  </si>
  <si>
    <r>
      <t xml:space="preserve">Ngõ rẽ vào nhà </t>
    </r>
    <r>
      <rPr>
        <sz val="12"/>
        <color rgb="FFFF0000"/>
        <rFont val="Times New Roman"/>
        <family val="1"/>
      </rPr>
      <t>văn hóa tổ 7</t>
    </r>
    <r>
      <rPr>
        <sz val="12"/>
        <color theme="1"/>
        <rFont val="Times New Roman"/>
        <family val="1"/>
      </rPr>
      <t>, phường Hoàng Văn Thụ, từ đường Bắc Sơn, vào 100m</t>
    </r>
  </si>
  <si>
    <t>Các đường quy hoạch trong khu dân cư Nam Đại học Thái Nguyên đã xây dựng xong hạ tầng</t>
  </si>
  <si>
    <t>Chuyển từ ngõ của đường Z115 sang</t>
  </si>
  <si>
    <t>Đường rộng ≥ 14m, nhưng &lt; 19m</t>
  </si>
  <si>
    <t>Đường rộng ≥ 9m, nhưng &lt; 14m</t>
  </si>
  <si>
    <t>4.3</t>
  </si>
  <si>
    <t>Ngõ rẽ đối diện Văn phòng Đại học Thái Nguyên đi đến cầu sắt sau Z159</t>
  </si>
  <si>
    <r>
      <t>Sửa n</t>
    </r>
    <r>
      <rPr>
        <b/>
        <sz val="10"/>
        <rFont val="Times New Roman"/>
        <family val="1"/>
      </rPr>
      <t>hánh rẽ từ trục phụ</t>
    </r>
    <r>
      <rPr>
        <sz val="10"/>
        <rFont val="Times New Roman"/>
        <family val="1"/>
      </rPr>
      <t xml:space="preserve"> thành </t>
    </r>
    <r>
      <rPr>
        <b/>
        <sz val="10"/>
        <rFont val="Times New Roman"/>
        <family val="1"/>
      </rPr>
      <t>ngõ rẽ</t>
    </r>
    <r>
      <rPr>
        <sz val="10"/>
        <rFont val="Times New Roman"/>
        <family val="1"/>
      </rPr>
      <t>, do mục này chuyển từ nhánh rẽ đườơng Z159 sang trục phụ đường Bắc Sơn</t>
    </r>
  </si>
  <si>
    <r>
      <t xml:space="preserve">Sửa đổi: </t>
    </r>
    <r>
      <rPr>
        <b/>
        <sz val="10"/>
        <rFont val="Times New Roman"/>
        <family val="1"/>
      </rPr>
      <t>Rẽ vào đến nhà văn hóa xóm Cây Si</t>
    </r>
    <r>
      <rPr>
        <sz val="10"/>
        <rFont val="Times New Roman"/>
        <family val="1"/>
      </rPr>
      <t xml:space="preserve"> thành </t>
    </r>
    <r>
      <rPr>
        <b/>
        <sz val="10"/>
        <rFont val="Times New Roman"/>
        <family val="1"/>
      </rPr>
      <t xml:space="preserve">Từ đường đường Bắc Sơn rẽ vào đến nhà văn hóa xóm Cây Si, </t>
    </r>
    <r>
      <rPr>
        <sz val="10"/>
        <rFont val="Times New Roman"/>
        <family val="1"/>
      </rPr>
      <t>để phù hợp với hiện trạng. Ngõ này chuyển từ đường Tố Hữu</t>
    </r>
  </si>
  <si>
    <t>XXXII</t>
  </si>
  <si>
    <t>ĐƯỜNG CHU VĂN AN (Từ đường Hoàng Văn Thụ đi qua Đoàn Ca múa nhạc Dân gian Việt Bắc đến phố Lương Đình Của)</t>
  </si>
  <si>
    <t>Từ đường Hoàng Văn Thụ đến ngã ba ngõ số 21 sang Trường Trung học phổ thông Lương Ngọc Quyến</t>
  </si>
  <si>
    <t>Ngã ba ngõ số 21 đến hết Đoàn Ca múa nhạc dân gian Việt Bắc</t>
  </si>
  <si>
    <t>Từ giáp Đoàn Ca múa nhạc dân gian Việt Bắc đến ngã ba gặp phố Lương Đình Của</t>
  </si>
  <si>
    <r>
      <t xml:space="preserve">Ngõ số 3 rẽ vào khu dân </t>
    </r>
    <r>
      <rPr>
        <sz val="12"/>
        <color rgb="FFFF0000"/>
        <rFont val="Times New Roman"/>
        <family val="1"/>
      </rPr>
      <t>cư tổ 14</t>
    </r>
  </si>
  <si>
    <r>
      <t xml:space="preserve">Đổi tên </t>
    </r>
    <r>
      <rPr>
        <b/>
        <sz val="11"/>
        <rFont val="Times New Roman"/>
        <family val="1"/>
      </rPr>
      <t>Tổ 31</t>
    </r>
    <r>
      <rPr>
        <sz val="11"/>
        <rFont val="Times New Roman"/>
        <family val="1"/>
      </rPr>
      <t xml:space="preserve"> thành </t>
    </r>
    <r>
      <rPr>
        <b/>
        <sz val="11"/>
        <rFont val="Times New Roman"/>
        <family val="1"/>
      </rPr>
      <t xml:space="preserve">tổ 14 </t>
    </r>
    <r>
      <rPr>
        <sz val="11"/>
        <rFont val="Times New Roman"/>
        <family val="1"/>
      </rPr>
      <t>do đã đổi tên tổ</t>
    </r>
  </si>
  <si>
    <r>
      <t xml:space="preserve">Đổi tên </t>
    </r>
    <r>
      <rPr>
        <b/>
        <sz val="10"/>
        <rFont val="Times New Roman"/>
        <family val="1"/>
      </rPr>
      <t>Tổ 31</t>
    </r>
    <r>
      <rPr>
        <sz val="10"/>
        <rFont val="Times New Roman"/>
        <family val="1"/>
      </rPr>
      <t xml:space="preserve"> thành </t>
    </r>
    <r>
      <rPr>
        <b/>
        <sz val="10"/>
        <rFont val="Times New Roman"/>
        <family val="1"/>
      </rPr>
      <t xml:space="preserve">tổ 14 </t>
    </r>
    <r>
      <rPr>
        <sz val="10"/>
        <rFont val="Times New Roman"/>
        <family val="1"/>
      </rPr>
      <t>do đã đổi tên tổ</t>
    </r>
  </si>
  <si>
    <t>Ngõ số 21: Rẽ đến Trường Trung học phổ thông Lương Ngọc Quyến</t>
  </si>
  <si>
    <t>Ngách rẽ khu dân cư Phát hành sách: Vào 100m</t>
  </si>
  <si>
    <t>Ngõ rẽ theo hàng rào Trung tâm Nước sạch nông thôn, vào 100m</t>
  </si>
  <si>
    <t>Ngõ số 28: Rẽ vào khu dân cư Trại dưỡng lão (cũ): Vào 100m</t>
  </si>
  <si>
    <t>Ngõ số 39: Vào làng Giáo viên Lương Ngọc Quyến, vào 150m</t>
  </si>
  <si>
    <t>Ngõ số 43: Vào 100m</t>
  </si>
  <si>
    <t>Ngõ số 51; 57, vào 100m</t>
  </si>
  <si>
    <r>
      <t xml:space="preserve">Ngõ số 14: Rẽ theo hàng rào Trường Tiểu học </t>
    </r>
    <r>
      <rPr>
        <sz val="12"/>
        <color rgb="FFFF0000"/>
        <rFont val="Times New Roman"/>
        <family val="1"/>
      </rPr>
      <t>Đội Cấn 1</t>
    </r>
    <r>
      <rPr>
        <sz val="12"/>
        <color theme="1"/>
        <rFont val="Times New Roman"/>
        <family val="1"/>
      </rPr>
      <t xml:space="preserve"> đến giáp đất khu dân cư số 1, phường Hoàng Văn Thụ</t>
    </r>
  </si>
  <si>
    <r>
      <t xml:space="preserve">Sửa tên </t>
    </r>
    <r>
      <rPr>
        <b/>
        <sz val="10"/>
        <rFont val="Times New Roman"/>
        <family val="1"/>
      </rPr>
      <t>Trường tiểu học Đội Cấn</t>
    </r>
    <r>
      <rPr>
        <sz val="10"/>
        <rFont val="Times New Roman"/>
        <family val="1"/>
      </rPr>
      <t xml:space="preserve"> thành </t>
    </r>
    <r>
      <rPr>
        <b/>
        <sz val="10"/>
        <rFont val="Times New Roman"/>
        <family val="1"/>
      </rPr>
      <t>Trường tiểu học Đội Cấn 1</t>
    </r>
  </si>
  <si>
    <t>Ngõ số 26: Rẽ đến cổng Trung tâm Kỹ thuật Tổng hợp - Hướng nghiệp - Dạy nghề Thái Nguyên</t>
  </si>
  <si>
    <r>
      <t xml:space="preserve">Ngõ rẽ vào khu dân cư Đoàn Ca múa dân gian Việt Bắc (giáp sân thể dục </t>
    </r>
    <r>
      <rPr>
        <sz val="12"/>
        <color rgb="FFFF0000"/>
        <rFont val="Times New Roman"/>
        <family val="1"/>
      </rPr>
      <t>Trường Trung học cơ sở Nguyễn Du</t>
    </r>
    <r>
      <rPr>
        <sz val="12"/>
        <color theme="1"/>
        <rFont val="Times New Roman"/>
        <family val="1"/>
      </rPr>
      <t>)</t>
    </r>
  </si>
  <si>
    <t>Ngõ số 70: Từ Đoàn Ca múa dân gian Việt Bắc đến giáp đất khu dân cư số 1, phường Hoàng Văn Thụ</t>
  </si>
  <si>
    <t>XXXIII</t>
  </si>
  <si>
    <t>ĐƯỜNG MINH CẦU (Từ đường Bắc Sơn đến đường Phan Đình Phùng)</t>
  </si>
  <si>
    <t>Từ đường Bắc Sơn đến đường Phủ Liễn</t>
  </si>
  <si>
    <t>Từ đường Phủ Liễn đến đường Phan Đình Phùng</t>
  </si>
  <si>
    <t>Ngách rẽ theo hàng rào Chùa Phủ Liễn vào 100m, đường bê tông ≥ 3,5m</t>
  </si>
  <si>
    <r>
      <t>Ngõ số 5A và 15A: Rẽ từ đường Minh Cầu vào hết khu dân cư quy hoạch</t>
    </r>
    <r>
      <rPr>
        <sz val="12"/>
        <color rgb="FFFF0000"/>
        <rFont val="Times New Roman"/>
        <family val="1"/>
      </rPr>
      <t xml:space="preserve"> tổ 16,</t>
    </r>
    <r>
      <rPr>
        <sz val="12"/>
        <color theme="1"/>
        <rFont val="Times New Roman"/>
        <family val="1"/>
      </rPr>
      <t xml:space="preserve"> phường Hoàng Văn Thụ</t>
    </r>
  </si>
  <si>
    <r>
      <t xml:space="preserve">Sửa tên </t>
    </r>
    <r>
      <rPr>
        <b/>
        <sz val="11"/>
        <rFont val="Times New Roman"/>
        <family val="1"/>
      </rPr>
      <t>tổ 22</t>
    </r>
    <r>
      <rPr>
        <sz val="11"/>
        <rFont val="Times New Roman"/>
        <family val="1"/>
      </rPr>
      <t xml:space="preserve"> thành </t>
    </r>
    <r>
      <rPr>
        <b/>
        <sz val="11"/>
        <rFont val="Times New Roman"/>
        <family val="1"/>
      </rPr>
      <t>tổ 16</t>
    </r>
    <r>
      <rPr>
        <sz val="11"/>
        <rFont val="Times New Roman"/>
        <family val="1"/>
      </rPr>
      <t xml:space="preserve"> do đổi tên tổ</t>
    </r>
  </si>
  <si>
    <r>
      <t xml:space="preserve">Sửa tên </t>
    </r>
    <r>
      <rPr>
        <b/>
        <sz val="10"/>
        <rFont val="Times New Roman"/>
        <family val="1"/>
      </rPr>
      <t>tổ 22</t>
    </r>
    <r>
      <rPr>
        <sz val="10"/>
        <rFont val="Times New Roman"/>
        <family val="1"/>
      </rPr>
      <t xml:space="preserve"> thành </t>
    </r>
    <r>
      <rPr>
        <b/>
        <sz val="10"/>
        <rFont val="Times New Roman"/>
        <family val="1"/>
      </rPr>
      <t>tổ 16</t>
    </r>
    <r>
      <rPr>
        <sz val="10"/>
        <rFont val="Times New Roman"/>
        <family val="1"/>
      </rPr>
      <t xml:space="preserve"> do đổi tên tổ</t>
    </r>
  </si>
  <si>
    <t>Ngõ số 01: Rẽ theo hàng rào Công ty Lương thực, vào 100m</t>
  </si>
  <si>
    <t>Ngõ số 02 và 04: Rẽ theo hàng rào chợ Minh Cầu vào khu dân cư sau chợ Minh Cầu</t>
  </si>
  <si>
    <t>Ngõ số 62: Rẽ chân đồi pháo vào sân kho HTX Quyết Tâm</t>
  </si>
  <si>
    <t>Từ đường Minh Cầu, vào 100m</t>
  </si>
  <si>
    <t>Qua 100m đến hết đất sân kho</t>
  </si>
  <si>
    <t>Ngõ số 92: Rẽ đến Trạm xá Công an tỉnh (đường cũ)</t>
  </si>
  <si>
    <t>Ngõ số 100: Vào trạm xá Công an tỉnh (đường mới)</t>
  </si>
  <si>
    <t>bỏ chữ vào 100m</t>
  </si>
  <si>
    <t>Các đường quy hoạch khu dân cư số 9, phường Phan Đình Phùng, đường rộng ≥ 22,5m</t>
  </si>
  <si>
    <t>7.3</t>
  </si>
  <si>
    <t>Các đường quy hoạch khu dân cư số 9, phường Phan Đình Phùng,có đường rộng ≤ 16,5m</t>
  </si>
  <si>
    <t>7.4</t>
  </si>
  <si>
    <r>
      <t xml:space="preserve">Các đường quy hoạch khu dân cư số 9, phường Phan Đình Phùng,có đường rộng </t>
    </r>
    <r>
      <rPr>
        <sz val="12"/>
        <color theme="1"/>
        <rFont val="Calibri"/>
        <family val="2"/>
      </rPr>
      <t>≥</t>
    </r>
    <r>
      <rPr>
        <sz val="12"/>
        <color theme="1"/>
        <rFont val="Times New Roman"/>
        <family val="1"/>
      </rPr>
      <t>13,5m nhưng &lt;16,5m</t>
    </r>
  </si>
  <si>
    <t>Ngõ số 146: Theo hàng rào Trường Hỗ trợ và giáo dục trẻ em thiệt thòi Thái Nguyên vào tổ 19, phường Phan Đình Phùng</t>
  </si>
  <si>
    <t>8.1</t>
  </si>
  <si>
    <t>Từ đường Minh Cầu, vào 200m</t>
  </si>
  <si>
    <t>8.2</t>
  </si>
  <si>
    <t>Qua 200m đến gặp phố Nguyễn Đình Chiểu</t>
  </si>
  <si>
    <t>Ngõ số 153: Rẽ khu dân cư đối diện Công ty cổ phần chế biến thực phẩm Thái Nguyên (Bia Vicoba)</t>
  </si>
  <si>
    <t>Từ đường Minh Cầu vào đến ngã 3 gặp đường quy hoạch khu dân cư có đường rộng ≥ 9m</t>
  </si>
  <si>
    <t>Trục còn lại trong quy hoạch khu dân cư có đường rộng ≥ 9m</t>
  </si>
  <si>
    <t>Ngõ số 160: Rẽ theo hàng rào Công ty cổ phần May xuất khẩu Thái Nguyên, vào 150m</t>
  </si>
  <si>
    <t>Ngõ số 206: Rẽ vào khu dân cư Công ty cổ phần May xuất khẩu Thái Nguyên, vào 150m</t>
  </si>
  <si>
    <t>BT thành ĐN; 3&gt;7</t>
  </si>
  <si>
    <t>XXXIV</t>
  </si>
  <si>
    <t>ĐƯỜNG HOÀNG NGÂN (Từ ngã tư đường Minh Cầu và đường Phan Đình Phùng đến cầu sắt giáp đất phường Túc Duyên)</t>
  </si>
  <si>
    <t>Từ ngã tư đường Minh Cầu và đường Phan Đình Phùng đến đường Cách mạng Tháng tám</t>
  </si>
  <si>
    <t>Từ đường Cách mạng tháng Tám đến ngã ba rẽ Đoàn Nghệ thuật tỉnh Thái Nguyên</t>
  </si>
  <si>
    <t>Từ ngã ba rẽ Đoàn Nghệ thuật tỉnh Thái Nguyên đến hết Công ty Xây dựng số 2</t>
  </si>
  <si>
    <t>Từ hết đất Công ty Xây dựng số 2 đến cầu sắt giáp đất Khu dân cư tổ 14 phường Túc Duyên</t>
  </si>
  <si>
    <t>Thêm cụm từ và đường quy hoạch khu dân cư hồ điều hoà Xương Rồng</t>
  </si>
  <si>
    <t>Đường quy hoạch rộng ≥ 10m (không giáp hồ)</t>
  </si>
  <si>
    <t>Đường quy hoạch rộng &lt; 10m (không giáp hồ)</t>
  </si>
  <si>
    <t>Bổ sung, bằng giá mục đường ≥ 10m (không giáp hồ) x 1,2 lần</t>
  </si>
  <si>
    <t>Rẽ theo Trạm biến áp Việt Xô đến gặp phố Xương Rồng</t>
  </si>
  <si>
    <t>Các ngõ rẽ thuộc đoạn từ đường Cách mạng tháng Tám đến ngã ba rẽ Đoàn Nghệ thuật tỉnh Thái Nguyên, có mặt đường bê tông rộng ≥ 3,5m, vào 150m</t>
  </si>
  <si>
    <t>Các ngõ rẽ thuộc đoạn từ ngã ba rẽ Đoàn Nghệ thuật tỉnh Thái Nguyên đến hết Công ty Xây dựng số 2, có mặt đường bê tông rộng ≥ 3,5m, vào 150m</t>
  </si>
  <si>
    <t>Các ngõ rẽ thuộc đoạn từ hết đất Công ty Xây dựng số 2 đến Khu dân cư tổ 14 phường Túc Duyên giáp đất phường Túc Duyên, có mặt đường bê tông rộng ≥ 3,5m, vào 150m</t>
  </si>
  <si>
    <t>Khu dân cư số 8, phường Túc Duyên</t>
  </si>
  <si>
    <t>Đường quy hoạch rộng 27m (đường Hoàng Ngân kéo dài)</t>
  </si>
  <si>
    <t>Đường Hoàng Ngân. Từ đường Cách mạng tháng Tám đến ngã ba rẽ Đoàn Nghệ thuật tỉnh Thái Nguyên. Áp tương đương của 10tr
Đường Hoàng Ngân kéo dài</t>
  </si>
  <si>
    <t>Đường cụt</t>
  </si>
  <si>
    <t>Đường Hoàng Ngân. Từ ngã ba rẽ Đoàn Nghệ thuật tỉnh Thái Nguyên đến hết Công ty Xây dựng số 2. Áp bằng 60% của 8tr
Đường cụt</t>
  </si>
  <si>
    <t>6.3</t>
  </si>
  <si>
    <t>Đường quy hoạch rộng 12m</t>
  </si>
  <si>
    <t>Đường Hoàng Ngân. Từ ngã ba rẽ Đoàn Nghệ thuật tỉnh Thái Nguyên đến hết Công ty Xây dựng số 2, Áp bằng 60% của 8tr</t>
  </si>
  <si>
    <t>Khu dân cư tổ 14, phường Túc Duyên</t>
  </si>
  <si>
    <t xml:space="preserve">Đường quy hoạch rộng 41m </t>
  </si>
  <si>
    <t>Đường CMT8. Từ ngã 4 rẽ phố Xương Rồng đến ngã ba Gia Sàng (gặp đường Bắc Nam). Áp tương đương của 12tr</t>
  </si>
  <si>
    <t>Đường Hoàng Ngân. Từ đường Cách mạng tháng Tám đến ngã ba rẽ Đoàn Nghệ thuật tỉnh Thái Nguyên. Áp tương đương của 10tr</t>
  </si>
  <si>
    <t>Khu dân cư tổ 13, phường Túc Duyên</t>
  </si>
  <si>
    <t>Đường Hoàng Ngân. Từ ngã ba rẽ Đoàn Nghệ thuật tỉnh Thái Nguyên đến hết Công ty Xây dựng số 2. Áp bằng 60% của 8tr</t>
  </si>
  <si>
    <t>Khu dân cư 7C phường Túc Duyên</t>
  </si>
  <si>
    <t>Đường quy hoạch rộng 27m</t>
  </si>
  <si>
    <t>Đường Hoàng Ngân. Từ đường Cách mạng tháng Tám đến ngã ba rẽ Đoàn Nghệ thuật tỉnh Thái Nguyên. Áp bằng 85% của 10tr</t>
  </si>
  <si>
    <t>9.3</t>
  </si>
  <si>
    <t>Đường Hoàng Ngân. Từ ngã ba rẽ Đoàn Nghệ thuật tỉnh Thái Nguyên đến hết Công ty Xây dựng số 2. Áp bằng 75% của 8tr</t>
  </si>
  <si>
    <t>XXXV</t>
  </si>
  <si>
    <t>PHỐ NGUYỄN ĐÌNH CHIỂU (Từ đường Hoàng Văn Thụ qua Trường Tiểu học Nguyễn Huệ đến đường Phan Đình Phùng)</t>
  </si>
  <si>
    <t>Từ đường Hoàng Văn Thụ đến hết đất Bệnh viện Trung ương Thái Nguyên</t>
  </si>
  <si>
    <t>Từ giáp đất Bệnh viện Trung ương Thái Nguyên đến gặp đường Phan Đình Phùng</t>
  </si>
  <si>
    <t>Các đường trong khu dân cư quy hoạch A1, A2 có đường rộng ≥ 9m</t>
  </si>
  <si>
    <t>Khu dân cư lô 2 + lô 3</t>
  </si>
  <si>
    <t>Khu dân cư lô 4 + lô 5</t>
  </si>
  <si>
    <t>Khu dân cư lô 6 + lô 7</t>
  </si>
  <si>
    <t>Các trục phụ còn lại có đường bê tông ≥ 2,5m, vào 100m</t>
  </si>
  <si>
    <t>XXXVI</t>
  </si>
  <si>
    <t>ĐƯỜNG PHAN ĐÌNH PHÙNG (Từ đường Phùng Chí Kiên đến đường Thống Nhất)</t>
  </si>
  <si>
    <t>Từ đường Phùng Chí Kiên đến gặp đường Bến Tượng</t>
  </si>
  <si>
    <t>Điểm nóng: Đấu giá KDC phường Phan Đình Phùng</t>
  </si>
  <si>
    <t>Từ đường Bến Tượng đến gặp đường Thống Nhất</t>
  </si>
  <si>
    <r>
      <rPr>
        <sz val="12"/>
        <color rgb="FFFF0000"/>
        <rFont val="Times New Roman"/>
        <family val="1"/>
      </rPr>
      <t>Ngõ số 20:</t>
    </r>
    <r>
      <rPr>
        <sz val="12"/>
        <color theme="1"/>
        <rFont val="Times New Roman"/>
        <family val="1"/>
      </rPr>
      <t xml:space="preserve"> Rẽ cạnh số nhà 18, đường Phan Đình Phùng đến gặp phố Nhị Quý</t>
    </r>
  </si>
  <si>
    <r>
      <t>Thêm tên</t>
    </r>
    <r>
      <rPr>
        <b/>
        <sz val="11"/>
        <rFont val="Times New Roman"/>
        <family val="1"/>
      </rPr>
      <t xml:space="preserve"> Ngõ số 20 </t>
    </r>
    <r>
      <rPr>
        <sz val="11"/>
        <rFont val="Times New Roman"/>
        <family val="1"/>
      </rPr>
      <t>theo hiện trạng</t>
    </r>
  </si>
  <si>
    <r>
      <t>Thêm tên</t>
    </r>
    <r>
      <rPr>
        <b/>
        <sz val="10"/>
        <rFont val="Times New Roman"/>
        <family val="1"/>
      </rPr>
      <t xml:space="preserve"> Ngõ số 20 </t>
    </r>
    <r>
      <rPr>
        <sz val="10"/>
        <rFont val="Times New Roman"/>
        <family val="1"/>
      </rPr>
      <t>theo hiện trạng</t>
    </r>
  </si>
  <si>
    <t>Các đường trong khu quy hoạch dân cư số 1, phường Trưng Vương (cạnh Đảng ủy khối các cơ quan)</t>
  </si>
  <si>
    <t>Ngõ số 15: Từ đường Phan Đình Phùng vào 100m</t>
  </si>
  <si>
    <t>Bổ sung, hạ tầng tương đương 35</t>
  </si>
  <si>
    <t>Ngõ số 17: Rẽ khu dân cư sau UBND phường Túc Duyên (đoạn trục phụ vuông góc với đường Phan Đình Phùng)</t>
  </si>
  <si>
    <t>Ngõ số 125, vào 100m</t>
  </si>
  <si>
    <r>
      <t>Ngõ số 167: Rẽ vào</t>
    </r>
    <r>
      <rPr>
        <sz val="12"/>
        <color rgb="FFFF0000"/>
        <rFont val="Times New Roman"/>
        <family val="1"/>
      </rPr>
      <t xml:space="preserve"> tổ</t>
    </r>
    <r>
      <rPr>
        <sz val="12"/>
        <color theme="1"/>
        <rFont val="Times New Roman"/>
        <family val="1"/>
      </rPr>
      <t xml:space="preserve"> </t>
    </r>
    <r>
      <rPr>
        <sz val="12"/>
        <color rgb="FFFF0000"/>
        <rFont val="Times New Roman"/>
        <family val="1"/>
      </rPr>
      <t>9, 10</t>
    </r>
    <r>
      <rPr>
        <sz val="12"/>
        <color theme="1"/>
        <rFont val="Times New Roman"/>
        <family val="1"/>
      </rPr>
      <t xml:space="preserve"> phường Túc Duyên</t>
    </r>
  </si>
  <si>
    <r>
      <t xml:space="preserve">Đổi tên </t>
    </r>
    <r>
      <rPr>
        <b/>
        <sz val="11"/>
        <rFont val="Times New Roman"/>
        <family val="1"/>
      </rPr>
      <t>Tổ 14, 15</t>
    </r>
    <r>
      <rPr>
        <sz val="11"/>
        <rFont val="Times New Roman"/>
        <family val="1"/>
      </rPr>
      <t xml:space="preserve"> thành </t>
    </r>
    <r>
      <rPr>
        <b/>
        <sz val="11"/>
        <rFont val="Times New Roman"/>
        <family val="1"/>
      </rPr>
      <t>Tổ 9, 10</t>
    </r>
    <r>
      <rPr>
        <sz val="11"/>
        <rFont val="Times New Roman"/>
        <family val="1"/>
      </rPr>
      <t xml:space="preserve"> do thay đổi tên tổ</t>
    </r>
  </si>
  <si>
    <r>
      <t xml:space="preserve">Đổi tên </t>
    </r>
    <r>
      <rPr>
        <b/>
        <sz val="10"/>
        <rFont val="Times New Roman"/>
        <family val="1"/>
      </rPr>
      <t>Tổ 14, 15</t>
    </r>
    <r>
      <rPr>
        <sz val="10"/>
        <rFont val="Times New Roman"/>
        <family val="1"/>
      </rPr>
      <t xml:space="preserve"> thành </t>
    </r>
    <r>
      <rPr>
        <b/>
        <sz val="10"/>
        <rFont val="Times New Roman"/>
        <family val="1"/>
      </rPr>
      <t>Tổ 9, 10</t>
    </r>
    <r>
      <rPr>
        <sz val="10"/>
        <rFont val="Times New Roman"/>
        <family val="1"/>
      </rPr>
      <t xml:space="preserve"> do thay đổi tên tổ</t>
    </r>
  </si>
  <si>
    <t>Từ đường Phan Đình Phùng, vào 100m</t>
  </si>
  <si>
    <r>
      <t xml:space="preserve">Ngõ số 168: Rẽ đối diện Tỉnh ủy vào </t>
    </r>
    <r>
      <rPr>
        <sz val="12"/>
        <color rgb="FFFF0000"/>
        <rFont val="Times New Roman"/>
        <family val="1"/>
      </rPr>
      <t>tổ 9</t>
    </r>
    <r>
      <rPr>
        <sz val="12"/>
        <color theme="1"/>
        <rFont val="Times New Roman"/>
        <family val="1"/>
      </rPr>
      <t xml:space="preserve"> phường Túc Duyên đi gặp ngõ </t>
    </r>
    <r>
      <rPr>
        <sz val="12"/>
        <color rgb="FFFF0000"/>
        <rFont val="Times New Roman"/>
        <family val="1"/>
      </rPr>
      <t>tổ 9, 10</t>
    </r>
    <r>
      <rPr>
        <sz val="12"/>
        <color theme="1"/>
        <rFont val="Times New Roman"/>
        <family val="1"/>
      </rPr>
      <t xml:space="preserve"> phường Túc Duyên</t>
    </r>
  </si>
  <si>
    <t>Ngõ số 176, vào 100m</t>
  </si>
  <si>
    <r>
      <t>Ngõ số 35: Rẽ vào</t>
    </r>
    <r>
      <rPr>
        <sz val="12"/>
        <color rgb="FFFF0000"/>
        <rFont val="Times New Roman"/>
        <family val="1"/>
      </rPr>
      <t xml:space="preserve"> tổ 8,9</t>
    </r>
    <r>
      <rPr>
        <sz val="12"/>
        <color theme="1"/>
        <rFont val="Times New Roman"/>
        <family val="1"/>
      </rPr>
      <t>, phường Túc Duyên</t>
    </r>
  </si>
  <si>
    <r>
      <t xml:space="preserve">Đổi tên </t>
    </r>
    <r>
      <rPr>
        <b/>
        <sz val="11"/>
        <rFont val="Times New Roman"/>
        <family val="1"/>
      </rPr>
      <t>Tổ 13, 14</t>
    </r>
    <r>
      <rPr>
        <sz val="11"/>
        <rFont val="Times New Roman"/>
        <family val="1"/>
      </rPr>
      <t xml:space="preserve"> thành </t>
    </r>
    <r>
      <rPr>
        <b/>
        <sz val="11"/>
        <rFont val="Times New Roman"/>
        <family val="1"/>
      </rPr>
      <t>Tổ 8, 9</t>
    </r>
    <r>
      <rPr>
        <sz val="11"/>
        <rFont val="Times New Roman"/>
        <family val="1"/>
      </rPr>
      <t xml:space="preserve"> do thay đổi tên tổ</t>
    </r>
  </si>
  <si>
    <r>
      <t xml:space="preserve">Đổi tên </t>
    </r>
    <r>
      <rPr>
        <b/>
        <sz val="10"/>
        <rFont val="Times New Roman"/>
        <family val="1"/>
      </rPr>
      <t>Tổ 13, 14</t>
    </r>
    <r>
      <rPr>
        <sz val="10"/>
        <rFont val="Times New Roman"/>
        <family val="1"/>
      </rPr>
      <t xml:space="preserve"> thành </t>
    </r>
    <r>
      <rPr>
        <b/>
        <sz val="10"/>
        <rFont val="Times New Roman"/>
        <family val="1"/>
      </rPr>
      <t>Tổ 8, 9</t>
    </r>
    <r>
      <rPr>
        <sz val="10"/>
        <rFont val="Times New Roman"/>
        <family val="1"/>
      </rPr>
      <t xml:space="preserve"> do thay đổi tên tổ</t>
    </r>
  </si>
  <si>
    <t>Từ đường Phan Đình Phùng, vào 200m</t>
  </si>
  <si>
    <r>
      <t>Qua 200m đến 500m, có mặt đường bê tông rộng</t>
    </r>
    <r>
      <rPr>
        <sz val="12"/>
        <color rgb="FFFF0000"/>
        <rFont val="Times New Roman"/>
        <family val="1"/>
      </rPr>
      <t xml:space="preserve"> ≥ 3,5m</t>
    </r>
  </si>
  <si>
    <r>
      <t xml:space="preserve">Sửa </t>
    </r>
    <r>
      <rPr>
        <b/>
        <sz val="11"/>
        <rFont val="Times New Roman"/>
        <family val="1"/>
      </rPr>
      <t>rộng ≥ 2,5m</t>
    </r>
    <r>
      <rPr>
        <sz val="11"/>
        <rFont val="Times New Roman"/>
        <family val="1"/>
      </rPr>
      <t xml:space="preserve"> thành </t>
    </r>
    <r>
      <rPr>
        <b/>
        <sz val="11"/>
        <rFont val="Times New Roman"/>
        <family val="1"/>
      </rPr>
      <t>rộng ≥ 3,5m</t>
    </r>
    <r>
      <rPr>
        <sz val="11"/>
        <rFont val="Times New Roman"/>
        <family val="1"/>
      </rPr>
      <t xml:space="preserve"> do hiện trạng độ rộng đường đã thay đổi</t>
    </r>
  </si>
  <si>
    <r>
      <t xml:space="preserve">Sửa </t>
    </r>
    <r>
      <rPr>
        <b/>
        <sz val="10"/>
        <rFont val="Times New Roman"/>
        <family val="1"/>
      </rPr>
      <t>rộng ≥ 2,5m</t>
    </r>
    <r>
      <rPr>
        <sz val="10"/>
        <rFont val="Times New Roman"/>
        <family val="1"/>
      </rPr>
      <t xml:space="preserve"> thành </t>
    </r>
    <r>
      <rPr>
        <b/>
        <sz val="10"/>
        <rFont val="Times New Roman"/>
        <family val="1"/>
      </rPr>
      <t>rộng ≥ 3,5m</t>
    </r>
    <r>
      <rPr>
        <sz val="10"/>
        <rFont val="Times New Roman"/>
        <family val="1"/>
      </rPr>
      <t xml:space="preserve"> do hiện trạng độ rộng đường đã thay đổi</t>
    </r>
  </si>
  <si>
    <t>Ngõ số 85: Rẽ theo hàng rào Tỉnh ủy gặp phố Nhị Quý (cổng Tỉnh ủy cũ)</t>
  </si>
  <si>
    <t>Ngõ số 150B: Rẽ từ Công an phường Phan Đình Phùng (cũ), vào 100m</t>
  </si>
  <si>
    <t>Ngõ số 281: Vào 100m</t>
  </si>
  <si>
    <t>Ngõ số 158: Rẽ vào Trường Trung học phổ thông Dân lập Nguyễn Trãi</t>
  </si>
  <si>
    <t>Sau 100m đến gặp đất khu dân cư số 10, phường Phan Đình Phùng</t>
  </si>
  <si>
    <t>Các đường quy hoạch trong khu dân cư số 10, phường Phan Đình Phùng có đường rộng ≥ 22,5m</t>
  </si>
  <si>
    <t>9.4</t>
  </si>
  <si>
    <t xml:space="preserve">Các đường quy hoạch trong khu dân cư số 10, phường Phan Đình Phùng có đường rộng ≥ 12m, nhưng &lt; 22,5m </t>
  </si>
  <si>
    <t>9.5</t>
  </si>
  <si>
    <t>13.5</t>
  </si>
  <si>
    <t xml:space="preserve">Các đường quy hoạch trong khu dân cư số 10, phường Phan Đình Phùng có đường rộng &lt; 12,5m </t>
  </si>
  <si>
    <t>Ngõ số 198</t>
  </si>
  <si>
    <t>14.1</t>
  </si>
  <si>
    <t>Từ đường Phan Đình Phùng vào đến ngã 3 đầu tiên</t>
  </si>
  <si>
    <t>14.2</t>
  </si>
  <si>
    <t>Từ ngã 3 đầu tiên đi về hai phía 100m</t>
  </si>
  <si>
    <t>Ngõ số 248, vào 100m</t>
  </si>
  <si>
    <t>Bổ sung, hạ tầng tương đương ngõ ngoã 392</t>
  </si>
  <si>
    <t>Ngõ 319; 306; 349, vào 100m</t>
  </si>
  <si>
    <r>
      <t xml:space="preserve">Sửa </t>
    </r>
    <r>
      <rPr>
        <b/>
        <sz val="11"/>
        <rFont val="Times New Roman"/>
        <family val="1"/>
      </rPr>
      <t>Rẽ cạnh số nhà 321</t>
    </r>
    <r>
      <rPr>
        <sz val="11"/>
        <rFont val="Times New Roman"/>
        <family val="1"/>
      </rPr>
      <t xml:space="preserve"> thành </t>
    </r>
    <r>
      <rPr>
        <b/>
        <sz val="11"/>
        <rFont val="Times New Roman"/>
        <family val="1"/>
      </rPr>
      <t>Ngõ 319; Bổ sung ngõ 306; 349</t>
    </r>
    <r>
      <rPr>
        <sz val="11"/>
        <rFont val="Times New Roman"/>
        <family val="1"/>
      </rPr>
      <t xml:space="preserve"> (hạ tầng tương đương)</t>
    </r>
  </si>
  <si>
    <r>
      <t xml:space="preserve">Sửa </t>
    </r>
    <r>
      <rPr>
        <b/>
        <sz val="10"/>
        <rFont val="Times New Roman"/>
        <family val="1"/>
      </rPr>
      <t>Rẽ cạnh số nhà 321</t>
    </r>
    <r>
      <rPr>
        <sz val="10"/>
        <rFont val="Times New Roman"/>
        <family val="1"/>
      </rPr>
      <t xml:space="preserve"> thành </t>
    </r>
    <r>
      <rPr>
        <b/>
        <sz val="10"/>
        <rFont val="Times New Roman"/>
        <family val="1"/>
      </rPr>
      <t>Ngõ 319; Bổ sung ngõ 306; 349</t>
    </r>
    <r>
      <rPr>
        <sz val="10"/>
        <rFont val="Times New Roman"/>
        <family val="1"/>
      </rPr>
      <t xml:space="preserve"> (hạ tầng tương đương)</t>
    </r>
  </si>
  <si>
    <t>Ngõ số 377: Rẽ sau Công ty thức ăn gia súc gặp phố Xương Rồng</t>
  </si>
  <si>
    <t>Ngõ số 366: Rẽ vào tập thể Công ty Thức ăn gia súc cũ</t>
  </si>
  <si>
    <t>Vào 50m</t>
  </si>
  <si>
    <t>18.2</t>
  </si>
  <si>
    <t>Sau 50m đến 150m</t>
  </si>
  <si>
    <t>Ngõ số 392: Rẽ gặp phố Nguyễn Đình Chiểu</t>
  </si>
  <si>
    <t>Ngõ số 446 và 466: Rẽ khu dân cư Hồng Hà vào 150m có mặt đường bê tông rộng ≥ 2,5m</t>
  </si>
  <si>
    <t>Các đường trong khu dân cư số 3 + 4, phường Đồng Quang đã xây dựng xong hạ tầng</t>
  </si>
  <si>
    <t>16.1</t>
  </si>
  <si>
    <t>Đường rộng ≥ 14,5m</t>
  </si>
  <si>
    <t>16.2</t>
  </si>
  <si>
    <t>Đường rộng ≥ 9m và &lt; 14,5m</t>
  </si>
  <si>
    <t>Ngõ số 128; 202; 334; 349; 306: Từ đường Phan Đình Phùng, vào 100m</t>
  </si>
  <si>
    <r>
      <t xml:space="preserve">Bổ sung mới: </t>
    </r>
    <r>
      <rPr>
        <b/>
        <sz val="11"/>
        <rFont val="Times New Roman"/>
        <family val="1"/>
      </rPr>
      <t>Ngõ số 128; 202; 334; 349; 306</t>
    </r>
    <r>
      <rPr>
        <sz val="11"/>
        <rFont val="Times New Roman"/>
        <family val="1"/>
      </rPr>
      <t>, hạ tầng tương đương ngõ 392</t>
    </r>
  </si>
  <si>
    <r>
      <t xml:space="preserve">Bổ sung mới: </t>
    </r>
    <r>
      <rPr>
        <b/>
        <sz val="10"/>
        <rFont val="Times New Roman"/>
        <family val="1"/>
      </rPr>
      <t>Ngõ số 128; 202; 334; 349; 306</t>
    </r>
    <r>
      <rPr>
        <sz val="10"/>
        <rFont val="Times New Roman"/>
        <family val="1"/>
      </rPr>
      <t>, hạ tầng tương đương ngõ 392</t>
    </r>
  </si>
  <si>
    <t>XXXVII</t>
  </si>
  <si>
    <t>PHỐ TÔ NGỌC VÂN (Từ đường Phan Đình Phùng đến phố Nguyễn Bính)</t>
  </si>
  <si>
    <t>XXXVIII</t>
  </si>
  <si>
    <t>PHỐ NGUYỄN BÍNH (Từ phố Văn Cao qua đường Phan Đình Phùng đến gặp tuyến số 19, khu dân cư số 1, 3, 4, 5, phường Đồng Quang)</t>
  </si>
  <si>
    <t>XXXIX</t>
  </si>
  <si>
    <t>PHỐ XƯƠNG RỒNG (Từ đường Cách mạng tháng Tám qua cổng Trường Trung học cơ sở Nha Trang đến đường Phan Đình Phùng)</t>
  </si>
  <si>
    <t>Từ đường Cách mạng tháng Tám đến hết đất Trường Trung học cơ sở Nha Trang</t>
  </si>
  <si>
    <t>Từ giáp đất Trường Trung học cơ sở Nha Trang đến gặp đường Phan Đình Phùng</t>
  </si>
  <si>
    <t>Rẽ vào Chùa Ông, vào 100m</t>
  </si>
  <si>
    <t>Ngõ số 54: Vào 100m</t>
  </si>
  <si>
    <t>Ngách rẽ khu dân cư Đoàn nghệ thuật Thái Nguyên, vào 50m</t>
  </si>
  <si>
    <r>
      <rPr>
        <sz val="12"/>
        <color rgb="FFFF0000"/>
        <rFont val="Times New Roman"/>
        <family val="1"/>
      </rPr>
      <t xml:space="preserve">Ngõ số 68: </t>
    </r>
    <r>
      <rPr>
        <sz val="12"/>
        <color theme="1"/>
        <rFont val="Times New Roman"/>
        <family val="1"/>
      </rPr>
      <t>Rẽ theo hàng rào cạnh Trường Trung học cơ sở Nha Trang, vào 100m</t>
    </r>
  </si>
  <si>
    <r>
      <t xml:space="preserve">Bổ sung cụm từ </t>
    </r>
    <r>
      <rPr>
        <b/>
        <sz val="11"/>
        <rFont val="Times New Roman"/>
        <family val="1"/>
      </rPr>
      <t xml:space="preserve">Ngõ 68 </t>
    </r>
    <r>
      <rPr>
        <sz val="11"/>
        <rFont val="Times New Roman"/>
        <family val="1"/>
      </rPr>
      <t>theo hiện trạng</t>
    </r>
  </si>
  <si>
    <r>
      <t xml:space="preserve">Bổ sung cụm từ </t>
    </r>
    <r>
      <rPr>
        <b/>
        <sz val="10"/>
        <rFont val="Times New Roman"/>
        <family val="1"/>
      </rPr>
      <t xml:space="preserve">Ngõ 68 </t>
    </r>
    <r>
      <rPr>
        <sz val="10"/>
        <rFont val="Times New Roman"/>
        <family val="1"/>
      </rPr>
      <t>theo hiện trạng</t>
    </r>
  </si>
  <si>
    <t>Từ Trạm biến áp, vào 50m</t>
  </si>
  <si>
    <t>Ngõ số 113, vào 100m</t>
  </si>
  <si>
    <t>XL</t>
  </si>
  <si>
    <t>ĐƯỜNG BẾN OÁNH (Từ đường Bến Tượng đến cầu treo Bến Oánh)</t>
  </si>
  <si>
    <t>Từ đường Bến Tượng đến ngã 3 phố Cột Cờ</t>
  </si>
  <si>
    <t>Từ ngã 3 phố Cột Cờ đến rẽ Công ty cổ phần Nước sạch Thái Nguyên</t>
  </si>
  <si>
    <t>Từ rẽ Công ty Cổ phần Nước sạch Thái Nguyên đến rẽ bến phà Soi</t>
  </si>
  <si>
    <t>Từ rẽ bến phà Soi đến cống xiphông qua đường</t>
  </si>
  <si>
    <t>Từ cống xiphông qua đường đến cầu treo Bến Oánh</t>
  </si>
  <si>
    <r>
      <rPr>
        <sz val="12"/>
        <color rgb="FFFF0000"/>
        <rFont val="Times New Roman"/>
        <family val="1"/>
      </rPr>
      <t xml:space="preserve">Ngõ số 245: </t>
    </r>
    <r>
      <rPr>
        <sz val="12"/>
        <color theme="1"/>
        <rFont val="Times New Roman"/>
        <family val="1"/>
      </rPr>
      <t>Rẽ Khu dân cư Công ty cổ phần Thương mại tổng hợp (Nông sản thực phẩm cũ) đi gặp phố cột cờ</t>
    </r>
  </si>
  <si>
    <r>
      <t xml:space="preserve">Đổi tên </t>
    </r>
    <r>
      <rPr>
        <b/>
        <sz val="11"/>
        <rFont val="Times New Roman"/>
        <family val="1"/>
      </rPr>
      <t>Ngõ số 315</t>
    </r>
    <r>
      <rPr>
        <sz val="11"/>
        <rFont val="Times New Roman"/>
        <family val="1"/>
      </rPr>
      <t xml:space="preserve"> thành </t>
    </r>
    <r>
      <rPr>
        <b/>
        <sz val="11"/>
        <rFont val="Times New Roman"/>
        <family val="1"/>
      </rPr>
      <t>Ngõ số 245</t>
    </r>
    <r>
      <rPr>
        <sz val="11"/>
        <rFont val="Times New Roman"/>
        <family val="1"/>
      </rPr>
      <t xml:space="preserve"> theo hiện trạng</t>
    </r>
  </si>
  <si>
    <r>
      <t xml:space="preserve">Đổi tên </t>
    </r>
    <r>
      <rPr>
        <b/>
        <sz val="10"/>
        <rFont val="Times New Roman"/>
        <family val="1"/>
      </rPr>
      <t>Ngõ số 315</t>
    </r>
    <r>
      <rPr>
        <sz val="10"/>
        <rFont val="Times New Roman"/>
        <family val="1"/>
      </rPr>
      <t xml:space="preserve"> thành </t>
    </r>
    <r>
      <rPr>
        <b/>
        <sz val="10"/>
        <rFont val="Times New Roman"/>
        <family val="1"/>
      </rPr>
      <t>Ngõ số 245</t>
    </r>
    <r>
      <rPr>
        <sz val="10"/>
        <rFont val="Times New Roman"/>
        <family val="1"/>
      </rPr>
      <t xml:space="preserve"> theo hiện trạng</t>
    </r>
  </si>
  <si>
    <t>Ngõ số 230: Rẽ khu dân cư Đài Phát thanh Truyền hình tỉnh</t>
  </si>
  <si>
    <t>Trục chính vào hết đất Đài Phát thanh Truyền hình tỉnh</t>
  </si>
  <si>
    <t>Qua đất Đài Phát thanh Truyền hình tỉnh đến hết khu dân cư có đường rộng ≥ 3,5m</t>
  </si>
  <si>
    <r>
      <rPr>
        <sz val="12"/>
        <color rgb="FFFF0000"/>
        <rFont val="Times New Roman"/>
        <family val="1"/>
      </rPr>
      <t>Ngõ số 226</t>
    </r>
    <r>
      <rPr>
        <sz val="12"/>
        <color theme="1"/>
        <rFont val="Times New Roman"/>
        <family val="1"/>
      </rPr>
      <t>: Rẽ đến cổng Công ty cổ phần Nước sạch Thái Nguyên</t>
    </r>
  </si>
  <si>
    <r>
      <t xml:space="preserve">Đổi tên </t>
    </r>
    <r>
      <rPr>
        <b/>
        <sz val="11"/>
        <rFont val="Times New Roman"/>
        <family val="1"/>
      </rPr>
      <t>Ngõ số 224</t>
    </r>
    <r>
      <rPr>
        <sz val="11"/>
        <rFont val="Times New Roman"/>
        <family val="1"/>
      </rPr>
      <t xml:space="preserve"> thành </t>
    </r>
    <r>
      <rPr>
        <b/>
        <sz val="11"/>
        <rFont val="Times New Roman"/>
        <family val="1"/>
      </rPr>
      <t xml:space="preserve">Ngõ số 226 </t>
    </r>
    <r>
      <rPr>
        <sz val="11"/>
        <rFont val="Times New Roman"/>
        <family val="1"/>
      </rPr>
      <t>theo hiện trạng</t>
    </r>
  </si>
  <si>
    <r>
      <t xml:space="preserve">Đổi tên </t>
    </r>
    <r>
      <rPr>
        <b/>
        <sz val="10"/>
        <rFont val="Times New Roman"/>
        <family val="1"/>
      </rPr>
      <t>Ngõ số 224</t>
    </r>
    <r>
      <rPr>
        <sz val="10"/>
        <rFont val="Times New Roman"/>
        <family val="1"/>
      </rPr>
      <t xml:space="preserve"> thành </t>
    </r>
    <r>
      <rPr>
        <b/>
        <sz val="10"/>
        <rFont val="Times New Roman"/>
        <family val="1"/>
      </rPr>
      <t xml:space="preserve">Ngõ số 226 </t>
    </r>
    <r>
      <rPr>
        <sz val="10"/>
        <rFont val="Times New Roman"/>
        <family val="1"/>
      </rPr>
      <t>theo hiện trạng</t>
    </r>
  </si>
  <si>
    <t>Ngõ số: 155; 222; 165; 201; 220:</t>
  </si>
  <si>
    <t>Mặt đường bê tông rộng ≥ 3,5m, vào 100m</t>
  </si>
  <si>
    <t>Đường bê tông rộng ≥ 2,5m, nhưng &lt; 3,5m, vào 100m</t>
  </si>
  <si>
    <t>Các đường quy hoạch trong Khu dân cư số 3, phường Trưng Vương</t>
  </si>
  <si>
    <t>Ngõ số 182: Rẽ xóm phà Soi đến đường đê Sông Cầu</t>
  </si>
  <si>
    <t>Trục chính vào đến khu tái định cư kè Sông Cầu</t>
  </si>
  <si>
    <t>Từ khu tái định cư kè Sông Cầu đến gặp đường Thanh Niên</t>
  </si>
  <si>
    <t>5.3</t>
  </si>
  <si>
    <t>Các đường ngang trong khu quy hoạch tái định cư</t>
  </si>
  <si>
    <r>
      <t xml:space="preserve">Rẽ cạnh số nhà 160 vào </t>
    </r>
    <r>
      <rPr>
        <sz val="12"/>
        <color rgb="FFFF0000"/>
        <rFont val="Times New Roman"/>
        <family val="1"/>
      </rPr>
      <t>tổ 4</t>
    </r>
    <r>
      <rPr>
        <sz val="12"/>
        <color theme="1"/>
        <rFont val="Times New Roman"/>
        <family val="1"/>
      </rPr>
      <t>, phường Túc Duyên</t>
    </r>
  </si>
  <si>
    <r>
      <t xml:space="preserve">Đổi tên </t>
    </r>
    <r>
      <rPr>
        <b/>
        <sz val="11"/>
        <rFont val="Times New Roman"/>
        <family val="1"/>
      </rPr>
      <t>Tổ 5</t>
    </r>
    <r>
      <rPr>
        <sz val="11"/>
        <rFont val="Times New Roman"/>
        <family val="1"/>
      </rPr>
      <t xml:space="preserve"> thành </t>
    </r>
    <r>
      <rPr>
        <b/>
        <sz val="11"/>
        <rFont val="Times New Roman"/>
        <family val="1"/>
      </rPr>
      <t>Tổ 4</t>
    </r>
    <r>
      <rPr>
        <sz val="11"/>
        <rFont val="Times New Roman"/>
        <family val="1"/>
      </rPr>
      <t xml:space="preserve"> do thay đổi tên tổ</t>
    </r>
  </si>
  <si>
    <r>
      <t xml:space="preserve">Đổi tên </t>
    </r>
    <r>
      <rPr>
        <b/>
        <sz val="10"/>
        <rFont val="Times New Roman"/>
        <family val="1"/>
      </rPr>
      <t>Tổ 5</t>
    </r>
    <r>
      <rPr>
        <sz val="10"/>
        <rFont val="Times New Roman"/>
        <family val="1"/>
      </rPr>
      <t xml:space="preserve"> thành </t>
    </r>
    <r>
      <rPr>
        <b/>
        <sz val="10"/>
        <rFont val="Times New Roman"/>
        <family val="1"/>
      </rPr>
      <t>Tổ 4</t>
    </r>
    <r>
      <rPr>
        <sz val="10"/>
        <rFont val="Times New Roman"/>
        <family val="1"/>
      </rPr>
      <t xml:space="preserve"> do thay đổi tên tổ</t>
    </r>
  </si>
  <si>
    <t>Vào 100m, đường bê tông rộng ≥ 2,5m</t>
  </si>
  <si>
    <t>Qua 100m đến 250m, mặt đường bê tông rộng ≥ 2,5m</t>
  </si>
  <si>
    <t>Ngõ số 140; 114 và 57:</t>
  </si>
  <si>
    <t>Vào 100m, mặt đường bê tông rộng ≥ 2,5m</t>
  </si>
  <si>
    <t>Ngõ 90: Rẽ khu dân cư số 4, phường Túc Duyên (khu dân cư Detech)</t>
  </si>
  <si>
    <r>
      <t xml:space="preserve">Bổ sung tên </t>
    </r>
    <r>
      <rPr>
        <b/>
        <sz val="11"/>
        <rFont val="Times New Roman"/>
        <family val="1"/>
      </rPr>
      <t>Ngõ 90</t>
    </r>
    <r>
      <rPr>
        <sz val="11"/>
        <rFont val="Times New Roman"/>
        <family val="1"/>
      </rPr>
      <t xml:space="preserve"> theo hiện trạng</t>
    </r>
  </si>
  <si>
    <r>
      <t xml:space="preserve">Bổ sung tên </t>
    </r>
    <r>
      <rPr>
        <b/>
        <sz val="10"/>
        <rFont val="Times New Roman"/>
        <family val="1"/>
      </rPr>
      <t>Ngõ 90</t>
    </r>
    <r>
      <rPr>
        <sz val="10"/>
        <rFont val="Times New Roman"/>
        <family val="1"/>
      </rPr>
      <t xml:space="preserve"> theo hiện trạng</t>
    </r>
  </si>
  <si>
    <t>Từ đường Bến Oánh đến đê Sông Cầu</t>
  </si>
  <si>
    <t>Các đường còn lại trong khu quy hoạch</t>
  </si>
  <si>
    <t>Ngõ số 68; 32; 16 và 5:</t>
  </si>
  <si>
    <r>
      <t xml:space="preserve">Bổ sung mới: </t>
    </r>
    <r>
      <rPr>
        <b/>
        <sz val="11"/>
        <rFont val="Times New Roman"/>
        <family val="1"/>
      </rPr>
      <t>Ngõ 32,</t>
    </r>
    <r>
      <rPr>
        <sz val="11"/>
        <rFont val="Times New Roman"/>
        <family val="1"/>
      </rPr>
      <t xml:space="preserve"> có hạ tầng tương đương</t>
    </r>
  </si>
  <si>
    <r>
      <t xml:space="preserve">Bổ sung mới: </t>
    </r>
    <r>
      <rPr>
        <b/>
        <sz val="10"/>
        <rFont val="Times New Roman"/>
        <family val="1"/>
      </rPr>
      <t>Ngõ 32,</t>
    </r>
    <r>
      <rPr>
        <sz val="10"/>
        <rFont val="Times New Roman"/>
        <family val="1"/>
      </rPr>
      <t xml:space="preserve"> có hạ tầng tương đương</t>
    </r>
  </si>
  <si>
    <t>Ngõ số 1, đi bến đò Oánh (cũ)</t>
  </si>
  <si>
    <r>
      <t xml:space="preserve">Bỏ cụm từ </t>
    </r>
    <r>
      <rPr>
        <b/>
        <sz val="11"/>
        <color theme="1"/>
        <rFont val="Times New Roman"/>
        <family val="1"/>
      </rPr>
      <t>vào 100m</t>
    </r>
    <r>
      <rPr>
        <sz val="11"/>
        <color theme="1"/>
        <rFont val="Times New Roman"/>
        <family val="1"/>
      </rPr>
      <t xml:space="preserve"> và chia thành 3 đoạn</t>
    </r>
  </si>
  <si>
    <r>
      <t xml:space="preserve">Bỏ cụm từ </t>
    </r>
    <r>
      <rPr>
        <b/>
        <sz val="10"/>
        <color theme="1"/>
        <rFont val="Times New Roman"/>
        <family val="1"/>
      </rPr>
      <t>vào 100m</t>
    </r>
    <r>
      <rPr>
        <sz val="10"/>
        <color theme="1"/>
        <rFont val="Times New Roman"/>
        <family val="1"/>
      </rPr>
      <t xml:space="preserve"> và chia thành 3 đoạn</t>
    </r>
  </si>
  <si>
    <t>Từ đường Bến Oánh vào 100m</t>
  </si>
  <si>
    <t>Qua 100m đến bến đò Oánh</t>
  </si>
  <si>
    <t>Các đường quy hoạch còn lại trong khu dân cư kiểu mẫu</t>
  </si>
  <si>
    <t>10.4</t>
  </si>
  <si>
    <t>Ngách rẽ đến Trường trung học phổ thông chuyên Thái Nguyên</t>
  </si>
  <si>
    <t>XLI</t>
  </si>
  <si>
    <t>ĐƯỜNG TÚC DUYÊN (Từ đường Phan Đình Phùng qua cổng Trụ sở UBND phường Túc Duyên đến cầu treo Huống)</t>
  </si>
  <si>
    <t>Từ đường Phan Đình Phùng đến hết đất UBND phường Túc Duyên</t>
  </si>
  <si>
    <t>Từ hết đất UBND phường Túc Duyên đến hết đất cửa hàng xăng dầu số 61 Túc Duyên</t>
  </si>
  <si>
    <t>Từ lối rẽ đi cầu phao Huống Trung đến cầu treo Huống Trung</t>
  </si>
  <si>
    <t>Ngõ số 18: Rẽ theo hàng rào UBND phường Túc Duyên, vào 100m</t>
  </si>
  <si>
    <t>Rẽ khu dân cư số 7A, 7B, phường Túc Duyên, vào 100m</t>
  </si>
  <si>
    <t>Ngõ số 189, vào 100m</t>
  </si>
  <si>
    <r>
      <t xml:space="preserve">Ngõ số 139; 215; 239 rẽ đi tổ </t>
    </r>
    <r>
      <rPr>
        <sz val="12"/>
        <color rgb="FFFF0000"/>
        <rFont val="Times New Roman"/>
        <family val="1"/>
      </rPr>
      <t>12,13</t>
    </r>
    <r>
      <rPr>
        <sz val="12"/>
        <color theme="1"/>
        <rFont val="Times New Roman"/>
        <family val="1"/>
      </rPr>
      <t>, vào 100m</t>
    </r>
  </si>
  <si>
    <r>
      <t xml:space="preserve">Đổi tên </t>
    </r>
    <r>
      <rPr>
        <b/>
        <sz val="11"/>
        <rFont val="Times New Roman"/>
        <family val="1"/>
      </rPr>
      <t>Tổ 18, 19</t>
    </r>
    <r>
      <rPr>
        <sz val="11"/>
        <rFont val="Times New Roman"/>
        <family val="1"/>
      </rPr>
      <t xml:space="preserve"> thành </t>
    </r>
    <r>
      <rPr>
        <b/>
        <sz val="11"/>
        <rFont val="Times New Roman"/>
        <family val="1"/>
      </rPr>
      <t>tổ 12, 13</t>
    </r>
    <r>
      <rPr>
        <sz val="11"/>
        <rFont val="Times New Roman"/>
        <family val="1"/>
      </rPr>
      <t xml:space="preserve"> do thay tên tổ</t>
    </r>
  </si>
  <si>
    <r>
      <t xml:space="preserve">Đổi tên </t>
    </r>
    <r>
      <rPr>
        <b/>
        <sz val="10"/>
        <rFont val="Times New Roman"/>
        <family val="1"/>
      </rPr>
      <t>Tổ 18, 19</t>
    </r>
    <r>
      <rPr>
        <sz val="10"/>
        <rFont val="Times New Roman"/>
        <family val="1"/>
      </rPr>
      <t xml:space="preserve"> thành </t>
    </r>
    <r>
      <rPr>
        <b/>
        <sz val="10"/>
        <rFont val="Times New Roman"/>
        <family val="1"/>
      </rPr>
      <t>tổ 12, 13</t>
    </r>
    <r>
      <rPr>
        <sz val="10"/>
        <rFont val="Times New Roman"/>
        <family val="1"/>
      </rPr>
      <t xml:space="preserve"> do thay tên tổ</t>
    </r>
  </si>
  <si>
    <r>
      <t xml:space="preserve">Ngõ số </t>
    </r>
    <r>
      <rPr>
        <sz val="12"/>
        <color rgb="FFFF0000"/>
        <rFont val="Times New Roman"/>
        <family val="1"/>
      </rPr>
      <t>245</t>
    </r>
    <r>
      <rPr>
        <sz val="12"/>
        <color theme="1"/>
        <rFont val="Times New Roman"/>
        <family val="1"/>
      </rPr>
      <t>, 249; 265; 267; 287; 295, vào 100m</t>
    </r>
  </si>
  <si>
    <r>
      <t xml:space="preserve">Bổ sung mới: </t>
    </r>
    <r>
      <rPr>
        <b/>
        <sz val="11"/>
        <rFont val="Times New Roman"/>
        <family val="1"/>
      </rPr>
      <t xml:space="preserve">Ngõ 245 </t>
    </r>
    <r>
      <rPr>
        <sz val="11"/>
        <rFont val="Times New Roman"/>
        <family val="1"/>
      </rPr>
      <t>có hạ tầng tương đương</t>
    </r>
  </si>
  <si>
    <r>
      <t xml:space="preserve">Bổ sung mới: </t>
    </r>
    <r>
      <rPr>
        <b/>
        <sz val="10"/>
        <rFont val="Times New Roman"/>
        <family val="1"/>
      </rPr>
      <t xml:space="preserve">Ngõ 245 </t>
    </r>
    <r>
      <rPr>
        <sz val="10"/>
        <rFont val="Times New Roman"/>
        <family val="1"/>
      </rPr>
      <t>có hạ tầng tương đương</t>
    </r>
  </si>
  <si>
    <r>
      <t xml:space="preserve">Ngõ số 210: Rẽ </t>
    </r>
    <r>
      <rPr>
        <sz val="12"/>
        <color rgb="FFFF0000"/>
        <rFont val="Times New Roman"/>
        <family val="1"/>
      </rPr>
      <t>tổ 14</t>
    </r>
    <r>
      <rPr>
        <sz val="12"/>
        <color theme="1"/>
        <rFont val="Times New Roman"/>
        <family val="1"/>
      </rPr>
      <t>, vào 100m</t>
    </r>
  </si>
  <si>
    <t>3&gt;5</t>
  </si>
  <si>
    <r>
      <t xml:space="preserve">Đổi tên </t>
    </r>
    <r>
      <rPr>
        <b/>
        <sz val="11"/>
        <rFont val="Times New Roman"/>
        <family val="1"/>
      </rPr>
      <t>Tổ 23</t>
    </r>
    <r>
      <rPr>
        <sz val="11"/>
        <rFont val="Times New Roman"/>
        <family val="1"/>
      </rPr>
      <t xml:space="preserve"> thành </t>
    </r>
    <r>
      <rPr>
        <b/>
        <sz val="11"/>
        <rFont val="Times New Roman"/>
        <family val="1"/>
      </rPr>
      <t xml:space="preserve">tổ 14 </t>
    </r>
    <r>
      <rPr>
        <sz val="11"/>
        <rFont val="Times New Roman"/>
        <family val="1"/>
      </rPr>
      <t>do thay tên tổ</t>
    </r>
  </si>
  <si>
    <r>
      <t xml:space="preserve">Đổi tên </t>
    </r>
    <r>
      <rPr>
        <b/>
        <sz val="10"/>
        <rFont val="Times New Roman"/>
        <family val="1"/>
      </rPr>
      <t>Tổ 23</t>
    </r>
    <r>
      <rPr>
        <sz val="10"/>
        <rFont val="Times New Roman"/>
        <family val="1"/>
      </rPr>
      <t xml:space="preserve"> thành </t>
    </r>
    <r>
      <rPr>
        <b/>
        <sz val="10"/>
        <rFont val="Times New Roman"/>
        <family val="1"/>
      </rPr>
      <t xml:space="preserve">tổ 14 </t>
    </r>
    <r>
      <rPr>
        <sz val="10"/>
        <rFont val="Times New Roman"/>
        <family val="1"/>
      </rPr>
      <t>do thay tên tổ</t>
    </r>
  </si>
  <si>
    <r>
      <t xml:space="preserve">Ngõ </t>
    </r>
    <r>
      <rPr>
        <sz val="12"/>
        <color rgb="FFFF0000"/>
        <rFont val="Times New Roman"/>
        <family val="1"/>
      </rPr>
      <t>rẽ tổ 14</t>
    </r>
    <r>
      <rPr>
        <sz val="12"/>
        <color theme="1"/>
        <rFont val="Times New Roman"/>
        <family val="1"/>
      </rPr>
      <t>, vào 100m</t>
    </r>
  </si>
  <si>
    <r>
      <t xml:space="preserve">Đổi tên </t>
    </r>
    <r>
      <rPr>
        <b/>
        <sz val="11"/>
        <rFont val="Times New Roman"/>
        <family val="1"/>
      </rPr>
      <t>Tổ 22</t>
    </r>
    <r>
      <rPr>
        <sz val="11"/>
        <rFont val="Times New Roman"/>
        <family val="1"/>
      </rPr>
      <t xml:space="preserve"> thành </t>
    </r>
    <r>
      <rPr>
        <b/>
        <sz val="11"/>
        <rFont val="Times New Roman"/>
        <family val="1"/>
      </rPr>
      <t xml:space="preserve">tổ 14 </t>
    </r>
    <r>
      <rPr>
        <sz val="11"/>
        <rFont val="Times New Roman"/>
        <family val="1"/>
      </rPr>
      <t>do thay tên tổ</t>
    </r>
  </si>
  <si>
    <r>
      <t xml:space="preserve">Đổi tên </t>
    </r>
    <r>
      <rPr>
        <b/>
        <sz val="10"/>
        <rFont val="Times New Roman"/>
        <family val="1"/>
      </rPr>
      <t>Tổ 22</t>
    </r>
    <r>
      <rPr>
        <sz val="10"/>
        <rFont val="Times New Roman"/>
        <family val="1"/>
      </rPr>
      <t xml:space="preserve"> thành </t>
    </r>
    <r>
      <rPr>
        <b/>
        <sz val="10"/>
        <rFont val="Times New Roman"/>
        <family val="1"/>
      </rPr>
      <t xml:space="preserve">tổ 14 </t>
    </r>
    <r>
      <rPr>
        <sz val="10"/>
        <rFont val="Times New Roman"/>
        <family val="1"/>
      </rPr>
      <t>do thay tên tổ</t>
    </r>
  </si>
  <si>
    <t>Ngõ mới số 162; 245; 152; 164; 178; 266, vào 100m</t>
  </si>
  <si>
    <t>XLII</t>
  </si>
  <si>
    <t>ĐƯỜNG BẮC NAM (Từ đường Cách mạng tháng Tám đến ngã ba Bắc Nam gặp đường Thống Nhất)</t>
  </si>
  <si>
    <t>Ngõ số 27, 45 vào 100m</t>
  </si>
  <si>
    <r>
      <t xml:space="preserve">Bổ sung mới: </t>
    </r>
    <r>
      <rPr>
        <b/>
        <sz val="11"/>
        <rFont val="Times New Roman"/>
        <family val="1"/>
      </rPr>
      <t>Ngõ 27; 45</t>
    </r>
    <r>
      <rPr>
        <sz val="11"/>
        <rFont val="Times New Roman"/>
        <family val="1"/>
      </rPr>
      <t xml:space="preserve"> hạ tầng tương đương ngõ 105</t>
    </r>
  </si>
  <si>
    <r>
      <t xml:space="preserve">Bổ sung mới: </t>
    </r>
    <r>
      <rPr>
        <b/>
        <sz val="10"/>
        <rFont val="Times New Roman"/>
        <family val="1"/>
      </rPr>
      <t>Ngõ 27; 45</t>
    </r>
    <r>
      <rPr>
        <sz val="10"/>
        <rFont val="Times New Roman"/>
        <family val="1"/>
      </rPr>
      <t xml:space="preserve"> hạ tầng tương đương ngõ 105</t>
    </r>
  </si>
  <si>
    <r>
      <t>Ngõ số 67: Rẽ đi</t>
    </r>
    <r>
      <rPr>
        <sz val="12"/>
        <color rgb="FFFF0000"/>
        <rFont val="Times New Roman"/>
        <family val="1"/>
      </rPr>
      <t xml:space="preserve"> tổ 10</t>
    </r>
    <r>
      <rPr>
        <sz val="12"/>
        <color theme="1"/>
        <rFont val="Times New Roman"/>
        <family val="1"/>
      </rPr>
      <t>, phường Gia Sàng</t>
    </r>
  </si>
  <si>
    <r>
      <t xml:space="preserve">Đổi tên </t>
    </r>
    <r>
      <rPr>
        <b/>
        <sz val="11"/>
        <rFont val="Times New Roman"/>
        <family val="1"/>
      </rPr>
      <t>Tổ 18</t>
    </r>
    <r>
      <rPr>
        <sz val="11"/>
        <rFont val="Times New Roman"/>
        <family val="1"/>
      </rPr>
      <t xml:space="preserve"> thành </t>
    </r>
    <r>
      <rPr>
        <b/>
        <sz val="11"/>
        <rFont val="Times New Roman"/>
        <family val="1"/>
      </rPr>
      <t xml:space="preserve">tổ 10 </t>
    </r>
    <r>
      <rPr>
        <sz val="11"/>
        <rFont val="Times New Roman"/>
        <family val="1"/>
      </rPr>
      <t>do thay tên tổ</t>
    </r>
  </si>
  <si>
    <r>
      <t xml:space="preserve">Đổi tên </t>
    </r>
    <r>
      <rPr>
        <b/>
        <sz val="10"/>
        <rFont val="Times New Roman"/>
        <family val="1"/>
      </rPr>
      <t>Tổ 18</t>
    </r>
    <r>
      <rPr>
        <sz val="10"/>
        <rFont val="Times New Roman"/>
        <family val="1"/>
      </rPr>
      <t xml:space="preserve"> thành </t>
    </r>
    <r>
      <rPr>
        <b/>
        <sz val="10"/>
        <rFont val="Times New Roman"/>
        <family val="1"/>
      </rPr>
      <t xml:space="preserve">tổ 10 </t>
    </r>
    <r>
      <rPr>
        <sz val="10"/>
        <rFont val="Times New Roman"/>
        <family val="1"/>
      </rPr>
      <t>do thay tên tổ</t>
    </r>
  </si>
  <si>
    <t>Ngõ số 105: Rẽ đi tổ 19, phường Gia Sàng (sân kho hợp tác xã cũ), vào 100m</t>
  </si>
  <si>
    <t>Ngõ số 141: Đi gặp ngõ số 536 đường Cách mạng tháng Tám, vào 50m</t>
  </si>
  <si>
    <t>Ngõ số 92: Rẽ đến cổng HTX cơ khí Bắc Nam</t>
  </si>
  <si>
    <t>Ngõ rẽ cạnh số nhà 126, vào 70m</t>
  </si>
  <si>
    <t>Ngõ số 157; 177: Rẽ đi tổ 10, phường Gia Sàng, vào 100m</t>
  </si>
  <si>
    <t>Ngõ số 160: Từ đường Bắc Nam vào 100m</t>
  </si>
  <si>
    <t>Bổ sung mới, ngõ 160 hạ tầng tương đương ngõ 247</t>
  </si>
  <si>
    <t>Ngõ số 247: Rẽ đi tổ 11, phường Gia Sàng, vào 100m</t>
  </si>
  <si>
    <r>
      <t xml:space="preserve">Đổi tên </t>
    </r>
    <r>
      <rPr>
        <b/>
        <sz val="11"/>
        <rFont val="Times New Roman"/>
        <family val="1"/>
      </rPr>
      <t>Tổ 23</t>
    </r>
    <r>
      <rPr>
        <sz val="11"/>
        <rFont val="Times New Roman"/>
        <family val="1"/>
      </rPr>
      <t xml:space="preserve"> thành </t>
    </r>
    <r>
      <rPr>
        <b/>
        <sz val="11"/>
        <rFont val="Times New Roman"/>
        <family val="1"/>
      </rPr>
      <t>tổ 11</t>
    </r>
    <r>
      <rPr>
        <sz val="11"/>
        <rFont val="Times New Roman"/>
        <family val="1"/>
      </rPr>
      <t xml:space="preserve"> do thay tên tổ</t>
    </r>
  </si>
  <si>
    <r>
      <t xml:space="preserve">Đổi tên </t>
    </r>
    <r>
      <rPr>
        <b/>
        <sz val="10"/>
        <rFont val="Times New Roman"/>
        <family val="1"/>
      </rPr>
      <t>Tổ 23</t>
    </r>
    <r>
      <rPr>
        <sz val="10"/>
        <rFont val="Times New Roman"/>
        <family val="1"/>
      </rPr>
      <t xml:space="preserve"> thành </t>
    </r>
    <r>
      <rPr>
        <b/>
        <sz val="10"/>
        <rFont val="Times New Roman"/>
        <family val="1"/>
      </rPr>
      <t>tổ 11</t>
    </r>
    <r>
      <rPr>
        <sz val="10"/>
        <rFont val="Times New Roman"/>
        <family val="1"/>
      </rPr>
      <t xml:space="preserve"> do thay tên tổ</t>
    </r>
  </si>
  <si>
    <t>Các đường trong khu đô thị Hồ điều hòa Xương Rồng đã xong hạ tầng</t>
  </si>
  <si>
    <t>Đường bê tông rộng ≥ 18m (không bám hồ)</t>
  </si>
  <si>
    <t>Đường bê tông rộng ≥ 10m, nhưng &lt; 18m (không bám hồ)</t>
  </si>
  <si>
    <t>Đường quy hoạch bám mặt hồ và các thửa đất bám mặt hồ</t>
  </si>
  <si>
    <t>Bổ sung, bằng giá mục đường ≥ 18m (không giáp hồ) x 1,2 lần</t>
  </si>
  <si>
    <t>Các trục đường là bê tông còn lại từ đường Bắc Nam vào 150m</t>
  </si>
  <si>
    <t>Bổ sung, tính 85% của ngõ 160, 247</t>
  </si>
  <si>
    <t>XLIII</t>
  </si>
  <si>
    <t>ĐƯỜNG TÂN QUANG (Từ đường Bắc Nam đến đường Thanh niên Xung phong)</t>
  </si>
  <si>
    <t>Từ đường Bắc Nam đến hết đất Trường Mầm non Văn Lang</t>
  </si>
  <si>
    <r>
      <t>Từ hết đất Trường Mầm non Văn Lang đến hết đất nhà văn</t>
    </r>
    <r>
      <rPr>
        <sz val="12"/>
        <color rgb="FFFF0000"/>
        <rFont val="Times New Roman"/>
        <family val="1"/>
      </rPr>
      <t xml:space="preserve"> hóa tổ 11, p</t>
    </r>
    <r>
      <rPr>
        <sz val="12"/>
        <color theme="1"/>
        <rFont val="Times New Roman"/>
        <family val="1"/>
      </rPr>
      <t>hường Gia Sàng</t>
    </r>
  </si>
  <si>
    <r>
      <t xml:space="preserve">Đổi tên </t>
    </r>
    <r>
      <rPr>
        <b/>
        <sz val="11"/>
        <rFont val="Times New Roman"/>
        <family val="1"/>
      </rPr>
      <t>Tổ 7</t>
    </r>
    <r>
      <rPr>
        <sz val="11"/>
        <rFont val="Times New Roman"/>
        <family val="1"/>
      </rPr>
      <t xml:space="preserve"> thành </t>
    </r>
    <r>
      <rPr>
        <b/>
        <sz val="11"/>
        <rFont val="Times New Roman"/>
        <family val="1"/>
      </rPr>
      <t>tổ 11</t>
    </r>
    <r>
      <rPr>
        <sz val="11"/>
        <rFont val="Times New Roman"/>
        <family val="1"/>
      </rPr>
      <t xml:space="preserve"> do thay tên tổ</t>
    </r>
  </si>
  <si>
    <r>
      <t xml:space="preserve">Đổi tên </t>
    </r>
    <r>
      <rPr>
        <b/>
        <sz val="10"/>
        <rFont val="Times New Roman"/>
        <family val="1"/>
      </rPr>
      <t>Tổ 7</t>
    </r>
    <r>
      <rPr>
        <sz val="10"/>
        <rFont val="Times New Roman"/>
        <family val="1"/>
      </rPr>
      <t xml:space="preserve"> thành </t>
    </r>
    <r>
      <rPr>
        <b/>
        <sz val="10"/>
        <rFont val="Times New Roman"/>
        <family val="1"/>
      </rPr>
      <t>tổ 11</t>
    </r>
    <r>
      <rPr>
        <sz val="10"/>
        <rFont val="Times New Roman"/>
        <family val="1"/>
      </rPr>
      <t xml:space="preserve"> do thay tên tổ</t>
    </r>
  </si>
  <si>
    <r>
      <t>Từ hết đất nhà vă</t>
    </r>
    <r>
      <rPr>
        <sz val="12"/>
        <color rgb="FFFF0000"/>
        <rFont val="Times New Roman"/>
        <family val="1"/>
      </rPr>
      <t xml:space="preserve">n hóa tổ 11, </t>
    </r>
    <r>
      <rPr>
        <sz val="12"/>
        <color theme="1"/>
        <rFont val="Times New Roman"/>
        <family val="1"/>
      </rPr>
      <t>phường Gia Sàng đến đường sắt</t>
    </r>
  </si>
  <si>
    <r>
      <t xml:space="preserve">Đổi tên </t>
    </r>
    <r>
      <rPr>
        <b/>
        <sz val="11"/>
        <rFont val="Times New Roman"/>
        <family val="1"/>
      </rPr>
      <t>Tổ 7</t>
    </r>
    <r>
      <rPr>
        <sz val="11"/>
        <rFont val="Times New Roman"/>
        <family val="1"/>
      </rPr>
      <t xml:space="preserve"> thành </t>
    </r>
    <r>
      <rPr>
        <b/>
        <sz val="11"/>
        <rFont val="Times New Roman"/>
        <family val="1"/>
      </rPr>
      <t xml:space="preserve">tổ 11 </t>
    </r>
    <r>
      <rPr>
        <sz val="11"/>
        <rFont val="Times New Roman"/>
        <family val="1"/>
      </rPr>
      <t>do thay tên tổ</t>
    </r>
  </si>
  <si>
    <r>
      <t xml:space="preserve">Đổi tên </t>
    </r>
    <r>
      <rPr>
        <b/>
        <sz val="10"/>
        <rFont val="Times New Roman"/>
        <family val="1"/>
      </rPr>
      <t>Tổ 7</t>
    </r>
    <r>
      <rPr>
        <sz val="10"/>
        <rFont val="Times New Roman"/>
        <family val="1"/>
      </rPr>
      <t xml:space="preserve"> thành </t>
    </r>
    <r>
      <rPr>
        <b/>
        <sz val="10"/>
        <rFont val="Times New Roman"/>
        <family val="1"/>
      </rPr>
      <t xml:space="preserve">tổ 11 </t>
    </r>
    <r>
      <rPr>
        <sz val="10"/>
        <rFont val="Times New Roman"/>
        <family val="1"/>
      </rPr>
      <t>do thay tên tổ</t>
    </r>
  </si>
  <si>
    <t>Từ đường sắt đến gặp đường Thanh niên xung phong</t>
  </si>
  <si>
    <r>
      <t xml:space="preserve">Ngõ </t>
    </r>
    <r>
      <rPr>
        <sz val="12"/>
        <color rgb="FFFF0000"/>
        <rFont val="Times New Roman"/>
        <family val="1"/>
      </rPr>
      <t>số 18</t>
    </r>
    <r>
      <rPr>
        <sz val="12"/>
        <color theme="1"/>
        <rFont val="Times New Roman"/>
        <family val="1"/>
      </rPr>
      <t>: rẽ đối diện Trường Mầm non Văn Lang, vào 100m</t>
    </r>
  </si>
  <si>
    <t>Các nhánh rẽ trên đoạn từ đường Bắc Nam đến đường sắt có đường bê tông rộng ≥ 2m, vào 100m</t>
  </si>
  <si>
    <t>XLIV</t>
  </si>
  <si>
    <r>
      <t xml:space="preserve">ĐƯỜNG GIA SÀNG (Từ đường Cách Mạng tháng Tám qua cổng UBND phường Gia Sàng đến </t>
    </r>
    <r>
      <rPr>
        <b/>
        <sz val="12"/>
        <color rgb="FFFF0000"/>
        <rFont val="Times New Roman"/>
        <family val="1"/>
      </rPr>
      <t>Tháp truyền hình)</t>
    </r>
  </si>
  <si>
    <r>
      <t xml:space="preserve">Đổi tên </t>
    </r>
    <r>
      <rPr>
        <b/>
        <sz val="11"/>
        <rFont val="Times New Roman"/>
        <family val="1"/>
      </rPr>
      <t>Trạm nghiên cứu sét</t>
    </r>
    <r>
      <rPr>
        <sz val="11"/>
        <rFont val="Times New Roman"/>
        <family val="1"/>
      </rPr>
      <t xml:space="preserve"> thành </t>
    </r>
    <r>
      <rPr>
        <b/>
        <sz val="11"/>
        <rFont val="Times New Roman"/>
        <family val="1"/>
      </rPr>
      <t>Tháp truyền hình</t>
    </r>
  </si>
  <si>
    <r>
      <t xml:space="preserve">Đổi tên </t>
    </r>
    <r>
      <rPr>
        <b/>
        <sz val="10"/>
        <rFont val="Times New Roman"/>
        <family val="1"/>
      </rPr>
      <t>Trạm nghiên cứu sét</t>
    </r>
    <r>
      <rPr>
        <sz val="10"/>
        <rFont val="Times New Roman"/>
        <family val="1"/>
      </rPr>
      <t xml:space="preserve"> thành </t>
    </r>
    <r>
      <rPr>
        <b/>
        <sz val="10"/>
        <rFont val="Times New Roman"/>
        <family val="1"/>
      </rPr>
      <t>Tháp truyền hình</t>
    </r>
  </si>
  <si>
    <t>Từ đường Cách Mạng tháng Tám đến cổng UBND phường Gia Sàng</t>
  </si>
  <si>
    <t>Từ cổng UBND phường Gia Sàng đến ngã 3 cổng Trường Tiểu học Gia Sàng</t>
  </si>
  <si>
    <t>Từ cổng Trường Tiểu học Gia Sàng đến ngã 3 đi khu dân cư số 1 Gia Sàng</t>
  </si>
  <si>
    <r>
      <t xml:space="preserve">Từ ngã ba đi khu dân cư số 1 Gia Sàng đến </t>
    </r>
    <r>
      <rPr>
        <sz val="12"/>
        <color rgb="FFFF0000"/>
        <rFont val="Times New Roman"/>
        <family val="1"/>
      </rPr>
      <t>Tháp truyền hình</t>
    </r>
  </si>
  <si>
    <t>Rẽ theo hàng rào Công an phường Gia Sàng gặp đường rẽ đi xưởng đậu cũ, vào 150m</t>
  </si>
  <si>
    <t>Rẽ vào đến cổng Trường Tiểu học Gia Sàng</t>
  </si>
  <si>
    <t>Rẽ Trạm nghiên cứu sét đến giáp đất khu dân cư bệnh xá Ban chỉ huy Quân sự</t>
  </si>
  <si>
    <t>Rẽ đến hết trại chăn nuôi HTX Gia Sàng cũ</t>
  </si>
  <si>
    <t>Các đường quy hoạch trong khu tái định cư Trạm xử lý nước thải</t>
  </si>
  <si>
    <t>XLV</t>
  </si>
  <si>
    <t>ĐƯỜNG THANH NIÊN XUNG PHONG (Từ đường Cách mạng tháng Tám đến đường 3/2)</t>
  </si>
  <si>
    <t>Từ đường Cách mạng tháng Tám đến đường rẽ vào Khu di tích lịch sử Thanh niên xung phong Đại đội 915 + 50m</t>
  </si>
  <si>
    <t>Từ đường rẽ vào Khu di tích lịch sử Thanh niên xung phong Đại đội 915 + 50m đến đường sắt Hà Thái</t>
  </si>
  <si>
    <t>Từ đường sắt Hà Thái đến hết suối Loàng</t>
  </si>
  <si>
    <t>Từ suối Loàng đến cách đường 3/2 300m</t>
  </si>
  <si>
    <t>Từ cách cách đường 3/2 300m đến gặp đường 3/2</t>
  </si>
  <si>
    <t>Các đường rẽ từ đường Thanh niên xung phong vào khu tập thể Cán A, vào 100m</t>
  </si>
  <si>
    <t>Rẽ Đài tưởng niệm Thanh niên xung phong, vào 100m</t>
  </si>
  <si>
    <t>Rẽ song song theo đường sắt đến xưởng cán Công ty Cổ phần Kim khí Gia Sàng</t>
  </si>
  <si>
    <t>Rẽ từ Bờ Hồ đến nhà văn hóa tổ 7, phường Tân Lập</t>
  </si>
  <si>
    <t>Khu dân cư 2 bên đường thanh niên xung phong</t>
  </si>
  <si>
    <t>Đường quy hoạch rộng 15,5m</t>
  </si>
  <si>
    <t>Đường Thanh niên xung phong. Từ suối Loàng đến cách đường 3/2 300m. Áp 75% của 4tr</t>
  </si>
  <si>
    <t>Đường quy hoạch rộng 9,0m</t>
  </si>
  <si>
    <t>Đường Thanh niên xung phong. Từ suối Loàng đến cách đường 3/2 300m. Áp 85% của 4tr</t>
  </si>
  <si>
    <t>XLVI</t>
  </si>
  <si>
    <t>ĐƯỜNG GA THÁI NGUYÊN (Từ đường Lương Ngọc Quyến qua Ga Thái Nguyên đến đường Quang Trung)</t>
  </si>
  <si>
    <t>Từ ngã tư đường Lương Ngọc Quyến đến gặp đường sắt Hà Thái</t>
  </si>
  <si>
    <t>Từ đường sắt Hà Thái đến gặp đường Quang Trung</t>
  </si>
  <si>
    <t>Ngõ rẽ từ số nhà 208 theo hàng rào sau chợ Đồng Quang đến gặp ngõ số 108 đường Lương Ngọc Quyến</t>
  </si>
  <si>
    <t>Ngõ số 216: Rẽ vào Công ty cổ phần In Thái Nguyên</t>
  </si>
  <si>
    <t>Từ trục chính đến cổng Công ty cổ phần In Thái Nguyên</t>
  </si>
  <si>
    <t>Từ cổng Công ty cổ phần In Thái Nguyên vào hai phía 150m</t>
  </si>
  <si>
    <t>Ngõ số 260: Rẽ vào khu dân cư Ao dân quân</t>
  </si>
  <si>
    <t>Từ đường Ga Thái Nguyên, vào 150m</t>
  </si>
  <si>
    <t>Qua 150m đến hết đất Trường Mầm non Quang Trung</t>
  </si>
  <si>
    <t>Ngõ số 215: Vào 100m (khu dân cư bãi sân ga)</t>
  </si>
  <si>
    <t>Ngõ số 312: Rẽ UBND phường Quang Trung, vào 100m</t>
  </si>
  <si>
    <t>Ngõ số 334: Rẽ đến Trường Trung học cơ sở Quang Trung</t>
  </si>
  <si>
    <t>Ngõ số 157: Vào 100m</t>
  </si>
  <si>
    <t>Ngõ số 378: Rẽ Trung tâm Bảo trợ và công tác xã hội tỉnh Thái Nguyên</t>
  </si>
  <si>
    <t>Từ đường Ga Thái Nguyên, vào 200m</t>
  </si>
  <si>
    <t>Qua 200m đến hết Trung tâm Bảo trợ và Công tác xã hội tỉnh Thái Nguyên (không bao gồm đường quy hoạch khu tái định cư đường Việt Bắc)</t>
  </si>
  <si>
    <t>Từ đường Ga Thái Nguyên đến hết đất Trường Tiểu học Nguyễn Viết Xuân</t>
  </si>
  <si>
    <t>Xem lại, không nên đổi</t>
  </si>
  <si>
    <r>
      <t xml:space="preserve">Từ hết đất Trường Tiểu học Nguyễn Viết Xuân đến </t>
    </r>
    <r>
      <rPr>
        <sz val="12"/>
        <color rgb="FFFF0000"/>
        <rFont val="Times New Roman"/>
        <family val="1"/>
      </rPr>
      <t>Khu Tái định cư đường Việt Bắc</t>
    </r>
  </si>
  <si>
    <r>
      <t xml:space="preserve">Sửa đổi: </t>
    </r>
    <r>
      <rPr>
        <b/>
        <sz val="11"/>
        <rFont val="Times New Roman"/>
        <family val="1"/>
      </rPr>
      <t>cầu sắt sau Z159</t>
    </r>
    <r>
      <rPr>
        <sz val="11"/>
        <rFont val="Times New Roman"/>
        <family val="1"/>
      </rPr>
      <t xml:space="preserve"> thành </t>
    </r>
    <r>
      <rPr>
        <b/>
        <sz val="11"/>
        <rFont val="Times New Roman"/>
        <family val="1"/>
      </rPr>
      <t xml:space="preserve">Khu Tái định cư đường Việt Bắc </t>
    </r>
    <r>
      <rPr>
        <sz val="11"/>
        <rFont val="Times New Roman"/>
        <family val="1"/>
      </rPr>
      <t>do đoạn sau đã có giá tại khu tái định cư Việt Bắc</t>
    </r>
  </si>
  <si>
    <r>
      <t xml:space="preserve">Sửa đổi: </t>
    </r>
    <r>
      <rPr>
        <b/>
        <sz val="10"/>
        <rFont val="Times New Roman"/>
        <family val="1"/>
      </rPr>
      <t>cầu sắt sau Z159</t>
    </r>
    <r>
      <rPr>
        <sz val="10"/>
        <rFont val="Times New Roman"/>
        <family val="1"/>
      </rPr>
      <t xml:space="preserve"> thành </t>
    </r>
    <r>
      <rPr>
        <b/>
        <sz val="10"/>
        <rFont val="Times New Roman"/>
        <family val="1"/>
      </rPr>
      <t>Khu Tái định cư đường Việt Bắc</t>
    </r>
    <r>
      <rPr>
        <sz val="10"/>
        <rFont val="Times New Roman"/>
        <family val="1"/>
      </rPr>
      <t>. Lý do: Đoạn từ giáp khu tái định đến cầu sắt là khu tái định cư Việt Bắc</t>
    </r>
  </si>
  <si>
    <t>XLVII</t>
  </si>
  <si>
    <t>ĐƯỜNG LÊ QUÝ ĐÔN (Từ đường Lương Ngọc Quyến đến đường Lương Thế Vinh)</t>
  </si>
  <si>
    <t>Từ đường Lương Ngọc Quyến đến đường rẽ cổng Sân vận động Đại học Sư phạm Thái Nguyên</t>
  </si>
  <si>
    <t>Từ đường rẽ vào cổng Sân vận động Đại học Sư phạm Thái Nguyên đến gặp đường Lương Thế Vinh</t>
  </si>
  <si>
    <t>Các đường khu quy hoạch khu dân cư Nam Đại học Sư phạm Thái Nguyên, có mặt đường rộng ≥ 7m</t>
  </si>
  <si>
    <t>Các đường quy hoạch khu tái định cư Dự án thoát nước và xử lý nước thải Thành phố Thái Nguyên có mặt đường rộng ≥ 7m</t>
  </si>
  <si>
    <t>XLVIII</t>
  </si>
  <si>
    <r>
      <t xml:space="preserve">ĐƯỜNG LƯƠNG THẾ VINH (Từ đường Lương Ngọc Quyến qua </t>
    </r>
    <r>
      <rPr>
        <b/>
        <sz val="12"/>
        <color rgb="FFFF0000"/>
        <rFont val="Times New Roman"/>
        <family val="1"/>
      </rPr>
      <t>Cổng khách sạn Hoàng Mấm</t>
    </r>
    <r>
      <rPr>
        <b/>
        <sz val="12"/>
        <color theme="1"/>
        <rFont val="Times New Roman"/>
        <family val="1"/>
      </rPr>
      <t xml:space="preserve"> đến đường Mỏ Bạch)</t>
    </r>
  </si>
  <si>
    <r>
      <t xml:space="preserve">Sửa tên: </t>
    </r>
    <r>
      <rPr>
        <b/>
        <sz val="11"/>
        <rFont val="Times New Roman"/>
        <family val="1"/>
      </rPr>
      <t>Công ty cổ phần Xây dựng số 1</t>
    </r>
    <r>
      <rPr>
        <sz val="11"/>
        <rFont val="Times New Roman"/>
        <family val="1"/>
      </rPr>
      <t xml:space="preserve"> thành </t>
    </r>
    <r>
      <rPr>
        <b/>
        <sz val="11"/>
        <rFont val="Times New Roman"/>
        <family val="1"/>
      </rPr>
      <t xml:space="preserve">Cổng khách sạn Hoàng Mấm, </t>
    </r>
    <r>
      <rPr>
        <sz val="11"/>
        <rFont val="Times New Roman"/>
        <family val="1"/>
      </rPr>
      <t xml:space="preserve">do thay tên địa điểm </t>
    </r>
  </si>
  <si>
    <r>
      <t xml:space="preserve">Sửa tên: </t>
    </r>
    <r>
      <rPr>
        <b/>
        <sz val="10"/>
        <rFont val="Times New Roman"/>
        <family val="1"/>
      </rPr>
      <t>Công ty cổ phần Xây dựng số 1</t>
    </r>
    <r>
      <rPr>
        <sz val="10"/>
        <rFont val="Times New Roman"/>
        <family val="1"/>
      </rPr>
      <t xml:space="preserve"> thành </t>
    </r>
    <r>
      <rPr>
        <b/>
        <sz val="10"/>
        <rFont val="Times New Roman"/>
        <family val="1"/>
      </rPr>
      <t xml:space="preserve">Cổng khách sạn Hoàng Mấm, </t>
    </r>
    <r>
      <rPr>
        <sz val="10"/>
        <rFont val="Times New Roman"/>
        <family val="1"/>
      </rPr>
      <t xml:space="preserve">do thay tên địa điểm </t>
    </r>
  </si>
  <si>
    <t>Từ đường Lương Ngọc Quyến đến ngã 3 rẽ khu dân cư số 2, phường Quang Trung</t>
  </si>
  <si>
    <t>Từ ngã 3 rẽ khu dân cư số 2, phường Quang Trung đến gặp đường Lê Quý Đôn</t>
  </si>
  <si>
    <t>Từ đường Lê Quý Đôn đến gặp đường Mỏ Bạch (đê Mỏ Bạch)</t>
  </si>
  <si>
    <t>Các ngõ số 7; 22; 24; 26; 43; 60 và 80: Vào 100m</t>
  </si>
  <si>
    <t>Khu dân cư số 2, phường Quang Trung</t>
  </si>
  <si>
    <t>Đường rộng ≥ 9m</t>
  </si>
  <si>
    <t>Đường rộng ≥ 6m, nhưng &lt; 9m</t>
  </si>
  <si>
    <t>Đường rộng &lt; 6m</t>
  </si>
  <si>
    <t>Ngõ số 125: Vào 250m</t>
  </si>
  <si>
    <t>Ngõ số 96A; 96B; 147; 165 và ngõ rẽ từ số nhà 169: Vào 100m</t>
  </si>
  <si>
    <t>Các trục đường trong khu dân cư số 3, phường Quang Trung</t>
  </si>
  <si>
    <t>Đường rộng ≥ 19m</t>
  </si>
  <si>
    <t>Đường rộng ≥ 12m nhưng &lt; 19m</t>
  </si>
  <si>
    <t>XLIX</t>
  </si>
  <si>
    <t>ĐƯỜNG MỎ BẠCH (Từ đường Dương Tự Minh đến cổng Trường Đại học Nông Lâm Thái Nguyên)</t>
  </si>
  <si>
    <t>Từ đường Dương Tự Minh đến đường sắt Hà Thái</t>
  </si>
  <si>
    <t>Từ đường sắt Hà Thái đến cổng Trường Đại học Nông Lâm Thái Nguyên</t>
  </si>
  <si>
    <t>Khu dân cư đồi Yên Ngựa: Các đường quy hoạch trong khu dân cư (đã xong hạ tầng)</t>
  </si>
  <si>
    <r>
      <t>Ngõ </t>
    </r>
    <r>
      <rPr>
        <sz val="12"/>
        <color rgb="FFFF0000"/>
        <rFont val="Times New Roman"/>
        <family val="1"/>
      </rPr>
      <t>số 02</t>
    </r>
    <r>
      <rPr>
        <sz val="12"/>
        <color theme="1"/>
        <rFont val="Times New Roman"/>
        <family val="1"/>
      </rPr>
      <t>: Rẽ cạnh nhà văn hóa Mỏ Bạch, vào 100m</t>
    </r>
  </si>
  <si>
    <r>
      <t xml:space="preserve">Đổi tên </t>
    </r>
    <r>
      <rPr>
        <b/>
        <sz val="11"/>
        <rFont val="Times New Roman"/>
        <family val="1"/>
      </rPr>
      <t>Ngõ số 21</t>
    </r>
    <r>
      <rPr>
        <sz val="11"/>
        <rFont val="Times New Roman"/>
        <family val="1"/>
      </rPr>
      <t xml:space="preserve"> thành </t>
    </r>
    <r>
      <rPr>
        <b/>
        <sz val="11"/>
        <rFont val="Times New Roman"/>
        <family val="1"/>
      </rPr>
      <t>Ngõ số 02</t>
    </r>
    <r>
      <rPr>
        <sz val="11"/>
        <rFont val="Times New Roman"/>
        <family val="1"/>
      </rPr>
      <t xml:space="preserve"> theo hiện trạng</t>
    </r>
  </si>
  <si>
    <r>
      <t xml:space="preserve">Đổi tên </t>
    </r>
    <r>
      <rPr>
        <b/>
        <sz val="10"/>
        <rFont val="Times New Roman"/>
        <family val="1"/>
      </rPr>
      <t>Ngõ số 21</t>
    </r>
    <r>
      <rPr>
        <sz val="10"/>
        <rFont val="Times New Roman"/>
        <family val="1"/>
      </rPr>
      <t xml:space="preserve"> thành </t>
    </r>
    <r>
      <rPr>
        <b/>
        <sz val="10"/>
        <rFont val="Times New Roman"/>
        <family val="1"/>
      </rPr>
      <t>Ngõ số 02</t>
    </r>
    <r>
      <rPr>
        <sz val="10"/>
        <rFont val="Times New Roman"/>
        <family val="1"/>
      </rPr>
      <t xml:space="preserve"> theo hiện trạng</t>
    </r>
  </si>
  <si>
    <t>Rẽ từ số nhà 01 vào 100m xuống chân đê đường Mỏ Bạch</t>
  </si>
  <si>
    <t>Đường rẽ song song đường sắt, vào 100m</t>
  </si>
  <si>
    <t>Đường quy hoạch trong khu dân cư Đại học Nông Lâm Thái Nguyên</t>
  </si>
  <si>
    <t>Đường rộng ≥ 6m</t>
  </si>
  <si>
    <t>Đường rộng ≥ 3,5m, nhưng &lt; 6m</t>
  </si>
  <si>
    <t>L</t>
  </si>
  <si>
    <t>PHỐ ĐỒNG QUANG (Từ đường Hoàng Văn Thụ qua khu dân cư Tỉnh đội gặp đường Lương Ngọc Quyến)</t>
  </si>
  <si>
    <r>
      <t xml:space="preserve">Từ đường Hoàng Văn Thụ đến giáp đất Khách sạn </t>
    </r>
    <r>
      <rPr>
        <sz val="12"/>
        <color rgb="FFFF0000"/>
        <rFont val="Times New Roman"/>
        <family val="1"/>
      </rPr>
      <t>X Hotel</t>
    </r>
  </si>
  <si>
    <r>
      <t xml:space="preserve">Đổi tên </t>
    </r>
    <r>
      <rPr>
        <b/>
        <sz val="11"/>
        <rFont val="Times New Roman"/>
        <family val="1"/>
      </rPr>
      <t>Khách sạn Đông Á II</t>
    </r>
    <r>
      <rPr>
        <sz val="11"/>
        <rFont val="Times New Roman"/>
        <family val="1"/>
      </rPr>
      <t xml:space="preserve"> thành </t>
    </r>
    <r>
      <rPr>
        <b/>
        <sz val="11"/>
        <rFont val="Times New Roman"/>
        <family val="1"/>
      </rPr>
      <t>X Hotel</t>
    </r>
  </si>
  <si>
    <r>
      <t xml:space="preserve">Đổi tên </t>
    </r>
    <r>
      <rPr>
        <b/>
        <sz val="10"/>
        <rFont val="Times New Roman"/>
        <family val="1"/>
      </rPr>
      <t>Khách sạn Đông Á II</t>
    </r>
    <r>
      <rPr>
        <sz val="10"/>
        <rFont val="Times New Roman"/>
        <family val="1"/>
      </rPr>
      <t xml:space="preserve"> thành </t>
    </r>
    <r>
      <rPr>
        <b/>
        <sz val="10"/>
        <rFont val="Times New Roman"/>
        <family val="1"/>
      </rPr>
      <t>X Hotel</t>
    </r>
  </si>
  <si>
    <r>
      <t xml:space="preserve">Từ giáp đất Khách sạn </t>
    </r>
    <r>
      <rPr>
        <sz val="12"/>
        <color rgb="FFFF0000"/>
        <rFont val="Times New Roman"/>
        <family val="1"/>
      </rPr>
      <t>X Hotel</t>
    </r>
    <r>
      <rPr>
        <sz val="12"/>
        <color theme="1"/>
        <rFont val="Times New Roman"/>
        <family val="1"/>
      </rPr>
      <t xml:space="preserve"> đi gặp đường Lương Ngọc Quyến</t>
    </r>
  </si>
  <si>
    <r>
      <t xml:space="preserve">Đổi tên </t>
    </r>
    <r>
      <rPr>
        <b/>
        <sz val="11"/>
        <rFont val="Times New Roman"/>
        <family val="1"/>
      </rPr>
      <t>Khách sạn Đông Á II</t>
    </r>
    <r>
      <rPr>
        <sz val="11"/>
        <rFont val="Times New Roman"/>
        <family val="1"/>
      </rPr>
      <t xml:space="preserve"> thành</t>
    </r>
    <r>
      <rPr>
        <b/>
        <sz val="11"/>
        <rFont val="Times New Roman"/>
        <family val="1"/>
      </rPr>
      <t xml:space="preserve"> X Hotel</t>
    </r>
  </si>
  <si>
    <r>
      <t xml:space="preserve">Đổi tên </t>
    </r>
    <r>
      <rPr>
        <b/>
        <sz val="10"/>
        <rFont val="Times New Roman"/>
        <family val="1"/>
      </rPr>
      <t>Khách sạn Đông Á II</t>
    </r>
    <r>
      <rPr>
        <sz val="10"/>
        <rFont val="Times New Roman"/>
        <family val="1"/>
      </rPr>
      <t xml:space="preserve"> thành</t>
    </r>
    <r>
      <rPr>
        <b/>
        <sz val="10"/>
        <rFont val="Times New Roman"/>
        <family val="1"/>
      </rPr>
      <t xml:space="preserve"> X Hotel</t>
    </r>
  </si>
  <si>
    <r>
      <rPr>
        <sz val="12"/>
        <color rgb="FFFF0000"/>
        <rFont val="Times New Roman"/>
        <family val="1"/>
      </rPr>
      <t>Ngõ số 38:</t>
    </r>
    <r>
      <rPr>
        <sz val="12"/>
        <color theme="1"/>
        <rFont val="Times New Roman"/>
        <family val="1"/>
      </rPr>
      <t xml:space="preserve"> Rẽ nhà hàng ASEAN, vào 150m</t>
    </r>
  </si>
  <si>
    <r>
      <t xml:space="preserve">Bổ sung tên </t>
    </r>
    <r>
      <rPr>
        <b/>
        <sz val="11"/>
        <rFont val="Times New Roman"/>
        <family val="1"/>
      </rPr>
      <t>Ngõ số 38 theo hiện trạng</t>
    </r>
  </si>
  <si>
    <r>
      <t xml:space="preserve">Bổ sung tên </t>
    </r>
    <r>
      <rPr>
        <b/>
        <sz val="10"/>
        <rFont val="Times New Roman"/>
        <family val="1"/>
      </rPr>
      <t>Ngõ số 38 theo hiện trạng</t>
    </r>
  </si>
  <si>
    <t>Rẽ khu dân cư đồi C25 cũ, vào 150m</t>
  </si>
  <si>
    <t>Rẽ vào khu dân cư số 2, phường Đồng Quang gặp phố Đồng Quang</t>
  </si>
  <si>
    <t>Rẽ vào khu dân cư Tỉnh đội, vào 150m</t>
  </si>
  <si>
    <t>Bổ sung mới các ngõ này</t>
  </si>
  <si>
    <t>LI</t>
  </si>
  <si>
    <t>ĐƯỜNG VIỆT BẮC (Từ đường Thống Nhất qua Trường Cao đẳng Văn hóa Nghệ thuật Việt Bắc đến gặp đường Mỏ Bạch)</t>
  </si>
  <si>
    <t>Từ đường Ga Lưu Xá đến đường Phú Xá</t>
  </si>
  <si>
    <t>Từ đường Phú Xá đến đường Thanh niên Xung phong</t>
  </si>
  <si>
    <t>Từ đường 61m cạnh Siêu thị Go đến đường Thống Nhất</t>
  </si>
  <si>
    <t>Từ đường Thống Nhất đến gặp đường Ga Thái Nguyên</t>
  </si>
  <si>
    <t>Từ đường Ga Thái Nguyên đến đường rẽ khu tái định cư đường Việt Bắc</t>
  </si>
  <si>
    <t>Từ đường rẽ khu tái định cư đường Việt Bắc đến gặp đường Mỏ Bạch</t>
  </si>
  <si>
    <t>Các trục phụ có mặt đường bê tông ≥ 2,5m, vào 100m</t>
  </si>
  <si>
    <t>Các đường quy hoạch trong khu tái định cư tổ 38, phường Quang Trung, đã xong hạ tầng</t>
  </si>
  <si>
    <t>Các đường quy hoạch trong khu tái định cư đường Việt Bắc</t>
  </si>
  <si>
    <t>Đường rộng ≥19m</t>
  </si>
  <si>
    <t>Đường rộng ≥11,5m nhưng &lt;19m</t>
  </si>
  <si>
    <t>Khu dân cư số 1, đường Việt Bắc, đường quy hoạch rộng 15,5 m</t>
  </si>
  <si>
    <t>Bổ sung mới Đường Việt Bắc. Trục phụ. Từ đường Thống Nhất đến gặp đường Ga Thái Nguyên. Các đường quy hoạch trong khu tái định cư đường Việt Bắc. Đường rộng ≥11,5m nhưng &lt;19m. Áp dụng 100% của 4tr</t>
  </si>
  <si>
    <t>Mở rộng khu dân cư số 1 đường Việt Bắc, phường Tân Lập</t>
  </si>
  <si>
    <t>Đường quy hoạch rộng 20,5m</t>
  </si>
  <si>
    <t>Đường Thanh niên xung phong. Từ suối Loàng đến cách đường 3/2 300m. Áp 75% của 5tr</t>
  </si>
  <si>
    <t>Đường quy hoạch rộng 17,5m</t>
  </si>
  <si>
    <t>5.4</t>
  </si>
  <si>
    <t>Đường quy hoạch rộng 13,5m</t>
  </si>
  <si>
    <t>Khu dân cư số 2 đường Việt Bắc, phường Tân Lập, Đường quy hoạch rộng 15,5m</t>
  </si>
  <si>
    <t>Đường Thanh niên xung phong. Từ cách cách đường 3/2 300m đến gặp đường 3/2. Áp 60% của 5tr</t>
  </si>
  <si>
    <t>LII</t>
  </si>
  <si>
    <t>ĐƯỜNG QUANG TRUNG (Từ đường sắt Hà Thái đến ngã 3 gặp đường Thịnh Đức và đường Tân Cương)</t>
  </si>
  <si>
    <t>Từ đường sắt Hà Thái đến ngã ba gặp đường Z115</t>
  </si>
  <si>
    <t>Từ ngã ba gặp đường Z115 đến qua ngã 3 Đán đi Núi Cốc 100m (đến đất Chợ Đán)</t>
  </si>
  <si>
    <t>Từ qua ngã 3 Đán đi Núi Cốc 100m đến ngã 3 rẽ phố Lê Hữu Trác</t>
  </si>
  <si>
    <t>Từ ngã ba rẽ phố Lê Hữu Trác đến gặp đường Thịnh Đức và đường Tân Cương (rẽ Dốc Lim)</t>
  </si>
  <si>
    <t>Rẽ khu dân cư Z159</t>
  </si>
  <si>
    <t>Từ trục chính vào đến cổng Z159</t>
  </si>
  <si>
    <t>Đoạn còn lại và các đường khác trong khu dân cư Z159 có mặt đường bê tông rộng ≥ 2,5m</t>
  </si>
  <si>
    <t>Ngõ số 155: Rẽ khu dân cư X79</t>
  </si>
  <si>
    <t>Đoạn còn lại và các đường khác trong quy hoạch khu dân cư X79 có đường rộng ≥ 5m</t>
  </si>
  <si>
    <t>Ngõ số 233: Rẽ vào X79 và Trường Cao đẳng Nghề số 1, Bộ Quốc phòng</t>
  </si>
  <si>
    <t>Vào 150m</t>
  </si>
  <si>
    <t>Đoạn còn lại và các đường khác trong khu dân cư X79 có đường rộng ≥ 5m</t>
  </si>
  <si>
    <t>Ngõ số 243: Vào 100m</t>
  </si>
  <si>
    <t>Ngõ số 245: Rẽ Tiểu đoàn 2, vào 150m</t>
  </si>
  <si>
    <t>Rẽ từ đường Quang Trung vào đến hết đất UBND phường Tân Thịnh</t>
  </si>
  <si>
    <r>
      <rPr>
        <sz val="12"/>
        <color rgb="FFFF0000"/>
        <rFont val="Times New Roman"/>
        <family val="1"/>
      </rPr>
      <t>Ngõ số 331:</t>
    </r>
    <r>
      <rPr>
        <sz val="12"/>
        <color theme="1"/>
        <rFont val="Times New Roman"/>
        <family val="1"/>
      </rPr>
      <t xml:space="preserve"> Rẽ vào khu tập thể Công ty cổ phần Tư vấn Xây dựng giao thông</t>
    </r>
  </si>
  <si>
    <r>
      <t xml:space="preserve">Bổ sung tên </t>
    </r>
    <r>
      <rPr>
        <b/>
        <sz val="11"/>
        <rFont val="Times New Roman"/>
        <family val="1"/>
      </rPr>
      <t>Ngõ số 331</t>
    </r>
  </si>
  <si>
    <r>
      <t xml:space="preserve">Bổ sung tên </t>
    </r>
    <r>
      <rPr>
        <b/>
        <sz val="10"/>
        <rFont val="Times New Roman"/>
        <family val="1"/>
      </rPr>
      <t>Ngõ số 331</t>
    </r>
  </si>
  <si>
    <t>Từ đường Quang Trung, vào 150m</t>
  </si>
  <si>
    <t>Các đoạn còn lại trong khu tập thể Xí nghiệp Khảo sát thiết kế giao thông có đường rộng ≥ 5m</t>
  </si>
  <si>
    <t>Ngõ 318 rẽ cạnh Khách sạn Habana, vào 100m</t>
  </si>
  <si>
    <r>
      <t xml:space="preserve">Bổ sung mới: </t>
    </r>
    <r>
      <rPr>
        <b/>
        <sz val="11"/>
        <rFont val="Times New Roman"/>
        <family val="1"/>
      </rPr>
      <t>Ngõ số 318</t>
    </r>
    <r>
      <rPr>
        <sz val="11"/>
        <rFont val="Times New Roman"/>
        <family val="1"/>
      </rPr>
      <t>, hạ tầng tương đương ngõ 331</t>
    </r>
  </si>
  <si>
    <r>
      <t xml:space="preserve">Bổ sung mới: </t>
    </r>
    <r>
      <rPr>
        <b/>
        <sz val="10"/>
        <rFont val="Times New Roman"/>
        <family val="1"/>
      </rPr>
      <t>Ngõ số 318</t>
    </r>
    <r>
      <rPr>
        <sz val="10"/>
        <rFont val="Times New Roman"/>
        <family val="1"/>
      </rPr>
      <t>, hạ tầng tương đương ngõ 331</t>
    </r>
  </si>
  <si>
    <t>Rẽ đi Trường Tiểu học Lương Ngọc Quyến (cũ), vào 100m</t>
  </si>
  <si>
    <t xml:space="preserve">Nhớ điền giá </t>
  </si>
  <si>
    <t>Bổ sung mới, hạ tầng tương đương ngõ số 365</t>
  </si>
  <si>
    <t>Ngõ số 365: Rẽ tổ dân phố số 18, phường Thịnh Đán (cạnh kiốt xăng), vào 100m</t>
  </si>
  <si>
    <r>
      <t xml:space="preserve">Ngõ số 340: Rẽ tổ </t>
    </r>
    <r>
      <rPr>
        <sz val="12"/>
        <color rgb="FFFF0000"/>
        <rFont val="Times New Roman"/>
        <family val="1"/>
      </rPr>
      <t>dân phố số 01</t>
    </r>
    <r>
      <rPr>
        <sz val="12"/>
        <color theme="1"/>
        <rFont val="Times New Roman"/>
        <family val="1"/>
      </rPr>
      <t>, phường Thịnh Đán, vào 100m</t>
    </r>
  </si>
  <si>
    <r>
      <t xml:space="preserve">Đổi tên </t>
    </r>
    <r>
      <rPr>
        <b/>
        <sz val="11"/>
        <rFont val="Times New Roman"/>
        <family val="1"/>
      </rPr>
      <t>tổ dân phố số 19</t>
    </r>
    <r>
      <rPr>
        <sz val="11"/>
        <rFont val="Times New Roman"/>
        <family val="1"/>
      </rPr>
      <t xml:space="preserve"> thành </t>
    </r>
    <r>
      <rPr>
        <b/>
        <sz val="11"/>
        <rFont val="Times New Roman"/>
        <family val="1"/>
      </rPr>
      <t>dân phố số 01</t>
    </r>
  </si>
  <si>
    <r>
      <t xml:space="preserve">Đổi tên </t>
    </r>
    <r>
      <rPr>
        <b/>
        <sz val="10"/>
        <rFont val="Times New Roman"/>
        <family val="1"/>
      </rPr>
      <t>tổ dân phố số 19</t>
    </r>
    <r>
      <rPr>
        <sz val="10"/>
        <rFont val="Times New Roman"/>
        <family val="1"/>
      </rPr>
      <t xml:space="preserve"> thành </t>
    </r>
    <r>
      <rPr>
        <b/>
        <sz val="10"/>
        <rFont val="Times New Roman"/>
        <family val="1"/>
      </rPr>
      <t>dân phố số 01</t>
    </r>
  </si>
  <si>
    <t>Ngõ số 407: Vào 150m</t>
  </si>
  <si>
    <r>
      <t xml:space="preserve">Ngõ số 398: Rẽ vào cổng cũ Trường Cao đẳng Sư phạm đến giáp đất </t>
    </r>
    <r>
      <rPr>
        <sz val="12"/>
        <color rgb="FFFF0000"/>
        <rFont val="Times New Roman"/>
        <family val="1"/>
      </rPr>
      <t>Trường Cao đẳng Thái Nguyên</t>
    </r>
  </si>
  <si>
    <r>
      <t xml:space="preserve">Đổi tên </t>
    </r>
    <r>
      <rPr>
        <b/>
        <sz val="11"/>
        <rFont val="Times New Roman"/>
        <family val="1"/>
      </rPr>
      <t>Trường Cao đẳng Sư phạm Thái Nguyên</t>
    </r>
    <r>
      <rPr>
        <sz val="11"/>
        <rFont val="Times New Roman"/>
        <family val="1"/>
      </rPr>
      <t xml:space="preserve"> thành </t>
    </r>
    <r>
      <rPr>
        <b/>
        <sz val="11"/>
        <rFont val="Times New Roman"/>
        <family val="1"/>
      </rPr>
      <t>Trường Cao đẳng Thái Nguyên</t>
    </r>
  </si>
  <si>
    <r>
      <t xml:space="preserve">Đổi tên </t>
    </r>
    <r>
      <rPr>
        <b/>
        <sz val="10"/>
        <rFont val="Times New Roman"/>
        <family val="1"/>
      </rPr>
      <t>Trường Cao đẳng Sư phạm Thái Nguyên</t>
    </r>
    <r>
      <rPr>
        <sz val="10"/>
        <rFont val="Times New Roman"/>
        <family val="1"/>
      </rPr>
      <t xml:space="preserve"> thành </t>
    </r>
    <r>
      <rPr>
        <b/>
        <sz val="10"/>
        <rFont val="Times New Roman"/>
        <family val="1"/>
      </rPr>
      <t>Trường Cao đẳng Thái Nguyên</t>
    </r>
  </si>
  <si>
    <r>
      <t xml:space="preserve">Ngõ số 417: Rẽ vào tổ </t>
    </r>
    <r>
      <rPr>
        <sz val="12"/>
        <color rgb="FFFF0000"/>
        <rFont val="Times New Roman"/>
        <family val="1"/>
      </rPr>
      <t>dân phố số 09</t>
    </r>
    <r>
      <rPr>
        <sz val="12"/>
        <color theme="1"/>
        <rFont val="Times New Roman"/>
        <family val="1"/>
      </rPr>
      <t xml:space="preserve">, đối diện cổng </t>
    </r>
    <r>
      <rPr>
        <sz val="12"/>
        <color rgb="FFFF0000"/>
        <rFont val="Times New Roman"/>
        <family val="1"/>
      </rPr>
      <t>Trường Cao đẳng Thái Nguyên</t>
    </r>
    <r>
      <rPr>
        <sz val="12"/>
        <color theme="1"/>
        <rFont val="Times New Roman"/>
        <family val="1"/>
      </rPr>
      <t>, vào 100m</t>
    </r>
  </si>
  <si>
    <r>
      <t xml:space="preserve">Đổi tên </t>
    </r>
    <r>
      <rPr>
        <b/>
        <sz val="11"/>
        <rFont val="Times New Roman"/>
        <family val="1"/>
      </rPr>
      <t>tổ dân phố số 20</t>
    </r>
    <r>
      <rPr>
        <sz val="11"/>
        <rFont val="Times New Roman"/>
        <family val="1"/>
      </rPr>
      <t xml:space="preserve"> thành </t>
    </r>
    <r>
      <rPr>
        <b/>
        <sz val="11"/>
        <rFont val="Times New Roman"/>
        <family val="1"/>
      </rPr>
      <t xml:space="preserve">dân phố số 09, </t>
    </r>
    <r>
      <rPr>
        <sz val="11"/>
        <rFont val="Times New Roman"/>
        <family val="1"/>
      </rPr>
      <t xml:space="preserve">do đổi tên tổ
Đổi tên </t>
    </r>
    <r>
      <rPr>
        <b/>
        <sz val="11"/>
        <rFont val="Times New Roman"/>
        <family val="1"/>
      </rPr>
      <t>Trường Cao đẳng Sư phạm Thái Nguyên</t>
    </r>
    <r>
      <rPr>
        <sz val="11"/>
        <rFont val="Times New Roman"/>
        <family val="1"/>
      </rPr>
      <t xml:space="preserve"> thành </t>
    </r>
    <r>
      <rPr>
        <b/>
        <sz val="11"/>
        <rFont val="Times New Roman"/>
        <family val="1"/>
      </rPr>
      <t>Trường Cao đẳng Thái Nguyên</t>
    </r>
  </si>
  <si>
    <r>
      <t xml:space="preserve">Đổi tên </t>
    </r>
    <r>
      <rPr>
        <b/>
        <sz val="10"/>
        <rFont val="Times New Roman"/>
        <family val="1"/>
      </rPr>
      <t>tổ dân phố số 20</t>
    </r>
    <r>
      <rPr>
        <sz val="10"/>
        <rFont val="Times New Roman"/>
        <family val="1"/>
      </rPr>
      <t xml:space="preserve"> thành </t>
    </r>
    <r>
      <rPr>
        <b/>
        <sz val="10"/>
        <rFont val="Times New Roman"/>
        <family val="1"/>
      </rPr>
      <t xml:space="preserve">dân phố số 09, </t>
    </r>
    <r>
      <rPr>
        <sz val="10"/>
        <rFont val="Times New Roman"/>
        <family val="1"/>
      </rPr>
      <t xml:space="preserve">do đổi tên tổ
Đổi tên </t>
    </r>
    <r>
      <rPr>
        <b/>
        <sz val="10"/>
        <rFont val="Times New Roman"/>
        <family val="1"/>
      </rPr>
      <t>Trường Cao đẳng Sư phạm Thái Nguyên</t>
    </r>
    <r>
      <rPr>
        <sz val="10"/>
        <rFont val="Times New Roman"/>
        <family val="1"/>
      </rPr>
      <t xml:space="preserve"> thành </t>
    </r>
    <r>
      <rPr>
        <b/>
        <sz val="10"/>
        <rFont val="Times New Roman"/>
        <family val="1"/>
      </rPr>
      <t>Trường Cao đẳng Thái Nguyên</t>
    </r>
  </si>
  <si>
    <t>Ngõ số 421; 429: Vào 100m</t>
  </si>
  <si>
    <t>Ngõ số 443: Rẽ cạnh Công an phường Thịnh Đán vào 100m</t>
  </si>
  <si>
    <t>Ngõ số 402: Rẽ cạnh Bệnh viện A Thái Nguyên vào khu dân cư số 6, phường Thịnh Đán</t>
  </si>
  <si>
    <t>Từ đường Quang Trung đến hết khu dân cư có đường rộng ≥ 12m</t>
  </si>
  <si>
    <t>Rẽ vào lô 2 + 3 đã xong hạ tầng có đường rộng ≥ 6m, nhưng &lt; 12m</t>
  </si>
  <si>
    <t>Ngõ số 463: Rẽ cạnh Báo Nông nghiệp Việt Nam, vào 150m</t>
  </si>
  <si>
    <t>Ngõ số 541: Vào 100m</t>
  </si>
  <si>
    <t>Ngõ số 573: Rẽ cạnh Chợ Đán, vào 100m</t>
  </si>
  <si>
    <t>Ngõ số 604: Rẽ vào Đội Thuế phường Thịnh Đán, vào 100m</t>
  </si>
  <si>
    <t>Ngõ số 613; 621: Vào 100m</t>
  </si>
  <si>
    <t>Ngõ số 620: Ngõ cạnh Trường Ngô Quyền, vào 150m</t>
  </si>
  <si>
    <t>Ngõ số 659, rẽ cạnh đài tưởng niệm, vào 100m</t>
  </si>
  <si>
    <t>Bổ sung, hạ tầng tương đương ngõ 675</t>
  </si>
  <si>
    <t>Ngõ số 675: Vào 100m</t>
  </si>
  <si>
    <t>Ngõ số 689; 691: Vào 100m</t>
  </si>
  <si>
    <t>Ngõ số 650: Vào 100m</t>
  </si>
  <si>
    <t>Bỏ ngõ 648 (thực địa không có), bổ sung ngõ 650, hạ tầng tương đương ngõ 689</t>
  </si>
  <si>
    <t>Ngõ số 634: Ngõ rẽ vào đến Chùa Đán</t>
  </si>
  <si>
    <r>
      <rPr>
        <sz val="12"/>
        <color rgb="FFFF0000"/>
        <rFont val="Times New Roman"/>
        <family val="1"/>
      </rPr>
      <t>Ngõ 691:</t>
    </r>
    <r>
      <rPr>
        <sz val="12"/>
        <color theme="1"/>
        <rFont val="Times New Roman"/>
        <family val="1"/>
      </rPr>
      <t xml:space="preserve"> Rẽ cạnh kênh Núi Cốc đến sau Trung tâm Giáo dục Lao động xã hội tỉnh Thái Nguyên, vào 150m</t>
    </r>
  </si>
  <si>
    <r>
      <t xml:space="preserve">Bổ sung tên </t>
    </r>
    <r>
      <rPr>
        <b/>
        <sz val="11"/>
        <rFont val="Times New Roman"/>
        <family val="1"/>
      </rPr>
      <t>ngõ 691</t>
    </r>
  </si>
  <si>
    <r>
      <t xml:space="preserve">Bổ sung tên </t>
    </r>
    <r>
      <rPr>
        <b/>
        <sz val="10"/>
        <rFont val="Times New Roman"/>
        <family val="1"/>
      </rPr>
      <t>ngõ 691</t>
    </r>
  </si>
  <si>
    <r>
      <rPr>
        <sz val="12"/>
        <color rgb="FFFF0000"/>
        <rFont val="Times New Roman"/>
        <family val="1"/>
      </rPr>
      <t>Ngõ 693</t>
    </r>
    <r>
      <rPr>
        <sz val="12"/>
        <color theme="1"/>
        <rFont val="Times New Roman"/>
        <family val="1"/>
      </rPr>
      <t>: Rẽ Trung tâm 05, 06 tỉnh Thái Nguyên, vào 200m</t>
    </r>
  </si>
  <si>
    <r>
      <t xml:space="preserve">Bổ sung tên </t>
    </r>
    <r>
      <rPr>
        <b/>
        <sz val="11"/>
        <rFont val="Times New Roman"/>
        <family val="1"/>
      </rPr>
      <t>ngõ 693</t>
    </r>
  </si>
  <si>
    <r>
      <t xml:space="preserve">Bổ sung tên </t>
    </r>
    <r>
      <rPr>
        <b/>
        <sz val="10"/>
        <rFont val="Times New Roman"/>
        <family val="1"/>
      </rPr>
      <t>ngõ 693</t>
    </r>
  </si>
  <si>
    <t>Các đường quy hoạch trong khu dân cư số 10, phường Thịnh Đán</t>
  </si>
  <si>
    <t>Từ đường Quang Trung vào khu dân cư, đường rộng 20,5m</t>
  </si>
  <si>
    <t>Đường rộng 36m</t>
  </si>
  <si>
    <t>30.3</t>
  </si>
  <si>
    <t>Đường rộng ≤19,5m</t>
  </si>
  <si>
    <t>Ngõ số 409: Vào 100m</t>
  </si>
  <si>
    <t>Ngõ số 400: Vào 100m</t>
  </si>
  <si>
    <r>
      <t xml:space="preserve">Các đường quy hoạch trong khu dân cư số 5, phường Thịnh Đán </t>
    </r>
    <r>
      <rPr>
        <sz val="12"/>
        <color rgb="FFFF0000"/>
        <rFont val="Times New Roman"/>
        <family val="1"/>
      </rPr>
      <t>(đoạn xong cơ sở hạ tầng)</t>
    </r>
  </si>
  <si>
    <r>
      <t xml:space="preserve">Bổ sung cụm từ </t>
    </r>
    <r>
      <rPr>
        <b/>
        <sz val="11"/>
        <rFont val="Times New Roman"/>
        <family val="1"/>
      </rPr>
      <t xml:space="preserve">đoạn xong cơ sở hạ tầng, </t>
    </r>
    <r>
      <rPr>
        <sz val="11"/>
        <rFont val="Times New Roman"/>
        <family val="1"/>
      </rPr>
      <t>do một số đoạn chưa hoàn thành</t>
    </r>
  </si>
  <si>
    <r>
      <t xml:space="preserve">Bổ sung cụm từ </t>
    </r>
    <r>
      <rPr>
        <b/>
        <sz val="10"/>
        <rFont val="Times New Roman"/>
        <family val="1"/>
      </rPr>
      <t xml:space="preserve">đoạn xong cơ sở hạ tầng, </t>
    </r>
    <r>
      <rPr>
        <sz val="10"/>
        <rFont val="Times New Roman"/>
        <family val="1"/>
      </rPr>
      <t>do một số đoạn chưa hoàn thành</t>
    </r>
  </si>
  <si>
    <t>Từ đường Quang Trung vào khu dân cư số 5 (ngõ 645), đến hết đường rộng 22,5m</t>
  </si>
  <si>
    <t xml:space="preserve">Đường quy hoạch trong khu dân cư rộng ≤14,5m </t>
  </si>
  <si>
    <r>
      <t xml:space="preserve">Ngõ số </t>
    </r>
    <r>
      <rPr>
        <sz val="12"/>
        <color rgb="FFFF0000"/>
        <rFont val="Times New Roman"/>
        <family val="1"/>
      </rPr>
      <t xml:space="preserve">700; </t>
    </r>
    <r>
      <rPr>
        <sz val="12"/>
        <color theme="1"/>
        <rFont val="Times New Roman"/>
        <family val="1"/>
      </rPr>
      <t>721: Vào 150m</t>
    </r>
  </si>
  <si>
    <t>Bổ sung ngõ số 700, hạ tầng tương đương ngõ 721</t>
  </si>
  <si>
    <t>LIII</t>
  </si>
  <si>
    <r>
      <rPr>
        <sz val="11"/>
        <rFont val="Times New Roman"/>
        <family val="1"/>
      </rPr>
      <t>Sửa điểm cuối</t>
    </r>
    <r>
      <rPr>
        <b/>
        <sz val="11"/>
        <rFont val="Times New Roman"/>
        <family val="1"/>
      </rPr>
      <t xml:space="preserve"> đến hết đất Bệnh viện tâm thần </t>
    </r>
    <r>
      <rPr>
        <sz val="11"/>
        <rFont val="Times New Roman"/>
        <family val="1"/>
      </rPr>
      <t>thành đến</t>
    </r>
    <r>
      <rPr>
        <b/>
        <sz val="11"/>
        <rFont val="Times New Roman"/>
        <family val="1"/>
      </rPr>
      <t xml:space="preserve"> cầu vượt đường cao tốc Hà Nội - Thái Nguyên</t>
    </r>
  </si>
  <si>
    <r>
      <rPr>
        <sz val="10"/>
        <rFont val="Times New Roman"/>
        <family val="1"/>
      </rPr>
      <t>Sửa điểm cuối</t>
    </r>
    <r>
      <rPr>
        <b/>
        <sz val="10"/>
        <rFont val="Times New Roman"/>
        <family val="1"/>
      </rPr>
      <t xml:space="preserve"> đến hết đất Bệnh viện tâm thần </t>
    </r>
    <r>
      <rPr>
        <sz val="10"/>
        <rFont val="Times New Roman"/>
        <family val="1"/>
      </rPr>
      <t>thành đến</t>
    </r>
    <r>
      <rPr>
        <b/>
        <sz val="10"/>
        <rFont val="Times New Roman"/>
        <family val="1"/>
      </rPr>
      <t xml:space="preserve"> cầu vượt đường cao tốc Hà Nội - Thái Nguyên</t>
    </r>
  </si>
  <si>
    <t>Từ đường Quang Trung đến hết đất Trường Tiểu học Lương Ngọc Quyến</t>
  </si>
  <si>
    <t>Từ hết đất Trường Tiểu học Lương Ngọc Quyến đến hết đất Bệnh viện Tâm thần</t>
  </si>
  <si>
    <t>Từ giáp đất Bệnh viện Tâm Thần đến cầu vượt đường cao tốc Hà Nội - Thái Nguyên</t>
  </si>
  <si>
    <t>Bổ sung, đoạn này đã hoàn thành</t>
  </si>
  <si>
    <t>Ngõ số 85: Ngõ rẽ đi nhà văn hóa tổ 14, phường Thịnh Đán, vào 100m</t>
  </si>
  <si>
    <t>Ngõ số 24 và ngõ số 64: Vào 150m</t>
  </si>
  <si>
    <t>LIV</t>
  </si>
  <si>
    <t>ĐƯỜNG PHÚ THÁI (Từ đường Quang Trung qua Trường Đại học Công nghệ Giao thông Vận tải gặp đường Thống Nhất)</t>
  </si>
  <si>
    <t>Từ đường Quang Trung đến hết đất khu dân cư số 1, phường Tân Thịnh</t>
  </si>
  <si>
    <t>Từ giáp đất khu dân cư số 1, phường Tân Thịnh đến ngã 3 rẽ đi Trường Đại học Công nghệ Giao thông Vận tải</t>
  </si>
  <si>
    <t>Từ ngã 3 rẽ đi Trường Đại học Công nghệ Giao thông Vận tải đến cổng Trường Đại học Công nghệ Giao thông Vận tải</t>
  </si>
  <si>
    <t>Từ cổng Trường Đại học Công nghệ Giao thông vận tải đến rẽ Công ty cổ phần Xây dựng giao thông số I</t>
  </si>
  <si>
    <t>Từ rẽ Công ty cổ phần Xây dựng giao thông số I đến gặp đường Thống Nhất</t>
  </si>
  <si>
    <r>
      <rPr>
        <sz val="12"/>
        <color rgb="FFFF0000"/>
        <rFont val="Times New Roman"/>
        <family val="1"/>
      </rPr>
      <t>Ngõ 158,</t>
    </r>
    <r>
      <rPr>
        <sz val="12"/>
        <color theme="1"/>
        <rFont val="Times New Roman"/>
        <family val="1"/>
      </rPr>
      <t xml:space="preserve"> Rẽ khu dân cư số 1, phường Tân Thịnh, đã xây dựng xong hạ tầng</t>
    </r>
  </si>
  <si>
    <r>
      <t xml:space="preserve">Bổ sung tên </t>
    </r>
    <r>
      <rPr>
        <b/>
        <sz val="11"/>
        <rFont val="Times New Roman"/>
        <family val="1"/>
      </rPr>
      <t>ngõ 158</t>
    </r>
  </si>
  <si>
    <r>
      <t xml:space="preserve">Bổ sung tên </t>
    </r>
    <r>
      <rPr>
        <b/>
        <sz val="10"/>
        <rFont val="Times New Roman"/>
        <family val="1"/>
      </rPr>
      <t>ngõ 158</t>
    </r>
  </si>
  <si>
    <t>Đường ≥ 9m, nhưng &lt; 14,5m</t>
  </si>
  <si>
    <t>Bỏ Mục 2 theo 46. Từ giáp đất KDC số 3, phường Tân Thịnh đến gặp ngã ba cổng bệnh viện Lao và bệnh phổi ra đường thống nhất, do trùng với đường Hồ Đắc Di, đoạn còn lại đến đường Phú Thái (đường bê tông)</t>
  </si>
  <si>
    <t>Ngõ số 17; 98; 100; 116; 134; 210; 194; 186; 150A; 210 vào 100m</t>
  </si>
  <si>
    <t>Bổ sung các ngõ này, hạ tầng tương đương ngõ 109</t>
  </si>
  <si>
    <t>Ngõ số 19 (Từ đường Phú Thái đến Công ty cổ phần tư vấn xây dựng giao thông số 1, đường nhựa 5m)</t>
  </si>
  <si>
    <t>Bổ sung ngõ này, hạ tầng tương đương ngõ 65</t>
  </si>
  <si>
    <t xml:space="preserve">Ngõ số 65: Rẽ khu dân cư Trường Đại học Công nghệ Giao thông vận tải </t>
  </si>
  <si>
    <r>
      <t xml:space="preserve">Ngõ số 46: Vào </t>
    </r>
    <r>
      <rPr>
        <sz val="12"/>
        <color rgb="FFFF0000"/>
        <rFont val="Times New Roman"/>
        <family val="1"/>
      </rPr>
      <t>nhà văn hóa tổ 10</t>
    </r>
    <r>
      <rPr>
        <sz val="12"/>
        <color theme="1"/>
        <rFont val="Times New Roman"/>
        <family val="1"/>
      </rPr>
      <t>, phường Tân Thịnh</t>
    </r>
  </si>
  <si>
    <r>
      <t xml:space="preserve">Đổi tên </t>
    </r>
    <r>
      <rPr>
        <b/>
        <sz val="11"/>
        <rFont val="Times New Roman"/>
        <family val="1"/>
      </rPr>
      <t>tổ 19</t>
    </r>
    <r>
      <rPr>
        <sz val="11"/>
        <rFont val="Times New Roman"/>
        <family val="1"/>
      </rPr>
      <t xml:space="preserve"> thành </t>
    </r>
    <r>
      <rPr>
        <b/>
        <sz val="11"/>
        <rFont val="Times New Roman"/>
        <family val="1"/>
      </rPr>
      <t>tổ 10</t>
    </r>
  </si>
  <si>
    <r>
      <t xml:space="preserve">Đổi tên </t>
    </r>
    <r>
      <rPr>
        <b/>
        <sz val="10"/>
        <rFont val="Times New Roman"/>
        <family val="1"/>
      </rPr>
      <t>tổ 19</t>
    </r>
    <r>
      <rPr>
        <sz val="10"/>
        <rFont val="Times New Roman"/>
        <family val="1"/>
      </rPr>
      <t xml:space="preserve"> thành </t>
    </r>
    <r>
      <rPr>
        <b/>
        <sz val="10"/>
        <rFont val="Times New Roman"/>
        <family val="1"/>
      </rPr>
      <t>tổ 10</t>
    </r>
  </si>
  <si>
    <r>
      <t xml:space="preserve">Vào đến hết </t>
    </r>
    <r>
      <rPr>
        <sz val="12"/>
        <color rgb="FFFF0000"/>
        <rFont val="Times New Roman"/>
        <family val="1"/>
      </rPr>
      <t>nhà văn hóa tổ 10</t>
    </r>
    <r>
      <rPr>
        <sz val="12"/>
        <color theme="1"/>
        <rFont val="Times New Roman"/>
        <family val="1"/>
      </rPr>
      <t>, phường Tân Thịnh</t>
    </r>
  </si>
  <si>
    <t>Các đường nhánh còn lại có đường rộng ≥ 5m</t>
  </si>
  <si>
    <t>Ngõ số 44: Rẽ khu dân cư Công ty cổ phần Xây dựng phát triển Nông thôn, vào 150m</t>
  </si>
  <si>
    <t>Ngõ số 31: Vào 100m</t>
  </si>
  <si>
    <t>Ngõ số 32: Rẽ nhà văn hóa tổ 18, phường Tân Thịnh, vào 150m</t>
  </si>
  <si>
    <t>LV</t>
  </si>
  <si>
    <r>
      <t>Đổi tên</t>
    </r>
    <r>
      <rPr>
        <b/>
        <sz val="11"/>
        <rFont val="Times New Roman"/>
        <family val="1"/>
      </rPr>
      <t xml:space="preserve"> Trường Cao đẳng Kinh tế Tài chính</t>
    </r>
    <r>
      <rPr>
        <sz val="11"/>
        <rFont val="Times New Roman"/>
        <family val="1"/>
      </rPr>
      <t xml:space="preserve"> thành </t>
    </r>
    <r>
      <rPr>
        <b/>
        <sz val="11"/>
        <rFont val="Times New Roman"/>
        <family val="1"/>
      </rPr>
      <t>Trường cao đẳng Thái Nguyên cơ sở 2</t>
    </r>
  </si>
  <si>
    <r>
      <t>Đổi tên</t>
    </r>
    <r>
      <rPr>
        <b/>
        <sz val="10"/>
        <rFont val="Times New Roman"/>
        <family val="1"/>
      </rPr>
      <t xml:space="preserve"> Trường Cao đẳng Kinh tế Tài chính</t>
    </r>
    <r>
      <rPr>
        <sz val="10"/>
        <rFont val="Times New Roman"/>
        <family val="1"/>
      </rPr>
      <t xml:space="preserve"> thành </t>
    </r>
    <r>
      <rPr>
        <b/>
        <sz val="10"/>
        <rFont val="Times New Roman"/>
        <family val="1"/>
      </rPr>
      <t>Trường cao đẳng Thái Nguyên cơ sở 2</t>
    </r>
  </si>
  <si>
    <t>Chia đoạn 1 thành 2 đoạn</t>
  </si>
  <si>
    <t>Tách đoạn</t>
  </si>
  <si>
    <t>Từ qua 150m đến gặp ngõ 58</t>
  </si>
  <si>
    <t>Từ ngõ 58 đến cổng Trường Cao đẳng Kinh tế Kỹ thuật</t>
  </si>
  <si>
    <r>
      <t xml:space="preserve">Sửa: </t>
    </r>
    <r>
      <rPr>
        <b/>
        <sz val="11"/>
        <rFont val="Times New Roman"/>
        <family val="1"/>
      </rPr>
      <t>Qua 150m đến cổng Trường Cao đẳng Kinh tế Kỹ thuật</t>
    </r>
    <r>
      <rPr>
        <sz val="11"/>
        <rFont val="Times New Roman"/>
        <family val="1"/>
      </rPr>
      <t xml:space="preserve"> thành </t>
    </r>
    <r>
      <rPr>
        <b/>
        <sz val="11"/>
        <rFont val="Times New Roman"/>
        <family val="1"/>
      </rPr>
      <t xml:space="preserve">Từ ngõ 58 đến cổng Trường Cao đẳng Kinh tế Kỹ thuật </t>
    </r>
    <r>
      <rPr>
        <sz val="11"/>
        <rFont val="Times New Roman"/>
        <family val="1"/>
      </rPr>
      <t>cho phù hợp với hiện trạng</t>
    </r>
  </si>
  <si>
    <r>
      <t xml:space="preserve">Sửa đổi: </t>
    </r>
    <r>
      <rPr>
        <b/>
        <sz val="10"/>
        <rFont val="Times New Roman"/>
        <family val="1"/>
      </rPr>
      <t>Qua 150m đến cổng Trường Cao đẳng Kinh tế Kỹ thuật</t>
    </r>
    <r>
      <rPr>
        <sz val="10"/>
        <rFont val="Times New Roman"/>
        <family val="1"/>
      </rPr>
      <t xml:space="preserve"> thành </t>
    </r>
    <r>
      <rPr>
        <b/>
        <sz val="10"/>
        <rFont val="Times New Roman"/>
        <family val="1"/>
      </rPr>
      <t>Từ ngõ 58 đến cổng Trường Cao đẳng Kinh tế Kỹ thuật</t>
    </r>
    <r>
      <rPr>
        <sz val="10"/>
        <rFont val="Times New Roman"/>
        <family val="1"/>
      </rPr>
      <t>. Lý do: phù hợp với hiện trạng</t>
    </r>
  </si>
  <si>
    <r>
      <t xml:space="preserve">Từ cổng Trường Cao đẳng Kinh tế Kỹ thuật đến giáp đất </t>
    </r>
    <r>
      <rPr>
        <sz val="12"/>
        <color rgb="FFFF0000"/>
        <rFont val="Times New Roman"/>
        <family val="1"/>
      </rPr>
      <t>Trường cao đẳng Thái Nguyên cơ sở 2</t>
    </r>
  </si>
  <si>
    <r>
      <t xml:space="preserve">Từ giáp đất </t>
    </r>
    <r>
      <rPr>
        <sz val="12"/>
        <color rgb="FFFF0000"/>
        <rFont val="Times New Roman"/>
        <family val="1"/>
      </rPr>
      <t>Trường cao đẳng thái nguyên cơ sở 2</t>
    </r>
    <r>
      <rPr>
        <sz val="12"/>
        <color theme="1"/>
        <rFont val="Times New Roman"/>
        <family val="1"/>
      </rPr>
      <t xml:space="preserve"> đến gặp đường 3-2</t>
    </r>
  </si>
  <si>
    <t>Ngõ số 101: Vào 200m</t>
  </si>
  <si>
    <t>Ngõ số 137</t>
  </si>
  <si>
    <t>Qua 150m đến 400m</t>
  </si>
  <si>
    <t>Ngõ số 125, 122, 127: Vào 150m</t>
  </si>
  <si>
    <t>LVI</t>
  </si>
  <si>
    <t>ĐƯỜNG Z115 (Từ đường Quang Trung đến đường Tố Hữu)</t>
  </si>
  <si>
    <t>Từ đường Quang Trung đến hết đất Ký túc xá sinh viên</t>
  </si>
  <si>
    <t>Từ hết đất Ký túc xá sinh viên đến cầu vượt Sơn Tiến</t>
  </si>
  <si>
    <t>Từ cầu vượt Sơn Tiến đến gặp đường Tố Hữu</t>
  </si>
  <si>
    <t>Ngõ số 5: Rẽ đến cổng phụ UBND phường Tân Thịnh</t>
  </si>
  <si>
    <r>
      <t xml:space="preserve">Ngõ số 16; 30: Rẽ </t>
    </r>
    <r>
      <rPr>
        <sz val="12"/>
        <color rgb="FFFF0000"/>
        <rFont val="Times New Roman"/>
        <family val="1"/>
      </rPr>
      <t>nhà văn hóa tổ 03</t>
    </r>
    <r>
      <rPr>
        <sz val="12"/>
        <color theme="1"/>
        <rFont val="Times New Roman"/>
        <family val="1"/>
      </rPr>
      <t>, phường Tân Thịnh, vào 100m</t>
    </r>
  </si>
  <si>
    <r>
      <t xml:space="preserve">Đổi tên </t>
    </r>
    <r>
      <rPr>
        <b/>
        <sz val="11"/>
        <rFont val="Times New Roman"/>
        <family val="1"/>
      </rPr>
      <t>tổ 7</t>
    </r>
    <r>
      <rPr>
        <sz val="11"/>
        <rFont val="Times New Roman"/>
        <family val="1"/>
      </rPr>
      <t xml:space="preserve"> thành </t>
    </r>
    <r>
      <rPr>
        <b/>
        <sz val="11"/>
        <rFont val="Times New Roman"/>
        <family val="1"/>
      </rPr>
      <t>tổ 03</t>
    </r>
    <r>
      <rPr>
        <sz val="11"/>
        <rFont val="Times New Roman"/>
        <family val="1"/>
      </rPr>
      <t>, do thay tên tổ</t>
    </r>
  </si>
  <si>
    <r>
      <t xml:space="preserve">Đổi tên </t>
    </r>
    <r>
      <rPr>
        <b/>
        <sz val="10"/>
        <rFont val="Times New Roman"/>
        <family val="1"/>
      </rPr>
      <t>tổ 7</t>
    </r>
    <r>
      <rPr>
        <sz val="10"/>
        <rFont val="Times New Roman"/>
        <family val="1"/>
      </rPr>
      <t xml:space="preserve"> thành </t>
    </r>
    <r>
      <rPr>
        <b/>
        <sz val="10"/>
        <rFont val="Times New Roman"/>
        <family val="1"/>
      </rPr>
      <t>tổ 03</t>
    </r>
    <r>
      <rPr>
        <sz val="10"/>
        <rFont val="Times New Roman"/>
        <family val="1"/>
      </rPr>
      <t>, do thay tên tổ</t>
    </r>
  </si>
  <si>
    <t>Ngõ số 25: Vào 100m</t>
  </si>
  <si>
    <r>
      <t>Ngõ số 43</t>
    </r>
    <r>
      <rPr>
        <sz val="12"/>
        <color rgb="FFFF0000"/>
        <rFont val="Times New Roman"/>
        <family val="1"/>
      </rPr>
      <t xml:space="preserve">: </t>
    </r>
    <r>
      <rPr>
        <sz val="12"/>
        <color theme="1"/>
        <rFont val="Times New Roman"/>
        <family val="1"/>
      </rPr>
      <t>Vào 100m</t>
    </r>
  </si>
  <si>
    <t>Rẽ vào khu dân cư tổ 10, phường Tân Thịnh</t>
  </si>
  <si>
    <t>Đổi tên tổ 10 thành tổ 5</t>
  </si>
  <si>
    <t>Từ đường Z115 vào 150m</t>
  </si>
  <si>
    <t>Từ qua 150m đến 250m</t>
  </si>
  <si>
    <r>
      <t xml:space="preserve">Ngõ số </t>
    </r>
    <r>
      <rPr>
        <sz val="12"/>
        <color rgb="FFFF0000"/>
        <rFont val="Times New Roman"/>
        <family val="1"/>
      </rPr>
      <t xml:space="preserve">75: </t>
    </r>
    <r>
      <rPr>
        <sz val="12"/>
        <color theme="1"/>
        <rFont val="Times New Roman"/>
        <family val="1"/>
      </rPr>
      <t>Vào 100m</t>
    </r>
  </si>
  <si>
    <r>
      <t xml:space="preserve">Ngõ rẽ vào khu dân cư quy hoạch Trường Thiếu sinh quân (cũ) thuộc </t>
    </r>
    <r>
      <rPr>
        <sz val="12"/>
        <color rgb="FFFF0000"/>
        <rFont val="Times New Roman"/>
        <family val="1"/>
      </rPr>
      <t>tổ 03</t>
    </r>
    <r>
      <rPr>
        <sz val="12"/>
        <color theme="1"/>
        <rFont val="Times New Roman"/>
        <family val="1"/>
      </rPr>
      <t>, phường Tân Thịnh</t>
    </r>
  </si>
  <si>
    <t>Ngõ số 109: Rẽ vào Tòa án Quân sự Quân khu I</t>
  </si>
  <si>
    <t>Từ đường Z115 đến cổng Tòa án Quân sự Quân khu I</t>
  </si>
  <si>
    <r>
      <t xml:space="preserve">Từ cổng Tòa án Quân sự Quân khu I đến nhà văn hóa </t>
    </r>
    <r>
      <rPr>
        <sz val="12"/>
        <color rgb="FFFF0000"/>
        <rFont val="Times New Roman"/>
        <family val="1"/>
      </rPr>
      <t>tổ 4</t>
    </r>
    <r>
      <rPr>
        <sz val="12"/>
        <color theme="1"/>
        <rFont val="Times New Roman"/>
        <family val="1"/>
      </rPr>
      <t>, phường Tân Thịnh</t>
    </r>
  </si>
  <si>
    <r>
      <t xml:space="preserve">Đổi tên </t>
    </r>
    <r>
      <rPr>
        <b/>
        <sz val="11"/>
        <rFont val="Times New Roman"/>
        <family val="1"/>
      </rPr>
      <t>tổ 6</t>
    </r>
    <r>
      <rPr>
        <sz val="11"/>
        <rFont val="Times New Roman"/>
        <family val="1"/>
      </rPr>
      <t xml:space="preserve"> thành </t>
    </r>
    <r>
      <rPr>
        <b/>
        <sz val="11"/>
        <rFont val="Times New Roman"/>
        <family val="1"/>
      </rPr>
      <t>tổ 4</t>
    </r>
    <r>
      <rPr>
        <sz val="11"/>
        <rFont val="Times New Roman"/>
        <family val="1"/>
      </rPr>
      <t>, do thay tên tổ</t>
    </r>
  </si>
  <si>
    <r>
      <t xml:space="preserve">Đổi tên </t>
    </r>
    <r>
      <rPr>
        <b/>
        <sz val="10"/>
        <rFont val="Times New Roman"/>
        <family val="1"/>
      </rPr>
      <t>tổ 6</t>
    </r>
    <r>
      <rPr>
        <sz val="10"/>
        <rFont val="Times New Roman"/>
        <family val="1"/>
      </rPr>
      <t xml:space="preserve"> thành </t>
    </r>
    <r>
      <rPr>
        <b/>
        <sz val="10"/>
        <rFont val="Times New Roman"/>
        <family val="1"/>
      </rPr>
      <t>tổ 4</t>
    </r>
    <r>
      <rPr>
        <sz val="10"/>
        <rFont val="Times New Roman"/>
        <family val="1"/>
      </rPr>
      <t>, do thay tên tổ</t>
    </r>
  </si>
  <si>
    <t>8.3</t>
  </si>
  <si>
    <t>Đoạn còn lại có mặt đường bê tông ≥ 3m</t>
  </si>
  <si>
    <t>Mục 9 quyết định 46 cũ. Rẽ đi văn phòng Đại học Thái Nguyên đã chuyển sang trục phụ đường Bắc Sơn</t>
  </si>
  <si>
    <t>Ngõ số 111</t>
  </si>
  <si>
    <r>
      <t xml:space="preserve">Bổ sung mới: </t>
    </r>
    <r>
      <rPr>
        <b/>
        <sz val="10"/>
        <rFont val="Times New Roman"/>
        <family val="1"/>
      </rPr>
      <t>Ngõ số 111</t>
    </r>
    <r>
      <rPr>
        <sz val="10"/>
        <rFont val="Times New Roman"/>
        <family val="1"/>
      </rPr>
      <t>, hạ tầng tương đương ngõ 109</t>
    </r>
  </si>
  <si>
    <t>Đoạn còn lại có đường bê tông ≥ 3m</t>
  </si>
  <si>
    <t>Đoạn 9 đến 9.4 đã chuyển sang đườg Bắc Sơn</t>
  </si>
  <si>
    <r>
      <t xml:space="preserve">Ngõ rẽ đi nhà văn hóa </t>
    </r>
    <r>
      <rPr>
        <sz val="12"/>
        <color rgb="FFFF0000"/>
        <rFont val="Times New Roman"/>
        <family val="1"/>
      </rPr>
      <t>tổ 4</t>
    </r>
    <r>
      <rPr>
        <sz val="12"/>
        <color theme="1"/>
        <rFont val="Times New Roman"/>
        <family val="1"/>
      </rPr>
      <t>, phường Tân Thịnh, vào 150m</t>
    </r>
  </si>
  <si>
    <r>
      <t xml:space="preserve">Đổi tên </t>
    </r>
    <r>
      <rPr>
        <b/>
        <sz val="11"/>
        <rFont val="Times New Roman"/>
        <family val="1"/>
      </rPr>
      <t>Tổ 5</t>
    </r>
    <r>
      <rPr>
        <sz val="11"/>
        <rFont val="Times New Roman"/>
        <family val="1"/>
      </rPr>
      <t xml:space="preserve"> thành </t>
    </r>
    <r>
      <rPr>
        <b/>
        <sz val="11"/>
        <rFont val="Times New Roman"/>
        <family val="1"/>
      </rPr>
      <t xml:space="preserve">Tổ 4 </t>
    </r>
    <r>
      <rPr>
        <sz val="11"/>
        <rFont val="Times New Roman"/>
        <family val="1"/>
      </rPr>
      <t>do đổi tên tổ</t>
    </r>
  </si>
  <si>
    <r>
      <t xml:space="preserve">Đổi tên </t>
    </r>
    <r>
      <rPr>
        <b/>
        <sz val="10"/>
        <rFont val="Times New Roman"/>
        <family val="1"/>
      </rPr>
      <t>Tổ 5</t>
    </r>
    <r>
      <rPr>
        <sz val="10"/>
        <rFont val="Times New Roman"/>
        <family val="1"/>
      </rPr>
      <t xml:space="preserve"> thành </t>
    </r>
    <r>
      <rPr>
        <b/>
        <sz val="10"/>
        <rFont val="Times New Roman"/>
        <family val="1"/>
      </rPr>
      <t xml:space="preserve">Tổ 4 </t>
    </r>
    <r>
      <rPr>
        <sz val="10"/>
        <rFont val="Times New Roman"/>
        <family val="1"/>
      </rPr>
      <t>do đổi tên tổ</t>
    </r>
  </si>
  <si>
    <r>
      <rPr>
        <sz val="12"/>
        <color rgb="FFFF0000"/>
        <rFont val="Times New Roman"/>
        <family val="1"/>
      </rPr>
      <t>Ngõ 167</t>
    </r>
    <r>
      <rPr>
        <sz val="12"/>
        <color theme="1"/>
        <rFont val="Times New Roman"/>
        <family val="1"/>
      </rPr>
      <t xml:space="preserve"> rẽ cạnh Trường Trung học phổ thông vùng cao Việt Bắc vào đến cầu vượt tuyến tránh Quốc lộ 3</t>
    </r>
  </si>
  <si>
    <r>
      <t xml:space="preserve">Bổ sung tên </t>
    </r>
    <r>
      <rPr>
        <b/>
        <sz val="11"/>
        <rFont val="Times New Roman"/>
        <family val="1"/>
      </rPr>
      <t>ngõ 167</t>
    </r>
    <r>
      <rPr>
        <sz val="11"/>
        <rFont val="Times New Roman"/>
        <family val="1"/>
      </rPr>
      <t xml:space="preserve"> theo hiện trạng</t>
    </r>
  </si>
  <si>
    <r>
      <t xml:space="preserve">Bổ sung tên </t>
    </r>
    <r>
      <rPr>
        <b/>
        <sz val="10"/>
        <rFont val="Times New Roman"/>
        <family val="1"/>
      </rPr>
      <t>ngõ 167</t>
    </r>
    <r>
      <rPr>
        <sz val="10"/>
        <rFont val="Times New Roman"/>
        <family val="1"/>
      </rPr>
      <t xml:space="preserve"> theo hiện trạng</t>
    </r>
  </si>
  <si>
    <r>
      <rPr>
        <sz val="12"/>
        <color rgb="FFFF0000"/>
        <rFont val="Times New Roman"/>
        <family val="1"/>
      </rPr>
      <t>Ngõ 180</t>
    </r>
    <r>
      <rPr>
        <sz val="12"/>
        <color theme="1"/>
        <rFont val="Times New Roman"/>
        <family val="1"/>
      </rPr>
      <t xml:space="preserve"> rẽ cạnh Trường Đại học Công nghệ Thông tin và Truyền thông Thái Nguyên, vào 100m</t>
    </r>
  </si>
  <si>
    <r>
      <t xml:space="preserve">Bổ sung tên </t>
    </r>
    <r>
      <rPr>
        <b/>
        <sz val="11"/>
        <rFont val="Times New Roman"/>
        <family val="1"/>
      </rPr>
      <t>ngõ 180</t>
    </r>
    <r>
      <rPr>
        <sz val="11"/>
        <rFont val="Times New Roman"/>
        <family val="1"/>
      </rPr>
      <t xml:space="preserve"> theo hiện trạng</t>
    </r>
  </si>
  <si>
    <r>
      <t xml:space="preserve">Bổ sung tên </t>
    </r>
    <r>
      <rPr>
        <b/>
        <sz val="10"/>
        <rFont val="Times New Roman"/>
        <family val="1"/>
      </rPr>
      <t>ngõ 180</t>
    </r>
    <r>
      <rPr>
        <sz val="10"/>
        <rFont val="Times New Roman"/>
        <family val="1"/>
      </rPr>
      <t xml:space="preserve"> theo hiện trạng</t>
    </r>
  </si>
  <si>
    <t>Ngõ rẽ đi nhà văn hóa tổ 3, Tiến Ninh (2 đường), từ đường Z115, vào 100m</t>
  </si>
  <si>
    <t>Rẽ từ cổng Z115 đến đất khu dân cư xóm Nước Hai</t>
  </si>
  <si>
    <t>Từ cổng Z115 đi khu dân cư xóm Nước Hai, vào 100m</t>
  </si>
  <si>
    <t>Rẽ khu dân cư xóm Nước Hai và các đường trong khu dân cư quy hoạch tái định cư xóm Nước Hai, vào 100m</t>
  </si>
  <si>
    <t>Rẽ khu dân cư xóm Thái Sơn và các đường trong khu dân cư quy hoạch Thái Sơn, vào 100m</t>
  </si>
  <si>
    <t>Ngõ rẽ cạnh nhà văn hóa Z115, vào 100m</t>
  </si>
  <si>
    <t>Các ngõ rẽ còn lại vào 100m đường rộng ≥ 2,5m</t>
  </si>
  <si>
    <t>LVII</t>
  </si>
  <si>
    <t>ĐƯỜNG TỐ HỮU (Từ đường Quang Trung qua UBND xã Quyết Thắng đến hết đất thành phố)</t>
  </si>
  <si>
    <t>Từ đường Quang Trung đến hết khu dân cư số 6, phường Thịnh Đán (giai đoạn 2)</t>
  </si>
  <si>
    <t>Từ hết khu dân cư số 6, phường Thịnh Đán (giai đoạn 2) đến ngã 3 gặp đường Z115</t>
  </si>
  <si>
    <t>Từ ngã ba gặp đường Z115 đến ngã tư xóm Cây Xanh</t>
  </si>
  <si>
    <t>Từ ngã tư xóm Cây Xanh đến đường rẽ UBND xã Phúc Xuân</t>
  </si>
  <si>
    <t>Từ đường rẽ UBND xã Phúc Xuân đến đường rẽ Trạm Y tế xã Phúc Xuân</t>
  </si>
  <si>
    <r>
      <t xml:space="preserve">Từ đường rẽ Trạm Y tế xã Phúc Xuân đến </t>
    </r>
    <r>
      <rPr>
        <sz val="12"/>
        <color rgb="FFFF0000"/>
        <rFont val="Times New Roman"/>
        <family val="1"/>
      </rPr>
      <t>gặp đường Bắc Sơn</t>
    </r>
  </si>
  <si>
    <r>
      <t xml:space="preserve">Sửa </t>
    </r>
    <r>
      <rPr>
        <b/>
        <sz val="10"/>
        <rFont val="Times New Roman"/>
        <family val="1"/>
      </rPr>
      <t>ngã ba đi Nam Hồ Núi Cốc</t>
    </r>
    <r>
      <rPr>
        <sz val="10"/>
        <rFont val="Times New Roman"/>
        <family val="1"/>
      </rPr>
      <t xml:space="preserve"> thành </t>
    </r>
    <r>
      <rPr>
        <b/>
        <sz val="10"/>
        <rFont val="Times New Roman"/>
        <family val="1"/>
      </rPr>
      <t>gặp đường Bắc Sơn,</t>
    </r>
    <r>
      <rPr>
        <sz val="10"/>
        <rFont val="Times New Roman"/>
        <family val="1"/>
      </rPr>
      <t xml:space="preserve"> giảm đoạn gặp đường Bắc Sơn đến nga ba đi Nam Hồ Núi Cốc, do đoạn này trùng với đường Bắc Sơn </t>
    </r>
  </si>
  <si>
    <t>Từ ngã ba đi Nam Hồ Núi Cốc đến đầu cầu Khuôn Năm</t>
  </si>
  <si>
    <t>Từ đầu cầu Khuôn Năm + 500m</t>
  </si>
  <si>
    <t>Đoạn còn lại đến hết đất thành phố</t>
  </si>
  <si>
    <t>Giáp Huyện Đại Từ (xã Tân Thái), Từ cống qua đường nhà ông Ninh xóm Gốc Mít đến hết đất xã Tân Thái (giá 3tr)</t>
  </si>
  <si>
    <t>Ngõ số 13; 15; 22; 27; 28; 33; 38: Vào 100m</t>
  </si>
  <si>
    <t>Ngõ số 36: Vào 50m</t>
  </si>
  <si>
    <t>Ngõ số 45; 51; 999: Vào 150m</t>
  </si>
  <si>
    <t>Ngõ số 42: Vào 150m</t>
  </si>
  <si>
    <t>Các đường quy hoạch khu dân cư số 6, giai đoạn 2, phường Thịnh Đán</t>
  </si>
  <si>
    <r>
      <t xml:space="preserve">Bỏ từ </t>
    </r>
    <r>
      <rPr>
        <b/>
        <sz val="11"/>
        <rFont val="Times New Roman"/>
        <family val="1"/>
      </rPr>
      <t xml:space="preserve">rộng 15,5m, </t>
    </r>
    <r>
      <rPr>
        <sz val="11"/>
        <rFont val="Times New Roman"/>
        <family val="1"/>
      </rPr>
      <t>do trong khu dân cư này có một số cấp đường</t>
    </r>
  </si>
  <si>
    <r>
      <t xml:space="preserve">Bỏ từ </t>
    </r>
    <r>
      <rPr>
        <b/>
        <sz val="10"/>
        <rFont val="Times New Roman"/>
        <family val="1"/>
      </rPr>
      <t xml:space="preserve">rộng 15,5m, </t>
    </r>
    <r>
      <rPr>
        <sz val="10"/>
        <rFont val="Times New Roman"/>
        <family val="1"/>
      </rPr>
      <t>do trong khu dân cư này có một số cấp đường</t>
    </r>
  </si>
  <si>
    <t>Xem lại đoạn này, giá 46 không đúng, đoạn này đưa vào không đúng</t>
  </si>
  <si>
    <t>Từ đường Tố Hữu vào đến hết khu dân cư số 6, giai đoạn 2 (gặp đường khu dân cư số 10)</t>
  </si>
  <si>
    <t>Xem lại đoạn này, giá 46 không đúng</t>
  </si>
  <si>
    <t>Các đường còn lại trong khu quy hoạch khu dân cư số 6, giai đoạn 2</t>
  </si>
  <si>
    <t>Các đường quy hoạch khu tái định cư số 11, phường Thịnh Đán (không bám đường Tố Hữu)</t>
  </si>
  <si>
    <t xml:space="preserve">Đường quy hoạch khu tái định cư phường Thịnh Đán và xã Quyết Thắng </t>
  </si>
  <si>
    <t>Bò mục 7.1. cũ, từ đường Tố Hữu vào khu tái định cư, đường rộng 41m (đường đôi), lý do không phù hợp hiện trạng, vì chỉ có quy hoạch 14m và 11m có hành lang đường điện ở giữa</t>
  </si>
  <si>
    <t>Đường rộng 15m</t>
  </si>
  <si>
    <t>Đường rộng &lt; 15m</t>
  </si>
  <si>
    <t>Khu đô thị mới số 2 Thịnh Đán - Quyết Thắng</t>
  </si>
  <si>
    <t xml:space="preserve"> Đường Tố Hữu. Trục phụ. Đường quy hoạch khu tái định cư phường Thịnh Đán và xã Quyết Thắng, Đường rộng 15m </t>
  </si>
  <si>
    <t>Đường quy hoạch rộng 13m</t>
  </si>
  <si>
    <t xml:space="preserve"> Đường Tố Hữu. Trục phụ. Đường quy hoạch khu tái định cư phường Thịnh Đán và xã Quyết Thắng, Đường rộng 15m. Áp 85% của 3tr5</t>
  </si>
  <si>
    <t>Khu dân cư số 2, xã Quyết Thắng</t>
  </si>
  <si>
    <t>11.1</t>
  </si>
  <si>
    <t>Đường quy hoạch rộng 21m</t>
  </si>
  <si>
    <t xml:space="preserve"> Đường Tố Hữu. Trục phụ. Đường quy hoạch khu tái định cư phường Thịnh Đán và xã Quyết Thắng, Từ đường Tố Hữu vào khu tái định cư, đường quy hoạch rộng 41m (đường đôi). Áp 75% của 4tr5</t>
  </si>
  <si>
    <t>11.2</t>
  </si>
  <si>
    <t xml:space="preserve"> Đường Tố Hữu. Trục phụ. Đường quy hoạch khu tái định cư phường Thịnh Đán và xã Quyết Thắng, Đường rộng 15m. Áp 75% của 3tr5</t>
  </si>
  <si>
    <t>11.3</t>
  </si>
  <si>
    <t xml:space="preserve"> Đường Tố Hữu. Trục phụ. Đường quy hoạch khu tái định cư phường Thịnh Đán và xã Quyết Thắng, Đường rộng 15m. Áp 60% của 3tr5</t>
  </si>
  <si>
    <t>11.4</t>
  </si>
  <si>
    <t>Khu tái định cư số 1 xóm Gò Móc, xã Quyết Thắng</t>
  </si>
  <si>
    <t xml:space="preserve"> Đường Tố Hữu. Trục phụ. Đường quy hoạch khu tái định cư phường Thịnh Đán và xã Quyết Thắng, Đường rộng &lt;15m. Áp 85% của 3tr3</t>
  </si>
  <si>
    <t>Đường quy hoạch rộng 12,5m</t>
  </si>
  <si>
    <t xml:space="preserve"> Đường Tố Hữu. Trục phụ. Đường quy hoạch khu tái định cư phường Thịnh Đán và xã Quyết Thắng, Đường rộng &lt;15m. Áp 75% của 3tr3</t>
  </si>
  <si>
    <t>Khu tái định cư số 1 xóm Trung Thành, xã Quyết Thắng,</t>
  </si>
  <si>
    <t>Khu dân cư Quyết Thắng - Phúc Xuân</t>
  </si>
  <si>
    <t>14.3</t>
  </si>
  <si>
    <t>Đường quy hoạch rộng 7m</t>
  </si>
  <si>
    <t xml:space="preserve"> Đường Tố Hữu. Trục phụ. Đường quy hoạch khu tái định cư phường Thịnh Đán và xã Quyết Thắng, Đường rộng &lt; 15m. Áp 60% của 3tr3</t>
  </si>
  <si>
    <t>Khu tái định cư số 1, 2 xóm Trung tâm, xã Phúc Xuân</t>
  </si>
  <si>
    <t>15.1</t>
  </si>
  <si>
    <t xml:space="preserve"> Đường Tố Hữu. Từ đường rẽ UBND xã Phúc Xuân đến đường rẽ Trạm Y tế xã Phúc Xuân. Áp 85% của 3tr0</t>
  </si>
  <si>
    <t>15.2</t>
  </si>
  <si>
    <t xml:space="preserve"> Đường Tố Hữu. Từ đường rẽ UBND xã Phúc Xuân đến đường rẽ Trạm Y tế xã Phúc Xuân. Áp 75% của 3tr0</t>
  </si>
  <si>
    <t>Ngõ số 70: Đi xóm Gò Móc, vào 150m</t>
  </si>
  <si>
    <t>Rẽ đi Sơn Tiến gặp đường Z115, có mặt đường bê tông ≥ 3m</t>
  </si>
  <si>
    <t>Rẽ xóm Cây Xanh (đối diện X84), vào 100m</t>
  </si>
  <si>
    <t>Rẽ đến quán 300</t>
  </si>
  <si>
    <t>Các đường rẽ trên tuyến là đường bê tông liên xã ≥ 2,5m, vào 200m</t>
  </si>
  <si>
    <r>
      <rPr>
        <sz val="12"/>
        <color rgb="FFFF0000"/>
        <rFont val="Times New Roman"/>
        <family val="1"/>
      </rPr>
      <t>Ngõ số 06:</t>
    </r>
    <r>
      <rPr>
        <sz val="12"/>
        <color theme="1"/>
        <rFont val="Times New Roman"/>
        <family val="1"/>
      </rPr>
      <t xml:space="preserve"> </t>
    </r>
    <r>
      <rPr>
        <sz val="12"/>
        <color rgb="FFFF0000"/>
        <rFont val="Times New Roman"/>
        <family val="1"/>
      </rPr>
      <t>Rẽ từ đường Tố Hữu vào đến nhà văn hóa Nhà Thờ 1, nhà văn hóa Nhà Thờ 2, nhà văn hóa Nhà thờ</t>
    </r>
  </si>
  <si>
    <t>Rẽ từ đường Tố Hữu vào đến nhà văn hóa Nhà Thờ 1</t>
  </si>
  <si>
    <r>
      <t xml:space="preserve">Đổi tên </t>
    </r>
    <r>
      <rPr>
        <b/>
        <sz val="11"/>
        <rFont val="Times New Roman"/>
        <family val="1"/>
      </rPr>
      <t>nhà văn hóa Núi Nến</t>
    </r>
    <r>
      <rPr>
        <sz val="11"/>
        <rFont val="Times New Roman"/>
        <family val="1"/>
      </rPr>
      <t xml:space="preserve"> thành </t>
    </r>
    <r>
      <rPr>
        <b/>
        <sz val="11"/>
        <rFont val="Times New Roman"/>
        <family val="1"/>
      </rPr>
      <t>nhà văn hóa Nhà Thờ 1,</t>
    </r>
    <r>
      <rPr>
        <sz val="11"/>
        <rFont val="Times New Roman"/>
        <family val="1"/>
      </rPr>
      <t xml:space="preserve"> do thay đổi tên </t>
    </r>
  </si>
  <si>
    <r>
      <t xml:space="preserve">Đổi tên </t>
    </r>
    <r>
      <rPr>
        <b/>
        <sz val="10"/>
        <rFont val="Times New Roman"/>
        <family val="1"/>
      </rPr>
      <t>nhà văn hóa Núi Nến</t>
    </r>
    <r>
      <rPr>
        <sz val="10"/>
        <rFont val="Times New Roman"/>
        <family val="1"/>
      </rPr>
      <t xml:space="preserve"> thành </t>
    </r>
    <r>
      <rPr>
        <b/>
        <sz val="10"/>
        <rFont val="Times New Roman"/>
        <family val="1"/>
      </rPr>
      <t>nhà văn hóa Nhà Thờ 1,</t>
    </r>
    <r>
      <rPr>
        <sz val="10"/>
        <rFont val="Times New Roman"/>
        <family val="1"/>
      </rPr>
      <t xml:space="preserve"> do thay đổi tên </t>
    </r>
  </si>
  <si>
    <t>Nhà văn hóa Núi Nến đến nhà văn hóa Nhà thờ</t>
  </si>
  <si>
    <r>
      <t xml:space="preserve">Đổi tên </t>
    </r>
    <r>
      <rPr>
        <b/>
        <sz val="11"/>
        <rFont val="Times New Roman"/>
        <family val="1"/>
      </rPr>
      <t>nhà văn hóa Núi Nến</t>
    </r>
    <r>
      <rPr>
        <sz val="11"/>
        <rFont val="Times New Roman"/>
        <family val="1"/>
      </rPr>
      <t xml:space="preserve"> thành </t>
    </r>
    <r>
      <rPr>
        <b/>
        <sz val="11"/>
        <rFont val="Times New Roman"/>
        <family val="1"/>
      </rPr>
      <t>nhà văn hóa Nhà Thờ 2,</t>
    </r>
    <r>
      <rPr>
        <sz val="11"/>
        <rFont val="Times New Roman"/>
        <family val="1"/>
      </rPr>
      <t xml:space="preserve"> do thay đổi tên </t>
    </r>
  </si>
  <si>
    <r>
      <t xml:space="preserve">Đổi tên </t>
    </r>
    <r>
      <rPr>
        <b/>
        <sz val="10"/>
        <rFont val="Times New Roman"/>
        <family val="1"/>
      </rPr>
      <t>nhà văn hóa Núi Nến</t>
    </r>
    <r>
      <rPr>
        <sz val="10"/>
        <rFont val="Times New Roman"/>
        <family val="1"/>
      </rPr>
      <t xml:space="preserve"> thành </t>
    </r>
    <r>
      <rPr>
        <b/>
        <sz val="10"/>
        <rFont val="Times New Roman"/>
        <family val="1"/>
      </rPr>
      <t>nhà văn hóa Nhà Thờ 2,</t>
    </r>
    <r>
      <rPr>
        <sz val="10"/>
        <rFont val="Times New Roman"/>
        <family val="1"/>
      </rPr>
      <t xml:space="preserve"> do thay đổi tên </t>
    </r>
  </si>
  <si>
    <t>Rẽ từ đường Tố Hữu vào đến nhà văn hóa xóm Giữa 1</t>
  </si>
  <si>
    <r>
      <t xml:space="preserve">Bổ sung tên </t>
    </r>
    <r>
      <rPr>
        <b/>
        <sz val="11"/>
        <rFont val="Times New Roman"/>
        <family val="1"/>
      </rPr>
      <t>ngõ số 07</t>
    </r>
    <r>
      <rPr>
        <sz val="11"/>
        <rFont val="Times New Roman"/>
        <family val="1"/>
      </rPr>
      <t xml:space="preserve"> theo hiện trạng</t>
    </r>
  </si>
  <si>
    <r>
      <t xml:space="preserve">Bổ sung tên </t>
    </r>
    <r>
      <rPr>
        <b/>
        <sz val="10"/>
        <rFont val="Times New Roman"/>
        <family val="1"/>
      </rPr>
      <t>ngõ số 07</t>
    </r>
    <r>
      <rPr>
        <sz val="10"/>
        <rFont val="Times New Roman"/>
        <family val="1"/>
      </rPr>
      <t xml:space="preserve"> theo hiện trạng</t>
    </r>
  </si>
  <si>
    <t>Chuyển sang đường Bắc Sơn</t>
  </si>
  <si>
    <r>
      <rPr>
        <sz val="12"/>
        <color rgb="FFFF0000"/>
        <rFont val="Times New Roman"/>
        <family val="1"/>
      </rPr>
      <t>Ngõ số 08:</t>
    </r>
    <r>
      <rPr>
        <sz val="12"/>
        <color theme="1"/>
        <rFont val="Times New Roman"/>
        <family val="1"/>
      </rPr>
      <t xml:space="preserve"> Rẽ từ đường Tố Hữu theo 2 đường</t>
    </r>
  </si>
  <si>
    <r>
      <t xml:space="preserve">Bổ sung tên </t>
    </r>
    <r>
      <rPr>
        <b/>
        <sz val="11"/>
        <rFont val="Times New Roman"/>
        <family val="1"/>
      </rPr>
      <t>ngõ số 08</t>
    </r>
    <r>
      <rPr>
        <sz val="11"/>
        <rFont val="Times New Roman"/>
        <family val="1"/>
      </rPr>
      <t xml:space="preserve"> theo hiện trạng</t>
    </r>
  </si>
  <si>
    <r>
      <t xml:space="preserve">Bổ sung tên </t>
    </r>
    <r>
      <rPr>
        <b/>
        <sz val="10"/>
        <rFont val="Times New Roman"/>
        <family val="1"/>
      </rPr>
      <t>ngõ số 08</t>
    </r>
    <r>
      <rPr>
        <sz val="10"/>
        <rFont val="Times New Roman"/>
        <family val="1"/>
      </rPr>
      <t xml:space="preserve"> theo hiện trạng</t>
    </r>
  </si>
  <si>
    <t>Phúc xem lại điểm cuối</t>
  </si>
  <si>
    <t>Từ đường đường Bắc Sơn vào đến Khu dân cư số 1, 2 xã Phúc Xuân</t>
  </si>
  <si>
    <r>
      <rPr>
        <sz val="12"/>
        <color rgb="FFFF0000"/>
        <rFont val="Times New Roman"/>
        <family val="1"/>
      </rPr>
      <t xml:space="preserve">Ngõ số 11: </t>
    </r>
    <r>
      <rPr>
        <sz val="12"/>
        <color theme="1"/>
        <rFont val="Times New Roman"/>
        <family val="1"/>
      </rPr>
      <t>Rẽ đến Trạm Y tế xã Phúc Xuân</t>
    </r>
  </si>
  <si>
    <r>
      <t xml:space="preserve">Bổ sung tên </t>
    </r>
    <r>
      <rPr>
        <b/>
        <sz val="11"/>
        <rFont val="Times New Roman"/>
        <family val="1"/>
      </rPr>
      <t xml:space="preserve">ngõ số 11 </t>
    </r>
    <r>
      <rPr>
        <sz val="11"/>
        <rFont val="Times New Roman"/>
        <family val="1"/>
      </rPr>
      <t>theo hiện trạng</t>
    </r>
  </si>
  <si>
    <r>
      <t xml:space="preserve">Bổ sung tên </t>
    </r>
    <r>
      <rPr>
        <b/>
        <sz val="10"/>
        <rFont val="Times New Roman"/>
        <family val="1"/>
      </rPr>
      <t xml:space="preserve">ngõ số 11 </t>
    </r>
    <r>
      <rPr>
        <sz val="10"/>
        <rFont val="Times New Roman"/>
        <family val="1"/>
      </rPr>
      <t>theo hiện trạng</t>
    </r>
  </si>
  <si>
    <t>Từ đường Tố Hữu vào đến Trạm Y tế xã Phúc Xuân</t>
  </si>
  <si>
    <t>Từ Trạm Y tế xã Phúc Xuân đến nhà văn hóa xóm Cao Trãng</t>
  </si>
  <si>
    <t>Phúc xem lại</t>
  </si>
  <si>
    <t>Rẽ từ đường Tố Hữu đến gặp đường Phúc Xuân - Phúc Trìu</t>
  </si>
  <si>
    <r>
      <t xml:space="preserve">Sửa đổi: </t>
    </r>
    <r>
      <rPr>
        <b/>
        <sz val="10"/>
        <rFont val="Times New Roman"/>
        <family val="1"/>
      </rPr>
      <t>Rẽ từ đường Tố Hữu đến nhà văn hóa xóm Đồng Lạnh</t>
    </r>
    <r>
      <rPr>
        <sz val="10"/>
        <rFont val="Times New Roman"/>
        <family val="1"/>
      </rPr>
      <t xml:space="preserve"> thành </t>
    </r>
    <r>
      <rPr>
        <b/>
        <sz val="10"/>
        <rFont val="Times New Roman"/>
        <family val="1"/>
      </rPr>
      <t>Rẽ từ đường Tố Hữu đến gặp đường Phúc Xuân - Phúc Trìu</t>
    </r>
    <r>
      <rPr>
        <sz val="10"/>
        <rFont val="Times New Roman"/>
        <family val="1"/>
      </rPr>
      <t xml:space="preserve">. Lý do: phù hợp với hiện trạng
Chuyển mục 19, 20 cũ ở mục này theo QĐ 46 sang ngõ của đường Bắc Sơn. Bỏ mục 19, do </t>
    </r>
  </si>
  <si>
    <t>Từ đường Tố Hữu rẽ vào đến ngã 3 Khuôn Năm 1, 2</t>
  </si>
  <si>
    <t>Chưa hiểu</t>
  </si>
  <si>
    <t>Từ đường Tố Hữu rẽ vào đến nhà văn hóa Xóm Khuôn Năm 1</t>
  </si>
  <si>
    <r>
      <t xml:space="preserve">Sửa đổi: </t>
    </r>
    <r>
      <rPr>
        <b/>
        <sz val="11"/>
        <rFont val="Times New Roman"/>
        <family val="1"/>
      </rPr>
      <t>nhà văn hóa xóm Dộc Lầy</t>
    </r>
    <r>
      <rPr>
        <sz val="11"/>
        <rFont val="Times New Roman"/>
        <family val="1"/>
      </rPr>
      <t xml:space="preserve"> thành </t>
    </r>
    <r>
      <rPr>
        <b/>
        <sz val="11"/>
        <rFont val="Times New Roman"/>
        <family val="1"/>
      </rPr>
      <t xml:space="preserve">nhà văn hóa Xóm Khuôn Năm 1 </t>
    </r>
    <r>
      <rPr>
        <sz val="11"/>
        <rFont val="Times New Roman"/>
        <family val="1"/>
      </rPr>
      <t>do đổi tên xóm</t>
    </r>
  </si>
  <si>
    <r>
      <t xml:space="preserve">Sửa đổi: </t>
    </r>
    <r>
      <rPr>
        <b/>
        <sz val="10"/>
        <rFont val="Times New Roman"/>
        <family val="1"/>
      </rPr>
      <t>nhà văn hóa xóm Dộc Lầy</t>
    </r>
    <r>
      <rPr>
        <sz val="10"/>
        <rFont val="Times New Roman"/>
        <family val="1"/>
      </rPr>
      <t xml:space="preserve"> thành </t>
    </r>
    <r>
      <rPr>
        <b/>
        <sz val="10"/>
        <rFont val="Times New Roman"/>
        <family val="1"/>
      </rPr>
      <t xml:space="preserve">nhà văn hóa Xóm Khuôn Năm 1 </t>
    </r>
    <r>
      <rPr>
        <sz val="10"/>
        <rFont val="Times New Roman"/>
        <family val="1"/>
      </rPr>
      <t>do đổi tên xóm</t>
    </r>
  </si>
  <si>
    <t>Từ nhà văn hóa Xóm Khuôn Năm 1 đến nhà văn hóa xóm Khuôn Năm 2</t>
  </si>
  <si>
    <r>
      <t xml:space="preserve">Sửa đổi: </t>
    </r>
    <r>
      <rPr>
        <b/>
        <sz val="11"/>
        <rFont val="Times New Roman"/>
        <family val="1"/>
      </rPr>
      <t>Rẽ vào đến nhà văn hóa xóm Dộc Lầy đến nhà văn hóa xóm Khuôn Năm</t>
    </r>
    <r>
      <rPr>
        <sz val="11"/>
        <rFont val="Times New Roman"/>
        <family val="1"/>
      </rPr>
      <t xml:space="preserve"> thành </t>
    </r>
    <r>
      <rPr>
        <b/>
        <sz val="11"/>
        <rFont val="Times New Roman"/>
        <family val="1"/>
      </rPr>
      <t>Từ nhà văn hóa Xóm Khuôn Năm 1 đến nhà văn hóa xóm Khuôn Năm 2</t>
    </r>
    <r>
      <rPr>
        <sz val="11"/>
        <rFont val="Times New Roman"/>
        <family val="1"/>
      </rPr>
      <t>. Lý do: thay đổi địa danh xóm</t>
    </r>
  </si>
  <si>
    <r>
      <t xml:space="preserve">Sửa đổi: </t>
    </r>
    <r>
      <rPr>
        <b/>
        <sz val="10"/>
        <rFont val="Times New Roman"/>
        <family val="1"/>
      </rPr>
      <t>Rẽ vào đến nhà văn hóa xóm Dộc Lầy đến nhà văn hóa xóm Khuôn Năm</t>
    </r>
    <r>
      <rPr>
        <sz val="10"/>
        <rFont val="Times New Roman"/>
        <family val="1"/>
      </rPr>
      <t xml:space="preserve"> thành </t>
    </r>
    <r>
      <rPr>
        <b/>
        <sz val="10"/>
        <rFont val="Times New Roman"/>
        <family val="1"/>
      </rPr>
      <t>Từ nhà văn hóa Xóm Khuôn Năm 1 đến nhà văn hóa xóm Khuôn Năm 2</t>
    </r>
    <r>
      <rPr>
        <sz val="10"/>
        <rFont val="Times New Roman"/>
        <family val="1"/>
      </rPr>
      <t>. Lý do: thay đổi địa danh xóm</t>
    </r>
  </si>
  <si>
    <t>Từ đường Tố Hữu rẽ vào xưởng nông cụ 1 cũ, vào 100m</t>
  </si>
  <si>
    <t>Từ ngã ba đi đảo Nam Hồ Núi Cốc đến đỉnh đèo Cao Trãng</t>
  </si>
  <si>
    <t>Từ đường Phúc Xuân đến xóm rừng Chùa xã Phúc Trìu</t>
  </si>
  <si>
    <r>
      <t xml:space="preserve">Từ đường Tố Hữu đến hết khách sạn </t>
    </r>
    <r>
      <rPr>
        <sz val="12"/>
        <color rgb="FFFF0000"/>
        <rFont val="Times New Roman"/>
        <family val="1"/>
      </rPr>
      <t>May Plaza</t>
    </r>
  </si>
  <si>
    <r>
      <t xml:space="preserve">Sửa tên </t>
    </r>
    <r>
      <rPr>
        <b/>
        <sz val="11"/>
        <rFont val="Times New Roman"/>
        <family val="1"/>
      </rPr>
      <t>khách sạn Đông Á III</t>
    </r>
    <r>
      <rPr>
        <sz val="11"/>
        <rFont val="Times New Roman"/>
        <family val="1"/>
      </rPr>
      <t xml:space="preserve"> thành </t>
    </r>
    <r>
      <rPr>
        <b/>
        <sz val="11"/>
        <rFont val="Times New Roman"/>
        <family val="1"/>
      </rPr>
      <t xml:space="preserve">khách sạn May Plaza, </t>
    </r>
    <r>
      <rPr>
        <sz val="11"/>
        <rFont val="Times New Roman"/>
        <family val="1"/>
      </rPr>
      <t>do khách sạn đổi tên</t>
    </r>
  </si>
  <si>
    <r>
      <t xml:space="preserve">Sửa tên </t>
    </r>
    <r>
      <rPr>
        <b/>
        <sz val="10"/>
        <rFont val="Times New Roman"/>
        <family val="1"/>
      </rPr>
      <t>khách sạn Đông Á III</t>
    </r>
    <r>
      <rPr>
        <sz val="10"/>
        <rFont val="Times New Roman"/>
        <family val="1"/>
      </rPr>
      <t xml:space="preserve"> thành </t>
    </r>
    <r>
      <rPr>
        <b/>
        <sz val="10"/>
        <rFont val="Times New Roman"/>
        <family val="1"/>
      </rPr>
      <t xml:space="preserve">khách sạn May Plaza, </t>
    </r>
    <r>
      <rPr>
        <sz val="10"/>
        <rFont val="Times New Roman"/>
        <family val="1"/>
      </rPr>
      <t>do khách sạn đổi tên</t>
    </r>
  </si>
  <si>
    <t>LVIII</t>
  </si>
  <si>
    <t>ĐƯỜNG TÂN CƯƠNG (Từ đường Quang Trung qua UBND xã Tân Cương đến đường Nam Hồ Núi Cốc)</t>
  </si>
  <si>
    <r>
      <t xml:space="preserve">Từ đường Quang Trung đến nhà </t>
    </r>
    <r>
      <rPr>
        <sz val="12"/>
        <color rgb="FFFF0000"/>
        <rFont val="Times New Roman"/>
        <family val="1"/>
      </rPr>
      <t>văn hóa tổ 4,</t>
    </r>
    <r>
      <rPr>
        <sz val="12"/>
        <color theme="1"/>
        <rFont val="Times New Roman"/>
        <family val="1"/>
      </rPr>
      <t xml:space="preserve"> phường Thịnh Đán</t>
    </r>
  </si>
  <si>
    <r>
      <t xml:space="preserve">Từ nhà </t>
    </r>
    <r>
      <rPr>
        <sz val="12"/>
        <color rgb="FFFF0000"/>
        <rFont val="Times New Roman"/>
        <family val="1"/>
      </rPr>
      <t>văn hóa tổ 4,</t>
    </r>
    <r>
      <rPr>
        <sz val="12"/>
        <color theme="1"/>
        <rFont val="Times New Roman"/>
        <family val="1"/>
      </rPr>
      <t xml:space="preserve"> phường Thịnh Đán đến ngã ba quán 300</t>
    </r>
  </si>
  <si>
    <t>Từ ngã ba quán 300 đến ngã ba đường rẽ vào Trường Mầm non xã Tân Cương</t>
  </si>
  <si>
    <t>Từ đường rẽ vào Trường Mầm non xã Tân Cương đến đường rẽ đi bãi rác</t>
  </si>
  <si>
    <t>Từ đường rẽ đi bãi rác đến gặp đường Nam Hồ Núi Cốc (đập chính Hồ Núi Cốc)</t>
  </si>
  <si>
    <r>
      <rPr>
        <sz val="12"/>
        <color rgb="FFFF0000"/>
        <rFont val="Times New Roman"/>
        <family val="1"/>
      </rPr>
      <t>Ngõ số 18:</t>
    </r>
    <r>
      <rPr>
        <sz val="12"/>
        <color theme="1"/>
        <rFont val="Times New Roman"/>
        <family val="1"/>
      </rPr>
      <t xml:space="preserve"> Từ đường Tân Cương đến rẽ cổng chính xóm Chợ đi qua xóm Soi Mít gặp đường Tân Cương</t>
    </r>
  </si>
  <si>
    <t>Từ hai đầu đường Tân Cương, vào 300m</t>
  </si>
  <si>
    <t>Đoạn còn lại trong tuyến</t>
  </si>
  <si>
    <t xml:space="preserve">Từ đường Tân Cương vào xóm Soi Mít </t>
  </si>
  <si>
    <t>Ngõ số 808 vào 100m</t>
  </si>
  <si>
    <r>
      <t xml:space="preserve">Bổ sung mới: </t>
    </r>
    <r>
      <rPr>
        <b/>
        <sz val="11"/>
        <rFont val="Times New Roman"/>
        <family val="1"/>
      </rPr>
      <t>ngõ số 808</t>
    </r>
  </si>
  <si>
    <r>
      <t xml:space="preserve">Bổ sung mới: </t>
    </r>
    <r>
      <rPr>
        <b/>
        <sz val="10"/>
        <rFont val="Times New Roman"/>
        <family val="1"/>
      </rPr>
      <t>ngõ số 808</t>
    </r>
  </si>
  <si>
    <t>Ngõ rẽ vào sân vận động tỉnh Thái Nguyên</t>
  </si>
  <si>
    <r>
      <t xml:space="preserve">Bổ sung mới: </t>
    </r>
    <r>
      <rPr>
        <b/>
        <sz val="11"/>
        <rFont val="Times New Roman"/>
        <family val="1"/>
      </rPr>
      <t>Ngõ rẽ vào sân vận động tỉnh Thái Nguyên</t>
    </r>
  </si>
  <si>
    <r>
      <t xml:space="preserve">Bổ sung mới: </t>
    </r>
    <r>
      <rPr>
        <b/>
        <sz val="10"/>
        <rFont val="Times New Roman"/>
        <family val="1"/>
      </rPr>
      <t>Ngõ rẽ vào sân vận động tỉnh Thái Nguyên</t>
    </r>
  </si>
  <si>
    <r>
      <rPr>
        <sz val="12"/>
        <color rgb="FFFF0000"/>
        <rFont val="Times New Roman"/>
        <family val="1"/>
      </rPr>
      <t>Ngõ số 28:</t>
    </r>
    <r>
      <rPr>
        <sz val="12"/>
        <color theme="1"/>
        <rFont val="Times New Roman"/>
        <family val="1"/>
      </rPr>
      <t xml:space="preserve"> Rẽ Chùa Y Na, vào 500m</t>
    </r>
  </si>
  <si>
    <r>
      <rPr>
        <sz val="12"/>
        <color rgb="FFFF0000"/>
        <rFont val="Times New Roman"/>
        <family val="1"/>
      </rPr>
      <t>Ngõ số 41:</t>
    </r>
    <r>
      <rPr>
        <sz val="12"/>
        <color theme="1"/>
        <rFont val="Times New Roman"/>
        <family val="1"/>
      </rPr>
      <t xml:space="preserve"> Rẽ đi Núi Guộc, vào 500m</t>
    </r>
  </si>
  <si>
    <r>
      <rPr>
        <sz val="12"/>
        <color rgb="FFFF0000"/>
        <rFont val="Times New Roman"/>
        <family val="1"/>
      </rPr>
      <t>Ngõ số 36</t>
    </r>
    <r>
      <rPr>
        <sz val="12"/>
        <color theme="1"/>
        <rFont val="Times New Roman"/>
        <family val="1"/>
      </rPr>
      <t>: Rẽ Trường Mầm non xã Tân Cương vào hết đất Trạm Y tế xã Tân Cương</t>
    </r>
  </si>
  <si>
    <t>Từ hết đất Trạm Y tế xã Tân Cương + 200m</t>
  </si>
  <si>
    <r>
      <rPr>
        <sz val="12"/>
        <color rgb="FFFF0000"/>
        <rFont val="Times New Roman"/>
        <family val="1"/>
      </rPr>
      <t>Ngõ số 46:</t>
    </r>
    <r>
      <rPr>
        <sz val="12"/>
        <color theme="1"/>
        <rFont val="Times New Roman"/>
        <family val="1"/>
      </rPr>
      <t xml:space="preserve"> Rẽ đến cổng Trường Trung học cơ sở Tân Cương</t>
    </r>
  </si>
  <si>
    <t>Rẽ đi Khu xử lý rác thải rắn đến ngầm Hồng Thái</t>
  </si>
  <si>
    <t>Các trục liên xóm, liên xã khác là đường bê tông có mặt đường rộng ≥ 2,5m, vào 200m</t>
  </si>
  <si>
    <t>LIX</t>
  </si>
  <si>
    <t>Đường Thịnh Đức (Từ đường Quang Trung qua UBND xã Thịnh Đức đến hết đất thành phố)</t>
  </si>
  <si>
    <t>Từ đường Quang Trung đến giáp đất Nghĩa trang Liệt sỹ tỉnh Thái Nguyên</t>
  </si>
  <si>
    <t>Từ đất Nghĩa trang Liệt sỹ tỉnh Thái Nguyên đến đường rẽ Trường bắn Lữ đoàn 382</t>
  </si>
  <si>
    <t>Từ đường rẽ Trường bắn Lữ đoàn 382 đến ngã 3 đi Sông Công</t>
  </si>
  <si>
    <t>Từ ngã 3 đi Sông Công đến hết đất thành phố</t>
  </si>
  <si>
    <t>Giáp Sông Công (xã Bá Xuyên), Từ Km 5/H5 (giáp đất xã Thịnh Đức, thành phố Thái Nguyên) đến Km 7/H3 + 70 (cầu La Giang) (giá 2tr200)</t>
  </si>
  <si>
    <t>Từ ngã 3 đi Sông Công đến Trại ngựa Bá Vân (hết đất xã Thịnh Đức)</t>
  </si>
  <si>
    <t>Giáp Sông Công, Đường Thịnh Đức đi Trung tâm Nghiên cứu và Phát triển chăn nuôi miền núi: Từ hết đất thành phố Thái Nguyên đến đập tràn (1tr045)</t>
  </si>
  <si>
    <t>Các trục liên xóm, liên xã, là đường bê tông có mặt đường rộng ≥ 2,5m, vào 200m</t>
  </si>
  <si>
    <t>Đường trong khu dân cư số 1, xã Thịnh Đức</t>
  </si>
  <si>
    <t>Đường rộng 17m</t>
  </si>
  <si>
    <t>LX</t>
  </si>
  <si>
    <t>ĐƯỜNG PHÚC XUÂN (Từ đường Tố Hữu đến đường Phúc Trìu)</t>
  </si>
  <si>
    <t>Rẽ từ đường Tố Hữu đến nhà văn hóa xóm Đồng Lạnh</t>
  </si>
  <si>
    <t>Chia lại đoạn cho phù hợp với hiện trạng</t>
  </si>
  <si>
    <r>
      <t xml:space="preserve">Sửa đổi </t>
    </r>
    <r>
      <rPr>
        <b/>
        <sz val="10"/>
        <rFont val="Times New Roman"/>
        <family val="1"/>
      </rPr>
      <t>chia đoạn</t>
    </r>
    <r>
      <rPr>
        <sz val="10"/>
        <rFont val="Times New Roman"/>
        <family val="1"/>
      </rPr>
      <t>. Lý do: phù hợp với hiện trạng</t>
    </r>
  </si>
  <si>
    <t>Từ Nhà văn hoá xóm Đồng Lạnh đến đường Phúc Trìu</t>
  </si>
  <si>
    <r>
      <t xml:space="preserve">Từ đường Phúc Xuân rẽ theo 2 đường đến nhà văn hóa xóm </t>
    </r>
    <r>
      <rPr>
        <sz val="12"/>
        <color rgb="FFFF0000"/>
        <rFont val="Times New Roman"/>
        <family val="1"/>
      </rPr>
      <t>Đồng Lạnh</t>
    </r>
  </si>
  <si>
    <r>
      <t xml:space="preserve">Sửa: </t>
    </r>
    <r>
      <rPr>
        <b/>
        <sz val="11"/>
        <rFont val="Times New Roman"/>
        <family val="1"/>
      </rPr>
      <t>xóm Long Giang</t>
    </r>
    <r>
      <rPr>
        <sz val="11"/>
        <rFont val="Times New Roman"/>
        <family val="1"/>
      </rPr>
      <t xml:space="preserve"> thành </t>
    </r>
    <r>
      <rPr>
        <b/>
        <sz val="11"/>
        <rFont val="Times New Roman"/>
        <family val="1"/>
      </rPr>
      <t>xóm Đồng Lạnh</t>
    </r>
  </si>
  <si>
    <r>
      <t xml:space="preserve">Sửa đổi: </t>
    </r>
    <r>
      <rPr>
        <b/>
        <sz val="10"/>
        <rFont val="Times New Roman"/>
        <family val="1"/>
      </rPr>
      <t>xóm Long Giang</t>
    </r>
    <r>
      <rPr>
        <sz val="10"/>
        <rFont val="Times New Roman"/>
        <family val="1"/>
      </rPr>
      <t xml:space="preserve"> thành </t>
    </r>
    <r>
      <rPr>
        <b/>
        <sz val="10"/>
        <rFont val="Times New Roman"/>
        <family val="1"/>
      </rPr>
      <t>xóm Đồng Lạnh</t>
    </r>
    <r>
      <rPr>
        <sz val="10"/>
        <rFont val="Times New Roman"/>
        <family val="1"/>
      </rPr>
      <t>. Lý do: thay đổi địa danh xóm</t>
    </r>
  </si>
  <si>
    <t>LXI</t>
  </si>
  <si>
    <t>ĐƯỜNG PHÚC TRÌU (Từ đường Tân Cương đi dọc theo kênh Núi Cốc đến đường Nam Núi Cốc)</t>
  </si>
  <si>
    <t>LXII</t>
  </si>
  <si>
    <t>ĐƯỜNG NAM NÚI CỐC (Từ đường Phúc Trìu đến đường Tố Hữu)</t>
  </si>
  <si>
    <t>LXIII</t>
  </si>
  <si>
    <t>ĐƯỜNG DƯƠNG TỰ MINH (Từ ngã ba Mỏ Bạch đến Km76, Quốc lộ 3)</t>
  </si>
  <si>
    <t>Từ ngã ba Mỏ Bạch đến gặp đường đê Mỏ Bạch</t>
  </si>
  <si>
    <t>Từ đường đê Mỏ Bạch đến cầu Mỏ Bạch</t>
  </si>
  <si>
    <t>Từ cầu Mỏ Bạch đến cổng nhà máy Z127</t>
  </si>
  <si>
    <t>Từ cổng nhà máy Z127 đến cầu Tân Long</t>
  </si>
  <si>
    <t>Từ cầu Tân Long đến đảo tròn Tân Long</t>
  </si>
  <si>
    <t>Từ đảo tròn Tân Long đến Km76, Quốc lộ 3</t>
  </si>
  <si>
    <r>
      <t xml:space="preserve">Ngõ số 889: Đường rẽ vào cổng </t>
    </r>
    <r>
      <rPr>
        <sz val="12"/>
        <color rgb="FFFF0000"/>
        <rFont val="Times New Roman"/>
        <family val="1"/>
      </rPr>
      <t>Công ty Lương thực</t>
    </r>
    <r>
      <rPr>
        <sz val="12"/>
        <color theme="1"/>
        <rFont val="Times New Roman"/>
        <family val="1"/>
      </rPr>
      <t xml:space="preserve"> đến khu dân cư Sở Xây dựng</t>
    </r>
  </si>
  <si>
    <r>
      <t xml:space="preserve">Sửa: </t>
    </r>
    <r>
      <rPr>
        <b/>
        <sz val="11"/>
        <rFont val="Times New Roman"/>
        <family val="1"/>
      </rPr>
      <t>Nhà máy xay Mỏ Bạch</t>
    </r>
    <r>
      <rPr>
        <sz val="11"/>
        <rFont val="Times New Roman"/>
        <family val="1"/>
      </rPr>
      <t xml:space="preserve"> thành </t>
    </r>
    <r>
      <rPr>
        <b/>
        <sz val="11"/>
        <rFont val="Times New Roman"/>
        <family val="1"/>
      </rPr>
      <t xml:space="preserve">Công ty Lương thực </t>
    </r>
    <r>
      <rPr>
        <sz val="11"/>
        <rFont val="Times New Roman"/>
        <family val="1"/>
      </rPr>
      <t>do thay đổi địa điểm</t>
    </r>
  </si>
  <si>
    <r>
      <t xml:space="preserve">Sửa đổi: </t>
    </r>
    <r>
      <rPr>
        <b/>
        <sz val="10"/>
        <rFont val="Times New Roman"/>
        <family val="1"/>
      </rPr>
      <t>Nhà máy xay Mỏ Bạch</t>
    </r>
    <r>
      <rPr>
        <sz val="10"/>
        <rFont val="Times New Roman"/>
        <family val="1"/>
      </rPr>
      <t xml:space="preserve"> thành </t>
    </r>
    <r>
      <rPr>
        <b/>
        <sz val="10"/>
        <rFont val="Times New Roman"/>
        <family val="1"/>
      </rPr>
      <t>Công ty Lương thực</t>
    </r>
    <r>
      <rPr>
        <sz val="10"/>
        <rFont val="Times New Roman"/>
        <family val="1"/>
      </rPr>
      <t>. Lý do: thay đổi địa điểm</t>
    </r>
  </si>
  <si>
    <t>Từ đường Dương Tự Minh đến cổng Nhà máy xay Mỏ Bạch cũ</t>
  </si>
  <si>
    <t>Từ cổng Nhà máy xay Mỏ Bạch cũ đến khu dân cư Sở Xây dựng có đường rộng ≥ 3,5m</t>
  </si>
  <si>
    <t>Từ Nhà máy xay Mỏ Bạch cũ rẽ trái vào 100m</t>
  </si>
  <si>
    <t>Ngõ số 20/1: Rẽ vào Khu tập thể Cầu đường, vào 150m</t>
  </si>
  <si>
    <t>Ngõ số 885: Vào đến đất Doanh nghiệp may Tháng Tám</t>
  </si>
  <si>
    <t>Ngõ số 962: Rẽ vào chợ Quang Vinh mới</t>
  </si>
  <si>
    <t>Từ đường Dương Tự Minh, vào 100m</t>
  </si>
  <si>
    <t>Qua 100m đến 200m rẽ về 2 phía</t>
  </si>
  <si>
    <t>Tiếp theo 2 phía có mặt đường bê tông rộng ≥ 2,5m, nhưng &lt; 3,5m</t>
  </si>
  <si>
    <t>Ngõ số 882: Rẽ vào xóm Thần Vì</t>
  </si>
  <si>
    <t>Qua 200m tiếp theo đến ngã ba đi Nghĩa trang Thần Vì</t>
  </si>
  <si>
    <t>Các nhánh rẽ trên trục phụ có mặt đường bê tông rộng ≥ 2,5m, vào 100m</t>
  </si>
  <si>
    <t>Ngõ số 865 và ngõ rẽ cạnh UBND phường Quang Vinh, vào đến nhà văn hóa tổ 8, phường Quang Vinh</t>
  </si>
  <si>
    <t>Ngõ số 845: Rẽ vào cổng phụ Công ty nhiệt điện Cao Ngạn</t>
  </si>
  <si>
    <t>Từ đường Dương Tự Minh, vào 100m</t>
  </si>
  <si>
    <t>Qua 100m đến nhà văn hóa Điện lực</t>
  </si>
  <si>
    <t>Từ nhà văn hóa Điện lực đến hết Trường Mầm non Điện lực</t>
  </si>
  <si>
    <t>Các đường rẽ trong khu dân cư quanh sân bóng có mặt đường bê tông rộng ≥ 3m</t>
  </si>
  <si>
    <t>Ngõ số 719: Rẽ vào cổng chính Công ty nhiệt điện Cao Ngạn</t>
  </si>
  <si>
    <t>Từ đường Dương Tự Minh đến ngã ba rẽ sân bóng Công ty Nhiệt điện Cao Ngạn</t>
  </si>
  <si>
    <t>Từ ngã ba rẽ sân bóng Công ty Nhiệt điện Cao Ngạn đến hết đất Hợp tác xã Cộng Lực</t>
  </si>
  <si>
    <t>Ngõ số 740: Vào tổ dân phố Tân Thành (đối diện Ngõ số 719 vào Công ty nhiệt điện Cao Ngạn)</t>
  </si>
  <si>
    <t>Đoạn còn lại và các nhánh rẽ trên trục phụ có mặt đường bê tông rộng ≥ 2,5m, vào 100m</t>
  </si>
  <si>
    <r>
      <rPr>
        <sz val="12"/>
        <color rgb="FFFF0000"/>
        <rFont val="Times New Roman"/>
        <family val="1"/>
      </rPr>
      <t>Ngõ số 673</t>
    </r>
    <r>
      <rPr>
        <sz val="12"/>
        <color theme="1"/>
        <rFont val="Times New Roman"/>
        <family val="1"/>
      </rPr>
      <t>: Vào hết đường dân sinh</t>
    </r>
  </si>
  <si>
    <r>
      <t>Sửa đổi:</t>
    </r>
    <r>
      <rPr>
        <b/>
        <sz val="11"/>
        <rFont val="Times New Roman"/>
        <family val="1"/>
      </rPr>
      <t xml:space="preserve"> Ngõ số 675b</t>
    </r>
    <r>
      <rPr>
        <sz val="11"/>
        <rFont val="Times New Roman"/>
        <family val="1"/>
      </rPr>
      <t xml:space="preserve"> thành </t>
    </r>
    <r>
      <rPr>
        <b/>
        <sz val="11"/>
        <rFont val="Times New Roman"/>
        <family val="1"/>
      </rPr>
      <t xml:space="preserve">Ngõ số 673 </t>
    </r>
    <r>
      <rPr>
        <sz val="11"/>
        <rFont val="Times New Roman"/>
        <family val="1"/>
      </rPr>
      <t>theo hiện trạng</t>
    </r>
  </si>
  <si>
    <r>
      <t>Sửa đổi:</t>
    </r>
    <r>
      <rPr>
        <b/>
        <sz val="10"/>
        <rFont val="Times New Roman"/>
        <family val="1"/>
      </rPr>
      <t xml:space="preserve"> Ngõ số 675b</t>
    </r>
    <r>
      <rPr>
        <sz val="10"/>
        <rFont val="Times New Roman"/>
        <family val="1"/>
      </rPr>
      <t xml:space="preserve"> thành </t>
    </r>
    <r>
      <rPr>
        <b/>
        <sz val="10"/>
        <rFont val="Times New Roman"/>
        <family val="1"/>
      </rPr>
      <t xml:space="preserve">Ngõ số 673 </t>
    </r>
    <r>
      <rPr>
        <sz val="10"/>
        <rFont val="Times New Roman"/>
        <family val="1"/>
      </rPr>
      <t>theo hiện trạng</t>
    </r>
  </si>
  <si>
    <t>Rẽ cổng nhà máy Z127 đến khu tập thể Z127</t>
  </si>
  <si>
    <t>Từ đường Dương Tự Minh vào đến cổng Z127</t>
  </si>
  <si>
    <t>Từ cổng Z127 rẽ theo hàng rào Z127 đến nhà công vụ Z127</t>
  </si>
  <si>
    <t>Ngõ rẽ từ đường Dương Tự Minh vào đến nhà công vụ Z127</t>
  </si>
  <si>
    <t>Từ nhà công vụ Z127 đến gặp chợ Quan Triều</t>
  </si>
  <si>
    <t>Các nhánh rẽ trên đường từ nhà công vụ Z127 đến hết khu tập thể Z127 gặp chợ Quan Triều, vào 100m, đường ≥ 2m</t>
  </si>
  <si>
    <t>Ngõ số 616; 618: Rẽ khu dân cư Cửa hàng ăn Quan Triều đến Thư viện Z127</t>
  </si>
  <si>
    <t>Ngõ số 575: Rẽ vào Ban Quản lý dự án Công ty nhiệt điện Cao Ngạn (ngõ Đá)</t>
  </si>
  <si>
    <t>Từ đường Dương Tự Minh vào đến cổng Ban quản lý dự án</t>
  </si>
  <si>
    <t>Từ cổng Ban quản lý dự án đi khu dân cư Xây lắp cũ có mặt đường bê tông rộng ≥ 2,5m</t>
  </si>
  <si>
    <r>
      <rPr>
        <sz val="12"/>
        <color rgb="FFFF0000"/>
        <rFont val="Times New Roman"/>
        <family val="1"/>
      </rPr>
      <t>Ngõ số 525:</t>
    </r>
    <r>
      <rPr>
        <sz val="12"/>
        <color theme="1"/>
        <rFont val="Times New Roman"/>
        <family val="1"/>
      </rPr>
      <t xml:space="preserve"> Rẽ theo hàng rào Bưu điện Quan Triều vào đến ngã 3</t>
    </r>
  </si>
  <si>
    <r>
      <t>Sửa đổi:</t>
    </r>
    <r>
      <rPr>
        <b/>
        <sz val="11"/>
        <rFont val="Times New Roman"/>
        <family val="1"/>
      </rPr>
      <t xml:space="preserve"> Ngõ số 527</t>
    </r>
    <r>
      <rPr>
        <sz val="11"/>
        <rFont val="Times New Roman"/>
        <family val="1"/>
      </rPr>
      <t xml:space="preserve"> thành </t>
    </r>
    <r>
      <rPr>
        <b/>
        <sz val="11"/>
        <rFont val="Times New Roman"/>
        <family val="1"/>
      </rPr>
      <t xml:space="preserve">Ngõ số 525 </t>
    </r>
    <r>
      <rPr>
        <sz val="11"/>
        <rFont val="Times New Roman"/>
        <family val="1"/>
      </rPr>
      <t>theo hiện trạng</t>
    </r>
  </si>
  <si>
    <r>
      <t>Sửa đổi:</t>
    </r>
    <r>
      <rPr>
        <b/>
        <sz val="10"/>
        <rFont val="Times New Roman"/>
        <family val="1"/>
      </rPr>
      <t xml:space="preserve"> Ngõ số 527</t>
    </r>
    <r>
      <rPr>
        <sz val="10"/>
        <rFont val="Times New Roman"/>
        <family val="1"/>
      </rPr>
      <t xml:space="preserve"> thành </t>
    </r>
    <r>
      <rPr>
        <b/>
        <sz val="10"/>
        <rFont val="Times New Roman"/>
        <family val="1"/>
      </rPr>
      <t xml:space="preserve">Ngõ số 525 </t>
    </r>
    <r>
      <rPr>
        <sz val="10"/>
        <rFont val="Times New Roman"/>
        <family val="1"/>
      </rPr>
      <t>theo hiện trạng</t>
    </r>
  </si>
  <si>
    <t>Ngõ số 511: Rẽ theo đường sắt cũ</t>
  </si>
  <si>
    <t>17.3</t>
  </si>
  <si>
    <t>Nhánh đường sắt cũ rẽ sang hội trường đổ gặp khu tái định cư băng tải than</t>
  </si>
  <si>
    <r>
      <rPr>
        <sz val="12"/>
        <color rgb="FFFF0000"/>
        <rFont val="Times New Roman"/>
        <family val="1"/>
      </rPr>
      <t>Ngõ 505:</t>
    </r>
    <r>
      <rPr>
        <sz val="12"/>
        <color theme="1"/>
        <rFont val="Times New Roman"/>
        <family val="1"/>
      </rPr>
      <t xml:space="preserve"> Rẽ vào đến cổng Công ty cổ phần Giấy Hoàng Văn Thụ</t>
    </r>
  </si>
  <si>
    <t>Từ cổng Công ty cổ phần Giấy Hoàng Văn Thụ rẽ theo hàng rào Nhà máy Giấy Hoàng Văn Thụ đến gặp đường goòng cũ</t>
  </si>
  <si>
    <t>Nhánh rẽ vào khu tái định cư tuyến băng tải than đi gặp ngõ số 511</t>
  </si>
  <si>
    <t>18.3</t>
  </si>
  <si>
    <t>Nhánh rẽ theo hàng rào sân vận động Công ty cổ phần Giấy Hoàng Văn Thụ có đường rộng ≥ 3,5m</t>
  </si>
  <si>
    <t>Ngõ số 451; 698; 641; 636: Từ đường Dương Tự Minh, vào 100m</t>
  </si>
  <si>
    <t>Rẽ vào đường goòng 2 bên</t>
  </si>
  <si>
    <t>Ngõ số 714: Từ đường Dương Tự Minh, vào 100m</t>
  </si>
  <si>
    <r>
      <t xml:space="preserve">Ngõ số 335: Rẽ vào </t>
    </r>
    <r>
      <rPr>
        <sz val="12"/>
        <color rgb="FFFF0000"/>
        <rFont val="Times New Roman"/>
        <family val="1"/>
      </rPr>
      <t>khu dân cư tổ 4,</t>
    </r>
    <r>
      <rPr>
        <sz val="12"/>
        <color theme="1"/>
        <rFont val="Times New Roman"/>
        <family val="1"/>
      </rPr>
      <t xml:space="preserve"> phường Tân Long, vào 100m</t>
    </r>
  </si>
  <si>
    <r>
      <t xml:space="preserve">Sửa </t>
    </r>
    <r>
      <rPr>
        <b/>
        <sz val="11"/>
        <rFont val="Times New Roman"/>
        <family val="1"/>
      </rPr>
      <t>tổ 6</t>
    </r>
    <r>
      <rPr>
        <sz val="11"/>
        <rFont val="Times New Roman"/>
        <family val="1"/>
      </rPr>
      <t xml:space="preserve"> thành </t>
    </r>
    <r>
      <rPr>
        <b/>
        <sz val="11"/>
        <rFont val="Times New Roman"/>
        <family val="1"/>
      </rPr>
      <t xml:space="preserve">tổ 4 </t>
    </r>
    <r>
      <rPr>
        <sz val="11"/>
        <rFont val="Times New Roman"/>
        <family val="1"/>
      </rPr>
      <t>do thay đổi địa danh tổ</t>
    </r>
  </si>
  <si>
    <r>
      <t xml:space="preserve">Sửa đổi: </t>
    </r>
    <r>
      <rPr>
        <b/>
        <sz val="10"/>
        <rFont val="Times New Roman"/>
        <family val="1"/>
      </rPr>
      <t>tổ 6</t>
    </r>
    <r>
      <rPr>
        <sz val="10"/>
        <rFont val="Times New Roman"/>
        <family val="1"/>
      </rPr>
      <t xml:space="preserve"> thành </t>
    </r>
    <r>
      <rPr>
        <b/>
        <sz val="10"/>
        <rFont val="Times New Roman"/>
        <family val="1"/>
      </rPr>
      <t>tổ 4</t>
    </r>
    <r>
      <rPr>
        <sz val="10"/>
        <rFont val="Times New Roman"/>
        <family val="1"/>
      </rPr>
      <t>. Lý do: thay đổi địa danh tổ</t>
    </r>
  </si>
  <si>
    <t>Ngõ rẽ từ số nhà 370; 404, vào 100m</t>
  </si>
  <si>
    <r>
      <rPr>
        <sz val="12"/>
        <color rgb="FFFF0000"/>
        <rFont val="Times New Roman"/>
        <family val="1"/>
      </rPr>
      <t>Ngõ số 321</t>
    </r>
    <r>
      <rPr>
        <sz val="12"/>
        <color theme="1"/>
        <rFont val="Times New Roman"/>
        <family val="1"/>
      </rPr>
      <t>: Rẽ theo hàng rào Cơ khí 3/2</t>
    </r>
  </si>
  <si>
    <t>Từ đường Dương Tự Minh, vào 200m</t>
  </si>
  <si>
    <t>Đường trục ngang trong khu dân cư 3/2 rộng ≥ 3,5m</t>
  </si>
  <si>
    <r>
      <rPr>
        <sz val="12"/>
        <color rgb="FFFF0000"/>
        <rFont val="Times New Roman"/>
        <family val="1"/>
      </rPr>
      <t>Ngõ số 356:</t>
    </r>
    <r>
      <rPr>
        <sz val="12"/>
        <color theme="1"/>
        <rFont val="Times New Roman"/>
        <family val="1"/>
      </rPr>
      <t xml:space="preserve"> Rẽ vào xưởng 100</t>
    </r>
  </si>
  <si>
    <t>Từ đường Dương Tự Minh, vào 150m</t>
  </si>
  <si>
    <t>Đường ngang trong khu dân cư có đường rộng ≥ 3,5m</t>
  </si>
  <si>
    <t>Ngõ số 236: Rẽ vào Trại giam Công an thành phố cũ, vào 100m</t>
  </si>
  <si>
    <r>
      <rPr>
        <sz val="12"/>
        <color rgb="FFFF0000"/>
        <rFont val="Times New Roman"/>
        <family val="1"/>
      </rPr>
      <t>Ngõ số 191:</t>
    </r>
    <r>
      <rPr>
        <sz val="12"/>
        <color theme="1"/>
        <rFont val="Times New Roman"/>
        <family val="1"/>
      </rPr>
      <t xml:space="preserve"> Rẽ vào khu dân </t>
    </r>
    <r>
      <rPr>
        <sz val="12"/>
        <color rgb="FFFF0000"/>
        <rFont val="Times New Roman"/>
        <family val="1"/>
      </rPr>
      <t>cư tổ 5</t>
    </r>
    <r>
      <rPr>
        <sz val="12"/>
        <color theme="1"/>
        <rFont val="Times New Roman"/>
        <family val="1"/>
      </rPr>
      <t>, phường Tân Long</t>
    </r>
  </si>
  <si>
    <r>
      <t xml:space="preserve">Bổ sung tên </t>
    </r>
    <r>
      <rPr>
        <b/>
        <sz val="11"/>
        <rFont val="Times New Roman"/>
        <family val="1"/>
      </rPr>
      <t>Ngõ số 191</t>
    </r>
    <r>
      <rPr>
        <sz val="11"/>
        <rFont val="Times New Roman"/>
        <family val="1"/>
      </rPr>
      <t xml:space="preserve"> và </t>
    </r>
    <r>
      <rPr>
        <b/>
        <sz val="11"/>
        <rFont val="Times New Roman"/>
        <family val="1"/>
      </rPr>
      <t>khu dân cư tổ 9</t>
    </r>
    <r>
      <rPr>
        <sz val="11"/>
        <rFont val="Times New Roman"/>
        <family val="1"/>
      </rPr>
      <t xml:space="preserve"> thành </t>
    </r>
    <r>
      <rPr>
        <b/>
        <sz val="11"/>
        <rFont val="Times New Roman"/>
        <family val="1"/>
      </rPr>
      <t xml:space="preserve">khu dân cư tổ 5 </t>
    </r>
    <r>
      <rPr>
        <sz val="11"/>
        <rFont val="Times New Roman"/>
        <family val="1"/>
      </rPr>
      <t>do cắm biển ngõ mới và thay đổi địa danh tổ dân phố</t>
    </r>
  </si>
  <si>
    <t>Qua 150m đến 250m tiếp theo</t>
  </si>
  <si>
    <r>
      <rPr>
        <sz val="12"/>
        <color rgb="FFFF0000"/>
        <rFont val="Times New Roman"/>
        <family val="1"/>
      </rPr>
      <t>Ngõ số 168</t>
    </r>
    <r>
      <rPr>
        <sz val="12"/>
        <color theme="1"/>
        <rFont val="Times New Roman"/>
        <family val="1"/>
      </rPr>
      <t>: Rẽ đến nhà văn hóa tổ 11, phường Tân Long (Công ty Cổ phần Vận tải ô tô số 10)</t>
    </r>
  </si>
  <si>
    <r>
      <t xml:space="preserve">Sửa: </t>
    </r>
    <r>
      <rPr>
        <b/>
        <sz val="11"/>
        <rFont val="Times New Roman"/>
        <family val="1"/>
      </rPr>
      <t>Ngõ 146</t>
    </r>
    <r>
      <rPr>
        <sz val="11"/>
        <rFont val="Times New Roman"/>
        <family val="1"/>
      </rPr>
      <t xml:space="preserve"> thành </t>
    </r>
    <r>
      <rPr>
        <b/>
        <sz val="11"/>
        <rFont val="Times New Roman"/>
        <family val="1"/>
      </rPr>
      <t xml:space="preserve">ngõ 168 </t>
    </r>
    <r>
      <rPr>
        <sz val="11"/>
        <rFont val="Times New Roman"/>
        <family val="1"/>
      </rPr>
      <t>theo hiện trạng</t>
    </r>
  </si>
  <si>
    <r>
      <t xml:space="preserve">Sửa đổi: </t>
    </r>
    <r>
      <rPr>
        <b/>
        <sz val="10"/>
        <rFont val="Times New Roman"/>
        <family val="1"/>
      </rPr>
      <t>Ngõ 146</t>
    </r>
    <r>
      <rPr>
        <sz val="10"/>
        <rFont val="Times New Roman"/>
        <family val="1"/>
      </rPr>
      <t xml:space="preserve"> thành </t>
    </r>
    <r>
      <rPr>
        <b/>
        <sz val="10"/>
        <rFont val="Times New Roman"/>
        <family val="1"/>
      </rPr>
      <t>ngõ 168</t>
    </r>
    <r>
      <rPr>
        <sz val="10"/>
        <rFont val="Times New Roman"/>
        <family val="1"/>
      </rPr>
      <t>. Lý do: thay đổi biển ngõ mới</t>
    </r>
  </si>
  <si>
    <t>Ngõ số 163: Rẽ vào khu tập thể Nhà máy Sứ, vào 200m</t>
  </si>
  <si>
    <t>Ngõ số 139: Vào UBND phường Tân Long</t>
  </si>
  <si>
    <t>Từ đường Dương Tự Minh qua UBND phường Tân Long đến ngã ba Trường Trung học cơ sở Tân Long</t>
  </si>
  <si>
    <t>Từ ngã ba Trường Trung học cơ sở Tân Long đến cổng Trường Tiểu học Tân Long</t>
  </si>
  <si>
    <t>Nhánh rẽ từ trục phụ vào khu dân cư số 2, phường Tân Long</t>
  </si>
  <si>
    <r>
      <t xml:space="preserve">Ngõ số 128: </t>
    </r>
    <r>
      <rPr>
        <sz val="12"/>
        <color rgb="FFFF0000"/>
        <rFont val="Times New Roman"/>
        <family val="1"/>
      </rPr>
      <t>Rẽ vào tổ 10</t>
    </r>
    <r>
      <rPr>
        <sz val="12"/>
        <color theme="1"/>
        <rFont val="Times New Roman"/>
        <family val="1"/>
      </rPr>
      <t>, phường Tân Long</t>
    </r>
  </si>
  <si>
    <t>Sửa đổi: tổ 20 thành tổ 10 do thay đổi tên tổ dân phố</t>
  </si>
  <si>
    <t>Từ đường Dương Tự Minh vào đến ngã ba (hết đất Trường Mầm Non phường Tân Long)</t>
  </si>
  <si>
    <t>Từ ngã ba rẽ theo về 2 phía đến cống chui tuyến tránh Quốc lộ 3</t>
  </si>
  <si>
    <t>Khu dân cư tái định cư phường Tân Long</t>
  </si>
  <si>
    <t>Các ô bám đường quy hoạch rộng ≥ 16,5m</t>
  </si>
  <si>
    <t>Các ô bám đường quy hoạch rộng ≥ 9m, nhưng &lt; 16,5m</t>
  </si>
  <si>
    <r>
      <t xml:space="preserve">Ngõ số 77: Rẽ </t>
    </r>
    <r>
      <rPr>
        <sz val="12"/>
        <color rgb="FFFF0000"/>
        <rFont val="Times New Roman"/>
        <family val="1"/>
      </rPr>
      <t>khu dân cư tổ 8</t>
    </r>
    <r>
      <rPr>
        <sz val="12"/>
        <color theme="1"/>
        <rFont val="Times New Roman"/>
        <family val="1"/>
      </rPr>
      <t>, vào 100m</t>
    </r>
  </si>
  <si>
    <t>Sửa đổi: tổ 15 thành tổ 8 do thay đổi tên tổ dân phố</t>
  </si>
  <si>
    <r>
      <t>Ngõ số 45: Rẽ </t>
    </r>
    <r>
      <rPr>
        <sz val="12"/>
        <color rgb="FFFF0000"/>
        <rFont val="Times New Roman"/>
        <family val="1"/>
      </rPr>
      <t>khu dân cư tổ 8</t>
    </r>
    <r>
      <rPr>
        <sz val="12"/>
        <color theme="1"/>
        <rFont val="Times New Roman"/>
        <family val="1"/>
      </rPr>
      <t>, vào 100m</t>
    </r>
  </si>
  <si>
    <t>Sửa đổi: tổ 16 thành tổ 8 do thay đổi tên tổ dân phố</t>
  </si>
  <si>
    <r>
      <t xml:space="preserve">Đường rẽ vào đồi PAM </t>
    </r>
    <r>
      <rPr>
        <sz val="12"/>
        <color rgb="FFFF0000"/>
        <rFont val="Times New Roman"/>
        <family val="1"/>
      </rPr>
      <t>tổ 8</t>
    </r>
    <r>
      <rPr>
        <sz val="12"/>
        <color theme="1"/>
        <rFont val="Times New Roman"/>
        <family val="1"/>
      </rPr>
      <t>, vào 100m</t>
    </r>
  </si>
  <si>
    <r>
      <t xml:space="preserve">Ngõ số 62; 80; 99; 246; </t>
    </r>
    <r>
      <rPr>
        <sz val="12"/>
        <color rgb="FFFF0000"/>
        <rFont val="Times New Roman"/>
        <family val="1"/>
      </rPr>
      <t>2B; 18; 64; 70; 334; 253; 177; 01</t>
    </r>
    <r>
      <rPr>
        <sz val="12"/>
        <color theme="1"/>
        <rFont val="Times New Roman"/>
        <family val="1"/>
      </rPr>
      <t>: Vào 100m</t>
    </r>
  </si>
  <si>
    <r>
      <t xml:space="preserve">Bổ sung thêm </t>
    </r>
    <r>
      <rPr>
        <b/>
        <sz val="11"/>
        <rFont val="Times New Roman"/>
        <family val="1"/>
      </rPr>
      <t>ngõ số 2B; 18; 64; 70; 334; 253; 177; 01</t>
    </r>
  </si>
  <si>
    <r>
      <t xml:space="preserve">Bổ sung: thêm </t>
    </r>
    <r>
      <rPr>
        <b/>
        <sz val="10"/>
        <rFont val="Times New Roman"/>
        <family val="1"/>
      </rPr>
      <t>ngõ số 2B; 18; 64; 70; 334; 253; 177; 01</t>
    </r>
    <r>
      <rPr>
        <sz val="10"/>
        <rFont val="Times New Roman"/>
        <family val="1"/>
      </rPr>
      <t>. Lý do: phù hợp với hiện trạng</t>
    </r>
  </si>
  <si>
    <t>LXIV</t>
  </si>
  <si>
    <t>ĐƯỜNG QUANG VINH (Từ đường Dương Tự Minh qua Trường Trung học cơ sở Quang Vinh đi gặp đường Bắc Kạn)</t>
  </si>
  <si>
    <t>Từ đường Dương Tự Minh đến hết đất Trường Tiểu học Quang Vinh, có đường ≥19,5m</t>
  </si>
  <si>
    <r>
      <t xml:space="preserve">Từ đất Trường Tiểu học Quang Vinh đến </t>
    </r>
    <r>
      <rPr>
        <sz val="12"/>
        <color rgb="FFFF0000"/>
        <rFont val="Times New Roman"/>
        <family val="1"/>
      </rPr>
      <t>nhà văn hóa tổ 8</t>
    </r>
  </si>
  <si>
    <t>Sửa đổi: tổ 14 thành tổ 8 do thay đổi tên tổ dân phố</t>
  </si>
  <si>
    <r>
      <t xml:space="preserve">Từ nhà </t>
    </r>
    <r>
      <rPr>
        <sz val="12"/>
        <color rgb="FFFF0000"/>
        <rFont val="Times New Roman"/>
        <family val="1"/>
      </rPr>
      <t>văn hóa tổ 8</t>
    </r>
    <r>
      <rPr>
        <sz val="12"/>
        <color theme="1"/>
        <rFont val="Times New Roman"/>
        <family val="1"/>
      </rPr>
      <t xml:space="preserve"> ra gặp đường Bắc Kạn</t>
    </r>
  </si>
  <si>
    <t>Rẽ vào khu dân cư quy hoạch Nhà máy xay Mỏ Bạch (rẽ sau Công an phường Quang Vinh), vào 100m</t>
  </si>
  <si>
    <t>Rẽ vào tổ 10, phường Quang Vinh, vào 200m</t>
  </si>
  <si>
    <t>Rẽ vào tổ 11, tổ 12, phường Quang Vinh vào 150m, có đường bê tông rộng ≥ 2,5m</t>
  </si>
  <si>
    <t>Đường còn lại trong khu dân cư số 1 Quang Vinh đã xây dựng xong hạ tầng: Đường rộng ≥ 9m</t>
  </si>
  <si>
    <r>
      <t xml:space="preserve">Các nhánh rẽ trên đường Quang Vinh, (đoạn từ Trường Tiểu học Quang Vinh đến </t>
    </r>
    <r>
      <rPr>
        <sz val="12"/>
        <color rgb="FFFF0000"/>
        <rFont val="Times New Roman"/>
        <family val="1"/>
      </rPr>
      <t>nhà văn hóa tổ 8</t>
    </r>
    <r>
      <rPr>
        <sz val="12"/>
        <color theme="1"/>
        <rFont val="Times New Roman"/>
        <family val="1"/>
      </rPr>
      <t>), vào 150m</t>
    </r>
  </si>
  <si>
    <r>
      <t xml:space="preserve">Các nhánh rẽ trên đường Quang Vinh, (đoạn từ </t>
    </r>
    <r>
      <rPr>
        <sz val="12"/>
        <color rgb="FFFF0000"/>
        <rFont val="Times New Roman"/>
        <family val="1"/>
      </rPr>
      <t>nhà văn hóa tổ 8</t>
    </r>
    <r>
      <rPr>
        <sz val="12"/>
        <color theme="1"/>
        <rFont val="Times New Roman"/>
        <family val="1"/>
      </rPr>
      <t xml:space="preserve"> đến đường Bắc Kạn), vào 150m</t>
    </r>
  </si>
  <si>
    <t>Sửa đổi: tổ 14 thành tổ 8 và tổ 17 thành tổ 10 do thay đổi tên tổ dân phố</t>
  </si>
  <si>
    <t>LXV</t>
  </si>
  <si>
    <t>ĐƯỜNG QUAN TRIỀU (Từ đường Dương Tự Minh vào đến ga Quan Triều)</t>
  </si>
  <si>
    <t>Từ đường Dương Tự Minh đến hết đất Công ty cổ phần Xây dựng và sản xuất vật liệu xây dựng Thái Nguyên</t>
  </si>
  <si>
    <t>Từ giáp đất Công ty cổ phần Xây dựng và sản xuất vật liệu xây dựng Thái Nguyên đến Ga Quan Triều</t>
  </si>
  <si>
    <t>Rẽ theo hàng rào chợ Quan Triều, vào 50m</t>
  </si>
  <si>
    <t>Rẽ từ đường Quan Triều vào khu dân cư Công ty cổ phần Xây dựng và sản xuất vật liệu xây dựng Thái Nguyên, vào 100m</t>
  </si>
  <si>
    <t>Các đường trong khu dân cư số 3, phường Quan Triều đã xong hạ tầng</t>
  </si>
  <si>
    <t>Đường rộng ≥ 16,5m đến 19,5m</t>
  </si>
  <si>
    <t>Đường rộng ≥ 14,5m nhưng &lt; 16,5m</t>
  </si>
  <si>
    <t>3.3</t>
  </si>
  <si>
    <t>Đường rộng ≥12,5m nhưng &lt; 14,5m</t>
  </si>
  <si>
    <r>
      <t xml:space="preserve">Rẽ từ đường Quan Triều đi tổ </t>
    </r>
    <r>
      <rPr>
        <sz val="12"/>
        <color rgb="FFFF0000"/>
        <rFont val="Times New Roman"/>
        <family val="1"/>
      </rPr>
      <t>dân phố 11</t>
    </r>
    <r>
      <rPr>
        <sz val="12"/>
        <color theme="1"/>
        <rFont val="Times New Roman"/>
        <family val="1"/>
      </rPr>
      <t xml:space="preserve"> (đối diện đường vào cầu Chui cũ)</t>
    </r>
  </si>
  <si>
    <t>Sửa đổi: tổ 15 thành tổ 11 do thay đổi tên tổ dân phố</t>
  </si>
  <si>
    <t>Vào 100m</t>
  </si>
  <si>
    <t>Từ 100m đến 300m</t>
  </si>
  <si>
    <t>Rẽ từ Ga Quan Triều theo đường sắt vào 100m, có đường bê tông ≥ 2,5m</t>
  </si>
  <si>
    <t>Các nhánh khác rẽ từ đường Quan Triều vào 100m có đường bê tông rộng ≥ 2,5m</t>
  </si>
  <si>
    <t>LXVI</t>
  </si>
  <si>
    <t>ĐƯỜNG PHÚC HÀ (Từ đường Dương Tự Minh đến đường Tố Hữu)</t>
  </si>
  <si>
    <t>Qua 150m đến ngã 3 rẽ Trường Trung học cơ sở Hoàng Văn Thụ</t>
  </si>
  <si>
    <t>Từ ngã 3 rẽ Trường Trung học cơ sở Hoàng Văn Thụ đến ngã 3 cổng cân</t>
  </si>
  <si>
    <t>Từ ngã ba cổng cân đến đường sắt đi Ga B Núi Hồng</t>
  </si>
  <si>
    <t>Từ đường sắt đi Ga B Núi Hồng đến cầu vượt đường tránh Quốc lộ 3</t>
  </si>
  <si>
    <t>Từ cầu vượt đường tránh Quốc lộ 3 đến hết đất xã Phúc Hà</t>
  </si>
  <si>
    <t>Từ hết đất xã Phúc Hà đến gặp đường Tố Hữu</t>
  </si>
  <si>
    <t>BT thành ĐN; 3.5</t>
  </si>
  <si>
    <t>Rẽ khu dân cư tổ 17, phường Quan Triều, vào 150m</t>
  </si>
  <si>
    <t>Từ ngã 3 rẽ đi gặp Trường Mầm non Quan Triều</t>
  </si>
  <si>
    <t>Từ cổng Trường Mầm non Quan Triều đến hết đất Trường Tiểu học Hoàng Văn Thụ</t>
  </si>
  <si>
    <t>Từ trạm cân đến cổng Trạm bảo vệ số 1 Mỏ than Khánh Hòa</t>
  </si>
  <si>
    <t>Từ khu tái định cư số 2 Phúc Hà đến khu trung tâm hành chính xã Phúc Hà</t>
  </si>
  <si>
    <t>Bỏ mục 6. Rẽ đến đài tưởng niệm xã Phúc Hà, do hiện trạng là bãi thải than Khánh Hoà (không còn ngõ này)</t>
  </si>
  <si>
    <t>Từ cổng Đồng Quan đến cổng Nhà máy xi măng Quan Triều</t>
  </si>
  <si>
    <t>Rẽ vào UBND xã Phúc Hà</t>
  </si>
  <si>
    <t>Các trục phụ khác liên xóm, liên xã có đường bê tông ≥ 2,5m, vào 200m</t>
  </si>
  <si>
    <t>Khu trung tâm hành chính, tái định cư xã Phúc Hà</t>
  </si>
  <si>
    <t>ĐƯỜNG PHÚC HÀ, Từ ngã 3 rẽ Trường Trung học cơ sở Hoàng Văn Thụ đến ngã 3 cổng cân. Áp 100% của 1tr3</t>
  </si>
  <si>
    <t>Đường quy hoạch rộng 16,5m</t>
  </si>
  <si>
    <t>ĐƯỜNG PHÚC HÀ, Từ ngã 3 rẽ Trường Trung học cơ sở Hoàng Văn Thụ đến ngã 3 cổng cân. Áp 85% của 1tr3</t>
  </si>
  <si>
    <t>LXVII</t>
  </si>
  <si>
    <t>ĐƯỜNG THỐNG NHẤT (Từ đường Bắc Nam đến ngã 3 rẽ Bệnh viện Lao và bệnh Phổi gặp đường 3/2)</t>
  </si>
  <si>
    <t>Từ ngã 3 Bắc Nam đến đường sắt Hà Thái</t>
  </si>
  <si>
    <t>Đường sắt Hà Thái đến hết đất Xí nghiệp may Việt Thái</t>
  </si>
  <si>
    <t>Giáp đất xí nghiệp may Việt Thái đến ngã 3 rẽ Bệnh viện Lao và bệnh Phổi</t>
  </si>
  <si>
    <t>Ngõ số 160: Rẽ đi tổ 12, phường Đồng Quang</t>
  </si>
  <si>
    <t>Từ đường Thống Nhất vào đến cổng Khách sạn Hải Yến</t>
  </si>
  <si>
    <t>Từ cổng Khách sạn Hải Yến rẽ 2 phía đến 100m</t>
  </si>
  <si>
    <t>Ngõ số 279: Rẽ theo hàng rào Ngân hàng Nông nghiệp và Phát triển nông thôn tỉnh Thái Nguyên đến hết đất Ngân hàng</t>
  </si>
  <si>
    <r>
      <t>Ngõ số 301:</t>
    </r>
    <r>
      <rPr>
        <sz val="12"/>
        <color rgb="FFFF0000"/>
        <rFont val="Times New Roman"/>
        <family val="1"/>
      </rPr>
      <t xml:space="preserve"> Đi tổ 12</t>
    </r>
    <r>
      <rPr>
        <sz val="12"/>
        <color theme="1"/>
        <rFont val="Times New Roman"/>
        <family val="1"/>
      </rPr>
      <t>, phường Gia Sàng gặp đường Tân Quang</t>
    </r>
  </si>
  <si>
    <r>
      <t xml:space="preserve">Sửa đổi: </t>
    </r>
    <r>
      <rPr>
        <b/>
        <sz val="10"/>
        <rFont val="Times New Roman"/>
        <family val="1"/>
      </rPr>
      <t>tổ 24</t>
    </r>
    <r>
      <rPr>
        <sz val="10"/>
        <rFont val="Times New Roman"/>
        <family val="1"/>
      </rPr>
      <t xml:space="preserve"> thành </t>
    </r>
    <r>
      <rPr>
        <b/>
        <sz val="10"/>
        <rFont val="Times New Roman"/>
        <family val="1"/>
      </rPr>
      <t>tổ 12</t>
    </r>
    <r>
      <rPr>
        <sz val="10"/>
        <rFont val="Times New Roman"/>
        <family val="1"/>
      </rPr>
      <t>. Lý do: thay đổi địa danh tổ dân phố</t>
    </r>
  </si>
  <si>
    <t>Qua 100m đến gặp đường Tân Quang</t>
  </si>
  <si>
    <t>Ngõ số 321: Rẽ khu dân cư Bách hóa</t>
  </si>
  <si>
    <t>Từ đường Thống Nhất, vào 100m</t>
  </si>
  <si>
    <t>Ngõ số 339: Rẽ cạnh ki ốt xăng</t>
  </si>
  <si>
    <t>Từ đường Thống Nhất vào đến ngã tư đầu tiên</t>
  </si>
  <si>
    <t>Từ ngã tư đầu tiên rẽ đi 2 phía và đi nhà văn hóa tổ 13</t>
  </si>
  <si>
    <r>
      <t xml:space="preserve">Ngõ số 350: Rẽ </t>
    </r>
    <r>
      <rPr>
        <sz val="12"/>
        <color rgb="FFFF0000"/>
        <rFont val="Times New Roman"/>
        <family val="1"/>
      </rPr>
      <t>tổ 9</t>
    </r>
    <r>
      <rPr>
        <sz val="12"/>
        <color theme="1"/>
        <rFont val="Times New Roman"/>
        <family val="1"/>
      </rPr>
      <t>, phường Đồng Quang, vào 150m</t>
    </r>
  </si>
  <si>
    <r>
      <t xml:space="preserve">Sửa đổi: </t>
    </r>
    <r>
      <rPr>
        <b/>
        <sz val="10"/>
        <rFont val="Times New Roman"/>
        <family val="1"/>
      </rPr>
      <t>tổ 13</t>
    </r>
    <r>
      <rPr>
        <sz val="10"/>
        <rFont val="Times New Roman"/>
        <family val="1"/>
      </rPr>
      <t xml:space="preserve"> thành </t>
    </r>
    <r>
      <rPr>
        <b/>
        <sz val="10"/>
        <rFont val="Times New Roman"/>
        <family val="1"/>
      </rPr>
      <t>tổ 9</t>
    </r>
    <r>
      <rPr>
        <sz val="10"/>
        <rFont val="Times New Roman"/>
        <family val="1"/>
      </rPr>
      <t>. Lý do: thay đổi địa danh tổ dân phố</t>
    </r>
  </si>
  <si>
    <t>Ngõ số 1: Rẽ vào nhà văn hóa tổ 1A, 1B, vào 100m (song song đường sắt Hà Thái)</t>
  </si>
  <si>
    <t>Bỏ mục 7. ngõ số 39 rẽ theo đường sắt Thái Hà, do thực hiên đường Việt Bắc (không còn ngõ này)</t>
  </si>
  <si>
    <t>Ngõ số 77; 89: Vào hết khu dân cư số 3 Tân Lập đã xong hạ tầng</t>
  </si>
  <si>
    <t>Từ đường Thống Nhất đến cổng Công ty cổ phần Vận tải ô tô</t>
  </si>
  <si>
    <r>
      <t xml:space="preserve">Cổng Công ty cổ phần Vận tải ô tô qua cổng Trường Lê Văn Tám đến nhà </t>
    </r>
    <r>
      <rPr>
        <sz val="12"/>
        <color rgb="FFFF0000"/>
        <rFont val="Times New Roman"/>
        <family val="1"/>
      </rPr>
      <t>văn hóa tổ 12</t>
    </r>
  </si>
  <si>
    <r>
      <t xml:space="preserve">Sửa đổi: </t>
    </r>
    <r>
      <rPr>
        <b/>
        <sz val="11"/>
        <rFont val="Times New Roman"/>
        <family val="1"/>
      </rPr>
      <t>tổ 17</t>
    </r>
    <r>
      <rPr>
        <sz val="11"/>
        <rFont val="Times New Roman"/>
        <family val="1"/>
      </rPr>
      <t xml:space="preserve"> thành </t>
    </r>
    <r>
      <rPr>
        <b/>
        <sz val="11"/>
        <rFont val="Times New Roman"/>
        <family val="1"/>
      </rPr>
      <t>tổ 12</t>
    </r>
    <r>
      <rPr>
        <sz val="11"/>
        <rFont val="Times New Roman"/>
        <family val="1"/>
      </rPr>
      <t>. Lý do: thay đổi địa danh tổ dân phố</t>
    </r>
  </si>
  <si>
    <r>
      <t xml:space="preserve">Sửa đổi: </t>
    </r>
    <r>
      <rPr>
        <b/>
        <sz val="10"/>
        <rFont val="Times New Roman"/>
        <family val="1"/>
      </rPr>
      <t>tổ 17</t>
    </r>
    <r>
      <rPr>
        <sz val="10"/>
        <rFont val="Times New Roman"/>
        <family val="1"/>
      </rPr>
      <t xml:space="preserve"> thành </t>
    </r>
    <r>
      <rPr>
        <b/>
        <sz val="10"/>
        <rFont val="Times New Roman"/>
        <family val="1"/>
      </rPr>
      <t>tổ 12</t>
    </r>
    <r>
      <rPr>
        <sz val="10"/>
        <rFont val="Times New Roman"/>
        <family val="1"/>
      </rPr>
      <t>. Lý do: thay đổi địa danh tổ dân phố</t>
    </r>
  </si>
  <si>
    <t>Ngõ số 151: Rẽ Công ty Kim khí Thái Nguyên và Trạm đăng kiểm giao thông</t>
  </si>
  <si>
    <t>Qua 100m đến cổng Công ty Kim khí Thái Nguyên, Trạm đăng kiểm giao thông</t>
  </si>
  <si>
    <t>Khu tái định cư tổ 3, phường Tân Lập</t>
  </si>
  <si>
    <t>Đường quy hoạch rộng 61m</t>
  </si>
  <si>
    <t>Đường Thống Nhất; Trục phụ. Ngõ số 151: Rẽ Công ty Kim khí Thái Nguyên và Trạm đăng kiểm giao thông, Từ đường Thống Nhất, vào 100m. Áp bằng 3tr6</t>
  </si>
  <si>
    <t>Đường Thống Nhất; Trục phụ. Ngõ số 151: Rẽ Công ty Kim khí Thái Nguyên và Trạm đăng kiểm giao thông, Từ đường Thống Nhất, vào 100m. Áp bằng 85% của 3tr6</t>
  </si>
  <si>
    <t>Hai bên mỗi bên 19m, giải phân cách giữa 23m
Đường Thống Nhất; Trục phụ. Ngõ số 151: Rẽ Công ty Kim khí Thái Nguyên và Trạm đăng kiểm giao thông, Từ đường Thống Nhất, vào 100m. Áp bằng 3tr6</t>
  </si>
  <si>
    <t>Đường quy hoạch rộng 21,5m</t>
  </si>
  <si>
    <t>12.3</t>
  </si>
  <si>
    <t>Ngõ số 153: Rẽ khu dân cư xưởng đậu và chợ Chè Hương, vào 100m</t>
  </si>
  <si>
    <t>Ngõ số 209; 231: Rẽ cạnh Xí nghiệp may Việt Thái</t>
  </si>
  <si>
    <t>Qua 150m đến nhà văn hóa tổ 2, phường Tân Lập</t>
  </si>
  <si>
    <t>Ngõ số 478 rẽ khu dân cư tập thể Trường Cao đẳng Thương Mại Trung ương 4, vào 150m</t>
  </si>
  <si>
    <t>Ngõ số 287: Rẽ đối diện đường Phú Thái, vào 150m</t>
  </si>
  <si>
    <t>Ngõ số 289: Rẽ theo hàng rào Xí nghiệp quản lý giao thông đến hết khu tập thể có đường bê tông ≥ 2,5 m</t>
  </si>
  <si>
    <t>Ngõ số 618: Từ đường Thống Nhất, vào 100m</t>
  </si>
  <si>
    <t>LXVIII</t>
  </si>
  <si>
    <t>PHỐ HỒ ĐẮC DI (Từ đường Thống nhất đến đường Phú Thái)</t>
  </si>
  <si>
    <t>Từ đường Thống Nhất đến hết đoạn đã xong hạ tầng</t>
  </si>
  <si>
    <t>Đoạn còn lại đến đường Phú Thái (đường bê tông)</t>
  </si>
  <si>
    <t>Các đường còn lại trong khu dân cư số 3, phường Tân Thịnh có đường rộng ≥ 5m</t>
  </si>
  <si>
    <t>LXIX</t>
  </si>
  <si>
    <t>ĐƯỜNG 3/2 (Từ đường Thống Nhất đến ngã ba rẽ đường Phố Hương gặp đường 30/4)</t>
  </si>
  <si>
    <r>
      <t xml:space="preserve">Từ đường Thống Nhất (ngã 3 rẽ Bệnh viện Lao và bệnh Phổi) đến ngã tư </t>
    </r>
    <r>
      <rPr>
        <sz val="12"/>
        <color rgb="FFFF0000"/>
        <rFont val="Times New Roman"/>
        <family val="1"/>
      </rPr>
      <t>Trường cao đẳng Thái Nguyên cơ sở 2</t>
    </r>
  </si>
  <si>
    <r>
      <t xml:space="preserve">Sửa đổi: </t>
    </r>
    <r>
      <rPr>
        <b/>
        <sz val="10"/>
        <rFont val="Times New Roman"/>
        <family val="1"/>
      </rPr>
      <t>Trường Cao đẳng Kinh tế Tài chính</t>
    </r>
    <r>
      <rPr>
        <sz val="10"/>
        <rFont val="Times New Roman"/>
        <family val="1"/>
      </rPr>
      <t xml:space="preserve"> thành </t>
    </r>
    <r>
      <rPr>
        <b/>
        <sz val="10"/>
        <rFont val="Times New Roman"/>
        <family val="1"/>
      </rPr>
      <t>Trường cao đẳng thái nguyên cơ sở 2</t>
    </r>
    <r>
      <rPr>
        <sz val="10"/>
        <rFont val="Times New Roman"/>
        <family val="1"/>
      </rPr>
      <t>, Lý do sát nhập thay đổi tên trường</t>
    </r>
  </si>
  <si>
    <t>Từ hết đất Trường Tiểu học Tân Lập đến đường rẽ vào Ga Lưu Xá</t>
  </si>
  <si>
    <t>Từ đường rẽ vào Ga Lưu Xá đến rẽ đường Phú Xá</t>
  </si>
  <si>
    <t>Từ rẽ đường Phú Xá đến Trường Trung học cơ sở Tích Lương</t>
  </si>
  <si>
    <t>Từ Trường Trung học cơ sở Tích Lương đến ngã 3 Phố Hương</t>
  </si>
  <si>
    <t>Giáp Sông Công (phường Lương Sơn), Từ Km 55/H9-50m (giáp đất Bưu điện Tân Thành) đến Km 56/H2 (giáp đất thành phố Thái Nguyên) (giá 6tr550)</t>
  </si>
  <si>
    <t>Rẽ vào Quốc lộ 3 (tuyến tránh thành phố), vào 250m</t>
  </si>
  <si>
    <r>
      <t xml:space="preserve">Ngõ số 401: Rẽ đối diện </t>
    </r>
    <r>
      <rPr>
        <sz val="12"/>
        <color rgb="FFFF0000"/>
        <rFont val="Times New Roman"/>
        <family val="1"/>
      </rPr>
      <t>Trường cao đẳng Thái Nguyên cơ sở 2</t>
    </r>
    <r>
      <rPr>
        <sz val="12"/>
        <color theme="1"/>
        <rFont val="Times New Roman"/>
        <family val="1"/>
      </rPr>
      <t>, vào 150m</t>
    </r>
  </si>
  <si>
    <r>
      <t xml:space="preserve">Ngõ rẽ đến cổng Xí nghiệp 19/5 </t>
    </r>
    <r>
      <rPr>
        <sz val="12"/>
        <color rgb="FFFF0000"/>
        <rFont val="Times New Roman"/>
        <family val="1"/>
      </rPr>
      <t>(cũ)</t>
    </r>
  </si>
  <si>
    <r>
      <t xml:space="preserve">Sửa đổi: </t>
    </r>
    <r>
      <rPr>
        <b/>
        <sz val="10"/>
        <rFont val="Times New Roman"/>
        <family val="1"/>
      </rPr>
      <t>Xí nghiệp 19/5</t>
    </r>
    <r>
      <rPr>
        <sz val="10"/>
        <rFont val="Times New Roman"/>
        <family val="1"/>
      </rPr>
      <t xml:space="preserve"> thành </t>
    </r>
    <r>
      <rPr>
        <b/>
        <sz val="10"/>
        <rFont val="Times New Roman"/>
        <family val="1"/>
      </rPr>
      <t>Xí nghiệp 19/5 (cũ)</t>
    </r>
    <r>
      <rPr>
        <sz val="10"/>
        <rFont val="Times New Roman"/>
        <family val="1"/>
      </rPr>
      <t>. Lý do: thay đội địa điểm</t>
    </r>
  </si>
  <si>
    <r>
      <t>Ngõ số 118: Rẽ đối diện đường vào Xí nghiệp 19/5</t>
    </r>
    <r>
      <rPr>
        <sz val="12"/>
        <color rgb="FFFF0000"/>
        <rFont val="Times New Roman"/>
        <family val="1"/>
      </rPr>
      <t xml:space="preserve"> (cũ)</t>
    </r>
    <r>
      <rPr>
        <sz val="12"/>
        <color theme="1"/>
        <rFont val="Times New Roman"/>
        <family val="1"/>
      </rPr>
      <t>, vào 150m</t>
    </r>
  </si>
  <si>
    <t>Ngõ số 146: Rẽ cạnh Công an phường Tân Lập, vào 150m</t>
  </si>
  <si>
    <t>Ngõ số 168: Rẽ khu dân cư số 1 Tân Lập</t>
  </si>
  <si>
    <t>Qua 150m và các đường quy hoạch rộng ≥ 9m,</t>
  </si>
  <si>
    <t>Các đường quy hoạch rộng ≥ 5m, nhưng &lt; 9m</t>
  </si>
  <si>
    <t>Ngõ số 547: Rẽ hết cụm công nghiệp số 2 Tân Lập</t>
  </si>
  <si>
    <t>Ngõ số 226: Vào 150m</t>
  </si>
  <si>
    <t>Rẽ từ cạnh số nhà 631 vào đến hết khu dân cư xưởng thực nghiệm</t>
  </si>
  <si>
    <t>Ngõ số 272: Vào Nhà khách Kim Loại màu</t>
  </si>
  <si>
    <t>Từ đường 3/2, vào 100m</t>
  </si>
  <si>
    <t>Qua 100m đến sân bóng</t>
  </si>
  <si>
    <t>Đường 3/2, Ngõ số 272: Vào Nhà khách Kim Loại màu, Từ đường 3/2, vào 100m. Áp 100% của 3tr</t>
  </si>
  <si>
    <t>Đường 3/2, Ngõ số 272: Vào Nhà khách Kim Loại màu, Từ đường 3/2, vào 100m. Áp 85% của 3tr</t>
  </si>
  <si>
    <t>Đường 3/2, Ngõ số 272: Vào Nhà khách Kim Loại màu, Qua 100m đến sân bóng. Áp 100% của 2tr5</t>
  </si>
  <si>
    <t>Đường 3/2, Ngõ số 272: Vào Nhà khách Kim Loại màu, Qua 100m đến sân bóng. Áp 85% của 2tr5</t>
  </si>
  <si>
    <t>Đường 3/2, Ngõ số 272: Vào Nhà khách Kim Loại màu, Từ đường 3/2, vào 100m. Áp 75% của 3tr</t>
  </si>
  <si>
    <r>
      <rPr>
        <sz val="12"/>
        <color rgb="FFFF0000"/>
        <rFont val="Times New Roman"/>
        <family val="1"/>
      </rPr>
      <t>Ngõ số 711</t>
    </r>
    <r>
      <rPr>
        <sz val="12"/>
        <color theme="1"/>
        <rFont val="Times New Roman"/>
        <family val="1"/>
      </rPr>
      <t>: Rẽ vào đến cổng Công ty 472</t>
    </r>
  </si>
  <si>
    <r>
      <t xml:space="preserve">Sửa đổi: </t>
    </r>
    <r>
      <rPr>
        <b/>
        <sz val="10"/>
        <rFont val="Times New Roman"/>
        <family val="1"/>
      </rPr>
      <t>Ngõ số 709</t>
    </r>
    <r>
      <rPr>
        <sz val="10"/>
        <rFont val="Times New Roman"/>
        <family val="1"/>
      </rPr>
      <t xml:space="preserve"> thành </t>
    </r>
    <r>
      <rPr>
        <b/>
        <sz val="10"/>
        <rFont val="Times New Roman"/>
        <family val="1"/>
      </rPr>
      <t>ngõ số 711</t>
    </r>
    <r>
      <rPr>
        <sz val="10"/>
        <rFont val="Times New Roman"/>
        <family val="1"/>
      </rPr>
      <t>. Lý do: thay đổi biển ngõ</t>
    </r>
  </si>
  <si>
    <t>Ngõ số 360: Vào 100m (đối diện đường vào Công ty 472)</t>
  </si>
  <si>
    <t>Ngõ số 775: Vào 100m (đối diện Ki ốt xăng dầu Hùng Hà)</t>
  </si>
  <si>
    <t>Ngõ số 801: Rẽ theo hàng rào Doanh nghiệp Hà Thanh, vào 200m</t>
  </si>
  <si>
    <r>
      <rPr>
        <sz val="12"/>
        <color rgb="FFFF0000"/>
        <rFont val="Times New Roman"/>
        <family val="1"/>
      </rPr>
      <t>Ngõ số 400</t>
    </r>
    <r>
      <rPr>
        <sz val="12"/>
        <color theme="1"/>
        <rFont val="Times New Roman"/>
        <family val="1"/>
      </rPr>
      <t>: Ngõ rẽ cạnh cây xăng Mạnh Hùng</t>
    </r>
  </si>
  <si>
    <t>Từ đường 372, vào 200m</t>
  </si>
  <si>
    <t>Qua 200m đến 450m</t>
  </si>
  <si>
    <r>
      <rPr>
        <sz val="12"/>
        <color rgb="FFFF0000"/>
        <rFont val="Times New Roman"/>
        <family val="1"/>
      </rPr>
      <t>Ngõ số 744:</t>
    </r>
    <r>
      <rPr>
        <sz val="12"/>
        <color theme="1"/>
        <rFont val="Times New Roman"/>
        <family val="1"/>
      </rPr>
      <t xml:space="preserve"> Rẽ vào xóm Ba Nhất đến sân vận động Trường Đại học Kỹ thuật Công nghiệp Thái Nguyên</t>
    </r>
  </si>
  <si>
    <t>Từ đường 3/2, vào 200m</t>
  </si>
  <si>
    <t>Qua 200 đến sân vận động</t>
  </si>
  <si>
    <t>Rẽ vào Ga Lưu Xá</t>
  </si>
  <si>
    <t>Từ đường 3/2 đến cổng Văn phòng Công ty Kim loại màu</t>
  </si>
  <si>
    <t>Cổng văn phòng Công ty Kim loại màu đến cổng xưởng sản xuất của Công ty Kim loại màu</t>
  </si>
  <si>
    <t>19.3</t>
  </si>
  <si>
    <t>Từ cổng xưởng sản xuất của Công ty Kim loại màu đến Ga Lưu Xá</t>
  </si>
  <si>
    <t>Rẽ khu dân cư quy hoạch đường Ga Lưu Xá</t>
  </si>
  <si>
    <t>Từ đường Ga Lưu Xá, vào 150m</t>
  </si>
  <si>
    <t>Đoạn còn lại và các đường khác trong khu dân cư quy hoạch</t>
  </si>
  <si>
    <t>Ngõ rẽ cạnh Bưu điện Phú Xá vào khu dân cư tổ 11, vào 100m</t>
  </si>
  <si>
    <r>
      <rPr>
        <sz val="12"/>
        <color rgb="FFFF0000"/>
        <rFont val="Times New Roman"/>
        <family val="1"/>
      </rPr>
      <t>Ngõ 524:</t>
    </r>
    <r>
      <rPr>
        <sz val="12"/>
        <color theme="1"/>
        <rFont val="Times New Roman"/>
        <family val="1"/>
      </rPr>
      <t xml:space="preserve"> Từ đường 3/2 rẽ Trường Đại học Kinh tế và Quản trị Kinh doanh Thái Nguyên (cũ)</t>
    </r>
  </si>
  <si>
    <t>Sửa đổi: Từ nhà văn hóa xóm Bắc Lương đến nghĩa trang xã Tích Lương thành Từ nhà văn hóa liên tổ 6,7 đến Khu dân cư Núi Dài do thay đổi tên tổ dân phố và địa danh</t>
  </si>
  <si>
    <t>Ngõ số 884, rẽ xóm Cầu Thông đến đập giếng Cỏi</t>
  </si>
  <si>
    <r>
      <t xml:space="preserve">Sửa đổi: </t>
    </r>
    <r>
      <rPr>
        <b/>
        <sz val="10"/>
        <rFont val="Times New Roman"/>
        <family val="1"/>
      </rPr>
      <t>Rẽ xóm Cầu Thông đến đập giếng Cỏi</t>
    </r>
    <r>
      <rPr>
        <sz val="10"/>
        <rFont val="Times New Roman"/>
        <family val="1"/>
      </rPr>
      <t xml:space="preserve"> thành </t>
    </r>
    <r>
      <rPr>
        <b/>
        <sz val="10"/>
        <rFont val="Times New Roman"/>
        <family val="1"/>
      </rPr>
      <t>Ngõ số 884 và chia đoạn</t>
    </r>
    <r>
      <rPr>
        <sz val="10"/>
        <rFont val="Times New Roman"/>
        <family val="1"/>
      </rPr>
      <t>. Lý do: đã có biển cắm ngõ mới</t>
    </r>
  </si>
  <si>
    <t>Qua 200m đến đập giếng Cỏi</t>
  </si>
  <si>
    <t>Ngõ số 1307 rẽ vào khu dân cư tổ 27, 28, phường Phú Xá: Từ đường 3/2, vào 150m</t>
  </si>
  <si>
    <r>
      <rPr>
        <sz val="12"/>
        <color rgb="FFFF0000"/>
        <rFont val="Times New Roman"/>
        <family val="1"/>
      </rPr>
      <t>Ngõ số 1421</t>
    </r>
    <r>
      <rPr>
        <sz val="12"/>
        <color theme="1"/>
        <rFont val="Times New Roman"/>
        <family val="1"/>
      </rPr>
      <t xml:space="preserve"> rẽ vào khu dân cư tổ 29, phường Phú Xá: Từ đường 3/2, vào 150m</t>
    </r>
  </si>
  <si>
    <r>
      <t xml:space="preserve">Sửa đổi: </t>
    </r>
    <r>
      <rPr>
        <b/>
        <sz val="10"/>
        <rFont val="Times New Roman"/>
        <family val="1"/>
      </rPr>
      <t>Ngõ số 1431</t>
    </r>
    <r>
      <rPr>
        <sz val="10"/>
        <rFont val="Times New Roman"/>
        <family val="1"/>
      </rPr>
      <t xml:space="preserve"> thành </t>
    </r>
    <r>
      <rPr>
        <b/>
        <sz val="10"/>
        <rFont val="Times New Roman"/>
        <family val="1"/>
      </rPr>
      <t>ngõ số 1421</t>
    </r>
    <r>
      <rPr>
        <sz val="10"/>
        <rFont val="Times New Roman"/>
        <family val="1"/>
      </rPr>
      <t>. Lý do: thay đổi biển cắm ngõ mới</t>
    </r>
  </si>
  <si>
    <t>Ngõ số 980: Rẽ vào Trường Tiểu học Tích Lương</t>
  </si>
  <si>
    <r>
      <t xml:space="preserve">Sửa đổi: </t>
    </r>
    <r>
      <rPr>
        <b/>
        <sz val="10"/>
        <rFont val="Times New Roman"/>
        <family val="1"/>
      </rPr>
      <t>Rẽ vào nhà văn hóa xóm Hào Thọ</t>
    </r>
    <r>
      <rPr>
        <sz val="10"/>
        <rFont val="Times New Roman"/>
        <family val="1"/>
      </rPr>
      <t xml:space="preserve"> thành </t>
    </r>
    <r>
      <rPr>
        <b/>
        <sz val="10"/>
        <rFont val="Times New Roman"/>
        <family val="1"/>
      </rPr>
      <t>Ngõ số 980</t>
    </r>
    <r>
      <rPr>
        <sz val="10"/>
        <rFont val="Times New Roman"/>
        <family val="1"/>
      </rPr>
      <t>: Rẽ vào Trường Tiểu học Tích Lương. Lý do: bổ sung biển ngõ mới và địa danh</t>
    </r>
  </si>
  <si>
    <t>Tiếp theo đến ngã 3 cổng Trường Tiểu học Tích Lương</t>
  </si>
  <si>
    <t>24.3</t>
  </si>
  <si>
    <t>Từ ngã 3 cổng Trường Tiểu học Tích Lương tiếp theo đi 2 phía 250m</t>
  </si>
  <si>
    <t>Ngõ số 1014: Rẽ Hồ nước Tích Lương (đường 1)</t>
  </si>
  <si>
    <t>Bổ sung đoạn này</t>
  </si>
  <si>
    <r>
      <rPr>
        <sz val="12"/>
        <color rgb="FFFF0000"/>
        <rFont val="Times New Roman"/>
        <family val="1"/>
      </rPr>
      <t>Ngõ số 1016</t>
    </r>
    <r>
      <rPr>
        <sz val="12"/>
        <color theme="1"/>
        <rFont val="Times New Roman"/>
        <family val="1"/>
      </rPr>
      <t>: Rẽ Hồ nước Tích Lương (đường 2)</t>
    </r>
  </si>
  <si>
    <t>Từ đường 3/2 vào 200m</t>
  </si>
  <si>
    <t>Qua 450m đến đất Trường Cao đẳng nghề Luyện Kim</t>
  </si>
  <si>
    <t>Rẽ nhà văn hóa xóm Trung Lương, vào 200m</t>
  </si>
  <si>
    <t>Ngõ số 1224:</t>
  </si>
  <si>
    <r>
      <rPr>
        <sz val="12"/>
        <color rgb="FFFF0000"/>
        <rFont val="Times New Roman"/>
        <family val="1"/>
      </rPr>
      <t>Ngõ số 1046:</t>
    </r>
    <r>
      <rPr>
        <sz val="12"/>
        <color theme="1"/>
        <rFont val="Times New Roman"/>
        <family val="1"/>
      </rPr>
      <t xml:space="preserve"> Rẽ đối diện Ki ốt xăng dầu số 2 Tích Lương đến gặp đường sắt Hà Thái</t>
    </r>
  </si>
  <si>
    <t>Qua 100m đến đường sắt Hà Thái</t>
  </si>
  <si>
    <t>34.1</t>
  </si>
  <si>
    <t>Đường quy hoạch rộng 30m</t>
  </si>
  <si>
    <t>Đường 3/2. Từ rẽ đường Phú Xá đến Trường Trung học cơ sở Tích Lương. Áp 75% của 6tr0</t>
  </si>
  <si>
    <t>34.2</t>
  </si>
  <si>
    <t>Đường 3/2. Từ Trường Trung học cơ sở Tích Lương đến ngã 3 Phố Hương. Áp 60% của 5tr0</t>
  </si>
  <si>
    <t>34.3</t>
  </si>
  <si>
    <t>Ngõ số 408: Rẽ vào 250m</t>
  </si>
  <si>
    <t xml:space="preserve">Ngõ số 610; 908; 1132: Rẽ vào 150m </t>
  </si>
  <si>
    <t>Ngõ số 744: Rẽ vào 150m</t>
  </si>
  <si>
    <t>Ngõ số 1050 (gần Ngã ba Tích Lương)</t>
  </si>
  <si>
    <t>Ngõ số 1142 vào 200m</t>
  </si>
  <si>
    <t>Ngõ số 456A, đường 3/2</t>
  </si>
  <si>
    <t>Qua 200m đến sân vận động</t>
  </si>
  <si>
    <t>Ngõ số 910: Rẽ vào 150m</t>
  </si>
  <si>
    <t>LXX</t>
  </si>
  <si>
    <t>ĐƯỜNG PHÚ XÁ (Từ đường Cách mạng tháng Tám đến đường 3/2)</t>
  </si>
  <si>
    <t>Từ đường Cách mạng tháng Tám đến đường sắt Hà Thái</t>
  </si>
  <si>
    <t>Từ đường sắt Hà Thái đến đường rẽ nghĩa trang phường Phú Xá</t>
  </si>
  <si>
    <t>Từ đường rẽ Nghĩa trang phường Phú Xá đến gặp đường 3/2</t>
  </si>
  <si>
    <r>
      <rPr>
        <sz val="12"/>
        <color rgb="FFFF0000"/>
        <rFont val="Times New Roman"/>
        <family val="1"/>
      </rPr>
      <t>Ngõ số 85</t>
    </r>
    <r>
      <rPr>
        <sz val="12"/>
        <color theme="1"/>
        <rFont val="Times New Roman"/>
        <family val="1"/>
      </rPr>
      <t>: Rẽ vào UBND phường Phú Xá đến Khu tập thể đường sắt</t>
    </r>
  </si>
  <si>
    <r>
      <t xml:space="preserve">Sửa đổi: </t>
    </r>
    <r>
      <rPr>
        <b/>
        <sz val="10"/>
        <rFont val="Times New Roman"/>
        <family val="1"/>
      </rPr>
      <t>Ngõ số 83</t>
    </r>
    <r>
      <rPr>
        <sz val="10"/>
        <rFont val="Times New Roman"/>
        <family val="1"/>
      </rPr>
      <t xml:space="preserve"> thành </t>
    </r>
    <r>
      <rPr>
        <b/>
        <sz val="10"/>
        <rFont val="Times New Roman"/>
        <family val="1"/>
      </rPr>
      <t>ngõ số 85</t>
    </r>
    <r>
      <rPr>
        <sz val="10"/>
        <rFont val="Times New Roman"/>
        <family val="1"/>
      </rPr>
      <t>. Lý do: Thay đổi biển ngõ</t>
    </r>
  </si>
  <si>
    <t>Ngõ rẽ vào nghĩa trang phường Phú Xá</t>
  </si>
  <si>
    <r>
      <t xml:space="preserve">Các ngõ số 47, </t>
    </r>
    <r>
      <rPr>
        <sz val="12"/>
        <color rgb="FFFF0000"/>
        <rFont val="Times New Roman"/>
        <family val="1"/>
      </rPr>
      <t>54</t>
    </r>
    <r>
      <rPr>
        <sz val="12"/>
        <color theme="1"/>
        <rFont val="Times New Roman"/>
        <family val="1"/>
      </rPr>
      <t>, 101: Vào 100m</t>
    </r>
  </si>
  <si>
    <r>
      <t xml:space="preserve">Sửa đổi: </t>
    </r>
    <r>
      <rPr>
        <b/>
        <sz val="10"/>
        <rFont val="Times New Roman"/>
        <family val="1"/>
      </rPr>
      <t>Ngõ số 56</t>
    </r>
    <r>
      <rPr>
        <sz val="10"/>
        <rFont val="Times New Roman"/>
        <family val="1"/>
      </rPr>
      <t xml:space="preserve"> thành </t>
    </r>
    <r>
      <rPr>
        <b/>
        <sz val="10"/>
        <rFont val="Times New Roman"/>
        <family val="1"/>
      </rPr>
      <t>ngõ số 54</t>
    </r>
    <r>
      <rPr>
        <sz val="10"/>
        <rFont val="Times New Roman"/>
        <family val="1"/>
      </rPr>
      <t>. Lý do: Thay đổi biển ngõ</t>
    </r>
  </si>
  <si>
    <t>Đường Phú Xá. Từ đường sắt Hà Thái đến đường rẽ nghĩa trang phường Phú Xá. Áp 85% của 4tr5</t>
  </si>
  <si>
    <t>Đường Phú Xá. Từ đường sắt Hà Thái đến đường rẽ nghĩa trang phường Phú Xá. Áp 75% của 4tr5</t>
  </si>
  <si>
    <t>Đường Phú Xá. Từ đường sắt Hà Thái đến đường rẽ nghĩa trang phường Phú Xá. Áp 60% của 4tr5</t>
  </si>
  <si>
    <t>Đường Phú Xá. Trục phu. Ngõ số 83: Rẽ vào UBND phường Phú Xá đến Khu tập thể đường sắt. Áp 100% của 2tr5</t>
  </si>
  <si>
    <t>LXXI</t>
  </si>
  <si>
    <t>ĐƯỜNG 30/4 (Từ ngã ba rẽ đường Phố Hương đến hết đất thành phố)</t>
  </si>
  <si>
    <t>Từ ngã ba Phố Hương đến cầu Ba cống</t>
  </si>
  <si>
    <t>Từ cầu Ba cống đến hết đất thành phố Thái Nguyên</t>
  </si>
  <si>
    <t>Rẽ vào Trường Cao đẳng Công Thương</t>
  </si>
  <si>
    <t>Từ đường 30/4, vào 200m</t>
  </si>
  <si>
    <t>Qua 200m đến cổng Trường Cao đẳng Công Thương</t>
  </si>
  <si>
    <t>Các nhánh rẽ trên trục phụ có đường bê tông rộng ≥ 2,5m, vào 100m</t>
  </si>
  <si>
    <r>
      <t xml:space="preserve">Rẽ cạnh Hợp tác xã dịch vụ nông nghiệp </t>
    </r>
    <r>
      <rPr>
        <sz val="12"/>
        <color rgb="FFFF0000"/>
        <rFont val="Times New Roman"/>
        <family val="1"/>
      </rPr>
      <t>Trung Thành (cũ),</t>
    </r>
    <r>
      <rPr>
        <sz val="12"/>
        <color theme="1"/>
        <rFont val="Times New Roman"/>
        <family val="1"/>
      </rPr>
      <t xml:space="preserve"> có đường bê tông rộng ≥ 2,5m</t>
    </r>
  </si>
  <si>
    <t>Từ đường 30/4, vào 100m</t>
  </si>
  <si>
    <t>Qua 100m đến 350m</t>
  </si>
  <si>
    <t>LXXII</t>
  </si>
  <si>
    <t>ĐƯỜNG TÍCH LƯƠNG (Từ đường 3/2 đến Lữ đoàn 210, Quân khu I)</t>
  </si>
  <si>
    <t>Từ đường 3/2 vào hết đất xưởng thực hành Trường Đại học Kỹ thuật Công nghiệp Thái Nguyên</t>
  </si>
  <si>
    <t>Từ hết đất xưởng thực hành Trường Đại học Kỹ thuật Công nghiệp Thái Nguyên + 300m</t>
  </si>
  <si>
    <t>Từ qua đất xưởng thực hành Trường Đại học Kỹ thuật Công nghiệp Thái Nguyên 300m đến cầu hết đất Lữ đoàn 210, Quân khu I</t>
  </si>
  <si>
    <t>Rẽ nhà văn hóa xóm Cầu Thông, vào 200m</t>
  </si>
  <si>
    <r>
      <rPr>
        <sz val="12"/>
        <color rgb="FFFF0000"/>
        <rFont val="Times New Roman"/>
        <family val="1"/>
      </rPr>
      <t>Ngõ số 27:</t>
    </r>
    <r>
      <rPr>
        <sz val="12"/>
        <color theme="1"/>
        <rFont val="Times New Roman"/>
        <family val="1"/>
      </rPr>
      <t xml:space="preserve"> Rẽ nhà văn hóa xóm Tung, vào 200m</t>
    </r>
  </si>
  <si>
    <t>Các đường quy hoạch trong khu tái định cư Quốc lộ 3 mới (xóm Núi Dài)</t>
  </si>
  <si>
    <t>Rẽ khu dân cư Nam Đại học Kỹ thuật Công nghiệp Thái Nguyên</t>
  </si>
  <si>
    <t>Đường rộng từ 19,5m đến &lt; 27m</t>
  </si>
  <si>
    <t>Đường rộng từ 14,5m đến &lt; 19,5m</t>
  </si>
  <si>
    <t>LXXIII</t>
  </si>
  <si>
    <t>ĐƯỜNG PHỐ HƯƠNG (Từ đường sắt đi Kép đến đường 3/2)</t>
  </si>
  <si>
    <t>Đường sắt đi Kép đến gặp đường Gang Thép</t>
  </si>
  <si>
    <t>BT thành ĐN; 7&gt;10</t>
  </si>
  <si>
    <t>Từ đường Gang Thép đến giáp đất phân hiệu 2 Trường Cao đẳng Cơ khí Luyện kim</t>
  </si>
  <si>
    <t>Từ giáp đất phân hiệu 2 Trường cao đẳng Cơ khí Luyện kim đến ngã tư khu dân cư số 1, phường Trung Thành (gặp đường Lưu Nhân Chú)</t>
  </si>
  <si>
    <t>Từ ngã tư khu dân cư số 1, phường Trung Thành đến hết khu dân cư</t>
  </si>
  <si>
    <t>Từ hết khu dân cư số 1, phường Trung Thành đến gặp đường 3/2</t>
  </si>
  <si>
    <t>Các đường còn lại trong khu dân cư số 1, phường Trung Thành, đã xong hạ tầng</t>
  </si>
  <si>
    <t>Hai ngõ rẽ theo hàng rào Nhà trẻ 1/5 đến hết đất Nhà trẻ</t>
  </si>
  <si>
    <t>Ngõ rẽ từ cạnh số nhà 25 và 37: Vào 100m</t>
  </si>
  <si>
    <t>Các ngõ rẽ trên đường Phố Hương đoạn từ chợ Dốc Hanh đến ngã 4 đường Lưu Nhân Chú, có mặt đường bê tông ≥ 2,5m, vào 150m</t>
  </si>
  <si>
    <t>Từ đường Phố Hương rẽ theo 2 đường vào khu dân cư tập thể Phố Hương</t>
  </si>
  <si>
    <t>Rẽ vào 300m</t>
  </si>
  <si>
    <t>Qua 300m đến 500m đường ≥ 3,5m</t>
  </si>
  <si>
    <t>Các đường nhánh khác trong khu dân cư có đường rộng ≥ 2,5m, vào 100m</t>
  </si>
  <si>
    <t>LXXIV</t>
  </si>
  <si>
    <t>ĐƯỜNG GANG THÉP (Từ đường 3/2 qua UBND phường Trung Thành đến đường Lưu Nhân Chú)</t>
  </si>
  <si>
    <t>Từ đường 3/2 đến rẽ Trường Tiểu học Trung Thành</t>
  </si>
  <si>
    <t>Từ rẽ Trường Tiểu học Trung Thành đến rẽ Trường Độc Lập</t>
  </si>
  <si>
    <t>Từ rẽ Trường Độc lập đến đường Cách Mạng tháng Tám</t>
  </si>
  <si>
    <t>Từ đường Cách Mạng tháng Tám (bách hóa Gang Thép), vào 100m</t>
  </si>
  <si>
    <t>Qua 250m đến cách đường Lưu Nhân Chú 100m</t>
  </si>
  <si>
    <t>Từ cách đường Lưu Nhân Chú 100m đến gặp đường Lưu Nhân Chú</t>
  </si>
  <si>
    <t>Rẽ từ cạnh số nhà 299 đến nhà văn hóa tổ 3, phường Trung Thành, vào 100m</t>
  </si>
  <si>
    <t>Rẽ từ cạnh số nhà 196 đi tổ dân phố số 19, phường Trung Thành, vào 100m</t>
  </si>
  <si>
    <t>Rẽ từ cạnh số nhà 227 theo hàng rào Trung tâm hướng nghiệp thành phố Thái Nguyên</t>
  </si>
  <si>
    <t>Rẽ từ cạnh số nhà 227 đến nhà văn hóa tổ 2, phường Trung Thành</t>
  </si>
  <si>
    <t>nhà văn hóa tổ 2, phường Trung Thành, vào 300m</t>
  </si>
  <si>
    <t>Rẽ cạnh Doanh nghiệp tư nhân Hải Long đi tổ dân phố số 14, vào 100m</t>
  </si>
  <si>
    <r>
      <rPr>
        <sz val="12"/>
        <color rgb="FFFF0000"/>
        <rFont val="Times New Roman"/>
        <family val="1"/>
      </rPr>
      <t>Ngõ số 112:</t>
    </r>
    <r>
      <rPr>
        <sz val="12"/>
        <color theme="1"/>
        <rFont val="Times New Roman"/>
        <family val="1"/>
      </rPr>
      <t xml:space="preserve"> Rẽ cạnh Đài tưởng niệm Liệt sỹ phường Trung Thành, vào 100m</t>
    </r>
  </si>
  <si>
    <r>
      <t>Rẽ từ cạ</t>
    </r>
    <r>
      <rPr>
        <sz val="12"/>
        <rFont val="Times New Roman"/>
        <family val="1"/>
      </rPr>
      <t>nh số nhà 102</t>
    </r>
    <r>
      <rPr>
        <sz val="12"/>
        <color theme="1"/>
        <rFont val="Times New Roman"/>
        <family val="1"/>
      </rPr>
      <t xml:space="preserve"> vào Trường Tiểu học Trung Thành</t>
    </r>
  </si>
  <si>
    <t>Từ đường Gang Thép đến ngã ba thứ 2</t>
  </si>
  <si>
    <t>Qua ngã ba thứ 2 + 250m tiếp theo</t>
  </si>
  <si>
    <t>Ngõ rẽ cạnh số nhà 153: Rẽ vào nhà văn hóa đồi Độc Lập</t>
  </si>
  <si>
    <t>Từ đường Gang Thép đến cổng nhà văn hóa đồi Độc Lập</t>
  </si>
  <si>
    <t>Các đường nhánh trong khu dân cư đồi Độc Lập, có mặt đường bê tông rộng ≥ 2,5m, vào 100m</t>
  </si>
  <si>
    <t>Ngõ rẽ từ cạnh số nhà 88 (cạnh Kho bạc Lưu Xá cũ) vào đến ngã ba thứ 2</t>
  </si>
  <si>
    <t>Rẽ vào Trường Tiểu học Độc lập</t>
  </si>
  <si>
    <t>Từ đường Gang Thép đến hết đất Trường Tiểu học Độc Lập</t>
  </si>
  <si>
    <t>Từ giáp đất Trường Tiểu học Độc lập đến hết đất Trường Trung học cơ sở Độc lập</t>
  </si>
  <si>
    <t>Các đường nhánh trong khu dân cư đồi Độc Lập có mặt đường bê tông rộng ≥ 2,5m, vào 100m</t>
  </si>
  <si>
    <t>Rẽ khu dân cư sau Bách hóa Dốc Hanh, vào 150m</t>
  </si>
  <si>
    <t>Từ đường Gang Thép vào đến khu dân cư xí nghiệp năng lượng</t>
  </si>
  <si>
    <t>Các nhánh rẽ khác từ bách hóa Gang Thép đến đường Lưu Nhân Chú, có mặt đường bê tông rộng ≥ 2,5m, vào 100m</t>
  </si>
  <si>
    <t>LXXV</t>
  </si>
  <si>
    <t>ĐƯỜNG LƯU NHÂN CHÚ (Từ đường Phố Hương qua đảo tròn Gang Thép đến cổng phụ Công ty cổ phần Gang Thép Thái Nguyên)</t>
  </si>
  <si>
    <t>Từ ngã tư khu dân cư số 1, phường Trung Thành đến cổng sân vận động Gang Thép</t>
  </si>
  <si>
    <t>Từ cổng sân vận động Gang Thép đến đảo tròn Gang Thép</t>
  </si>
  <si>
    <t>Từ đảo tròn Gang Thép đến gặp đường Hương Sơn</t>
  </si>
  <si>
    <t>Từ đường Hương Sơn đến gặp ngõ số 261</t>
  </si>
  <si>
    <t>Từ ngõ số 261 đến gặp đường sắt đi Kép</t>
  </si>
  <si>
    <t>Từ đường sắt đi Kép đến rẽ đập Suối Cốc (UBND phường Cam Giá cũ)</t>
  </si>
  <si>
    <t>Từ rẽ đập Suối Cốc đến cổng phụ Gang Thép</t>
  </si>
  <si>
    <r>
      <rPr>
        <sz val="12"/>
        <color rgb="FFFF0000"/>
        <rFont val="Times New Roman"/>
        <family val="1"/>
      </rPr>
      <t>Ngõ số 535</t>
    </r>
    <r>
      <rPr>
        <sz val="12"/>
        <color theme="1"/>
        <rFont val="Times New Roman"/>
        <family val="1"/>
      </rPr>
      <t>: Vào 50m</t>
    </r>
  </si>
  <si>
    <r>
      <t xml:space="preserve">Sửa đổi: </t>
    </r>
    <r>
      <rPr>
        <b/>
        <sz val="10"/>
        <rFont val="Times New Roman"/>
        <family val="1"/>
      </rPr>
      <t>Ngõ số 537</t>
    </r>
    <r>
      <rPr>
        <sz val="10"/>
        <rFont val="Times New Roman"/>
        <family val="1"/>
      </rPr>
      <t xml:space="preserve"> thành </t>
    </r>
    <r>
      <rPr>
        <b/>
        <sz val="10"/>
        <rFont val="Times New Roman"/>
        <family val="1"/>
      </rPr>
      <t>ngõ số 535</t>
    </r>
    <r>
      <rPr>
        <sz val="10"/>
        <rFont val="Times New Roman"/>
        <family val="1"/>
      </rPr>
      <t>. Lý do: thay đổi biển ngõ</t>
    </r>
  </si>
  <si>
    <r>
      <t xml:space="preserve">Ngõ số 499; </t>
    </r>
    <r>
      <rPr>
        <sz val="12"/>
        <color rgb="FFFF0000"/>
        <rFont val="Times New Roman"/>
        <family val="1"/>
      </rPr>
      <t>532</t>
    </r>
    <r>
      <rPr>
        <sz val="12"/>
        <color theme="1"/>
        <rFont val="Times New Roman"/>
        <family val="1"/>
      </rPr>
      <t>: Rẽ khu dân cư Lắp máy điện</t>
    </r>
  </si>
  <si>
    <r>
      <t xml:space="preserve">Sửa đổi: </t>
    </r>
    <r>
      <rPr>
        <b/>
        <sz val="10"/>
        <rFont val="Times New Roman"/>
        <family val="1"/>
      </rPr>
      <t>Ngõ số 530</t>
    </r>
    <r>
      <rPr>
        <sz val="10"/>
        <rFont val="Times New Roman"/>
        <family val="1"/>
      </rPr>
      <t xml:space="preserve"> thành </t>
    </r>
    <r>
      <rPr>
        <b/>
        <sz val="10"/>
        <rFont val="Times New Roman"/>
        <family val="1"/>
      </rPr>
      <t>ngõ số 532</t>
    </r>
    <r>
      <rPr>
        <sz val="10"/>
        <rFont val="Times New Roman"/>
        <family val="1"/>
      </rPr>
      <t>. Lý do: thay đổi biển ngõ</t>
    </r>
  </si>
  <si>
    <t>Từ đường Lưu Nhân Chú, vào 100m</t>
  </si>
  <si>
    <t>Qua 100m đến 300m có đường rộng ≥ 3,5m</t>
  </si>
  <si>
    <t>Các nhánh khác còn lại trong khu dân cư có đường rộng ≥ 2,5m, vào 100m</t>
  </si>
  <si>
    <t>Ngõ số 513: Đi gặp đường quy hoạch khu dân cư Cán 650</t>
  </si>
  <si>
    <t>Các nhánh rẽ khác thuộc đoạn trên có mặt đường rộng ≥ 4,5m, vào 100m</t>
  </si>
  <si>
    <t>Ngõ số 501: Rẽ khu dân cư Cán 650 (đường chính)</t>
  </si>
  <si>
    <t>Từ đường Lưu Nhân Chú, vào 200m</t>
  </si>
  <si>
    <t>Qua 200m đến 400m</t>
  </si>
  <si>
    <t>Qua 400m đến 700m</t>
  </si>
  <si>
    <t>4.4</t>
  </si>
  <si>
    <t>Các nhánh rẽ trên trục phụ trong khu dân cư Cán 650</t>
  </si>
  <si>
    <t>Ngõ số 423; 465: Rẽ đến nhà văn hóa thể thao Gang Thép, vào 150m</t>
  </si>
  <si>
    <t>Ngõ số 434: Rẽ sau Ngân hàng Lưu Xá, vào 100m</t>
  </si>
  <si>
    <r>
      <rPr>
        <sz val="12"/>
        <color rgb="FFFF0000"/>
        <rFont val="Times New Roman"/>
        <family val="1"/>
      </rPr>
      <t>Ngõ số 407</t>
    </r>
    <r>
      <rPr>
        <sz val="12"/>
        <color theme="1"/>
        <rFont val="Times New Roman"/>
        <family val="1"/>
      </rPr>
      <t xml:space="preserve">: Rẽ cạnh nhà </t>
    </r>
    <r>
      <rPr>
        <sz val="12"/>
        <color rgb="FFFF0000"/>
        <rFont val="Times New Roman"/>
        <family val="1"/>
      </rPr>
      <t>văn hóa tổ 4</t>
    </r>
    <r>
      <rPr>
        <sz val="12"/>
        <color theme="1"/>
        <rFont val="Times New Roman"/>
        <family val="1"/>
      </rPr>
      <t>, phường Hương Sơn đi Đồi Sỏi, vào 100m</t>
    </r>
  </si>
  <si>
    <r>
      <rPr>
        <sz val="12"/>
        <color rgb="FFFF0000"/>
        <rFont val="Times New Roman"/>
        <family val="1"/>
      </rPr>
      <t>Ngõ số 318:</t>
    </r>
    <r>
      <rPr>
        <sz val="12"/>
        <color theme="1"/>
        <rFont val="Times New Roman"/>
        <family val="1"/>
      </rPr>
      <t xml:space="preserve"> Rẽ sau đất Bưu điện Hương Sơn vào hết khu dân cư quy hoạch đường Lưu Nhân Chú</t>
    </r>
  </si>
  <si>
    <t>Các đường quy hoạch trong khu dân cư đường Lưu Nhân Chú</t>
  </si>
  <si>
    <r>
      <rPr>
        <sz val="12"/>
        <color rgb="FFFF0000"/>
        <rFont val="Times New Roman"/>
        <family val="1"/>
      </rPr>
      <t>Ngõ số 323</t>
    </r>
    <r>
      <rPr>
        <sz val="12"/>
        <color theme="1"/>
        <rFont val="Times New Roman"/>
        <family val="1"/>
      </rPr>
      <t xml:space="preserve">: Rẽ đi </t>
    </r>
    <r>
      <rPr>
        <sz val="12"/>
        <color rgb="FFFF0000"/>
        <rFont val="Times New Roman"/>
        <family val="1"/>
      </rPr>
      <t>tổ 4</t>
    </r>
    <r>
      <rPr>
        <sz val="12"/>
        <color theme="1"/>
        <rFont val="Times New Roman"/>
        <family val="1"/>
      </rPr>
      <t>, phường Hương Sơn vào 200m</t>
    </r>
  </si>
  <si>
    <r>
      <rPr>
        <sz val="12"/>
        <color rgb="FFFF0000"/>
        <rFont val="Times New Roman"/>
        <family val="1"/>
      </rPr>
      <t>Ngõ số 311:</t>
    </r>
    <r>
      <rPr>
        <sz val="12"/>
        <color theme="1"/>
        <rFont val="Times New Roman"/>
        <family val="1"/>
      </rPr>
      <t xml:space="preserve"> Rẽ vào xóm Bình Dân (đối diện Bưu điện Hương Sơn), vào 100m</t>
    </r>
  </si>
  <si>
    <r>
      <rPr>
        <sz val="12"/>
        <color rgb="FFFF0000"/>
        <rFont val="Times New Roman"/>
        <family val="1"/>
      </rPr>
      <t>Ngõ số 290:</t>
    </r>
    <r>
      <rPr>
        <sz val="12"/>
        <color theme="1"/>
        <rFont val="Times New Roman"/>
        <family val="1"/>
      </rPr>
      <t xml:space="preserve"> Rẽ khu tập thể Nhà máy Luyện Gang</t>
    </r>
  </si>
  <si>
    <t>Các nhánh rẽ từ đường vào khu tập thể Nhà máy Luyện Gang có đường ≥ 3,5m, vào 100m</t>
  </si>
  <si>
    <t>Ngõ số 261: Vào Trường Trung học cơ sở Hương Sơn</t>
  </si>
  <si>
    <t>Từ đường Lưu Nhân Chú vào hết đất Trường Trung học cơ sở Hương Sơn</t>
  </si>
  <si>
    <t>Giáp đất Trường Trung học cơ sở Hương Sơn, vào 200m</t>
  </si>
  <si>
    <t>Rẽ từ đường Trường Trung học cơ sở Hương Sơn vào Trường Tiểu học Hương Sơn</t>
  </si>
  <si>
    <t>Các nhánh từ đường vào Trường Tiểu học Hương Sơn có đường rộng ≥ 3,5m, vào 150m</t>
  </si>
  <si>
    <r>
      <rPr>
        <sz val="12"/>
        <color rgb="FFFF0000"/>
        <rFont val="Times New Roman"/>
        <family val="1"/>
      </rPr>
      <t>Ngõ số 229:</t>
    </r>
    <r>
      <rPr>
        <sz val="12"/>
        <color theme="1"/>
        <rFont val="Times New Roman"/>
        <family val="1"/>
      </rPr>
      <t xml:space="preserve"> Đường vào UBND phường Hương Sơn</t>
    </r>
  </si>
  <si>
    <t>Từ đường Lưu Nhân Chú vào đến cổng UBND phường Hương Sơn</t>
  </si>
  <si>
    <t>Các nhánh rẽ vào khu tập thể Nhà máy Cốc Hóa có đường rộng ≥ 3,5m, vào 150m</t>
  </si>
  <si>
    <r>
      <rPr>
        <sz val="12"/>
        <color rgb="FFFF0000"/>
        <rFont val="Times New Roman"/>
        <family val="1"/>
      </rPr>
      <t>Ngõ số 191:</t>
    </r>
    <r>
      <rPr>
        <sz val="12"/>
        <color theme="1"/>
        <rFont val="Times New Roman"/>
        <family val="1"/>
      </rPr>
      <t xml:space="preserve"> Rẽ theo đường sắt đi cầu Trần Quốc Bình: Vào 400m</t>
    </r>
  </si>
  <si>
    <t>Ngõ số 59 (đường trục phường Cam Giá)</t>
  </si>
  <si>
    <t>Vào 300m</t>
  </si>
  <si>
    <t>Qua 300m đến đê Cam Giá</t>
  </si>
  <si>
    <t>LXXVI</t>
  </si>
  <si>
    <t>PHỐ TRỊNH BÁ (Từ đường Lưu Nhân Chú đến đường Cách mạng tháng Tám)</t>
  </si>
  <si>
    <t>Từ đường Lưu Nhân Chú đến đường rẽ Công ty cổ phần vận tải Gang Thép Thái Nguyên</t>
  </si>
  <si>
    <t>Từ đường rẽ Công ty cổ phần vận tải Gang Thép Thái Nguyên đến gặp đường Cách mạng tháng Tám</t>
  </si>
  <si>
    <t>Ngách rẽ vào Văn phòng Công ty cổ phần vận tải Gang Thép</t>
  </si>
  <si>
    <t>Đường liên xóm tổ 26 và 27, phường Cam Giá (các nhánh rẽ trên phố Trịnh Bá vào 100m), có đường rộng ≥ 3,5m</t>
  </si>
  <si>
    <t>LXXVII</t>
  </si>
  <si>
    <t>ĐƯỜNG HƯƠNG SƠN (Từ đường Lưu Nhân Chú đến Sông Cầu vào Soi Mít)</t>
  </si>
  <si>
    <r>
      <t xml:space="preserve">Qua 200m đến hết đất </t>
    </r>
    <r>
      <rPr>
        <sz val="12"/>
        <color rgb="FFFF0000"/>
        <rFont val="Times New Roman"/>
        <family val="1"/>
      </rPr>
      <t>Trường mầm non Hương Sơn</t>
    </r>
  </si>
  <si>
    <r>
      <t xml:space="preserve">Đổi tên </t>
    </r>
    <r>
      <rPr>
        <b/>
        <sz val="11"/>
        <rFont val="Times New Roman"/>
        <family val="1"/>
      </rPr>
      <t>Trung tâm Giáo dục Lao động xã hội thành phố Thái Nguyên</t>
    </r>
    <r>
      <rPr>
        <sz val="11"/>
        <rFont val="Times New Roman"/>
        <family val="1"/>
      </rPr>
      <t xml:space="preserve"> thành </t>
    </r>
    <r>
      <rPr>
        <b/>
        <sz val="11"/>
        <rFont val="Times New Roman"/>
        <family val="1"/>
      </rPr>
      <t>Trường mầm non Hương Sơn</t>
    </r>
  </si>
  <si>
    <r>
      <t xml:space="preserve">Đổi tên </t>
    </r>
    <r>
      <rPr>
        <b/>
        <sz val="10"/>
        <rFont val="Times New Roman"/>
        <family val="1"/>
      </rPr>
      <t>Trung tâm Giáo dục Lao động xã hội thành phố Thái Nguyên</t>
    </r>
    <r>
      <rPr>
        <sz val="10"/>
        <rFont val="Times New Roman"/>
        <family val="1"/>
      </rPr>
      <t xml:space="preserve"> thành </t>
    </r>
    <r>
      <rPr>
        <b/>
        <sz val="10"/>
        <rFont val="Times New Roman"/>
        <family val="1"/>
      </rPr>
      <t>Trường mầm non Hương Sơn</t>
    </r>
  </si>
  <si>
    <r>
      <t xml:space="preserve">Từ hết đất </t>
    </r>
    <r>
      <rPr>
        <sz val="12"/>
        <color rgb="FFFF0000"/>
        <rFont val="Times New Roman"/>
        <family val="1"/>
      </rPr>
      <t>Trường mầm non Hương Sơn</t>
    </r>
    <r>
      <rPr>
        <sz val="12"/>
        <color theme="1"/>
        <rFont val="Times New Roman"/>
        <family val="1"/>
      </rPr>
      <t xml:space="preserve"> đến cầu treo</t>
    </r>
  </si>
  <si>
    <r>
      <t>Đổi tên</t>
    </r>
    <r>
      <rPr>
        <b/>
        <sz val="10"/>
        <rFont val="Times New Roman"/>
        <family val="1"/>
      </rPr>
      <t xml:space="preserve"> Trung tâm Giáo dục Lao động xã hội thành phố Thái Nguyên</t>
    </r>
    <r>
      <rPr>
        <sz val="10"/>
        <rFont val="Times New Roman"/>
        <family val="1"/>
      </rPr>
      <t xml:space="preserve"> thành </t>
    </r>
    <r>
      <rPr>
        <b/>
        <sz val="10"/>
        <rFont val="Times New Roman"/>
        <family val="1"/>
      </rPr>
      <t>Trường mầm non Hương Sơn</t>
    </r>
  </si>
  <si>
    <t>Rẽ từ đường Hương Sơn vào khu dân cư đồi F, vào 200m</t>
  </si>
  <si>
    <t>Các nhánh rẽ từ trục phụ đường Hương Sơn vào khu dân cư đồi F có mặt đường bê tông rộng ≥ 2,5m, vào 150m</t>
  </si>
  <si>
    <t>LXXVIII</t>
  </si>
  <si>
    <t>ĐƯỜNG VÓ NGỰA (Từ đảo tròn Gang Thép đi huyện Phú Bình)</t>
  </si>
  <si>
    <t>Từ đảo tròn Gang Thép đến rẽ cổng Trường Trung học phổ thông Gang Thép</t>
  </si>
  <si>
    <t>Từ rẽ Trường Trung học phổ thông Gang Thép đến ngã 3 gặp đường Tân Thành</t>
  </si>
  <si>
    <t>Từ ngã 3 gặp đường Tân Thành đến hết đất phường Tân Thành</t>
  </si>
  <si>
    <t>Giáp Sông Công (phường Lương Sơn), Từ giáp đất phường Tân Thành, thành phố Thái Nguyên đến gặp đường Lương Sơn (giá 4tr)</t>
  </si>
  <si>
    <t>Từ đảo tròn Gang Thép rẽ sau khách sạn 5 tầng, vào xóm Bình Dân</t>
  </si>
  <si>
    <t>Từ trục chính, vào 100m</t>
  </si>
  <si>
    <t>Rẽ Trường Trung học phổ thông Gang Thép: Từ đường Vó Ngựa, vào 100m</t>
  </si>
  <si>
    <t>Rẽ vào khu tập thể 2 tầng Bệnh viện Gang Thép cũ</t>
  </si>
  <si>
    <t>Từ đường Vó Ngựa, vào 100m</t>
  </si>
  <si>
    <t>Qua 100m đến hết đường bê tông ≥ 3m</t>
  </si>
  <si>
    <t>Các nhánh khác trong khu dân cư có đường bê tông ≥ 2,5m, vào 150m</t>
  </si>
  <si>
    <r>
      <t>Rẽ vào c</t>
    </r>
    <r>
      <rPr>
        <sz val="12"/>
        <color rgb="FFFF0000"/>
        <rFont val="Times New Roman"/>
        <family val="1"/>
      </rPr>
      <t>ơ sở Điều trị tự nguyện và công tác xã hội thành phố Thái Nguyên</t>
    </r>
  </si>
  <si>
    <r>
      <t xml:space="preserve">Sửa đổi, tên cũ là </t>
    </r>
    <r>
      <rPr>
        <b/>
        <sz val="11"/>
        <rFont val="Times New Roman"/>
        <family val="1"/>
      </rPr>
      <t>Rẽ vào khu B, Trung tâm Giáo dục lao động xã hội thành phố Thái Nguyên</t>
    </r>
  </si>
  <si>
    <r>
      <t xml:space="preserve">Sửa đổi, tên cũ là </t>
    </r>
    <r>
      <rPr>
        <b/>
        <sz val="10"/>
        <rFont val="Times New Roman"/>
        <family val="1"/>
      </rPr>
      <t>Rẽ vào khu B, Trung tâm Giáo dục lao động xã hội thành phố Thái Nguyên</t>
    </r>
  </si>
  <si>
    <t>Qua 100m đến 250m đường bê tông ≥ 3m</t>
  </si>
  <si>
    <t>Các nhánh rẽ còn lại thuộc đoạn từ đảo tròn Gang Thép đến ngã ba đường Tân Thành vào 100m, đường bê tông ≥ 2,5m</t>
  </si>
  <si>
    <t>LXXIX</t>
  </si>
  <si>
    <t>ĐƯỜNG TÂN THÀNH (Từ đường vó ngựa đến đường 30/4)</t>
  </si>
  <si>
    <r>
      <t xml:space="preserve">Từ đường Vó Ngựa vào 150m (ngã 3 rẽ </t>
    </r>
    <r>
      <rPr>
        <sz val="12"/>
        <color rgb="FFFF0000"/>
        <rFont val="Times New Roman"/>
        <family val="1"/>
      </rPr>
      <t xml:space="preserve">tổ 9 </t>
    </r>
    <r>
      <rPr>
        <sz val="12"/>
        <color theme="1"/>
        <rFont val="Times New Roman"/>
        <family val="1"/>
      </rPr>
      <t>phường Tân Thành)</t>
    </r>
  </si>
  <si>
    <t>Cách đường Vó Ngựa 150m đến cổng Trường Trung học cơ sở Tân Thành</t>
  </si>
  <si>
    <t>Từ cổng Trường Trung học cơ sở Tân Thành đến đường sắt Hà Thái</t>
  </si>
  <si>
    <t>Từ đường sắt Hà Thái gặp đường 30/4</t>
  </si>
  <si>
    <t>Các nhánh rẽ từ đường Tân Thành vào 100m có đường bê tông ≥ 2,5m</t>
  </si>
  <si>
    <t>LXXX</t>
  </si>
  <si>
    <t>QUỐC LỘ 1B (CŨ) (Từ cầu Gia Bảy qua đảo tròn Chùa Hang đến hết đất thành phố Thái Nguyên)</t>
  </si>
  <si>
    <t>Từ cầu Gia Bảy đến kiốt xăng Doanh nghiệp Tiến Thịnh</t>
  </si>
  <si>
    <t>Từ giáp đất kiốt xăng Doanh nghiệp Tiến Thịnh đến cống Bà Tành</t>
  </si>
  <si>
    <t>Từ cống Bà Tành đến hiệu thuốc Đồng Hỷ</t>
  </si>
  <si>
    <t>Từ giáp đất hiệu thuốc Đồng Hỷ đến hết đất thành phố Thái Nguyên (gần Trạm vật tư nông nghiệp huyện Đồng Hỷ)</t>
  </si>
  <si>
    <t>Giáp Đồng Hỷ (thị Trấn Hóa Thượng), Từ giáp đất thành phố Thái Nguyên (gần Trạm vật tư Nông nghiệp) đến đường rẽ vào Bộ Tư lệnh Quân Khu I (giá 8tr)</t>
  </si>
  <si>
    <t>Rẽ vào nhà văn hóa xóm Gia Bẩy</t>
  </si>
  <si>
    <t>Rẽ vào nhà văn hóa xóm Gia Bẩy, vào 100m</t>
  </si>
  <si>
    <t>Đoạn còn lại và các nhánh rẽ trên trục phụ, đường bê tông ≥ 2,5m, vào 100m</t>
  </si>
  <si>
    <t>Rẽ vào Đình Đồng Tâm</t>
  </si>
  <si>
    <t>Rẽ vào Đình Đồng Tâm, vào 100m</t>
  </si>
  <si>
    <r>
      <rPr>
        <sz val="12"/>
        <color rgb="FFFF0000"/>
        <rFont val="Times New Roman"/>
        <family val="1"/>
      </rPr>
      <t>Ngõ số 793</t>
    </r>
    <r>
      <rPr>
        <sz val="12"/>
        <color theme="1"/>
        <rFont val="Times New Roman"/>
        <family val="1"/>
      </rPr>
      <t>: Rẽ đi cầu treo cũ, vào 100m</t>
    </r>
  </si>
  <si>
    <t>Rẽ đến nhà văn hóa xóm Đồng Tâm</t>
  </si>
  <si>
    <r>
      <rPr>
        <sz val="12"/>
        <color rgb="FFFF0000"/>
        <rFont val="Times New Roman"/>
        <family val="1"/>
      </rPr>
      <t>Ngõ số 700</t>
    </r>
    <r>
      <rPr>
        <sz val="12"/>
        <color theme="1"/>
        <rFont val="Times New Roman"/>
        <family val="1"/>
      </rPr>
      <t>: Rẽ xóm Đông (2 nhánh đối diện kiốt Công ty xăng dầu Bắc Thái), vào 100m</t>
    </r>
  </si>
  <si>
    <t>Rẽ đi Bến Tượng</t>
  </si>
  <si>
    <t>Vào đến nhà văn hóa xóm Đông</t>
  </si>
  <si>
    <t>Từ nhà văn hóa xóm Đông đến Bến Tượng</t>
  </si>
  <si>
    <t>Rẽ vào xóm Văn Thánh, vào 200m</t>
  </si>
  <si>
    <t>Từ Quốc lộ 1B vào đến ngã tư thứ nhất khu dân cư quy hoạch xóm Văn Thánh</t>
  </si>
  <si>
    <t>Đoạn còn lại đến hết khu quy hoạch</t>
  </si>
  <si>
    <t>Rẽ theo hàng rào doanh nghiệp Việt Cường vào khu dân cư Ao Voi, vào 150m</t>
  </si>
  <si>
    <r>
      <rPr>
        <sz val="12"/>
        <color rgb="FFFF0000"/>
        <rFont val="Times New Roman"/>
        <family val="1"/>
      </rPr>
      <t>Ngõ số 605:</t>
    </r>
    <r>
      <rPr>
        <sz val="12"/>
        <color theme="1"/>
        <rFont val="Times New Roman"/>
        <family val="1"/>
      </rPr>
      <t xml:space="preserve"> Rẽ vào Nhà máy Nước sạch Đồng Bẩm</t>
    </r>
  </si>
  <si>
    <t>Từ Quốc lộ 1B đến Nhà máy Nước sạch Đồng Bẩm</t>
  </si>
  <si>
    <t>Đoạn còn lại rẽ đi các nhánh có đường bê tông ≥ 2,5m, vào 100m</t>
  </si>
  <si>
    <r>
      <t xml:space="preserve">Rẽ theo hàng rào Công ty cổ phần Lâm sản Thái Nguyên </t>
    </r>
    <r>
      <rPr>
        <sz val="12"/>
        <color rgb="FFFF0000"/>
        <rFont val="Times New Roman"/>
        <family val="1"/>
      </rPr>
      <t>(cũ)</t>
    </r>
    <r>
      <rPr>
        <sz val="12"/>
        <color theme="1"/>
        <rFont val="Times New Roman"/>
        <family val="1"/>
      </rPr>
      <t>, vào 150m</t>
    </r>
  </si>
  <si>
    <r>
      <t xml:space="preserve">Sửa đổi: </t>
    </r>
    <r>
      <rPr>
        <b/>
        <sz val="10"/>
        <rFont val="Times New Roman"/>
        <family val="1"/>
      </rPr>
      <t>Công ty cổ phần Lâm sản Thái Nguyên</t>
    </r>
    <r>
      <rPr>
        <sz val="10"/>
        <rFont val="Times New Roman"/>
        <family val="1"/>
      </rPr>
      <t xml:space="preserve"> thành </t>
    </r>
    <r>
      <rPr>
        <b/>
        <sz val="10"/>
        <rFont val="Times New Roman"/>
        <family val="1"/>
      </rPr>
      <t>Công ty cổ phần Lâm sản Thái Nguyên (cũ)</t>
    </r>
    <r>
      <rPr>
        <sz val="10"/>
        <rFont val="Times New Roman"/>
        <family val="1"/>
      </rPr>
      <t>. Lý do: đã thay đổi địa điểm</t>
    </r>
  </si>
  <si>
    <t>Rẽ theo hàng rào Công ty TNHH Thái Dương vào khu dân cư Ao Voi, vào 150m</t>
  </si>
  <si>
    <t>Các đường quy hoạch trong Khu đô thị Picenza Plaza Thái Nguyên (1)</t>
  </si>
  <si>
    <t>Đường rộng 40,5m đoạn từ Quốc lộ 1B vào đến ô quy hoạch BTV 1.12</t>
  </si>
  <si>
    <t>Đường rộng 22,5m</t>
  </si>
  <si>
    <t>Đường rộng 15,5m</t>
  </si>
  <si>
    <t>Đường rộng 12m</t>
  </si>
  <si>
    <t>Đường rộng 7m</t>
  </si>
  <si>
    <t>Các đường quy hoạch trong Khu đô thị Picenza Plaza Thái Nguyên (2)</t>
  </si>
  <si>
    <t>Đường rộng 18,5m</t>
  </si>
  <si>
    <t>Các đường quy hoạch trong Khu nhà ở Đồng Bẩm (HUD)</t>
  </si>
  <si>
    <t>Đường rộng 19,5m</t>
  </si>
  <si>
    <t>Đường Thanh niên (từ Quốc lộ 1B cũ đi gặp Quốc lộ 17)</t>
  </si>
  <si>
    <t>Từ đường Thanh niên nối công trình phục vụ lễ hội Chùa Hang (ngõ số 2)</t>
  </si>
  <si>
    <t>Từ đường Thanh niên nối công trình phục vụ lễ hội Chùa Hang (ngõ số 4)</t>
  </si>
  <si>
    <t>16.3</t>
  </si>
  <si>
    <t>Các tuyến rẽ từ đường Thanh niên vào 100m, đã đổ bê tông</t>
  </si>
  <si>
    <t>Từ Quốc lộ 1B cũ nối với Quốc lộ 17 (269 cũ) đoạn cạnh đảo tròn Chùa Hang</t>
  </si>
  <si>
    <t>Các nhánh rẽ trên đoạn Quốc lộ 1B cũ nối Quốc lộ 17 (cạnh đảo tròn Chùa Hang) vào 100m, đường bê tông ≥ 2,5m</t>
  </si>
  <si>
    <t>Từ Quốc lộ 1B cũ nối với Quốc lộ 17, đoạn cạnh chợ Chùa Hang</t>
  </si>
  <si>
    <t>Các nhánh rẽ trên đoạn Quốc lộ 1B cũ nối Quốc lộ 17 (đoạn cạnh chợ Chùa Hang) vào 100m, đường bê tông ≥ 2,5m</t>
  </si>
  <si>
    <r>
      <rPr>
        <sz val="12"/>
        <color rgb="FFFF0000"/>
        <rFont val="Times New Roman"/>
        <family val="1"/>
      </rPr>
      <t>Ngõ số 23:</t>
    </r>
    <r>
      <rPr>
        <sz val="12"/>
        <rFont val="Times New Roman"/>
        <family val="1"/>
      </rPr>
      <t xml:space="preserve"> Từ Quốc lộ 1B cũ đi Trạm Y tế phường Đồng Bẩm (đến hết đất phường Chùa Hang)</t>
    </r>
  </si>
  <si>
    <t>Trục đường từ Quốc lộ 1B cũ đến khu dân cư tập thể Lâm Sản</t>
  </si>
  <si>
    <t>Từ Quốc lộ 1B cũ đến cổng Trung tâm Dạy nghề huyện Đồng Hỷ cũ</t>
  </si>
  <si>
    <t>Từ cổng Trung tâm Dạy nghề huyện Đồng Hỷ cũ vào hết đường quy hoạch khu dân cư tập thể Lâm Sản (trục chính)</t>
  </si>
  <si>
    <r>
      <rPr>
        <sz val="12"/>
        <color rgb="FFFF0000"/>
        <rFont val="Times New Roman"/>
        <family val="1"/>
      </rPr>
      <t xml:space="preserve">Ngõ số 21: </t>
    </r>
    <r>
      <rPr>
        <sz val="12"/>
        <color theme="1"/>
        <rFont val="Times New Roman"/>
        <family val="1"/>
      </rPr>
      <t>Từ Quốc lộ 1B cũ đi Trường Trung học cơ sở Đồng Bẩm (lối rẽ đối diện đường Thanh niên)</t>
    </r>
  </si>
  <si>
    <t>Từ Quốc lộ 1B cũ đến hết Núi Phấn (lối rẽ đối diện đường vào khu Trung tâm Văn hóa Chùa Hang)</t>
  </si>
  <si>
    <r>
      <rPr>
        <sz val="12"/>
        <color rgb="FFFF0000"/>
        <rFont val="Times New Roman"/>
        <family val="1"/>
      </rPr>
      <t>Ngõ số 15:</t>
    </r>
    <r>
      <rPr>
        <sz val="12"/>
        <color theme="1"/>
        <rFont val="Times New Roman"/>
        <family val="1"/>
      </rPr>
      <t xml:space="preserve"> Từ Quốc lộ 1B cũ đến giáp đất sân bay Đồng Bẩm (lối rẽ đối diện Lò vôi)</t>
    </r>
  </si>
  <si>
    <t>Đoạn đường đổ bê tông</t>
  </si>
  <si>
    <t>Đoạn đường chưa đổ bê tông</t>
  </si>
  <si>
    <r>
      <rPr>
        <sz val="12"/>
        <color rgb="FFFF0000"/>
        <rFont val="Times New Roman"/>
        <family val="1"/>
      </rPr>
      <t>Ngõ số 10:</t>
    </r>
    <r>
      <rPr>
        <sz val="12"/>
        <color theme="1"/>
        <rFont val="Times New Roman"/>
        <family val="1"/>
      </rPr>
      <t xml:space="preserve"> Từ Quốc lộ 1B cũ rẽ cạnh Chi cục Thuế gặp Quốc lộ 17 (đường 379 cũ)</t>
    </r>
  </si>
  <si>
    <t>Từ Quốc lộ 1B cũ, vào 100m</t>
  </si>
  <si>
    <t>Sau 100m đến cách Quốc lộ 17 (đường 379 cũ) 100m</t>
  </si>
  <si>
    <t>Các tuyến đường rẽ còn lại từ Quốc lộ 1B cũ vào 100m (đường bê tông rộng ≥ 3m)</t>
  </si>
  <si>
    <t>LXXXI</t>
  </si>
  <si>
    <t>QUỐC LỘ 1B (MỚI) (Từ đảo tròn Tân Long qua cầu Cao Ngạn đến hết địa phận xã Cao Ngạn)</t>
  </si>
  <si>
    <t>Từ đảo tròn Tân Long + 1.000m</t>
  </si>
  <si>
    <t>Sau 1.000m đến cầu Cao Ngạn</t>
  </si>
  <si>
    <t>Từ cầu Cao Ngạn đến hết đất xã Cao Ngạn</t>
  </si>
  <si>
    <t>Giáp Đồng Hỷ (thị Trấn Hóa Thượng), Từ giáp đất xã Cao Ngạn đến cách ngã ba thị trấn Hóa Thượng 200m (giá 3tr8)</t>
  </si>
  <si>
    <t>Rẽ đi xóm Gốc Vối</t>
  </si>
  <si>
    <t>Từ đường nối Quốc lộ 3 với Quốc lộ 1B, vào 150m</t>
  </si>
  <si>
    <t>Qua 150m đến ngã 3 Gốc Vối</t>
  </si>
  <si>
    <t>Từ ngã 3 Gốc Vối đến cầu cáp Cao Ngạn</t>
  </si>
  <si>
    <t>Từ ngã 3 Gốc Vối đến hết đất Tiểu đoàn 23 Quân khu I</t>
  </si>
  <si>
    <t>Rẽ qua xóm Thành Công gặp ngã tư đi Công ty cổ phần Xi măng Cao Ngạn</t>
  </si>
  <si>
    <t>Các nhánh rẽ còn lại có đường rộng ≥ 2,5m, vào 150m</t>
  </si>
  <si>
    <t>LXXXII</t>
  </si>
  <si>
    <t>ĐƯỜNG ĐỒNG BẨM (Từ Quốc lộ 1B (cũ) qua sân bay gặp Quốc lộ 17)</t>
  </si>
  <si>
    <t>Từ trạm biến áp treo phường Chùa Hang đến trạm y tế phường Đồng Bẩm</t>
  </si>
  <si>
    <t>Từ Trạm Y tế phường Đồng Bẩm đến ngã 4 Tân Thành 2</t>
  </si>
  <si>
    <t>Từ ngã 4 Tân Thành 2 đến đến gặp Quốc lộ 17</t>
  </si>
  <si>
    <t>5&gt;9</t>
  </si>
  <si>
    <t>Giáp Đồng Hỷ (xã Nam Hòa), Từ Cầu Đỏ đến hết đất kiốt xăng Doanh nghiệp Đồng Tâm (giá 5tr7)</t>
  </si>
  <si>
    <t>Rẽ theo hàng rào Trường Mầm non Đồng Bẩm đến giáp đất phường Chùa Hang</t>
  </si>
  <si>
    <t>Các ngõ rẽ đi Nhà máy Nước Đồng Bẩm có mặt đường bê tông ≥ 2,5m, vào 100m</t>
  </si>
  <si>
    <t>Đoạn còn lại và các nhánh rẽ trên trục phụ có mặt đường bê tông ≥ 2,5m</t>
  </si>
  <si>
    <t>Rẽ theo hàng rào Trạm Y tế phường Đồng Bẩm đi sân bay và đi phường Chùa Hang, vào 100m về 2 phía</t>
  </si>
  <si>
    <t>Từ ngã 4 Tân Thành 2 đi bến phà Văn Thánh, vào 150m</t>
  </si>
  <si>
    <t>3,5&gt;7</t>
  </si>
  <si>
    <t>Từ ngã 4 Tân Thành 2 đến nhà văn hóa Tân Thành 2</t>
  </si>
  <si>
    <t>Các nhánh rẽ còn lại trên đoạn từ ngã tư Tân Thành 2 đến gặp đường 269 cũ có mặt đường bê tông ≥ 2,5m, vào 100m</t>
  </si>
  <si>
    <t>Khu dân cư tổ dân phố Nhị Hòa phường Đồng Bẩm</t>
  </si>
  <si>
    <t>Đường Đồng Bẩm. Từ Trạm Y tế phường Đồng Bẩm đến ngã 4 Tân Thành 2. Hạ tầng tương đương nhưng đường rộng hơn gấp 2 lần</t>
  </si>
  <si>
    <t>Đường Đồng Bẩm. Từ Trạm Y tế phường Đồng Bẩm đến ngã 4 Tân Thành 2. Áp tương đương của 2tr5</t>
  </si>
  <si>
    <t>Khu tái định cư tại khu dân cư xóm Tân Thành phường Đồng Bẩm (giai đoạn 1)</t>
  </si>
  <si>
    <t>LXXXIII</t>
  </si>
  <si>
    <t>QUỐC LỘ 17</t>
  </si>
  <si>
    <t>Từ Quốc lộ 1B đến cách đảo tròn Núi Voi 100m</t>
  </si>
  <si>
    <t>Điểm nóng: Giao đất Đanko</t>
  </si>
  <si>
    <t>Đảo tròn Núi Voi + 100m về 2 phía</t>
  </si>
  <si>
    <t xml:space="preserve">Từ qua đảo tròn Núi Voi 100m đến lối rẽ đường Thanh Niên </t>
  </si>
  <si>
    <t xml:space="preserve">Từ đường rẽ đường Thanh Niên đến lối rẽ vào Chùa Hang </t>
  </si>
  <si>
    <t>Từ lối rẽ vào Chùa Hang đến cầu Đỏ</t>
  </si>
  <si>
    <t>Từ cầu Linh Nham đi Linh Sơn 100m</t>
  </si>
  <si>
    <t>Từ cách cầu Linh Nham 100m đến ngã ba đường đi cầu treo Bến Oánh (giáp Trường Quân sự tỉnh Thái Nguyên)</t>
  </si>
  <si>
    <t>Từ ngã ba đường đi cầu treo Bến Oánh (giáp Trường Quân sự tỉnh Thái Nguyên) đến cầu Ngòi Chẹo</t>
  </si>
  <si>
    <t>Giáp huyện Đồng Hỷ (xã Nam Hòa), Từ Quốc lộ 17 đi xã Huống Thượng (hết địa phận xã Nam Hòa) (giá 1tr)</t>
  </si>
  <si>
    <t>Khu tái định cư số 1 xã Cao Ngạn (Giai đoạn I, II)</t>
  </si>
  <si>
    <t>Quốc lộ 17. Từ đường rẽ đường Thanh Niên đến lối rẽ vào Chùa Hang. Áp bằng 75% mức giá 3tr6</t>
  </si>
  <si>
    <t>Quốc lộ 17. Từ đường rẽ đường Thanh Niên đến lối rẽ vào Chùa Hang. Áp bằng 60% mức giá 3tr6</t>
  </si>
  <si>
    <t>Quốc lộ 17. Từ Quốc lộ 1B đến cách đảo tròn Núi Voi 100m. Áp tương đương của 2tr</t>
  </si>
  <si>
    <t>LXXXIV</t>
  </si>
  <si>
    <t>TRỤC ĐƯỜNG: Đảo tròn Núi Voi đi Công ty cổ phần Xi măng Cao Ngạn</t>
  </si>
  <si>
    <t>Từ đảo tròn Núi Voi + 100 m</t>
  </si>
  <si>
    <t>Qua đảo tròn Núi Voi 100m đi tiếp 100m</t>
  </si>
  <si>
    <t xml:space="preserve">Cách đảo tròn Núi Voi 200m đến hết đất phường Chùa Hang </t>
  </si>
  <si>
    <t>Từ giáp đất phường Chùa Hang đến cổng Tiểu đoàn 13, Quân khu I</t>
  </si>
  <si>
    <t>Rẽ đi xóm Phúc Lộc vào 150m, đường bê tông ≥ 2,5m</t>
  </si>
  <si>
    <r>
      <t xml:space="preserve">Rẽ đi xóm </t>
    </r>
    <r>
      <rPr>
        <sz val="12"/>
        <color rgb="FFFF0000"/>
        <rFont val="Times New Roman"/>
        <family val="1"/>
      </rPr>
      <t>Hợp Thành</t>
    </r>
    <r>
      <rPr>
        <sz val="12"/>
        <color theme="1"/>
        <rFont val="Times New Roman"/>
        <family val="1"/>
      </rPr>
      <t>, vào 150m (đường đất)</t>
    </r>
  </si>
  <si>
    <r>
      <t xml:space="preserve">Sửa đổi: xóm </t>
    </r>
    <r>
      <rPr>
        <b/>
        <sz val="11"/>
        <rFont val="Times New Roman"/>
        <family val="1"/>
      </rPr>
      <t>Phúc Thành</t>
    </r>
    <r>
      <rPr>
        <sz val="11"/>
        <rFont val="Times New Roman"/>
        <family val="1"/>
      </rPr>
      <t xml:space="preserve"> thành xóm </t>
    </r>
    <r>
      <rPr>
        <b/>
        <sz val="11"/>
        <rFont val="Times New Roman"/>
        <family val="1"/>
      </rPr>
      <t>Hợp Thành</t>
    </r>
    <r>
      <rPr>
        <sz val="11"/>
        <rFont val="Times New Roman"/>
        <family val="1"/>
      </rPr>
      <t>. Lý do: thay đổi xóm</t>
    </r>
  </si>
  <si>
    <r>
      <t xml:space="preserve">Sửa đổi: xóm </t>
    </r>
    <r>
      <rPr>
        <b/>
        <sz val="10"/>
        <rFont val="Times New Roman"/>
        <family val="1"/>
      </rPr>
      <t>Phúc Thành</t>
    </r>
    <r>
      <rPr>
        <sz val="10"/>
        <rFont val="Times New Roman"/>
        <family val="1"/>
      </rPr>
      <t xml:space="preserve"> thành xóm </t>
    </r>
    <r>
      <rPr>
        <b/>
        <sz val="10"/>
        <rFont val="Times New Roman"/>
        <family val="1"/>
      </rPr>
      <t>Hợp Thành</t>
    </r>
    <r>
      <rPr>
        <sz val="10"/>
        <rFont val="Times New Roman"/>
        <family val="1"/>
      </rPr>
      <t>. Lý do: thay đổi xóm</t>
    </r>
  </si>
  <si>
    <t>Rẽ đi UBND xã Cao Ngạn đến hết đất Trường Tiểu học Cao Ngạn</t>
  </si>
  <si>
    <t>Từ hết đất Trường Tiểu học Cao Ngạn đến nhà văn hóa xóm Cổ Rùa</t>
  </si>
  <si>
    <t>Từ nhà văn hóa xóm Cổ Rùa đến giáp đất phường Chùa Hang</t>
  </si>
  <si>
    <t>LXXXV</t>
  </si>
  <si>
    <t>Quốc lộ 3 (cũ) (Từ km76 đến hết đất xã Sơn Cẩm)</t>
  </si>
  <si>
    <t>Từ Km76, Quốc lộ 3 (giáp đất phường Tân Long) đến Km76 + 500</t>
  </si>
  <si>
    <t>Từ Km76 + 500 đến Km77 + 500</t>
  </si>
  <si>
    <t>Từ Km77 + 500 đến Km78 + 200 (hết đất Sơn Cẩm)</t>
  </si>
  <si>
    <t>Giáp Phú Lương (Xã Cổ Lũng), ừ Km78 + 200 (giáp đất xã Sơn Cẩm) đến Km78 + 400 (giá 5tr)</t>
  </si>
  <si>
    <t>Từ Quốc lộ 3 (Km76 + 300) đi cầu Bến Giềng đến cổng cũ Trường Đào tạo mỏ, xã Sơn Cẩm</t>
  </si>
  <si>
    <t>Từ Quốc lộ 3 (Km76 + 300) + 100 vào hết đất chợ Gốc Bàng</t>
  </si>
  <si>
    <t>Sau 100m đến ngã ba sau UBND xã Sơn Cẩm</t>
  </si>
  <si>
    <t>Từ ngã ba sau UBND xã Sơn Cẩm đến cầu Bến Giềng</t>
  </si>
  <si>
    <t>Từ ngã ba sau UBND xã Sơn Cẩm đến Trường Đào tạo mỏ</t>
  </si>
  <si>
    <t>1.5</t>
  </si>
  <si>
    <t>Nhánh rẽ từ ngã ba cổng Trường Đào tạo mỏ đến giáp bờ sông (cầu treo cũ)</t>
  </si>
  <si>
    <t>1.6</t>
  </si>
  <si>
    <t>Từ ngã 3 gần cầu treo cũ đến cổng cũ Trường Cao đẳng Công nghiệp Thái Nguyên</t>
  </si>
  <si>
    <t>Khu tái định cư số 1 xã Sơn Cẩm</t>
  </si>
  <si>
    <t>Quốc lộ 3 (cũ) (Từ km76 đến hết đất xã Sơn Cẩm). Từ Km76 + 500 đến Km77 + 500. Áp bằng 75% của 4tr560</t>
  </si>
  <si>
    <t>Quốc lộ 3 (cũ) (Từ km76 đến hết đất xã Sơn Cẩm). Từ Km76 + 500 đến Km77 + 500. Áp bằng 60% của 4tr560</t>
  </si>
  <si>
    <t>2.4</t>
  </si>
  <si>
    <t>Đường quy hoạch rộng 14m</t>
  </si>
  <si>
    <t>2.5</t>
  </si>
  <si>
    <t>Khu tái định cư số 2 xã Sơn Cẩm</t>
  </si>
  <si>
    <t>Từ Quốc lộ 3 (Km76 + 600, trạm kiểm lâm) đến ngã ba đường rẽ Bến Giềng (ngã ba sau UBND xã Sơn Cẩm)</t>
  </si>
  <si>
    <t>Quốc lộ 3 cũ (đoạn nắn Quốc lộ 3)</t>
  </si>
  <si>
    <t>Từ Quốc lộ 3 đến cầu Trắng 2 (đường đi Trại giam Phú Sơn 4)</t>
  </si>
  <si>
    <t>Từ Quốc lộ 3 + 450m (đến cầu Trắng 1)</t>
  </si>
  <si>
    <t>Từ cầu Trắng 1 đến ngã 3 xi măng</t>
  </si>
  <si>
    <t>Từ ngã 3 xi măng đến cầu Trắng 2</t>
  </si>
  <si>
    <t>Từ Quốc lộ 3 đến Trường Tiểu học Sơn Cẩm I</t>
  </si>
  <si>
    <t>Từ Quốc lộ 3, vào 150m đi kho gạo cũ</t>
  </si>
  <si>
    <t>Từ Quốc lộ 3 đi đồi Đa (giáp phường Tân Long)</t>
  </si>
  <si>
    <t>Từ Quốc lộ 3 đến cổng Công ty may Phú Lương</t>
  </si>
  <si>
    <t>LXXXVI</t>
  </si>
  <si>
    <t>CÁC TRỤC ĐƯỜNG KHÁC THUỘC PHƯỜNG CHÙA HANG</t>
  </si>
  <si>
    <t>Đường Hữu nghị phường Chùa Hang (toàn tuyến)</t>
  </si>
  <si>
    <t>Từ đảo tròn Núi Voi rẽ vào Trạm xá Núi Voi</t>
  </si>
  <si>
    <t>Trục đường rẽ từ đảo tròn Chùa Hang, vào 100m đi nghĩa trang Ấp Thái</t>
  </si>
  <si>
    <t>Các tuyến đường rẽ còn lại từ Quốc lộ 17 (đường 269 cũ), vào 100m (đã được đổ bê tông, đường rộng ≥ 2,5m)</t>
  </si>
  <si>
    <t>Từ Quốc lộ 17 (đường 379 cũ) đến cổng Chùa Hang</t>
  </si>
  <si>
    <t>Các tuyến đường rẽ còn lại từ Quốc lộ 17 (đường 379 cũ), vào 100m (đã được đổ bê tông, đường rộng ≥ 2,5m)</t>
  </si>
  <si>
    <t>Các tuyến đường rẽ còn lại từ Quốc lộ 17, vào 100m (chưa được đổ bê tông, có mặt đường ≥ 2,5m)</t>
  </si>
  <si>
    <t>Các đường trong khu quy hoạch Lâm trường Đồng Phú (sau nhà văn hóa tổ 2, 3 cũ)</t>
  </si>
  <si>
    <t>Các đường trong khu quy hoạch Mỏ đá Núi Voi</t>
  </si>
  <si>
    <t>Các tuyến đường rẽ trên trục đường từ Quốc lộ 1B cũ đi khu tập thể Lâm sản</t>
  </si>
  <si>
    <t>Các nhánh rẽ trên trục đường từ Quốc lộ 1B cũ đến cổng Trung tâm Dạy nghề huyện Đồng Hỷ cũ, vào 200m</t>
  </si>
  <si>
    <t>Các đường nhánh còn lại trong khu dân cư tổ 5 cũ, khu Đá xẻ</t>
  </si>
  <si>
    <t>Đường đôi - công trình phục vụ lễ hội Chùa Hang</t>
  </si>
  <si>
    <r>
      <t xml:space="preserve">Đường quy hoạch trong khu </t>
    </r>
    <r>
      <rPr>
        <sz val="12"/>
        <color rgb="FFFF0000"/>
        <rFont val="Times New Roman"/>
        <family val="1"/>
      </rPr>
      <t>dân cư tổ 4</t>
    </r>
  </si>
  <si>
    <t>Các trục đường bê tông, nhựa còn lại thuộc phường Chùa Hang, mặt đường ≥ 2,5m</t>
  </si>
  <si>
    <t>Các trục đường còn lại chưa bê tông, nhựa thuộc phường Chùa Hang, mặt đường ≥ 3,0m</t>
  </si>
  <si>
    <t>LXXXVII</t>
  </si>
  <si>
    <t>QUỐC LỘ 3 MỚI (Từ Quốc lộ 3 cũ đến hết đất xã Sơn Cẩm)</t>
  </si>
  <si>
    <t>Từ nút giao với Quốc lộ 3 cũ đến Km71+220</t>
  </si>
  <si>
    <t>Giáp Sông Công (phường Tân Quang)</t>
  </si>
  <si>
    <t>Từ Km71+220 đến Km72+930</t>
  </si>
  <si>
    <t>Từ Km72+930 đến Km75+200 (hết đất xã Sơn Cẩm)</t>
  </si>
  <si>
    <t>LXXXVIII</t>
  </si>
  <si>
    <t>XÃ LINH SƠN</t>
  </si>
  <si>
    <t>Từ Quốc lộ 17 đến cầu treo Bến Oánh (cả 2 nhánh)</t>
  </si>
  <si>
    <t>Từ ngã ba Hùng Vương đến cầu phao Ngọc Lâm</t>
  </si>
  <si>
    <t>Các đường rẽ từ Quốc lộ 17, vào 200m bê tông hoặc nhựa rộng ≥ 2,5m</t>
  </si>
  <si>
    <t>Các đường rẽ từ Quốc lộ 17, vào 200m đường đất rộng ≥ 3,0m</t>
  </si>
  <si>
    <t>Các đường trong khu tái định cư số 1</t>
  </si>
  <si>
    <t>Các đường trong khu tái định cư số 4</t>
  </si>
  <si>
    <t>LXXXIX</t>
  </si>
  <si>
    <t>XÃ HUỐNG THƯỢNG</t>
  </si>
  <si>
    <t>Từ cầu treo xã Huống Thượng đến ngã tư xóm Hóc (Không tính đoạn đường Huống Thượng - Chùa Hang)</t>
  </si>
  <si>
    <t>Từ ngã tư xóm Hóc đến hết đất xã Huống Thượng (giáp đất xã Nam Hòa, Không tính đoạn đường Huống Thượng - Chùa Hang)</t>
  </si>
  <si>
    <t>Từ ngã tư xóm Hóc đến cầu treo xóm Sộp</t>
  </si>
  <si>
    <t>Từ cầu phao xóm Huống Trung đến đội 18 xóm Huống Trung (đường đi sang xã Linh Sơn)</t>
  </si>
  <si>
    <t xml:space="preserve">Từ cổng làng xóm Trám đi xóm Huống Trung </t>
  </si>
  <si>
    <t>Từ cầu treo Huống Thượng đi xóm Cậy (toàn Tuyến)</t>
  </si>
  <si>
    <t>Từ cổng làng xóm Bầu đến nhà văn hóa xóm Bầu</t>
  </si>
  <si>
    <t>Từ UBND xã Huống Thượng đi Trường Dạy nghề Quân khu I (hết đất xã Huống Thượng)</t>
  </si>
  <si>
    <t>XC</t>
  </si>
  <si>
    <t>XÃ ĐỒNG LIÊN</t>
  </si>
  <si>
    <t>Đường bờ đê sông Đào, địa phận xã Đồng Liên</t>
  </si>
  <si>
    <t>Từ đầu cầu Trắng (Đồng Vỹ) đi xuôi, đi ngược dòng Sông Đào 100m</t>
  </si>
  <si>
    <t>Từ cổng UBND xã Đồng Liên đi xuôi và đi ngược dòng sông Đào 100m</t>
  </si>
  <si>
    <t>Từ kè Đá Gân đi xuôi và đi ngược dòng sông Đào 100m</t>
  </si>
  <si>
    <t>Các đoạn còn lại</t>
  </si>
  <si>
    <t>Từ bờ đê sông Đào đi đến đầu cầu treo Đồng Liên - Hương Sơn, thành phố Thái Nguyên</t>
  </si>
  <si>
    <t>Từ cầu Bằng Trung tâm xã Đồng Liên (+) 200m đi xã Bàn Đạt</t>
  </si>
  <si>
    <t>Từ kè đá Gân đi xã Bàn Đạt (đến hết đất xã Đồng Liên)</t>
  </si>
  <si>
    <t>Từ Kè Đá Gân đi xóm Đồng Ao, Đồng Tân, Trà Viên</t>
  </si>
  <si>
    <t>Giáp Phú Bình (xã Bàn Đạt), Từ đường tầu xóm Việt Long đi Đồng Liên đến hết đất xã Bàn Đạt (giá 660k)</t>
  </si>
  <si>
    <t>XCI</t>
  </si>
  <si>
    <t>Xã Sơn Cẩm</t>
  </si>
  <si>
    <r>
      <t xml:space="preserve">Đường trong khu tái định cư </t>
    </r>
    <r>
      <rPr>
        <sz val="12"/>
        <color rgb="FFFF0000"/>
        <rFont val="Times New Roman"/>
        <family val="1"/>
      </rPr>
      <t>(xóm 6)</t>
    </r>
    <r>
      <rPr>
        <sz val="12"/>
        <color theme="1"/>
        <rFont val="Times New Roman"/>
        <family val="1"/>
      </rPr>
      <t xml:space="preserve"> xã Sơn Cẩm</t>
    </r>
  </si>
  <si>
    <r>
      <t xml:space="preserve">Sửa đổi: bổ sung thêm </t>
    </r>
    <r>
      <rPr>
        <b/>
        <sz val="10"/>
        <rFont val="Times New Roman"/>
        <family val="1"/>
      </rPr>
      <t>xóm 6</t>
    </r>
    <r>
      <rPr>
        <sz val="10"/>
        <rFont val="Times New Roman"/>
        <family val="1"/>
      </rPr>
      <t>. Lý do: ghi theo địa danh xóm</t>
    </r>
  </si>
  <si>
    <t>Từ ngã ba cổng Trường Tiểu học Tân Long đến cổng cũ Trường Cao đẳng Công nghiệp</t>
  </si>
  <si>
    <t>Từ ngã ba cổng Trường tiểu học Tân Long + 200m đi xí nghiệp gạch Tân Long</t>
  </si>
  <si>
    <t>Từ ngã ba Văn phòng mỏ đến cổng Trường phổ thông trung học Khánh Hòa</t>
  </si>
  <si>
    <t>Nhánh rẽ Trại tạm giam Công an Tỉnh Thái Nguyên</t>
  </si>
  <si>
    <t>Từ ngã ba rẽ Trại tạm giam đi 200m về phía Trại tạm giam Công an Tỉnh Thái Nguyên</t>
  </si>
  <si>
    <t>Từ qua ngã ba rẽ Trại tạm giam 200m đến Trại tạm giam Công an tỉnh</t>
  </si>
  <si>
    <r>
      <t xml:space="preserve">Đường trong khu tái định cư </t>
    </r>
    <r>
      <rPr>
        <sz val="12"/>
        <color rgb="FFFF0000"/>
        <rFont val="Times New Roman"/>
        <family val="1"/>
      </rPr>
      <t>xóm 7</t>
    </r>
    <r>
      <rPr>
        <sz val="12"/>
        <color theme="1"/>
        <rFont val="Times New Roman"/>
        <family val="1"/>
      </rPr>
      <t>, xã Sơn Cẩm</t>
    </r>
  </si>
  <si>
    <r>
      <t xml:space="preserve">Bổ sung từ </t>
    </r>
    <r>
      <rPr>
        <b/>
        <sz val="11"/>
        <rFont val="Times New Roman"/>
        <family val="1"/>
      </rPr>
      <t>xóm 7</t>
    </r>
  </si>
  <si>
    <r>
      <t xml:space="preserve">Bổ sung từ </t>
    </r>
    <r>
      <rPr>
        <b/>
        <sz val="10"/>
        <rFont val="Times New Roman"/>
        <family val="1"/>
      </rPr>
      <t>xóm 7</t>
    </r>
  </si>
  <si>
    <t>Đường Sơn Cẩm - Vô Tranh</t>
  </si>
  <si>
    <r>
      <t xml:space="preserve">Từ cầu Bến Giềng đến ngã ba </t>
    </r>
    <r>
      <rPr>
        <sz val="12"/>
        <color rgb="FFFF0000"/>
        <rFont val="Times New Roman"/>
        <family val="1"/>
      </rPr>
      <t>Quang Trung</t>
    </r>
  </si>
  <si>
    <r>
      <t xml:space="preserve">Đổi tên </t>
    </r>
    <r>
      <rPr>
        <b/>
        <sz val="11"/>
        <rFont val="Times New Roman"/>
        <family val="1"/>
      </rPr>
      <t>Quang Trung 2</t>
    </r>
    <r>
      <rPr>
        <sz val="11"/>
        <rFont val="Times New Roman"/>
        <family val="1"/>
      </rPr>
      <t xml:space="preserve"> thành </t>
    </r>
    <r>
      <rPr>
        <b/>
        <sz val="11"/>
        <rFont val="Times New Roman"/>
        <family val="1"/>
      </rPr>
      <t>Quang Trung</t>
    </r>
    <r>
      <rPr>
        <sz val="11"/>
        <rFont val="Times New Roman"/>
        <family val="1"/>
      </rPr>
      <t xml:space="preserve"> do thay tên xóm</t>
    </r>
  </si>
  <si>
    <r>
      <t xml:space="preserve">Đổi tên </t>
    </r>
    <r>
      <rPr>
        <b/>
        <sz val="10"/>
        <rFont val="Times New Roman"/>
        <family val="1"/>
      </rPr>
      <t>Quang Trung 2</t>
    </r>
    <r>
      <rPr>
        <sz val="10"/>
        <rFont val="Times New Roman"/>
        <family val="1"/>
      </rPr>
      <t xml:space="preserve"> thành </t>
    </r>
    <r>
      <rPr>
        <b/>
        <sz val="10"/>
        <rFont val="Times New Roman"/>
        <family val="1"/>
      </rPr>
      <t>Quang Trung</t>
    </r>
    <r>
      <rPr>
        <sz val="10"/>
        <rFont val="Times New Roman"/>
        <family val="1"/>
      </rPr>
      <t xml:space="preserve"> do thay tên xóm</t>
    </r>
  </si>
  <si>
    <r>
      <t xml:space="preserve">Từ ngã ba </t>
    </r>
    <r>
      <rPr>
        <sz val="12"/>
        <color rgb="FFFF0000"/>
        <rFont val="Times New Roman"/>
        <family val="1"/>
      </rPr>
      <t>Quang Trung</t>
    </r>
    <r>
      <rPr>
        <sz val="12"/>
        <color theme="1"/>
        <rFont val="Times New Roman"/>
        <family val="1"/>
      </rPr>
      <t xml:space="preserve"> đến hết sân bóng xóm Hiệp Lực</t>
    </r>
  </si>
  <si>
    <t>Từ giáp sân bóng xóm Hiệp Lực đến ngã ba xóm Thanh Trà 1</t>
  </si>
  <si>
    <t>6.4</t>
  </si>
  <si>
    <t>Từ ngã ba xóm Thanh Trà 1 đến cầu Khe Húng (giáp đất xã Vô Tranh)</t>
  </si>
  <si>
    <t>Đường Sơn Cẩm đi xã Phúc Hà (thành phố Thái Nguyên) và xã An Khánh (huyện Đại Từ)</t>
  </si>
  <si>
    <t>Từ Quốc lộ 3 đến gặp đường sắt</t>
  </si>
  <si>
    <t>Từ đường sắt đến ngã ba rẽ trại tạm giam Công an tỉnh Thái Nguyên</t>
  </si>
  <si>
    <t>Từ ngã ba rẽ trại tạm giam Công an tỉnh Thái Nguyên đến ngã tư Chợ Mỏ cũ</t>
  </si>
  <si>
    <t>Từ ngã tư Chợ Mỏ cũ + 200m đi 3 phía</t>
  </si>
  <si>
    <t>7.5</t>
  </si>
  <si>
    <t>Từ cách ngã tư Chợ Mỏ cũ 200m đến cầu Sắt (đi xã An Khánh)</t>
  </si>
  <si>
    <t>7.6</t>
  </si>
  <si>
    <t>Từ cách ngã tư Chợ Mỏ cũ 200m đến cầu Treo (đi xã Phúc Hà)</t>
  </si>
  <si>
    <t>7.7</t>
  </si>
  <si>
    <t>Từ cách ngã tư Chợ Mỏ cũ 200m đến cầu Mười Thước (đi phường Tân Long)</t>
  </si>
  <si>
    <t>1. Giá đất ở tại đô thị, đất ở tại nông thôn; đất thương mại dịch vụ; đất cơ sở sản xuất phi nông nghiệp; đất sử dụng cho hoạt động khoáng sản bám các trục đường giao thông</t>
  </si>
  <si>
    <t>BẢNG GIÁ ĐẤT Ở; ĐẤT THƯƠNG MẠI DỊCH VỤ; ĐẤT CƠ SỞ SẢN XUẤT PHI NÔNG NGHIỆP; ĐẤT SỬ DỤNG CHO 
HOẠT ĐỘNG KHOÁNG SẢN ĐIỀU CHỈNH, BỔ SUNG GIAI ĐOẠN 2020-2024 THÀNH PHỐ THÁI NGUYÊN</t>
  </si>
  <si>
    <t>Đơn vị: Nghìn đồng</t>
  </si>
  <si>
    <t>Tên đơn vị hành chính</t>
  </si>
  <si>
    <t>Loại 1</t>
  </si>
  <si>
    <t>Loại 2</t>
  </si>
  <si>
    <t>Loại 3</t>
  </si>
  <si>
    <t>Loại 4</t>
  </si>
  <si>
    <t>Các phường: Hoàng Văn Thụ, Phan Đình Phùng, Trưng Vương, Đồng Quang, Quang Trung</t>
  </si>
  <si>
    <t>Các phường: Gia Sàng, Túc Duyên, Tân Thịnh, Thịnh Đán, Chùa Hang, Đồng Bẩm</t>
  </si>
  <si>
    <t>Các phường: Cam Giá, Hương Sơn, Phú Xá, Quan Triều, Quang Vinh, Tân Lập, Tân Long, Tân Thành, Tích Lương, Trung Thành</t>
  </si>
  <si>
    <t>Đất thương mại dịch vụ, đất cơ sở sản xuất phi nông nghiệp, đất sử dụng cho hoạt động khoáng sản</t>
  </si>
  <si>
    <t>Các xã: Quyết Thắng, Sơn Cẩm</t>
  </si>
  <si>
    <t>Các xã: Cao Ngạn, Phúc Hà, Phúc Trìu, Phúc Xuân, Tân Cương, Thịnh Đức, Linh Sơn, Huống Thượng, Đồng Liên</t>
  </si>
  <si>
    <t>2. Giá đất ở tại đô thị; đất thương mại dịch vụ; đất cơ sở sản xuất phi nông ngiệp; đất sử dụng cho hoạt động khoảng sản năm ngoài các trục đường giao thông đã có trong bảng giá</t>
  </si>
  <si>
    <t>3. Giá đất ở tại nông thôn; đất thương mại dịch vụ; đất cơ sở sản xuất phi nông ngiệp; đất sử dụng cho hoạt động khoảng sản năm ngoài các trục đường giao thông đã có trong bảng giá</t>
  </si>
  <si>
    <t>Đơn vị tính: Nghìn đồng/m2</t>
  </si>
  <si>
    <t>STT</t>
  </si>
  <si>
    <t>TRỤC ĐƯỜNG GIAO THÔNG</t>
  </si>
  <si>
    <t>TRỤC QUỐC LỘ 3C</t>
  </si>
  <si>
    <t>XÃ PHÚ TIẾN</t>
  </si>
  <si>
    <t>Giáp huyện Phú Lương, xã Yên đổ, giá: 1000</t>
  </si>
  <si>
    <t xml:space="preserve">Từ Km3 + 300 đến Km4 </t>
  </si>
  <si>
    <t>Từ Km 4 đến Km 5+120</t>
  </si>
  <si>
    <t xml:space="preserve">Từ Km5 + 120 đến Km8 </t>
  </si>
  <si>
    <t>XÃ BỘC NHIÊU</t>
  </si>
  <si>
    <t>XÃ TRUNG HỘI</t>
  </si>
  <si>
    <t>Từ Km10 + 900 đến Km11 + 600</t>
  </si>
  <si>
    <t>Từ Km11 + 600 đến Km12 + 200</t>
  </si>
  <si>
    <t>3.4</t>
  </si>
  <si>
    <t>Từ Km12 + 200 đến Km12 + 630</t>
  </si>
  <si>
    <t>3.5</t>
  </si>
  <si>
    <t>Từ Km12 + 630 đến Km13 + 30</t>
  </si>
  <si>
    <t>3.6</t>
  </si>
  <si>
    <t>Từ Km13 + 30 đến Km13 + 270</t>
  </si>
  <si>
    <t>3.7</t>
  </si>
  <si>
    <t>Từ Km13 + 270 đến Km13 + 500</t>
  </si>
  <si>
    <t>3.8</t>
  </si>
  <si>
    <t>Từ Km13 + 500 đến Km13 + 900</t>
  </si>
  <si>
    <t>3.9</t>
  </si>
  <si>
    <t>Từ Km13 + 900 đến cách Trung tâm ngã ba Quán Vuông 50m về phía Phú Tiến (Km14)</t>
  </si>
  <si>
    <t>Trung tâm ngã ba Quán Vuông đi các phía 50m (hướng đi Thái Nguyên; Chợ Chu; Bình Yên)</t>
  </si>
  <si>
    <t>3.11</t>
  </si>
  <si>
    <t>Từ Trung tâm ngã ba Quán Vuông + 50m đến Km14 + 200</t>
  </si>
  <si>
    <t>3.12</t>
  </si>
  <si>
    <t>Từ Km14 + 200 đến Km14 + 300</t>
  </si>
  <si>
    <t>3.13</t>
  </si>
  <si>
    <t>Từ Km14 + 300 đến Km14 + 500</t>
  </si>
  <si>
    <t>3.14</t>
  </si>
  <si>
    <t>Từ Km14 + 500 đến Km14 + 800</t>
  </si>
  <si>
    <t>3.15</t>
  </si>
  <si>
    <t>Từ Km14 + 800 đến Km15 + 500</t>
  </si>
  <si>
    <t>3.16</t>
  </si>
  <si>
    <t>XÃ BẢO CƯỜNG</t>
  </si>
  <si>
    <t>Từ đường rẽ Bảo Cường Km16 + 500 đến Km17</t>
  </si>
  <si>
    <t>Từ Km17 đến ngã ba đường rẽ xã Bảo Cường - Đồng Thịnh Km17+400</t>
  </si>
  <si>
    <t>THỊ TRẤN CHỢ CHU</t>
  </si>
  <si>
    <t>Từ cầu Ba Ngạc đến đường rẽ vào xóm Thâm Tý, xã Bảo Cường</t>
  </si>
  <si>
    <t>Từ đường rẽ xóm Bãi Á 2 đến qua ngã tư trung tâm huyện 50m</t>
  </si>
  <si>
    <t>5.5</t>
  </si>
  <si>
    <t>5.6</t>
  </si>
  <si>
    <t>5.7</t>
  </si>
  <si>
    <t>Từ qua ngã ba tổ dân phố Phúc Xuân (xóm Nà Lài cũ) 50m đến đường rẽ vào đường bê tông tổ dân phố Trung Việt (ao Nạm Cắm)</t>
  </si>
  <si>
    <t>5.8</t>
  </si>
  <si>
    <t>XÃ KIM PHƯỢNG</t>
  </si>
  <si>
    <t>Từ Km24 + 300 đến Km24 + 700 (cách ngã ba Quy Kỳ 50m)</t>
  </si>
  <si>
    <t xml:space="preserve">Từ Km24 + 700 đến Km24 + 800 </t>
  </si>
  <si>
    <t>Từ Km24 + 800 đến Km25</t>
  </si>
  <si>
    <t>6.5</t>
  </si>
  <si>
    <t>XÃ QUY KỲ</t>
  </si>
  <si>
    <t>Từ Km25 + 300 đến giáp đất huyện Chợ Đồn</t>
  </si>
  <si>
    <t>TRỤC PHỤ QUỐC LỘ 3C</t>
  </si>
  <si>
    <t>Đường Phú Tiến - Yên Trạch</t>
  </si>
  <si>
    <t>Từ ngã ba Quốc lộ 3C + 200 m trên trục đường Phú Tiến - Yên Trạch</t>
  </si>
  <si>
    <t>Giáp huyện Phú Lương, xã Yên Trạch, giá: 500</t>
  </si>
  <si>
    <t>Đường Phú Tiến – Ôn Lương</t>
  </si>
  <si>
    <t>1.2.1</t>
  </si>
  <si>
    <t>Từ ngã ba Quốc lộ 3C + 400 m trên trục đường Phú Tiến - Ôn Lương</t>
  </si>
  <si>
    <t>1.2.2</t>
  </si>
  <si>
    <t>1.2.3</t>
  </si>
  <si>
    <t>Từ Quốc lộ 3C + 30m đến cách ngã tư trung tâm xã 50m</t>
  </si>
  <si>
    <t>3.1.1</t>
  </si>
  <si>
    <t>3.1.2</t>
  </si>
  <si>
    <t>3.1.3</t>
  </si>
  <si>
    <t>Từ giáp đường nhựa Quốc lộ 3C rẽ vào xóm Thâm Tý hết đất thị trấn Chợ Chu (giáp đất xã Bảo Cường)</t>
  </si>
  <si>
    <t>3.1.4</t>
  </si>
  <si>
    <t>Đường bê tông rẽ vào Huyện ủy</t>
  </si>
  <si>
    <t>3.2.1</t>
  </si>
  <si>
    <t>Từ Quốc lộ 3C rẽ vào đường bê tông cổng Huyện uỷ</t>
  </si>
  <si>
    <t>nâng cấp hạ tầng từ đường bê tông lên đường bê tông nhựa năm 2021</t>
  </si>
  <si>
    <t>3.2.2</t>
  </si>
  <si>
    <t>3.2.3</t>
  </si>
  <si>
    <t>3.2.4</t>
  </si>
  <si>
    <t>3.2.5</t>
  </si>
  <si>
    <t>Ngõ rẽ số 15 giáp đường bê tông vào Huyện ủy đến hết đường vào khu dân cư phố Tân Lập</t>
  </si>
  <si>
    <t>Đường từ ngã tư trung tâm huyện đến Đài tưởng niệm</t>
  </si>
  <si>
    <t>3.3.1</t>
  </si>
  <si>
    <t xml:space="preserve">Ngã tư trung tâm huyện đến cổng UBND huyện </t>
  </si>
  <si>
    <t>3.3.2</t>
  </si>
  <si>
    <t xml:space="preserve">Từ cổng UBND huyện đến giáp Đài tưởng niệm </t>
  </si>
  <si>
    <t>3.4.1</t>
  </si>
  <si>
    <t>3.4.2</t>
  </si>
  <si>
    <t>3.5.1</t>
  </si>
  <si>
    <t xml:space="preserve">Từ Quốc lộ 3C đến cổng Trường Trung học phổ thông Định Hóa </t>
  </si>
  <si>
    <t>3.5.2</t>
  </si>
  <si>
    <t xml:space="preserve">Đoạn đường bê tông (từ đường vào Trường Trung học phổ thông Định Hóa sang đến đường vào UBND huyện) </t>
  </si>
  <si>
    <t>3.5.3</t>
  </si>
  <si>
    <t>3.5.4</t>
  </si>
  <si>
    <t>Từ cổng Trường Trung học phổ thông Định Hóa đến giáp ngã ba ngõ số 131 rẽ sang 2 bên</t>
  </si>
  <si>
    <t>3.5.5</t>
  </si>
  <si>
    <t>3.5.6</t>
  </si>
  <si>
    <t>3.6.1</t>
  </si>
  <si>
    <t>3.6.2</t>
  </si>
  <si>
    <t>3.7.1</t>
  </si>
  <si>
    <t>3.7.2</t>
  </si>
  <si>
    <t>3.7.3</t>
  </si>
  <si>
    <t>Đường từ cổng Bệnh viện Đa khoa huyện đến giáp đường nội thị ATK (hướng đi cầu Gốc Găng )</t>
  </si>
  <si>
    <t>3.9.1</t>
  </si>
  <si>
    <t>3.9.2</t>
  </si>
  <si>
    <t xml:space="preserve">Từ đường lên Nhà tù Chợ Chu đến đầu cầu Gốc Găng </t>
  </si>
  <si>
    <t>3.9.3</t>
  </si>
  <si>
    <t>3.9.4</t>
  </si>
  <si>
    <t>3.9.5</t>
  </si>
  <si>
    <t>3.9.6</t>
  </si>
  <si>
    <t>3.9.7</t>
  </si>
  <si>
    <t>3.9.8</t>
  </si>
  <si>
    <t>Từ giáp ngã tư Chi cục thuế đến ngã ba đường rẽ ra Quốc lộ 3C (cầu Ba Ngạc)</t>
  </si>
  <si>
    <t>3.10</t>
  </si>
  <si>
    <t>Các đường quy hoạch trong khu tái định cư xóm Trường, xóm Dốc Trâu</t>
  </si>
  <si>
    <t>Đoạn đường từ Quốc lộ 3C đi qua chợ Tân Lập đến ngã tư Chi cục thuế mới</t>
  </si>
  <si>
    <t>3.12.1</t>
  </si>
  <si>
    <t>3.12.2</t>
  </si>
  <si>
    <t xml:space="preserve">Các đường còn lại thuộc thị trấn Chợ Chu </t>
  </si>
  <si>
    <t>Đường rộng ≥ 3,5m (từ trục chính vào 150m)</t>
  </si>
  <si>
    <t>Đường rộng &lt; 3,5m nhưng &gt; 2,5m (từ trục chính vào 150m)</t>
  </si>
  <si>
    <t>Từ ngã ba Quy Kỳ + 50m đi chợ Quy Kỳ đến giáp đất Quy Kỳ</t>
  </si>
  <si>
    <t>Gộp tuyến "Từ ngã ba Quy Kỳ + 50m (đi chợ Quy Kỳ)" và tuyến "Cách ngã ba Quy Kỳ 50m đến giáp đất Quy Kỳ (đường vào chợ Quy Kỳ)" thành tuyến "Từ ngã ba Quy Kỳ + 50m đi chợ Quy Kỳ đến giáp đất Quy Kỳ"</t>
  </si>
  <si>
    <t>ĐƯỜNG 264 (hướng Bình Thành đi Quán Vuông)</t>
  </si>
  <si>
    <t>XÃ BÌNH THÀNH</t>
  </si>
  <si>
    <t>Giáp huyện Đại Từ, xã Minh Tiến, giá: 700</t>
  </si>
  <si>
    <t>Từ Km13 + 700 đến Km14 + 600</t>
  </si>
  <si>
    <t>Từ Km14 + 600 đến Km15 + 700</t>
  </si>
  <si>
    <t>Từ Km15 + 700 đến Km16 + 500</t>
  </si>
  <si>
    <t>Từ Km16 + 500 đến Km17 + 200</t>
  </si>
  <si>
    <t>Từ Km17 + 200 đến Km17 + 900</t>
  </si>
  <si>
    <t>1.7</t>
  </si>
  <si>
    <t>Từ Km17 + 900 đến Km19 + 100</t>
  </si>
  <si>
    <t>1.8</t>
  </si>
  <si>
    <t>XÃ SƠN PHÚ</t>
  </si>
  <si>
    <t xml:space="preserve">Từ Km19 + 600 (giáp đất Bình Thành) đến Km21 + 300 </t>
  </si>
  <si>
    <t>Từ Km21 + 300 đến Km21 + 700</t>
  </si>
  <si>
    <t>Từ Km21 + 700 đến Km22 + 200</t>
  </si>
  <si>
    <t>Từ Km22 + 200 đến Km22 + 700</t>
  </si>
  <si>
    <t>XÃ TRUNG LƯƠNG</t>
  </si>
  <si>
    <t>Từ Km24 + 200 đến Km24 + 900</t>
  </si>
  <si>
    <t>Từ Km24 + 900 đến Km26</t>
  </si>
  <si>
    <t>XÃ BÌNH YÊN</t>
  </si>
  <si>
    <t>Từ Km26 đến Km26 + 100</t>
  </si>
  <si>
    <t>Từ Km26 + 100 đến Km26 + 200</t>
  </si>
  <si>
    <t>Từ Km26 + 200 đến Km26 + 250 (cách ngã ba Bình Yên 50m)</t>
  </si>
  <si>
    <t>Từ Km26 + 250 đến Trung tâm ngã ba Bình Yên</t>
  </si>
  <si>
    <t>4.5</t>
  </si>
  <si>
    <t>Từ Trung tâm ngã ba Bình Yên đến Km26 + 400m (cách ngã ba Bình Yên 100m hướng đi Trung Hội)</t>
  </si>
  <si>
    <t>4.6</t>
  </si>
  <si>
    <t>Từ Km26 + 400 đến Km26 + 600</t>
  </si>
  <si>
    <t>4.7</t>
  </si>
  <si>
    <t>Từ Km26 + 600 đến Km26 + 700</t>
  </si>
  <si>
    <t>4.8</t>
  </si>
  <si>
    <t>Từ Km26 + 700 đến Km26 + 800</t>
  </si>
  <si>
    <t>4.9</t>
  </si>
  <si>
    <t>Từ Km26 + 800 đến Km27 + 200</t>
  </si>
  <si>
    <t xml:space="preserve">XÃ TRUNG LƯƠNG </t>
  </si>
  <si>
    <t>Từ Km27 + 200 đến Km28 + 800</t>
  </si>
  <si>
    <t>Từ Km28 + 800 đến Km29 + 300</t>
  </si>
  <si>
    <t>Từ Km30 + 400 đến Km30 + 500</t>
  </si>
  <si>
    <t>Từ Km30 + 500 đến Km30 + 850</t>
  </si>
  <si>
    <t>Từ Km30 + 850 đến Km30 + 900</t>
  </si>
  <si>
    <t>Từ Km30 + 900 đến Km30 + 950 (cách ngã ba Quán Vuông 50m)</t>
  </si>
  <si>
    <t xml:space="preserve">ĐƯỜNG 264B BÌNH YÊN - PHÚ ĐÌNH </t>
  </si>
  <si>
    <t>Từ Km0 (ngã ba Bình Yên) đến Km0 + 100</t>
  </si>
  <si>
    <t xml:space="preserve">Từ Km0 + 100 đến Km0 + 300 </t>
  </si>
  <si>
    <t xml:space="preserve">Từ Km0 + 300 đến Km0 + 600 </t>
  </si>
  <si>
    <t>Từ Km0 + 600 đến Km 1 + 500</t>
  </si>
  <si>
    <t>Từ Km 1 + 500 đến Km 1 + 900</t>
  </si>
  <si>
    <t xml:space="preserve">Từ Km 1 + 900 đến Km2 (ngã ba Đá Bay) </t>
  </si>
  <si>
    <t xml:space="preserve">Từ Km2 (ngã ba Đá Bay) + 100 về các phía </t>
  </si>
  <si>
    <t>Từ Km2 + 100 đến Km3 (giáp đất xã Điềm Mặc)</t>
  </si>
  <si>
    <t>XÃ ĐIỀM MẶC</t>
  </si>
  <si>
    <t xml:space="preserve">Từ Km4 + 600 đến Km4 + 900 </t>
  </si>
  <si>
    <t xml:space="preserve">Từ Km4 + 900 đến Km5 + 600 </t>
  </si>
  <si>
    <t xml:space="preserve">Từ Km5 + 600 đến Km5 + 800 </t>
  </si>
  <si>
    <t>Từ Km5 + 800 đến giáp đất xã Phú Đình</t>
  </si>
  <si>
    <t>XÃ PHÚ ĐÌNH</t>
  </si>
  <si>
    <t xml:space="preserve">Từ Km7 +750 đến Km8 +300 </t>
  </si>
  <si>
    <t xml:space="preserve">Từ Km8 + 300 đến Km8 + 900 </t>
  </si>
  <si>
    <t>Từ Km8 + 900 đến Km9 + 900</t>
  </si>
  <si>
    <t>Từ Km9 + 900 đến Km13 + 750 (ngã ba đi Tuyên Quang)</t>
  </si>
  <si>
    <t xml:space="preserve">Từ ngã ba đi Tuyên Quang + 100m đi các phía </t>
  </si>
  <si>
    <t>Từ ngã ba đi Tuyên Quang + 100m đi Khuôn Tát (đến cây đa)</t>
  </si>
  <si>
    <t>Từ ngã ba đi Tuyên Quang + 100m đến giáp đất Tuyên Quang</t>
  </si>
  <si>
    <t>ĐƯỜNG HỒ CHÍ MINH MỚI</t>
  </si>
  <si>
    <t>Giáp huyện Yên Ninh, xã Phú Lương, giá: 1300</t>
  </si>
  <si>
    <t xml:space="preserve">Từ Km210+775 (cầu Tà Hon) đến Km 212 (đường rẽ UBND xã) </t>
  </si>
  <si>
    <t>Từ giáp xã Tân Dương đến cầu Suối Nản</t>
  </si>
  <si>
    <t>Từ giáp cầu Suối Nản đến cầu Chợ Chu phố Trung Kiên</t>
  </si>
  <si>
    <t xml:space="preserve">Từ đầu cầu Chợ Chu đến ngã 5 phố Trung Kiên </t>
  </si>
  <si>
    <t xml:space="preserve">ĐƯỜNG BẢO CƯỜNG - ĐỒNG THỊNH </t>
  </si>
  <si>
    <t>Từ Km 0+ 30 m (giáp  Quốc lộ 3C) đến Km 0 + 100 m</t>
  </si>
  <si>
    <t>Từ Km 0 + 100 m đến đường vào trường học</t>
  </si>
  <si>
    <t xml:space="preserve">Ngã tư trung tâm xã + 50m về các phía </t>
  </si>
  <si>
    <t>Từ qua ngã tư trung tâm xã Bảo Cường 50m + 100m tiếp theo</t>
  </si>
  <si>
    <t>Từ qua ngã tư trung tâm xã Bảo Cường 15m + 200m tiếp theo</t>
  </si>
  <si>
    <t>Từ giáp đất Bảo Cường đến cổng Trường Trung học cơ sở xã Đồng Thịnh</t>
  </si>
  <si>
    <t>Từ cổng Trường THCS đến đập tràn Thác Lầm</t>
  </si>
  <si>
    <t>Từ đập tràn Thác Lầm đến ngã ba An Thịnh 1</t>
  </si>
  <si>
    <t xml:space="preserve">ĐƯỜNG CHỢ CHU – LAM VỸ </t>
  </si>
  <si>
    <t>Từ cầu Đồng Khiếu đến cột điện cao thế 98 đường dây 376</t>
  </si>
  <si>
    <t>Từ ngã ba Trung tâm đến cổng Trường THCS xã Lam Vỹ</t>
  </si>
  <si>
    <t xml:space="preserve">ĐƯỜNG BÌNH YÊN -THANH ĐỊNH - BẢO LINH </t>
  </si>
  <si>
    <t>bổ sung đoạn mới đường bê tông nhựa rộng 3,5m</t>
  </si>
  <si>
    <t xml:space="preserve">Từ cầu Phướn Thanh Xuân đến ngã ba Văn Lang + 100m hướng đi xã Bảo Linh </t>
  </si>
  <si>
    <t>Từ ngã ba Văn Lang + 100m đến cột hạ thế số 5 (xóm Nạ Chèn)</t>
  </si>
  <si>
    <t xml:space="preserve">Từ cột hạ thế số B9 xóm Nạ Chèn đến giáp đất xã Bảo Linh </t>
  </si>
  <si>
    <t>ĐƯỜNG QUY KỲ - LINH THÔNG – LAM VỸ</t>
  </si>
  <si>
    <t>Từ cầu Quảng Cáo đến đường rẽ vào trường Mầm Non</t>
  </si>
  <si>
    <t>Từ cầu Bó Chú đến giáp đất xã Lam Vỹ</t>
  </si>
  <si>
    <t>Nhánh từ cách ngã ba đường vào Trường Trung học cơ sở Quy Kỳ 30m đến cổng trường Trung học cơ sở Quy Kỳ (đường cạnh UBND xã Quy Kỳ)</t>
  </si>
  <si>
    <t xml:space="preserve">ĐƯỜNG PHÚC CHU - BẢO LINH </t>
  </si>
  <si>
    <t xml:space="preserve">THỊ TRẤN CHỢ CHU </t>
  </si>
  <si>
    <t>Cách ngã ba Nà Lài 50m đến hết đất nhà ông Bạch</t>
  </si>
  <si>
    <t xml:space="preserve">XÃ PHÚC CHU </t>
  </si>
  <si>
    <t>Từ Km 1 + 130 đến Km 2</t>
  </si>
  <si>
    <t>Từ Km 2 đến Km 2 + 290 (cầu Suối Pàu)</t>
  </si>
  <si>
    <t>Từ Km 2 + 290 đến Km 3 + 60 (cầu Nà Khắt)</t>
  </si>
  <si>
    <t xml:space="preserve">XÃ ĐỒNG THỊNH </t>
  </si>
  <si>
    <t>Từ Km 6 + 200 đến đường rẽ đi Khuổi Chao</t>
  </si>
  <si>
    <t>Từ đường rẽ đi Khuổi Chao đến cầu đập chính (hồ Bảo Linh)</t>
  </si>
  <si>
    <t xml:space="preserve">XÃ ĐỊNH BIÊN </t>
  </si>
  <si>
    <t>Từ ngã ba Đồng Rằm đi các phía 50m</t>
  </si>
  <si>
    <t xml:space="preserve">XÃ BẢO LINH </t>
  </si>
  <si>
    <t>Từ ngã ba trạm điện số 1 Bảo Linh đến ngã ba đường rẽ vào Trường tiểu học Bảo Linh</t>
  </si>
  <si>
    <t xml:space="preserve">ĐƯỜNG NHÁNH ĐƯỜNG LIÊN XÃ PHÚC CHU - BẢO LINH </t>
  </si>
  <si>
    <t>Xã Phúc Chu</t>
  </si>
  <si>
    <t>6.1.1</t>
  </si>
  <si>
    <t>Đường nhánh vào Nà Lếch thôn Đồng Uẩn, xã Phúc Chu (dài 300m)</t>
  </si>
  <si>
    <t>6.1.2</t>
  </si>
  <si>
    <t xml:space="preserve">Đường nhánh vào Làng Gày đến chân hồ Làng Gày </t>
  </si>
  <si>
    <t>6.1.3</t>
  </si>
  <si>
    <t>Đường nhánh vào Cặm Quang + 300m</t>
  </si>
  <si>
    <t>6.1.4</t>
  </si>
  <si>
    <t>Đường bê tông rộng ≥ 3m nhánh thôn Đồng Uẩn - Đồng Tủm</t>
  </si>
  <si>
    <t>6.1.5</t>
  </si>
  <si>
    <t>bổ sung tuyến mới đường bê tông rộng 3,5m</t>
  </si>
  <si>
    <t>Xã Bảo Linh</t>
  </si>
  <si>
    <t>6.2.1</t>
  </si>
  <si>
    <t>6.2.2</t>
  </si>
  <si>
    <t>Đường vào nhà bia tưởng niệm bộ tổng tham mưu</t>
  </si>
  <si>
    <t>6.2.3</t>
  </si>
  <si>
    <t>Các đường bê tông còn lại có mặt đường ≥ 3,5m</t>
  </si>
  <si>
    <t>6.2.4</t>
  </si>
  <si>
    <t>bổ sung tuyến mới đường bê tông rộng 3.5m</t>
  </si>
  <si>
    <t>6.2.5</t>
  </si>
  <si>
    <t>Từ nhà văn hoá xóm Khuổi Chao đến cầu cuối tuyến</t>
  </si>
  <si>
    <t xml:space="preserve">ĐƯỜNG NÀ GUỒNG - ĐỒNG THỊNH </t>
  </si>
  <si>
    <t>Từ Km 0 đến Km 0 + 60m</t>
  </si>
  <si>
    <t xml:space="preserve">Từ Km 0 + 60 m đến Km 0 + 200 </t>
  </si>
  <si>
    <t>Từ Km 0 + 200 đến Km 0 + 500</t>
  </si>
  <si>
    <t>Từ Km 1 + 500 đến Km 1 + 700</t>
  </si>
  <si>
    <t>Từ Km 1 + 700 đến Km2 + 100</t>
  </si>
  <si>
    <t>Từ Km2 + 100 đến đến cách ngã ba cầu Vằng Chương 100m</t>
  </si>
  <si>
    <t>Từ cách ngã ba cầu Vằng Chương 100m đến ngã ba đường rẽ xóm Noong Nia</t>
  </si>
  <si>
    <t xml:space="preserve">ĐƯỜNG TÂN DƯƠNG - PHƯỢNG TIẾN – TRUNG HỘI </t>
  </si>
  <si>
    <t>Từ Km0 (cầu tràn Tân Dương) đến đường rẽ xóm Pải</t>
  </si>
  <si>
    <t>Ngã ba trung tâm xã Phượng Tiến + 50m đi các phía</t>
  </si>
  <si>
    <t xml:space="preserve">Từ ngã ba trung tâm xã Phượng Tiến + 50m đến Km4 </t>
  </si>
  <si>
    <t>Từ Km 4 đến cầu Nạ Loòng</t>
  </si>
  <si>
    <t>Từ cầu Nạ Loòng đến ngã tư đi xóm Đình Phỉnh + 50m đi các phía</t>
  </si>
  <si>
    <t>Từ cách ngã tư xóm Đình Phỉnh +50m đến giáp đất xã Trung Hội</t>
  </si>
  <si>
    <t xml:space="preserve">ĐƯỜNG CHỢ CHU – KIM PHƯỢNG – LAM VỸ </t>
  </si>
  <si>
    <t xml:space="preserve">Đoạn đường bê tông ≥ 5m từ ngã ba khu tưởng niệm đến giáp đầu cầu Vườn Rau </t>
  </si>
  <si>
    <t xml:space="preserve">Từ Km 0+800 (giáp chợ Chu) đến Km 1+400 </t>
  </si>
  <si>
    <t>Từ Km 1+400 đến Km 3+400 (gần trạm Y tế xã)</t>
  </si>
  <si>
    <t>Từ Km 3+400 đến Km 4+100 (cầu Bản Mới)</t>
  </si>
  <si>
    <t xml:space="preserve">ĐƯỜNG KIM PHƯỢNG – QUY KỲ </t>
  </si>
  <si>
    <t>Từ Km4+100 đến Km4+500 (ngã ba cổng trường Tiểu học)</t>
  </si>
  <si>
    <t>ĐƯỜNG BÌNH THÀNH - BỘC NHIÊU</t>
  </si>
  <si>
    <t>Từ trục Quốc lộ 3C rẽ đi Bộc Nhiêu + 50m đến Km4 + 200</t>
  </si>
  <si>
    <t>Từ Km4 + 200 đến Km5 + 300</t>
  </si>
  <si>
    <t>Từ Km5 + 300 đến Km8 + 400 (hết đất xã Bộc Nhiêu, giáp đất xã Bình Thành)</t>
  </si>
  <si>
    <t>Từ Km8 + 400 (giáp xã Bộc Nhiêu) đến Km8 + 800</t>
  </si>
  <si>
    <t>bỏ tên "(nhà ông Đào Đình Miện)" trong tên tuyến thành"Từ Km8 + 400 (giáp xã Bộc Nhiêu) đến Km8 + 800"</t>
  </si>
  <si>
    <t>Từ Km8 + 800 đến đường 264</t>
  </si>
  <si>
    <t xml:space="preserve">ĐƯỜNG BÌNH THÀNH – PHÚ ĐÌNH </t>
  </si>
  <si>
    <t>Bổ sung tuyến mới đường bê tông nhựa 3.5m (Đất Phú Đình)</t>
  </si>
  <si>
    <t xml:space="preserve">ĐƯỜNG SƠN PHÚ - ĐIỀM MẶC </t>
  </si>
  <si>
    <t>bổ sung tuyến mới đường bê tông nhựa rộng 3,5m</t>
  </si>
  <si>
    <t xml:space="preserve">ĐƯỜNG SƠN PHÚ – PHÚ ĐÌNH </t>
  </si>
  <si>
    <t>Từ đường 264 đến Ngã 3 rẽ xóm Phú Hội</t>
  </si>
  <si>
    <t>Từ giáp đất xã Sơn Phú đến giáp đường 264B</t>
  </si>
  <si>
    <t xml:space="preserve">ĐƯỜNG SƠN PHÚ – BỘC NHIÊU </t>
  </si>
  <si>
    <t>Đoạn đường từ ĐT 264 đến giáp đất xã Bộc Nhiêu</t>
  </si>
  <si>
    <t xml:space="preserve">ĐƯỜNG LIÊN THÔN CỐC LÙNG – KHẤU BẢO </t>
  </si>
  <si>
    <t>ĐƯỜNG TÂN THỊNH - KHE THÍ</t>
  </si>
  <si>
    <t>Đổi tên đường"ĐƯỜNG LIÊN THÔN THUỘC XÃ TÂN THỊNH " thành " ĐƯỜNG TÂN THỊNH - KHE THÍ" do đây là đường liên xã</t>
  </si>
  <si>
    <t xml:space="preserve"> ĐƯỜNG LIÊN THÔN THUỘC XÃ LINH THÔNG </t>
  </si>
  <si>
    <t>Từ Ngã ba Bản Chang đến cầu Đông Khán</t>
  </si>
  <si>
    <t>Từ cầu Đông Khán đến ngã ba Cốc Móc</t>
  </si>
  <si>
    <t>Trục đường bê tông Tân Vàng</t>
  </si>
  <si>
    <t xml:space="preserve">ĐƯỜNG LIÊN THÔN THUỘC XÃ PHƯỢNG TIẾN </t>
  </si>
  <si>
    <t>Đường bê tông rộng ≥ 3m  xóm Nà Lang</t>
  </si>
  <si>
    <t>Trạm biến áp xóm Đình Phỉnh đi xóm Tổ</t>
  </si>
  <si>
    <t>Đường bê tông ≥ 3m xóm Pải, Hợp Thành (các đoạn còn lại)</t>
  </si>
  <si>
    <t xml:space="preserve">Đường Hồ Chí Minh (đường gom, thuộc xã Phượng Tiến) </t>
  </si>
  <si>
    <t xml:space="preserve">ĐƯỜNG LIÊN THÔN THUỘC XÃ BỘC NHIÊU </t>
  </si>
  <si>
    <t>Từ cầu Thẩm Chè đến giáp đường Bục Việt- Minh Tiến</t>
  </si>
  <si>
    <t xml:space="preserve">ĐƯỜNG LIÊN THÔN THUỘC XÃ ĐỒNG THỊNH </t>
  </si>
  <si>
    <t>Từ ngã ba UBND xã đến ngã ba trường Mầm non</t>
  </si>
  <si>
    <t xml:space="preserve">ĐƯỜNG LIÊN THÔN THUỘC XÃ ĐỊNH BIÊN </t>
  </si>
  <si>
    <t>Đường bê tông rộng ≥ 3m từ đường rẽ xóm Noong Nia đến giáp đường liên xã Đồng Làn - Đồng Thịnh</t>
  </si>
  <si>
    <t>Từ ngã ba Vằng Chương đường bê tông đến giáp Bảo Hoa xã Bảo Linh</t>
  </si>
  <si>
    <t xml:space="preserve">ĐƯỜNG LÀNG HÁ – TAM HỢP (XÃ LAM VỸ) </t>
  </si>
  <si>
    <t xml:space="preserve">ĐƯỜNG LIÊN THÔN THUỘC XÃ LAM VỸ </t>
  </si>
  <si>
    <t>Các tuyến đường nhánh thuộc Trung tâm cụm xã</t>
  </si>
  <si>
    <t>Thôn Làng Quyền: Từ đường nhựa - Nhà văn hóa thôn</t>
  </si>
  <si>
    <t xml:space="preserve">Thôn Nà Toán: Cầu Nà Viền Nhà văn hóa thôn Nà Toán </t>
  </si>
  <si>
    <t>Đất ở bám theo các tuyến đường bê tông của các thôn còn lại</t>
  </si>
  <si>
    <t>TUYẾN ĐƯỜNG KIỂU MẪU XÓM CỐC LÙNG (XÃ BẢO CƯỜNG)</t>
  </si>
  <si>
    <t>Từ Ngã tư trung tâm xã +50m đến ngã tư giáp đường Cốc Lùng- Khấu Bảo</t>
  </si>
  <si>
    <t>bổ sung tuyến mới đường bê tông nhựa rộng 5m, vỉa hè mỗi bên 2m</t>
  </si>
  <si>
    <t>ĐƯỜNG LIÊN THÔN THUỘC XÃ ĐIỀM MẶC</t>
  </si>
  <si>
    <t>Từ đường 264B vào + 500m hướng đi khu di tích Trường Chinh</t>
  </si>
  <si>
    <t>Bổ sung tuyến mới nâng cấp đường bê tông 3.5m</t>
  </si>
  <si>
    <t>Đoạn còn lại từ 500m đến khu di tích Trường Chinh</t>
  </si>
  <si>
    <t>Bổ sung tuyến mới đường bê tông nhựa 3.5m</t>
  </si>
  <si>
    <t>ĐƯỜNG LIÊN THÔN THUỘC XÃ KIM PHƯỢNG</t>
  </si>
  <si>
    <t>Đường Kim Sơn-Kim Phượng</t>
  </si>
  <si>
    <t>ĐƯỜNG LIÊN THÔN THUỘC XÃ BÌNH THÀNH</t>
  </si>
  <si>
    <t>Từ đường 264B đi xóm Đồng Vượng +150m</t>
  </si>
  <si>
    <t>Thị trấn Chợ Chu</t>
  </si>
  <si>
    <t>Các xã: Đồng Thịnh, Kim Phượng, Phú Tiến, Phúc Chu, Tân Dương, Trung Hội, Bảo Linh, Bảo Cường, Bình Yên, Bình Thành, Bộc Nhiêu, Định Biên, Điềm Mạc, Linh Thông, Phú Đình, Tân Thịnh, Thanh Định, Trung Lương, Sơn Phú, Quy Kỳ, Lam Vỹ, Phượng Tiến</t>
  </si>
  <si>
    <t xml:space="preserve">Mức giá theo QĐ 46/2019/QĐ-UBND </t>
  </si>
  <si>
    <t>A</t>
  </si>
  <si>
    <t>B</t>
  </si>
  <si>
    <t>C</t>
  </si>
  <si>
    <t>QUỐC LỘ 1B (từ giáp đất Lạng Sơn đến giáp đất huyện Đồng Hỷ)</t>
  </si>
  <si>
    <t>Từ giáp đất Lạng Sơn Km100/H5 đến Km102</t>
  </si>
  <si>
    <t>Từ Km102 đến Km102/H3</t>
  </si>
  <si>
    <t xml:space="preserve">Từ Km102/H3 đến Km102/H6 </t>
  </si>
  <si>
    <t>Từ Km102/H6 đến Km103</t>
  </si>
  <si>
    <t>Từ Km 103 đến Cầu Vẽ (Km106)</t>
  </si>
  <si>
    <t>Từ Km106 (Cầu Vẽ) đến Km107/H1 + 50 (cầu Suối Cạn)</t>
  </si>
  <si>
    <t>Từ Km107/H1 + 50 (cầu Suối Cạn) đến Km107/H5 + 50 (cầu Nà Trang)</t>
  </si>
  <si>
    <t>Từ Km107/H5 + 50 (cầu Nà Trang) đến Km107/H7 + 50 (ngã tư thị trấn Đình Cả)</t>
  </si>
  <si>
    <t>Từ Km107/H7 + 50 (ngã tư thị trấn Đình Cả) đến Km108/H1 + 20 (đường rẽ vào Trường Tiểu học thị trấn Đình Cả)</t>
  </si>
  <si>
    <t>Từ Km108/H1 + 20 (đường rẽ vào Trường Tiểu học thị trấn Đình Cả) đến Km108/H7 (Cầu Rắn)</t>
  </si>
  <si>
    <t>Từ Km108/H7 (Cầu Rắn) đến Km109/H4 (đường rẽ vào Trường Trung học phổ thông Võ Nhai)</t>
  </si>
  <si>
    <t>Từ Km109/H4 (rẽ Trường Trung học phổ thông Võ Nhai) đến Km109/H9 (Trường Tiểu học Đông Bắc xã Lâu Thượng)</t>
  </si>
  <si>
    <t>Từ Km109/H9 (cổng Trường Tiểu học Đông Bắc xã Lâu Thượng) đến Km111/H8</t>
  </si>
  <si>
    <t>Từ Km111/H8 đến Km112/H4 (đường rẽ vào Trường Trung học cơ sở Lâu Thượng)</t>
  </si>
  <si>
    <t xml:space="preserve">Từ Km112/H4 (đường rẽ vào Trường Trung học cơ sở Lâu Thượng) đến Km115/H5 </t>
  </si>
  <si>
    <t>Từ Km115/H5 đến cổng cụm công nghiệp Trúc Mai</t>
  </si>
  <si>
    <t>Từ cổng cụm công nghiệp Trúc Mai đến Km119/H4</t>
  </si>
  <si>
    <t>Thay "khu" thành "cụm", (1)</t>
  </si>
  <si>
    <t>Từ Km119/H4 đến Km124/H1 (trạm Y tế xã La Hiên)</t>
  </si>
  <si>
    <t>Từ Km124/H1 (Trạm Y tế xã La Hiên) đến Km124/H8 (đường rẽ vào Trường Trung học cơ sở La Hiên)</t>
  </si>
  <si>
    <t>Từ Km124/H8 (đường rẽ vào Trường Trung học cơ sở xã La Hiên) đến Km125 + 80 (đường rẽ vào UBND xã La Hiên)</t>
  </si>
  <si>
    <t>Từ Km125/H2 (cầu La Hiên) đến Km126/H3 (nhà máy nước khoáng AVA La Hiên)</t>
  </si>
  <si>
    <t>Từ Km126/H3 (nhà máy nước khoáng AVA La Hiên) đến Km128/H1 (giáp đất huyện Đồng Hỷ)</t>
  </si>
  <si>
    <t>Giáp xã Quang Sơn, Đồng Hỷ "Từ cổng Trung tâm Dạy nghề Trại Phú Sơn 4 đến hết đất xã Quang Sơn" (giá 1tr8)</t>
  </si>
  <si>
    <t>Ngõ rẽ khu dân cư xóm Mỏ Gà, từ Quốc lộ 1B vào 300m</t>
  </si>
  <si>
    <t>Đường giao thông  mở rộng từ 
3m lên 6m</t>
  </si>
  <si>
    <t>Ngõ rẽ cạnh Trường Phổ thông dân tộc nội trú Nguyễn Bỉnh Khiêm, từ Quốc lộ 1B rẽ vào 300m</t>
  </si>
  <si>
    <t>Tuyến đường giao thông liên xóm Cao Lầm - Nà Kháo- Suối Cạn</t>
  </si>
  <si>
    <t>Ngõ số 7: Từ Quốc lộ 1B (Km107 + 380) vào đến đường tổ dân phố số 1</t>
  </si>
  <si>
    <t>Ngõ số 6: Từ Quốc lộ 1B (Km107 + 465) vào đến đường tổ dân phố số 1</t>
  </si>
  <si>
    <t>Ngõ số 2: Từ Quốc lộ 1B (Km108) vào đến sau Trường Tiểu học Đình Cả</t>
  </si>
  <si>
    <t>Bổ sung tên "Ngõ số 2" để phù hợp thực tế</t>
  </si>
  <si>
    <t>Từ cầu Sông Đào đến khu dân cư số 3, thị trấn Đình Cả</t>
  </si>
  <si>
    <t>Từ Quốc lộ 1B (Km108/H1 + 20) đến Trường Tiểu học Đình Cả</t>
  </si>
  <si>
    <t>Từ Quốc lộ 1B (Km108/H6 + 50) đến Trung tâm Y tế Võ Nhai</t>
  </si>
  <si>
    <t>Từ Quốc lộ 1B (Km109/H4) đến Trường THPT Võ Nhai</t>
  </si>
  <si>
    <t>Từ Quốc lộ 1B đến Trung tâm  Chính trị Võ Nhai</t>
  </si>
  <si>
    <t>Thay "Trung tâm bồi dưỡng" thành "Trung tâm "</t>
  </si>
  <si>
    <t>Các trục phụ đường bê tông ≥ 3m còn lại thuộc thị trấn Đình Cả từ Quốc lộ 1B vào 200m</t>
  </si>
  <si>
    <t>Các trục phụ đường bê tông ≥ 3m còn lại thuộc các xã La Hiên, Lâu Thượng, Phú Thượng từ Quốc lộ 1B vào 200m</t>
  </si>
  <si>
    <t>Từ Quốc lộ 1B đến cổng nhà máy Z115 - Xí nghiệp I</t>
  </si>
  <si>
    <t>UBND huyện đề xuất bổ sung, đường Asphalt rộng 7m</t>
  </si>
  <si>
    <t>Từ Quốc lộ 1B đi xã Khe Mo, huyện Đồng Hỷ đến hết đất huyện Võ Nhai</t>
  </si>
  <si>
    <t>TUYẾN TỈNH LỘ</t>
  </si>
  <si>
    <t>TỈNH LỘ 265 ĐÌNH CẢ - BÌNH LONG</t>
  </si>
  <si>
    <t>Từ ngã tư Đình Cả đến cầu Sông Đào</t>
  </si>
  <si>
    <t>Từ cầu Sông Đào đến cầu Đá Mài</t>
  </si>
  <si>
    <t>Từ cầu Đá Mài đến cầu Suối Lũ</t>
  </si>
  <si>
    <t>Từ cầu Suối Lũ đến Km7 (Trường Tiểu học Tràng Xá)</t>
  </si>
  <si>
    <t>Từ Km7 (Trường Tiểu học Tràng Xá) đến Km8 (cầu Bắc Bén)</t>
  </si>
  <si>
    <t>Từ Km8 (cầu Bắc Bén) đến Km8/H4 (bưu điện xã Tràng Xá)</t>
  </si>
  <si>
    <t xml:space="preserve">Từ Km8/H4 (bưu điện xã Tràng Xá) đến Km10/H4 </t>
  </si>
  <si>
    <t>Từ Km10/H4 đến Km10/H8 (cổng Trường Trung học cơ sở Tràng Xá + 200m về 2 phía)</t>
  </si>
  <si>
    <t>Từ Km10/H8 đến Km15/H1</t>
  </si>
  <si>
    <t>Từ Km15/H1 đến Km15/H5 (cổng chợ Dân Tiến +  200m về 2 phía )</t>
  </si>
  <si>
    <t>Từ Km15/H5 đến Km16/H5</t>
  </si>
  <si>
    <t>Từ Km16/H5 đến Km21/H1</t>
  </si>
  <si>
    <t>Từ Km21/H1 đến Km21/H7 (chợ Bình Long+ 300m về 2 phía)</t>
  </si>
  <si>
    <t>Từ Km21/H7 đến giáp đất huyện Hữu Lũng - Lạng Sơn</t>
  </si>
  <si>
    <r>
      <t xml:space="preserve">Từ Tỉnh lộ 265 (hiệu thuốc Tràng Xá) đến </t>
    </r>
    <r>
      <rPr>
        <sz val="12"/>
        <color indexed="8"/>
        <rFont val="Times New Roman"/>
        <family val="1"/>
      </rPr>
      <t>Trạm y tế xã</t>
    </r>
  </si>
  <si>
    <t>Từ Tỉnh lộ 265 đi vào UBND xã Tràng Xá đến nhà ông Nguyễn Viết Luyện</t>
  </si>
  <si>
    <t>CÁC TUYẾN ĐƯỜNG KHÁC</t>
  </si>
  <si>
    <t>ĐƯỜNG TRÀNG XÁ - PHƯƠNG GIAO</t>
  </si>
  <si>
    <t>Cổng chợ Mủng + 250m về 2 phía</t>
  </si>
  <si>
    <t>Các đoạn còn lại của đường Tràng Xá - Dân Tiến - Phương Giao</t>
  </si>
  <si>
    <t>Cổng UBND xã Phương Giao + 400m về 3 phía</t>
  </si>
  <si>
    <t>Thay "2 phía" thành "3 phía" do đường cổng UBND xã Phương Giao là ngã 3, có hạ tầng như nhau</t>
  </si>
  <si>
    <t>Từ sau cổng UBND xã Phương Giao 400m đi xóm Đồng Dong</t>
  </si>
  <si>
    <t>ĐƯỜNG ĐÔNG BO XÃ TRÀNG XÁ - PHƯƠNG GIAO</t>
  </si>
  <si>
    <r>
      <t xml:space="preserve">Cổng </t>
    </r>
    <r>
      <rPr>
        <sz val="12"/>
        <color indexed="8"/>
        <rFont val="Times New Roman"/>
        <family val="1"/>
      </rPr>
      <t>trường tiểu học Đông Bo + 200m về hai phía</t>
    </r>
  </si>
  <si>
    <t>ĐƯỜNG LA HIÊN - VŨ CHẤN</t>
  </si>
  <si>
    <t>Từ Quốc lộ 1B đến Km0/H1 + 50</t>
  </si>
  <si>
    <t>Từ Km0/H1 + 50 đến Km 1 (dốc Suối Đát)</t>
  </si>
  <si>
    <t>Từ Km 1 (dốc Suối Đát) đến Km7/H6 (đường rẽ vào Trường Trung học phổ thông Trần Phú)</t>
  </si>
  <si>
    <t>Từ Km7/H6 (đường rẽ vào Trường Trung học phổ thông Trần Phú) đến Km8/H1 (ngã ba Cúc Đường)</t>
  </si>
  <si>
    <t>Từ Km8/H1 (ngã ba Cúc Đường) đến qua UBND xã Cúc Đường 100m</t>
  </si>
  <si>
    <t>Từ Km8/H1 (ngã ba Cúc Đường) đi tiếp 200m đường đi Thần Sa, Thượng Nung</t>
  </si>
  <si>
    <r>
      <t xml:space="preserve">Từ qua UBND xã Cúc Đường 100m đến </t>
    </r>
    <r>
      <rPr>
        <sz val="12"/>
        <color indexed="8"/>
        <rFont val="Times New Roman"/>
        <family val="1"/>
      </rPr>
      <t>Km 9/H4 (trạm Y tế xã Cúc Đường)</t>
    </r>
  </si>
  <si>
    <r>
      <t xml:space="preserve">Từ </t>
    </r>
    <r>
      <rPr>
        <sz val="12"/>
        <color indexed="8"/>
        <rFont val="Times New Roman"/>
        <family val="1"/>
      </rPr>
      <t>Km9/H4 (trạm Y tế xã Cúc Đường) đến Trường Mầm non xã Vũ Chấn</t>
    </r>
  </si>
  <si>
    <t>Từ Trường Mầm non xã Vũ Chấn đến đường rẽ vào xóm Khe Rịa</t>
  </si>
  <si>
    <t>Từ đường rẽ vào xóm Khe Rịa đi xã Nghinh Tường đến hết đất xã Vũ Chấn</t>
  </si>
  <si>
    <t>KHU VỰC CHỢ ĐÌNH CẢ</t>
  </si>
  <si>
    <t xml:space="preserve">Ngõ số 1: Từ đường Đình Cả Bình Long (Tỉnh lộ 265) đến hết đất Trường Trung học cơ sở Đình Cả </t>
  </si>
  <si>
    <t>Bổ sung tên 
"Ngõ số 1" để phù hợp thực tế</t>
  </si>
  <si>
    <t>Từ đường Đình Cả Bình Long (Tỉnh lộ 265) vòng ra cổng chợ sau chợ (cổng phía đông)</t>
  </si>
  <si>
    <t>Từ Quốc lộ 1B (trạm vật tư)  đến cổng sau chợ (cổng phía đông)</t>
  </si>
  <si>
    <t>Gộp đoạn "Đoạn còn lại từ đường Bãi Lai đến Quốc lộ 1B" với đoạn "Từ cổng sau chợ (cổng phía đông) + 150m đường đi Bãi Lai"</t>
  </si>
  <si>
    <t>Ngõ số 2, Ngõ số 3: Từ cầu vào Chợ Đình Cả theo đường bê tông rẽ về hai phía</t>
  </si>
  <si>
    <t>Bổ sung tên "Ngõ số 2, Ngõ số 3"</t>
  </si>
  <si>
    <t>ĐƯỜNG NGÃ TƯ ĐÌNH CẢ - CỔNG HUYỆN UỶ</t>
  </si>
  <si>
    <t>Từ ngã tư Đình Cả đến Ban Chỉ huy quân sự huyện Võ Nhai</t>
  </si>
  <si>
    <t>Từ Ban Chỉ huy quân sự huyện đến cổng Huyện uỷ Võ Nhai</t>
  </si>
  <si>
    <t>ĐƯỜNG TRÀNG XÁ - LIÊN MINH - ĐÈO NHÂU</t>
  </si>
  <si>
    <t>Từ cầu tràn Tràng Xá đi Liên Minh + 300m</t>
  </si>
  <si>
    <t>Từ cổng UBND xã Liên Minh + 100 m về hai phía</t>
  </si>
  <si>
    <t>Các đoạn còn lại thuộc đường Tràng Xá - Liên Minh - Đèo Nhâu</t>
  </si>
  <si>
    <t>Giáp xã Văn Hán, Đồng Hỷ đoạn UBND huyện đề xuất bổ sung "Từ cổng làng Cầu Mai đến đỉnh đèo Nhâu (hết đất Văn Hán)" giá 500 nghìn</t>
  </si>
  <si>
    <t>ĐƯỜNG THƯỢNG NUNG - SẢNG MỘC</t>
  </si>
  <si>
    <t>Từ Cổng Chợ Thượng Nung + 500 m về hai phía</t>
  </si>
  <si>
    <t>Các đoạn còn lại nằm trên trục đường Thượng Nung - Sảng Mộc</t>
  </si>
  <si>
    <t>Từ đường Thượng Nung - Sảng Mộc đến cổng Trường Trung học cơ sở Thượng Nung</t>
  </si>
  <si>
    <t>ĐƯỜNG LIÊN XÃ NGHINH TƯỜNG - SẢNG MỘC</t>
  </si>
  <si>
    <t>Từ Trạm bảo vệ rừng số 1 đến cầu Na Mao</t>
  </si>
  <si>
    <t>Thay "trạm Kiểm lâm" thành "Trạm bảo vệ rừng số 1" để phù hợp thực tế</t>
  </si>
  <si>
    <t xml:space="preserve">Trục phụ </t>
  </si>
  <si>
    <t>Từ cầu Na Mao đến cổng UBND xã Nghinh Tường</t>
  </si>
  <si>
    <t>ĐƯỜNG TỪ CÚC ĐƯỜNG ĐI THƯỢNG NUNG</t>
  </si>
  <si>
    <t>Các đoạn còn lại thuộc đường Cúc Đường đi Thượng Nung</t>
  </si>
  <si>
    <t>Các khu dân cư, khu tái định cư</t>
  </si>
  <si>
    <t>Khu dân cư số1, thị trấn Đình Cả</t>
  </si>
  <si>
    <t>-</t>
  </si>
  <si>
    <t>Điểm dân cư nông thôn số 1, xã Phương Giao</t>
  </si>
  <si>
    <t>Đường quy hoạch rộng 15 m</t>
  </si>
  <si>
    <t>Phụ lục số 10</t>
  </si>
  <si>
    <t>Tên đơn vị hành chính</t>
  </si>
  <si>
    <t>Mức giá theo 
QĐ 46/2019/QĐ-UBND</t>
  </si>
  <si>
    <t>Thị trấn Đình Cả</t>
  </si>
  <si>
    <t>Các xã: La Hiên, Lâu Thượng, Phú Thượng, Tràng Xá, Dân Tiến</t>
  </si>
  <si>
    <t>Xã Bình Long</t>
  </si>
  <si>
    <t>Các xã: Phương Giao, Liên Minh, Cúc Đường, Thần Sa, Thượng Nung, Sảng Mộc, Nghinh Tường, Vũ Chấn</t>
  </si>
  <si>
    <t>Giá đề xuất</t>
  </si>
  <si>
    <t>Từ giáp đất huyện Phú Lương đến đường tàu (giáp Cầu Tây) xã Cù Vân</t>
  </si>
  <si>
    <t>Giáp đất huyện Phú Lương</t>
  </si>
  <si>
    <t>Từ đường tàu (giáp Cầu Tây) ngã ba đường Cù Vân - An Khánh</t>
  </si>
  <si>
    <t>Từ ngã ba đường Cù Vân - An Khánh đến Cầu Rùm xã Cù Vân</t>
  </si>
  <si>
    <t>ĐƯỜNG 1 THÁNG 8</t>
  </si>
  <si>
    <t>Từ cầu Đầm Phủ đến đường rẽ vào Hồ Núi Cốc</t>
  </si>
  <si>
    <t>Từ đường rẽ vào Hồ Núi Cốc đến đầu cầu Huy Ngạc</t>
  </si>
  <si>
    <t>Từ đầu cầu Huy Ngạc đến đường rẽ Phố Cầu Thành thị trấn Hùng Sơn</t>
  </si>
  <si>
    <t xml:space="preserve"> Từ đường rẽ Phố Cầu Thành thị trấn Hùng Sơn đến cống Cầu Bò</t>
  </si>
  <si>
    <t>Từ cống Cầu Bò đến đường rẽ vào tổ dân phố Trung Hòa</t>
  </si>
  <si>
    <t>Từ đường rẽ vào tổ dân phố Trung Hòa đến đường rẽ vào Khu di tích 27/7</t>
  </si>
  <si>
    <t>Từ đường rẽ vào Chi cục Thuế đến Cầu Đen</t>
  </si>
  <si>
    <t>Sửa "Từ Cầu Đen đến cầu Suối Long" thành "Từ Cầu Đen (giáp đường 1 tháng 8) đến cầu Suối Long"</t>
  </si>
  <si>
    <t>Từ cầu Suối Long đến đường rẽ vào xã Hoàng Nông (dốc Đỏ)</t>
  </si>
  <si>
    <t>Từ đường rẽ vào xã Hoàng Nông (dốc Đỏ) đến Cầu Điệp</t>
  </si>
  <si>
    <t>Từ Cầu Điệp đến cống tiêu Ba Giăng</t>
  </si>
  <si>
    <t>Từ cống tiêu Ba Giăng đến qua đường rẽ vào xã La Bằng 50m</t>
  </si>
  <si>
    <t>Từ qua đường rẽ vào xã La Bằng 50m đến hết đất xã Bản Ngoại</t>
  </si>
  <si>
    <t>Từ giáp đất xã Bản Ngoại đến cách ngã ba Khuôn Ngàn 150m (về phía xã Bản Ngoại)</t>
  </si>
  <si>
    <t>Từ cách ngã ba Khuôn Ngàn 150m (về phía xã Bản Ngoại) đến qua đường tàu cắt ngang 100m</t>
  </si>
  <si>
    <t>Từ qua đường tàu cắt ngang 100m đến đỉnh dốc Mon</t>
  </si>
  <si>
    <t>Từ đỉnh dốc Mon (đường rẽ vào xã La Bằng) đến qua trụ sở UBND xã Phú Xuyên cũ 300m</t>
  </si>
  <si>
    <t>Từ qua trụ sở UBND xã Phú Xuyên cũ 300m đến Cầu Trà (hết đất xã Phú Xuyên)</t>
  </si>
  <si>
    <t>Từ Cầu Trà đến Cầu Tây xã Yên Lãng</t>
  </si>
  <si>
    <t>Từ Cầu Tây xã Yên Lãng đến ngã ba đường rẽ vào xóm Tiền Đốc</t>
  </si>
  <si>
    <t>Từ ngã ba đường rẽ vào xóm Tiền Đốc đến cổng Trường Tiểu học Yên Lãng 1</t>
  </si>
  <si>
    <t xml:space="preserve">TRỤC PHỤ QUỐC LỘ 37 </t>
  </si>
  <si>
    <t>Từ Quốc lộ 37 đi vào xã An Khánh</t>
  </si>
  <si>
    <t>Từ Quốc lộ 37 đến cầu Suối Huyền (hết đất xã Cù Vân)</t>
  </si>
  <si>
    <t>Từ ngã 3 làng Ngò xã An Khánh đến cầu Bà Yểng (hết đất xã An Khánh)</t>
  </si>
  <si>
    <t>1.4.1</t>
  </si>
  <si>
    <t>Từ Trường Trung học cơ sở xã An Khánh đến cầu Xạc Bi</t>
  </si>
  <si>
    <t>1.4.2</t>
  </si>
  <si>
    <t>Từ cầu Xạc Bi đến ngã tư xóm Tân Tiến</t>
  </si>
  <si>
    <t>1.4.3</t>
  </si>
  <si>
    <t>Từ ngã tư xóm Tân Tiến đến cầu Bà Yểng (hết đất An Khánh)</t>
  </si>
  <si>
    <t>Đường Cù Vân - An Khánh</t>
  </si>
  <si>
    <t>1.5.1</t>
  </si>
  <si>
    <t>Từ ngã ba (Trung tâm giống thủy sản Thái Nguyên, đường rẽ vào đường Cù Vân - An Khánh, đoạn bổ sung) đến cầu xóm Đạt</t>
  </si>
  <si>
    <t>1.5.2</t>
  </si>
  <si>
    <t>Từ cầu xóm Đạt đến cầu Đồng Khuôn</t>
  </si>
  <si>
    <t>1.5.3</t>
  </si>
  <si>
    <t>Từ cầu Đồng Khuôn đến ngã ba xóm Đầm (tiếp giáp đường Cù Vân - An Khánh giai đoạn 1)</t>
  </si>
  <si>
    <t>1.5.4</t>
  </si>
  <si>
    <t>Từ ngã ba trạm bơm xóm Đồng Sầm đến ngã ba đường rẽ vào Trường Tiểu học xã An Khánh</t>
  </si>
  <si>
    <t>Từ Quốc 37 vào Kho K9 xã Cù Vân</t>
  </si>
  <si>
    <t>Từ Quốc lộ 37 vào 100m</t>
  </si>
  <si>
    <t>Qua 300m đến cổng Kho K9</t>
  </si>
  <si>
    <t>Từ cổng Kho K9 đến ngã ba bảng tin xóm 12 + 13 xã Cù Vân</t>
  </si>
  <si>
    <t>Từ Quốc lộ 37 đi xóm 4, 5, 6</t>
  </si>
  <si>
    <t>Từ Quốc lộ 37 (cổng trào xóm 2) đến đường tàu</t>
  </si>
  <si>
    <t>Từ đường tàu xóm 2 đến cầu Đát Ma hết đất xóm 5 xã Cù Vân (giáp xã Phục Linh)</t>
  </si>
  <si>
    <t>Từ quốc lộ 37 qua Nhà văn hóa xóm Gốc Xộp đến nhà ông Đỗ Huy Thọ xóm Gốc Xộp</t>
  </si>
  <si>
    <t xml:space="preserve">Bổ sung tuyến mới, đường bê tông 6m </t>
  </si>
  <si>
    <t>Từ Quốc lộ 37 đi vào Mỏ than Phấn Mễ</t>
  </si>
  <si>
    <t>Từ Quốc lộ 37 đến đường tàu cắt ngang xóm Hà Cẩm, xã Hà Thượng</t>
  </si>
  <si>
    <t>Từ đường tàu cắt ngang xóm Hà Cẩm đến hết đất xã Hà Thượng</t>
  </si>
  <si>
    <t>Từ giáp đất xã Hà Thượng đến giáp đất vành đai M3 - BLC</t>
  </si>
  <si>
    <t>Từ giáp đất vành đai M3 - BLC đến cầu Đát Ma (giáp đất huyện Phú Lương)</t>
  </si>
  <si>
    <t>Từ Nhà văn hóa xóm Địa Chất đến hết đất bà Hoàng Thị Kim</t>
  </si>
  <si>
    <t>Bổ sung tuyến mới, đường bê tông 3,5m</t>
  </si>
  <si>
    <t>Từ Quốc lộ 37 vào hết đường bê tông xóm Hà Cẩm xã Hà Thượng</t>
  </si>
  <si>
    <t>Đường từ Quốc lộ 37 rẽ vào khu tái định cư Đồng Bông</t>
  </si>
  <si>
    <t>Từ Quốc lộ 37 + 200m (hết đất khu tái định cư Đồng Bông)</t>
  </si>
  <si>
    <t>Nhánh rẽ từ Quốc lộ 37 + 200m vào khu tái định cư Đồng Bông 100m</t>
  </si>
  <si>
    <t>Các tuyến còn lại của khu tái định cư Đồng Bông</t>
  </si>
  <si>
    <t>Bổ sung tuyến mới, đường bê tông 6m</t>
  </si>
  <si>
    <t>Từ Quốc lộ 37 vào đến Nhà văn hóa xóm Ao Bèo, xã Hà Thượng</t>
  </si>
  <si>
    <t>Từ Quốc lộ 37 vào đến Cầu Cau, xóm 9 xã Hà Thượng</t>
  </si>
  <si>
    <t>Từ Quốc lộ 37 vào Trường Tiểu học xã Hà Thượng</t>
  </si>
  <si>
    <t>Từ Quốc lộ 37 vào kho Muối xã Hà Thượng (xóm 6 + 7)</t>
  </si>
  <si>
    <t>Từ Quốc lộ 37 vào tới đường tàu cắt ngang (bao gồm khu quy hoạch dân cư xóm 6 + 7)</t>
  </si>
  <si>
    <t>Từ đường tàu cắt ngang đến cổng kho Muối</t>
  </si>
  <si>
    <t>Từ Quốc lộ 37 (đường Mỏ Thiếc) đi qua UBND xã Phục Linh sang xã Tân Linh</t>
  </si>
  <si>
    <t>Từ Quốc lộ 37 vào đến hết đất xã Hà Thượng</t>
  </si>
  <si>
    <t>Từ giáp đất xã Hà Thượng đến qua cổng UBND xã Phục Linh 200m (đường đi Tân Linh)</t>
  </si>
  <si>
    <t>16.2.1</t>
  </si>
  <si>
    <t>Các lô đất quy hoạch trong khu tái định cư xóm Khuôn 1</t>
  </si>
  <si>
    <t>Bổ sung tuyến mới, đường hiện trạng là đường bê tông 3m, theo quy hoạch là đường 7m</t>
  </si>
  <si>
    <t>Từ qua cổng UBND xã Phục Linh 200m đến ngã ba đường rẽ đi xã Tân Linh</t>
  </si>
  <si>
    <t>16.4</t>
  </si>
  <si>
    <t>Từ ngã ba đường rẽ đi xã Tân Linh đến giáp đất xã Tân Linh (hết đất xã Phục Linh)</t>
  </si>
  <si>
    <t>16.5</t>
  </si>
  <si>
    <t>Từ ngã ba xóm Soi đến Cầu Sung</t>
  </si>
  <si>
    <t>16.6</t>
  </si>
  <si>
    <t>Từ ngã ba xóm Khuôn 3 đến Trạm điện số 35</t>
  </si>
  <si>
    <t>16.7</t>
  </si>
  <si>
    <t>Từ ngã ba xóm Mận (đi qua cổng Kho KV3) đến hết đất xã Phục Linh giáp đất xã Hà Thượng</t>
  </si>
  <si>
    <t>16.8</t>
  </si>
  <si>
    <t>Đường từ nhà ông Vũ Văn Phong, xóm Cẩm 1 (giáp bờ moong Mỏ than Phấn Mễ) đến nhà ông La Quang Đại, xóm Ngọc Tiến hết đất xã Phục Linh (giáp đất xã Phấn Mễ)</t>
  </si>
  <si>
    <t>16.9</t>
  </si>
  <si>
    <t>Từ nhà ông Trần Văn Thẩm, xóm Khuôn 2 đến Gốc Sung, xóm Khưu 2</t>
  </si>
  <si>
    <t>Từ Quốc lộ 37 vào xã Tân Linh đi Phục Linh</t>
  </si>
  <si>
    <t>Từ đỉnh dốc Đá đến cách ngã ba cầu Suối Bột 150m</t>
  </si>
  <si>
    <t>Từ ngã ba cầu Suối Bột + 150m về ba phía</t>
  </si>
  <si>
    <t>Qua ngã ba cầu Suối Bột 150m đến hết đất xã Tân Linh (giáp đất xã Phục Linh)</t>
  </si>
  <si>
    <t>17.4</t>
  </si>
  <si>
    <t>Qua ngã ba cầu Suối Bột 150m đến cống nước cạnh Nhà Văn hoá xóm 12 cũ</t>
  </si>
  <si>
    <t>17.5</t>
  </si>
  <si>
    <t>Từ cống nước cạnh Nhà Văn hoá xóm 12 cũ đến cầu Vực Xanh xã Tân Linh</t>
  </si>
  <si>
    <t>17.6</t>
  </si>
  <si>
    <t>Từ cầu Vực Xanh đến qua UBND xã Tân Linh 350m</t>
  </si>
  <si>
    <t>17.7</t>
  </si>
  <si>
    <t>Qua UBND xã Tân Linh 350m đến ngã ba Kiến Linh</t>
  </si>
  <si>
    <t>17.8</t>
  </si>
  <si>
    <t>Từ ngã ba Kiến Linh đến cổng xóm 6, xã Tân Linh</t>
  </si>
  <si>
    <t>17.9</t>
  </si>
  <si>
    <t>Từ cổng xóm 6, xã Tân Linh đến cách ngã tư Thái Linh 150m</t>
  </si>
  <si>
    <t>17.10</t>
  </si>
  <si>
    <t>Từ cách ngã tư Thái Linh 150m đến cầu bê tông xóm 3, xã Tân Linh</t>
  </si>
  <si>
    <t>17.11</t>
  </si>
  <si>
    <t>Từ cầu bê tông xóm 3, xã Tân Linh đến hết đất xã Tân Linh (giáp đất xã Phú Lạc)</t>
  </si>
  <si>
    <t>TRỤC PHỤ ĐƯỜNG 1 THÁNG 8</t>
  </si>
  <si>
    <t xml:space="preserve">Đường bê tông từ tổ dân phố An Long (giáp dự án Núi Pháo) đến ngã ba đường đi tổ dân phố Hàm Rồng và xóm Vân Long </t>
  </si>
  <si>
    <t xml:space="preserve">Từ đường 1 tháng 8 vào khu quy hoạch dân cư sau Xí nghiệp chè Đại Từ </t>
  </si>
  <si>
    <t>Từ đường 1 tháng 8 vào Trường Tiểu học Hùng Sơn I</t>
  </si>
  <si>
    <t>Từ đường 1 tháng 8 đến cổng làng nghề tổ dân phố Hàm Rồng</t>
  </si>
  <si>
    <t>Từ đường 1 tháng 8 qua tổ dân phố An Long, tổ dân phố Hàm Rồng đi xóm Vân Long (đường liên xã Hùng Sơn - Phú Lạc)</t>
  </si>
  <si>
    <t>Đổi tên từ "Từ Quốc lộ 37 qua tổ dân phố An Long, xóm Hàm Rồng đi xóm Vân Long (đường liên xã Hùng Sơn - Phú Lạc)" thành "Từ đường 1 tháng 8 qua tổ dân phố An Long, tổ dân phố Hàm Rồng đi xóm Vân Long (đường liên xã Hùng Sơn - Phú Lạc)"</t>
  </si>
  <si>
    <t>Từ đường 1 tháng 8 vào đường bê tông tổ dân phố An Long qua nhà ông Phạm Khắc Dũng đến nhà bà Nguyễn Bích Thủy, tổ dân phố Hàm Rồng</t>
  </si>
  <si>
    <t>Từ nhà ông Trần Quang Mần theo đường liên xã đi tổ dân phố Vân Long đến hết đất thị trấn Hùng Sơn</t>
  </si>
  <si>
    <t>Từ đường 1 tháng 8 vào khu tái định cư Hùng Sơn III</t>
  </si>
  <si>
    <t>Từ đường 1 tháng 8 đến hết đất lô M4</t>
  </si>
  <si>
    <t>Từ lô N9 đến lô A1</t>
  </si>
  <si>
    <t>Các tuyến đường còn lại trong khu quy hoạch tái định cư Hùng Sơn III</t>
  </si>
  <si>
    <t>Đường Nam Sông Công</t>
  </si>
  <si>
    <t>Từ đường 1 tháng 8 đến hết đất Nhà thờ Sơn Hà</t>
  </si>
  <si>
    <t>Từ hết đất Nhà thờ Sơn Hà đến Suối Mang</t>
  </si>
  <si>
    <t>Trục phụ và nhánh đường Nam Sông Công</t>
  </si>
  <si>
    <t>8.3.1</t>
  </si>
  <si>
    <t>Từ trục chính đường Nam Sông Công vào đường bê tông qua nhà ông Trường ra đường trục chính Nam Sông Công</t>
  </si>
  <si>
    <t>8.3.2</t>
  </si>
  <si>
    <t>Từ đường trục chính Nam Sông Công vào khu quy hoạch điều chỉnh chợ Nam Sông Công</t>
  </si>
  <si>
    <t>8.3.3</t>
  </si>
  <si>
    <t>Đường Phạm Bá Trực: Từ đường 1 tháng 8 đi qua Trường Trung học cơ sở thị trấn Hùng Sơn đến giáp đường đi tổ dân phố Đồng Cả</t>
  </si>
  <si>
    <t>Từ đường 1 tháng 8 đến cổng Trường Trung học phổ thông Đại Từ</t>
  </si>
  <si>
    <t>Các lô đất ở thuộc khu quy hoạch sau Tổ hợp y tế CMEC</t>
  </si>
  <si>
    <t>Đổi tên "bến xe khách Đại Từ cũ"  thành "Tổ hợp y tế CMEC"</t>
  </si>
  <si>
    <t>Từ đường 1 tháng 8 đến đường rẽ Trường Mầm non Hoa Sen</t>
  </si>
  <si>
    <t>Từ đường rẽ Trường Mầm non Hoa Sen đến giáp đường vào Bệnh viện Đa khoa huyện Đại Từ</t>
  </si>
  <si>
    <t>Từ cổng Công an huyện đến tường rào Trường Trung học phổ thông Đại Từ</t>
  </si>
  <si>
    <t>Từ đường 1 tháng 8 (nhánh giáp đất ở nhà bà Phạm Thị Tâm, tổ dân phố Chợ 1) vào đường bê tông đến hết đất nhà ông Đào Quang Chung, tổ dân phố Trung Hòa</t>
  </si>
  <si>
    <t>Từ đường 1 tháng 8 đường rẽ vào xóm Trung Hòa (qua khối đoàn thể) ra đường 1 tháng 8 (đèn xanh đèn đỏ)</t>
  </si>
  <si>
    <t>Từ đường 1 tháng 8 (cầu Tây Phố Mới) đến cổng Đài tưởng niệm huyện Đại Từ</t>
  </si>
  <si>
    <t>Từ đường 1 tháng 8 vào đến cổng UBND huyện Đại Từ</t>
  </si>
  <si>
    <t>Từ đường 1 tháng 8 vào Nhà máy nước</t>
  </si>
  <si>
    <t>Từ đường 1 tháng 8 đến hết đất Nhà máy nước</t>
  </si>
  <si>
    <t>Từ hết đất Nhà máy nước đến giáp bờ sông</t>
  </si>
  <si>
    <t>TRỤC PHỤ QUỐC LỘ 37</t>
  </si>
  <si>
    <t>Từ Quốc lộ 37 đến nhà bà Trần Thị Mai xóm Trung Na (đường rau sạch).</t>
  </si>
  <si>
    <t>Từ Quốc lộ 37 (nhà ông Nguyễn Viết Soạn) đến Nhà văn hóa xóm Bãi Cải.</t>
  </si>
  <si>
    <t>Từ Quốc lộ 37 đến cổng Trường Tiểu học xã Tiên Hội</t>
  </si>
  <si>
    <t>Từ Quốc lộ 37 (Dốc Đỏ) vào xã Hoàng Nông</t>
  </si>
  <si>
    <t>Từ Quốc lộ 37 đến hết đất Trường Mầm non xã Tiên Hội</t>
  </si>
  <si>
    <t>Từ hết đất Trường Mầm non xã Tiên Hội đến hết đất xã Tiên Hội</t>
  </si>
  <si>
    <t>22.2.1</t>
  </si>
  <si>
    <t>Đường nhánh: Trục đường liên xã Hùng Sơn - Tiên Hội - Bản Ngoại đoạn từ giáp thị trấn Hùng Sơn đến hết đất xã Tiên Hội</t>
  </si>
  <si>
    <t xml:space="preserve">Bổ sung tuyến mới, đường bê tông 5m </t>
  </si>
  <si>
    <t>Từ giáp đất xã Tiên Hội đến ngã tư làng Đảng xã Hoàng Nông</t>
  </si>
  <si>
    <t>Từ ngã tư làng Đảng, xã Hoàng Nông đến Trạm Kiểm lâm Hoàng Nông</t>
  </si>
  <si>
    <t>22.5</t>
  </si>
  <si>
    <t>Từ Trạm Kiểm lâm Hoàng Nông đến đỉnh dốc Thủy Điện cũ xã Hoàng Nông</t>
  </si>
  <si>
    <t>22.6</t>
  </si>
  <si>
    <t>Từ đỉnh dốc Thủy Điện cũ xã Hoàng Nông đến cống qua đường (giáp nhà ông Ngôn)</t>
  </si>
  <si>
    <t>22.7</t>
  </si>
  <si>
    <t>UBND xã Hoàng Nông cũ (+, -) 200m về hai phía</t>
  </si>
  <si>
    <t>Nhánh của tuyến đường liên xã Tiên Hội - Hoàng Nông</t>
  </si>
  <si>
    <t>Từ Trạm điện số 3 xã Hoàng Nông đến cầu tràn số 7 (giáp đất xã Khôi Kỳ) - tuyến đường 5 xã</t>
  </si>
  <si>
    <t>Từ Trạm điện số 2 xã Hoàng Nông đến giáp đất xã La Bằng (tuyến đường 5 xã)</t>
  </si>
  <si>
    <t>23.4</t>
  </si>
  <si>
    <t>Từ sau ngã ba làng Đảng + 460m đến giáp xã Bản Ngoại (tuyến nhánh Hoàng Nông - Bản Ngoại)</t>
  </si>
  <si>
    <t>Từ Quốc lộ 37 vào 150m (đường bê tông xóm Đại Quyết)</t>
  </si>
  <si>
    <t>Từ Quốc lộ 37 (ngã ba Ba Giăng) đến cầu treo xã Phú Lạc</t>
  </si>
  <si>
    <t>Từ Quốc lộ 37 (ngã ba Ba Giăng) đến đường rẽ đi cầu treo xã Phú Lạc (giáp nhà ông Minh)</t>
  </si>
  <si>
    <t>Từ đường rẽ đi cầu treo xã Phú Lạc (giáp nhà ông Minh) đến cầu treo xã Phú Lạc</t>
  </si>
  <si>
    <t>Từ đường rẽ đi cầu treo xã Phú Lạc (giáp nhà ông Minh) đến hết đất xã Bản Ngoại (giáp xã Phú Thịnh)</t>
  </si>
  <si>
    <t>Từ Quốc lộ 37 (cổng Trạm Y tế cũ) đến hết đất xã Bản Ngoại (giáp đất xã Phú Lạc)</t>
  </si>
  <si>
    <t>Từ Quốc lộ 37 (cổng Trạm Y tế cũ) đến ngã tư xóm Phố xã Bản Ngoại</t>
  </si>
  <si>
    <t>Từ ngã tư xóm Phố, xã Bản Ngoại đi Đầm Bàng hết đất xã Bản Ngoại (giáp đất xã Phú Lạc)</t>
  </si>
  <si>
    <t>Từ Quốc lộ 37 đến Khu di tích lịch sử xóm Đầm Mua xã Bản Ngoại</t>
  </si>
  <si>
    <t>Từ ngã ba nhà ông Việt xóm Đầm Bàng đến hết đất xã Bản Ngoại giáp xã Tân Linh</t>
  </si>
  <si>
    <t>Từ giáp đất nhà ông Thi (xóm Na Mận) đi xóm Cao Khản giáp xã Tiên Hội</t>
  </si>
  <si>
    <t>Từ cống tiêu Ba Giăng đi xã Tiên Hội - Hoàng Nông đến hết đất xã Bản Ngoại (đường liên xã Bản Ngoại - Tiên Hội - Hoàng Nông)</t>
  </si>
  <si>
    <t>Từ ngã 3 (nối Quốc lộ 37 đi di tích Đầm Mua) đến hết đất Bản Ngoại và hết đất xã Hoàng Nông)</t>
  </si>
  <si>
    <t>Từ ngã ba (nhà ông Chiến - Hoan) đi vào Trường Tiểu học xã Bản Ngoại đến ngã tư cống Đỏ (giáp nhà ông Hiệp xóm Phố)</t>
  </si>
  <si>
    <t>Từ Quốc lộ 37 đi vào xã La Bằng</t>
  </si>
  <si>
    <t>Từ Quốc lộ 37 đến hết xã Bản Ngoại (giáp đất xã La Bằng)</t>
  </si>
  <si>
    <t>Từ giáp đất xã Bản Ngoại đến Trạm biến áp xóm Lau Sau</t>
  </si>
  <si>
    <t>32.3</t>
  </si>
  <si>
    <t>Từ Trạm biến áp xóm Lau Sau đến cổng Trường Mầm non xã La Bằng</t>
  </si>
  <si>
    <t>32.4</t>
  </si>
  <si>
    <t>Từ cổng Trường Mầm non xã La Bằng đến ngã ba cây Si + 100m (đi Phú Xuyên) + 100m đi xóm Rừng Vần</t>
  </si>
  <si>
    <t>32.5</t>
  </si>
  <si>
    <t>Từ ngã ba cây Si + 100m (đường đi xã Phú Xuyên) đến hết đất xã La Bằng</t>
  </si>
  <si>
    <t>32.6</t>
  </si>
  <si>
    <t>Từ ngã ba cây Si + 100m đến Trạm biến áp xóm Rừng Vần</t>
  </si>
  <si>
    <t>32.7</t>
  </si>
  <si>
    <t>Từ Trạm biến áp xóm Rừng Vần đến đường rẽ xóm Tiến Thành xã La Bằng</t>
  </si>
  <si>
    <t>32.8</t>
  </si>
  <si>
    <t>Từ đường rẽ xóm Tiến Thành xã La Bằng đến Đập Kẹm xã La Bằng</t>
  </si>
  <si>
    <t>32.9</t>
  </si>
  <si>
    <t>Nhánh của trục đường từ Quốc lộ 37 đi xã La Bằng</t>
  </si>
  <si>
    <t>32.9.1</t>
  </si>
  <si>
    <t>Từ trục đường chính của xã đến Khu di tích thành lập Đảng (xã La Bằng)</t>
  </si>
  <si>
    <t>32.9.2</t>
  </si>
  <si>
    <t>Giáp đất xã Hoàng Nông đến cầu tràn Non Bẹo</t>
  </si>
  <si>
    <t>Từ Quốc lộ 37 (dốc Mon) đến hết đất xã Phú Xuyên (giáp xã La Bằng)</t>
  </si>
  <si>
    <t>Từ Quốc lộ 37 vào Trạm Y tế cũ xã Phú Xuyên</t>
  </si>
  <si>
    <t>Trục phụ Quốc lộ 37, từ Quốc lộ 37 xóm 8, xã Phú Xuyên đến giáp đất xã Na Mao</t>
  </si>
  <si>
    <t>Từ Quốc lộ 37 (cây đa đôi) đến nhà bà Đỗi (khu quy hoạch chợ cũ)</t>
  </si>
  <si>
    <t>Từ Quốc lộ 37 (cây Đa đôi) vào UBND xã Na Mao</t>
  </si>
  <si>
    <t>Từ Quốc lộ 37 (cây Đa đôi) đi xã Na Mao, vào 200m</t>
  </si>
  <si>
    <t>Từ qua 200m đến UBND xã Na Mao</t>
  </si>
  <si>
    <t>39.3</t>
  </si>
  <si>
    <t>Từ UBND xã Na Mao đến ngã tư (giáp đường Na Mao - Phú Cường - Đức Lương)</t>
  </si>
  <si>
    <t>Từ Quốc lộ 37 (xóm 4) đến giáp đất xã Phú Thịnh (qua xóm 13)</t>
  </si>
  <si>
    <t>Từ Quốc lộ 37 (xóm 4) đến ngã ba xóm Tân Lập (qua xóm 5)</t>
  </si>
  <si>
    <t>Từ Quốc lộ 37 (biển cấm rừng) đến nhà ông Hoàng xóm 11</t>
  </si>
  <si>
    <t>Từ nhà ông Hoàng xóm 11 đến ngã ba Yên Tử (hết đất xã Phú Xuyên)</t>
  </si>
  <si>
    <t>Từ Trạm biến áp xóm 11 đến giáp Nhà máy Chè xã La Bằng qua xóm Tân Lập</t>
  </si>
  <si>
    <t>Từ Quốc lộ 37 (đường đi Tượng đài thanh niên xung phong) đến hết đất xã Yên Lãng</t>
  </si>
  <si>
    <t>Từ Quốc lộ 37 đến đường đi Tượng đài thanh niên xung phong</t>
  </si>
  <si>
    <t>Từ đường đi Tượng đài thanh niên xung phong đến hết đất xã Yên Lãng</t>
  </si>
  <si>
    <t>Từ Quốc lộ 37 (đường Nguyễn Huệ) đến ngã tư xóm Giữa, xã Yên Lãng</t>
  </si>
  <si>
    <t>Từ Nhà văn hóa xóm Khuôn Nanh đến ngã ba xóm Yên Tử đi xóm 11 xã Phú Xuyên</t>
  </si>
  <si>
    <t>Bổ sung tuyến mới, đường bê tông nhựa rộng 3m</t>
  </si>
  <si>
    <t>Từ ngã ba xóm Khuôn Nanh đến Hồ Khuôn Nanh</t>
  </si>
  <si>
    <t>Từ Quốc lộ 37 đi vào Mỏ than Núi Hồng xã Yên Lãng</t>
  </si>
  <si>
    <t>50.1</t>
  </si>
  <si>
    <t>Từ Quốc lộ 37 (từ ngã ba Chợ Yên Lãng) đến hết đất Chi nhánh Ngân hàng nông nghiệp xã Yên Lãng</t>
  </si>
  <si>
    <t>50.2</t>
  </si>
  <si>
    <t>Từ giáp đất Chi nhánh Ngân hàng đến cổng Văn phòng Mỏ than Núi Hồng</t>
  </si>
  <si>
    <t>50.3</t>
  </si>
  <si>
    <t>Từ cổng Văn phòng Mỏ than Núi Hồng đến đường rẽ vào Bàn Cân</t>
  </si>
  <si>
    <t>50.4</t>
  </si>
  <si>
    <t>Từ đường rẽ vào Bàn Cân đến núi đá Vôi (xóm Cây Hồng)</t>
  </si>
  <si>
    <t>Từ cầu xóm Đoàn Kết đến ngã ba xóm Cây Hồng</t>
  </si>
  <si>
    <t xml:space="preserve">Bổ sung tuyến mới, đường bê tông rộng 5m </t>
  </si>
  <si>
    <t>Từ ngã ba xóm Cây Hồng đến Cầu xóm Đèo Xá</t>
  </si>
  <si>
    <t>51.3</t>
  </si>
  <si>
    <t>Nhánh từ cổng Văn phòng Mỏ than Núi Hồng đến tập thể Mỏ (khu B)</t>
  </si>
  <si>
    <t xml:space="preserve">Bổ sung tuyến mới, đường bê tông nhựa 3m </t>
  </si>
  <si>
    <t>Từ Quốc lộ 37 xóm Đồi Cây đến ngã ba xóm Cây Hồng</t>
  </si>
  <si>
    <t>Từ Quốc lộ 37 xóm Đồi Cây đến cầu xóm Đồng Cọ</t>
  </si>
  <si>
    <t>Từ xóm Đồng Cọ đến ngã ba xóm Cây Hồng</t>
  </si>
  <si>
    <t>Từ Quốc lộ 37 đi hồ Đồng Tiến</t>
  </si>
  <si>
    <t>Từ Quốc lộ 37 đến trạm biến áp số 15 xóm Đồi Cây</t>
  </si>
  <si>
    <t xml:space="preserve">Bổ sung tuyến mới, đường bê tông 3m </t>
  </si>
  <si>
    <t>55.3</t>
  </si>
  <si>
    <t>Từ ngã ba cổng kho vật tư công ty than Núi Hồng đến ngã tư đi xóm Đồng Dùm</t>
  </si>
  <si>
    <t xml:space="preserve">Bổ sung tuyến mới, đường bê tông rộng 3m </t>
  </si>
  <si>
    <t xml:space="preserve">Từ ngã tư đi xóm Đồng Dùm đến ngầm xóm Mới </t>
  </si>
  <si>
    <t>Khu dân cư nông thôn số 1, xã Tiên Hội</t>
  </si>
  <si>
    <t>58.1</t>
  </si>
  <si>
    <t>Tuyến từ Ngầm tràn Suối Mang lên đến công ty May TNG (đường quy hoạch rộng 30 m)</t>
  </si>
  <si>
    <t>58.2</t>
  </si>
  <si>
    <t>Tuyến đường quy hoạch rộng 15 m</t>
  </si>
  <si>
    <t>Bổ sung tuyến mới, đường bê tông nhựa rộng 12,5m</t>
  </si>
  <si>
    <t>Các tuyến còn lại trong dự án Điểm dân cư nông thôn xóm Trung Na 2, xã Tiên Hội, đường rộng 7,5m</t>
  </si>
  <si>
    <t>Bổ sung tuyến mới, đường bê tông nhựa rộng 7,5m</t>
  </si>
  <si>
    <t>TRỤC ĐƯỜNG TỈNH LỘ</t>
  </si>
  <si>
    <t>ĐƯỜNG 270 (từ đường 1 tháng 8 đi Hồ Núi Cốc)</t>
  </si>
  <si>
    <t>Từ đường 1 tháng 8 đến hết đất nhà ông Đặng Văn Anh</t>
  </si>
  <si>
    <t>Từ hết đất nhà ông Đặng Văn Anh đến dốc Thái Lan</t>
  </si>
  <si>
    <t>Từ dốc Thái Lan đến hết đất thị trấn Hùng Sơn</t>
  </si>
  <si>
    <t>Từ giáp đất thị trấn Hùng Sơn đến cống qua đường nhà ông Năm Thúy</t>
  </si>
  <si>
    <t>Từ cống qua đường nhà ông Năm Thuý đến Suối Lạc</t>
  </si>
  <si>
    <t>Từ Suối Lạc đến cống qua đường đầm Ông Cầu</t>
  </si>
  <si>
    <t>Từ Suối Lạc đến Khu dân cư xóm Sơn Đô (Trạm y tế cũ), xã Tân Thái</t>
  </si>
  <si>
    <t>Khu dân cư xóm Sơn Đô (Trạm y tế cũ), xã Tân Thái</t>
  </si>
  <si>
    <t>Đường tỉnh lộ ĐT 270, đường quy hoạch rộng 27m</t>
  </si>
  <si>
    <t>Từ cống qua đường đầm Ông Cầu đến cống qua đường nhà ông Ninh xóm Gốc Mít</t>
  </si>
  <si>
    <t>Từ cống qua đường đầm Ông Cầu đến hết đường đôi nhà bà Tươi Hiện</t>
  </si>
  <si>
    <t>Điều chỉnh lý trình</t>
  </si>
  <si>
    <t>Từ hết đường đôi nhà bà Tươi Hiện đến cống qua đường nhà ông Tạ Cao Ninh xóm Gốc Mít</t>
  </si>
  <si>
    <t>Từ cống qua đường nhà ông Ninh xóm Gốc Mít đến hết đất xã Tân Thái</t>
  </si>
  <si>
    <t>Giáp đất TPTN</t>
  </si>
  <si>
    <t>TRỤC PHỤ TỈNH LỘ 270</t>
  </si>
  <si>
    <t>Từ Tỉnh lộ 270 đến Nhà văn hóa tổ dân phố Đồng Khuôn cũ</t>
  </si>
  <si>
    <t>Bổ sung tuyến mới, đường bê tông 3m</t>
  </si>
  <si>
    <t xml:space="preserve">Từ ngã ba nhà ông Đinh Trọng Tấn đến ngã ba nhà ông Vũ Thanh Huân </t>
  </si>
  <si>
    <t>Từ ngã ba nhà ông Đặng Ngọc Chinh đến ngã ba nhà ông Hường Hà</t>
  </si>
  <si>
    <t>Từ ngã ba nhà ông Nguyễn Văn Thanh đến ngã ba nhà ông Oanh Chính</t>
  </si>
  <si>
    <t>Từ ngã ba nhà ông Nguyễn Đức Ân đến cổng nhà ông Trường Vượng</t>
  </si>
  <si>
    <t>Đổi tên "ngã ba sân vận động" thành "cổng đài tưởng niệm liệt sỹ huyện Đại Từ"</t>
  </si>
  <si>
    <t>Từ cổng đài tưởng niệm liệt sỹ huyện Đại Từ đến cầu Suối Tấm</t>
  </si>
  <si>
    <t>Từ cầu Suối Tấm đến cầu Cổ Trâu</t>
  </si>
  <si>
    <t>Từ cầu Cổ Trâu đến hết đất xã Bình Thuận</t>
  </si>
  <si>
    <t>Từ đường rẽ vào nghĩa địa Gò Chùa xóm Đồng Mưa xã Lục Ba (Km4 + 300) đến đường rẽ vào xóm Gò Lớn xã Lục Ba (Km5 + 500)</t>
  </si>
  <si>
    <t>Từ đường rẽ vào xóm Gò Lớn (Km5 + 500) đến hết đất xã Lục Ba (Km7 + 100)</t>
  </si>
  <si>
    <t>Từ giáp đất xã Lục Ba đến đường rẽ vào xã Văn Yên</t>
  </si>
  <si>
    <t>Từ giáp đất xã Lục Ba đến hết Điểm dân cư nông thôn xóm Duyên, xã Ký Phú (Đường quy hoạch rộng 36m)</t>
  </si>
  <si>
    <t>Từ hết Điểm dân cư nông thôn xóm Duyên, xã Ký Phú đến đường rẽ vào xã Văn Yên</t>
  </si>
  <si>
    <t>Từ đường rẽ vào xã Văn Yên đến đường rẽ vào hồ Gò Miếu</t>
  </si>
  <si>
    <t>Từ đường rẽ vào hồ Gò Miếu đến hết đất xã Ký Phú</t>
  </si>
  <si>
    <t>Từ đường rẽ vào hồ Gò Miếu đến Khu tái định cư tuyến đường liên kết các tỉnh Thái Nguyên, Bắc Giang, Vĩnh Phúc thuộc địa bàn xã Ký Phú</t>
  </si>
  <si>
    <t>Khu tái định cư tuyến đường liên kết các tỉnh Thái Nguyên, Bắc Giang, Vĩnh Phúc thuộc địa bàn xã Ký Phú</t>
  </si>
  <si>
    <t>9.2.1</t>
  </si>
  <si>
    <t>9.2.2</t>
  </si>
  <si>
    <t>Từ dõng Đầm Tranh, xóm Nông Trường đến ngầm tràn 3 Gò (hết đất xã Cát Nê)</t>
  </si>
  <si>
    <t>Từ ngầm tràn 3 Gò đến đường rẽ UBND xã Quân Chu (cũ)</t>
  </si>
  <si>
    <t>Đổi tên "UBND xã Quân Chu" thành "UBND xã Quân Chu (cũ)"</t>
  </si>
  <si>
    <t>Từ đường rẽ UBND xã Quân Chu (cũ)  đến hết đất trụ sở UBND thị trấn Quân Chu (mới)</t>
  </si>
  <si>
    <t>Từ hết đất trụ sở UBND thị trấn Quân Chu (mới) đến đường rẽ tổ dân phố Tân Lập, thị trấn Quân Chu</t>
  </si>
  <si>
    <t>- Đổi tên "UBND xã Quân Chu" thành "UBND xã Quân Chu (cũ)"
- Đổi tên "xóm Hùng Vương" thành "tổ dân phố Tân Lập"</t>
  </si>
  <si>
    <t>Từ đường rẽ tổ dân phố Tân Lập, thị trấn Quân Chu đến cột mốc Km20</t>
  </si>
  <si>
    <t>Từ Km20 đến cầu Suối Đôi</t>
  </si>
  <si>
    <t>Từ cầu Suối Đôi đến cầu Suối Liếng, thị trấn Quân Chu</t>
  </si>
  <si>
    <t>- Đổi tên "xã" thành "thị trấn"
- Giáp đất thành phố Phổ Yên</t>
  </si>
  <si>
    <t>TRỤC PHỤ ĐƯỜNG LƯU NHÂN CHÚ</t>
  </si>
  <si>
    <t>Sửa TRỤC PHỤ TỈNH LỘ 261" thành "TRỤC PHỤ ĐƯỜNG LƯU NHÂN CHÚ"</t>
  </si>
  <si>
    <t>Từ cổng Đài tưởng niệm huyện Đại Từ đến cổng Ban Chỉ huy Quân sự huyện Đại Từ</t>
  </si>
  <si>
    <t>Từ đường Lưu Nhân Chú đến hết đất Trường Nguyễn Tất Thành</t>
  </si>
  <si>
    <t>- Đổi tên "Tỉnh lộ 261" thành "đường Lưu Nhân Chú"</t>
  </si>
  <si>
    <t>Từ cổng Bệnh viện Đa khoa huyện Đại Từ đến nhà bà Nguyễn Thị Hạnh, tổ dân phố Sơn Tập 3</t>
  </si>
  <si>
    <t>Từ nhà bà Nguyễn Thị Hạnh, tổ dân phố Sơn Tập 3 đến cầu Thanh Niên đi tổ dân phố Đồng Cả</t>
  </si>
  <si>
    <t>Đổi tên "xóm" thành "tổ dân phố"</t>
  </si>
  <si>
    <t>Các tuyến đường bê tông khác sau Bệnh viện Đa khoa huyện Đại Từ</t>
  </si>
  <si>
    <t>Từ đường Lưu Nhân Chú vào Trường Dân tộc Nội trú (tổ dân phố Phú Thịnh, thị trấn Hùng Sơn)</t>
  </si>
  <si>
    <t>- Đổi tên "Tỉnh lộ 261" thành "đường Lưu Nhân Chú"
- Đổi tên "xóm" thành "tổ dân phố"</t>
  </si>
  <si>
    <t>Từ đường Lưu Nhân Chú vào 100m</t>
  </si>
  <si>
    <t>Từ sau 100m đến giáp Trường Dân tộc nội trú huyện Đại Từ</t>
  </si>
  <si>
    <t>Từ đường Lưu Nhân Chú qua nhà bà Nhữ Thị Oanh đến nhà ông Nguyễn Văn Đức</t>
  </si>
  <si>
    <t>TRỤC PHỤ ĐƯỜNG TỈNH LỘ 261</t>
  </si>
  <si>
    <t>Từ Tỉnh lộ 261 vào 300m đi xóm Bình Xuân, xã Bình Thuận</t>
  </si>
  <si>
    <t>Từ Tỉnh lộ 261 vào 350m đi xóm Trại, xã Bình Thuận</t>
  </si>
  <si>
    <t>Từ Tỉnh lộ 261 vào 350m đi Trường Mầm non, Tiểu học Bình Thuận</t>
  </si>
  <si>
    <t>Từ Tỉnh lộ 261 vào 350m đi xóm Chùa, xã Bình Thuận</t>
  </si>
  <si>
    <t>Từ Tỉnh lộ 261 vào 350m, đi xóm Thanh Phong xã Bình Thuận</t>
  </si>
  <si>
    <t>Từ Tỉnh lộ 261 vào 350m, đi xóm Thuận Phong, xã Bình Thuận</t>
  </si>
  <si>
    <t>Từ Tỉnh lộ 261 vào 350m, đi xóm Tiến Thành, xã Bình Thuận</t>
  </si>
  <si>
    <t>Từ Tỉnh lộ 261 đi Trường Trường Trung học cơ sở xã Lục Ba</t>
  </si>
  <si>
    <t>Từ Tỉnh lộ 261 vào đến Trường Trường Trung học cơ sở xã Lục Ba</t>
  </si>
  <si>
    <t>Từ giáp đất Trường Trung học cơ sở xã Lục Ba đến ngã ba ông Ky, xóm Thành Lập</t>
  </si>
  <si>
    <t xml:space="preserve">Bổ sung tuyến mới, đường bê tông 3,5m </t>
  </si>
  <si>
    <t>Từ giáp đất Trường Trường Trung học cơ sở xã Lục Ba đến Trạm biến áp xóm Văn Thanh</t>
  </si>
  <si>
    <t>Từ Tỉnh lộ 261 đến ngã ba nhà ông Úy (đường đi xóm Gò Lớn)</t>
  </si>
  <si>
    <t>Từ ngã ba ông Ky (xóm Thành Lập) đến trạm biến áp xóm Văn Thanh</t>
  </si>
  <si>
    <t>Từ ngã ba nhà bà Nguyên (xóm Bình Hương) đến ngã ba ông Ky (xóm Thành Lập)</t>
  </si>
  <si>
    <t>Từ tràn Vạn Thọ đến trụ sở UBND xã Vạn Thọ + 200m</t>
  </si>
  <si>
    <t>15.3</t>
  </si>
  <si>
    <t>Từ trụ sở UBND xã Vạn Thọ + 200m đến cầu Vai Say</t>
  </si>
  <si>
    <t>15.4</t>
  </si>
  <si>
    <t>Nhánh của trục đường Tỉnh lộ 261 vào xã Vạn Thọ</t>
  </si>
  <si>
    <t>Từ đường trục xã (trạm điện xóm 5) vào 100m</t>
  </si>
  <si>
    <t>Từ đường trục xã vào 100m (đường vào xóm 6)</t>
  </si>
  <si>
    <t xml:space="preserve">Từ ngã tư (ông Thử Dậu) đến ngã ba xóm 9 (ông Học) </t>
  </si>
  <si>
    <t>Từ đường 261 đến ngã tư Gò Quếch</t>
  </si>
  <si>
    <t>Từ ngã tư Gò Quếch đến đường vào Trường Mầm non xã Văn Yên (đường rẽ vào xóm Đình 2)</t>
  </si>
  <si>
    <t>18.5</t>
  </si>
  <si>
    <t>Nhánh của trục phụ (đường Tỉnh lộ 261 vào xã Văn Yên)</t>
  </si>
  <si>
    <t>18.4</t>
  </si>
  <si>
    <t>18.5.1</t>
  </si>
  <si>
    <t>Từ đường trục xã đến Chùa Già</t>
  </si>
  <si>
    <t>18.5.2</t>
  </si>
  <si>
    <t>Từ đường rẽ Trường Tiểu học đến Trường Mầm non (xóm Đình 2)</t>
  </si>
  <si>
    <t>Từ đường 261 vào đến giáp hồ Gò Miếu xã Ký Phú</t>
  </si>
  <si>
    <t>Từ ngã ba nhà ông Tiến Lượng xóm Nương Cao xã Cát Nê đến cầu bê tông (giáp đất nhà ông Đinh Công Dũng xóm Thậm Thình giáp đất thị trấn Quân Chu)</t>
  </si>
  <si>
    <t>Từ đường 1 tháng 8 (đèn xanh, đèn đỏ) đến Cầu Thông</t>
  </si>
  <si>
    <t>Từ Cầu Thông đến đến hết đất Khu di tích 27/7</t>
  </si>
  <si>
    <t>Từ hết đất Khu di tích 27/7 đến đường rẽ tổ dân phố Gò Vầu</t>
  </si>
  <si>
    <t>Đổi tên "xóm Gò" thành "tổ dân phố Gò Vầu"</t>
  </si>
  <si>
    <t>Từ đường rẽ tổ dân phố Gò Vầu đến hết đất thị trấn Hùng Sơn</t>
  </si>
  <si>
    <t xml:space="preserve">TỈNH LỘ 263B </t>
  </si>
  <si>
    <t>Từ đường rẽ vào UBND xã Khôi Kỳ (đường 1) giáp nhà ông Thủy đến cầu Đức Long xã Khôi Kỳ</t>
  </si>
  <si>
    <t>Từ cầu Đức Long xã Khôi Kỳ đến qua UBND xã Mỹ Yên 200m</t>
  </si>
  <si>
    <t>Từ cầu Đức Long xã Khôi Kỳ đến Trạm điện Na Hồng (đường rẽ vào xóm Làng Lớn)</t>
  </si>
  <si>
    <t>Từ Trạm điện Na Hồng (đường rẽ vào xóm Làng Lớn) đến qua UBND xã Mỹ Yên 200m</t>
  </si>
  <si>
    <t>Từ qua UBND xã Mỹ Yên 200m đến giáp đất xã Văn Yên</t>
  </si>
  <si>
    <t>TRỤC PHỤ ĐƯỜNG ĐỒNG DOÃN KHUÊ</t>
  </si>
  <si>
    <t>Từ đường Đồng Doãn Khuê đến đường Phố Mới</t>
  </si>
  <si>
    <t>Chuyển lên đường Cầu Thông</t>
  </si>
  <si>
    <t>Từ Nhà Văn hoá tổ dân phố Bàn Cờ - thị trấn Hùng Sơn đến tiếp giáp đường vào Trường Dân tộc Nội trú huyện</t>
  </si>
  <si>
    <t>Từ đường Đồng Doãn Khuê đến cổng Trường Dân tộc Nội trú huyện</t>
  </si>
  <si>
    <t>Đổi tên "đường 263B" thành "đường Đồng Doãn Khuê"</t>
  </si>
  <si>
    <t xml:space="preserve">TRỤC PHỤ TỈNH LỘ 263B </t>
  </si>
  <si>
    <t>Đường bê tông từ giáp đất nhà ông Thủy đến UBND xã Khôi Kỳ</t>
  </si>
  <si>
    <t>Từ ngã ba (giáp nhà ông Lê Bá Đông - xóm Đức Long) đến Trạm điện số 2 xã Khôi Kỳ</t>
  </si>
  <si>
    <t>Từ trạm điện số 2 (ngã tư UBND xã Khôi Kỳ) đến ngã ba xóm Bãi Pháo</t>
  </si>
  <si>
    <t>Từ tràn 2 (tiếp giáp đất xã Mỹ Yên) đến tràn 7 giáp đất xã Hoàng Nông (đường 5 xã)</t>
  </si>
  <si>
    <t>Từ ngã tư (ông Hòa) đến ngã ba tràn Na Giai</t>
  </si>
  <si>
    <t>Từ ngã tư (ông Hòa) + 500m</t>
  </si>
  <si>
    <t>Qua ngã tư (ông Hòa) + 500m đến ngã ba tràn Na Giai</t>
  </si>
  <si>
    <t>Từ Trạm điện Na Hang đến giáp đất xã Khôi Kỳ</t>
  </si>
  <si>
    <t xml:space="preserve">TỈNH LỘ 264 TỪ NGÃ BA KHUÔN NGÀN ĐI MINH TIẾN </t>
  </si>
  <si>
    <t>Từ Quốc lộ 37 (ngã ba Khuôn Ngàn) đến hết đất xã Phú Xuyên</t>
  </si>
  <si>
    <t>Từ giáp đất xã Phú Xuyên đến hết đất Trường Trung học phổ thông Nguyễn Huệ</t>
  </si>
  <si>
    <t>Từ hết đất Trường Trung học phổ thông Nguyễn Huệ đến hết đất Trường Trung học cơ sở xã Phú Thịnh</t>
  </si>
  <si>
    <t>Từ giáp đất Trường Trung học cơ sở xã Phú Thịnh đến cầu Phú Minh</t>
  </si>
  <si>
    <t>Từ cầu Phú Minh đến ngã ba Phú Minh</t>
  </si>
  <si>
    <t>Từ ngã ba Phú Minh đến hết đất xã Phú Thịnh (giáp đất xã Phú Cường)</t>
  </si>
  <si>
    <t>Từ giáp đất xã Phú Thịnh đến Km5 + 800m</t>
  </si>
  <si>
    <t>Từ giáp đất xã Phú Thịnh đến Km5 + 200m (nhà ông Ước)</t>
  </si>
  <si>
    <t>Từ Km5 + 200m trước cửa nhà ông Ước đến Km5 + 800m (hết đất UBND xã Phú Cường cũ)</t>
  </si>
  <si>
    <t>Từ Km5 + 800m (hết đất UBND xã Phú Cường cũ) đến Km 6 (nhà ông Quyền)</t>
  </si>
  <si>
    <t>Từ Km6 (thổ cư nhà ông Quyền) đến Km6 + 900m (cống Đồng Hàng)</t>
  </si>
  <si>
    <t>Từ Km6 + 900m (cống Đồng Hàng) đến Km8 + 300m</t>
  </si>
  <si>
    <t>Từ Km 8 + 300m đến hết đất xã Phú Cường (Km8 + 900)</t>
  </si>
  <si>
    <t>Từ giáp đất xã Phú Cường đến lối rẽ nhà ông Thuận</t>
  </si>
  <si>
    <t>Tách lý trình</t>
  </si>
  <si>
    <t>Từ đầm Thẩm Mõ xã Minh Tiến đến Trạm bơm điện xã Minh Tiến</t>
  </si>
  <si>
    <t>Từ hết đầm Thẩm Mõ đến cầu Cảnh Thịnh xã Minh Tiến</t>
  </si>
  <si>
    <t>Từ cầu Cảnh Thịnh xã Minh Tiến đến Trạm bơm điện xã Minh Tiến</t>
  </si>
  <si>
    <t>Từ Trạm bơm điện xã Minh Tiến đến hết đất xã Minh Tiến (giáp đất huyện Định Hóa)</t>
  </si>
  <si>
    <t>Giáp huyện Định Hóa</t>
  </si>
  <si>
    <t xml:space="preserve">TRỤC PHỤ TỈNH LỘ 264 </t>
  </si>
  <si>
    <t>Từ ngã ba đường rẽ vào UBND xã Minh Tiến đến nhà ông Trần Quang Thanh, xóm Hòa Tiến 1</t>
  </si>
  <si>
    <t>Đổi tên từ "Nhánh từ ngã ba chợ cũ xã Minh Tiến đến Trạm điện xóm 8, xã Minh Tiến"  thành "Từ ngã ba đường rẽ vào UBND xã Minh Tiến đến nhà ông Trần Quang Thanh, xóm Hòa Tiến 1"</t>
  </si>
  <si>
    <t>Từ nhà ông Trần Quang Thanh, xóm Hòa Tiến 1 đến hết đất xã Minh Tiến (giáp đất xã Phúc Lương)</t>
  </si>
  <si>
    <t>Đổi tên từ "Từ Trạm điện xóm 8, xã Minh Tiến đến hết đất xã Minh Tiến (giáp đất xã Phúc Lương)"  thành "Từ nhà ông Trần Quang Thanh, xóm Hòa Tiến 1 đến hết đất xã Minh Tiến (giáp đất xã Phúc Lương)"</t>
  </si>
  <si>
    <t>Từ ngã ba (giáp nhà ông Khiên) đến cầu treo sắt xã Minh Tiến</t>
  </si>
  <si>
    <t>Sửa "cầu treo sắt (đường vào Trạm Y tế xã Minh Tiến)" thành "cầu treo sắt xã Minh Tiến"</t>
  </si>
  <si>
    <t>Từ ngã 3 (trạm điện Hoà Tiễn 2) đi xã Bình Thành</t>
  </si>
  <si>
    <t>Từ cầu Bến Đình xã Minh Tiến đến giáp đất Phú Cường</t>
  </si>
  <si>
    <t>Từ đầu đường từ đầu đường ĐT 264 (sau UBND xã Phú Thịnh) – Qua cổng trời – qua nhà bà Lương Thị Hơn (xóm Gò Vũ) - (Tiếp giáp xã Phú Xuyên)</t>
  </si>
  <si>
    <t>Bổ sung tuyến mới, đường bê tông 4m</t>
  </si>
  <si>
    <t>Từ đầu đường ĐT 264 – qua cầu treo Cường Thịnh – qua Nhà văn hóa xóm Gò Vũ (giáp đất xã Phú Xuyên)</t>
  </si>
  <si>
    <t>Từ đầu đường ĐT 264 đi qua xóm Đồng Kim – qua nhà ông Hoàng Văn Du (giáp xã Phú Xuyên)</t>
  </si>
  <si>
    <t xml:space="preserve">Bổ sung tuyến mới, đường bê tông 3m, có khoảng 1km dải cấp phối </t>
  </si>
  <si>
    <t xml:space="preserve">TỈNH LỘ 263, TỪ NGÃ BA PHÚ MINH – ĐI HUYỆN PHÚ LƯƠNG </t>
  </si>
  <si>
    <t>Từ ngã ba Phú Minh đến hết đất xã Phú Thịnh (giáp xã Phú Lạc)</t>
  </si>
  <si>
    <t>Từ giáp đất xã Phú Thịnh đến hết đất xã Phú Lạc (giáp xã Đức Lương)</t>
  </si>
  <si>
    <t>Từ ngã ba Chợ Trung tâm xã Phú Lạc đến Cầu Đá xóm cây Nhừ</t>
  </si>
  <si>
    <t>Từ Cầu Đá xóm Cây Nhừ đến hết đất xã Phú Lạc (giáp đất xã Tân Linh)</t>
  </si>
  <si>
    <t>Từ Cầu Đá, xóm Cây Nhừ đi xóm Phương Nam 2, xóm Phương Nam 3 đến hết đất xã Phú Lạc (giáp xã Bản Ngoại)</t>
  </si>
  <si>
    <t>Từ ngã ba trung tâm xóm Na Hoàn đến cầu treo Làng Vòng, xã Phú Lạc</t>
  </si>
  <si>
    <t>Từ giáp đất xã Phú Lạc đến cách UBND xã Đức Lương 200m</t>
  </si>
  <si>
    <t>Từ UBND xã Đức Lương + 200m về 2 phía</t>
  </si>
  <si>
    <t>Từ qua UBND xã Đức Lương 200m đến ngầm Cầu Tuất xã Phúc Lương</t>
  </si>
  <si>
    <t>Từ nghĩa trang liệt sỹ xã Phúc Lương đến cách UBND xã Phúc Lương cũ 300m</t>
  </si>
  <si>
    <t>Từ cách UBND xã Phúc Lương cũ 300m đến ngã ba đường đi cầu Đá Dài</t>
  </si>
  <si>
    <t>Từ ngã ba đi cầu Đá Dài đến hết đất xã Phúc Lương (giáp đất huyện Phú Lương)</t>
  </si>
  <si>
    <t>Từ tỉnh lộ 263 đi vào xóm Cây Thống 200m</t>
  </si>
  <si>
    <t>Từ tỉnh lộ 263 đi đến ngã ba cầu Na Trâu - đường sang đèo Bụt xã Phúc Lương</t>
  </si>
  <si>
    <t>Bổ sung tuyến mới, đường bê tông nhựa 3,5m</t>
  </si>
  <si>
    <t>ĐƯỜNG NA MAO - PHÚ CƯỜNG - ĐỨC LƯƠNG</t>
  </si>
  <si>
    <t>Từ cầu tràn, xóm Đồng Ỏm, xã Yên Lãng đến hết đất xã Na Mao (giáp đất xã Phú Cường)</t>
  </si>
  <si>
    <t>Từ giáp đất xã Na Mao đến bờ Sông Công, xã Phú Cường</t>
  </si>
  <si>
    <t>Từ ngã ba xóm Na Quýt xã Phú Cường (nhà ông Hoàng Văn Đường) đến Km số 6 (nhà ông Chư)</t>
  </si>
  <si>
    <t>Km số 6 (nhà ông Chư) đến hết đất xã Phú Cường (giáp đất xã Đức Lương)</t>
  </si>
  <si>
    <t>Từ giáp đất xã Phú Cường đến Tỉnh lộ 263 (thuộc xã Đức Lương)</t>
  </si>
  <si>
    <t>D</t>
  </si>
  <si>
    <t>ĐƯỜNG PHÚC LƯƠNG - MINH TIẾN</t>
  </si>
  <si>
    <t>Từ ngã ba Mặt Giăng đến cầu Đồng Lốc, xóm Bắc Máng</t>
  </si>
  <si>
    <t>Từ cầu Đồng Lốc đến hết đất xã Phúc Lương (giáp đất xã Minh Tiến)</t>
  </si>
  <si>
    <t>E</t>
  </si>
  <si>
    <t>ĐƯỜNG PHÚ CƯỜNG - MINH TIẾN</t>
  </si>
  <si>
    <t>F</t>
  </si>
  <si>
    <t>ĐƯỜNG NA MAO - PHÚ CƯỜNG</t>
  </si>
  <si>
    <t>Từ đầu cầu treo xóm Đèo đến cách Trạm điện xóm Đèo 50m (về phía cầu treo xóm Đèo) xã Phú Cường</t>
  </si>
  <si>
    <t>Từ cách Trạm điện xóm Đèo 50m (về phía cầu treo xóm Đèo) xã Phú Cường đến cầu Đầm Vuông giáp xã Na Mao</t>
  </si>
  <si>
    <t>Từ cầu Đầm Vuông, xã Na Mao đến ngã tư ông Trần Đoàn Thắng</t>
  </si>
  <si>
    <t>G</t>
  </si>
  <si>
    <t>ĐƯỜNG ĐỨC LƯƠNG - PHÚ CƯỜNG</t>
  </si>
  <si>
    <t>Từ qua Bưu điện Văn hoá xã 200m đến hết xóm Thống nhất giáp với đất xã Phú Cường</t>
  </si>
  <si>
    <t>H</t>
  </si>
  <si>
    <t>ĐƯỜNG ĐỨC LƯƠNG - PHÚC LƯƠNG</t>
  </si>
  <si>
    <t>Từ qua nhà ông Toàn Văn Nguyên 200m đến hết xóm Cây Xoan giáp với đất xã Phúc Lương</t>
  </si>
  <si>
    <t>ĐƯỜNG ĐỨC LƯƠNG - PHÚ LẠC</t>
  </si>
  <si>
    <t>J</t>
  </si>
  <si>
    <t xml:space="preserve">CÁC TUYẾN ĐƯỜNG KHÁC </t>
  </si>
  <si>
    <t>Đường vào Chùa Thiên Tây Trúc: Từ Trạm Kiểm lâm Quân Chu đến ngã ba Ông Cham</t>
  </si>
  <si>
    <t>Đường vào Chùa Thiên Tây Trúc: Từ ngã ba Ông Cham đến cầu Đá Trắng</t>
  </si>
  <si>
    <t>Từ đường rẽ UBND xã Quân Chu (cũ) đến ngã ba ông Cham</t>
  </si>
  <si>
    <t>Từ đường suối Ông Cảnh Tần đến cầu tổ dân phố Chiểm 1, thị trấn Quân Chu</t>
  </si>
  <si>
    <t>Đường liên xã Cát Nê - Thậm Thình Quân Chu từ cầu Khuôn Gà đến hết đất thị trấn Quân Chu (giáp xóm Thậm Thình xã Cát Nê)</t>
  </si>
  <si>
    <t>Nhà ông Lý Văn Mạnh xóm Đồng Đình đến đập Kẹm xã La Bằng</t>
  </si>
  <si>
    <t>Nhà ông Nguyễn Văn Bằng xóm La Bằng đến nhà ông Trần Công Viết xóm La Bằng</t>
  </si>
  <si>
    <t>Từ nhà Nguyễn Văn Cửu xóm Đồng Tiến đến nhà ông Trần Văn Biển xóm La Cút</t>
  </si>
  <si>
    <t>Từ ngã tư Đồng Cháy đến hết xóm Đầm Pháng (hết đất xã Mỹ Yên, giáp xã Lục Ba</t>
  </si>
  <si>
    <t>Từ ngã ba đi vào Trường Tiểu học Bản Ngoại đến ngã tư Cống Đỏ</t>
  </si>
  <si>
    <t>Từ ngã tư xóm Phố đến cầu treo La Dạ xã Bản Ngoại</t>
  </si>
  <si>
    <t>K</t>
  </si>
  <si>
    <t xml:space="preserve">ĐƯỜNG LIÊN XÃ TÂN LINH - BẢN NGOẠI </t>
  </si>
  <si>
    <t xml:space="preserve">Từ ngã ba Đồng Thị đến mương nước cửa nhà bà Tơ cắt ngang đường liên xã </t>
  </si>
  <si>
    <t>Từ mương nước cửa nhà bà Tơ cắt ngang đường liên xã đến cổng làng nghề chè truyền thống xóm 11</t>
  </si>
  <si>
    <t>Từ cổng làng nghề chè truyền thống xóm 11 đến hết đất ở nhà ông Quy xóm 11</t>
  </si>
  <si>
    <t>Từ hết đất ở nhà ông Quy xóm 11 đến hết đất xã Tân Linh, giáp xã Bản Ngoại</t>
  </si>
  <si>
    <t xml:space="preserve">XÃ PHÚC LƯƠNG </t>
  </si>
  <si>
    <t>Từ cầu Na Trâu xóm Nhất Tâm đến hết xóm Cây Hồng (giáp xóm Cây Xoan xã Đức Lương)</t>
  </si>
  <si>
    <t>Từ ngã ba bưu điện đi vào xóm Thành Long 300m</t>
  </si>
  <si>
    <t>- Tách lý trình
- Đổi tên "Chợ Diên Hồng" thành "ngã ba bưu điện"
- Đổi tên "xóm Hàm Rồng" thành "xóm Thành Long" theo NQ 79/NQ-HĐND ngày 11/12/2019 của HĐND tỉnh</t>
  </si>
  <si>
    <t>Từ 300m đi vào xóm Thành Long theo trục đường bê tông 5m đến hết đất xã Phúc Lương (giáp đất huyện Phú Lương)</t>
  </si>
  <si>
    <t>Từ đầu xóm Na Khâm đi xóm Phúc Sơn đến hết xóm Hàm Rồng</t>
  </si>
  <si>
    <t>Từ ao Đồng Lốc đến hết đất xã Phúc Lương (giáp đất xã Bộc Nhiêu huyện Định Hóa)</t>
  </si>
  <si>
    <t>Từ dốc ông Kỷ đến trạm điện số 5 xóm Cỏ Rôm</t>
  </si>
  <si>
    <t>M</t>
  </si>
  <si>
    <t>CÁC KHU TÁI ĐỊNH CƯ, KHU DÂN CƯ, KHU ĐÔ THỊ</t>
  </si>
  <si>
    <t>Khu dân cư số 1, xã Tiên Hội</t>
  </si>
  <si>
    <t xml:space="preserve">Đường quy hoạch rộng 30m </t>
  </si>
  <si>
    <t>Khu dân cư số 1A, thị trấn Hùng Sơn</t>
  </si>
  <si>
    <t xml:space="preserve">Đường quy hoạch lô giới 19,5m </t>
  </si>
  <si>
    <t xml:space="preserve">Đường quy hoạch rộng 15,5m </t>
  </si>
  <si>
    <t>Khu dân cư số 1B, thị trấn Hùng Sơn, đường quy hoạch rộng 15m</t>
  </si>
  <si>
    <t>Khu đô thị 1C, thị trấn Hùng Sơn</t>
  </si>
  <si>
    <t xml:space="preserve">Đường quy hoạch rộng 16,5m </t>
  </si>
  <si>
    <t xml:space="preserve">Đường quy hoạch rộng 7,5m </t>
  </si>
  <si>
    <t>Khu đô thị Cầu Thông, thị trấn Hùng Sơn, đường quy hoạch rộng 15m</t>
  </si>
  <si>
    <t>Khu dân cư chợ cũ xóm Tân Lập, xã Tân Thái, đường quy hoạch rộng 10,5m</t>
  </si>
  <si>
    <t>Khu tái định cư xã Tân Thái (Đồi Nam Vân), đường quy hoạch rộng 10,5m</t>
  </si>
  <si>
    <t>Khu dân cư nông thôn số 1, xã Ký Phú, đường quy hoạch rộng 15m</t>
  </si>
  <si>
    <t>Khu tái định cư tuyến đường liên kết các tỉnh Thái Nguyên, Bắc Giang, Vĩnh Phúc thuộc địa bàn thị trấn Quân Chu, đường quy hoạch rộng 15-15,5m</t>
  </si>
  <si>
    <t>Khu đô thị GARDEN CITY</t>
  </si>
  <si>
    <t>Đường Hoa Ban, đường Hoa Đào, đường Hoa Mai</t>
  </si>
  <si>
    <t xml:space="preserve">Bổ sung tuyến mới, đường bê tông nhựa 19,5m </t>
  </si>
  <si>
    <t>Các đường quy hoạch còn lại trong khu đô thị Garden City</t>
  </si>
  <si>
    <t xml:space="preserve">Bổ sung tuyến mới, đường bê tông nhựa 15,5m </t>
  </si>
  <si>
    <t>Giá đất ở đề xuất</t>
  </si>
  <si>
    <t>Mức giá đề xuất</t>
  </si>
  <si>
    <t>Vị trí 1</t>
  </si>
  <si>
    <t>Vị trí 2</t>
  </si>
  <si>
    <t>Vị trí 3</t>
  </si>
  <si>
    <t>Thị trấn Hùng Sơn</t>
  </si>
  <si>
    <r>
      <t>Đơn vị tính: Nghìn đồng/m</t>
    </r>
    <r>
      <rPr>
        <i/>
        <vertAlign val="superscript"/>
        <sz val="12"/>
        <rFont val="Times New Roman"/>
        <family val="1"/>
      </rPr>
      <t>2</t>
    </r>
  </si>
  <si>
    <t xml:space="preserve">Thị trấn Quân Chu </t>
  </si>
  <si>
    <t>Các xã: An Khánh, Bình Thuận, Cù Vân, Hà Thượng, Khôi Kỳ, Tân Thái, Tiên Hội, Bản Ngoại, Phú Xuyên, Yên Lãng</t>
  </si>
  <si>
    <t>Các xã: Hoàng Nông, Ký Phú, La Bằng, Lục Ba, Cát Nê, Mỹ Yên, Phú Cường, Phú Thịnh, Phục Linh, Tân Linh, Vạn Thọ, Quân Chu</t>
  </si>
  <si>
    <t>Các xã: Na Mao, Minh Tiến, Đức Lương, Phúc Lương</t>
  </si>
  <si>
    <t>Giá theo quyết định số 46*30%</t>
  </si>
  <si>
    <t>Mức giá cấp huyện đề xuất</t>
  </si>
  <si>
    <t>Giá thị trường qua điều tra, khảo sát</t>
  </si>
  <si>
    <t>So sánh với QĐ 46</t>
  </si>
  <si>
    <t>Chênh lệch</t>
  </si>
  <si>
    <t>xong</t>
  </si>
  <si>
    <t>QUỐC LỘ 37 (hướng đi từ Hiệp Hòa, Bắc Giang đến TP Thái Nguyên)</t>
  </si>
  <si>
    <t>Từ giáp đất huyện Hiệp Hòa, Bắc Giang đến cách ngã tư Cầu Ca 200m</t>
  </si>
  <si>
    <t>5700</t>
  </si>
  <si>
    <t>Từ cách ngã tư Cầu Ca 200m đến qua ngã tư Cầu Ca 500m</t>
  </si>
  <si>
    <t>Từ qua ngã tư Cầu Ca 500m đến cầu Chợ Đồn</t>
  </si>
  <si>
    <t>Từ cầu Chợ Đồn đến hết đất xã Kha Sơn (giáp đất thị trấn Hương Sơn)</t>
  </si>
  <si>
    <t>Từ giáp đất xã Kha Sơn đến giáp đất Chi cục thuế</t>
  </si>
  <si>
    <t>Đổi tên cũ là: "cách đất Công an huyện 200m" thành "giáp đất Chi cục thuế"</t>
  </si>
  <si>
    <t>Từ Chi cục thuế đến hết đất Công an huyện</t>
  </si>
  <si>
    <t>Đổi tên cũ là: "Từ cách đất Công an huyện 200m " thành "Từ Chi cục thuế đến "</t>
  </si>
  <si>
    <t>Từ giáp đất Công an huyện đến giáp đất Ngân hàng Chính sách xã hội</t>
  </si>
  <si>
    <t>Từ đất Ngân hàng Chính sách xã hội đến qua ngã tư cầu Bằng chợ Úc Sơn 300m hướng đi Thái Nguyên</t>
  </si>
  <si>
    <t>Từ qua ngã tư cầu Bằng chợ Úc Sơn 300m, hướng đi Thái Nguyên đến hết đất trường trung học phổ thông Phú Bình</t>
  </si>
  <si>
    <t>Đổi tên cũ là: " đến qua đất Bệnh viện Đa khoa Phú Bình 100m" thành "hướng đi Thái Nguyên đến hết đất trường trung học phổ thông Phú Bình"</t>
  </si>
  <si>
    <t>Từ trường trung học phổ thông Phú Bình đến hết đất thị trấn Hương Sơn (giáp đất xã Xuân Phương)</t>
  </si>
  <si>
    <t>- Đổi tên cũ là: "Từ qua đất Bệnh viện Đa khoa Phú Bình 100m" thành "Từ trường trung học phổ thông Phú Bình"</t>
  </si>
  <si>
    <t>Từ giáp đất thị trấn Hương Sơn đến cống 5 cửa</t>
  </si>
  <si>
    <t>Từ cống 5 cửa đến Cầu Mây (hết địa phận xã Xuân Phương)</t>
  </si>
  <si>
    <t>Từ Cầu Mây + 200m đi Thái Nguyên</t>
  </si>
  <si>
    <t>Từ qua Cầu Mây 200m đi Thái Nguyên đến ngã ba đường rẽ vào xóm Chiễn 1</t>
  </si>
  <si>
    <t>Bổ sung tên "đi Thái Nguyên"</t>
  </si>
  <si>
    <t>Từ ngã ba đường rẽ xóm Chiễn 1 đến ngã ba đường rẽ vào xóm Soi 1</t>
  </si>
  <si>
    <t>Từ ngã ba đường rẽ xóm Soi 1 đến kênh qua đường rẽ vào xóm Đô</t>
  </si>
  <si>
    <t>Từ giáp kênh qua đường rẽ vào xóm Đô đến đường rẽ xóm Thuần Pháp, xã Điềm Thụy</t>
  </si>
  <si>
    <t>Từ đường rẽ xóm Thuần Pháp đến đường rẽ vào Trường Tiểu học xã Điềm Thụy</t>
  </si>
  <si>
    <t>Từ đường rẽ vào Trường Tiểu học Điềm Thụy đến Cầu Hanh</t>
  </si>
  <si>
    <t>Từ Cầu Hanh đến giáp đất xã Thượng Đình (hết đất xã Điềm Thụy)</t>
  </si>
  <si>
    <t>Từ giáp đất xã Điềm Thụy đến qua đường rẽ UBND xã Thượng Đình 100m</t>
  </si>
  <si>
    <t>Từ qua đường rẽ UBND xã Thượng Đình 100m đến đường rẽ Trường Tiểu học xã Thượng Đình</t>
  </si>
  <si>
    <t xml:space="preserve">Từ đường rẽ Trường Tiểu học xã Thượng Đình đến qua Trường Quân sự Quân khu I 100m </t>
  </si>
  <si>
    <t>Từ qua Trường Quân sự Quân khu I 100m đến hết đất xã Thượng Đình (giáp đất thành phố Sông Công)</t>
  </si>
  <si>
    <t>Đường Vành đai V (đoạn từ giáp đất Phổ Yên đến Quốc lộ 37)</t>
  </si>
  <si>
    <t>Bổ sung đường rộng 41m</t>
  </si>
  <si>
    <t>Địa phận xã Nga My, Hà Châu</t>
  </si>
  <si>
    <t>Địa phận xã Xuân Phương</t>
  </si>
  <si>
    <t>Địa phận thị trấn Hương Sơn</t>
  </si>
  <si>
    <t>THỊ TRẤN HƯƠNG SƠN</t>
  </si>
  <si>
    <t>Từ Quốc lộ 37 (Công ty xổ số Thái Nguyên) đến ngã ba cầu Vườn Nhanh</t>
  </si>
  <si>
    <t>Từ Quốc lộ 37 (đường vào Huyện ủy) đến ngã ba cầu Vườn Nhanh</t>
  </si>
  <si>
    <t>Từ Quốc lộ 37 (Bưu điện) đến hết đất Phòng Giáo dục và Đào tạo huyện Phú Bình</t>
  </si>
  <si>
    <t>Từ Quốc lộ 37 (Viện Kiểm sát cũ) đến gặp đường từ Trạm thuế cũ đi ngã ba cầu Vườn Nhanh</t>
  </si>
  <si>
    <t>Từ Quốc lộ 37 (hiệu thuốc Phú Bình) đi tổ dân phố Hòa Bình</t>
  </si>
  <si>
    <t>Từ Quốc lộ 37 đi đường mới Khu dân cư số 1 đến sông Đào</t>
  </si>
  <si>
    <t>Từ nhà Liên Nhuận +100m đi cổng làng tổ dân phố Hòa Bình</t>
  </si>
  <si>
    <t>Đổi tên cũ là: "Từ Quốc lộ 37 + 100m đi cổng làng tổ dân phố Hòa Bình"</t>
  </si>
  <si>
    <t>Từ nhà Liên Nhuận +100m đến ngã 3 tổ dân phố Hòa Bình (nhà ông Liệu)</t>
  </si>
  <si>
    <t>Đổi tên cũ là: "Từ Quốc lộ 37 + 100m đến ngã 3 tổ dân phố Hòa Bình (nhà ông Liệu)"</t>
  </si>
  <si>
    <t>Từ Quốc lộ 37 đi Trường Trung học cơ sở thị trấn Hương Sơn (đường đi tổ dân phố La Sơn) đến cầu Vườn Nhanh</t>
  </si>
  <si>
    <t>Từ Quốc lộ 37 vào 80 m</t>
  </si>
  <si>
    <t>Từ qua 80 m đến ngã tư vào đình La Sơn</t>
  </si>
  <si>
    <t>Từ đến ngã tư Đình, Chùa La Sơn đến cầu Vườn Nhanh (sau UBND huyện)</t>
  </si>
  <si>
    <t>Đổi tên cũ là: "Từ cầu Vườn Nhanh (sau UBND huyện) đến ngã tư Đình, Chùa La Sơn" thành "Từ đến ngã tư Đình, Chùa La Sơn đến cầu Vườn Nhanh (sau UBND huyện)"</t>
  </si>
  <si>
    <t>Từ Quốc lộ 37 đi tổ dân phố Thơm</t>
  </si>
  <si>
    <t>Từ Quốc lộ 37 đến giáp đất Sân vận động</t>
  </si>
  <si>
    <t>Từ đất Sân vận động đến ngã ba đi tổ dân phố Thơm</t>
  </si>
  <si>
    <t>Từ Quốc lộ 37 đi vào Ban Chỉ huy quân sự huyện</t>
  </si>
  <si>
    <t>Từ Quốc lộ 37 đi Ban Chỉ huy quân sự huyện, vào 30m</t>
  </si>
  <si>
    <t>Từ qua 30m đến đất Ban Chỉ huy quân sự</t>
  </si>
  <si>
    <t>Từ cầu Bằng đi xuôi sông Đào đi cầu Thủng - Lương Phú (qua UBND thị trấn Hương Sơn)</t>
  </si>
  <si>
    <t>Từ cầu Vồng cũ đến hết đất UBND thị trấn Hương Sơn</t>
  </si>
  <si>
    <t>Từ hết đất UBND thị trấn Hương Sơn đến hết đất thị trấn Hương Sơn</t>
  </si>
  <si>
    <t>Từ cầu Vồng cũ đi tổ dân phố Hòa Bình</t>
  </si>
  <si>
    <t>Từ cầu Vồng cũ đến gặp đường nội thị khu dân cư số 1, thị trấn Hương Sơn</t>
  </si>
  <si>
    <t>Đoạn còn lại đến ngã 3 tổ dân phố Hòa Bình</t>
  </si>
  <si>
    <t>Từ cầu Bằng Úc Sơn (bờ phía chợ), đi về phía Cầu Đoàn Kết đến hết thị trấn Hương Sơn</t>
  </si>
  <si>
    <t>- Đổi tên cũ là: " đi ngược dòng chảy " thành "đi về phía Cầu Đoàn Kết"</t>
  </si>
  <si>
    <t>Từ đầu cầu Bằng Úc Sơn (+) 300m</t>
  </si>
  <si>
    <t>Từ qua cầu Bằng Úc Sơn 300m đến 500m</t>
  </si>
  <si>
    <t>Từ qua cầu Bằng Úc Sơn 500m đến giáp đất quy hoạch khu đô thị số 5, thị trấn Hương Sơn</t>
  </si>
  <si>
    <t>Đổi tên cũ là: "cách cầu Đoàn Kết 100m" thành "giáp khu đô thị số 5 đến hết đất quy hoạch khu thị trấn Hương Sơn"</t>
  </si>
  <si>
    <t>Từ giáp đất quy hoạch khu đô thị số 5 đến hết đất quy hoạch khu đô thị số 5, thị trấn Hương Sơn (đường quy hoạch rộng 24m)</t>
  </si>
  <si>
    <t>11.5</t>
  </si>
  <si>
    <t>Từ giáp khu đô thị số 5  thị trấn Hương Sơn đến hết đất thị trấn Hương Sơn</t>
  </si>
  <si>
    <t>Từ cầu Bằng Úc Sơn (bờ phía chợ) đi cầu Mỹ Sơn đến hết đất thị trấn Hương Sơn</t>
  </si>
  <si>
    <t>Từ giáp đất quy hoạch khu dân cư số 2 đến hết đất khu dân cư số 2, thị trấn Hương Sơn (đường rộng 23m)</t>
  </si>
  <si>
    <t>Từ hết đất khu dân cư số 2, thị trấn Hương Sơn đến đường vào trạm bơm Đình Xước</t>
  </si>
  <si>
    <t>12.4</t>
  </si>
  <si>
    <t>Từ đường rẽ vào trạm bơm Đình Xước đến hết đất thị trấn Hương Sơn</t>
  </si>
  <si>
    <t>Đường tỉnh lộ 269B, đoạn từ cầu Bằng Úc Sơn đi xã Tân Thành</t>
  </si>
  <si>
    <t>Từ cầu Bằng Úc Sơn (+)100m</t>
  </si>
  <si>
    <t>Từ qua cầu Bằng Úc Sơn 100m hết đất khu dân cư số 2, thị trấn Hương Sơn</t>
  </si>
  <si>
    <t>Đổi tên cũ là: "đến 400m"  thành "hết đất khu dân cư số 2, thị trấn Hương Sơn"</t>
  </si>
  <si>
    <t xml:space="preserve">Từ giáp đất quy hoạch khu dân cư số 2B đến hết đất quy hoạch khu dân cư số 2B, thị trấn Hương Sơn </t>
  </si>
  <si>
    <t>Từ giáp đất quy hoạch khu  đô thị số 2B, thị trấn Hương Sơn đến 1.000m</t>
  </si>
  <si>
    <t>Đoạn còn lại từ qua cầu Bằng Úc Sơn 1.000m đến hết đất thị trấn (giáp đất xã Tân Hòa)</t>
  </si>
  <si>
    <t>Từ ngã ba Đình, Chùa La Sơn đi xã Xuân Phương đến hết đất thị trấn Hương Sơn</t>
  </si>
  <si>
    <t>Vị trí đất phía sau giáp đất chợ Úc Sơn từ phía Đông đến phía Bắc chợ (phía Đông giáp bờ sông, phía Bắc cách đường đi xã Tân Thành 20m</t>
  </si>
  <si>
    <t>Bỏ tuyến "Vị trí đất phía sau giáp đất chợ Úc Sơn từ phía Đông đến phía Bắc chợ (phía Đông giáp bờ sông, phía Bắc cách đường đi xã Tân Thành 20m)" do không có tuyến này</t>
  </si>
  <si>
    <t>Từ đường tỉnh lộ 269B vào Khu xử lý rác thải thị trấn Hương Sơn</t>
  </si>
  <si>
    <t>Từ Tỉnh lộ 269B (+) 200m</t>
  </si>
  <si>
    <t>Qua 200m đến ngã ba Đình Úc Sơn</t>
  </si>
  <si>
    <t>Từ ngã ba Đình Úc Sơn đến ngã ba Đoàn Kết</t>
  </si>
  <si>
    <t>Từ giáp đất quy hoạch đất Khu đô thị số 4, thị trấn hương Sơn đến hết đất Trường Mầm non Cụm trung tâm thị trấn Hương Sơn</t>
  </si>
  <si>
    <t>Từ Quốc lộ 37 đi qua Đình Làng Cả đến giáp đất xã Xuân Phương</t>
  </si>
  <si>
    <t>Từ Quốc lộ 37 đến đường rẽ Vành đai V</t>
  </si>
  <si>
    <t>Đổi tên cũ là: "đến kênh N2" thành "đến đường rẽ Vành đai V)</t>
  </si>
  <si>
    <t>17.1.2</t>
  </si>
  <si>
    <t>Từ đường rẽ Vành đai V đến ngã tư cống Quán</t>
  </si>
  <si>
    <t>Đổi tên cũ là: "Từ kênh N2" thành "Từ đường rẽ Vành đai V"</t>
  </si>
  <si>
    <t>17.1.3</t>
  </si>
  <si>
    <t>Từ ngã tư cống Quán đến cống Dọc</t>
  </si>
  <si>
    <t>17.1.4</t>
  </si>
  <si>
    <t>Từ cống Dọc đến giáp đất xã Xuân Phương</t>
  </si>
  <si>
    <t>Từ Quốc lộ 37 (Cầu Gô) đi ngã ba Bãi Đình</t>
  </si>
  <si>
    <t>Từ Quốc lộ 37 (Cầu Gô) đến ngã tư cống Quán</t>
  </si>
  <si>
    <t>Đoạn còn lại đến ngã ba Bãi Đình</t>
  </si>
  <si>
    <t>Từ Quốc lộ 37 đi đến ao Ngàn (tổ 2)</t>
  </si>
  <si>
    <t>Từ Quốc lộ 37 đi đến hết đất Trung tâm Hướng nghiệp dạy nghề huyện Phú Bình</t>
  </si>
  <si>
    <t>Từ Quốc lộ 37 đi vào Khu tái định cư Nhà máy may TNG Phú Bình đến hết đất thị trấn Hương Sơn</t>
  </si>
  <si>
    <t>Từ cầu Đoàn Kết đến ngã ba đường đi bãi rác (Quyết Tiến II)</t>
  </si>
  <si>
    <t>Từ cầu Đoàn Kết + 100m vào tổ dân phố Đoàn Kết</t>
  </si>
  <si>
    <t>Từ Quốc lộ 37 đến hết đường tổ dân phố Thơm (gần Cầu Gô)</t>
  </si>
  <si>
    <t xml:space="preserve">Bổ sung tên "(gần Cầu Gô)" </t>
  </si>
  <si>
    <t>Khu đô thị số 4, thị trấn Hương Sơn (gần bệnh viện)</t>
  </si>
  <si>
    <t>bổ sung</t>
  </si>
  <si>
    <t xml:space="preserve">Đường quy hoạch rộng 23,5m </t>
  </si>
  <si>
    <t>Đoạn còn lại (Đường rộng 15m)</t>
  </si>
  <si>
    <t>Khu đô thị số 6 thị trấn Hương Sơn</t>
  </si>
  <si>
    <t>Vị trí còn lại (Đường rộng 15m, 15,5m)</t>
  </si>
  <si>
    <t>Khu dân cư số 2 thị trấn Hương Sơn</t>
  </si>
  <si>
    <t>Đường rộng 10,5m</t>
  </si>
  <si>
    <t>Khu tái định cư Đường Vành đai V đoạn qua khu vực tỉnh Thái Nguyên (đoạn đường huyện Phú Bình nối với tỉnh Bắc Giang)</t>
  </si>
  <si>
    <t>TĐC-01, TĐC-02 (Giáp đường gom Vành đai V, rộng 15,5 m, lòng đường 7,5 m)</t>
  </si>
  <si>
    <t>TĐC-01, TĐC-02 (Giáp đường nội bộ quy hoạch, rộng 15,5 m, lòng đường 7,5 m)</t>
  </si>
  <si>
    <t>TĐC-03 (Lô số 5 - Giáp đường nội bộ quy hoạch, rộng 15,5 m, lòng đường 7,5 m)</t>
  </si>
  <si>
    <t>TĐC-04 (Lô số 14 và 15) và TĐC-05 (Lô số 44 và 46) - Giáp đường nội bộ quy hoạch, rộng 15,5 m, lòng đường 7,5 m</t>
  </si>
  <si>
    <t>Khu tái định cư Hương Sơn</t>
  </si>
  <si>
    <t>Lô đất giáp đường gom Vành đai V</t>
  </si>
  <si>
    <t>Lô đất bám đường QH 15m (băng thứ 2 song song với đường gom Vành đai V)</t>
  </si>
  <si>
    <t>Các lô còn lại</t>
  </si>
  <si>
    <t>Tái định cư tại Khu đô thị Phú Bình 2</t>
  </si>
  <si>
    <t xml:space="preserve">Lô TĐC-1A, TĐC-1B, TĐC-1C,TĐC-2A, TĐC-2B, TĐC-2C (Đường rộng 15,5 m, lòng đường 7,5 m)  </t>
  </si>
  <si>
    <t>Đất tái định cư trong Khu đô thị số 9, thị trấn Hương Sơn</t>
  </si>
  <si>
    <t>Các lô đất giáp đường quy hoạch rộng 15,5m và 19,5m, lòng đường 7,5 m</t>
  </si>
  <si>
    <t>TDC-01: Lô số 01 đến 10: Đường quy hoạch 15,5 m, lòng đường 7,5 m</t>
  </si>
  <si>
    <t>Đất tái định cư trong Khu dân cư số 3 thị trấn Hương Sơn</t>
  </si>
  <si>
    <t>TĐC-01, TĐ-02: Đường quy hoạch lộ giới 15,5m, lòng đường 7,5 m</t>
  </si>
  <si>
    <t>Đất tái định cư trong Khu đô thị số 12, thị trấn Hương Sơn</t>
  </si>
  <si>
    <t>TDC-01 đến TDC-17: Đường quy hoạch rộng 15m, lòng đường 7,0 m</t>
  </si>
  <si>
    <t>Đất tái định cư trong Khu đô thị Hòa Bình</t>
  </si>
  <si>
    <t>LK-03: Đường quy hoạch 12m, lòng đường 6m</t>
  </si>
  <si>
    <t>XÃ KHA SƠN</t>
  </si>
  <si>
    <t>Ngã tư Cầu Ca đi xã Hà Châu</t>
  </si>
  <si>
    <t>Ngã tư Cầu Ca (+) 150m</t>
  </si>
  <si>
    <t>Từ ngã tư Cầu Ca (+) 150m đến 300m</t>
  </si>
  <si>
    <t>Đoạn còn lại đến hết đất xã Kha Sơn</t>
  </si>
  <si>
    <t>Từ ngã tư Cầu Ca đi xã Thanh Ninh</t>
  </si>
  <si>
    <t>Từ ngã tư Cầu Ca đến Cầu Ca</t>
  </si>
  <si>
    <t>Từ Cầu Ca đến ngã ba xóm Hòa Bình</t>
  </si>
  <si>
    <t>Đoạn còn lại đi xã Thanh Ninh đến hết đất xã Kha Sơn</t>
  </si>
  <si>
    <t>Từ Quốc lộ 37 ngã tư Chợ Đồn đi xã Lương Phú</t>
  </si>
  <si>
    <t>Từ Quốc lộ 37 ngã tư Chợ Đồn (+) 200m</t>
  </si>
  <si>
    <t xml:space="preserve">Bổ sung </t>
  </si>
  <si>
    <t>Từ Quốc lộ 37 ngã tư Chợ Đồn (+) 200m đi vào Chợ Đồn</t>
  </si>
  <si>
    <t>Sửa mục 4 là mục 4.1</t>
  </si>
  <si>
    <t xml:space="preserve">Đường liên xóm từ xóm Ca đi xóm Hòa Bình đến ngã ba Chợ Đồn </t>
  </si>
  <si>
    <t>Đường từ giáp đất thị trấn Hương Sơn đến ngã ba đường xóm Tân Thành đi tổ dân phố Nguyễn (nằm trong dân cư và khu tái định cư Nhà máy may TNG Phú Bình, điểm công nghiệp Kha Sơn)</t>
  </si>
  <si>
    <t>Từ giáp đất thị trấn Hương Sơn vào đến ngã ba đầu tiên (thuộc địa phận đất xã Kha Sơn)</t>
  </si>
  <si>
    <t>Từ ngã ba đầu tiên đến hết đất khu tái định cư nhà máy may TNG Phú Bình</t>
  </si>
  <si>
    <t>Đoạn còn lại đến ngã ba đường xóm Tân Thành đi tổ dân phố Nguyễn</t>
  </si>
  <si>
    <t>Đất tái định cư trong Khu dân cư Kha Bình Lâm, xã Kha Sơn</t>
  </si>
  <si>
    <t>TĐC1, TĐC2, TĐC3: Giáp đường quốc lộ 37 (Đường quy hoạch dự án tính từ Hành lang mở rộng QL37 vào rộng 12m)</t>
  </si>
  <si>
    <t>Tái định cư trong Khu dân cư Kha Sơn, xã Kha Sơn, huyện Phú Bình</t>
  </si>
  <si>
    <t>Đường quy hoạch 26m (Từ lô LK22.15 đến lô LK22.20)</t>
  </si>
  <si>
    <t>XÃ DƯƠNG THÀNH</t>
  </si>
  <si>
    <t>Từ Cầu Đất (+) 200m đi Bưu điện văn hóa xã Dương Thành</t>
  </si>
  <si>
    <t>Từ giáp địa giới xã Phúc Sơn, huyện Tân Yên, tỉnh Bắc Giang (+) 300m đi xã Thanh Ninh (Tỉnh lộ 261C)</t>
  </si>
  <si>
    <t>Các đoạn còn lại của đường Cầu Ca - Lữ Vân (Tỉnh lộ 261C)</t>
  </si>
  <si>
    <t>Từ ngã ba đường đi vào UBND xã Dương Thành đến cống Phẩm</t>
  </si>
  <si>
    <t>Từ ngã ba đường đi vào UBND xã (+) 100m đến kênh 4</t>
  </si>
  <si>
    <t>Từ kênh 4 đến cầu Bãi Đạo</t>
  </si>
  <si>
    <t xml:space="preserve">Chia đoạn: trước là "Đoạn còn lại đến cống Phẩm" </t>
  </si>
  <si>
    <t xml:space="preserve">Từ cầu Bãi Đạo đến cống Phẩm </t>
  </si>
  <si>
    <t>Tỉnh lộ 261D thuộc địa phận xã Dương Thành</t>
  </si>
  <si>
    <t>Từ giáp đất xã Thanh Ninh (+) 700m đi cống Phẩm</t>
  </si>
  <si>
    <t>Từ giáp đất xã Thanh Ninh + 700m đến cống Sấm</t>
  </si>
  <si>
    <t>Từ ngã ba xóm An Ninh (+) 100m đi máng Cộc</t>
  </si>
  <si>
    <t>Từ ngã ba xóm An Ninh (+) 100m đi cống Sấm</t>
  </si>
  <si>
    <t>Các đoạn còn lại của Tỉnh lộ 261D</t>
  </si>
  <si>
    <t>Đổi tên cũ là: "Đường WB3" thành "Tỉnh lộ 261D"</t>
  </si>
  <si>
    <t>Từ Tỉnh lộ 261C đi vào xóm Nguộn 300m</t>
  </si>
  <si>
    <t>Từ Tỉnh lộ 261C đi núi Ba đến hết đất nhà bà Thao</t>
  </si>
  <si>
    <t>XÃ LƯƠNG PHÚ</t>
  </si>
  <si>
    <t>Từ cầu Thanh Lang đi 2 phía</t>
  </si>
  <si>
    <t>Từ cầu Thanh Lang đi xã Tân Đức đến hết đất xã Lương Phú</t>
  </si>
  <si>
    <t>Từ cầu Thanh Lang đi đến Cầu Thủng</t>
  </si>
  <si>
    <t>Từ Cầu Thủng đi thị trấn Hương Sơn đến hết đất xã Lương Phú</t>
  </si>
  <si>
    <t>Từ cầu Lang Tạ đi xã Kha Sơn đến hết địa phận xã Lương Phú</t>
  </si>
  <si>
    <t>Từ cầu Lang Tạ đi xã Tân Đức (qua ngã ba đường vào xóm Phú Hương)</t>
  </si>
  <si>
    <t>Từ cầu Lang Tạ đến cầu Phú Mỹ</t>
  </si>
  <si>
    <t>Từ cầu Phú Mỹ đi xã Tân Đức đến ngã ba xóm Phú Lương</t>
  </si>
  <si>
    <t>Trục phụ đường Kha Sơn - Lương Phú, đoạn từ cách ngã ba Kênh Đào 300m đến ngã 3 nhà ông Duy Cường đi nhà bà Gấm, nhà bà Mai đến đường Vành đai 5 đi qua cổng bà Bình đường rẽ xóm Đồng Hương</t>
  </si>
  <si>
    <t>Từ cầu Lang Tạ đi ngược sông Đào lên Cầu Thủng</t>
  </si>
  <si>
    <t>Từ cầu Lang Tạ đến ngã ba đường rẽ xóm Chiềng</t>
  </si>
  <si>
    <t>Từ ngã ba đường rẽ xóm Chiềng đến Cầu Thủng</t>
  </si>
  <si>
    <t>Từ cầu Lang Tạ đi xóm Việt Ninh (theo bờ đê) đến hết đất xã Lương Phú</t>
  </si>
  <si>
    <t>Tư ngã tư Trạm Y tế xã Lương Phú đi xóm Mảng đến bờ sông Đào</t>
  </si>
  <si>
    <t>Từ ngã tư Trạm y tế xã Lương Phú đến đất nhà ông Bình</t>
  </si>
  <si>
    <t>Từ đất nhà ông Bình đến hết đất nhà ông Mạnh xóm Lân</t>
  </si>
  <si>
    <t>Đoạn còn lại từ hết đất nhà ông Mạnh xóm Lân đến bờ sông Đào</t>
  </si>
  <si>
    <t>Từ cổng làng Chiềng đến ngã tư xóm Chiềng</t>
  </si>
  <si>
    <t>Từ nghĩa trang liệt sỹ xã Lương Phú đi ngã tư xóm Phú Hương</t>
  </si>
  <si>
    <t>Từ ngã ba đường rẽ vào nhà ông Thăng xóm Lương Tạ 1 đến hết đất nhà ông Thử xóm Lương Thái</t>
  </si>
  <si>
    <t>XÃ ÚC KỲ</t>
  </si>
  <si>
    <t>Tỉnh lộ 266:</t>
  </si>
  <si>
    <t>Từ giáp đất xã Điềm Thụy đến hết đất xã Úc Kỳ (Tỉnh lộ 266)</t>
  </si>
  <si>
    <t>Từ cầu Úc Kỳ qua trụ sở UBND xã Úc Kỳ đến Tỉnh lộ 266</t>
  </si>
  <si>
    <t>Từ Trường Mầm non xóm Làng, Tân Lập đến hết đất nhà bà Kim Gia</t>
  </si>
  <si>
    <t>Từ ngã ba nhà bà Kim Gia đến cầu Úc Kỳ</t>
  </si>
  <si>
    <t>Từ ngã ba cạnh UBND xã (điểm rẽ xóm Tân Sơn) đến ngã ba rẽ vào xóm Tân Sơn</t>
  </si>
  <si>
    <t>XÃ NGA MY</t>
  </si>
  <si>
    <t>Tỉnh lộ 266</t>
  </si>
  <si>
    <t>Từ giáp đất xã Úc Kỳ đến Ngã Ba Quán Chè</t>
  </si>
  <si>
    <t>Từ Ngã ba Quán Chè đến hết đất xã Nga My</t>
  </si>
  <si>
    <t>Từ ngã ba đường Tỉnh lộ 266 qua Cầu Mới đi ngã ba Kho Quán, ngược đi xã Úc Kỳ đến hết địa phận xã Nga My</t>
  </si>
  <si>
    <t>Từ ngã ba Quán Chè đến hết đất trụ sở mới của UBND xã Nga My</t>
  </si>
  <si>
    <t>Từ ngã ba vườn Uơm đi ngã ba Tam Xuân xuôi xóm Đồng Hòa đến hết địa phận xã Nga My</t>
  </si>
  <si>
    <t>Từ ngã ba giáp đất nhà ông Thêm đi Con Chê đến hết địa phận xã Nga My</t>
  </si>
  <si>
    <t>Khu Tái định cư Quán Chè, xã Nga My, huyện Phú Bình</t>
  </si>
  <si>
    <t>XÃ HÀ CHÂU</t>
  </si>
  <si>
    <t>Đê Hà Châu</t>
  </si>
  <si>
    <t>Từ Kè số 1 đến Hạt quản lý đê</t>
  </si>
  <si>
    <t>Từ Hạt quản lý đê đến hết đất xã Hà Châu (giáp đất Phổ Yên)</t>
  </si>
  <si>
    <t>Từ dốc vào UBND xã đến ngã tư Hương Chúc rẽ 3 phía 50m</t>
  </si>
  <si>
    <t>Từ dốc đê Hà Trạch đến nhà ông Tiến xóm Đắc Trung</t>
  </si>
  <si>
    <t>Từ dốc chợ Đò đến cách ngã ba Hương Chúc 50m (phía đi Đình Đoài)</t>
  </si>
  <si>
    <t>Từ đất nhà bà Đông xóm Ngói đến hết đất nhà ông Quân xóm Mới</t>
  </si>
  <si>
    <t>Từ cách ngã ba Hương Chúc 50m (phía đi xóm Núi) đến hết đất nhà ông Thi xóm Đắc Trung</t>
  </si>
  <si>
    <t>Từ cách ngã ba Hương Chúc 50m (phía đi xóm Táo) đến trường mầm non xóm Táo</t>
  </si>
  <si>
    <t>Khu Tái định cư Hà Châu - xóm Củ, xã Hà Châu, huyện Phú Bình</t>
  </si>
  <si>
    <t>XÃ TÂN HÒA</t>
  </si>
  <si>
    <t>Từ ngã tư Trung tâm xã đi xóm Thanh Lương, đi xóm Ngò, đi xóm Trụ Sở và đi xóm Hân</t>
  </si>
  <si>
    <t>Từ ngã tư Trung tâm đi đến cầu Thanh Lương đến cầu Thanh Lang</t>
  </si>
  <si>
    <t>Từ ngã tư Trung tâm xã đến hết Trường Tiểu học xã Tân Hòa</t>
  </si>
  <si>
    <t>Từ hết đất Trường Tiểu học xã Tân Hòa đến ngã 3 ông Thân</t>
  </si>
  <si>
    <t>Từ ngã 3 ông Thân đến cầu Thanh Lang</t>
  </si>
  <si>
    <t>Từ ngã tư Trung tâm xã đi xóm Ngò, xóm U đến gặp đường tỉnh 269B</t>
  </si>
  <si>
    <t>Từ ngã tư Trung tâm xã đi xóm Ngò đến cầu xóm Ngò</t>
  </si>
  <si>
    <t>Từ cầu xóm Ngò đi xóm U đến gặp đường tỉnh 269B</t>
  </si>
  <si>
    <t>Từ ngã tư trung tâm đi xã Tân Thành</t>
  </si>
  <si>
    <t>1.3.1</t>
  </si>
  <si>
    <t>Từ ngã tư Trung tâm xã (+) 550m đi xóm Trụ Sở</t>
  </si>
  <si>
    <t>1.3.2</t>
  </si>
  <si>
    <t>Qua ngã tư Trung tâm xã 550m đi trụ sở đến đất nhà ông Khánh</t>
  </si>
  <si>
    <t>1.3.3</t>
  </si>
  <si>
    <t xml:space="preserve">Từ đất nhà ông Khánh đến ngã tư xóm Trụ Sở </t>
  </si>
  <si>
    <t>1.3.4</t>
  </si>
  <si>
    <t>Từ ngã tư xóm Trụ Sở (+) 200m đi xã Tân Thành</t>
  </si>
  <si>
    <t>1.3.5</t>
  </si>
  <si>
    <t>Đoạn còn lại đến hết đất xã Tân Hòa</t>
  </si>
  <si>
    <t>Từ ngã tư Trung tâm xã đi xóm Hân đi xã Tân Đức đến cầu Bợm</t>
  </si>
  <si>
    <t>Từ ngã tư Trung tâm xã đi xã Tân Đức đến ngã tư xóm Hân</t>
  </si>
  <si>
    <t>Từ Ngã tư xóm Hân đi xã Tân Đức đến Cầu Bợm</t>
  </si>
  <si>
    <t xml:space="preserve">Tỉnh lộ 269b từ giáp đất thị trấn Hương Sơn đi xã Tân Thành </t>
  </si>
  <si>
    <t>Điều chỉnh không chia nhỏ, gộp thành một tuyến</t>
  </si>
  <si>
    <t>Từ giáp đất thị trấn Hương Sơn đi xã Tân Thành + 200m</t>
  </si>
  <si>
    <t>Bỏ các đoạn chia nhỏ</t>
  </si>
  <si>
    <t>Từ ngã ba xóm U + 300m đi thị trấn Hương Sơn và đi xã Tân Thành</t>
  </si>
  <si>
    <t>Từ ngã ba ông Thân đi xóm Hân đến ngã ba đi xã Tân Đức</t>
  </si>
  <si>
    <t>Từ ngã tư xóm Trụ sở đi xóm Vo xã Tân Thành đến hết đất xã Tân Hòa</t>
  </si>
  <si>
    <t>XÃ TÂN THÀNH</t>
  </si>
  <si>
    <t>Từ cầu ông Tanh qua UBND xã đến cầu Suối Giữa (đường tỉnh lộ 269b)</t>
  </si>
  <si>
    <t>Từ cầu ông Tanh đi trung tâm huyện Phú Bình qua ngã tư La Lẻ 100m (đường tỉnh lộ 269b)</t>
  </si>
  <si>
    <t>Từ cầu Suối Giữa (+) 400m đi xã Hợp Tiến huyện Đồng Hỷ (đường tỉnh lộ 269b)</t>
  </si>
  <si>
    <t>Từ ngã ba Trung tâm xã (+) 300m đi xóm Đồng Bốn</t>
  </si>
  <si>
    <t>Từ ngã tư La Lẻ (+) 100m đi xóm Vo</t>
  </si>
  <si>
    <t>Từ ngã tư La Lẻ đến bờ đập Kim Đĩnh</t>
  </si>
  <si>
    <t>Từ Trạm điện cầu Muối (+300m) đi vào xã Hợp Tiến</t>
  </si>
  <si>
    <t>Từ ngã ba Na Bì (+) 300m đi vào đình Na Bì</t>
  </si>
  <si>
    <t>Từ trạm điện cầu Muối đến Trạm điện đồng Bầu 2 (200m)</t>
  </si>
  <si>
    <t>XÃ TÂN KIM</t>
  </si>
  <si>
    <t>Từ giáp UBND xã (+) 300m đi xã Tân Khánh</t>
  </si>
  <si>
    <t>Từ cách UBND xã 300m đi xã Tân Khánh đến hết địa phận xã Tân Kim</t>
  </si>
  <si>
    <t>Từ giáp UBND xã đến đường rẽ Bệnh viện Phong</t>
  </si>
  <si>
    <t>Từ đường rẽ Bệnh viện Phong đến ngã ba Mỏn Hạ</t>
  </si>
  <si>
    <t>Từ ngã ba Mỏn Hạ đi Cầu Mây đến hết xã Tân Kim</t>
  </si>
  <si>
    <t>Từ ngã tư Kim Đĩnh đi 3 hướng đến ngã ba xóm Bạch Thạch; đến trại giống; đến hồ sinh thái</t>
  </si>
  <si>
    <t>Từ ngã tư Kim Đĩnh đến Hồ sinh thái</t>
  </si>
  <si>
    <t>Bỏ tuyến này do trùng với tuyến số 5</t>
  </si>
  <si>
    <t>Từ ngã tư Kim Đĩnh đi đến ngã ba xóm Bạch Thạch</t>
  </si>
  <si>
    <t xml:space="preserve">Từ ngã tư Kim Đĩnh đến Trại Giống </t>
  </si>
  <si>
    <t>Từ đất UBND xã đến qua đất Trường Tiểu học 50m</t>
  </si>
  <si>
    <t>Từ qua đất Trường Tiểu học 50m đến dốc gềnh làng Châu</t>
  </si>
  <si>
    <t>Từ dốc gềnh làng Châu đi Đèo Khê hết đất xã Tân Kim</t>
  </si>
  <si>
    <t>Từ qua Trường Tiểu học 50m đến trạm điện La Đao</t>
  </si>
  <si>
    <t>Từ ngã ba Mỏn Hạ đi thị trấn Hương Sơn đến hết địa phận xã Tân Kim</t>
  </si>
  <si>
    <t>XÃ TÂN KHÁNH</t>
  </si>
  <si>
    <t>Từ ngã ba Trung Tâm đi xã Bảo Lý đến đường rẽ vào xóm Kim Bảng</t>
  </si>
  <si>
    <t xml:space="preserve">Từ ngã ba Trung Tâm đi xã Bảo Lý +300m </t>
  </si>
  <si>
    <t>Từ cách ngã ba Trung Tâm đi xã Bảo Lý 300m  đến đường rẽ vào xóm Kim Bảng</t>
  </si>
  <si>
    <t>Từ đường rẽ xóm Kim Bảng đến cầu Đồng Tiến</t>
  </si>
  <si>
    <t>Từ ngã ba xóm Đồng Tiến đi xã Tân Kim, đi xã Bảo Lý (hết địa phận xã Tân Khánh), đi đến cầu Đồng Tiến</t>
  </si>
  <si>
    <t>Từ ngã ba Trung Tâm đi đến Trường Trung học cơ sở Tân Khánh</t>
  </si>
  <si>
    <t>Từ Trường Trung học cơ sở Tân Khánh đến ngã ba đường rẽ xóm Kim Bảng</t>
  </si>
  <si>
    <t>Từ cách Trường Trung học cơ sở Tân Khánh 100m đến ngã ba đường rẽ xóm Kim Bảng</t>
  </si>
  <si>
    <t>Từ ngã ba đường rẽ xóm Kim Bảng đến hết đất nhà ông Nghĩa</t>
  </si>
  <si>
    <t>Từ ngã ba trung tâm đi ngã ba đường rẽ xóm La Tú</t>
  </si>
  <si>
    <t>Từ ngã ba Trung Tâm đi xóm La Tú đến đường rẽ vào cổng chợ</t>
  </si>
  <si>
    <t>Từ đường rẽ vào cổng chợ đến ngã ba đường rẽ xóm La Tú (đường từ ngã ba Trung tâm xã đi La Tú)</t>
  </si>
  <si>
    <t>Từ ngã ba đường rẽ Trạm Y tế xã (+) 80m đi Trạm Y tế xã</t>
  </si>
  <si>
    <t>Từ ngã ba La Tú đi Trại Cau đến hết đất nhà bà Phong đến ngã ba đường rẽ xóm Trung Tâm</t>
  </si>
  <si>
    <t>Từ ngã ba Làng Cà đến cụm mầm non xóm Cà</t>
  </si>
  <si>
    <t>Từ nhà Huy Đào đến đường rẽ vào nhà ông Hưng xóm Na Ri</t>
  </si>
  <si>
    <t>Từ đất nhà ông Nam xóm Cầu Ngầm đến hết đất nhà ông Quyền xóm Na Ri</t>
  </si>
  <si>
    <t>XÃ TÂN ĐỨC</t>
  </si>
  <si>
    <t>Từ đầu cầu Bằng đi ngược, xuôi 100m hai bờ sông Đào</t>
  </si>
  <si>
    <t>Từ đầu cầu Bằng đi ngược, xuôi 100m hai bờ sông Đào (Phía trên sông)</t>
  </si>
  <si>
    <t>Từ đầu cầu Bằng đi ngược, xuôi 100m hai bờ sông Đào (Phía đường ĐT 261 E)</t>
  </si>
  <si>
    <t>Từ cổng chính của chợ (+) 200m đi xóm Diễn</t>
  </si>
  <si>
    <t>Từ cổng chính của chợ đi xóm Ngoài</t>
  </si>
  <si>
    <t>Từ cổng chính của chợ (+) 200m</t>
  </si>
  <si>
    <t>Cách cổng chính chợ 200m đến 300m</t>
  </si>
  <si>
    <t>Từ cổng chính chợ đến đầu cầu Bằng</t>
  </si>
  <si>
    <t>Từ ngã ba xóm Ngoài (+) 200m</t>
  </si>
  <si>
    <t>Từ cách đầu cầu Bằng 100m đi Lữ Vân, đi xã Lương Phú đến hết đất xã Tân Đức</t>
  </si>
  <si>
    <t>Từ đầu cầu vồng đi xóm Lềnh, đi xóm Quại đến giáp đất xã Thanh Ninh</t>
  </si>
  <si>
    <t>Từ cầu Vồng đi ngã ba xóm Diễn, đi xã Tân Hòa, đi ngã ba xóm Diễn (nhà ông Trường Thịnh)</t>
  </si>
  <si>
    <t>Từ cổng Chợ Gì đi Lữ Vân, từ cầu Vồng đi xã Lương Phú đến hết đất xã Tân Đức</t>
  </si>
  <si>
    <t>Bỏ do trùng với tuyến "Từ cách đầu cầu Bằng 100m đi Lữ Vân, đi xã Lương Phú đến hết đất xã Tân Đức"</t>
  </si>
  <si>
    <t xml:space="preserve">Từ cầu Lũa đi ngã ba xóm Ngò Thái </t>
  </si>
  <si>
    <t>Từ đất nhà ông Đăng đi ngã ba xóm Diễn (đết đất nhà ông Trường Thịnh)</t>
  </si>
  <si>
    <t>XÃ XUÂN PHƯƠNG</t>
  </si>
  <si>
    <t>Từ đất Trường Trung học cơ sở xã Xuân Phương đi cống Na Oan</t>
  </si>
  <si>
    <t>Từ đất Trường Trung học cơ sở xã Xuân Phương đi cầu Cống</t>
  </si>
  <si>
    <t>Từ ngã ba UBND xã đến chợ Đình</t>
  </si>
  <si>
    <t>Từ cống Na Oan đến gặp Quốc lộ 37</t>
  </si>
  <si>
    <t>Từ cống Na Oan đến cống Ao Phán đường rẽ xóm Tân Sơn 8</t>
  </si>
  <si>
    <t>Từ cống Ao Phán đường rẽ vào xóm Tân Sơn 8 đến Quốc Lộ 37</t>
  </si>
  <si>
    <t>Từ cầu Bằng gốc đa đi xã Tân Kim hết đất xã Xuân Phương</t>
  </si>
  <si>
    <t>Từ cầu Bằng gốc đa đến cầu Núi Cao</t>
  </si>
  <si>
    <t>Từ cầu Núi Cao đi hết địa phận xã Xuân Phương</t>
  </si>
  <si>
    <t>Đầu tư cơ sở hạ tầng</t>
  </si>
  <si>
    <t>Từ ngã ba Quốc lộ 37 (Nhà Lan - Mạnh) đi Bảo Lý đến hết đất xã Xuân Phương</t>
  </si>
  <si>
    <t>Từ Cầu Cống đi dốc Mái Trai đến hết đất Xuân Phương</t>
  </si>
  <si>
    <t>Từ ngã ba Lò Mầm đi thị trấn Hương Sơn đến hết đất xã Xuân Phương</t>
  </si>
  <si>
    <t>Từ gốc đa cầu Mây đi bến phà cầu Mây cũ</t>
  </si>
  <si>
    <t xml:space="preserve">Tuyến đường liên xã: </t>
  </si>
  <si>
    <t xml:space="preserve">Từ nhà Văn hoá xóm Giữa đến cổng trường Mầm non Xuân Phương </t>
  </si>
  <si>
    <t>Từ nhà Văn hoá xóm Giữa đến Cầu Vồng  (xóm Giữa)</t>
  </si>
  <si>
    <t>Từ nhà Văn hoá xóm Giữa đến nhà Văn hoá xóm Hin</t>
  </si>
  <si>
    <t>Từ nhà Văn hoá xóm Giữa đến Điếm xóm Núi</t>
  </si>
  <si>
    <t>10.5</t>
  </si>
  <si>
    <t>Từ nhà Văn hoá xóm Giữa đến Ngã tư Cầu Càng</t>
  </si>
  <si>
    <t>10.6</t>
  </si>
  <si>
    <t>Từ nhà Văn hoá xóm Giữa đến ngã ba vườn giờ</t>
  </si>
  <si>
    <t>10.7</t>
  </si>
  <si>
    <t>Từ Quốc lộ 37 rẽ đi Đình chùa làng Hin</t>
  </si>
  <si>
    <t>XÃ NHÃ LỘNG</t>
  </si>
  <si>
    <t>Đất phía sau giáp đất chợ Cầu</t>
  </si>
  <si>
    <t>Từ Quốc lộ 37 (đi qua Nhà Thờ) đến ngã ba xóm Náng, xóm Xúm</t>
  </si>
  <si>
    <t>Từ ngã tư đầm Từ đi qua Trạm Y tế đến hết đất Chợ Cầu</t>
  </si>
  <si>
    <t>Từ Quốc lộ 37 rẽ đến ngã ba xóm Chiễn 2</t>
  </si>
  <si>
    <t>Từ Quốc lộ 37 rẽ xóm Soi 2 đến ngã ba (hết đất nhà ông Vị)</t>
  </si>
  <si>
    <t>Từ Quốc lộ 37 rẽ xóm Soi 1 đến ngã ba (hết đất nhà bà Lục)</t>
  </si>
  <si>
    <t>Đường liên xã Điềm Thụy - Úc Kỳ: Từ Cầu Đá đến giáp đất xã Điềm Thụy</t>
  </si>
  <si>
    <t>Từ Quốc lộ 37 đi đường liên xã Úc Kỳ đến hết đất xã Nhã Lộng</t>
  </si>
  <si>
    <t>Từ Quốc lộ 37 rẽ vào đến Cầu Na Mĩ</t>
  </si>
  <si>
    <t>XÃ ĐIỀM THỤY</t>
  </si>
  <si>
    <t>Tỉnh lộ 266 từ Ngã tư Điềm Thụy đến gặp tỉnh lộ 261C (ngã ba núi Căng) đến hết đất xã Điềm Thụy</t>
  </si>
  <si>
    <t>Từ giáp đất Phổ Yên đến cầu Kênh</t>
  </si>
  <si>
    <t>Từ cầu Kênh đến ngã tư Điềm Thụy</t>
  </si>
  <si>
    <t>Từ ngã tư Điềm Thụy đến gặp Tỉnh lộ 261C (ngã ba núi căng)</t>
  </si>
  <si>
    <t>Từ ngã ba núi Căng đến hết đất xã Điềm Thụy</t>
  </si>
  <si>
    <t>Đường liên xã Điềm Thụy - Úc Kỳ: Từ Tỉnh lộ 266 đi Trường Mầm non Điềm Thụy đến giáp đất Nhã Lộng</t>
  </si>
  <si>
    <t>Đổi tên "xóm Trung" thành "xóm Trung 2" từ năm 2012; đường cũ là: "bê tông, rộng 4m" nâng cấp là: "đường bê tông, rộng 9m"</t>
  </si>
  <si>
    <t>Các đường khác</t>
  </si>
  <si>
    <t>Từ Quốc lộ 37 đi qua Trường Tiểu học xã Điềm Thụy đến gặp Tỉnh lộ 266</t>
  </si>
  <si>
    <t>Từ Quốc lộ 37 đến hết đất Trường Tiểu học xã Điềm Thụy</t>
  </si>
  <si>
    <t>Đoạn còn lại</t>
  </si>
  <si>
    <t>Tỉnh lộ 261C: Từ ngã ba Núi Căng đi Phổ Yên đến hết đất Điềm Thụy</t>
  </si>
  <si>
    <t>Từ Cầu Kênh xóm Bình 1 + 300 m hướng đi xóm Bình 2</t>
  </si>
  <si>
    <t xml:space="preserve">Các đường quy hoạch trong khu tái định cư khu công nghiệp Điềm Thụy (phần 180 ha) </t>
  </si>
  <si>
    <t xml:space="preserve">Các đường quy hoạch trong khu dân cư và Chợ phố thương mại </t>
  </si>
  <si>
    <t xml:space="preserve">Bổ sung đang được đầu tư xây dựng cơ sở hạ tầng (đã GPMB xong), đường bê tông nhựa, rộng 23,5m
</t>
  </si>
  <si>
    <t>Đất tái định cư trong Khu đô thị số 2 thuộc đô thị mới Điềm Thụy</t>
  </si>
  <si>
    <t>Các lô L7-01, L7-02 và L8-09 đến L8-16: Đường quy hoạch rộng 15m, lòng đường 7,0 m</t>
  </si>
  <si>
    <t>Các lô L7-25, L7-26 và L8-17 đến L8-24: Đường quy hoạch rộng 15m, lòng đường 7,0 m</t>
  </si>
  <si>
    <t>Đất tái định cư trong Khu đô thị số 6 thuộc đô thị mới Điềm Thụy</t>
  </si>
  <si>
    <t>TDC  -03, TDC -04: Đường quy hoạch 22,5 m, lòng đường 10,5 m</t>
  </si>
  <si>
    <t>TDC -01, TDC -02, TDC -05, TDC -06: Đường quy hoạch 15,5 m, lòng đường 7,5 m</t>
  </si>
  <si>
    <t>Khu tái định cư Đầm Lở</t>
  </si>
  <si>
    <t>Đất tái định cư trong Điểm dân cư nông thôn sinh thái Điềm Thụy</t>
  </si>
  <si>
    <t>TĐC-01: Đường quy hoạch 15,5 m, lòng đường 7,5 m</t>
  </si>
  <si>
    <t>TĐC-02, TĐC-03: Đường quy hoạch 15,5 m, lòng đường 7,5 m</t>
  </si>
  <si>
    <t>Khu tái định cư xóm Trạng</t>
  </si>
  <si>
    <t>Các lô còn lại Đường quy hoạch lộ giới 15,0 m, mặt đường 7,0 m</t>
  </si>
  <si>
    <t>DO-04, DO-09, DO-10, DO-13: Đường quy hoạch lộ giới 15,5m đi Quốc lộ 37, mặt đường 7,5 m</t>
  </si>
  <si>
    <t>XÃ THƯỢNG ĐÌNH</t>
  </si>
  <si>
    <t>Từ Quốc lộ 37 qua UBND xã Thượng Đình đến bờ kênh xóm Đông Yên</t>
  </si>
  <si>
    <t>Từ cổng Trường Tiểu học xã Thượng Đình (+) 150m đi hai phía</t>
  </si>
  <si>
    <t>Từ cổng số 2 Trường Quân sự Quân Khu I đi Quốc lộ 3</t>
  </si>
  <si>
    <t>Từ cổng số 2, Trường Quân sự Quân Khu I + 300m</t>
  </si>
  <si>
    <t>Từ sau 300m đến hết đất xã Thượng Đình</t>
  </si>
  <si>
    <t>XÃ BẢO LÝ</t>
  </si>
  <si>
    <t>Từ đất Chi nhánh Vật tư Nông nghiệp (+) 200m đi UBND xã Bảo Lý</t>
  </si>
  <si>
    <t>Từ cầu Vạn Già (+) 200m đi ngược UBND xã Bảo Lý; từ cầu Vạn Già (+) 200m đi xuôi cầu Mây</t>
  </si>
  <si>
    <t>Từ cầu Bằng Bảo Lý đi xuôi 200m; đi ngược xã Đào Xá 300m</t>
  </si>
  <si>
    <t>Từ cầu Bằng Bảo Lý đến ngã ba xóm Thượng</t>
  </si>
  <si>
    <t>Từ ngã ba phố Quyên đi ngược xã Tân Khánh 200m, đi xuôi UBND xã Bảo Lý 200m</t>
  </si>
  <si>
    <t>Từ cầu Cổ Dạ đi xuôi UBND xã 300m, đi ngược xã Đào Xá 300m</t>
  </si>
  <si>
    <t>Từ Cầu Vạn Già đi ngược, đi xuôi vào cơ sở tư vấn cai nghiện tự nguyện 100m</t>
  </si>
  <si>
    <t>Từ Cầu cũ Bảo Lý đến nhà ông Chính xóm Thượng</t>
  </si>
  <si>
    <t>Từ Cầu Bằng Bảo Lý mới đi xóm Đại Lễ 200m</t>
  </si>
  <si>
    <t>Từ Cầu Bằng Bảo Lý đi ngược đến giáp đất nhà ông Lợi Suốt xóm Cầu Gỗ</t>
  </si>
  <si>
    <t>Từ Cầu Bằng Bảo Lý đi xuôi cống ngầm giáp đất ông Tây Giang Cầu Gỗ</t>
  </si>
  <si>
    <t>Từ Cầu Cô Dạ đi ngược, đi xuôi, đi xóm Hóa 100m</t>
  </si>
  <si>
    <t>Cầu Cô Dạ đi vào xóm đến Ngã tư rẽ vào chùa Cô Dạ</t>
  </si>
  <si>
    <t xml:space="preserve">Bổ sung đường bê tông, rộng 5m </t>
  </si>
  <si>
    <t xml:space="preserve">Từ ngã ba Gia Mòn đi đến Trung tâm phòng chống phong </t>
  </si>
  <si>
    <t>Từ Đường tỉnh 269E đi vào xóm Ngược 200m</t>
  </si>
  <si>
    <t>Từ Đường tỉnh 269C đi vào xóm Hóa đến ngã ba (gần nhà ông Thành)</t>
  </si>
  <si>
    <t>XÃ ĐÀO XÁ</t>
  </si>
  <si>
    <t>Đường bờ đê sông Đào (cầu Mây - Đồng Liên, địa phận xã Đào Xá)</t>
  </si>
  <si>
    <t>Từ ngã ba kè Lũ Yên đi xuôi, đi ngược 200m</t>
  </si>
  <si>
    <t>Từ cách ngã ba kè Lũ Yên 200m đi ngược dòng chảy đến 300m</t>
  </si>
  <si>
    <t>Từ đầu cầu Vồng xóm Dẫy đi ngược, đi xuôi sông 200m</t>
  </si>
  <si>
    <t>Các đoạn còn lại thuộc xã Đào Xá</t>
  </si>
  <si>
    <t>Từ cách ngã ba kè Lũ Yên 1000m đi xuôi đến cầu Cứng, xóm Đoàn Kết</t>
  </si>
  <si>
    <t>Ngõ rẽ đi vào đường trụ sở mới UBND xã Đào Xá đến sân bóng xã Đào Xá</t>
  </si>
  <si>
    <t>Từ đầu kè Lũ Yên đi xã Bàn Đạt đến ngã ba đường đi xã Tân Khánh</t>
  </si>
  <si>
    <t>XÃ THANH NINH</t>
  </si>
  <si>
    <t>Tỉnh lộ 261C</t>
  </si>
  <si>
    <t>Từ UBND xã đi Cầu Ca đến hết địa phận xã Thanh Ninh</t>
  </si>
  <si>
    <t>Từ UBND xã đến hết đất Trường Tiểu học và Trung học cơ sở xã Thanh Ninh</t>
  </si>
  <si>
    <t>Từ hết đất Trường Tiểu học và Trung học cơ sở xã Thanh Ninh đến giáp đất xã Dương Thành</t>
  </si>
  <si>
    <t>Tỉnh lộ 261D (xã Thanh Ninh - xã Lương Phú)</t>
  </si>
  <si>
    <t>Từ ngã ba đường rẽ xóm Tiền Phong (+) 100m</t>
  </si>
  <si>
    <t>Từ cách ngã ba đường rẽ xóm Tiền Phong 100m đến 300m</t>
  </si>
  <si>
    <t>Đoạn còn lại đi xã Lương Phú</t>
  </si>
  <si>
    <t>Tỉnh lộ 269D (xã Thanh Ninh - xã Dương Thành)</t>
  </si>
  <si>
    <t>Từ đất UBND xã Thanh Ninh (+) 100m</t>
  </si>
  <si>
    <t>Từ qua UBND xã Thanh Ninh 100m đến ngã ba đường rẽ xóm Hòa Bình</t>
  </si>
  <si>
    <t>Từ ngã ba rẽ xóm Hòa Bình đến giáp đất xã Dương Thành</t>
  </si>
  <si>
    <t>Đường liên xã Thanh Ninh - Tân Đức</t>
  </si>
  <si>
    <t>Từ ngã ba xóm Nam Hương (+) 200m hướng đi xã Tân Đức</t>
  </si>
  <si>
    <t>Từ qua ngã ba xóm Nam Hương 200m đến giáp đất xã Tân Đức</t>
  </si>
  <si>
    <t>Từ ngã ba xóm Nam Hương (+) 200m hướng đi cầu Đất</t>
  </si>
  <si>
    <t>Cách ngã ba xóm Nam Hương 200m đi đến cầu Đất</t>
  </si>
  <si>
    <t>Đường liên xã Kha Sơn - Thanh Ninh - Hoàng Thanh</t>
  </si>
  <si>
    <t>Từ giáp đất Kha Sơn đến hết đất Đình Phao Thanh</t>
  </si>
  <si>
    <t>Từ hết đất Đình Phao Thanh đến giáp đất Tân Định</t>
  </si>
  <si>
    <t>Từ trạm biến áp trung tâm đến hết đất Trường Mầm non xã Thanh Ninh</t>
  </si>
  <si>
    <t>Đường liên xóm trong xã</t>
  </si>
  <si>
    <t>Đoạn từ ngã ba Nam Hương đến đất nhà ông Lâm xóm Đồng Phú</t>
  </si>
  <si>
    <t>Đoạn từ ngã ba nhà ông Mai đi Phú Thanh 300m</t>
  </si>
  <si>
    <t>Các đoạn đường liên xóm còn lại trên địa bàn xã</t>
  </si>
  <si>
    <t>XÃ BÀN ĐẠT</t>
  </si>
  <si>
    <t>Từ đất UBND xã Bàn Đạt đi xuôi xóm Bàn Đạt 200m</t>
  </si>
  <si>
    <t>Từ qua đất UBND xã 200m đến cầu Cuồng, xóm Tân Minh</t>
  </si>
  <si>
    <t>Từ đình Bàn Đạt đi cầu Na Mé</t>
  </si>
  <si>
    <t>Bổ sung đường bê tông rộng 4m</t>
  </si>
  <si>
    <t>Từ đất UBND xã  (+200m) đi ngã ba Ao Văn Nghệ</t>
  </si>
  <si>
    <t>Từ đất UBND xã  200m đến ngã ba Ao Văn Nghệ, xóm Na Chặng</t>
  </si>
  <si>
    <t>Từ cầu Trắng (+) 200m đi xóm Đồng Vỹ</t>
  </si>
  <si>
    <t>Từ cách cầu Trắng 200m đến Ao Văn Nghệ, xóm Na Chặng, đi xóm Việt Long</t>
  </si>
  <si>
    <t>Từ đất Trạm Y tế xã đi Phú Lợi + 300m</t>
  </si>
  <si>
    <t>Đổi tên  Tân Lợi  thành Phú Lợi</t>
  </si>
  <si>
    <t>Từ đường tầu xóm Việt Long đi Đồng Liên 300m</t>
  </si>
  <si>
    <t>Từ đường tầu xóm Việt Long đi Đồng Liên đến hết đất xã Bàn Đạt</t>
  </si>
  <si>
    <t>Đổi tên Điềm Long  thành Việt Long</t>
  </si>
  <si>
    <t>BẢNG GIÁ ĐẤT Ở; ĐẤT THƯƠNG MẠI DỊCH VỤ; ĐẤT CƠ SỞ SẢN XUẤT PHI NÔNG NGHIỆP; ĐẤT SỬ DỤNG CHO 
HOẠT ĐỘNG KHOÁNG SẢN ĐIỀU CHỈNH, BỔ SUNG GIAI ĐOẠN 2020-2024 HUYỆN PHÚ BÌNH</t>
  </si>
  <si>
    <t>Mức giá đất ở đề xuất điều chỉnh</t>
  </si>
  <si>
    <t>Vị trí 4</t>
  </si>
  <si>
    <t>Thị trấn Hương Sơn</t>
  </si>
  <si>
    <t>Xã: Điềm Thụy</t>
  </si>
  <si>
    <t>Các xã: Xuân Phương, Bảo Lý, Đào Xá, Dương Thành, Hà Châu, Kha Sơn, Lương Phú, Nga My, Nhã Lộng, Thanh Ninh, Thượng Đình, Úc Kỳ, xã Tân Đức</t>
  </si>
  <si>
    <t>Xã Tân Khánh</t>
  </si>
  <si>
    <t>Các xã: Bàn Đạt, Tân Hòa, Tân Kim, Tân Thành</t>
  </si>
  <si>
    <t>Mức giá đất ở theo Quyết định số 46/2019/QĐ-UBND</t>
  </si>
  <si>
    <r>
      <t>Đơn vị: nghìn đồng/m</t>
    </r>
    <r>
      <rPr>
        <i/>
        <vertAlign val="superscript"/>
        <sz val="12"/>
        <rFont val="Times New Roman"/>
        <family val="1"/>
      </rPr>
      <t>2</t>
    </r>
  </si>
  <si>
    <t>QUỐC LỘ</t>
  </si>
  <si>
    <t>QUỐC LỘ 3 CŨ (Từ giáp đất thành phố Thái Nguyên đến hết đất xã Yên Ninh)</t>
  </si>
  <si>
    <t>Từ Km78 + 200 (giáp đất xã Sơn Cẩm) đến Km79 + 400</t>
  </si>
  <si>
    <t>Từ Km79 + 400 đến Km80</t>
  </si>
  <si>
    <t>Từ Km80 đến Km83 + 600</t>
  </si>
  <si>
    <t>Từ Km83 + 600 đến Km85</t>
  </si>
  <si>
    <t>Từ Km85 đến Km85 + 660 (hết đất thị trấn Giang Tiên)</t>
  </si>
  <si>
    <t>Từ Km85 + 660 đến cầu Thủy Tinh</t>
  </si>
  <si>
    <t>Từ cầu Thủy Tinh đến đến Km88 + 700</t>
  </si>
  <si>
    <t>Từ Km88 + 700 đến Km89 + 400</t>
  </si>
  <si>
    <t>Từ Km89 + 400 đến Km89 + 900 (Cầu Trắng)</t>
  </si>
  <si>
    <t>Từ Km89 + 900 (Cầu Trắng) đến Km91 + 200</t>
  </si>
  <si>
    <t>Từ Km91 + 200 đến Km91 + 500</t>
  </si>
  <si>
    <t>Từ Km91 + 500 đến Km92 + 450 (cổng Huyện đội)</t>
  </si>
  <si>
    <t>Từ Km92 + 450 đến Km93 + 100 (hết đất thị trấn Đu)</t>
  </si>
  <si>
    <t>Từ Km93 + 100 đến Km95</t>
  </si>
  <si>
    <t>Từ Km95 đến Km96</t>
  </si>
  <si>
    <t>Từ Km96 đến Km97 + 500</t>
  </si>
  <si>
    <t>Từ Km97 + 500 đến Km99 (khu chợ xã Yên Đổ)</t>
  </si>
  <si>
    <t>Từ Km99 (khu chợ xã Yên Đổ) đến Km99 + 900</t>
  </si>
  <si>
    <t>Từ Km99 + 900 đến Km100 + 100 (ngã ba cây số 31)</t>
  </si>
  <si>
    <t>Từ Km100 + 100 đến Km110 + 400 (cầu Suối Bén)</t>
  </si>
  <si>
    <t>Từ Km110 + 400 (cầu Suối Bén) đến Km112</t>
  </si>
  <si>
    <t>Từ Km112 đến Km112 + 750 (đỉnh dốc Suối Bốc)</t>
  </si>
  <si>
    <t>Từ Km112 + 750 (đỉnh dốc Suối Bốc) đến Km113 + 200</t>
  </si>
  <si>
    <t>Km113 + 200 đến Km113 + 800 (hết đất xã Yên Ninh)</t>
  </si>
  <si>
    <t>*</t>
  </si>
  <si>
    <t>Trục phụ Quốc lộ 3</t>
  </si>
  <si>
    <t>Từ Quốc lộ 3 đi Trung tâm Giáo dục chữa bệnh xã hội</t>
  </si>
  <si>
    <t>Từ Quốc lộ 3 đến 200m</t>
  </si>
  <si>
    <t>Sau 200m đến Trung tâm Giáo dục chữa bệnh xã hội</t>
  </si>
  <si>
    <t>Tuyến đường Bờ Đậu - Làng Ngói (Từ Quốc lộ 3 đi Làng Ngói, xã Cổ Lũng)</t>
  </si>
  <si>
    <t>Từ Quốc lộ 3 đến 150m</t>
  </si>
  <si>
    <t>Mở rộng từ đường bê tông rộng 4m thành 6m</t>
  </si>
  <si>
    <t>Sau 150m đến 500m</t>
  </si>
  <si>
    <t>Từ Quốc lộ 3 đi làng Phan, xã cổ Lũng</t>
  </si>
  <si>
    <t>Từ Km79+500 đến Nhà văn hóa xóm Dọc Cọ</t>
  </si>
  <si>
    <t>Bổ sung đường bê tông rộng 3m</t>
  </si>
  <si>
    <t>Từ Quốc lộ 3 đến trường THCS Cổ Lũng</t>
  </si>
  <si>
    <t>Từ Quốc lộ 3 đến Trạm Y Tế xã Cổ Lũng</t>
  </si>
  <si>
    <t>Từ Quốc lộ 3 đến hồ Núi Mủn</t>
  </si>
  <si>
    <t>Từ Quốc lộ 3 đi xóm Tân Long, Đình Cháy xóm Bờ Đậu xã Cổ Lũng</t>
  </si>
  <si>
    <t>Sau 150m đến 1 Km</t>
  </si>
  <si>
    <t>Từ Quốc lộ 3 đến cầu cũ Giang Tiên, địa phận xã Cổ Lũng</t>
  </si>
  <si>
    <t>Từ Quốc lộ 3 đến cầu cũ Giang Tiên, địa phận Giang Tiên</t>
  </si>
  <si>
    <t>Từ Quốc lộ 3 đi cầu Đát Ma Giang Tiên</t>
  </si>
  <si>
    <t>Từ Quốc lộ 3 đến 300m</t>
  </si>
  <si>
    <t>Từ Quốc lộ 3 đi Bãi Bông</t>
  </si>
  <si>
    <t>Từ Quốc lộ 3 đến 100m</t>
  </si>
  <si>
    <t>Sau 100m đến 300m đi Bãi Bông</t>
  </si>
  <si>
    <t>Quốc lộ 3 đi Văn phòng mỏ than Phấn Mễ (hết đất thị trấn Giang Tiên)</t>
  </si>
  <si>
    <t>Từ Quốc lộ 3 đến Bãi than 3, Mỏ than Phấn Mễ</t>
  </si>
  <si>
    <t>Từ Quốc lộ 3 + 200m đi khu dân cư hầm lò Mỏ Phấn Mễ</t>
  </si>
  <si>
    <t>Từ Quốc lộ 3 đi nhà máy nước sạch đến 200m</t>
  </si>
  <si>
    <t>Bổ sung đường bê tông rộng 5m</t>
  </si>
  <si>
    <t>Từ Quốc lộ 3 đi Tân Bình (Vô Tranh)</t>
  </si>
  <si>
    <t>Từ Quốc lộ 3 đến Nhà thể thao xóm Mỹ Khánh</t>
  </si>
  <si>
    <t>Từ Nhà thể thao xóm Mỹ Khánh đến đầm Thiếu nhi</t>
  </si>
  <si>
    <t>Từ Quốc lộ 3 đến Trường Tiểu học Phấn Mễ 1</t>
  </si>
  <si>
    <t>Từ Quốc lộ 3 đến Nhà Văn hoá xóm Giá 1</t>
  </si>
  <si>
    <t>Từ Quốc lộ 3 đến đất Trung tâm Dạy nghề huyện Phú Lương</t>
  </si>
  <si>
    <t>Từ giáp đất Trung tâm Dạy nghề huyện Phú Lương + 500m đi Thọ Lâm (các hướng)</t>
  </si>
  <si>
    <t>Từ Quốc lộ 3 đến Phòng Giáo dục huyện Phú Lương</t>
  </si>
  <si>
    <t>Từ Quốc lộ 3 đến hết đất khu dân cư Ngân hàng Thương nghiệp</t>
  </si>
  <si>
    <t>Từ Quốc lộ 3 + 250m đi Thọ Lâm (ngã ba)</t>
  </si>
  <si>
    <t>Từ Quốc lộ 3 đến giáp đường đi Yên Lạc</t>
  </si>
  <si>
    <t>Từ Quốc lộ 3 đến hết đất Trung tâm Bồi dưỡng Chính trị huyện</t>
  </si>
  <si>
    <t>Đoạn còn lại đến giáp đường đi Yên Lạc</t>
  </si>
  <si>
    <t>Từ Quốc lộ 3 đi Trường Tiểu học thị trấn Đu</t>
  </si>
  <si>
    <t>Từ Quốc lộ 3 đến hết đất Trường Tiểu học thị trấn Đu</t>
  </si>
  <si>
    <t>Từ giáp đất Trường Tiểu học thị trấn Đu vào 150m</t>
  </si>
  <si>
    <t>Từ Quốc lộ 3 vào cổng Huyện đội Phú Lương</t>
  </si>
  <si>
    <t>Từ Quốc lộ 3 đến cổng Trung đoàn 677</t>
  </si>
  <si>
    <t>Từ Quốc lộ 3 vào đền Khuôn</t>
  </si>
  <si>
    <t>Từ Quốc lộ 3 vào 75m</t>
  </si>
  <si>
    <t>Sau 75 m đến 300m</t>
  </si>
  <si>
    <t>Sau 300m đến đền Khuôn</t>
  </si>
  <si>
    <t xml:space="preserve">Quốc lộ 3 (đền Đuổm) đi xóm Ao Sen đến đường Đu - Yên Lạc </t>
  </si>
  <si>
    <t>31.3</t>
  </si>
  <si>
    <t xml:space="preserve">Sau 300m đến gặp đường Đu - Yên Lạc </t>
  </si>
  <si>
    <t>Từ Km93+100 rẽ qua xóm Vườn Thông đến hết đường bê tông đi ra xóm Đuổm đấu nối với Quốc lộ 3 đoạn Km93+600 đến Km 93+700</t>
  </si>
  <si>
    <t>Bổ sung đường bê tông rộng 3,2m</t>
  </si>
  <si>
    <t>Từ Km93+900 rẽ đi trường THCS Dương Tự Minh đến hết đường bê tông đấu nối với Quốc lộ 3 đoạn Km94+300</t>
  </si>
  <si>
    <t>Từ Quốc lộ 3 đi xóm Gốc Vải (hai hướng)</t>
  </si>
  <si>
    <t>Sau 300m đến đền hết địa phận xóm Gốc Vải</t>
  </si>
  <si>
    <t>Đường từ Quốc lộ 3 đi kho K87B đến hết đất Yên Đổ</t>
  </si>
  <si>
    <t>Từ Quốc lộ 3 đi hết địa phận xóm Phố Trào</t>
  </si>
  <si>
    <t>Từ hết địa phận xóm Phố Trào đến hết địa phận xóm Kẻm</t>
  </si>
  <si>
    <t>Từ hết địa phận xóm Kẻm đến cầu Khe Nác</t>
  </si>
  <si>
    <t>35.4</t>
  </si>
  <si>
    <t>Từ cầu Khe Nác đến hết đất Yên Đổ</t>
  </si>
  <si>
    <t>Từ ngã 3 đến cổng phòng khám Đa khoa Bảo Ngọc</t>
  </si>
  <si>
    <t>Bổ sung đường bê tông rộng 3,5m</t>
  </si>
  <si>
    <t>ĐƯỜNG HỒ CHÍ MINH (từ Quốc lộ 3 qua cầu Bắc Bé đến hết đất Phú Lương)</t>
  </si>
  <si>
    <t>Từ Quốc lộ 3 đến cầu Bắc Bé</t>
  </si>
  <si>
    <t>Từ cầu Bắc Bé đến hết đất huyện Phú Lương</t>
  </si>
  <si>
    <t>ĐƯỜNG THÁI NGUYÊN - CHỢ MỚI (BẮC KẠN) (từ Quốc lộ 3 cũ tại Km75+200, giáp đất xã Sơn Cẩm đến Km93 +320, hết đất Yên Lạc)</t>
  </si>
  <si>
    <t>Từ Km75 + 200 (giáp đất xã Sơn Cẩm, thành phố Thái Nguyên) đến Km79 (hết đất xã Vô Tranh)</t>
  </si>
  <si>
    <t>Từ Km79 đến Km80+600</t>
  </si>
  <si>
    <t>Từ Km80 + 600 đến Km81+ 400</t>
  </si>
  <si>
    <t>Từ Km81+ 400 đến Km87 (hết đất xã Tức Tranh)</t>
  </si>
  <si>
    <t>Từ Km87 đến Km87 + 900 (hết đất xã Phú Đô)</t>
  </si>
  <si>
    <t>Từ Km87 + 900 đến Km88 + 700</t>
  </si>
  <si>
    <t>Từ Km88 + 700 đến Km93 + 320 (hết đất xã Yên Lạc)</t>
  </si>
  <si>
    <t>QUỐC LỘ 37 (từ ngã ba Bờ Đậu đến hết đất xã Cổ Lũng)</t>
  </si>
  <si>
    <t>Từ ngã ba Bờ đậu đến 100m</t>
  </si>
  <si>
    <t>Qua 100m đến 500m</t>
  </si>
  <si>
    <t>Qua 500m đến cầu Lò Bát</t>
  </si>
  <si>
    <t>Từ cầu Lò Bát đến hết đất xã Cổ Lũng (giáp đất huyện Đại Từ)</t>
  </si>
  <si>
    <t>* Trục phụ Quốc lộ 37</t>
  </si>
  <si>
    <t>Từ Quốc lộ 37 đến đường sắt (thuộc xóm Bá Sơn)</t>
  </si>
  <si>
    <t xml:space="preserve">Đường Vành đai I (Đoạn Bờ Đậu, Phú Lương - Hóa Thượng, Đồng Hỷ), đường quy hoạch rộng 15,5m </t>
  </si>
  <si>
    <t>Bổ sung đường nhựa</t>
  </si>
  <si>
    <t>Từ đoạn Km0 đến Km0 + 700</t>
  </si>
  <si>
    <t>Từ đoạn Km0 + 700 đến Km1 + 700</t>
  </si>
  <si>
    <t>QUỐC LỘ 3C (từ Quốc lộ 3 đi Định Hóa đến giáp đất huyện Định Hóa)</t>
  </si>
  <si>
    <t>Từ Km0 đến Km0 + 500</t>
  </si>
  <si>
    <t>Từ Km0 + 500 đến Km2</t>
  </si>
  <si>
    <t>Từ Km2 đến Km2 + 400</t>
  </si>
  <si>
    <t>Từ Km2 + 400 đến giáp đất huyện Định Hóa</t>
  </si>
  <si>
    <t>CÁC ĐƯỜNG TỈNH LỘ</t>
  </si>
  <si>
    <t>TỈNH LỘ 263 (từ Quốc lộ 3 đến hết đất xã Ôn Lương)</t>
  </si>
  <si>
    <t>Từ Km0 đến cầu tràn</t>
  </si>
  <si>
    <t>Từ cầu tràn đến Km1 + 300 (lối rẽ đi Cổ Cò)</t>
  </si>
  <si>
    <t>Từ Km1 + 300 đến Km1 + 700 (hết đất thị trấn Đu)</t>
  </si>
  <si>
    <t>Từ Km1 + 700 đến Km1 + 900 (hết đất xã Động Đạt)</t>
  </si>
  <si>
    <t>Từ Km1 + 900 đến Km3</t>
  </si>
  <si>
    <t>Từ Km3 đến Km4</t>
  </si>
  <si>
    <t>Từ Km4 đến Km7 + 300</t>
  </si>
  <si>
    <t xml:space="preserve">Từ Km7 + 300 đến qua ngã tư Ôn Lương 100m </t>
  </si>
  <si>
    <t>Từ qua ngã tư Ôn Lương 100m đến hết đất xã Ôn Lương</t>
  </si>
  <si>
    <t>Giáp đất loại 1 của Đại Từ</t>
  </si>
  <si>
    <t>CÁC ĐƯỜNG LIÊN XÃ</t>
  </si>
  <si>
    <t>TỪ GIANG TIÊN - PHÚ ĐÔ - NÚI PHẤN GẶP QUỐC LỘ 3</t>
  </si>
  <si>
    <t>Từ Quốc lộ 3 đến cầu Lồng Bồng (hết đất thị trấn Giang Tiên)</t>
  </si>
  <si>
    <t>Từ cầu Lồng Bồng đến Km2</t>
  </si>
  <si>
    <t>Từ Km2 đến Km4 + 700m (giáp đất xã Tức Tranh)</t>
  </si>
  <si>
    <t>Từ Km4 + 700 đến Km5 + 200m (hết cánh đồng Ao Xanh)</t>
  </si>
  <si>
    <t>Từ Km5+ 200 đến Km6+ 100m (cầu Đồng Chùa, xã Tức Tranh)</t>
  </si>
  <si>
    <t>Km6 +100 đến Km7 + 300m (Xí nghiệp Chè)</t>
  </si>
  <si>
    <t>Từ Km7 + 300 đến Km7 + 600 (cầu tràn)</t>
  </si>
  <si>
    <t>Từ Km7 + 600 đến Km9 + 300 (ngã ba rẽ xóm Khe Vàng)</t>
  </si>
  <si>
    <t>Từ Km9 + 300 đến Km11 + 300 (ngã ba rẽ xóm Cúc Lùng)</t>
  </si>
  <si>
    <t>Từ Km11 + 300 đến Km16 + 600 (giáp đất xã Yên Lạc)</t>
  </si>
  <si>
    <t>Từ Km17 + 800 đến Km18 + 300</t>
  </si>
  <si>
    <t>Từ Km18 + 300 đến hết đất xã Yên Lạc</t>
  </si>
  <si>
    <t>Từ giáp đất Yên Lạc đến ngã ba rẽ vườn ươm (Dự án 661)</t>
  </si>
  <si>
    <t>Từ ngã ba rẽ vườn ươm (Dự án 661) đến cổng nhà máy Chè</t>
  </si>
  <si>
    <t>Từ cổng nhà máy chè đến gặp Quốc lộ 3</t>
  </si>
  <si>
    <t>ĐƯỜNG PHẤN MỄ - TỨC TRANH</t>
  </si>
  <si>
    <t>Từ Quốc lộ 3 + 100m đi dốc Ông Thọ</t>
  </si>
  <si>
    <t>ĐƯỜNG GỐC BÀNG - LÀNG HIN</t>
  </si>
  <si>
    <t>Từ Quốc lộ 3 đến cổng Trường Trung học cơ sở Phấn Mễ 1</t>
  </si>
  <si>
    <t>Từ cổng Trường Trung học cơ sở Phấn Mễ 1 đến qua ngã tư Làng Bò 100m đi Làng Giang</t>
  </si>
  <si>
    <t>Từ cách ngã tư Làng Bò 100m đến khu quy hoạch dân cư cầu Làng Giang</t>
  </si>
  <si>
    <t>Từ khu Quy hoạch dân cư cầu Làng Giang đến đoạn đấu nối với đường Đu - Khe Mát (hết xóm Phú Sơn)</t>
  </si>
  <si>
    <t>Từ đoạn đấu nối với đường Đu - Khe Mát đến hết xóm Làng Hin (giáp xã Phục Linh)</t>
  </si>
  <si>
    <t>ĐƯỜNG ĐU - KHE MÁT</t>
  </si>
  <si>
    <t>Bổ sung tuyến theo QĐ phê duyệt dự án số 1885/QĐ-UBND ngày 06/8/2024 của UBND huyện Phú Lương</t>
  </si>
  <si>
    <t>Từ Nhà văn hóa xóm Cọ 2 đến đoạn đấu nối đường Gốc Bàng - Làng Hin</t>
  </si>
  <si>
    <t>Từ ngã 3 Bầu 2 (đi qua hồ Làng Hin) đến đoạn đấu nối đường Gốc Bàng - Làng Hin</t>
  </si>
  <si>
    <t>ĐƯỜNG TỪ QUỐC LỘ 3 (thị trấn Đu) đi Làng Cọ</t>
  </si>
  <si>
    <t>Từ Quốc lộ 3 +200m</t>
  </si>
  <si>
    <t>Từ 200m đến cầu treo Làng Cọ (giáp đất xã Phấn Mễ)</t>
  </si>
  <si>
    <t xml:space="preserve">ĐƯỜNG ĐU – YÊN LẠC </t>
  </si>
  <si>
    <t>Từ Bưu điện Phú Lương + 250m (đến ngã ba)</t>
  </si>
  <si>
    <t>Từ ngã ba đến hết đất thị trấn Đu (giáp xã Động Đạt)</t>
  </si>
  <si>
    <t>Từ giáp đất thị trấn Đu đến Km3</t>
  </si>
  <si>
    <t>Từ Km3 đến hết đất Động Đạt</t>
  </si>
  <si>
    <t>Từ giáp đất Động Đạt đến cách UBND xã Yên Lạc 200m</t>
  </si>
  <si>
    <t>Từ cách UBND xã Yên Lạc 200m đến qua UBND xã Yên Lạc 200m</t>
  </si>
  <si>
    <t>Từ qua UBND xã Yên Lạc 200m đến gặp đường Giang Tiên - Phú Đô - Núi Phấn</t>
  </si>
  <si>
    <t xml:space="preserve">ĐƯỜNG LIÊN XÃ TỨC TRANH - YÊN LẠC - YÊN ĐỔ </t>
  </si>
  <si>
    <t>Từ cổng làng xóm Yên Thủy 4 đến hết đất xóm Yên Thủy 4</t>
  </si>
  <si>
    <t>Từ hết đất xóm Yên Thủy 4 đến cầu Ông Mạch</t>
  </si>
  <si>
    <t>Từ cầu Yên Thủy 1 đến Trung tâm UBND xã Yên Lạc (ngã 3 đường Giang Tiên - Phú Đô - Núi Phấn)</t>
  </si>
  <si>
    <t>Từ ngã 3 đường Giang Tiên - Phú Đô - Núi Phấn đến cách chợ xóm Ó 300m</t>
  </si>
  <si>
    <t>Từ cách chợ xóm Ó 300m đến hết đất xã Yên Lạc</t>
  </si>
  <si>
    <t xml:space="preserve">TUYẾN ĐƯỜNG LIÊN XÃ XÓM ĐỒNG BÒNG - YÊN LẠC ĐI XÓM QUYẾT THẮNG - TỨC TRANH </t>
  </si>
  <si>
    <t>TRỤC QUỐC LỘ 3 - YÊN NINH - YÊN TRẠCH - PHÚ TIẾN</t>
  </si>
  <si>
    <t>Từ Quốc lộ 3 đến cầu Tràn (đi Yên Trạch)</t>
  </si>
  <si>
    <t>Từ giáp đất xã Yên Ninh đến cách trường Trung học cơ sở Yên Trạch 100m</t>
  </si>
  <si>
    <t>Từ cách Trường Trung học cơ sở Yên Trạch 100m đến qua Trường Trung học cơ sở Yên Trạch 250m, hướng đi Phú Tiến</t>
  </si>
  <si>
    <t>Từ qua Trường Trung học cơ sở xã Yên Trạch 250m đến qua đường rẽ chợ Yên Trạch 100m, hướng đi xã Phú Tiến</t>
  </si>
  <si>
    <t>Từ qua đường rẽ chợ Yên Trạch 100m đến ngã 3 bản Cái 100m hướng đi xã Phú Tiến</t>
  </si>
  <si>
    <t>Các đoạn còn lại của đường Yên Ninh - Yên Trạch - Phú Tiến (thuộc địa phận xã Yên Trạch)</t>
  </si>
  <si>
    <t>Các đường bê tông có đấu nối với trục đường liên xã Yên Ninh, Yên Trạch đến giáp đất Phú Tiến (huyện Định Hóa)</t>
  </si>
  <si>
    <t>Bổ sung tuyến đường đường bê tông rộng 3m</t>
  </si>
  <si>
    <t>Từ chỗ đấu nối vào 150m</t>
  </si>
  <si>
    <t>Sau 150m đến 300m</t>
  </si>
  <si>
    <t>Các đường bê tông còn lại</t>
  </si>
  <si>
    <t>Bổ sung tuyến đường bê tông rộng 3m</t>
  </si>
  <si>
    <t xml:space="preserve">ĐƯỜNG ATK HỢP THÀNH - PHỦ LÝ </t>
  </si>
  <si>
    <t>Từ ngã 3 Phú Thành đến Bưu điện văn hóa xã</t>
  </si>
  <si>
    <t>Sáp nhập xóm Làng Mon vào xóm Khuân Lân theo NQ 206/NQ-HĐND ngày 10/12/2021 của HĐND tỉnh</t>
  </si>
  <si>
    <t>Từ giáp đất xã Hợp Thành đến cầu Na Lậu (gặp Tỉnh lộ 263)</t>
  </si>
  <si>
    <t xml:space="preserve">TUYẾN ĐƯỜNG PHỦ LÝ - YÊN TRẠCH </t>
  </si>
  <si>
    <t>Từ nút giao Tỉnh lộ 263 đến cầu tràn Na Dau</t>
  </si>
  <si>
    <t xml:space="preserve">Từ cầu tràn Na Dau đến hết đất xã Phủ Lý </t>
  </si>
  <si>
    <t>Từ địa phận xóm Hạ xã Yên Đổ (giáp đất xã Phủ Lý) đến hết đất xóm Trung</t>
  </si>
  <si>
    <t>Từ giáp đất xóm Trung qua Quốc lộ 3C đến cống xóm Thượng</t>
  </si>
  <si>
    <t>Từ cống xóm Thượng qua xóm An Thắng đến hết địa phận xóm Ao Then</t>
  </si>
  <si>
    <t>Từ hết địa phận xóm Ao Then đến Quốc lộ 3</t>
  </si>
  <si>
    <t>CÁC ĐƯỜNG KHÁC</t>
  </si>
  <si>
    <t>THỊ TRẤN GIANG TIÊN</t>
  </si>
  <si>
    <t>Đất khu dân cư trong chợ Giang Tiên</t>
  </si>
  <si>
    <t>Các trục đường liên phố, tổ dân phố khác chưa kể tên</t>
  </si>
  <si>
    <t>Đường đấu nối với đường từ Quốc lộ 3 đi cầu Đát Ma Giang Tiên, đến hết khu di tích Bazoka</t>
  </si>
  <si>
    <t>Từ Bãi than 3, Mỏ than Phấn Mễ đến cầu Ngầm, hết đất thị trấn Giang Tiên (hướng đi Làng Cẩm, xã Phục Linh, Đại Từ)</t>
  </si>
  <si>
    <t>Từ nhà cơ điện mỏ than đi xóm Làng Bún xã Phấn Mễ (hết đất thị trấn Giang Tiên)</t>
  </si>
  <si>
    <t>Các đường bê tông còn lại có đấu nối với Quốc lộ 3, đường rộng ≥ 2,5m</t>
  </si>
  <si>
    <t>Từ Quốc lộ 3 vào 150m</t>
  </si>
  <si>
    <t>Từ sau 150m đến 300m</t>
  </si>
  <si>
    <t>Các đường bê tông còn lại không đấu nối với Quốc lộ 3, đường rộng ≥ 2,5m</t>
  </si>
  <si>
    <t>Các đường còn lại không đấu nối với Quốc lộ 3: Đường đất rộng ≥ 2,5m</t>
  </si>
  <si>
    <t> THỊ TRẤN ĐU</t>
  </si>
  <si>
    <t>Trục phụ Quốc lộ 3 (đường bê tông)</t>
  </si>
  <si>
    <t>Từ Quốc lộ 3 (Km88 + 50 đi xóm Hoa 1, xã Phấn Mễ) đến hết đất thị trấn Đu</t>
  </si>
  <si>
    <t xml:space="preserve">Từ Quốc lộ 3 (Km89 + 700) đi tổ dân phố Cầu Trắng, đến hết đường bê tông </t>
  </si>
  <si>
    <t>Từ Quốc lộ 3 (Km89 + 810) đi tổ dân phố Cầu Trắng, vào 250m</t>
  </si>
  <si>
    <t>Từ Quốc lộ 3 (Km90 + 50, cạnh phía Nam Bệnh viện Đa khoa huyện) vào 150m</t>
  </si>
  <si>
    <t>Quốc lộ 3 (Km90 + 250, cạnh Điện lực Phú Lương) vào 250m</t>
  </si>
  <si>
    <t>Từ Quốc lộ 3 (Km90 + 500) vào 230m hướng đi tổ dân phố Cầu Trắng và tổ dân phố Thái An</t>
  </si>
  <si>
    <t>1.9</t>
  </si>
  <si>
    <t>Từ Quốc lộ 3 (Km91 + 50) vào đến đường Đu - Yên Lạc</t>
  </si>
  <si>
    <t>1.10</t>
  </si>
  <si>
    <t>Từ Quốc lộ 3 (Km91 + 580, đường vào Nhà máy nước) đến hết đất thị trấn Đu</t>
  </si>
  <si>
    <t>1.11</t>
  </si>
  <si>
    <t>Từ Quốc lộ 3 (Km91 + 690, đường vào Đền Liệt sỹ) vào đến hết đường bê tông</t>
  </si>
  <si>
    <t>1.12</t>
  </si>
  <si>
    <t>Từ Quốc lộ 3 (Km91 + 850, giáp Hạt Giao thông Quốc lộ 3) vào đến hết đường bê tông</t>
  </si>
  <si>
    <t>1.13</t>
  </si>
  <si>
    <t>Từ Quốc lộ 3 (Km91 + 950) đi tổ dân phố Lê Hồng Phong vào đến hết đường bê tông</t>
  </si>
  <si>
    <t>1.14</t>
  </si>
  <si>
    <t>Từ Quốc lộ 3 (Km92 + 230) đi tổ dân phố Lê Hồng Phong đến hết đường bê tông</t>
  </si>
  <si>
    <t>1.15</t>
  </si>
  <si>
    <t>Từ Quốc lô 3 (Km92 + 780) đi tổ dân phố Lê Hồng Phong đến hết đường bê tông</t>
  </si>
  <si>
    <t>Trục phụ Tỉnh lộ 263</t>
  </si>
  <si>
    <t>Tỉnh lộ 263 Km0 + 550 đi xóm Làng Chảo, xã Động Đạt) đến hết đường bê tông</t>
  </si>
  <si>
    <t>Tỉnh lộ 263 Km0 + 650 rẽ từ tổ dân phố Tân Lập đi tiểu khu Cây Châm) vào đến hết đường bê tông</t>
  </si>
  <si>
    <t>Tỉnh lộ 263 (Km0 + 950 đi xóm Đồng Nghè, xã Động Đạt) đến hết đất thị trấn Đu</t>
  </si>
  <si>
    <t>Từ Quốc lộ 3 đến cổng phân hiệu Trường Mầm non thị trấn Đu (tiểu khu Lân 2)</t>
  </si>
  <si>
    <t>Đường còn lại</t>
  </si>
  <si>
    <t>Đường bê tông rộng ≥ 3,5m</t>
  </si>
  <si>
    <t>Đường bê tông rộng &lt; 3,5m nhưng ≥ 2,5m</t>
  </si>
  <si>
    <t>Đường đất rộng ≥ 3,5m</t>
  </si>
  <si>
    <t>Đường đất rộng &lt; 3,5m nhưng ≥ 2,5m</t>
  </si>
  <si>
    <t>Từ ngã ba xóm Hoa 2 đi tổ dân phố Lân 2, thị trấn Đu</t>
  </si>
  <si>
    <t>Từ Quốc lộ 3 đi xóm Làng Mai, Làng Bò</t>
  </si>
  <si>
    <t>Từ Quốc lộ 3 vào 300m</t>
  </si>
  <si>
    <t>Từ sau 300m đến ngã tư Làng Bò</t>
  </si>
  <si>
    <t>Từ Quốc lộ 3 đi xóm Làng Trò</t>
  </si>
  <si>
    <t>Từ Quốc lộ 3 vào 400m</t>
  </si>
  <si>
    <t>Từ sau 400m đến giáp đất xã Vô Tranh</t>
  </si>
  <si>
    <t>XÃ YÊN ĐỔ</t>
  </si>
  <si>
    <t>Các đường quy hoạch dân cư sau Chợ Trào, Yên Đổ</t>
  </si>
  <si>
    <t>Từ Quốc lộ 3 đi xóm Làng, xóm Kẻm (khu chợ xã Yên Đổ) gần nhà nghỉ Gia Linh, Sư đoàn 346</t>
  </si>
  <si>
    <t>Từ Quốc lộ 3 đến 200 m</t>
  </si>
  <si>
    <t>Sau 200 m đến 500 m</t>
  </si>
  <si>
    <t>Từ Quốc lộ 3 đi xóm Làng</t>
  </si>
  <si>
    <t>Từ Quốc lộ 3 đến 150 m</t>
  </si>
  <si>
    <t>Từ Quốc lộ 3 đến Trạm Y tế xã Yên Đổ</t>
  </si>
  <si>
    <t>XÃ ÔN LƯƠNG</t>
  </si>
  <si>
    <t>Trục phụ Tỉnh lộ 263 đi xã Ôn Lương</t>
  </si>
  <si>
    <t>Từ Tỉnh lộ 263 đến hết đất UBND xã Ôn Lương (ngã ba)</t>
  </si>
  <si>
    <t>Từ giáp đất UBND xã Ôn Lương (ngã ba) + 100m đi 2 nhánh</t>
  </si>
  <si>
    <t>Đường làng nghề xã Ôn Lương</t>
  </si>
  <si>
    <t>Từ ngã ba xóm Bản Đông đến hết sân bóng thể thao xóm Đầm Rum</t>
  </si>
  <si>
    <t>Đoạn đường còn lại thuộc đường làng nghề xã Ôn Lương</t>
  </si>
  <si>
    <t>Nhánh rẽ Tỉnh lộ 263 + 200m đi Trạm Y tế xã Ôn Lương</t>
  </si>
  <si>
    <t>Đường du lịch làng nghề hồ Na Mạt</t>
  </si>
  <si>
    <t>Từ Tỉnh lộ 263 + 150m đi xóm Na Pặng</t>
  </si>
  <si>
    <t>Từ ngã ba xóm Bản Đông + 100m đi hồ Na Mạt</t>
  </si>
  <si>
    <t xml:space="preserve">Từ qua ngã ba xóm Bản Đông đi hồ Na Mạt đến 100m </t>
  </si>
  <si>
    <t>Nhánh rẽ từ ngã ba Cầu Gãy xã Ôn Lương đi xóm Cây Thị</t>
  </si>
  <si>
    <t>Đường bê tông nối nhánh rẽ từ ngã ba Cầu Gãy, xã ôn Lương đi đến giáp đất xóm Cây Thị</t>
  </si>
  <si>
    <t>Từ Tỉnh lộ 263 (Km8 + 780, xóm Khau Lai) đến ngã ba sau Trạm Y tế</t>
  </si>
  <si>
    <t>XÃ HỢP THÀNH</t>
  </si>
  <si>
    <t>Tuyến bê tông xóm Kết Thành (đường nối đường Tỉnh lộ 263 với đường Phủ Lý - ATK Hợp Thành)</t>
  </si>
  <si>
    <t>Tuyến trục B từ đất xóm Phú Thành đến giáp đất xóm Làng Mới</t>
  </si>
  <si>
    <t>Từ ngã 3 Đình Làng Mới + 100m đến giáp xóm Hàm Rồng, xã Phúc Lương, huyện Đại Từ</t>
  </si>
  <si>
    <t>Đường bê tông liên xóm Tiến Bộ - Bo Chè (nối đường Phủ Lý - ATK Hợp Thành đến nhà ông Tổng, xóm Bo Chè)</t>
  </si>
  <si>
    <t>Đường bê tông Đồng Đào - xóm Khuân Lân</t>
  </si>
  <si>
    <t>Đường bê tông trung tâm xóm Làng Mới</t>
  </si>
  <si>
    <t>Đường bê tông xóm Mãn Quang (nối đường trục B Phú Thành đi Làng Mới đến giáp xóm Phúc Sơn, xã Phúc Lương)</t>
  </si>
  <si>
    <t>Đường bê tông xóm Quyết Tiến (từ Trường Tiểu học Hợp Thành đến đường trục B Phú Thành đi Làng Mới</t>
  </si>
  <si>
    <t>Đường bê tông xóm Phú Thành (đường nối Tỉnh lộ 263 với đường Phủ Lý - ATK Hợp Thành)</t>
  </si>
  <si>
    <t>XÃ VÔ TRANH</t>
  </si>
  <si>
    <t>Từ ngã ba Bình Long + 100m đi UBND xã Vô Tranh</t>
  </si>
  <si>
    <t>Trục đường từ ngã ba giáp khu dân cư xóm Liên Hồng 7 (chợ Vô Tranh cũ) đi xóm Toàn Thắng</t>
  </si>
  <si>
    <t>Từ ngã ba giáp khu dân cư xóm Liên Hồng 7 (chợ Vô Tranh cũ) vào 300m</t>
  </si>
  <si>
    <t>Từ qua 300m đến cầu Xoan Đào đi xóm Toàn Thắng</t>
  </si>
  <si>
    <t>Từ cầu Xoan Đào đến ngã ba đường rẽ đi xóm Thống Nhất</t>
  </si>
  <si>
    <t>Đường từ ngã ba giáp khu dân cư xóm Liên Hồng 7 (chợ Vô Tranh cũ) đến cách đường Giang Tiên - Phú Đô - Núi Phấn 100m</t>
  </si>
  <si>
    <t>Từ ngã ba giáp khu dân cư xóm Liên Hồng 7 (chợ Vô Tranh cũ) cũ vào 300m</t>
  </si>
  <si>
    <t>Đoạn còn lại đến cách đường Giang Tiên - Phú Đô - Núi Phấn 100m</t>
  </si>
  <si>
    <t>Từ ngã ba giáp khu dân cư xóm Liên Hồng 7 (chợ Vô Tranh cũ) đi Trại giam Phú Sơn 4</t>
  </si>
  <si>
    <t>Từ ngã ba giáp khu dân cư xóm Liên Hồng 7 (chợ Vô Tranh cũ) + 400m</t>
  </si>
  <si>
    <t>Từ qua ngã ba giáp khu dân cư xóm Liên Hồng 7 (chợ Vô Tranh cũ) 400m đến cổng phân trại K4, Phú Sơn 4</t>
  </si>
  <si>
    <t>Từ qua ngã ba giáp khu dân cư xóm Liên Hồng 7 (chợ Vô Tranh cũ) cũ 400m đến Cầu Húng (giáp xã Sơn Cẩm)</t>
  </si>
  <si>
    <t>Giáp đất loại 1 của TP Thái Nguyên</t>
  </si>
  <si>
    <t>Từ ngã ba (lớp mẫu giáo khu lẻ Trường mầm non xóm Thống Nhất 4, xã Vô Tranh) đến Phân trại K3, Phú Sơn 4</t>
  </si>
  <si>
    <t>Từ ngã tư xóm Tân Bình 2 + 150m đi 3 phía (trừ phía đi xóm Tân Bình 3 cũ)</t>
  </si>
  <si>
    <t>Đường từ ngã ba đi xóm Toàn Thắng giáp Trạm biến áp xóm Toàn Thắng đi xã Tức Tranh</t>
  </si>
  <si>
    <t>XÃ TỨC TRANH</t>
  </si>
  <si>
    <t>Từ đường Giang Tiên - Phú Đô - Núi Phấn đi xóm Đồng Tiến (từ ngã ba chợ Tức Tranh đi xóm Đồng Tiến)</t>
  </si>
  <si>
    <t>Từ đường Giang Tiên - Phú Đô - Núi Phấn vào 200m</t>
  </si>
  <si>
    <t>Từ sau 200m đến hết đấu nối với Quốc lộ 3 mới</t>
  </si>
  <si>
    <t>Từ đường Giang Tiên - Phú Đô - Núi Phấn đi xóm Đồng Lòng (từ Nhà máy Chè đi xóm Đồng Lòng)</t>
  </si>
  <si>
    <t xml:space="preserve">Từ đường Giang Tiên - Phú Đô - Núi Phấn vào 300m </t>
  </si>
  <si>
    <t>Từ sau 300m đến giáp đất xóm Đồng Lòng</t>
  </si>
  <si>
    <t>Từ đường Phấn Mễ - Tức Tranh đi xóm Minh Hợp</t>
  </si>
  <si>
    <t>Từ đường Phấn Mễ - Tức Tranh + 300m đi xóm Minh Hợp</t>
  </si>
  <si>
    <t>Từ sau 300m đến hết đường bê tông</t>
  </si>
  <si>
    <t>Đường bê tông từ đường Giang Tiên - Phú Đô - Núi Phấn đi xóm Thâm Găng</t>
  </si>
  <si>
    <t>Từ đường Giang Tiên - Phú Đô - Núi Phấn vào 300m</t>
  </si>
  <si>
    <t>Từ sau 300 đến hết đường bê tông xóm Thâm Găng</t>
  </si>
  <si>
    <t>Đường bê tông từ đường Dốc Võng - Vô Tranh - Tức Tranh đi xóm Ngoài Tranh - Đồng Lòng</t>
  </si>
  <si>
    <t>Từ giáp xã Vô Tranh đến hết đường bê tông xóm Ngoài Tranh</t>
  </si>
  <si>
    <t>Đoạn còn lại đến cầu Tràn xóm Đồng Lòng</t>
  </si>
  <si>
    <t>Đường Giang Tiên - Phú Đô - Núi Phấn đi xóm Cây Thị</t>
  </si>
  <si>
    <t xml:space="preserve">Từ đường Giang Tiên - Phú Đô - Núi Phấn vào 300 m </t>
  </si>
  <si>
    <t>Sau 300m hết đường bê tông (giáp đất xóm Thâm Găng)</t>
  </si>
  <si>
    <t>Đường bê tông từ đường Phấn Mễ - Tức Tranh đi xóm Tân Thái</t>
  </si>
  <si>
    <t>Từ đường Phấn Mễ - Tức Tranh + 300m đi xóm Tân Thái</t>
  </si>
  <si>
    <t>Từ sau 300m đến gặp đường Phẫn Mễ - Tức Tranh</t>
  </si>
  <si>
    <t>Đường Tức Tranh - Yên Thủy - Yên Đổ: Từ đường Phấn Mễ - Tức Tranh đến cổng làng Yên Thủy</t>
  </si>
  <si>
    <t>Từ đường Tức Tranh - Yên Thủy - Yên Lạc đi xóm Bãi Bằng</t>
  </si>
  <si>
    <t>Đường bê tông từ đường Phấn Mễ - Tức Tranh đi xóm Đập Tràn</t>
  </si>
  <si>
    <t>Từ đường Phấn Mễ - Tức Tranh + 300m đi xóm Đập Tràn</t>
  </si>
  <si>
    <t>Từ sau 300m đến hết đường bê tông (đến đập tràn)</t>
  </si>
  <si>
    <t>Từ đường Phấn Mễ - Tức Tranh đi xóm Quyết Thắng</t>
  </si>
  <si>
    <t>Từ đường Phấn Mễ - Tức Tranh + 300m đi xóm Quyết Thắng</t>
  </si>
  <si>
    <t>Từ sau 300m đến hết đường bê tông (giáp đất xã Yên Lạc)</t>
  </si>
  <si>
    <t>XÃ PHÚ ĐÔ</t>
  </si>
  <si>
    <t>Trục phụ đường Giang Tiên - Phú Đô - Núi Phấn</t>
  </si>
  <si>
    <t>Đoạn Km9+300 đến hết đường bê tông xóm Khe Vàng</t>
  </si>
  <si>
    <t>- Đổi tên "xóm Khe Vàng 1" thành "xóm Khe Vàng" theo NQ 206/NQ-HĐND ngày 10/12/2021 của HĐND tỉnh
- Điều chỉnh tuyến "Đoạn Km9 đến hết xóm Khe Vàng 1" thành "Đoạn Km9+300 đến hết đường bê tông xóm Khe Vàng"</t>
  </si>
  <si>
    <t>Từ Km9 + 300 vào 300m</t>
  </si>
  <si>
    <t>Sau 300m đến hết đất xóm Khe Vàng</t>
  </si>
  <si>
    <t>Đoạn Km9 + 700 đến hết đường bê tông xóm Khe Vàng</t>
  </si>
  <si>
    <t>Sáp nhập xóm Khe Vàng 1, 2, 3 thành xóm Khe Vàng theo NQ 206/NQ-HĐND ngày 10/12/2021 của HĐND tỉnh</t>
  </si>
  <si>
    <t>Từ Km9 + 700 vào 300m</t>
  </si>
  <si>
    <t>Đoạn Km9 + 800 đi hết các xóm Phú Nam 2, 3, 7, Ao Cống, Cúc Lùng và đến Trường Trung học cơ sở xã Phú Đô)</t>
  </si>
  <si>
    <t>- Đổi tên xóm Phú Nam 2, 3 thành Phú Nam 2; xóm Phú Nam 4, 5, 6 thành Phú Nam 3; xóm Phú Nam 8 và xóm Ao Cống thành xóm Ao Cống theo NQ 206/NQ-HĐND ngày 10/12/2021 của HĐND tỉnh</t>
  </si>
  <si>
    <t>Từ Km9 + 800 đến cầu Phú Nam 2</t>
  </si>
  <si>
    <t>Các tuyến còn lại</t>
  </si>
  <si>
    <t>Km10+ 400 đi đến hết Trường THCS Phú Đô (đi xóm Ao Cống)</t>
  </si>
  <si>
    <t>Từ Km10 + 600 đến hết trụ sở Ban Chỉ huy quân sự xã</t>
  </si>
  <si>
    <t>Đoạn Km10 + 800 đi nhà ông Hoàng Minh Luận đi Trường Trung học cơ sở xã Phú Đô</t>
  </si>
  <si>
    <t>1.6.1</t>
  </si>
  <si>
    <t>Từ Km10 + 800 đi hết nhà ông Hoàng Minh Luận</t>
  </si>
  <si>
    <t>1.6.2</t>
  </si>
  <si>
    <t>Đoạn Km10 + 800 đi Thao trường huấn luyện dân quân</t>
  </si>
  <si>
    <t>1.7.1</t>
  </si>
  <si>
    <t>Từ Km10 + 800 vào 300m</t>
  </si>
  <si>
    <t>1.7.2</t>
  </si>
  <si>
    <t>Từ Km11+300 đến ngã 3 đi đình làng xóm Cúc Lùng</t>
  </si>
  <si>
    <t>1.8.1</t>
  </si>
  <si>
    <t>Từ Km11+300 vào 500m</t>
  </si>
  <si>
    <t>1.8.2</t>
  </si>
  <si>
    <t>Đoạn còn lại đến ngã 3</t>
  </si>
  <si>
    <t>Đoạn Km12 + 500 (ngã tư Bản Chang) đi xã Văn Lăng</t>
  </si>
  <si>
    <t>Đoạn Km13 + 400 đi hết xóm Vu 1</t>
  </si>
  <si>
    <t>- Đổi tên "xóm Núi Phật" thành "xóm Vu 1" theo NQ 206/NQ-HĐND ngày 10/12/2021 của HĐND tỉnh</t>
  </si>
  <si>
    <t>1.10.1</t>
  </si>
  <si>
    <t>Từ Km13 + 400 vào 500m</t>
  </si>
  <si>
    <t>1.10.2</t>
  </si>
  <si>
    <t>Đoạn còn lại đến hết xóm Vu 1</t>
  </si>
  <si>
    <t>Đoạn Km15 + 300 (cầu tràn Phú Đô 2) đi hết xóm Phú Thọ</t>
  </si>
  <si>
    <t>1.11.1</t>
  </si>
  <si>
    <t xml:space="preserve">Từ Km15 + 300 vào 300m </t>
  </si>
  <si>
    <t>1.11.2</t>
  </si>
  <si>
    <t>Đoạn còn lại đến hết xóm Phú Thọ</t>
  </si>
  <si>
    <t>Đoạn Km15 + 600 đi hết xóm Phú Thọ</t>
  </si>
  <si>
    <t>- Đổi tên "xóm Na Sàng" thành "xóm Phú Thọ" theo NQ 63/NQ-HĐND ngày 06.9.2023 của HĐND tỉnh</t>
  </si>
  <si>
    <t>1.12.1</t>
  </si>
  <si>
    <t>Từ Km15 + 600 vào 300m</t>
  </si>
  <si>
    <t>1.12.2</t>
  </si>
  <si>
    <t>Đường từ cổng UBND xã Phú Đô đi cổng Làng nghề chè Phú Nam Mới đến hết xóm Phú Nam Mới</t>
  </si>
  <si>
    <t>- Đổi tên "xóm Phú Nam 1" thành "xóm Phú Nam Mới" theo NQ 206/NQ-HĐND ngày 10/12/2021 của HĐND tỉnh</t>
  </si>
  <si>
    <t>Từ UBND xã Phú Đô đến cổng Làng nghề chè Phú Nam Mới</t>
  </si>
  <si>
    <t>Đoạn còn lại đến hết xóm Phú Nam Mới</t>
  </si>
  <si>
    <t>Đường bê tông từ Quốc lộ 3 mới đi hết xóm Phú Đô</t>
  </si>
  <si>
    <t>- Đổi tên "xóm Phú Đô 1" thành "xóm Phú Đô" theo NQ 206/NQ-HĐND ngày 10/12/2021 của HĐND tỉnh</t>
  </si>
  <si>
    <t>Đoạn còn lại đến hết xóm Phú Đô</t>
  </si>
  <si>
    <t>XÃ CỔ LŨNG</t>
  </si>
  <si>
    <t xml:space="preserve">Quốc lộ 3 đi xóm Bá Sơn, xã Cổ Lũng </t>
  </si>
  <si>
    <t>Quốc lộ 3 đến 150 m</t>
  </si>
  <si>
    <t>Sau 150 m đến 500 m</t>
  </si>
  <si>
    <t xml:space="preserve">Quốc lộ 3 đi trụ sở cũ của UBND xã Cổ Lũng </t>
  </si>
  <si>
    <t>Từ Quốc lộ 3 đến 300 m</t>
  </si>
  <si>
    <t>Sau 300 m đến 500 m</t>
  </si>
  <si>
    <t>Quốc lộ 3 đi xóm Đường Goòng</t>
  </si>
  <si>
    <t>Quốc lộ 3 đi xóm Cổ Lũng</t>
  </si>
  <si>
    <t>Quốc lộ 37 đi xóm Bãi Nha đến 400m</t>
  </si>
  <si>
    <t>XÃ ĐỘNG ĐẠT</t>
  </si>
  <si>
    <t>Đường bê tông 6m tại các xóm Khe Nác, Đồng Tâm, Ao Trám</t>
  </si>
  <si>
    <t>CÁC KHU DÂN CƯ TRÊN ĐỊA BÀN</t>
  </si>
  <si>
    <t>Khu dân cư Dương Tự Minh, thị trấn Đu, đường rộng 12,5m</t>
  </si>
  <si>
    <t>Khu dân cư 677 - thị trấn Đu, đường rộng 11,5m</t>
  </si>
  <si>
    <t>Khu dân cư xã Cổ Lũng, đường rộng 11,5m</t>
  </si>
  <si>
    <t>Khu dân cư xóm Đồng Hút xã Tức Tranh, đường rộng 15m</t>
  </si>
  <si>
    <t>Khu dân cư Trung tâm xã Động Đạt, đường rộng 11,5m</t>
  </si>
  <si>
    <t>Khu dân cư Đồng Đình xã Yên Ninh, đường rộng 11,5m</t>
  </si>
  <si>
    <t>Khu dân cư chợ Tức Tranh, đường rộng 7-8m</t>
  </si>
  <si>
    <t>Khu dân cư Đồng Danh, xã Tức Tranh</t>
  </si>
  <si>
    <t>Bổ sung đường bê tông</t>
  </si>
  <si>
    <t>Đường quy hoạch rộng 29,5m</t>
  </si>
  <si>
    <t>Khu dân cư nông thôn Trung tâm, xã Vô Tranh</t>
  </si>
  <si>
    <t>Đường quy hoạch rộng 25m</t>
  </si>
  <si>
    <t>Đường quy hoạch rộng 7,5m</t>
  </si>
  <si>
    <t>Khu dân cư Hầm Lò, phố Giang Khánh, thị trấn Giang Tiên</t>
  </si>
  <si>
    <t>Đường quy hoạch rộng 10m</t>
  </si>
  <si>
    <t>Khu dân cư nông thôn xã Yên Lạc</t>
  </si>
  <si>
    <t>Đường quy hoạch rộng 27,5m</t>
  </si>
  <si>
    <t>Khu dân cư chợ xã Yên Đổ (khu dân cư chợ Trào xã Yên Đổ), đường rộng 9,5m</t>
  </si>
  <si>
    <t>Khu dân cư mới đường Vành đai 1, xã Cổ Lũng</t>
  </si>
  <si>
    <t>Đường quy hoạch rộng 4m</t>
  </si>
  <si>
    <t>Khu dân cư nông thôn Trung tâm xã Ôn Lương</t>
  </si>
  <si>
    <t>Điểm dân cư nông thôn Mỹ Khánh - Chợ Chè (Khu dân cư Mỹ Khánh), xã Phấn Mễ</t>
  </si>
  <si>
    <t>Đường quy hoạch rộng 11,5m</t>
  </si>
  <si>
    <t>Khu dân cư Phố Giá - Dộc Mấu, xã Phấn Mễ</t>
  </si>
  <si>
    <t>Khu dân cư số 1 Dương Tự Minh, thị trấn Đu, đường rộng 17,5m</t>
  </si>
  <si>
    <t>Khu Tái định cư Cầu Trắng, thị trấn Đu đường quy hoạch rộng 12m</t>
  </si>
  <si>
    <t>Khu dân cư Cầu Trắng 1, thị trấn Đu</t>
  </si>
  <si>
    <t>Đường quy hoạch rộng 42m</t>
  </si>
  <si>
    <t>Khu dân cư tổ dân phố Thái An, đường rộng 11m</t>
  </si>
  <si>
    <t>Khu dân cư Thành Nam 1, thị trấn Đu</t>
  </si>
  <si>
    <t>Khu dân cư Thành Nam 2 (Khu đô thị Thành Nam 2), thị trấn Đu</t>
  </si>
  <si>
    <t>Phụ lục số 08</t>
  </si>
  <si>
    <t>Thị trấn Đu</t>
  </si>
  <si>
    <t>Thị Trấn Giang Tiên</t>
  </si>
  <si>
    <t>Các xã: Cổ Lũng, Vô Tranh, Phấn Mễ</t>
  </si>
  <si>
    <t>Các xã: Động Đạt, Ôn Lương, Tức Tranh, Yên Đổ</t>
  </si>
  <si>
    <t>Các xã: Yên Ninh, Yên Trạch, Hợp Thành, Phú Đô, Phủ Lý, Yên Lạc</t>
  </si>
  <si>
    <t>2. Giá đất ở tại đô thị, giá đất ở tại nông thôn; đất thương mại dịch vụ; đất cơ sở sản xuất phi nông ngiệp đất sử dụng cho hoạt động khoảng sản nằm ngoài các trục đường giao thông</t>
  </si>
  <si>
    <t xml:space="preserve"> - Điều chỉnh "xã", "xóm" thành "phường", "tổ dân phố" theo NQ 469/NQ-UBTVQH.</t>
  </si>
  <si>
    <t>Từ đất nhà ông Luân lốp đến ngã ba Tân Hương (Km37 + 957 - Km40 + 100)</t>
  </si>
  <si>
    <t>Từ Quốc lộ 3 đến cổng chính K602</t>
  </si>
  <si>
    <t>Bổ sung, đường bê tông rộng 3m</t>
  </si>
  <si>
    <t>Bổ sung, đường bê tông rộng 4,5m</t>
  </si>
  <si>
    <t>Từ nhà ông Dũng đến chùa Trinh Nữ</t>
  </si>
  <si>
    <t>Bổ sung, đường bê tông rộng 5m</t>
  </si>
  <si>
    <t>Bổ sung, đường bê tông rộng 3,5m</t>
  </si>
  <si>
    <t>5.1.1</t>
  </si>
  <si>
    <t>5.1.2</t>
  </si>
  <si>
    <t xml:space="preserve"> - Điều chỉnh tuyến theo QĐ 46 "Từ Quốc lộ 3 (đường rẽ xóm Cẩm Trà) đến kênh Núi Cốc", giảm đi 100m, bố cục đoạn cùng tính chất, giá trị đất vào cùng 1 vị trí.</t>
  </si>
  <si>
    <t>Từ Quốc lộ 3 qua đình Thượng Giã đến đường Triệu Túc</t>
  </si>
  <si>
    <t>Từ Quốc lộ 3 đến giáo họ Thượng Giã</t>
  </si>
  <si>
    <t>Từ ngã tư tổ dân phố Đoàn Kết đến nhà ông Tuấn</t>
  </si>
  <si>
    <t>Bổ sung, đường bê tông 3,5m</t>
  </si>
  <si>
    <t>Từ ngã tư tổ dân phố Đoàn Kết đến nhà bà Gái</t>
  </si>
  <si>
    <t>Từ Quốc lộ 3 đến cổng Sư đoàn 312</t>
  </si>
  <si>
    <t xml:space="preserve">Từ Quốc lộ 3 đến Sư đoàn 312 (đường đê Sông Công) </t>
  </si>
  <si>
    <t>Từ Quốc lộ 3 (nhà ông bà Thi Oanh Thuận Thành) đến ngã ba nhà ông bà Thanh Thọ tổ dân phố Xuân Vinh</t>
  </si>
  <si>
    <t>Từ Quốc lộ 3 (nhà ông bà Thư Đãng) đến nhà ông bà Sỹ Thịnh tổ dân phố Phố Thịnh</t>
  </si>
  <si>
    <t xml:space="preserve"> - Điều chỉnh "thị xã" thành "thành phố" theo NQ 469/NQ-UBTVQH.
 - Điều chỉnh, tên cũ là "Trung tâm bồi dưỡng chính trị thị xã Phổ Yên".</t>
  </si>
  <si>
    <t>Từ đất phường Ba Hàng đến đường rẽ vào Viện 91 (Km42 + 268 - Km42 + 700)</t>
  </si>
  <si>
    <t>Từ đường rẽ vào Viện 91 đến đường rẽ trường Tiểu học Ba Hàng (Km42 + 700 - Km42 + 845)</t>
  </si>
  <si>
    <t>Từ Quốc lộ 3 đi tổ dân phố Kim Thái, vào 200m</t>
  </si>
  <si>
    <t xml:space="preserve"> - Điều chỉnh "thị xã" thành "thành phố" theo NQ 469/NQ-UBTVQH.
 - Điều chỉnh tên cũ là "Trung tâm bồi dưỡng chính trị thị xã Phổ Yên".</t>
  </si>
  <si>
    <t xml:space="preserve"> - Điều chỉnh "(Km 45+ 900)" thành "(Km 45+ 950)" để phù hợp với thực tế. 
 - Điều chỉnh "xã" thành "phường" theo NQ 469/NQ-UBTVQH15.</t>
  </si>
  <si>
    <t>Từ cách ngã tư Ba Hàng 100 đến qua ngã tư Ba Hàng 100m (Km43 + 350 - Km43 + 550)</t>
  </si>
  <si>
    <t>Từ qua ngã tư Ba Hàng 100m đến hết đất nhà ông Hòa Bỉ (đường rẽ chợ Ba Hàng cũ) (Km43 + 550 - Km43 + 705)</t>
  </si>
  <si>
    <t>Từ hết đất nhà ông Hòa Bỉ (đường rẽ chợ Ba Hàng cũ) đến hết đất trụ sở Công an phường Ba Hàng (Km43 + 705 - Km44 + 208)</t>
  </si>
  <si>
    <t>Từ giáp đất trụ sở Công an phường Ba Hàng đến đường rẽ Xí nghiệp Xi măng Đồng Tiến (Km44 + 208 - Km44 + 982)</t>
  </si>
  <si>
    <t>Từ đường rẽ Xí nghiệp Xi măng Đồng Tiến đến giáp đất Sông Công (Km44 + 982 - Km45 + 950)</t>
  </si>
  <si>
    <t>Bổ sung, đường bê tông rộng 4m</t>
  </si>
  <si>
    <t>Từ ngã ba đường đi đồi Tên Lửa đến hết đất nhà ông Đỗ Trung Việt</t>
  </si>
  <si>
    <t>Từ đường đi đồi Tên lửa cổng trào trong tổ dân phố Đài, phường Đắc Sơn</t>
  </si>
  <si>
    <t>Từ Quốc lộ 3 đi Xí nghiệp Xi măng Đồng Tiến đến hết đường bê tông</t>
  </si>
  <si>
    <t>Từ Quốc lộ 3 đến đất nhà ông Nguyễn Văn Dũng tổ dân phố Thành Lập, phường Hồng Tiến</t>
  </si>
  <si>
    <t>Từ Quốc lộ 3 (cạnh nhà máy nước sạch) đến đất nhà ông Hoàng Văn Bình tổ dân phố Thành Lập</t>
  </si>
  <si>
    <t>Từ ngã ba giáp đất ông Đặng Đức Nụ đến giáp đất ông Nguyễn Văn Ước tổ dân phố Thành Lập</t>
  </si>
  <si>
    <t xml:space="preserve">Từ ngã ba đất bà Vũ Thị Xuân Mai tổ dân phố Thành Lập đến đất bà Hoàng Thị Lý tổ dân phố Thành Lập </t>
  </si>
  <si>
    <t>Từ Quốc lộ 3, nhà ông Chỉnh qua nhà ông Tính đến mương Núi Cốc</t>
  </si>
  <si>
    <t>Từ mương nước giáp phường Ba Hàng đến nghĩa trang Núi Nhồi, tổ dân phố Thành Lập</t>
  </si>
  <si>
    <t xml:space="preserve"> - Điều chỉnh "thị xã" thành "thành phố" theo NQ 469/NQ-UBTVQH.</t>
  </si>
  <si>
    <t>Đổi tên "Ba Hàng - Tiên Phong" thành "Lý Nam Đế" theo NQ 30/NQ-HĐND.</t>
  </si>
  <si>
    <t>Từ Km50 đến Km51 + 230</t>
  </si>
  <si>
    <t xml:space="preserve">Từ Quốc lộ 3 đi tổ dân phố Mãn Chiêm đến đường gom Quốc lộ 3 mới </t>
  </si>
  <si>
    <t>Từ Quốc lộ 3 đi tổ dân phố Mãn Chiêm đến đường sắt</t>
  </si>
  <si>
    <t>Bổ sung, đường bê tông 4,5m</t>
  </si>
  <si>
    <t>Từ đường sắt đến giáp đường gom Quốc lộ 3 mới</t>
  </si>
  <si>
    <t>Từ đường giao cắt đường sắt qua nhà ông Trần Văn Chờ tổ dân phố Mãn Chiêm đến đường gom Quốc lộ 3 mới</t>
  </si>
  <si>
    <t xml:space="preserve"> - Điều chỉnh "xã", "xóm" thành "phường", "tổ dân phố" theo NQ 469/NQ-UBTVQH.
- Điều chỉnh "Từ Quốc lộ 3 đến nhà ông Thư xóm Giếng, xã Hồng Tiến" để phù hợp với hiện trạng.</t>
  </si>
  <si>
    <t>Từ Quốc lộ 3 đến đường sắt</t>
  </si>
  <si>
    <t xml:space="preserve"> - Điều chỉnh tuyến theo QĐ 46 là "Từ đường sắt đến nhà ông Thư",  kéo dài thêm 60m để phù hợp với thực địa.</t>
  </si>
  <si>
    <t xml:space="preserve"> - Điều chỉnh tuyến theo QĐ 46 là "Từ nhà ông Thư đến Tỉnh lộ 266", co ngắn hơn 60m để phù hợp với thực địa</t>
  </si>
  <si>
    <t>Từ Quốc lộ 3, vào 500m</t>
  </si>
  <si>
    <t xml:space="preserve">Điều chỉnh độ dài đường theo NQ 30/NQ-HĐND </t>
  </si>
  <si>
    <t>Từ Quốc lộ 3 đến ngã ba Xe Trâu</t>
  </si>
  <si>
    <t>Từ ngã ba Xe Trâu đến đường sắt</t>
  </si>
  <si>
    <t>Từ đường sắt đến hết chợ Hồng Tiến</t>
  </si>
  <si>
    <t>Từ giáp đất chợ Hồng Tiến đến hết đất nhà ông Tiêu</t>
  </si>
  <si>
    <t>Từ giáp đất nhà ông Tiêu đến Cầu Rẽo</t>
  </si>
  <si>
    <t>Từ nhà ông Nguyễn Văn Hưng đến đất ông Đỗ Văn Lộc, tổ dân phố Thành Lập</t>
  </si>
  <si>
    <t>Từ đất nhà bà Đỗ Thị Thinh, tổ dân phố Thành Lập đến hết đất ông Nguyễn Văn Toàn, tổ dân phố Thành Lập</t>
  </si>
  <si>
    <t>Từ nhà ông Đỗ Thành Thuyết tổ dân phố Thành Lập đến mương nội đồng</t>
  </si>
  <si>
    <t>Từ nhà bà Đỗ Thị Thương tổ dân phố Thành Lập đến hết đất nhà ông Đỗ Văn Độ tổ dân phố Thành Lập</t>
  </si>
  <si>
    <t>Từ kênh N12-10 (giáp đất khu dân cư Hồng Diện) đến đường sắt</t>
  </si>
  <si>
    <t>Từ đất nhà ông Nguyễn Văn Hiệp tổ dân phố Diện đến đất bà Đồng Thị Thuyết tổ dân phố Diện</t>
  </si>
  <si>
    <t>Từ đất ông Đồng Văn Nhuận tổ dân phố Diện đến đất ông Lê Văn Nhì tổ dân phố Diện</t>
  </si>
  <si>
    <t>Từ đất nhà ông Dương Văn Tuấn tổ dân phố Diện đến hết đất bà Lê Thị Chung tổ dân phố Diện</t>
  </si>
  <si>
    <t>Bổ sung, đường bê tông rộng 2,5m</t>
  </si>
  <si>
    <t>Từ nhà ông Phương Hằng đến ngã tư nhà ông Thụ tổ dân phố Đại Đồng</t>
  </si>
  <si>
    <t>Từ hết đất nhà ông Thụ qua nhà ông Vinh đến đất nhà ông Hùng tổ dân phố Đại Đồng</t>
  </si>
  <si>
    <t>Từ đầu cầu Đại Thịnh đi qua nghĩa trang Đại Thịnh đến ngã ba đường gom</t>
  </si>
  <si>
    <t>Điều chỉnh " tổ dân phố Đại Hưng" thành "tổ dân phố Phú Hưng" theo NĐ 79/NĐ-HĐND.</t>
  </si>
  <si>
    <t>Từ ngã ba hồ A5 đến đường sắt Hà Thái</t>
  </si>
  <si>
    <t>Từ ngã ba nhà ông Tiêu đến hết đất nhà bà Thực (giáp đường sắt)</t>
  </si>
  <si>
    <t>Từ ngõ 20 đường Tôn Đức Thắng đến ngã ba nhà ông Hà</t>
  </si>
  <si>
    <t>Từ Tỉnh lộ 261, nhà ông Tấn đến nhà ông Tuyên, tổ dân phố Cầu Rẽo</t>
  </si>
  <si>
    <t>Từ nhà ông Tuyên tổ dân phố Cầu Rẽo đến hết nghĩa trang Cầu Rẽo</t>
  </si>
  <si>
    <t xml:space="preserve"> - Chuyển sang từ "Tỉnh lộ 261 thị xã Phổ Yên đi huyện Phú Bình" sang theo NQ 30/NQ-HĐND.</t>
  </si>
  <si>
    <t>Từ ngã ba nhà ông Thích đến hết nhà ông Thể tổ dân phố Bông Hồng</t>
  </si>
  <si>
    <t>Ngã ba cống chui nhà ông Đinh đi theo đường gom Quốc lộ 3 mới đến hết đất phường Bãi Bông, giáp phường Đồng Tiến (đường gom Quốc lộ 3 mới)</t>
  </si>
  <si>
    <t>Tuyến đường mới đặt tên theo NQ 30/NQ-HĐND.</t>
  </si>
  <si>
    <t>Chia đoạn, đường bê tông rộng 4m</t>
  </si>
  <si>
    <t xml:space="preserve"> - Điều chỉnh tuyến theo QĐ 46 "Từ Tỉnh lộ 261, nhà ông Huấn đến nhà ông Thông xóm Hanh", kéo dài thêm 90m để xác định giá hết toàn tuyến .</t>
  </si>
  <si>
    <t xml:space="preserve"> - Điều chỉnh tuyến theo QĐ 46 "Từ Tỉnh lộ 261, nhà ông Thắng (Duyên) đến nhà bà Huỳnh, xóm Hắng" do bà Huỳnh đã chết.</t>
  </si>
  <si>
    <t>Từ cầu Trâu II đến qua ngã ba Giếng Đồn 100m</t>
  </si>
  <si>
    <t>Từ qua ngã ba Giếng Đồn 100m đến Cầu Đẫm</t>
  </si>
  <si>
    <t>Nhánh rẽ cạnh nhà ông Kiên đến kênh mương Núi Cốc</t>
  </si>
  <si>
    <t xml:space="preserve"> - Điều chỉnh tuyến theo QĐ 46"Từ Tỉnh lộ 261 đi tổ dân phố Đồng Nâm, vào 250m", kéo dài thêm 260m để hết tuyến đều có giá.</t>
  </si>
  <si>
    <t>Từ cầu Nhái đến giáp đất nhà ông Lê Văn Yên, xóm Thượng Vụ 2</t>
  </si>
  <si>
    <t xml:space="preserve"> - Điều chỉnh tuyến theo QĐ 46 "Từ giáp đất nhà ông Phúc xóm, Thượng Vụ đến Cầu Lai, xã Thành Công", tăng 80m để bố cục các đoạn đường cùng tính chất và giá trị vào cùng 1 vị trí.</t>
  </si>
  <si>
    <t>Từ cầu Lai đến ngã ba nhà ông Quang Chiến</t>
  </si>
  <si>
    <t xml:space="preserve"> - Điều chỉnh tuyến theo QĐ 46 "Từ Cầu Lai, xã Thành Công đến cách ngã ba chợ Long Thành 50m", giảm 50m để bố cục các đoạn đường cùng tính chất và giá trị vào cùng 1 vị trí.</t>
  </si>
  <si>
    <t>Từ ngã ba nhà ông Quang Chiến đến hết đất UBND xã Thành Công</t>
  </si>
  <si>
    <t xml:space="preserve"> - Điều chỉnh tuyến theo QĐ 46 "Từ cách ngã ba chợ Long Thành 50m đến qua ngã ba chợ Long Thành 50m", tăng 60m, để bố cục các đoạn cùng tính chất, giá trị vào cùng 1 vị trí.</t>
  </si>
  <si>
    <t xml:space="preserve"> - Điều chỉnh tuyến theo QĐ 46 "Từ qua ngã ba chợ Long Thành 50m đến Trường THCS xã Thành Công", giảm 60m, để bố cục các đoạn cùng tính chất, giá trị vào cùng 1 vị trí.</t>
  </si>
  <si>
    <t>Từ giáp đất trường THCS Thành Công đến hết đất nhà ông Toản, xóm Xuân Dương</t>
  </si>
  <si>
    <t>Từ giáp đất nhà ông Toản, xóm Xuân Dương đến đỉnh đèo Nhe (hết địa phận xã Thành Công)</t>
  </si>
  <si>
    <t>Từ ngã ba bến Nhái đến hết chợ xã Vạn Phái</t>
  </si>
  <si>
    <t xml:space="preserve"> - Điều chỉnh tuyến theo QĐ 46 gộp "Từ ngã ba bến Nhái đến cách UBND xã Vạn Phái 200m" và"Từ cách UBND xã Vạn Phái 200m đến qua UBND xã Vạn Phái 200m", bố cục đoạn cùng tính chất, giá trị đất vào cùng 1 vị trí.</t>
  </si>
  <si>
    <t xml:space="preserve"> - Điều chỉnh tuyến theo QĐ 46 "Từ đường 274 đi xóm Thượng Vụ 1, đến hết đất nhà ông Lâu ", tăng 430m để bố cục các đoạn cùng tính chất, giá trị vào cùng 1 vị trí.</t>
  </si>
  <si>
    <t>Từ ngã ba nhà ông Hách đi đình Đô Tân đến giáp đất Hà Nội</t>
  </si>
  <si>
    <t>Từ ngã tư Trám đi cầu sắt xóm Nông Vụ 5 đến giáp đất Hà Nội</t>
  </si>
  <si>
    <t>Từ ngã ba nhà ông Quang Chiến đến ngã ba đình làng Xuân Hà</t>
  </si>
  <si>
    <t xml:space="preserve"> - Điều chỉnh tuyến theo QĐ 46 "Từ ngã ba nhà ông Quang Chiến đến Trường Tiểu học Thành Công 2", giảm 50m. Bố cục lại để phù hợp với trục tuyến bổ sung.</t>
  </si>
  <si>
    <t xml:space="preserve"> - Điều chỉnh tuyến theo QĐ 46 "Từ đường 274 đi xóm An Hòa, vào 200m", tăng 170m, để bố cục các đoạn đường cùng tính chất và giá trị vào cùng 1 vị trí.</t>
  </si>
  <si>
    <t>Từ ngã ba nhà ông Long Trúc qua đình An Miên đến giáp đất Vạn Phái</t>
  </si>
  <si>
    <t xml:space="preserve"> - Điều chỉnh tuyến theo QĐ 46 "Từ ngã ba chợ Long Thành + 50m ", tăng 390m, để bố cục các đoạn đường cùng tính chất và giá trị vào cùng 1 vị trí.</t>
  </si>
  <si>
    <t xml:space="preserve"> - Điều chỉnh tuyến theo QĐ 46 "Qua ngã ba chợ Long Thành 50 đến Gò Tròn". Chia nhỏ đoạn, để chi tiết hơn, gom khu vực cùng tính chất, giá trị đất vào 1 vị trí.</t>
  </si>
  <si>
    <t>Từ giáp đất nhà ông Cương Hoa đến Gò Đồn</t>
  </si>
  <si>
    <t xml:space="preserve"> - Điều chỉnh tuyến theo QĐ 46 "Từ Gò Tròn đến Gò Đồn". Chia nhỏ đoạn, để chi tiết hơn, gom khu vực cùng tính chất, giá trị đất vào 1 vị trí.</t>
  </si>
  <si>
    <t>Từ Gò Đồn đến chân đập hồ Suối Lạnh</t>
  </si>
  <si>
    <t>Từ chân đập hồ Suối Lạnh đến đỉnh Đèo Khế (hết địa phận xã Thành Công)</t>
  </si>
  <si>
    <t>Bổ sung, đường bê tông rộng 5,5m</t>
  </si>
  <si>
    <t>Ngã ba Gò Đồn đi Hạ Đạt</t>
  </si>
  <si>
    <t xml:space="preserve"> - Điều chỉnh tuyến theo QĐ 46 "Ngã ba Gò Đồn đi làng Đanh", kéo dài thêm 320m để hết tuyến đường đều có giá.</t>
  </si>
  <si>
    <t>Từ ngã ba Gò Đồn đến cách ngã ba làng Đanh 50m</t>
  </si>
  <si>
    <t>Từ cách ngã ba làng Đanh 50m đến ngã ba nhà ông Quảng Viễn, xóm Làng Đanh</t>
  </si>
  <si>
    <t xml:space="preserve"> - Điều chỉnh tuyến theo QĐ 46 "Từ cách ngã ba làng Đanh 50m đến qua cổng làng Đanh 50m", kéo dài thêm 50m để hết tuyến đều có giá.</t>
  </si>
  <si>
    <t>Từ ngã ba nhà ông Quảng Viễn đến cổng làng Vạn Phú</t>
  </si>
  <si>
    <t>Từ cổng làng Vạn Phú đi qua trường Tiểu học Thành Công 3 đến cổng làng Hạ Đạt</t>
  </si>
  <si>
    <t xml:space="preserve"> - Điều chỉnh tuyến theo QĐ 46 "Từ giáp đất xã Bắc Sơn, huyện Sóc Sơn, qua Nhà máy gạch Hồng Trang đến hết đất nhà ông Lưu Văn Hai, xóm Ao Sen", tăng 900m, để bố cục hết toàn tuyến, khép kín với tuyến bổ sung.</t>
  </si>
  <si>
    <t>Từ Quốc lộ 3 cũ đến đường sắt</t>
  </si>
  <si>
    <t xml:space="preserve"> - Điều chỉnh tuyến theo QĐ 46" Từ đường sắt đến cách Quốc lộ 3 mới 100m" để phù hợp với lý trình đường Lý Nam Đế.</t>
  </si>
  <si>
    <t xml:space="preserve"> - Chuyển từ đường Quốc lộ 3 đi Tiên Phong sang theo NQ 30/NQ-HĐND.
 - Điều chỉnh tuyến theo QĐ 46 "Từ ngã ba Kho dự trữ C203 +200m" để phù hợp với lý trình đường Lý Nam Đế.</t>
  </si>
  <si>
    <t xml:space="preserve"> - Chuyển từ đường Quốc lộ 3 đi Tiên Phong sang theo NQ 30/NQ-HĐND.
- Đặt tên đường theo NQ 30/NQ-HĐND .</t>
  </si>
  <si>
    <t>Từ ngã ba Cao Vương đến giáp đất Tiên Phong</t>
  </si>
  <si>
    <t xml:space="preserve"> - Chuyển từ đường Quốc lộ 3 đi Tiên Phong sang theo NQ 30/NQ-HĐND.</t>
  </si>
  <si>
    <t>Từ cầu Tiên Phong đến đường rẽ trường THCS Tiên Phong</t>
  </si>
  <si>
    <t xml:space="preserve"> - Chuyển từ đường Quốc lộ 3 đi Tiên Phong sang theo NQ 30/NQ-HĐND.
 -Điều chỉnh tuyến theo QĐ 46 là "Từ cầu Tiên Phong đến hết đất nhà ông Hà Trọng Đại", giảm 300m, để tuyến đường có hạ tầng và giá trị tương đương nhau. </t>
  </si>
  <si>
    <t>Từ đường rẽ trường THCS Tiên Phong đến hết đất nhà ông Đào Văn Tiến</t>
  </si>
  <si>
    <t xml:space="preserve"> - Chuyển từ đường Quốc lộ 3 đi Tiên Phong sang theo NQ 30/NQ-HĐND.
- Điều chỉnh tuyến theo QĐ 46 là "Từ giáp đất nhà ông Hà Trọng Đại qua chợ Cầu Gô đến hết đất nhà ông Đào Văn Tiến", tăng 300m để tuyến đường có hạ tầng và giá trị tương đương nhau. </t>
  </si>
  <si>
    <t>Từ giáp đất nhà ông Đào Văn Tiến đến qua ngã tư Nguyễn Hậu 100m</t>
  </si>
  <si>
    <t>Từ qua ngã tư Nguyễn Hậu 100m đến bến đò Thù Lâm</t>
  </si>
  <si>
    <t>Từ đường đi Tiên Phong (giáp đất ông Thoại) đến nhà ông Bằng, tổ dân phố Đại Phong</t>
  </si>
  <si>
    <t>Từ nhà ông Bằng, tổ dân phố Đại Phong đến đường Nguyễn Cấu (nhà ông Hưng tổ dân phố Đại Phong)</t>
  </si>
  <si>
    <t>Nhánh từ ngã ba nhà bà Vân, tổ dân phố Kim Thái đến hết đất nhà bà Sơn, tổ dân phố Kim Thái</t>
  </si>
  <si>
    <t>Từ đường đi Tiên Phong đến sau ga Phổ Yên (nhà ông Thắng thuế)</t>
  </si>
  <si>
    <t>Từ cổng chính Z131 đến nhà khách Z131</t>
  </si>
  <si>
    <t xml:space="preserve"> - Chuyển từ "một số đường thuộc phường Đồng Tiến"  sang theo NQ 30/NQ-HĐND.
- Đặt tên đường theo NQ 30/NQ-HĐND.</t>
  </si>
  <si>
    <t xml:space="preserve"> - Chuyển từ "một số đường thuộc phường Đồng Tiến"  sang theo NQ 30/NQ-HĐND.</t>
  </si>
  <si>
    <t>Từ nhà ông Kế tổ dân phố Hoàng Thanh đến ngã ba nhà ông Cường, tổ dân phố Hoàng Thanh</t>
  </si>
  <si>
    <t>Từ ngã ba nhà ông Cường đến nghĩa địa Đồng Sểnh</t>
  </si>
  <si>
    <t>Từ nhà ông Lễ, tổ dân phố Hoàng Thanh đến nhà ông Ba (Đương), tổ dân phố Hoàng Thanh</t>
  </si>
  <si>
    <t>Từ nhà ông Hướng, tổ dân phố Hoàng Thanh đến nhà ông Ngọ (Lan), tổ dân phố Hoàng Thanh</t>
  </si>
  <si>
    <t>Từ đường đi Tiên Phong (ngã ba C203) đến đập tràn An Bình</t>
  </si>
  <si>
    <t xml:space="preserve"> - Chuyển từ "một số đường thuộc phường Đồng Tiến" sang theo NQ 30/NQ-HĐND.</t>
  </si>
  <si>
    <t>Từ ngã ba C203 vào 100m</t>
  </si>
  <si>
    <t>Từ ngã ba C203 + 100m đến đập tràn An Bình</t>
  </si>
  <si>
    <t>Từ đường đi Tiên Phong (nhà ông Quản) đến nhà ông Năng, tổ dân phố Tân Long</t>
  </si>
  <si>
    <t>Từ đường đi Tiên Phong (ngã ba Cao Vương) đến Km0 đê Chã</t>
  </si>
  <si>
    <t>Từ biển di tích lịch sử bà Lưu Thị Phận Cổ Pháp - Hảo Sơn đến giếng làng Yên Trung</t>
  </si>
  <si>
    <t xml:space="preserve"> - Chuyển từ đường "quốc lộ 3 đi Tiên Phong" sang theo NQ 30/NQ-HĐND.
 - Điều chỉnh tách tuyến theo QĐ 46 là "Từ đường đi Tiên Phong (trạm điện Trung Quân) qua ngã năm Giã Thù đến ngã năm Cầu Gô" để phù hợp với tình hình thực tế.</t>
  </si>
  <si>
    <t>Từ ngã ba nhà ông Hoàng Văn Cư tổ dân phố Giã Thù 3 đến ngã ba nhà ông Nguyễn Văn Hàng tổ dân phố Giã Thù 4</t>
  </si>
  <si>
    <t>Bổ sung, đường bê tông 4m</t>
  </si>
  <si>
    <t xml:space="preserve"> - Chuyển từ đường "Quốc lộ 3 đi Tiên Phong" sang theo NQ 30/NQ-HĐND.
-Điều chỉnh tuyến theo QĐ 46 là "Sau 100m đến hết đất nhà ông Dương Văn Huy, thôn Giã Trung", giảm 350m do có cùng cơ sở hạ tầng và giá trị tương đương nhau</t>
  </si>
  <si>
    <t xml:space="preserve"> - Chuyển từ đường "Quốc lộ 3 đi Tiên Phong" để phù hợp với lý trình đường Lý Nam Đế theo NQ 30/NQ-HĐND.
- Điều chỉnh tách tuyến theo QĐ 46 là "Từ ngã năm Cầu Gô + 100m qua đình Xuân Trù đến đình Thù Lâm" do lý trình ở bảng giá tại QĐ 46/2019/QĐ-UBND thiếu 100m</t>
  </si>
  <si>
    <t>Từ ngã tư chùa Thù Lâm đến đê Hà Châu</t>
  </si>
  <si>
    <t>Từ nhà ông Hoàng Trọng Hòa tổ dân phố Trung Lâm đến đê Hà Châu giáp nhà ông Hoàng Văn Tình tổ dân phố Đông Lâm</t>
  </si>
  <si>
    <t xml:space="preserve">  - Chuyển từ đường "Quốc lộ 3 đi Tiên Phong" sang theo NQ 30/NQ-HĐND.
- Điều chỉnh "xóm" thành "tổ dân phố" theo NQ 469/NQ-UBTVQH.</t>
  </si>
  <si>
    <t>Từ đình Giã Trung đến nhà ông Nguyễn Văn Cao tổ dân phố Giã Trung 1</t>
  </si>
  <si>
    <t>Từ nhà ông Lê Văn Đản tổ dân phố Giã Trung 2 đến nhà ông Nguyễn Văn Sơn tổ dân phố Giã Trung 2</t>
  </si>
  <si>
    <t>Từ đường đi Tiên Phong (ngã ba nhà ông Đào Văn Tiến) đến chân đê Yên Trung (cống Bò Đái)</t>
  </si>
  <si>
    <t xml:space="preserve">  - Chuyển từ đường "Quốc lộ 3 đi Tiên Phong" sang theo NQ 30/NQ-HĐND.</t>
  </si>
  <si>
    <t>Từ ngã tư Nguyễn Hậu + 100m đến đình làng Nguyễn Hậu</t>
  </si>
  <si>
    <t>Từ ngã ba nhà ông Tạ Văn Tân tổ dân phố Đông Lâm đến nhà ông Nguyễn Văn Chất tổ dân phố Nguyễn Hậu 2</t>
  </si>
  <si>
    <t>Từ ngã ba nhà ông Hà Văn Thực đến ngã ba nhà ông Hà Văn Phiến tổ dân phố Nguyễn Hậu 1</t>
  </si>
  <si>
    <t>Từ ngã ba nhà ông Hà Văn Thực tổ dân phố Nguyễn Hậu 1 đến đê Hà Châu</t>
  </si>
  <si>
    <t>Từ giáp đất Đông Cao đến hết đất trường tiểu học Tân Phú (đường nhựa rộng 9m)</t>
  </si>
  <si>
    <t>Bổ sung, đường nhựa rộng 9m</t>
  </si>
  <si>
    <t>Từ hết đất trường tiểu học Tân Phú đến giáp đất Thuận Thành</t>
  </si>
  <si>
    <t>Bổ sung, đường bê tông rộng 9m</t>
  </si>
  <si>
    <t>Từ đê Chã đến UBND phường Tân Phú</t>
  </si>
  <si>
    <t>Từ UBND phường Tân Phú đi về 2 phía đến đê Chã</t>
  </si>
  <si>
    <t>Từ Quốc lộ 3 đến qua bờ kênh Núi Cốc 100m</t>
  </si>
  <si>
    <t>Từ đường Ngô Gia Tự (nhà Đạt Mai) đến nhà ông Tâm Tính</t>
  </si>
  <si>
    <t>Bổ sung, đường bê tông rộng 2.5m</t>
  </si>
  <si>
    <t>Từ nhà bà Thơm Cường qua nhà bà Dung đến hết đất ông Ảnh</t>
  </si>
  <si>
    <t>Đề xuất điều chỉnh chiều dài tuyến. Do BV quân y 91 đã xây tường rào nên chỉ đi được đến cổng phụ Bệnh viện Quân Y 91</t>
  </si>
  <si>
    <t> 1</t>
  </si>
  <si>
    <t>Từ đền thờ liệt sỹ đến đường sắt Hà Thái (đoạn đã xong hạ tầng)</t>
  </si>
  <si>
    <t>Từ qua ngã ba dốc Xe Trâu 120m đến ngã ba (nhà ông Trung Trạm)</t>
  </si>
  <si>
    <t>Từ ngã ba nhà ông Trung Trạm đến cổng chính nhà máy Z131</t>
  </si>
  <si>
    <t xml:space="preserve"> - Cắt từ đường "Lý Nam Đế" theo NQ 30/NQ-HĐND.
- Điều chỉnh ngắt đoạn "Từ đường đi Tiên Phong, nhà ông Đính Mầu đến cổng chính Z131" để phù hợp với đường Nguyễn Thị Minh Khai.</t>
  </si>
  <si>
    <t>Từ cổng chính nhà máy Z131 đến đường gom cao tốc Hà Nội - Thái Nguyên</t>
  </si>
  <si>
    <t>3000 - 2000- 2500</t>
  </si>
  <si>
    <t xml:space="preserve"> - Chuyển từ đường "Lý Nam Đế" theo NQ 30/NQ-HĐND.</t>
  </si>
  <si>
    <t>Từ UBND phường Nam Tiến đến kênh Núi Cốc</t>
  </si>
  <si>
    <t xml:space="preserve"> - Điều chỉnh tuyến theo QĐ 46 "Từ kênh Núi Cốc đến UBND phường Nam Tiến" để phù hợp lý trình đường Trần Nguyên Hãn.</t>
  </si>
  <si>
    <t>Từ kênh Núi Cốc đến Quốc lộ 3</t>
  </si>
  <si>
    <t xml:space="preserve"> - Điều chỉnh tuyến theo QĐ 46 "Từ Quốc lộ 3 đến kênh Núi Cốc" để phù hợp lý trình đường Trần Nguyên Hãn.</t>
  </si>
  <si>
    <t>Từ trường Tiểu học Nam Tiến I đến đường sắt Hà Thái</t>
  </si>
  <si>
    <t>Điều chỉnh độ dài đường theo NQ 30/NQ-HĐND</t>
  </si>
  <si>
    <t>Từ đường sắt đến chân cầu vượt Đông Cao</t>
  </si>
  <si>
    <t>Từ chân cầu vượt Đông Cao đến đê Chã</t>
  </si>
  <si>
    <t xml:space="preserve"> - Chuyển từ đường "Hoàng Quốc Việt"  theo NQ 30/NQ-HĐND.
- Điều chỉnh tuyến theo QĐ 46 "Từ đường Triệu Quang Phục (cầu vượt Đông Cao) đến đê Chã" để phù hợp với lý trình đường Triệu Quang Phục</t>
  </si>
  <si>
    <t>Từ chợ Chã đi tổ dân phố Quan Rùa đến chân đê Chã</t>
  </si>
  <si>
    <t>Từ Quốc lộ 3 đến qua chợ Thanh Xuyên 50m</t>
  </si>
  <si>
    <t>Từ qua chợ Thanh Xuyên 50m đến 250m</t>
  </si>
  <si>
    <t>Từ qua chợ Thanh Xuyên 250m đến đê Sông Công phường Trung Thành (đê Tứ Thịnh)</t>
  </si>
  <si>
    <t>Từ cống chui Phù Lôi đến cống Táo đê Chã Thuận Thành</t>
  </si>
  <si>
    <t xml:space="preserve"> - Điều chỉnh tuyến theo QĐ 46 "Từ cống chui Phù Lôi đến cống số 3 đê Chã Thuận Thành", tăng 2700m theo lý trình của NQ 30/NQ-HĐND.</t>
  </si>
  <si>
    <t>Đê Chã đến ngã tư nhà ông Phạm Bá Lơ</t>
  </si>
  <si>
    <t>Từ Quốc lộ 3 đến đường sắt Hà Thái</t>
  </si>
  <si>
    <t>Từ đường Triệu Túc đến nhà ông Duyên bí thư</t>
  </si>
  <si>
    <t>Ngõ số 2, số 4, vào 150m</t>
  </si>
  <si>
    <t>Từ ngã ba dốc đền Đồng Thụ đến nhà ông Giới</t>
  </si>
  <si>
    <t xml:space="preserve"> - Điều chỉnh độ dài đường theo NQ 30/NQ-HĐND.</t>
  </si>
  <si>
    <t>Từ UBND phường Tân Hương đến ngã ba giao với phố Lê Lai, tổ dân phố Tân Long phường Tân Hương</t>
  </si>
  <si>
    <t>Bổ sung, đường nhựa 7,5m</t>
  </si>
  <si>
    <t>Từ nhà ông Thái tổ dân phố Cầu Tiến đến nhà bà Út tổ dân phố Trường Thọ</t>
  </si>
  <si>
    <t>Bổ sung, đường bê tông 2,5m</t>
  </si>
  <si>
    <t>Bổ sung, đường bê tông 3m</t>
  </si>
  <si>
    <t>Từ Quốc lộ 3 đến nghè ông Đại</t>
  </si>
  <si>
    <t>MỘT SỐ ĐƯỜNG THUỘC PHƯỜNG ĐỒNG TIẾN</t>
  </si>
  <si>
    <t>Từ Cầu Máng, tổ dân phố Vinh Xương đến đất ở nhà ông Tấn, tổ dân phố Vinh Xương</t>
  </si>
  <si>
    <t>Từ nhà ông Mỵ, tổ dân phố Vinh Xương qua nhà ông Hải đến đường Gom</t>
  </si>
  <si>
    <t>Điều chỉnh "tổ dân phố Vườn Dẫy" thành " tổ dân phố Thanh Trung" theo NQ 79/NQ-HĐND</t>
  </si>
  <si>
    <t>Điều chỉnh "tổ dân phố Vườn Dẫy và tổ dân phố Tân Hoa" thành " tổ dân phố Thanh Trung" theo NQ 79/NQ-HĐND</t>
  </si>
  <si>
    <t xml:space="preserve">Đặt tên đường theo NQ số 30/NQ-HĐND </t>
  </si>
  <si>
    <t>Điều chỉnh "tổ dân phố Tân Hoa" thành " tổ dân phố Thanh Trung" theo NQ 79/NQ-HĐND</t>
  </si>
  <si>
    <t>Từ nhà bà Hoa (giáp đường sắt Hà - Thái) đến hết địa phận phường Đồng Tiến</t>
  </si>
  <si>
    <t>Điều chỉnh "tổ dân phố Ga" thành "tổ dân phố Đại Ga" theo NQ 79/NQ-HĐND</t>
  </si>
  <si>
    <t>Từ nhà ông Tiến (Mười) tổ dân phố Đại Ga đến đường sắt (nhà bà Nghì, tổ dân phố Đại Phong, phường Ba Hàng)</t>
  </si>
  <si>
    <t>Điều chỉnh " tổ dân phố Ấp Bắc" thành "tổ dân phố Bắc Nam" theo NQ 79/NQ-HĐND</t>
  </si>
  <si>
    <t>Từ nhà bà Hằng (Thăng) đến nhà ông Lê (giáp đất Tân Hương)</t>
  </si>
  <si>
    <t>Từ nhà bà Thúy qua nhà ông Thành đến nhà bà Hằng (Thăng)</t>
  </si>
  <si>
    <t>Điều chỉnh "tổ dân phố Nam" thành "tổ dân phố Bắc Nam" theo NQ 79/NQ-HĐND</t>
  </si>
  <si>
    <t>Điều chỉnh"tổ dân phố Nam" thành "tổ dân phố Bắc Nam" theo NQ 79/NQ-HĐND</t>
  </si>
  <si>
    <t>Từ nhà ông Chiến (Chắt) đến hết nhà ông Sơn, tổ dân phố Đình</t>
  </si>
  <si>
    <t>Từ nhà ông Hợp (Đồ) qua nhà ông Tân đến ngã tư nhà ông Thơ (Sách)</t>
  </si>
  <si>
    <t>Từ ngã ba nhà ông Tân đến nhà ông Liêm</t>
  </si>
  <si>
    <t>Từ nhà ông Long (Vận) qua ngã tư nhà Thơ (Sách) đến nhà bà Lơ (Thư)</t>
  </si>
  <si>
    <t>Từ ngã tư nhà Thơ (Sách) đến hết nhà ông Hành, tổ dân phố Giữa</t>
  </si>
  <si>
    <t>Từ ngã ba nhà ông Hạnh đến chân Cầu Máng</t>
  </si>
  <si>
    <t>Từ nhà ông Phượng, tổ dân phố Giữa đến nhà ông Xuân, tổ dân phố Giữa</t>
  </si>
  <si>
    <t>Từ nhà bà Oanh (Khánh) chân cầu vượt đến hết nhà bà Chi, tổ dân phố Giữa</t>
  </si>
  <si>
    <t>Từ nhà bà Khoa đến đập tràn Bình Tiến</t>
  </si>
  <si>
    <t>Ngã ba nhà ông Vy, tổ dân phố Tân Thành đến nhà ông Dụng (Du)</t>
  </si>
  <si>
    <t>Từ nhà ông Giang, tổ dân phố Tân Thành đến nhà bà Huyền (Hưng), ngã tư tổ dân phố Hoàng Vân</t>
  </si>
  <si>
    <t xml:space="preserve"> - Điều chỉnh "tổ dân phố Vườn Dẫy" thành " tổ dân phố Thanh Trung" theo NQ 79/NQ-HĐND</t>
  </si>
  <si>
    <t xml:space="preserve"> - Điều chỉnh "tổ dân phố Vườn Dẫy và tổ dân phố Tân Hoa" thành " tổ dân phố Thanh Trung" theo NQ 79/NQ-HĐND
 - Đặt tên đường theo Nghị quyết số 30/NQ-HĐND ngày 20/7/2022</t>
  </si>
  <si>
    <t xml:space="preserve"> - Điều chỉnh "tổ dân phố Con Trê" thành "tổ dân phố Thái Bình" theo NĐ 79/NĐ-HĐND và NQ 190/NQ-HĐND.</t>
  </si>
  <si>
    <t xml:space="preserve"> - Điều chỉnh "tổ dân phố Con Trê" thành "tổ dân phố Thái Bình" theo NĐ 79/NĐ-HĐND và NQ 190/NQ-HĐND.
- Đổi tên "Ba Hàng - Tiên Phong" thành "Lý Nam Đế" theo NQ 30/NQ-HĐND.</t>
  </si>
  <si>
    <t xml:space="preserve">Đặt tên đường theo Nghị quyết số 30/NQ-HĐND </t>
  </si>
  <si>
    <t>Từ cách UBND xã Minh Đức 150m đến qua UBND xã Minh Đức 150m</t>
  </si>
  <si>
    <t>Từ qua UBND xã Minh Đức 150m đến hết địa phận xã Minh Đức</t>
  </si>
  <si>
    <t>Từ cách chợ Bắc Sơn 50m đến qua chợ Bắc Sơn 50m</t>
  </si>
  <si>
    <t xml:space="preserve">Từ qua chợ Bắc Sơn 50m đến qua đường rẽ UBND phường Bắc Sơn 300m </t>
  </si>
  <si>
    <t>Từ qua đường rẽ UBND phường Bắc Sơn 300m đến cách chợ Phúc Thuận 50m</t>
  </si>
  <si>
    <t>Từ cách chợ Phúc Thuận 50m đến qua chợ Phúc Thuận 50m</t>
  </si>
  <si>
    <t>Từ qua chợ Phúc Thuận 50m đến qua cây đa Bến Đông 200m</t>
  </si>
  <si>
    <t>Từ qua cây đa Bến Đông 200m đến cầu số 1</t>
  </si>
  <si>
    <t>Từ cầu số 1 đến ngã ba đi xóm Quân Xóm</t>
  </si>
  <si>
    <t>Bổ sung, đường bê tông rộng 7m</t>
  </si>
  <si>
    <t>Từ ngã ba xóm Đậu đến đập tràn Tân Lập</t>
  </si>
  <si>
    <t>Từ nhà Quang Dự đến nhà Thế Tâm</t>
  </si>
  <si>
    <t>Từ cây đa đến nhà Ngà Đoàn</t>
  </si>
  <si>
    <t>Từ ngã tư nhà Cường Hương đến Nhà văn hóa Thuận Đức</t>
  </si>
  <si>
    <t>Từ ngã ba nhà ông Phương Cây đến hết địa phận phường Bắc Sơn</t>
  </si>
  <si>
    <t>Từ nhà ông Phương Cây đến ngã tư nhà ông Bình Thủy</t>
  </si>
  <si>
    <t>Từ ngã ba đường T05 vào Z131</t>
  </si>
  <si>
    <t>Bổ sung, đường nhựa rộng 11m</t>
  </si>
  <si>
    <t>Bổ sung, đường nhựa rộng 3m</t>
  </si>
  <si>
    <t>Từ ngã ba nghĩa trang suối ngàn viên đến Nhà văn hóa Thuận Đức</t>
  </si>
  <si>
    <t>Từ ngã ba đường WB3 nhà bà Chiến Đoàn đến nhà ông Mạnh Tâm</t>
  </si>
  <si>
    <t>Từ ngã ba đường WB3 nhà ông Vượng Yến đến nhà ông Mạnh Tâm</t>
  </si>
  <si>
    <t>Từ ngã ba đường WB3 nhà ông Trung Điềm đến nhà ông Cảnh Dung</t>
  </si>
  <si>
    <t>Từ ngã ba đường WB3 nhà ông Tuyên Hường đến nhà Sáng Thơm</t>
  </si>
  <si>
    <t>Từ ngã ba nhà ông Tuyết Phương đến Nhà văn hóa Thuận Đức</t>
  </si>
  <si>
    <t>Từ đập tràn Bến Cao đến nhà ông Hoàng Văn Công xóm Nhe, xã Thành Công</t>
  </si>
  <si>
    <t xml:space="preserve">Điều chỉnh tách tuyến "Từ đập tràn Bến Cao đến nhà ông Hoàng Văn Công xóm Nhe, xã Thành Công" </t>
  </si>
  <si>
    <t>Từ đường liên kết vùng đến nhà ông Hoàng Văn Công xóm Nhe, xã Thành Công</t>
  </si>
  <si>
    <t>Từ nhà Tuấn Định đến bê tông Tùng Tuấn</t>
  </si>
  <si>
    <t>Từ đường ĐT.261 đi hồ chữ T:</t>
  </si>
  <si>
    <t>Từ ngã tư nhà ông Lê Văn Xuân đến hồ chữ T</t>
  </si>
  <si>
    <t>Từ nhà ông Duy Khiêm đến hồ chữ T</t>
  </si>
  <si>
    <t>Từ ngã tư nhà ông Phạm Duy Hữu đến nhà ông Bùi Quý Minh Ánh</t>
  </si>
  <si>
    <t>Từ ngã tư nhà ông Bình Thủy đến Nhà văn hóa tổ dân phố Trung</t>
  </si>
  <si>
    <t>Từ ngã ba chợ Phúc Thuận đi xóm Quân Cay, vào 400m</t>
  </si>
  <si>
    <t>Đường rẽ đi Phúc Tân qua đập tràn đến hết địa phận Phúc Tân (tuyến đường WB3)</t>
  </si>
  <si>
    <t>Từ đường rẽ đi Phúc Tân đến đập tràn</t>
  </si>
  <si>
    <t xml:space="preserve">Từ giáp đất xã Phúc Thuận đến cách UBND xã Phúc Tân 500m </t>
  </si>
  <si>
    <t>Từ cách UBND xã Phúc Tân 500m đến qua UBND xã Phúc Tân 500m</t>
  </si>
  <si>
    <t xml:space="preserve">Từ qua UBND xã Phúc Tân 500m đến giáp đất xã Tân Cương </t>
  </si>
  <si>
    <t>Ngã tư Đức Phú đi đèo Nhỡn</t>
  </si>
  <si>
    <t>Từ ngã tư Đức Phú đến đập tràn Trung Năng</t>
  </si>
  <si>
    <t>Ngã ba đường WB3 đi hồ chữ T</t>
  </si>
  <si>
    <t>Từ ngã ba sân vận động Bắc Sơn đến nhà Hiến Bồi</t>
  </si>
  <si>
    <t>Từ ngã ba nhà ông Đăng Thuần đến nhà ông Tô Xuân Phước</t>
  </si>
  <si>
    <t>Từ đường WB3 vào khu đồng vườn</t>
  </si>
  <si>
    <t>Từ đập tràn Trung Năng đến đèo Nhỡn</t>
  </si>
  <si>
    <t xml:space="preserve"> - Bắc Sơn: 1 triệu đồng.
 - Phúc Thuận: 1 triệu đồng.</t>
  </si>
  <si>
    <t>Từ ngã ba nhà Hà Kiên đến nhà Thành Cúc</t>
  </si>
  <si>
    <t>Từ ngã ba nhà ông Lê Doãn Thiện đến ngã ba nhà bà Trần Thị Luyện</t>
  </si>
  <si>
    <t>Đường gom 2 bên chân cầu vượt đường sắt</t>
  </si>
  <si>
    <t>Bổ sung, đường nhựa rộng 5m</t>
  </si>
  <si>
    <t>Đường gom đi tổ dân phố Mãn Chiêm từ đất ông Dương Văn Đồng đến hết phường Hồng Tiến</t>
  </si>
  <si>
    <t xml:space="preserve"> - Điều chỉnh tuyến theo QĐ 46 "Tỉnh lộ 266 qua khu tái định cư xóm Mãn Chiêm đến đất nhà ông Sáu", tăng 66m để phù hợp với thực tế và cả tuyến đều có giá.</t>
  </si>
  <si>
    <t>Từ đất nhà bà Hà Thị Huê đi qua nhà ông Chu Văn Tuấn đến đường gom</t>
  </si>
  <si>
    <t xml:space="preserve"> - Điều chỉnh tuyến theo QĐ 46 "Từ đất nhà ông Sáu đến đất nhà ông Khương xóm Mãn Chiêm", giảm 66m để phù hợp với thực tế và cả tuyến đều có giá.</t>
  </si>
  <si>
    <t>CÁC KHU TÁI ĐỊNH CƯ</t>
  </si>
  <si>
    <t xml:space="preserve">Khu tái định cư xóm Xây, xã Thuận Thành </t>
  </si>
  <si>
    <t xml:space="preserve">Lô 1 tiếp giáp tuyến từ Quốc lộ 3 đến đường sắt Hà Thái (đường rộng 7,5m) </t>
  </si>
  <si>
    <t>Khu tái định cư xóm Đình, xã Tân Phú (đường rộng 7,5m)</t>
  </si>
  <si>
    <t>Khu tái định cư xóm Yên Gia, xã Tân Phú (đường rộng 7,5m)</t>
  </si>
  <si>
    <t>Khu tái định cư xóm Trại, xã Tân Phú (đường rộng 7,5m)</t>
  </si>
  <si>
    <t>Khu tái định cư xóm Tân Long 1, xóm Tân Long 2 xã Tân Hương (đường rộng 7,5m)</t>
  </si>
  <si>
    <t>Khu tái định cư xóm Sứ, xóm Ao Đình xã Tân Hương (đường rộng 7,5m)</t>
  </si>
  <si>
    <t>Khu dân cư tập trung xóm Sơn Trung, phường Bắc Sơn (đường rộng 3,5m - 5,0m)</t>
  </si>
  <si>
    <t>Khu tái định cư khối Đồng Tâm, phường Bãi Bông (đường 7,5m)</t>
  </si>
  <si>
    <t>Khu tái định cư tổ dân phố An Bình, tổ dân phố Thái Bình, phường Đồng Tiến (đường rộng 7,5m)</t>
  </si>
  <si>
    <t>Khu tái định cư xã Nam Tiến (đường rộng 7,5m)</t>
  </si>
  <si>
    <t>Khu tái định cư xã Hồng Tiến (khu tái định cư khu công nghiệp Yên Bình, đường rộng 7m)</t>
  </si>
  <si>
    <t>Khu Tái định cư Chiến Thắng, phường Đồng Tiến (đường 7,5m)</t>
  </si>
  <si>
    <t>Khu Tái định cư Thanh Xuân, phường Đồng Tiến (đường 7,5m)</t>
  </si>
  <si>
    <t>Khu tái định cư Cống Vỡ, phường Đồng Tiến (đường rộng 7,5m)</t>
  </si>
  <si>
    <t>Khu tái định cư Tân Hoa, phường Đồng Tiến (đường rộng 7,5m)</t>
  </si>
  <si>
    <t>Khu tái định cư Thanh Hoa, phường Đồng Tiến (đường 7,5m)</t>
  </si>
  <si>
    <t>Khu dân cư Tân Đại Việt, phường Đồng Tiến (đường rộng 7,5m)</t>
  </si>
  <si>
    <t>Khu tái định cư Bờ Hội, xã Thuận Thành (đường rộng 7,5m)</t>
  </si>
  <si>
    <t>Khu tái định cư Phù Lôi, xã Thuận Thành (đường rộng 7,5m)</t>
  </si>
  <si>
    <t>Khu tái định cư tổ dân phố Hắng, phường Hồng Tiến (trừ các lô bám đường Tôn Đức Thắng)</t>
  </si>
  <si>
    <t>Điều chỉnh để phù hợp với thực tế</t>
  </si>
  <si>
    <t xml:space="preserve">Khu dân cư Phú Đại Cát </t>
  </si>
  <si>
    <t>Khu Tái định cư Hồng Tiến 2 (trừ các lô bám Từ nhà văn hoá tổ dân phố Ngoài đến hết trường Tiểu học Hồng Tiến 2), đường quy hoạch rộng 15,5m</t>
  </si>
  <si>
    <t>Khu Tái định cư xóm Mãn Chiêm (trừ trục từ tỉnh lộ 266 qua khu tái định cư tổ dân phố Mãn Chiêm đến đất nhà bà Hà Thị Huê, tổ dân phố Mãn Chiêm), đường quy hoạch rộng 10.5m</t>
  </si>
  <si>
    <t>Điều chỉnh khu tái định cư theo QĐ 46 "Khu Tái định cư xóm Mãn Chiêm (đường rộng 7m)" do trùng giá với mục XXIV.TP.1</t>
  </si>
  <si>
    <t>Khu dân cư Hồng Diện (trừ các lô bám Tỉnh lộ 261), đường quy hoạch rộng 13.5m</t>
  </si>
  <si>
    <t>Khu dân cư Tân Trung, xã Đắc Sơn (đường rộng 5,5m)</t>
  </si>
  <si>
    <t>Khu dân cư Tân Tiến, xã Tân Hương (đường rộng 7,5m)</t>
  </si>
  <si>
    <t>Khu tái định cư Hoàng Thanh, phường Đồng Tiến, thị xã Phổ Yên (Khu số 2)</t>
  </si>
  <si>
    <t>Đường quy hoạch rộng 19,5m.</t>
  </si>
  <si>
    <t>Đường quy hoạch  rộng 15,5m</t>
  </si>
  <si>
    <t>Đường quy hoạch rộng 22,0m.</t>
  </si>
  <si>
    <t>Đường quy hoạch rộng 15,5m.</t>
  </si>
  <si>
    <t>Đường quy hoạch rộng 24,0m</t>
  </si>
  <si>
    <t>Khu tái định cư xóm Hạ, xã Nam Tiến</t>
  </si>
  <si>
    <t>Đường quy hoạch 30,0 m.</t>
  </si>
  <si>
    <t>Đường quy hoạch 27,0 m.</t>
  </si>
  <si>
    <t>Đường quy hoạch 15,5 m.</t>
  </si>
  <si>
    <t>Khu tái định cư Vạn Phái</t>
  </si>
  <si>
    <t>Đường quy hoạch rộng 9,0m.</t>
  </si>
  <si>
    <t>Khu tái định cư Phúc Thuận 1</t>
  </si>
  <si>
    <t>Khu tái định cư Phúc Thuận 2</t>
  </si>
  <si>
    <t>Khu tái định cư Thành Công 1</t>
  </si>
  <si>
    <t>Khu tái định cư Thành Công 2</t>
  </si>
  <si>
    <t>Khu tái định cư Thành Công 3</t>
  </si>
  <si>
    <t>Khu dân cư Phú Đông</t>
  </si>
  <si>
    <t>Đường quy hoạch rộng 20,0m</t>
  </si>
  <si>
    <t>Đường quy hoạch rộng 30m (Mặt đường ĐT.261)</t>
  </si>
  <si>
    <t>Đường quy hoạch rộng 20m</t>
  </si>
  <si>
    <t>Đường quy hoạch rộng 16m</t>
  </si>
  <si>
    <t>Đường quy hoạch rộng 42 m</t>
  </si>
  <si>
    <t>Đường quy hoạch rộng 30 m</t>
  </si>
  <si>
    <t>Đường quy hoạch rộng 27 m</t>
  </si>
  <si>
    <t>Đường quy hoạch rộng 24 m</t>
  </si>
  <si>
    <t>Đường quy hoạch rộng 15,5 m</t>
  </si>
  <si>
    <t>Đất tái định cư trong Điểm dân cư nông thôn Thành Lập (Khu dân cư Thành Lập 2)</t>
  </si>
  <si>
    <t>Đường quy hoạch rộng 19m</t>
  </si>
  <si>
    <t>Đường quy hoạch rộng 9m</t>
  </si>
  <si>
    <t>Đường quy hoạch rộng 24,5m</t>
  </si>
  <si>
    <t>Đường quy hoạch rộng 24m</t>
  </si>
  <si>
    <t>Đường quy hoạch rộng 29m</t>
  </si>
  <si>
    <t>Đất tái định cư trong Khu đô thị Nam Tiến (Khu số 5)</t>
  </si>
  <si>
    <t>Đường quy hoạch rộng 19,75m</t>
  </si>
  <si>
    <t>Đường quy hoạch rộng 18,5m</t>
  </si>
  <si>
    <t>Đường quy hoạch rộng 14,5m</t>
  </si>
  <si>
    <t>Đường quy hoạch rộng 28m</t>
  </si>
  <si>
    <t>Đường quy hoạch rộng 17m</t>
  </si>
  <si>
    <t>Đường quy hoạch rộng 19,5m (bám mặt đường Phố Trần Đăng Ninh)</t>
  </si>
  <si>
    <t xml:space="preserve">Đặt tên phố mới theoNQ số 30/NQ-HĐND </t>
  </si>
  <si>
    <t>Từ Trạm Y tế phường Đông Cao đến hết đất phường Đông Cao</t>
  </si>
  <si>
    <t>Từ hết đất phường Đông Cao đến đường gom cao tốc Hà Nội - Thái Nguyên</t>
  </si>
  <si>
    <t>Đặt tên phố mới theo NQ 30/NQ-HĐND</t>
  </si>
  <si>
    <t xml:space="preserve"> - Chuyển từ đường "Hoàng Quốc Việt" theo NQ 30/NQ-HĐND.</t>
  </si>
  <si>
    <t xml:space="preserve"> - Chuyển từ đường "Hoàng Quốc Việt" theo NQ 30/NQ-HĐND.
- Điều chỉnh tuyến theo QĐ 46 là "Từ đường sắt đến bãi sỏi" để phù hợp với lý trình Phố Nguyễn Du.</t>
  </si>
  <si>
    <t xml:space="preserve"> - Chuyển từ đường "Hoàng Quốc Việt"  theo NQ 30/NQ-HĐND.
- Điều chỉnh tuyến theo QĐ 46 là " Từ Bãi sỏi đến giáp đất phường Tân Phú" để phù hợp với lý trình phố Nguyễn Du.
- Điều chỉnh "xã" thành "phường" theo NQ 469/NQ-UBTVQH15.</t>
  </si>
  <si>
    <t xml:space="preserve"> - Bổ sung, đường bê tông rộng 5,5m. 
 - Khu tái định cư xóm Trại, xã Tân Phú (đường rộng 7,5m) nằm trên trục đường này.</t>
  </si>
  <si>
    <t>Từ đường rẽ trạm dừng nghỉ Hải Đăng đến đê Chã</t>
  </si>
  <si>
    <t>Bổ sung, đường bê tông rộng 5 m</t>
  </si>
  <si>
    <t>Từ cống chui Hương Đình đến đê Chã</t>
  </si>
  <si>
    <t xml:space="preserve">Đặt tên phố mới theo NQ 30/NQ-HĐND </t>
  </si>
  <si>
    <t>Trục phụ đê Chã có đường bê tông rộng 5m đến cổng đền Phú Cốc</t>
  </si>
  <si>
    <t>Bổ sung, đường bê tông rộng 6 m</t>
  </si>
  <si>
    <t>Bổ sung, đường nhựa 16m, vỉa hè 4m lát gạch Terrazo</t>
  </si>
  <si>
    <t>4000 - 3000</t>
  </si>
  <si>
    <t>Gộp tuyến theo QĐ 46 là "Từ Quốc lộ 3 nhà ông Hoà Bỉ (đường rẽ chợ Ba Hàng cũ) đến ngã ba (nhà ông Lưu)" và "Từ ngã ba (nhà ông Lưu) đến giáp đất nhà ông Kiên tổ dân phố 3" để phù hợp với lý trình đường Lưu Nhân Chú.</t>
  </si>
  <si>
    <t>Bổ sung, đường bê tông lòng đường 7.5m, vỉa hè 4m</t>
  </si>
  <si>
    <t>Từ Quốc lộ 3 đến khu dân cư Yên Thứ, phường Ba Hàng</t>
  </si>
  <si>
    <t xml:space="preserve"> - Chuyển từ đường "Phạm Văn Đồng"  theo NQ 30/NQ-HĐND.
- Điều chỉnh tuyến theo QĐ 46 "Từ Quốc lộ 3 đi khu dân cư VIF (đoạn đã xong cơ sở hạ tầng" cho phù hợp theo lý trình phố Trần Đăng Ninh.</t>
  </si>
  <si>
    <t>Từ nhà Tùng Nhung đến ngã ba nhà ông Dương Văn Vân tổ dân phố Giếng</t>
  </si>
  <si>
    <t>Từ ngã ba nhà ông Dương Văn Vân tổ dân phố Giếng đến cầu Thông, tổ dân phố Ngoài</t>
  </si>
  <si>
    <t>Từ cầu Thông, tổ dân phố Ngoài đến cầu Sòi, tổ dân phố Yên Mễ</t>
  </si>
  <si>
    <t>Từ đất ông Hoàng Văn Huân tổ dân phố Giếng đến hết đất ông Dương Văn Tần tổ dân phố Giếng</t>
  </si>
  <si>
    <t>Bổ sung, đường bê tông rộng  4m</t>
  </si>
  <si>
    <t>Từ đất nhà ông Hà Văn Hương tổ dân phố Ngoài đến đường sắt</t>
  </si>
  <si>
    <t>Từ ngã ba nhà ông Dương Văn Vân tổ dân phố Giếng đến ngã ba nhà bà Truyền</t>
  </si>
  <si>
    <t>Từ đất nhà ông Bùi Văn Phòng đến ngã ba giáp khu tái định cư nhà máy gạch Tuynel</t>
  </si>
  <si>
    <t>Bổ sung, đường bê tông rộng  5m</t>
  </si>
  <si>
    <t>Từ nhà ông Nguyễn Văn Kích tổ dân phố Ngoài đến đất bà Dương Thị Hội tổ dân phố Ngoài</t>
  </si>
  <si>
    <t>Từ đất bà Trần Thị Xuân đến hết đất ông Trần Văn Động tổ dân phố Ngoài</t>
  </si>
  <si>
    <t>Từ đất ông Trần Đình Hỷ tổ dân phố Ngoài đến hết đất ông Trần Văn Dục tổ dân phố Ngoài</t>
  </si>
  <si>
    <t>Từ đất ông Dương Văn Dụ tổ dân phố Ngoài đến sân bóng tổ dân phố Ngoài</t>
  </si>
  <si>
    <t>Từ đất ông Dương Văn Cừ tổ dân phố Ngoài đến đường sắt</t>
  </si>
  <si>
    <t>Từ đất nhà ông Nguyễn Văn Quý tổ dân phố Yên Mễ đến đất nhà ông Dương Văn Vòng tổ dân phố Ngoài</t>
  </si>
  <si>
    <t>Từ nhà ông Nguyễn Văn Phúc tổ dân phố Yên Mễ đến đất nhà ông Trần Xuân Đạt tổ dân phố Yên Mễ</t>
  </si>
  <si>
    <t>Từ nhà ông Nguyễn Văn Trọng tổ dân phố Yên Mễ đến suối</t>
  </si>
  <si>
    <t>Từ đất nhà bà Phạm Thị Huyền tổ dân phố Yên Mễ đến đất nhà Phạm Thanh Hưng tổ dân phố Yên Mễ</t>
  </si>
  <si>
    <t>Từ nhà ông Hà Đức Trung tổ dân phố Yên Mễ đến hết chùa tổ dân phố Yên Mễ</t>
  </si>
  <si>
    <t xml:space="preserve"> - Chuyển từ đường trong QĐ 46 là "Quốc lộ 3 Hà Nội Thái Nguyên" theo NQ 30/NQ-HĐND.
- Điều chỉnh "xã" thành "phường" theo NQ 469/NQ-UBTVQH. </t>
  </si>
  <si>
    <t xml:space="preserve"> - Chuyển từ đường "Quốc lộ 3 Hà Nội Thái Nguyên" theo NQ 30/NQ-HĐND</t>
  </si>
  <si>
    <t xml:space="preserve"> - Chuyển từ đường "Quốc lộ 3 Hà Nội Thái Nguyên" theo NQ 30/NQ-HĐND .
- Điều chỉnh "xóm" thành "tổ dân phố" theo NQ 469/NQ-UBTVQH.</t>
  </si>
  <si>
    <t>Từ đất bà Nguyễn Thị Ngọc Tuyết tổ dân phố Hiệp Đồng qua đất ông Nguyễn Văn Chính đến hết đất ông Nguyễn Văn Tuấn tổ dân phố Hiệp Đồng</t>
  </si>
  <si>
    <t>Từ đất bà Nguyễn Thị Chiến tổ dân phố Hiệp Đồng qua đất bà Lưu Thị Ngân đến giáp mương nước</t>
  </si>
  <si>
    <t>Từ đất bà Nguyễn Thị Nga tổ dân phố Hiệp Đồng đến ngã ba hết đất ông Nguyễn Văn Nguyên tổ dân phố Hiệp Đồng</t>
  </si>
  <si>
    <t>Từ nhà ông Nguyễn Văn Ngân đến ngã ba nhà ông Lưu Công Đoàn tổ dân phố Hiệp Đồng</t>
  </si>
  <si>
    <t>Từ đất nhà bà Nguyễn Thị Tâm đến hết đất ông Lưu Bá Định, tổ dân phố Chùa</t>
  </si>
  <si>
    <t xml:space="preserve"> - Chuyển từ đường "Phạm Văn Đồng" theo NQ 30/NQ-HĐND.
- Điều chỉnh "xã" thành "phường" theo Nghị quyết số 469/NQ-UBTVQH.</t>
  </si>
  <si>
    <t xml:space="preserve"> - Chuyển từ đường "Phạm Văn Đồng" theo NQ 30/NQ-HĐND.
- Điều chỉnh "xóm" thành "tổ dân phố" theo NQ 469/NQ-UBTVQH.</t>
  </si>
  <si>
    <t>Từ đất ông Đặng Văn Hiệp, tổ dân phố Đông Sinh đến đất ông Đàm Văn Chính</t>
  </si>
  <si>
    <t>Từ hồ tổ dân phố Đông Sinh đến nhà ông Đặng Trần Thảo tổ dân phố Đông Sinh</t>
  </si>
  <si>
    <t>Từ hồ tổ dân phố Đông Sinh đến hết đất bà Đỗ Thị Thắm, tổ dân phố Đông Sinh</t>
  </si>
  <si>
    <t xml:space="preserve">Từ đất ông Lưu Mạnh Hồi tổ dân phố Chùa đến nhà ông Phạm Quang Luân tổ dân phố Hiệp Đồng </t>
  </si>
  <si>
    <t>Từ ngã ba trạm điện tổ dân phố Chùa đến đường sắt Hà Thái</t>
  </si>
  <si>
    <t>Từ đất nhà ông Đặng Minh Chiến đến đường sắt</t>
  </si>
  <si>
    <t>Đường nhựa lòng đường rộng 15m, vỉa hè mỗi bên 6m</t>
  </si>
  <si>
    <t xml:space="preserve"> - Chuyển từ đường theo QĐ 46 là "Phạm Văn Đồng" theo NQ 30/NQ-HĐND.
- Điều chỉnh "xã" thành "phường" theo NQ 469/NQ-UBTVQH.</t>
  </si>
  <si>
    <t>Bổ sung, đường nhựa rộng 4m</t>
  </si>
  <si>
    <t>Từ nhà ông Nguyễn Văn Chiến tổ dân phố Ấm đến đất nhà ông Đồng Văn Tân</t>
  </si>
  <si>
    <t>Bổ sung, đường nhựa rộng 3,5m</t>
  </si>
  <si>
    <t>Từ đất nhà bà Lê Thị Thuận tổ dân phố Ấm đến đất bà Dương Thị Thu Trang tổ dân phố Ấm</t>
  </si>
  <si>
    <t>Từ đất ông Nguyễn Văn Chiến tổ dân phố Ấm đến hết đất bà Nguyễn Thị Chúc tổ dân phố Ấm</t>
  </si>
  <si>
    <t>Từ đất ông Nguyễn Đức Tâm tổ dân phố Ấm đến đất bà Nguyễn Thị Tình tổ dân phố Ấm</t>
  </si>
  <si>
    <t>Từ đất ông Đồng Văn Vượng tổ dân phố Ấm đến đất ông Đồng Văn Minh tổ dân phố Ấm</t>
  </si>
  <si>
    <t>Từ kênh N12-10 đến hết đất ông Đồng Văn Hùng tổ dân phố Ấm</t>
  </si>
  <si>
    <t xml:space="preserve"> - Đặt tên phố mới theo NQ 30/NQ-HĐND. Điểm cuối là đường gom đường sắt, tổ dân phố Tân Thanh, phường Đông Cao chưa đúng thực tế.</t>
  </si>
  <si>
    <t xml:space="preserve"> - Chuyển từ đường "Hoàng Quốc Việt" theo NQ 30/NQ-HĐND.
- Điều chỉnh tuyến theo QĐ 46 là "Từ bờ kênh Núi Cốc đến Cầu Sơn" để phù hợp với lý trình của phố Chu Văn An.</t>
  </si>
  <si>
    <t>Từ bờ kênh Núi Cốc đến đường gom đường sắt, tổ dân phố Quang Trung, phường Tân Hương (đoạn đã hoàn thiện cơ sở hạ tầng)</t>
  </si>
  <si>
    <t xml:space="preserve">  - Chuyển từ đường "Hoàng Quốc Việt" theo NQ 30/NQ-HĐND.
- Điều chỉnh tuyến theo QĐ 46 là "Từ Quốc lộ 3 đến bờ kênh Núi Cốc", kéo dài thêm 580m, để phù hợp với lý trình phố Chu Văn An.</t>
  </si>
  <si>
    <t>Đặt tên đường mới theo NQ 30/NQ-HĐND</t>
  </si>
  <si>
    <t>Từ đê Sông Công đến Quốc lộ 3 (đoạn đã xong cơ sở hạ tầng)</t>
  </si>
  <si>
    <t>Từ Quốc lộ 3 đến cầu vượt đường sắt</t>
  </si>
  <si>
    <t>Từ cầu vượt đường sắt đến ngã tư giao với đường Lý Nam Đế</t>
  </si>
  <si>
    <t>Từ đường Vạn Xuân đi khu di tích Lý Nam Đế</t>
  </si>
  <si>
    <t>Hiện trạng đang thi công, tháng 12 hoàn thành hạ tầng 22,5m (lòng đường nhựa 11,5m)</t>
  </si>
  <si>
    <t xml:space="preserve"> - Điều chỉnh tách tuyến theo QĐ 46 là "Từ giáp đất nhà ông Hoàng Văn Bình - Đại Tân đến đập tràn Bình Tiến" để phù hợp với tình hình thực tế.</t>
  </si>
  <si>
    <t>Từ đường Vạn Xuân (đoạn nhà ông Nguyễn Văn Bình) đến đập tràn Bình Tiến</t>
  </si>
  <si>
    <t>Từ nhà ông Phạm Văn Hiệp tổ dân phố Đại Tân (giáp đường Vạn Xuân) đến đường đi chùa Hương Ấp</t>
  </si>
  <si>
    <t xml:space="preserve">Đặt tên đường mới NQ 30/NQ-HĐND </t>
  </si>
  <si>
    <t xml:space="preserve"> - Chuyển từ đường trong QĐ 46 là "Hoàng Quốc Việt" theo NQ 30/NQ-HĐND.</t>
  </si>
  <si>
    <t>Từ cổng Sư đoàn 312 đến đê Sông Công (cạnh khu tái định cư Thu Lỗ, tổ dân phố Thu Lỗ, phường Trung Thành))</t>
  </si>
  <si>
    <t>Đường nhựa 5,5m</t>
  </si>
  <si>
    <t>Từ khu xử lý nước thải Yên Bình đến giao đường Vạn Xuân</t>
  </si>
  <si>
    <t xml:space="preserve"> - Chuyển từ đường "Trường Chinh" theo NQ 30/NQ-HĐND.
- Điều chỉnh tuyến theo QĐ 46 là "Từ ngã tư giao với đường Ba Hàng - Tiên Phong đến khu xử lý nước thải Yên Bình " theo NQ 30/NQ-HĐND.</t>
  </si>
  <si>
    <t>Từ đường Võ Nguyên Giáp đến nhà bà Nguyễn Thị Nghị, tổ dân phố Hanh</t>
  </si>
  <si>
    <t>Đường bê tông rộng 5m</t>
  </si>
  <si>
    <t>Từ đường Võ Nguyên Giáp đi tổ dân phố Liên Minh đến hồ tổ dân phố Liên Minh</t>
  </si>
  <si>
    <t xml:space="preserve"> - Chuyển từ đường "Trường Chinh" theo NQ 30/NQ-HĐND.
- Điều chỉnh tuyến theo QĐ 46 là "Từ đường 47m đi xóm Liên Minh đến Hồ xóm Liên Minh" để phù hợp với lý trình của đường Võ Nguyên Giáp.</t>
  </si>
  <si>
    <t>Từ hồ tổ dân phố Liên Minh đi qua nhà ông Nguyễn Văn Ước, tổ dân phố Liên Minh đến hết đất phường Hồng Tiến</t>
  </si>
  <si>
    <t>Từ hồ tổ dân phố Liên Minh qua hết đất ông Nguyễn Viết Hảo rẽ đi đến hết đất nhà ông Nguyễn Văn Tính, tổ dân phố Liên Minh</t>
  </si>
  <si>
    <t>Từ đường Võ Nguyên Giáp (cổng làng tổ dân phố Liên Minh) đến hồ tổ dân phố Liên Minh</t>
  </si>
  <si>
    <t>Từ nhà bà Huyền (Hưng), ngã tư tổ dân phố Hoàng Vân qua nhà bà Phòng, tổ dân phố Hoàng Vân đến đường Vạn Xuân</t>
  </si>
  <si>
    <t xml:space="preserve">  - Chuyển từ  QĐ 46 là "Một số đường thuộc phường Đồng Tiến" theo NQ 30/NQ-HĐND.
- Điều chỉnh tuyến theo QĐ 46 là "Từ nhà bà Huyền (Hưng), ngã tư tổ dân phố Hoàng Vân qua nhà bà Phòng, tổ dân phố Hoàng Vân đến đường vành đai 5" theo NQ 30/NQ-HĐND.</t>
  </si>
  <si>
    <t>Từ nhà ông Thuận, tổ dân phố Hoàng Vân đến đường Vạn Xuân</t>
  </si>
  <si>
    <t xml:space="preserve">  - Chuyển từ "Một số đường thuộc phường Đồng Tiến" theo NQ 30/NQ-HĐND.
- Điều chỉnh tuyến theo QĐ 46 là "Từ nhà ông Thuận, tổ dân phố Hoàng Vân đến đường vành đai 5"  theo NQ 30/NQ-HĐND.</t>
  </si>
  <si>
    <t>Từ đường Võ Nguyên Giáp đến nhà bà Huyền (Hưng) ngã tư, tổ dân phố Hoàng Vân</t>
  </si>
  <si>
    <t xml:space="preserve">  - Chuyển từ "Một số đường thuộc phường Đồng Tiến" theo NQ 30/NQ-HĐND.
- Điều chỉnh tuyên theo QĐ 46 là "Từ đường 47m đến nhà bà Huyền (Hưng) ngã tư, tổ dân phố Hoàng Vân" theo NQ 30/NQ-HĐND.</t>
  </si>
  <si>
    <t>Từ nhà ông Hảo (Xuyến), tổ dân phố Tân Thành đến đường Võ Nguyên Giáp</t>
  </si>
  <si>
    <t xml:space="preserve">  - Chuyển từ "Một số đường thuộc phường Đồng Tiến" theo NQ 30/NQ-HĐND.
- Điều chỉnh "Từ nhà ông Hảo (Xuyến), tổ dân phố Tân Thành đến đường 47m" theo NQ 30/NQ-HĐND.</t>
  </si>
  <si>
    <t xml:space="preserve"> - Chuyển từ "Một số đường thuộc phường Đồng Tiến" theo NQ 30/NQ-HĐND.</t>
  </si>
  <si>
    <t>Ngã ba từ nhà ông Việt (Đạo) qua nhà ông Tiến, tổ dân phố Tân Thành đến đường Võ Nguyên Giáp</t>
  </si>
  <si>
    <t xml:space="preserve"> - Chuyển từ "Một số đường thuộc phường Đồng Tiến" theo NQ 30/NQ-HĐND.
- Điều chỉnh "Từ ngã ba từ nhà ông Việt (Đạo) qua nhà ông Tiến, tổ dân phố Tân Thành đến đường 47m" theo NQ 30/NQ-HĐND.</t>
  </si>
  <si>
    <t xml:space="preserve">  - Chuyển từ đường trong QĐ 46 là "Tỉnh lộ 261 thị xã Phổ Yên đi huyện Phú Bình" theo NQ 30/NQ-HĐND.
- Điều chỉnh tuyến theo QĐ 46 là "Đường gom Quốc lộ 3 mới Hà Nội - Thái Nguyên, đoạn từ Tỉnh lộ 266 đến Tỉnh lộ 261" để phù hợp lý trình đường Dương Tự Minh</t>
  </si>
  <si>
    <t>Bổ sung, đường nhựa 24m</t>
  </si>
  <si>
    <t>Từ nhà máy Samsung đến nút giao Yên Bình</t>
  </si>
  <si>
    <t xml:space="preserve">  - Chuyển từ "Một số đường thuộc phường Đồng Tiến" theo NQ 30/NQ-HĐND.
- Điều chỉnh tuyến trong QĐ 46 là "Từ nút giao Yên Bình (đường gom) đến Nhà máy Samsung" để phù hợp với lý trình đường Dương Tự Minh.</t>
  </si>
  <si>
    <t>Từ đường gom (nhà máy SamSung) qua cổng số 6 Sam Sung đến đường Võ Nguyên Giáp</t>
  </si>
  <si>
    <t xml:space="preserve">  - Chuyển từ "Một số đường thuộc phường Đồng Tiến" theo NQ 30/NQ-HĐND.
- Điều chỉnh tuyến theo QĐ 46 là "Từ đường gom (nhà máy SamSung) qua cổng số 6 Sam Sung đến đường 47m" theo NQ 30/NQ-HĐND.</t>
  </si>
  <si>
    <t>Đơn vị tính: Nghìn đồng/ m²</t>
  </si>
  <si>
    <t>Mức giá QĐ 46 *30%</t>
  </si>
  <si>
    <t xml:space="preserve"> Giá huyện đề xuất</t>
  </si>
  <si>
    <t xml:space="preserve">Chênh lệch </t>
  </si>
  <si>
    <t>Giá đề xuất / Giá 46</t>
  </si>
  <si>
    <t>%</t>
  </si>
  <si>
    <t>TRỤC QUỐC LỘ 1B</t>
  </si>
  <si>
    <t>Từ cống La Gianh đến Km7 + 150m</t>
  </si>
  <si>
    <t>Từ Km7 + 150m đến Km8</t>
  </si>
  <si>
    <t>Từ Km8 đến qua cổng UBND xã Hóa Trung 100m</t>
  </si>
  <si>
    <t>Từ qua cổng UBND xã Hóa Trung 100m đến Km9 + 500m</t>
  </si>
  <si>
    <t>Từ Km9 + 500m đến qua đường rẽ thị trấn Sông Cầu 100m</t>
  </si>
  <si>
    <t>Từ qua đường rẽ thị trấn Sông Cầu 100m đến Km12+ 300m</t>
  </si>
  <si>
    <t>Từ Km12 + 300m đến Km13</t>
  </si>
  <si>
    <t>Từ Km13 đến cầu Đồng Thu</t>
  </si>
  <si>
    <t>Giáp đất huyện Võ Nhai (xã La Hiên), Từ Km126/H3 (nhà máy nước khoáng AVA La Hiên) đến Km128/H1 (Giá 2tr)</t>
  </si>
  <si>
    <t>QUỐC LỘ 1B CŨ</t>
  </si>
  <si>
    <t>Từ giáp đất thành phố Thái Nguyên (gần Trạm vật tư Nông nghiệp) đến đường rẽ vào Bộ Tư lệnh Quân khu I</t>
  </si>
  <si>
    <t>Giáp đất TP.Thái Nguyên (phường Chùa Hang), Từ giáp đất hiệu thuốc Đồng Hỷ đến hết đất thành phố Thái Nguyên (gần Trạm vật tư nông nghiệp huyện Đồng Hỷ) Giá: 6tr9</t>
  </si>
  <si>
    <t>Từ đường rẽ vào Bộ Tư lệnh Quân khu I đến đường rẽ vào Lữ đoàn 575</t>
  </si>
  <si>
    <t>QUỐC LỘ 17</t>
  </si>
  <si>
    <t>Giáp đất TP.Thái Nguyên (phường Chùa Hang), Từ lối rẽ vào Chùa Hang đến Cầu Đỏ (Giá: 6tr9)</t>
  </si>
  <si>
    <t>Từ hết đất kiốt xăng Doanh nghiệp Đồng Tâm đến cầu Linh Nham</t>
  </si>
  <si>
    <t>Từ cầu Thác Lạc đến đường tàu quặng</t>
  </si>
  <si>
    <t>Từ đường tàu quặng đến ngã ba Bách Hóa</t>
  </si>
  <si>
    <t>Từ ngã ba Bách Hóa đến cầu Đợi Chờ</t>
  </si>
  <si>
    <t>Từ cầu Đợi Chờ đến đường rẽ đi UBND xã Tân Lợi</t>
  </si>
  <si>
    <t>Từ đường rẽ đi UBND xã Tân Lợi đến cầu Đã</t>
  </si>
  <si>
    <t>Từ cầu Đã đến các cổng UBND xã Hợp Tiến 500m</t>
  </si>
  <si>
    <t>Từ cách UBND xã Hợp Tiến 500m đến qua UBND xã Hợp Tiến 500m</t>
  </si>
  <si>
    <t>Từ qua UBND xã Hợp Tiến 500m đi Bắc Giang đến hết đất xã Hợp Tiến</t>
  </si>
  <si>
    <t>CÁC TRỤC ĐƯỜNG CÒN LẠI CỦA CÁC XÃ, THỊ TRẤN</t>
  </si>
  <si>
    <t>Từ ngã tư giáp đất chùa Hang đến hết địa phận thị trấn Hóa Thượng (hướng đi Lòng Thuyền)</t>
  </si>
  <si>
    <t>Từ Quốc lộ 1B cũ đến Trạm 88 cũ</t>
  </si>
  <si>
    <t>Từ Quốc lộ 1B cũ đến Bệnh xá 43 (đường giáp Xí nghiệp may 20)</t>
  </si>
  <si>
    <t>Quốc lộ 1B cũ đến cổng chính Bộ Tư lệnh Quân khu I</t>
  </si>
  <si>
    <t>Đường rẽ từ Quốc lộ 1B cũ đến cổng Quân khu I (đường vào cổng cũ Quân khu I)</t>
  </si>
  <si>
    <t>Từ Quốc lộ 1B cũ rẽ ngõ đi Trạm nước sạch: Vào 200m</t>
  </si>
  <si>
    <t>1.16</t>
  </si>
  <si>
    <t>1.17</t>
  </si>
  <si>
    <t>1.18</t>
  </si>
  <si>
    <t>1.19</t>
  </si>
  <si>
    <t>Trục phụ Quốc lộ 17</t>
  </si>
  <si>
    <t>2.1.1</t>
  </si>
  <si>
    <t xml:space="preserve">Từ Quốc lộ 17 vào 200m </t>
  </si>
  <si>
    <t>2.1.2</t>
  </si>
  <si>
    <t>Từ Quốc lộ 17 vào 200m (đi nhà thờ họ đạo Ấp Thái)</t>
  </si>
  <si>
    <t>2.3.1</t>
  </si>
  <si>
    <t>Từ Quốc lộ 17 vào 200m</t>
  </si>
  <si>
    <t>2.3.2</t>
  </si>
  <si>
    <t>2.5.1</t>
  </si>
  <si>
    <t>2.5.2</t>
  </si>
  <si>
    <t>2.6</t>
  </si>
  <si>
    <t>2.7</t>
  </si>
  <si>
    <t>Từ Quốc lộ 17 đến cổng trại chăn nuôi Tân Thái</t>
  </si>
  <si>
    <t>2.8</t>
  </si>
  <si>
    <t>2.9</t>
  </si>
  <si>
    <t>Các ngõ rẽ còn lại từ Quốc lộ 1B mới vào 200m (thuộc đoạn từ ngã ba Hóa Thượng đến cầu Cao Ngạn), đường bê tông ≥ 3m</t>
  </si>
  <si>
    <t>Từ ngã ba Km7, Quốc lộ 1B đi Lữ đoàn 601 - Gốc Vối</t>
  </si>
  <si>
    <t>Từ ngã ba Km7, Quốc lộ 1B đến ngã tư Gò Cao (rẽ đi Minh Lập)</t>
  </si>
  <si>
    <t>Nhánh rẽ đoạn từ ngã tư Gò Cao đi Gốc Vối (hết địa phần thị trấn Hóa Thương) vào 200m hướng đi nghĩa trang La Sỏi</t>
  </si>
  <si>
    <t>Từ ngã ba (đường đi Hòa Bình) vào 200m</t>
  </si>
  <si>
    <t>Từ qua ngã ba (đường đi Hòa Bình) 200m đến đỉnh dốc Văn Hữu</t>
  </si>
  <si>
    <t>5.1.3</t>
  </si>
  <si>
    <t>Từ đỉnh dốc Văn Hữu đến Cầu Mơn</t>
  </si>
  <si>
    <t>5.2.1</t>
  </si>
  <si>
    <t>Từ ngã tư Gò Cao vào 200m</t>
  </si>
  <si>
    <t>5.2.2</t>
  </si>
  <si>
    <t>Các tuyến đường trong khu quy hoạch Quân khu I</t>
  </si>
  <si>
    <t>Khu Công ty Việt Bắc cũ</t>
  </si>
  <si>
    <t>Khu Cục Hậu Cần; Khu Cổng gác số 3 (cạnh quy hoạch khu dân cư số 5 Hưng Thái)</t>
  </si>
  <si>
    <t>Đường tránh Chùa Hang (Quốc lộ 1B nối Quốc lộ 17)</t>
  </si>
  <si>
    <t>Từ Quốc lộ 1B cũ rẽ vào 300m, đường quy hoạch rộng 30m</t>
  </si>
  <si>
    <t>Năm 2019 là đường bê tông rộng 4,0m. Hiện trạng đường bê tông nhựa rộng 30,0m</t>
  </si>
  <si>
    <t xml:space="preserve">Từ qua 300m đến  Quốc lộ 17 </t>
  </si>
  <si>
    <t>Các đường bê tông rẽ từ đường tránh Chùa Hang (Quốc lộ 1B nối Quốc lộ 17): Vào 200m</t>
  </si>
  <si>
    <t>Các đường quy hoạch khu dân cư Hồng Thái (không gồm đường tránh Chùa Hang từ Quốc lộ 1B sang Quốc lộ 17)</t>
  </si>
  <si>
    <t>Bổ sung đường bê tông nhựa rộng 15m</t>
  </si>
  <si>
    <t>Bổ sung đường bê tông nhựa rộng 7m</t>
  </si>
  <si>
    <t>Các đường quy hoạch khu tái định cư khu Hành chính huyện Đồng Hỷ</t>
  </si>
  <si>
    <t>Bổ sung đường bê tông nhựa rộng 19,5m</t>
  </si>
  <si>
    <t>Bổ sung đường bê tông nhựa rộng 16,5m</t>
  </si>
  <si>
    <t>Các đường rẽ còn lại từ Quốc lộ 1B cũ đến cổng chính Quân khu I vào 200m (đường bê tông ≥ 2,5m)</t>
  </si>
  <si>
    <t>Bổ sung đường bê tông nhựa rộng 15,5m</t>
  </si>
  <si>
    <t>XÃ HÓA TRUNG</t>
  </si>
  <si>
    <t>Đường rẽ từ Quốc lộ 1B đi trụ sở Chi nhánh chè Sông Cầu (địa phận xã Hóa Trung)</t>
  </si>
  <si>
    <t>Các tuyến đường rẽ từ Quốc lộ 1B vào 200m:  Đoạn từ cổng UBND xã Hóa Trung đến Km12</t>
  </si>
  <si>
    <t xml:space="preserve">Các đường bê tông hoặc nhựa còn lại có mặt đường rộng ≥ 2,5m </t>
  </si>
  <si>
    <t xml:space="preserve">Bổ sung đường bê tông rộng ≥ 2,5m </t>
  </si>
  <si>
    <t>XÃ QUANG SƠN</t>
  </si>
  <si>
    <t>Các đường rẽ bê tông hoặc nhựa rộng ≥ 2,5m vào 200m</t>
  </si>
  <si>
    <t>Các đường rẽ chưa bê tông hoặc nhựa rộng ≥ 3m</t>
  </si>
  <si>
    <t>Từ Quốc lộ 1B vào xóm Viến Ván đi Mỏ đá La Hiên (hết địa phận xã Quang Sơn)</t>
  </si>
  <si>
    <t>Đường từ xóm Đồng Tâm đến mỏ đá Đồng Chuỗng đi xã La Hiên hết địa phận Quang Sơn</t>
  </si>
  <si>
    <t>THỊ TRẤN SÔNG CẦU</t>
  </si>
  <si>
    <t>Từ Quốc lộ 1B, giáp đất xã Hóa Trung đến đảo tròn thị trấn Sông Cầu</t>
  </si>
  <si>
    <t>Từ đảo tròn thị trấn Sông Cầu đến cổng Trụ sở công an thị trấn Sông Cầu</t>
  </si>
  <si>
    <t>Các tuyến đường rẽ bê tông, nhựa từ đường chính vào 300m có mặt đường rộng ≥ 2,5m</t>
  </si>
  <si>
    <t>Các đường bê tông, nhựa còn lại mặt đường rộng ≥ 2,5m</t>
  </si>
  <si>
    <t>XÃ NAM HÒA</t>
  </si>
  <si>
    <t>Từ Quốc lộ 17 đi xã Huống Thượng (hết địa phận xã Nam Hòa)</t>
  </si>
  <si>
    <t>Giáp đất TP.Thái Nguyên (xã Huống Thượng), Từ ngã ba đường đi cầu treo Bến Oánh (giáp Trường Quân sự tỉnh Thái Nguyên) đến cầu Ngòi Chẹo (Giá: 1tr955)</t>
  </si>
  <si>
    <t>Từ Quốc lộ 17 đi xã Văn Hán (hết địa phận xã Nam Hòa)</t>
  </si>
  <si>
    <t>Các đường rẽ từ Quốc lộ 17 vào 200m, đường bê tông hoặc nhựa có mặt đường rộng ≥ 2,5m</t>
  </si>
  <si>
    <t>Các đường rẽ từ Quốc lộ 17 vào 200m đường đất có mặt đường rộng ≥ 3,0m</t>
  </si>
  <si>
    <t>THỊ TRẤN TRẠI CAU</t>
  </si>
  <si>
    <t>Từ Quốc lộ 17 vào đến cổng UBND xã Tân Lợi</t>
  </si>
  <si>
    <t>Từ ngã ba Thương nghiệp đến cổng Bệnh viện Trại Cau</t>
  </si>
  <si>
    <t>Từ ga 48 đến ngầm xã Cây Thị</t>
  </si>
  <si>
    <t>Các nhánh rẽ có mặt đường bê tông hoặc nhựa rộng ≥ 2,5m</t>
  </si>
  <si>
    <t xml:space="preserve">Các nhánh rẽ còn lại </t>
  </si>
  <si>
    <t xml:space="preserve">Các tuyến đường rẽ từ Quốc lộ 17 vào 200m (đường nội thị Trại Cau): Từ cầu Thác Lạc đến đầu đường nội thị Trại Cau                                                  </t>
  </si>
  <si>
    <t>Đường bê tông, nhựa (mặt đường rộng ≥ 2,5m)</t>
  </si>
  <si>
    <t>Đường chưa bê tông, nhựa (mặt đường rộng ≥ 3m)</t>
  </si>
  <si>
    <t>Từ Quốc lộ 17 (rẽ cạnh Trạm Y tế) vào 200m</t>
  </si>
  <si>
    <t>Các tuyến đường rẽ từ Quốc lộ 17 vào 200m (đường nội thị Trại Cau): Từ đầu đường nội thị Trại Cau đến cầu Đợi Chờ</t>
  </si>
  <si>
    <t>Các tuyến đường rẽ từ Quốc lộ 17 vào 200m (đường nội thị Trại Cau): Từ cầu Đợi Chờ đến Cầu Đã</t>
  </si>
  <si>
    <t>Các tuyến đường rẽ trên đoạn đường từ ngã ba Thương nghiệp đến cổng Bệnh viện Trại Cau vào 200m</t>
  </si>
  <si>
    <t xml:space="preserve">Các tuyến đường còn lại </t>
  </si>
  <si>
    <t>Đường tránh thị trấn Trại Cau</t>
  </si>
  <si>
    <t>Các đường trong khu tái định cư Mỏ tầng sâu Núi Quặng</t>
  </si>
  <si>
    <t>Các nhánh rẽ từ đường chính</t>
  </si>
  <si>
    <t>XÃ TÂN LỢI</t>
  </si>
  <si>
    <t>Các tuyến rẽ từ Quốc lộ 17 vào 200m</t>
  </si>
  <si>
    <t>Đường bê tông hoặc nhựa mặt đường rộng ≥ 2,5m</t>
  </si>
  <si>
    <t>Đường chưa bê tông, nhựa (nền đường ≥ 3,0m)</t>
  </si>
  <si>
    <t>Từ UBND xã Tân Lợi đi Phú Bình đến hết đất xã Tân Lợi</t>
  </si>
  <si>
    <t>Giáp đất huyện Phú Bình (xã Tân Khánh), Từ ngã ba La Tú đi Trại Cau đến hết đất nhà bà Phong (hết thửa đất số 447, tờ bản đồ địa chính số 21 xã Tân Khánh) (Giá 1tr)</t>
  </si>
  <si>
    <t>XÃ HỢP TIẾN</t>
  </si>
  <si>
    <t>Bổ sung đường bê tông rộng 5,0m</t>
  </si>
  <si>
    <t>Các nhánh rẽ từ Quốc lộ 17 vào 200m</t>
  </si>
  <si>
    <t>Từ Quốc lộ 17 đến ngã ba nhà ông Cao</t>
  </si>
  <si>
    <t>Bổ sung đường bê tông rộng  3,5m</t>
  </si>
  <si>
    <t>Từ Quốc lộ 17 đi đến Hỗ Chuối</t>
  </si>
  <si>
    <t>Đường bê tông hoặc nhựa còn lại, mặt đường rộng ≥ 2,5m</t>
  </si>
  <si>
    <t>Đường chưa bê tông, nhựa còn lại (nền đường ≥ 3,0m)</t>
  </si>
  <si>
    <t>XÃ CÂY THỊ</t>
  </si>
  <si>
    <t>Từ cổng làng xóm Trại Cau đến Nhà văn hóa xóm Trại Cau</t>
  </si>
  <si>
    <t>Từ cổng UBND xã Cây Thị đến cống Khe Tuyển I</t>
  </si>
  <si>
    <t>Từ cống Khe Tuyển I đến ngầm tràn đền Ông Thị</t>
  </si>
  <si>
    <t>Từ ngầm tràn đền Ông Thị đến chân dốc Cổng Trời (đường đi xã Văn Hán)</t>
  </si>
  <si>
    <t>XÃ HÒA BÌNH</t>
  </si>
  <si>
    <t>Cổng chợ Hòa Bình + 200m về ba phía</t>
  </si>
  <si>
    <t>Từ cổng chợ Hòa Bình + 200m đến giáp đất xã Văn Lăng</t>
  </si>
  <si>
    <t>Từ cổng chợ Hòa Bình + 200m đến giáp đất xã Tân Long</t>
  </si>
  <si>
    <t>XÃ MINH LẬP</t>
  </si>
  <si>
    <t>Từ cổng chợ Trại Cài + 200m về 2 phía</t>
  </si>
  <si>
    <t>Từ ngã tư chợ Trại Cài + 200m đi ngã ba Cà Phê 2</t>
  </si>
  <si>
    <t>Từ ngã tư chợ Trại Cài đi xã Hòa Bình (đến hết xã Minh Lập)</t>
  </si>
  <si>
    <t>Từ ngã ba Cà Phê 2 đến bến đò Cà Phê 2 (Toàn Thắng)</t>
  </si>
  <si>
    <t>Từ cách điểm đầu đường rẽ đi UBND xã Minh Lập 200m đến giáp đất xã Hóa Thượng</t>
  </si>
  <si>
    <t>Từ cổng UBND xã Minh Lập + 200m đi xóm Ao Sơn</t>
  </si>
  <si>
    <t>Từ ngã ba gốc đa đi Tân Lập (hết đất xã Minh Lập)</t>
  </si>
  <si>
    <t>Từ ngã ba xóm Đoàn Kết + 200m đi làng Chu, Theo Cày</t>
  </si>
  <si>
    <t>Từ ngã ba xóm Cầu Mơn 2 + 200m đi La Đòa</t>
  </si>
  <si>
    <t>Từ ngầm Cà Phê vào 200m đi Đồng Sẻ</t>
  </si>
  <si>
    <t>Từ ngã ba xóm Bà Đanh vào 200m đi xóm Bà Đanh 1+2</t>
  </si>
  <si>
    <t>Khu dân cư Trung tâm xã Minh Lập, đường quy hoạch rộng 13,5m</t>
  </si>
  <si>
    <t>Bổ sung đường bê tông nhựa rộng 13,5m</t>
  </si>
  <si>
    <t>XÃ KHE MO</t>
  </si>
  <si>
    <t>Đường từ cầu Linh Nham đi Văn Hán (Tỉnh lộ 269D)</t>
  </si>
  <si>
    <t>Từ cầu Linh Nham + 200m đi về phía Khe Mo</t>
  </si>
  <si>
    <t>Giáp huyện Võ Nhai (xã La Hiên), Từ Quốc lộ 1B đi xã Khe Mo, huyện Đồng Hỷ (Giá 1tr5)</t>
  </si>
  <si>
    <t>XÃ VĂN HÁN</t>
  </si>
  <si>
    <t>Tuyến Khe Mo - Đèo Nhâu (tuyến Tỉnh lộ 269D)</t>
  </si>
  <si>
    <t>Từ giáp đất Khe Mo đến cách chợ Văn Hán 200m</t>
  </si>
  <si>
    <t>Từ qua UBND xã Văn Hán 100m đến cổng làng Cầu Mai</t>
  </si>
  <si>
    <t>Từ cổng làng Cầu Mai đến đỉnh đèo Nhâu ( hết đất Văn Hán)</t>
  </si>
  <si>
    <t>Tuyến ngã ba Phả Lý đi đến hết xóm Thịnh Đức (đi xã Cây Thị)</t>
  </si>
  <si>
    <t>Từ ngã ba Phả Lý + 200m đi Thịnh Đức đến hết đất Văn Hán</t>
  </si>
  <si>
    <t>Tuyến ngã ba Vân Hòa đi xã Nam Hòa đến hết đất xã Văn Hán</t>
  </si>
  <si>
    <t>XÃ VĂN LĂNG</t>
  </si>
  <si>
    <t>Từ giáp đất xã Hòa Bình đến hết xóm Liên Phương</t>
  </si>
  <si>
    <t>Từ giáp đất xã Hòa Bình đi cầu treo Văn Lăng</t>
  </si>
  <si>
    <t>Từ cầu treo Văn Lăng đi đến ngã ba Văn Lăng</t>
  </si>
  <si>
    <t>Từ qua UBND xã Văn Lăng 200m đến hết xóm Vân Khánh</t>
  </si>
  <si>
    <t>Từ xóm Liên Phương đến hết xóm Khe Hai</t>
  </si>
  <si>
    <t>Giáp huyện Phú Lương (xã Phú Đô), Đoạn Km12 + 500 (ngã tư Bản Chang) đi xã Văn Lăng (Giá 1tr)</t>
  </si>
  <si>
    <t>Từ ngã ba xóm Tân Thịnh đết hết xóm Dạt</t>
  </si>
  <si>
    <t>Từ ngã ba xóm Dạt đi Bản Tèn, cầu treo Khe Hai</t>
  </si>
  <si>
    <t>Từ ngã ba xóm Dạt đến cầu treo Tam Va</t>
  </si>
  <si>
    <t>Từ cầu treo Tam Va đến ngã ba đi xóm Bản Tèn</t>
  </si>
  <si>
    <t>XÃ TÂN LONG</t>
  </si>
  <si>
    <t>Từ cổng UBND xã Tân Long đi 200m về hai phía</t>
  </si>
  <si>
    <t>Từ cách cổng UBND xã Tân Long 200m về phía xã Hòa Bình và về phía xã Quang Sơn (địa phận xã Tân Long)</t>
  </si>
  <si>
    <t>Từ ngã ba cầu tràn đến Đài tưởng niệm xã Tân Long</t>
  </si>
  <si>
    <t>Từ Đài tưởng niệm xã Tân Long đến cầu tràn liên hợp, xóm Đồng Mây</t>
  </si>
  <si>
    <t>Từ ngã ba xóm Luông đi xã Quang Sơn đến hết đất xã Tân Long</t>
  </si>
  <si>
    <t>Phụ lục số 06</t>
  </si>
  <si>
    <t>Thị trấn Sông Cầu, thị trấn Trại Cau, thị trấn Hóa Thượng</t>
  </si>
  <si>
    <t>Các xã: Quang Sơn, Minh Lập, Khe Mo, Nam Hòa, Hòa Bình, Hóa Trung</t>
  </si>
  <si>
    <t>Các xã: Văn Hán, Văn Lăng, Cây Thị, Hợp Tiến, Tân Lợi, Tân Long</t>
  </si>
  <si>
    <t>TRỤC ĐƯỜNG GIAO THÔNG
(Theo Quyết định số 46/2019/QĐ-UBND)</t>
  </si>
  <si>
    <t>QĐ 46 * 1,1</t>
  </si>
  <si>
    <t>Tỉ lệ</t>
  </si>
  <si>
    <t>chia</t>
  </si>
  <si>
    <t>Tổng có 297/370 trục tuyến có giá TPSC đề xuất thấp hơn giá QĐ 46 * 1,3</t>
  </si>
  <si>
    <t>Từ Km45/H9+50m (giáp đất thị xã Phổ Yên) đến Km 46/H5 (đường rẽ vào Tổng kho cũ)</t>
  </si>
  <si>
    <r>
      <t xml:space="preserve">Từ Km45/H9+50m (giáp đất </t>
    </r>
    <r>
      <rPr>
        <sz val="12"/>
        <color rgb="FFFF0000"/>
        <rFont val="Times New Roman"/>
        <family val="1"/>
      </rPr>
      <t xml:space="preserve">thành phố </t>
    </r>
    <r>
      <rPr>
        <sz val="12"/>
        <color rgb="FF000000"/>
        <rFont val="Times New Roman"/>
        <family val="1"/>
      </rPr>
      <t>Phổ Yên) đến Km 46/H5 (đường rẽ vào Tổng kho cũ)</t>
    </r>
  </si>
  <si>
    <t>Cải Đan</t>
  </si>
  <si>
    <t>Từ Km 46/H5 (đường rẽ vào Tổng kho cũ) đến Km47+26m (đường rẽ phía Bắc tổ dân phố 2A)</t>
  </si>
  <si>
    <t>Phố Cò</t>
  </si>
  <si>
    <t>Từ Km47+26m (đường rẽ phía Bắc tổ dân phố 2A) đến Km 48/H6-40m (Cầu Lu)</t>
  </si>
  <si>
    <t>Phường Phố Cò</t>
  </si>
  <si>
    <t>Km 46+30m, rẽ vào đồi Tên Lửa đến hết đất Thành phố Sông Công (giáp đất xã Đắc Sơn)</t>
  </si>
  <si>
    <t>Từ sau 50m đến 150m</t>
  </si>
  <si>
    <t>Km 46/H7, đi rẽ vào Tổng kho 3 cũ</t>
  </si>
  <si>
    <t>Từ sau 100m đến 170m</t>
  </si>
  <si>
    <t>Từ sau 170m đến hết các đường quy hoạch mới của khu dân cư tổ dân phố 2B</t>
  </si>
  <si>
    <t>Km 46/H5, đường rẽ vào tổ dân phố 2B, giáp đất UBND phường Phố Cò</t>
  </si>
  <si>
    <t>Vào 180m</t>
  </si>
  <si>
    <t>Vào 200m</t>
  </si>
  <si>
    <t>Từ sau 180m đi tiếp 150m</t>
  </si>
  <si>
    <t>Từ sau 200m đi tiếp 250m</t>
  </si>
  <si>
    <t>Phường Cải Đan</t>
  </si>
  <si>
    <t>Km 47/H5-10m, đi tổ dân phố Ao Ngo đến 150m</t>
  </si>
  <si>
    <r>
      <t xml:space="preserve">Km 47/H5-10m, đi tổ dân phố </t>
    </r>
    <r>
      <rPr>
        <sz val="12"/>
        <color rgb="FFFF0000"/>
        <rFont val="Times New Roman"/>
        <family val="1"/>
      </rPr>
      <t>Hợp Tiến</t>
    </r>
    <r>
      <rPr>
        <sz val="12"/>
        <color theme="1"/>
        <rFont val="Times New Roman"/>
        <family val="1"/>
      </rPr>
      <t xml:space="preserve"> đến 150m</t>
    </r>
  </si>
  <si>
    <t>Km 47/H8, đi tổ dân phố Nguyên Gon đến kênh N12-10</t>
  </si>
  <si>
    <r>
      <rPr>
        <sz val="12"/>
        <color rgb="FFFF0000"/>
        <rFont val="Times New Roman"/>
        <family val="1"/>
      </rPr>
      <t>Km 47/H8+50m</t>
    </r>
    <r>
      <rPr>
        <sz val="12"/>
        <color rgb="FF000000"/>
        <rFont val="Times New Roman"/>
        <family val="1"/>
      </rPr>
      <t>, đi tổ dân phố Nguyên Gon đến kênh N12-10</t>
    </r>
  </si>
  <si>
    <t>Km 47/H8, đi tổ dân phố Nguyên Quán, vào 100m</t>
  </si>
  <si>
    <r>
      <rPr>
        <sz val="12"/>
        <color rgb="FFFF0000"/>
        <rFont val="Times New Roman"/>
        <family val="1"/>
      </rPr>
      <t>Km 47/H8+50m</t>
    </r>
    <r>
      <rPr>
        <sz val="12"/>
        <color rgb="FF000000"/>
        <rFont val="Times New Roman"/>
        <family val="1"/>
      </rPr>
      <t xml:space="preserve">, đi tổ dân phố </t>
    </r>
    <r>
      <rPr>
        <sz val="12"/>
        <color rgb="FFFF0000"/>
        <rFont val="Times New Roman"/>
        <family val="1"/>
      </rPr>
      <t>Hợp Tiến</t>
    </r>
    <r>
      <rPr>
        <sz val="12"/>
        <color rgb="FF000000"/>
        <rFont val="Times New Roman"/>
        <family val="1"/>
      </rPr>
      <t>, vào 100m</t>
    </r>
  </si>
  <si>
    <t>Km 47/H8+50m, đường rẽ vào tổ dân phố Nguyên Quán đi tổ dân phố Nguyên Bẫy, vào 100m</t>
  </si>
  <si>
    <r>
      <rPr>
        <sz val="12"/>
        <color rgb="FFFF0000"/>
        <rFont val="Times New Roman"/>
        <family val="1"/>
      </rPr>
      <t>Km 47/H9-10m</t>
    </r>
    <r>
      <rPr>
        <sz val="12"/>
        <color theme="1"/>
        <rFont val="Times New Roman"/>
        <family val="1"/>
      </rPr>
      <t xml:space="preserve">, đường rẽ vào tổ dân phố </t>
    </r>
    <r>
      <rPr>
        <sz val="12"/>
        <color rgb="FFFF0000"/>
        <rFont val="Times New Roman"/>
        <family val="1"/>
      </rPr>
      <t>Hợp Tiến</t>
    </r>
    <r>
      <rPr>
        <sz val="12"/>
        <color theme="1"/>
        <rFont val="Times New Roman"/>
        <family val="1"/>
      </rPr>
      <t xml:space="preserve"> đi tổ dân phố Nguyên Bẫy, vào 100m</t>
    </r>
  </si>
  <si>
    <t>Km 48/H4, đường rẽ tổ dân phố Nguyên Bẫy</t>
  </si>
  <si>
    <t>Từ sau 150m đến hết đất Nhà văn hóa</t>
  </si>
  <si>
    <t>Vào đến hết Khu nhà ở Huy Hải</t>
  </si>
  <si>
    <t>Xem xét làm tròn giá xuống 4500</t>
  </si>
  <si>
    <t>Từ sau 150m đến 500m</t>
  </si>
  <si>
    <t>Từ hết Khu nhà ở Huy Hải đến 500m</t>
  </si>
  <si>
    <t>Km 48/H9-15m, đường rẽ vào Chùa Cải Đan, vào 150m</t>
  </si>
  <si>
    <t>Km 48/H7+40m, đường rẽ nhà ông Canh, vào 100m</t>
  </si>
  <si>
    <t>Vào đến Nhà văn hóa tổ dân phố Phố Mới</t>
  </si>
  <si>
    <t>Hiện trạng cơ sở hạ tầng ko thay đổi, ko có hoạt động mua bán chuyển nhượng</t>
  </si>
  <si>
    <t>Từ sau 100m đến 200m</t>
  </si>
  <si>
    <t>Km 49/H6+30m, đường rẽ tổ dân phố Nguyên Giả đến hết đất Nhà máy Việt Trung</t>
  </si>
  <si>
    <r>
      <t xml:space="preserve">Km 49/H6+30m, đường rẽ tổ dân phố Nguyên Giả đến hết đất </t>
    </r>
    <r>
      <rPr>
        <sz val="12"/>
        <color rgb="FFFF0000"/>
        <rFont val="Times New Roman"/>
        <family val="1"/>
      </rPr>
      <t>Công ty TNHH Liên doanh Lửa Việt Bestref</t>
    </r>
  </si>
  <si>
    <t>Km 49/H5, rẽ lô 2 sau khu dân cư Khuynh Thạch, vào 100m</t>
  </si>
  <si>
    <r>
      <rPr>
        <sz val="12"/>
        <color rgb="FFFF0000"/>
        <rFont val="Times New Roman"/>
        <family val="1"/>
      </rPr>
      <t>Km 49/H5-10m</t>
    </r>
    <r>
      <rPr>
        <sz val="12"/>
        <color rgb="FF000000"/>
        <rFont val="Times New Roman"/>
        <family val="1"/>
      </rPr>
      <t>, rẽ lô 2 sau khu dân cư Khuynh Thạch, vào 100m</t>
    </r>
  </si>
  <si>
    <t>Km 49/H7, đi tổ dân phố Khuynh Thạch cạnh nhà ông Long Tiến, vào 100m</t>
  </si>
  <si>
    <t>Km 50/H1-20m (đường rẽ tổ dân phố Khuynh Thạch cạnh nhà ông Bộ) đến 100m</t>
  </si>
  <si>
    <t>Đường rẽ cạnh Chi cục Hải quan Sông Công, đường vào tổ dân phố Khuynh Thạch, Nguyên Giả</t>
  </si>
  <si>
    <t>Phường Bách Quang</t>
  </si>
  <si>
    <t>Km 50/H1+50m (đường Dọc Dài - Cầu Gáo - Mỏ Chè)</t>
  </si>
  <si>
    <t>Từ sau 150m đến 250m</t>
  </si>
  <si>
    <t>Km 50/H4+60m (đường rẽ khu dân cư Tân Dương cạnh nhà bà Năm)</t>
  </si>
  <si>
    <t>Từ sau 50m đến 100m</t>
  </si>
  <si>
    <t>Km 51/H3+10m (đường rẽ khu dân cư Tân Dương 2 - cạnh nhà bà Tuyên)</t>
  </si>
  <si>
    <t>- Lương Sơn: 12.500
- Tân Quang: 13.500</t>
  </si>
  <si>
    <t>Từ Km 55/H9-50m (giáp đất Bưu điện Tân Thành) đến Km 56/H2 (giáp đất thành phố Thái Nguyên)</t>
  </si>
  <si>
    <t>làm tròn</t>
  </si>
  <si>
    <t>Xã Tân Quang</t>
  </si>
  <si>
    <t>Km 54/H8+50m, đường Tân Thành 1 từ nhà ông Sơn, vào đến bờ kênh</t>
  </si>
  <si>
    <r>
      <t xml:space="preserve">Km 54/H8+50m, đường Tân Thành 1 từ nhà ông </t>
    </r>
    <r>
      <rPr>
        <sz val="12"/>
        <color rgb="FFFF0000"/>
        <rFont val="Times New Roman"/>
        <family val="1"/>
      </rPr>
      <t>Phí Văn Sơn</t>
    </r>
    <r>
      <rPr>
        <sz val="12"/>
        <color theme="1"/>
        <rFont val="Times New Roman"/>
        <family val="1"/>
      </rPr>
      <t>, vào đến bờ kênh</t>
    </r>
  </si>
  <si>
    <t>Từ Quốc lộ 3 đến bờ kênh</t>
  </si>
  <si>
    <t>Km 55/H1+40m, đường bê tông Tân Thành 2 cạnh nhà ông Hùng đến hết đường bê tông</t>
  </si>
  <si>
    <r>
      <rPr>
        <sz val="12"/>
        <color rgb="FFFF0000"/>
        <rFont val="Times New Roman"/>
        <family val="1"/>
      </rPr>
      <t>Ngõ số 252:</t>
    </r>
    <r>
      <rPr>
        <sz val="12"/>
        <color theme="1"/>
        <rFont val="Times New Roman"/>
        <family val="1"/>
      </rPr>
      <t xml:space="preserve"> Km 55/H1+40m, đường bê tông Tân Thành 2 cạnh nhà </t>
    </r>
    <r>
      <rPr>
        <sz val="12"/>
        <color rgb="FFFF0000"/>
        <rFont val="Times New Roman"/>
        <family val="1"/>
      </rPr>
      <t>ông Hoàng Đức Hùng (số nhà 256)</t>
    </r>
    <r>
      <rPr>
        <sz val="12"/>
        <color theme="1"/>
        <rFont val="Times New Roman"/>
        <family val="1"/>
      </rPr>
      <t xml:space="preserve"> đến hết đường bê tông</t>
    </r>
  </si>
  <si>
    <t>Km 55/H2+20m, đường bê tông cạnh nhà ông Hưng đến hết đường bê tông</t>
  </si>
  <si>
    <r>
      <rPr>
        <sz val="12"/>
        <color rgb="FFFF0000"/>
        <rFont val="Times New Roman"/>
        <family val="1"/>
      </rPr>
      <t xml:space="preserve">Ngõ số 234: </t>
    </r>
    <r>
      <rPr>
        <sz val="12"/>
        <color theme="1"/>
        <rFont val="Times New Roman"/>
        <family val="1"/>
      </rPr>
      <t xml:space="preserve">Km 55/H2+20m, đường bê tông cạnh nhà </t>
    </r>
    <r>
      <rPr>
        <sz val="12"/>
        <color rgb="FFFF0000"/>
        <rFont val="Times New Roman"/>
        <family val="1"/>
      </rPr>
      <t xml:space="preserve">bà Đặng Thị Tuất </t>
    </r>
    <r>
      <rPr>
        <sz val="12"/>
        <color theme="1"/>
        <rFont val="Times New Roman"/>
        <family val="1"/>
      </rPr>
      <t>đến hết đường bê tông</t>
    </r>
  </si>
  <si>
    <t>Km 55/H4, đường Tân Thành 2 từ Quốc lộ 3 vào nhà ông Điểm</t>
  </si>
  <si>
    <r>
      <rPr>
        <sz val="12"/>
        <color rgb="FFFF0000"/>
        <rFont val="Times New Roman"/>
        <family val="1"/>
      </rPr>
      <t xml:space="preserve">Ngõ số 212: </t>
    </r>
    <r>
      <rPr>
        <sz val="12"/>
        <color theme="1"/>
        <rFont val="Times New Roman"/>
        <family val="1"/>
      </rPr>
      <t>Km 55/H4</t>
    </r>
    <r>
      <rPr>
        <sz val="12"/>
        <color rgb="FFFF0000"/>
        <rFont val="Times New Roman"/>
        <family val="1"/>
      </rPr>
      <t>-20m</t>
    </r>
    <r>
      <rPr>
        <sz val="12"/>
        <color theme="1"/>
        <rFont val="Times New Roman"/>
        <family val="1"/>
      </rPr>
      <t xml:space="preserve">, đường Tân Thành 2 từ Quốc lộ 3 vào nhà ông </t>
    </r>
    <r>
      <rPr>
        <sz val="12"/>
        <color rgb="FFFF0000"/>
        <rFont val="Times New Roman"/>
        <family val="1"/>
      </rPr>
      <t>Nguyễn Điểm</t>
    </r>
  </si>
  <si>
    <t>Từ sau 50m đến hết đường bê tông</t>
  </si>
  <si>
    <t>Km 55/H5+60m, đường Tân Thành 3, từ nhà ông Khanh vào nhà ông Vinh</t>
  </si>
  <si>
    <r>
      <t xml:space="preserve">Km 55/H5+60m, đường Tân Thành 3, từ nhà </t>
    </r>
    <r>
      <rPr>
        <sz val="12"/>
        <color rgb="FFFF0000"/>
        <rFont val="Times New Roman"/>
        <family val="1"/>
      </rPr>
      <t>bà Nguyễn Thị Đức Giao (số nhà 162)</t>
    </r>
    <r>
      <rPr>
        <sz val="12"/>
        <color theme="1"/>
        <rFont val="Times New Roman"/>
        <family val="1"/>
      </rPr>
      <t xml:space="preserve"> vào nhà ông </t>
    </r>
    <r>
      <rPr>
        <sz val="12"/>
        <color rgb="FFFF0000"/>
        <rFont val="Times New Roman"/>
        <family val="1"/>
      </rPr>
      <t>Phương Văn Vinh</t>
    </r>
  </si>
  <si>
    <t>Từ sau 150m đến 220m</t>
  </si>
  <si>
    <t>Km 55/H7+80m, đường Tân Thành 3, từ nhà ông Xuân vào nhà bà Hồng</t>
  </si>
  <si>
    <r>
      <t xml:space="preserve">Km 55/H7+80m, đường Tân Thành 3, từ nhà ông </t>
    </r>
    <r>
      <rPr>
        <sz val="12"/>
        <color rgb="FFFF0000"/>
        <rFont val="Times New Roman"/>
        <family val="1"/>
      </rPr>
      <t>Xuân Thủy</t>
    </r>
    <r>
      <rPr>
        <sz val="12"/>
        <color rgb="FF000000"/>
        <rFont val="Times New Roman"/>
        <family val="1"/>
      </rPr>
      <t xml:space="preserve"> vào nhà </t>
    </r>
    <r>
      <rPr>
        <sz val="12"/>
        <color rgb="FFFF0000"/>
        <rFont val="Times New Roman"/>
        <family val="1"/>
      </rPr>
      <t>ông Nguyễn Văn Tuất</t>
    </r>
  </si>
  <si>
    <t>Km 55/H9+80m, Quốc lộ 3 vào xóm Tân Tiến</t>
  </si>
  <si>
    <t>Từ sau 50m đến mương thoát nước</t>
  </si>
  <si>
    <t>Đường 36m nối đến khu công nghiệp Sông Công 2</t>
  </si>
  <si>
    <t>Đường từ Sân Vận Động UBND xã đi trường cấp 1,2 đến ngã 3 Bài Lài, La Chưỡng</t>
  </si>
  <si>
    <t>Từ ngã ba đi đường bãi rác đi Khu tái định cư Khu công nghiệp Sông Công II đến kênh Núi Cốc</t>
  </si>
  <si>
    <t>Bổ sung đường bê tông 4m (Có vị trí tiếp giáp với Khu tái định cư Khu công nghiệp Sông Công II có giá đề xuất 1 triệu đồng</t>
  </si>
  <si>
    <t>Phường Lương Sơn</t>
  </si>
  <si>
    <t xml:space="preserve">Xem xét so sánh tỉ lệ với các trục khác </t>
  </si>
  <si>
    <t>Rẽ khu tái định cư số 1, phường Lương Sơn</t>
  </si>
  <si>
    <t>Đường rộng ≥ 14,5m đến &lt; 16,5m</t>
  </si>
  <si>
    <t>Các đường còn lại trong khu quy hoạch, đường rộng &lt; 14,5m</t>
  </si>
  <si>
    <t>Rẽ ngõ cạnh Hợp tác xã công nghiệp Toàn Diện, có đường bê tông ≥ 2,5m, vào 100m</t>
  </si>
  <si>
    <r>
      <rPr>
        <sz val="12"/>
        <color rgb="FFFF0000"/>
        <rFont val="Times New Roman"/>
        <family val="1"/>
      </rPr>
      <t xml:space="preserve">Ngõ số 1027: </t>
    </r>
    <r>
      <rPr>
        <sz val="12"/>
        <color theme="1"/>
        <rFont val="Times New Roman"/>
        <family val="1"/>
      </rPr>
      <t>Rẽ ngõ cạnh</t>
    </r>
    <r>
      <rPr>
        <sz val="12"/>
        <color rgb="FFFF0000"/>
        <rFont val="Times New Roman"/>
        <family val="1"/>
      </rPr>
      <t xml:space="preserve"> Kim khí Hiền Lương</t>
    </r>
    <r>
      <rPr>
        <sz val="12"/>
        <color theme="1"/>
        <rFont val="Times New Roman"/>
        <family val="1"/>
      </rPr>
      <t>, có đường bê tông ≥ 2,5m, vào 100m.</t>
    </r>
  </si>
  <si>
    <t>Rẽ vào tổ dân phố Trước</t>
  </si>
  <si>
    <t>Từ đường 30/4 vào 200m</t>
  </si>
  <si>
    <t>Từ đường 30/4 rẽ tổ dân phố Ga, vào 200m</t>
  </si>
  <si>
    <r>
      <rPr>
        <sz val="12"/>
        <color rgb="FFFF0000"/>
        <rFont val="Times New Roman"/>
        <family val="1"/>
      </rPr>
      <t>Ngõ số 1041/1:</t>
    </r>
    <r>
      <rPr>
        <sz val="12"/>
        <color theme="1"/>
        <rFont val="Times New Roman"/>
        <family val="1"/>
      </rPr>
      <t xml:space="preserve"> Từ đường 30/4 rẽ tổ dân phố Ga, vào 200m</t>
    </r>
  </si>
  <si>
    <t>Rẽ vào đến Ga Lương Sơn</t>
  </si>
  <si>
    <t>Rẽ theo bờ kênh Núi Cốc đi gặp đường sắt Hà Thái, vào 200m</t>
  </si>
  <si>
    <r>
      <rPr>
        <sz val="12"/>
        <color rgb="FFFF0000"/>
        <rFont val="Times New Roman"/>
        <family val="1"/>
      </rPr>
      <t>Đường rẽ vào chùa Thuần Lương</t>
    </r>
    <r>
      <rPr>
        <sz val="12"/>
        <color theme="1"/>
        <rFont val="Times New Roman"/>
        <family val="1"/>
      </rPr>
      <t xml:space="preserve"> đi gặp đường sắt Hà Thái, vào 200m</t>
    </r>
  </si>
  <si>
    <t>Rẽ tổ dân phố La Hoàng vào 100m</t>
  </si>
  <si>
    <t>Từ ngã ba Phố Cò đến đường rẽ Xây lắp 3</t>
  </si>
  <si>
    <t>Cải Đan, Thắng Lợi</t>
  </si>
  <si>
    <t>Từ đường rẽ Phố Nguyễn Khuyến đến tường rào phía nam Trung tâm VNPT (Bưu điện cũ)</t>
  </si>
  <si>
    <t>Thắng Lợi</t>
  </si>
  <si>
    <t>Từ tường rào phía Nam Trung tâm VNPT (Bưu điện cũ) đến ngã ba Mỏ Chè</t>
  </si>
  <si>
    <t>Từ ngã ba Mỏ Chè đến tường rào phía nam Trung tâm Thương mại Shophouse</t>
  </si>
  <si>
    <t>Mỏ Chè</t>
  </si>
  <si>
    <t>Phường Mỏ Chè</t>
  </si>
  <si>
    <t>Ngõ số 1: Rẽ cạnh nhà ông Thành, tổ dân phố số 1</t>
  </si>
  <si>
    <t>Ngõ số 2: Đi khu tập thể Bãi Đỗ, rẽ cạnh nhà Việt Lý, vào 250m</t>
  </si>
  <si>
    <t>Ngõ số 4: Rẽ tổ dân phố 2, cạnh nhà ông Thêm, vào 100m</t>
  </si>
  <si>
    <t>Ngõ số 6: Rẽ tổ dân phố 3, cạnh nhà ông Hoàn, vào 100m</t>
  </si>
  <si>
    <t>Ngõ số 8: Rẽ tổ dân phố 3, đối diện Ngân hàng chính sách, cạnh nhà Chính Loan, vào 150m</t>
  </si>
  <si>
    <t>Ngõ số 12: Rẽ đối diện Trung tâm Thương mại Shophouse, rẽ cạnh nhà ông Sơn đến hết đất nhà ông Hưng Vân</t>
  </si>
  <si>
    <t>Các đường phân lô khác thuộc quy hoạch khu dân cư tổ 4, 5 (lô 2)</t>
  </si>
  <si>
    <t>Từ hết khu dân cư tổ 4, 5 đến phố Tôn Thất Tùng (đường Gốc Đa cũ)</t>
  </si>
  <si>
    <t>Ngõ số 18: Ngõ phía bắc Ngân hàng Công thương</t>
  </si>
  <si>
    <t>Ngõ phía bắc Ngân hàng Công thương</t>
  </si>
  <si>
    <t>Ngõ số 7: Ngõ phía bắc chợ Trung tâm, từ đất nhà Hiền Trung đến hết đất nhà ông Kỳ</t>
  </si>
  <si>
    <t>Các đường phân khu còn lại của khu tập thể Xí nghiệp Xây lắp 3 cũ (tổ dân phố 4)</t>
  </si>
  <si>
    <t>Phường Thắng Lợi</t>
  </si>
  <si>
    <t>Điều chỉnh Ngõ số 20 từ đường Thắng Lợi sang đường Cách mạng tháng 8.</t>
  </si>
  <si>
    <t>Từ ngã ba (đường rẽ đối diện nhà ông Đình) đến đường rẽ vào khu Văn hóa thể thao</t>
  </si>
  <si>
    <r>
      <t xml:space="preserve">Từ ngã ba (đường rẽ đối diện nhà </t>
    </r>
    <r>
      <rPr>
        <sz val="12"/>
        <color rgb="FFFF0000"/>
        <rFont val="Times New Roman"/>
        <family val="1"/>
      </rPr>
      <t>ông Định</t>
    </r>
    <r>
      <rPr>
        <sz val="12"/>
        <color theme="1"/>
        <rFont val="Times New Roman"/>
        <family val="1"/>
      </rPr>
      <t>) đến đường rẽ vào khu Văn hóa thể thao</t>
    </r>
  </si>
  <si>
    <t>Ngõ số 22: Rẽ vào tổ dân phố Tân Lập</t>
  </si>
  <si>
    <t>Từ sau 100m đến 300m</t>
  </si>
  <si>
    <t>Phố Nguyễn Khuyến (đường rẽ vào khu Văn hóa thể thao, đối diện Đài tưởng niệm Thành phố cũ)</t>
  </si>
  <si>
    <t>Vào đến đường rẽ sân vận động</t>
  </si>
  <si>
    <t>Từ đường rẽ sân vận động đến đường Lý Thường Kiệt</t>
  </si>
  <si>
    <t>Từ đường Lý Thường Kiệt đi tiếp 300m</t>
  </si>
  <si>
    <t>Đường Lý Thường Kiệt (đường 30/4 cũ): Đoạn từ tường rào phía Bắc khu Văn hóa thể thao đến nút giao với Họng đường Hồng Vũ - Thắng Lợi (khu đô thị Hồng Vũ )</t>
  </si>
  <si>
    <t>Từ nút giao giữa đường Lý Thường Kiệt với họng đường Hồng Vũ Thắng Lợi (khu đô thị Hồng Vũ) đến ngã ba đi Cầu Tán</t>
  </si>
  <si>
    <t>Chưa được đầu tư cơ sở hạ tầng, hiện trạng là đường đất</t>
  </si>
  <si>
    <t>Các tuyến đường quy hoạch trong Khu đô thị Hồng Vũ</t>
  </si>
  <si>
    <t>Họng đường N0: Vào 200m (đường 10,5m)</t>
  </si>
  <si>
    <t>Họng đường Hồng Vũ - Thắng Lợi đến ngã ba thứ hai (đường nhựa 12m)</t>
  </si>
  <si>
    <r>
      <t xml:space="preserve">Họng đường Hồng Vũ - Thắng Lợi đến ngã ba thứ hai (đường </t>
    </r>
    <r>
      <rPr>
        <sz val="12"/>
        <color rgb="FFFF0000"/>
        <rFont val="Times New Roman"/>
        <family val="1"/>
      </rPr>
      <t>bê tông</t>
    </r>
    <r>
      <rPr>
        <sz val="12"/>
        <color theme="1"/>
        <rFont val="Times New Roman"/>
        <family val="1"/>
      </rPr>
      <t xml:space="preserve"> 12m)</t>
    </r>
  </si>
  <si>
    <t>Họng đường N7 đến tường rào UBND thành phố (đường 7,5m)</t>
  </si>
  <si>
    <t>Đường chia lô (đường nhựa 7,5m)</t>
  </si>
  <si>
    <t xml:space="preserve">Ngõ số 30: Rẽ vào tổ dân phố 12 (phía Bắc) </t>
  </si>
  <si>
    <t>Ngõ số 36: Rẽ vào khu 3,5 ha</t>
  </si>
  <si>
    <t>Ngõ số 17: Rẽ tổ dân phố 10, giáp Thành đội Sông Công đến hết đất Thành đội Sông Công</t>
  </si>
  <si>
    <t xml:space="preserve">Ngõ số 9: Rẽ vào xóm Mỏ Chè (giáp Chi cục Thuế cũ) </t>
  </si>
  <si>
    <r>
      <t xml:space="preserve">Ngõ số 9: Rẽ vào </t>
    </r>
    <r>
      <rPr>
        <sz val="12"/>
        <color rgb="FFFF0000"/>
        <rFont val="Times New Roman"/>
        <family val="1"/>
      </rPr>
      <t>tổ dân phố 10</t>
    </r>
    <r>
      <rPr>
        <sz val="12"/>
        <color theme="1"/>
        <rFont val="Times New Roman"/>
        <family val="1"/>
      </rPr>
      <t xml:space="preserve"> (giáp Chi cục Thuế cũ) </t>
    </r>
  </si>
  <si>
    <t>Đến hết đất Bưu điện cũ</t>
  </si>
  <si>
    <t>Các đường phân lô quy hoạch khu dân cư Tân Lập (tổ 10)</t>
  </si>
  <si>
    <t>Ngõ số 21: Đường rẽ tổ dân phố Xuân Miếu 1, đối điện đường vào UBND Thành phố</t>
  </si>
  <si>
    <t>Từ sau 100m đến 250m</t>
  </si>
  <si>
    <t>Ngõ 23: Rẽ vào Nhà ông Quyên, vào 100m</t>
  </si>
  <si>
    <t>Ngõ số 23: Rẽ vào Nhà ông Quyên, vào 100m</t>
  </si>
  <si>
    <t>Ngõ số 25: Đường rẽ cạnh Nhà văn hóa Xuân Miếu 2, vào 150m</t>
  </si>
  <si>
    <t>Ngõ số 29: Rẽ tổ dân phố Xuân Miếu 1, đường rẽ vào Nhà ông Đồng</t>
  </si>
  <si>
    <t>Sau 100m đến 200m</t>
  </si>
  <si>
    <t>Ngõ số 31 : Rẽ cạnh Nhà ông Nho Tản, đối diện đường vào khu 3,5ha, vào 150m</t>
  </si>
  <si>
    <t>Ngõ số 39: Rẽ cạnh Nhà văn hóa Xuân Thành, vào 100m</t>
  </si>
  <si>
    <t>Ngõ số 41: Rẽ vào tổ dân phố Nguyên Gon</t>
  </si>
  <si>
    <t>Từ sau 100m đến 150m</t>
  </si>
  <si>
    <t>Ngõ số 43: Rẽ cạnh Nhà ông Thắng đến 100m</t>
  </si>
  <si>
    <t>Ngõ số 45: Đường bờ mương Núi Cốc, vào 150m</t>
  </si>
  <si>
    <t>Ngõ rẽ vào khu Bãi Trại cạnh Viettel</t>
  </si>
  <si>
    <t>Ngõ số 38: Từ đường rẽ cạnh nhà Hương Tài đến hết đường bê tông</t>
  </si>
  <si>
    <t>Từ sau 100m đến hết đường bê tông</t>
  </si>
  <si>
    <t>Ngõ số 40: Rẽ cạnh Trạm y tế Phường Phố Cò cũ đến hết đất Nhà ông Lợi Vượng</t>
  </si>
  <si>
    <t xml:space="preserve">Từ sau 100m đến Nhà ông Lợi </t>
  </si>
  <si>
    <r>
      <t xml:space="preserve">Từ sau 100m đến nhà ông Lợi </t>
    </r>
    <r>
      <rPr>
        <sz val="12"/>
        <color rgb="FFFF0000"/>
        <rFont val="Times New Roman"/>
        <family val="1"/>
      </rPr>
      <t>Vượng (số nhà 14)</t>
    </r>
  </si>
  <si>
    <t>Từ nhà ông Lợi Vượng (số nhà 14) đến đường rẽ đi tổ dân phố Tân Mới</t>
  </si>
  <si>
    <t>Bổ sung đoạn đường bê tông rộng 3m</t>
  </si>
  <si>
    <r>
      <t xml:space="preserve">Ngõ số 42: Rẽ tổ dân phố Thanh Xuân 1 đến </t>
    </r>
    <r>
      <rPr>
        <sz val="12"/>
        <color rgb="FFFF0000"/>
        <rFont val="Times New Roman"/>
        <family val="1"/>
      </rPr>
      <t>nhà ông Nguyễn Văn Cải</t>
    </r>
  </si>
  <si>
    <t>Đường bê tông rộng 7m</t>
  </si>
  <si>
    <t>không thay đổi hạ tầng</t>
  </si>
  <si>
    <t>Ngõ số 46: Rẽ vào trại chăn nuôi Thắng Lợi đến cổng trại</t>
  </si>
  <si>
    <r>
      <t>Ngõ số 46: Rẽ vào</t>
    </r>
    <r>
      <rPr>
        <sz val="12"/>
        <color rgb="FFFF0000"/>
        <rFont val="Times New Roman"/>
        <family val="1"/>
      </rPr>
      <t xml:space="preserve"> kho gạch Hường Ân</t>
    </r>
    <r>
      <rPr>
        <sz val="12"/>
        <color rgb="FF000000"/>
        <rFont val="Times New Roman"/>
        <family val="1"/>
      </rPr>
      <t xml:space="preserve"> đến </t>
    </r>
    <r>
      <rPr>
        <sz val="12"/>
        <color rgb="FFFF0000"/>
        <rFont val="Times New Roman"/>
        <family val="1"/>
      </rPr>
      <t>hết ngõ</t>
    </r>
  </si>
  <si>
    <t>(Vị trí không thay đổi so với QĐ46). Đường bê tông rộng 4m</t>
  </si>
  <si>
    <t>Từ cổng kho gạch Hường Ân đến hết ngõ</t>
  </si>
  <si>
    <t>Ngõ số 50: Đường bờ kênh Núi Cốc</t>
  </si>
  <si>
    <t>Từ sau 150m đi tiếp 250m</t>
  </si>
  <si>
    <t>Ngõ đối diện ngõ số 50: Đường bờ kênh Núi Cốc</t>
  </si>
  <si>
    <t>Ngõ số 52: Rẽ tổ dân phố Tân Huyện</t>
  </si>
  <si>
    <t>8.4</t>
  </si>
  <si>
    <t>Ngõ số 56: Đường bê tông đi vào Xí nghiệp 1/5 (Công ty cổ phần Kết cấu thép Hà Nội)</t>
  </si>
  <si>
    <t>Từ ngã ba vào Xí nghiệp Xây lắp 3 đến mương núi Cốc</t>
  </si>
  <si>
    <t>Từ ngã ba vào Xí nghiệp Xây lắp 3 đến hết đất nhà bà Phượng (tổ dân phố 4A)</t>
  </si>
  <si>
    <t>Vào đến 100m</t>
  </si>
  <si>
    <t>Từ cầu vượt Sông Công đến kênh thoát nước An Châu</t>
  </si>
  <si>
    <t>Từ kênh thoát nước An Châu đến đường rẽ 262</t>
  </si>
  <si>
    <r>
      <t>Từ kênh thoát nước An Châu đến đường</t>
    </r>
    <r>
      <rPr>
        <sz val="12"/>
        <color rgb="FFFF0000"/>
        <rFont val="Times New Roman"/>
        <family val="1"/>
      </rPr>
      <t xml:space="preserve"> Vũ Xuân</t>
    </r>
  </si>
  <si>
    <t>Từ đường rẽ 262 đến đường Thanh Niên</t>
  </si>
  <si>
    <r>
      <t xml:space="preserve">Từ đường </t>
    </r>
    <r>
      <rPr>
        <sz val="12"/>
        <color rgb="FFFF0000"/>
        <rFont val="Times New Roman"/>
        <family val="1"/>
      </rPr>
      <t>Vũ Xuân</t>
    </r>
    <r>
      <rPr>
        <sz val="12"/>
        <color rgb="FF000000"/>
        <rFont val="Times New Roman"/>
        <family val="1"/>
      </rPr>
      <t xml:space="preserve"> đến đường Thanh Niên</t>
    </r>
  </si>
  <si>
    <t>Từ đường Thanh Niên đến Đường vào tổ dân phố La Đình về 2 phía (Nam - Bắc) - (Ngõ số 17-18)</t>
  </si>
  <si>
    <t>Từ đường vào tổ dân phố La Đình về 2 phía (Nam - Bắc) - (Ngõ số 17-18) đến kênh Núi Cốc</t>
  </si>
  <si>
    <t>Từ kênh Núi Cốc đến Quốc Lộ 3</t>
  </si>
  <si>
    <t>Đường rẽ khu dân cư Làng May, tổ dân phố số 6</t>
  </si>
  <si>
    <t>Các đường còn lại của khu dân cư Làng May</t>
  </si>
  <si>
    <t>Đường rẽ chợ Bãi Đỗ đi Đài tưởng niệm Mỏ Chè, vào 200m</t>
  </si>
  <si>
    <t>Ngõ số 39: Rẽ cạnh Công ty TNHH EcoKorea vào đến khu dân cư tổ 7, 8</t>
  </si>
  <si>
    <t>Bổ sung đường bê tông rộng 6m</t>
  </si>
  <si>
    <t>Ngõ số 25: Đường Thanh Niên</t>
  </si>
  <si>
    <t>Khu dân cư Bách Quang</t>
  </si>
  <si>
    <t>Từ sau 100m đến Nhà văn hóa tổ dân phố Đồi</t>
  </si>
  <si>
    <t>Ngõ số 21: Đường rẽ tổ dân phố Đồi (phía Nam) dọc kênh N12 - 56</t>
  </si>
  <si>
    <t>Từ sau 50m đến Nhà văn hóa tổ dân phố Đồi</t>
  </si>
  <si>
    <t>Ngõ số 22: Đường rẽ tổ dân phố Đồi (phía bắc) dọc kênh N12 - 56 (đi Làng Sắn)</t>
  </si>
  <si>
    <t>Đường vào tổ dân phố La Đình về 2 phía (Nam - Bắc) - (Ngõ số 17-18)</t>
  </si>
  <si>
    <t>Khu đô thị La Đình (mở rộng) (lô 6, lô 7)</t>
  </si>
  <si>
    <t xml:space="preserve">Ngõ số 5: Đường bê tông đi tổ dân phố cầu Gáo, giáp khu công nghiệp Sông Công 1 </t>
  </si>
  <si>
    <t>Đường vào tổ dân phố Làng Mới, cạnh nhà ông Sen</t>
  </si>
  <si>
    <r>
      <t>Đường vào tổ dân phố Làng Mới, cạnh nhà</t>
    </r>
    <r>
      <rPr>
        <sz val="12"/>
        <color rgb="FFFF0000"/>
        <rFont val="Times New Roman"/>
        <family val="1"/>
      </rPr>
      <t xml:space="preserve"> </t>
    </r>
    <r>
      <rPr>
        <sz val="12"/>
        <rFont val="Times New Roman"/>
        <family val="1"/>
      </rPr>
      <t>ông Sen</t>
    </r>
    <r>
      <rPr>
        <sz val="12"/>
        <color rgb="FFFF0000"/>
        <rFont val="Times New Roman"/>
        <family val="1"/>
      </rPr>
      <t xml:space="preserve"> (rẽ cạnh Bỉm sữa Thanh Hải)</t>
    </r>
  </si>
  <si>
    <t>Ngõ số 3: Đi tổ dân phố Dọc Dài, cạnh Công ty May</t>
  </si>
  <si>
    <t>Gộp mục 10.1, 10.2, 10.3 thành 1 đoạn do có hạ tầng tương đồng, cho phù hợp thực tế</t>
  </si>
  <si>
    <t>Bổ sung đường bê tông 3m</t>
  </si>
  <si>
    <t>Đường Làng Mới - Chương Lương - Quang Minh - Khu Yên</t>
  </si>
  <si>
    <t>Đường Làng Mới -  Quang Minh - Khu Yên</t>
  </si>
  <si>
    <t>Từ sau 300m đến 500m</t>
  </si>
  <si>
    <t>Bách Quang</t>
  </si>
  <si>
    <t>Từ đường Cách mạng tháng mười đến đường rẽ vào UBND phường Bách Quang</t>
  </si>
  <si>
    <t>k vướng tái định cư nên để tăng lên</t>
  </si>
  <si>
    <t>Tân Quang</t>
  </si>
  <si>
    <t>Giao tái định cư tại dự án Hạ tầng KDC đường Nguyễn Văn Cừ</t>
  </si>
  <si>
    <t>Từ hết đất tổ dân phố Khu Yên đến ngã ba Chùa Đổ (Đình Tân Yên)</t>
  </si>
  <si>
    <t>KCN Sông Công II</t>
  </si>
  <si>
    <t>Hạ tầng đường xuống cấp</t>
  </si>
  <si>
    <t>- Mỏ chè: 15.000
- Thắng Lợi: 15.000</t>
  </si>
  <si>
    <t>Từ ngã ba Mỏ Chè đến hết đất UBND phường Mỏ Chè</t>
  </si>
  <si>
    <t>- Mỏ Chè: 9.500
- Thắng Lợi: 11.500</t>
  </si>
  <si>
    <t>Từ hết đất UBND phường Mỏ Chè đến đường rẽ phố Tôn Thất Tùng</t>
  </si>
  <si>
    <t>- Mỏ Chè: 11.000
- Thắng Lợi: 13.500</t>
  </si>
  <si>
    <t>- Mỏ Chè: 8.000
- Thắng Lợi: 11.000</t>
  </si>
  <si>
    <t>- Mỏ Chè: 5.500
- Thắng Lợi: 8.000</t>
  </si>
  <si>
    <t>Từ đường rẽ Công ty cổ phần Meinfa đến ngã ba rẽ phố Kim Đồng (đường K0 cũ)</t>
  </si>
  <si>
    <t>Từ ngã ba rẽ phố Kim Đồng (đường K0 cũ) đến cầu treo Sông Công</t>
  </si>
  <si>
    <t>Điều chỉnh Ngõ số 20 sang Đường Cách mạng tháng 8 theo đúng hiện trạng thực tế</t>
  </si>
  <si>
    <t>Rẽ đến ngã ba (cạnh Nhà ông Long)</t>
  </si>
  <si>
    <t>Từ ngã ba (cạnh nhà ông Long) rẽ đi Tổ dân phố Bến Vượng đến hết đất nhà ông Trung Phúc</t>
  </si>
  <si>
    <t>Từ hết đất nhà ông Trung Phúc đến phía đông Đập Vai Xanh</t>
  </si>
  <si>
    <t>Từ hết đất nhà ông Trung Phúc đến hết đường bê tông hiện trạng giáp Khu đô thị Kosy</t>
  </si>
  <si>
    <t>Từ ngã ba (cạnh nhà ông Long) rẽ đi tổ dân phố Du Tán vào đến hết đất nhà ông Trung Thêu</t>
  </si>
  <si>
    <t>Ngõ số 15: Đi khu dân cư đồi Yên ngựa (phía đông trụ sở Trung tâm Phát triển Quỹ đất), vào 200m</t>
  </si>
  <si>
    <t>Từ sau 200m đến hết đường bê tông</t>
  </si>
  <si>
    <t>Ngõ số 25: Rẽ phía Tây chợ phường Thắng Lợi</t>
  </si>
  <si>
    <t>Vào đến hết chợ Thắng Lợi</t>
  </si>
  <si>
    <t>Từ sau chợ Thắng Lợi rẽ về 2 đường nhánh đến 100m</t>
  </si>
  <si>
    <t>Ngõ số 29, vào 100m</t>
  </si>
  <si>
    <t>Đường rẽ phía Đông chợ Thắng Lợi (cạnh nhà Mai Minh), vào 100m</t>
  </si>
  <si>
    <t>Ngõ số 35: Đi tổ dân phố Vượng</t>
  </si>
  <si>
    <t>Liên quan dự án Khu sinh thái dọc SC Khu A</t>
  </si>
  <si>
    <t>Ngõ số 43: Đi núi Tảo vào đến 200m</t>
  </si>
  <si>
    <t>Ngõ số 45: Vào 100m</t>
  </si>
  <si>
    <t xml:space="preserve">Ngõ số 49: Vào 100m </t>
  </si>
  <si>
    <t>Khu đô thị Kosy Sông Công</t>
  </si>
  <si>
    <t>Họng đường Quy hoạch 20m, vào 150m</t>
  </si>
  <si>
    <t>Lq TĐC KĐT Kosy</t>
  </si>
  <si>
    <t>Các đường quy hoạch còn lại (đường nhựa 7,5m)</t>
  </si>
  <si>
    <t>Ngõ số 10: Đi tổ dân phố An Châu, nhánh 1, vào 100m (cạnh nhà ông Hòa Huấn)</t>
  </si>
  <si>
    <r>
      <t xml:space="preserve">Đi vào </t>
    </r>
    <r>
      <rPr>
        <sz val="12"/>
        <color rgb="FFFF0000"/>
        <rFont val="Times New Roman"/>
        <family val="1"/>
      </rPr>
      <t>Khu đô thị số 2 Mỏ Chè</t>
    </r>
    <r>
      <rPr>
        <sz val="12"/>
        <color theme="1"/>
        <rFont val="Times New Roman"/>
        <family val="1"/>
      </rPr>
      <t>, vào 100m (cạnh nhà ông Hòa Huấn)</t>
    </r>
  </si>
  <si>
    <t>Ngõ số 12: Đi tổ dân phố An Châu nhánh 2, vào 150m (cạnh nhà bà Bích)</t>
  </si>
  <si>
    <r>
      <t xml:space="preserve">Ngõ số 12: Đi tổ dân phố An Châu nhánh 2, vào 150m (cạnh nhà bà Bích, </t>
    </r>
    <r>
      <rPr>
        <sz val="12"/>
        <color rgb="FFFF0000"/>
        <rFont val="Times New Roman"/>
        <family val="1"/>
      </rPr>
      <t>số nhà 140</t>
    </r>
    <r>
      <rPr>
        <sz val="12"/>
        <color theme="1"/>
        <rFont val="Times New Roman"/>
        <family val="1"/>
      </rPr>
      <t>)</t>
    </r>
  </si>
  <si>
    <t>Khu dân cư số 1, phường Mỏ Chè</t>
  </si>
  <si>
    <t>Đường vào Khu dân cư số 1, nhánh số 3 cạnh nhà Bà Thủy</t>
  </si>
  <si>
    <r>
      <t xml:space="preserve">Đường vào Khu dân cư số 1, nhánh số 3 cạnh nhà Bà Thủy </t>
    </r>
    <r>
      <rPr>
        <sz val="12"/>
        <color rgb="FFFF0000"/>
        <rFont val="Times New Roman"/>
        <family val="1"/>
      </rPr>
      <t>(số nhà 190)</t>
    </r>
  </si>
  <si>
    <t>Đường vào Khu dân cư số 1, nhánh số 4 cạnh Khu vui chơi giải trí</t>
  </si>
  <si>
    <r>
      <rPr>
        <sz val="12"/>
        <color rgb="FFFF0000"/>
        <rFont val="Times New Roman"/>
        <family val="1"/>
      </rPr>
      <t>Ngõ số 14:</t>
    </r>
    <r>
      <rPr>
        <sz val="12"/>
        <color theme="1"/>
        <rFont val="Times New Roman"/>
        <family val="1"/>
      </rPr>
      <t xml:space="preserve"> Đường vào Khu dân cư số 1, nhánh số 4 cạnh Khu vui chơi giải trí</t>
    </r>
  </si>
  <si>
    <t>Các nhánh còn lại của khu dân cư số 1 Mỏ Chè</t>
  </si>
  <si>
    <t>Phố Tôn Thất Tùng: Từ đường cách mạng tháng mười tại Km 4+235 đến giao với đường Lý Thường Kiệt</t>
  </si>
  <si>
    <t>Ngõ số 18: Đi tổ dân phố 7, từ đường rẽ nhà ông Hào đến hết đất nhà bà Biên Ước</t>
  </si>
  <si>
    <t>Ngõ số 22: Rẽ phía Tây nhà tầng số 8, vào 200m</t>
  </si>
  <si>
    <r>
      <t>Ngõ số 22: Rẽ phía Tây nhà tầng số 8</t>
    </r>
    <r>
      <rPr>
        <sz val="12"/>
        <color theme="1"/>
        <rFont val="Times New Roman"/>
        <family val="1"/>
      </rPr>
      <t>, vào 200m</t>
    </r>
  </si>
  <si>
    <t>Liên quan giao TĐC Khu dân cư tổ 7, 8 mỏ chè</t>
  </si>
  <si>
    <t>Ngõ số 28: Rẽ theo tường rào phía Tây Công ty MANI</t>
  </si>
  <si>
    <t>Ngõ số 28: Rẽ theo tường rào phía Tây Công ty cổ phần Meinfa</t>
  </si>
  <si>
    <t>Trục chính - toàn tuyến</t>
  </si>
  <si>
    <t>Đường rẽ phía Bắc nhà tầng 3B tổ dân phố 8 đến 100m</t>
  </si>
  <si>
    <t>Đường rẽ phía Nam nhà tầng 3B tổ dân phố 8 đến 100m</t>
  </si>
  <si>
    <t>Đường rẽ phía nam nhà ông Thắng (Thanh) đến 100m</t>
  </si>
  <si>
    <t>Đường rẽ cạnh nhà ông Lưu (Tâng) đến 100m</t>
  </si>
  <si>
    <t>Phố Kim Đồng: Từ đường Cách mạng Tháng Mười đến giao với đường Thắng Lợi </t>
  </si>
  <si>
    <t>Phố Ngô Sỹ Liên: Từ giáp với địa phận xã Bá Xuyên đến giao với đường cách mạng Tháng Mười tại Km 5 + 280</t>
  </si>
  <si>
    <t>Đi tổ dân phố số 10 nhánh 1 (đường rẽ phía Nam nhà ông Đắc), vào 130m</t>
  </si>
  <si>
    <r>
      <rPr>
        <sz val="12"/>
        <color rgb="FFFF0000"/>
        <rFont val="Times New Roman"/>
        <family val="1"/>
      </rPr>
      <t>Ngõ số 5:</t>
    </r>
    <r>
      <rPr>
        <sz val="12"/>
        <color theme="1"/>
        <rFont val="Times New Roman"/>
        <family val="1"/>
      </rPr>
      <t xml:space="preserve"> Đi tổ dân phố số 10 nhánh 1 (đường rẽ phía Nam nhà ông Đắc, </t>
    </r>
    <r>
      <rPr>
        <sz val="12"/>
        <color rgb="FFFF0000"/>
        <rFont val="Times New Roman"/>
        <family val="1"/>
      </rPr>
      <t>số nhà 83</t>
    </r>
    <r>
      <rPr>
        <sz val="12"/>
        <color theme="1"/>
        <rFont val="Times New Roman"/>
        <family val="1"/>
      </rPr>
      <t>), vào 130m</t>
    </r>
  </si>
  <si>
    <t>Đi tổ dân phố số 10 nhánh 2 (đường rẽ phía Nam nhà ông Ngô Trí Nguyện), vào 60m</t>
  </si>
  <si>
    <r>
      <rPr>
        <sz val="12"/>
        <color rgb="FFFF0000"/>
        <rFont val="Times New Roman"/>
        <family val="1"/>
      </rPr>
      <t>Ngõ số 3:</t>
    </r>
    <r>
      <rPr>
        <sz val="12"/>
        <color theme="1"/>
        <rFont val="Times New Roman"/>
        <family val="1"/>
      </rPr>
      <t xml:space="preserve"> Đi tổ dân phố số 10 nhánh 2 (đường rẽ phía Nam nhà ông Ngô Trí Nguyện), vào 60m</t>
    </r>
  </si>
  <si>
    <t>Đi tổ dân phố số 10 nhánh 3 (đường rẽ phía Nam nhà bà Lý Khôi), vào 130m</t>
  </si>
  <si>
    <r>
      <rPr>
        <sz val="12"/>
        <color rgb="FFFF0000"/>
        <rFont val="Times New Roman"/>
        <family val="1"/>
      </rPr>
      <t xml:space="preserve">Ngõ số 1: </t>
    </r>
    <r>
      <rPr>
        <sz val="12"/>
        <rFont val="Times New Roman"/>
        <family val="1"/>
      </rPr>
      <t>Đ</t>
    </r>
    <r>
      <rPr>
        <sz val="12"/>
        <color theme="1"/>
        <rFont val="Times New Roman"/>
        <family val="1"/>
      </rPr>
      <t>i tổ dân phố số 10 nhánh 3 (đường rẽ phía Nam nhà bà Lý Khôi), vào 130m</t>
    </r>
  </si>
  <si>
    <t>Đường đi bến Bùn đến bờ sông</t>
  </si>
  <si>
    <t>Ngõ 5: Vào 250m (ngõ đối diện số nhà 58)</t>
  </si>
  <si>
    <t>Từ Km 5/H5 (giáp đất xã Thịnh Đức, thành phố Thái Nguyên) đến Km 7/H3 + 70 (cầu La Giang)</t>
  </si>
  <si>
    <t xml:space="preserve">Từ đến Km 7/H3 + 70 (cầu La Giang) đến Km 8/H8 + 50 (kênh N12-56) </t>
  </si>
  <si>
    <r>
      <rPr>
        <sz val="12"/>
        <rFont val="Times New Roman"/>
        <family val="1"/>
      </rPr>
      <t>Từ Km 7/H3 + 70 (cầu La Giang)</t>
    </r>
    <r>
      <rPr>
        <sz val="12"/>
        <color rgb="FFFF0000"/>
        <rFont val="Times New Roman"/>
        <family val="1"/>
      </rPr>
      <t xml:space="preserve"> đến Khu tái định cư cụm công nghiệp Bá Xuyên</t>
    </r>
  </si>
  <si>
    <t>Điều chỉnh lại đoạn đường do quy hoạch Khu tái định cư cụm công nghiệp Bá Xuyên</t>
  </si>
  <si>
    <t>Tái định cư Cụm công nghiệp Bá Xuyên chia lại đoạn này 3.400</t>
  </si>
  <si>
    <t>Từ Km 8/H8+ 50 (kênh N12-56) đến Km10+ 40 (Cầu Khoang)</t>
  </si>
  <si>
    <t>Từ Km10 + 40 (cầu Khoang) đến hết đất UBND phường Lương Châu</t>
  </si>
  <si>
    <r>
      <t>Từ Km10 + 40 (cầu Khoang) đến hết đất</t>
    </r>
    <r>
      <rPr>
        <sz val="12"/>
        <color rgb="FFFF0000"/>
        <rFont val="Times New Roman"/>
        <family val="1"/>
      </rPr>
      <t xml:space="preserve"> Trung tâm Phát triển quỹ đất thành phố Sông Công</t>
    </r>
  </si>
  <si>
    <t>Phường Lương Châu</t>
  </si>
  <si>
    <t>Phường Châu Sơn</t>
  </si>
  <si>
    <t>Đường rẽ tại trạm y tế phường Lương Châu đến phố Ngô Sỹ Liên (đường K0 cũ)</t>
  </si>
  <si>
    <r>
      <rPr>
        <sz val="12"/>
        <color rgb="FFFF0000"/>
        <rFont val="Times New Roman"/>
        <family val="1"/>
      </rPr>
      <t>Ngõ số 8: Đường rẽ tại Cơ sở điều trị Methadone</t>
    </r>
    <r>
      <rPr>
        <sz val="12"/>
        <color theme="1"/>
        <rFont val="Times New Roman"/>
        <family val="1"/>
      </rPr>
      <t xml:space="preserve"> đến phố Ngô Sỹ Liên (đường K0 cũ)</t>
    </r>
  </si>
  <si>
    <t>Trạm y tế phường Lương Châu đến ngã tư tổ dân phố số 4</t>
  </si>
  <si>
    <t>Từ ngã tư tổ dân phố 4 đến giáp đất Trung tâm Văn hóa phường Lương Châu</t>
  </si>
  <si>
    <t>Từ Trung tâm Văn hóa phường vào 300m, giáp đất nhà ông Tuấn</t>
  </si>
  <si>
    <r>
      <t>Từ</t>
    </r>
    <r>
      <rPr>
        <sz val="12"/>
        <color rgb="FFFF0000"/>
        <rFont val="Times New Roman"/>
        <family val="1"/>
      </rPr>
      <t xml:space="preserve"> giáp đất chùa Bá Xuyên</t>
    </r>
    <r>
      <rPr>
        <sz val="12"/>
        <color rgb="FF000000"/>
        <rFont val="Times New Roman"/>
        <family val="1"/>
      </rPr>
      <t xml:space="preserve"> vào 300m </t>
    </r>
    <r>
      <rPr>
        <sz val="12"/>
        <color rgb="FFFF0000"/>
        <rFont val="Times New Roman"/>
        <family val="1"/>
      </rPr>
      <t>(đường rẽ Nghĩa trang Khu Luông)</t>
    </r>
  </si>
  <si>
    <t>Từ sau 300m (giáp đất nhà ông Tuấn) đến Cầu Đấp</t>
  </si>
  <si>
    <r>
      <t xml:space="preserve">Từ sau 300m </t>
    </r>
    <r>
      <rPr>
        <sz val="12"/>
        <color rgb="FFFF0000"/>
        <rFont val="Times New Roman"/>
        <family val="1"/>
      </rPr>
      <t>(đường rẽ Nghĩa trang Khu Luông)</t>
    </r>
    <r>
      <rPr>
        <sz val="12"/>
        <color theme="1"/>
        <rFont val="Times New Roman"/>
        <family val="1"/>
      </rPr>
      <t xml:space="preserve"> đến Cầu Đấp</t>
    </r>
  </si>
  <si>
    <t>Từ Cầu Đấp đến phố Ngô Sỹ Liên (đường K0 cũ)</t>
  </si>
  <si>
    <t>Đường vào đồi Giếng Rán đến hết đất nhà bà Thu Thi</t>
  </si>
  <si>
    <r>
      <rPr>
        <sz val="12"/>
        <color rgb="FFFF0000"/>
        <rFont val="Times New Roman"/>
        <family val="1"/>
      </rPr>
      <t xml:space="preserve">Ngõ số 5: </t>
    </r>
    <r>
      <rPr>
        <sz val="12"/>
        <color theme="1"/>
        <rFont val="Times New Roman"/>
        <family val="1"/>
      </rPr>
      <t>Đường vào đồi Giếng Rán đến hết đất nhà bà Thu Thi</t>
    </r>
  </si>
  <si>
    <t>Đường rẽ vào tổ dân phố 3 đến đất khu Ao Đầm</t>
  </si>
  <si>
    <t>Vào hết Khu đô thị đường Lê Hồng Phong giai đoạn 3</t>
  </si>
  <si>
    <t>Từ sau 100m đến đất khu Ao Đầm</t>
  </si>
  <si>
    <t>Từ hết Khu đô thị đường Lê Hồng Phong giai đoạn 3 đến đất khu Ao Đầm</t>
  </si>
  <si>
    <t>Xã Bá Xuyên</t>
  </si>
  <si>
    <t>Đề xuất mức giá bằng QD46*1,1 do liên quan đến công tác BT, TĐC cụm công nghiệp Bá Xuyên và Khu công nghiệp SCII</t>
  </si>
  <si>
    <t>Km 9/H5 + 30, đi La Cảnh 1</t>
  </si>
  <si>
    <t>Sau 100m đến 560m (ngã ba Ngàn Mây)</t>
  </si>
  <si>
    <t>Km 9/H2 + 70, đi xóm Chùa, vào 100m</t>
  </si>
  <si>
    <t>Km 9/H2 + 60, đi xóm Đớ, La Đàng, vào 100m</t>
  </si>
  <si>
    <t>Km 8 + H7/30, đi Na Chùa</t>
  </si>
  <si>
    <t>Km 6 (đi Ao Cang, từ nhà ông Bể đến nhà ông Đức), vào 100m</t>
  </si>
  <si>
    <t>Km 7/H6 + 40, đi xóm La Giang, vào 100m</t>
  </si>
  <si>
    <t>Km 6/H3 + 10 qua Nghiêm đi Lý Nhân vào 100m</t>
  </si>
  <si>
    <t>Từ sau 200m đến 300m</t>
  </si>
  <si>
    <t>Km 9 + 90, đường rẽ phía nam xóm Bãi Hát</t>
  </si>
  <si>
    <t>Km 8/H3 + 50, đường rẽ phía bắc đi xóm Bãi Hát</t>
  </si>
  <si>
    <t>Đường Thịnh Đức đi Trung tâm Nghiên cứu và Phát triển chăn nuôi miền núi: Từ hết đất thành phố Thái Nguyên đến đập tràn</t>
  </si>
  <si>
    <t>Từ Quốc lộ 3 đến qua ngã tư Xuân Thành 100m</t>
  </si>
  <si>
    <t>Qua ngã tư Xuân Thành 100m đến cổng Trung đoàn 209</t>
  </si>
  <si>
    <t>Từ cổng Trung đoàn 209 đến đường rẽ nhà ông Trọng (Thi)</t>
  </si>
  <si>
    <t>Khu đô thị Thiên Lộc</t>
  </si>
  <si>
    <t>Từ đường rẽ nhà ông Trọng (Thi) đến bờ sông (đường đất)</t>
  </si>
  <si>
    <t>Khu đô thị sinh thái dọc Sông Công</t>
  </si>
  <si>
    <t>KĐT Thiên Lộc, KĐT sinh thái dọc Sông Công</t>
  </si>
  <si>
    <t>Ngõ số 15: Đi vào tổ dân phố Tân Mới</t>
  </si>
  <si>
    <t>Từ đường rẽ tổ dân phố Tân Mới đến ngã ba đầu tiên</t>
  </si>
  <si>
    <t>đang bồi thường KĐT Thống Nhất</t>
  </si>
  <si>
    <t>Khu đô thị Thống Nhất, phường Phố Cò</t>
  </si>
  <si>
    <t>Từ ngã ba đầu tiên đến hết đất nhà ông Bình</t>
  </si>
  <si>
    <r>
      <t xml:space="preserve">Từ ngã ba đầu tiên đến hết đất nhà </t>
    </r>
    <r>
      <rPr>
        <sz val="12"/>
        <color rgb="FFFF0000"/>
        <rFont val="Times New Roman"/>
        <family val="1"/>
      </rPr>
      <t>bà</t>
    </r>
    <r>
      <rPr>
        <sz val="12"/>
        <color rgb="FF000000"/>
        <rFont val="Times New Roman"/>
        <family val="1"/>
      </rPr>
      <t xml:space="preserve"> </t>
    </r>
    <r>
      <rPr>
        <sz val="12"/>
        <color rgb="FFFF0000"/>
        <rFont val="Times New Roman"/>
        <family val="1"/>
      </rPr>
      <t>Dương Thị Mua</t>
    </r>
  </si>
  <si>
    <t>Từ ngã ba đầu tiên đến hết đất nhà ông Ngữ</t>
  </si>
  <si>
    <t>Từ hết đất nhà ông Ngữ đến đường rẽ Tiểu đoàn 9-E209</t>
  </si>
  <si>
    <t>Đường rẽ vào tổ dân phố Thành Ưng</t>
  </si>
  <si>
    <r>
      <t>Đường rẽ vào tổ dân phố</t>
    </r>
    <r>
      <rPr>
        <sz val="12"/>
        <color rgb="FFFF0000"/>
        <rFont val="Times New Roman"/>
        <family val="1"/>
      </rPr>
      <t xml:space="preserve"> Kè Ưng</t>
    </r>
  </si>
  <si>
    <t>Đổi tên "Thành Ưng" thành "Kè Ưng" theo Nghị quyết 79/2020/NQ-HĐND</t>
  </si>
  <si>
    <t>Đến ngã ba đầu tiên</t>
  </si>
  <si>
    <t>Từ ngã ba đầu tiên đến kho đạn</t>
  </si>
  <si>
    <t>Từ ngã ba đầu tiên đến hết đất thổ cư ông Tạo</t>
  </si>
  <si>
    <t>Vào 250m</t>
  </si>
  <si>
    <t>Đường bê tông rộng 3m</t>
  </si>
  <si>
    <t>Liên quan KĐT sinh thái SC Khu A</t>
  </si>
  <si>
    <t xml:space="preserve">Từ sau 250m đi Trung tâm Sát hạch lái xe trường Cao đẳng Công nghiệp Việt Đức </t>
  </si>
  <si>
    <t>Ngõ số 6: Đi tổ dân phố Xuân Gáo vào khu ông Măng 50m</t>
  </si>
  <si>
    <t>Ngõ số 1: Đi tổ dân phố Nguyên Gon</t>
  </si>
  <si>
    <t>Vào đến hết khu dân cư quy hoạch</t>
  </si>
  <si>
    <t>Đường phân lô khu B đường Thống Nhất</t>
  </si>
  <si>
    <t>Từ hết khu dân cư quy hoạch vào đến kênh Núi Cốc</t>
  </si>
  <si>
    <t>Ngõ số 9: Rẽ cạnh Ngân hàng Đầu tư, vào 80m</t>
  </si>
  <si>
    <t>Đường phân lô khu A đường Thống Nhất</t>
  </si>
  <si>
    <t>Ngõ số 14: Đi tổ dân phố Hợp Thành, vào 100m</t>
  </si>
  <si>
    <t>Khu dân cư Thiên Lộc</t>
  </si>
  <si>
    <t>Khu dân cư đoạn đường Thống Nhất</t>
  </si>
  <si>
    <t>Đường 29m nội thị</t>
  </si>
  <si>
    <t>Vào 75m</t>
  </si>
  <si>
    <t>Từ sau 75m đến Cầu Tán</t>
  </si>
  <si>
    <t>Từ Cầu Tán đến ngã ba đầu tiên</t>
  </si>
  <si>
    <t>Đường chia lô trong Khu dân cư Thiên Lộc, đường 7,5m</t>
  </si>
  <si>
    <t>Các đường còn lại Khu B - Khu dân cư Thiên Lộc</t>
  </si>
  <si>
    <t>UBND TPSC Đề xuất giảm do không phù hợp tiến độ thực hiện dự án</t>
  </si>
  <si>
    <t xml:space="preserve">Các đường còn lại Khu A - Khu dân cư Thiên Lộc </t>
  </si>
  <si>
    <t>check lại tên tuyến đường</t>
  </si>
  <si>
    <t xml:space="preserve">CÁC TRỤC ĐƯỜNG CỦA XÃ VINH SƠN </t>
  </si>
  <si>
    <t>Đường trung tâm xã Vinh Sơn đi cầu treo Sông Công</t>
  </si>
  <si>
    <r>
      <t xml:space="preserve">Đường trung tâm </t>
    </r>
    <r>
      <rPr>
        <sz val="12"/>
        <color rgb="FFFF0000"/>
        <rFont val="Times New Roman"/>
        <family val="1"/>
      </rPr>
      <t>phường Châu Sơn</t>
    </r>
    <r>
      <rPr>
        <sz val="12"/>
        <color theme="1"/>
        <rFont val="Times New Roman"/>
        <family val="1"/>
      </rPr>
      <t xml:space="preserve"> đi cầu treo Sông Công</t>
    </r>
  </si>
  <si>
    <t>Từ ngã tư trung tâm xã Vinh Sơn đến 100m</t>
  </si>
  <si>
    <r>
      <t xml:space="preserve">Từ ngã tư trung tâm </t>
    </r>
    <r>
      <rPr>
        <sz val="12"/>
        <color rgb="FFFF0000"/>
        <rFont val="Times New Roman"/>
        <family val="1"/>
      </rPr>
      <t>phường Châu Sơn</t>
    </r>
    <r>
      <rPr>
        <sz val="12"/>
        <color theme="1"/>
        <rFont val="Times New Roman"/>
        <family val="1"/>
      </rPr>
      <t xml:space="preserve"> đến 100m</t>
    </r>
  </si>
  <si>
    <t>Qua 250m đến cầu treo Sông Công</t>
  </si>
  <si>
    <t>Từ cầu treo Sông Công đến hết đường</t>
  </si>
  <si>
    <t>Đường trung tâm UBND xã Vinh Sơn đi xã Bình Sơn</t>
  </si>
  <si>
    <r>
      <t xml:space="preserve">Đường trung tâm UBND </t>
    </r>
    <r>
      <rPr>
        <sz val="12"/>
        <color rgb="FFFF0000"/>
        <rFont val="Times New Roman"/>
        <family val="1"/>
      </rPr>
      <t>phường Châu Sơn</t>
    </r>
    <r>
      <rPr>
        <sz val="12"/>
        <color theme="1"/>
        <rFont val="Times New Roman"/>
        <family val="1"/>
      </rPr>
      <t xml:space="preserve"> đi xã Bình Sơn</t>
    </r>
  </si>
  <si>
    <t>Từ ngã tư trung tâm xã Vinh Sơn đến hết núi Măn</t>
  </si>
  <si>
    <r>
      <t xml:space="preserve">Từ ngã tư trung tâm </t>
    </r>
    <r>
      <rPr>
        <sz val="12"/>
        <color rgb="FFFF0000"/>
        <rFont val="Times New Roman"/>
        <family val="1"/>
      </rPr>
      <t>phường Châu Sơn</t>
    </r>
    <r>
      <rPr>
        <sz val="12"/>
        <color theme="1"/>
        <rFont val="Times New Roman"/>
        <family val="1"/>
      </rPr>
      <t xml:space="preserve"> đến hết núi Măn</t>
    </r>
  </si>
  <si>
    <t>Từ hết núi Măn đến ngã ba đường rẽ Kẽm Đá đi Sơn Tía</t>
  </si>
  <si>
    <t>Từ ngã ba đường rẽ Kẽm Đá đi Sơn Tía đến giáp đất xã Bình Sơn</t>
  </si>
  <si>
    <t>Đường trung tâm UBND xã Vinh Sơn đi hồ Núc Nác</t>
  </si>
  <si>
    <r>
      <t xml:space="preserve">Đường trung tâm UBND </t>
    </r>
    <r>
      <rPr>
        <sz val="12"/>
        <color rgb="FFFF0000"/>
        <rFont val="Times New Roman"/>
        <family val="1"/>
      </rPr>
      <t xml:space="preserve">phường Châu Sơn </t>
    </r>
    <r>
      <rPr>
        <sz val="12"/>
        <color theme="1"/>
        <rFont val="Times New Roman"/>
        <family val="1"/>
      </rPr>
      <t>đi hồ Núc Nác</t>
    </r>
  </si>
  <si>
    <t>Từ qua 100m đến 150m</t>
  </si>
  <si>
    <t>Từ qua 150m đến cầu Tân Sơn</t>
  </si>
  <si>
    <t>Từ cầu Tân Sơn đến đất ông Dương Văn Đương</t>
  </si>
  <si>
    <t>Bổ sung đường bê tông rộng 7m</t>
  </si>
  <si>
    <t>Trục đường Vinh Sơn - Thu Quang - Minh Đức</t>
  </si>
  <si>
    <r>
      <t xml:space="preserve">Trục đường </t>
    </r>
    <r>
      <rPr>
        <sz val="12"/>
        <color rgb="FFFF0000"/>
        <rFont val="Times New Roman"/>
        <family val="1"/>
      </rPr>
      <t>từ UBND phường Châu Sơn đi Đập Líp - Minh Đức</t>
    </r>
  </si>
  <si>
    <t>Từ ngã tư trung tâm xã Vinh Sơn đến 150m</t>
  </si>
  <si>
    <r>
      <t xml:space="preserve">Từ ngã tư trung tâm </t>
    </r>
    <r>
      <rPr>
        <sz val="12"/>
        <color rgb="FFFF0000"/>
        <rFont val="Times New Roman"/>
        <family val="1"/>
      </rPr>
      <t>phường Châu Sơn</t>
    </r>
    <r>
      <rPr>
        <sz val="12"/>
        <color theme="1"/>
        <rFont val="Times New Roman"/>
        <family val="1"/>
      </rPr>
      <t xml:space="preserve"> đến </t>
    </r>
    <r>
      <rPr>
        <sz val="12"/>
        <rFont val="Times New Roman"/>
        <family val="1"/>
      </rPr>
      <t>150m</t>
    </r>
  </si>
  <si>
    <t>Từ 150m đi tiếp 250m</t>
  </si>
  <si>
    <t>Từ 150m đến 400m</t>
  </si>
  <si>
    <t>Từ sau 400m đến ngã ba đất ông Dương Văn Dương</t>
  </si>
  <si>
    <t>- Bổ sung đường bê tông 7m.
Các địa điểm là mốc ngã ba, mốc địa danh tồn tại từ lâu đời của địa phương</t>
  </si>
  <si>
    <t>Đường từ cầu vượt Sông Công đến ngã 3 núi Măn</t>
  </si>
  <si>
    <t>CÁC TRỤC ĐƯỜNG CỦA XÃ BÌNH SƠN</t>
  </si>
  <si>
    <t>Từ cổng UBND xã Bình Sơn đi UBND xã Vinh Sơn</t>
  </si>
  <si>
    <r>
      <t xml:space="preserve">Từ cổng UBND xã Bình Sơn đi UBND </t>
    </r>
    <r>
      <rPr>
        <sz val="12"/>
        <color rgb="FFFF0000"/>
        <rFont val="Times New Roman"/>
        <family val="1"/>
      </rPr>
      <t>phường Châu Sơn</t>
    </r>
  </si>
  <si>
    <t>Từ cổng UBND xã Bình Sơn + 200m</t>
  </si>
  <si>
    <r>
      <t xml:space="preserve">Từ cổng UBND xã Bình Sơn </t>
    </r>
    <r>
      <rPr>
        <sz val="12"/>
        <color rgb="FFFF0000"/>
        <rFont val="Times New Roman"/>
        <family val="1"/>
      </rPr>
      <t>đến</t>
    </r>
    <r>
      <rPr>
        <sz val="12"/>
        <color rgb="FF000000"/>
        <rFont val="Times New Roman"/>
        <family val="1"/>
      </rPr>
      <t xml:space="preserve"> 200m</t>
    </r>
  </si>
  <si>
    <t>Từ sau 300m đến 400m</t>
  </si>
  <si>
    <t>Từ sau 400m đến giáp đất xã Vinh Sơn</t>
  </si>
  <si>
    <r>
      <t xml:space="preserve">Từ sau 400m đến giáp đất </t>
    </r>
    <r>
      <rPr>
        <sz val="12"/>
        <color rgb="FFFF0000"/>
        <rFont val="Times New Roman"/>
        <family val="1"/>
      </rPr>
      <t>phường Châu Sơn</t>
    </r>
  </si>
  <si>
    <t>Từ cổng UBND xã Bình Sơn đi Ghềnh Chè, Linh Sơn</t>
  </si>
  <si>
    <t>Từ cổng UBND xã Bình Sơn đến 200m</t>
  </si>
  <si>
    <t>Từ qua 200m đến hết khu dân cư quy hoạch</t>
  </si>
  <si>
    <t>Các đường nhánh trong khu dân cư quy hoạch</t>
  </si>
  <si>
    <t>Sáp nhập xóm Bá Vân 4 và xóm Bá Vân 5 thành xóm Bá Vân 4 theo NQ 63/NQ-HĐND ngày 06/9/2024</t>
  </si>
  <si>
    <t>Đường đi Kim Long, đoạn ngã 3 rẽ Linh Sơn 1 đến hết Linh Sơn 1</t>
  </si>
  <si>
    <r>
      <t>Đường đi Kim Long, đoạn ngã 3 rẽ Linh Sơn 1 đến n</t>
    </r>
    <r>
      <rPr>
        <sz val="12"/>
        <color rgb="FFFF0000"/>
        <rFont val="Times New Roman"/>
        <family val="1"/>
      </rPr>
      <t>gã ba Kim Long 1</t>
    </r>
    <r>
      <rPr>
        <sz val="12"/>
        <color rgb="FF000000"/>
        <rFont val="Times New Roman"/>
        <family val="1"/>
      </rPr>
      <t xml:space="preserve"> </t>
    </r>
    <r>
      <rPr>
        <sz val="12"/>
        <color rgb="FFFF0000"/>
        <rFont val="Times New Roman"/>
        <family val="1"/>
      </rPr>
      <t>(cũ)</t>
    </r>
  </si>
  <si>
    <t>Rẽ đi Linh Sơn 1 đến hết đất Linh Sơn 1</t>
  </si>
  <si>
    <t>Từ hết đất Linh Sơn đến ngã ba Kim Long 1 (cũ)</t>
  </si>
  <si>
    <r>
      <t xml:space="preserve">Từ cách cổng UBND xã Bình Sơn 200m đến ngã ba </t>
    </r>
    <r>
      <rPr>
        <sz val="12"/>
        <color rgb="FFFF0000"/>
        <rFont val="Times New Roman"/>
        <family val="1"/>
      </rPr>
      <t>xóm</t>
    </r>
    <r>
      <rPr>
        <sz val="12"/>
        <color rgb="FF000000"/>
        <rFont val="Times New Roman"/>
        <family val="1"/>
      </rPr>
      <t xml:space="preserve"> Bá Vân 2</t>
    </r>
  </si>
  <si>
    <t>Từ cách cổng UBND xã Bình Sơn 200m đi về phía Ghềnh Chè 200m</t>
  </si>
  <si>
    <t>Từ sau 200m tiếp theo đến đường bê tông rẽ xóm Bá Vân 1</t>
  </si>
  <si>
    <r>
      <t xml:space="preserve">Từ đường bê tông rẽ xóm Bá Vân 1 đến ngã ba </t>
    </r>
    <r>
      <rPr>
        <sz val="12"/>
        <color rgb="FFFF0000"/>
        <rFont val="Times New Roman"/>
        <family val="1"/>
      </rPr>
      <t xml:space="preserve">xóm </t>
    </r>
    <r>
      <rPr>
        <sz val="12"/>
        <color rgb="FF000000"/>
        <rFont val="Times New Roman"/>
        <family val="1"/>
      </rPr>
      <t>Bá Vân 2</t>
    </r>
  </si>
  <si>
    <r>
      <t xml:space="preserve">Từ ngã ba </t>
    </r>
    <r>
      <rPr>
        <sz val="12"/>
        <color rgb="FFFF0000"/>
        <rFont val="Times New Roman"/>
        <family val="1"/>
      </rPr>
      <t>xóm</t>
    </r>
    <r>
      <rPr>
        <sz val="12"/>
        <color rgb="FF000000"/>
        <rFont val="Times New Roman"/>
        <family val="1"/>
      </rPr>
      <t xml:space="preserve"> Bá Vân 2</t>
    </r>
    <r>
      <rPr>
        <sz val="12"/>
        <color rgb="FFFF0000"/>
        <rFont val="Times New Roman"/>
        <family val="1"/>
      </rPr>
      <t xml:space="preserve"> đi xóm Tiền Tiến</t>
    </r>
  </si>
  <si>
    <r>
      <t xml:space="preserve">Từ ngã ba xóm Bá Vân 2 đến </t>
    </r>
    <r>
      <rPr>
        <sz val="12"/>
        <color rgb="FFFF0000"/>
        <rFont val="Times New Roman"/>
        <family val="1"/>
      </rPr>
      <t xml:space="preserve">đập </t>
    </r>
    <r>
      <rPr>
        <sz val="12"/>
        <color rgb="FF000000"/>
        <rFont val="Times New Roman"/>
        <family val="1"/>
      </rPr>
      <t xml:space="preserve">Ghềnh Chè </t>
    </r>
  </si>
  <si>
    <t>Đường bê tông rộng 4m</t>
  </si>
  <si>
    <t>Từ đập Ghềnh Chè đến nhà ông Đỗ Đức Mão (cạnh đường rẽ đi xóm Bình Định)</t>
  </si>
  <si>
    <r>
      <t xml:space="preserve">Từ ngã ba </t>
    </r>
    <r>
      <rPr>
        <sz val="12"/>
        <color rgb="FFFF0000"/>
        <rFont val="Times New Roman"/>
        <family val="1"/>
      </rPr>
      <t>xóm</t>
    </r>
    <r>
      <rPr>
        <sz val="12"/>
        <color rgb="FF000000"/>
        <rFont val="Times New Roman"/>
        <family val="1"/>
      </rPr>
      <t xml:space="preserve"> Bá Vân 2 đến </t>
    </r>
    <r>
      <rPr>
        <sz val="12"/>
        <color rgb="FFFF0000"/>
        <rFont val="Times New Roman"/>
        <family val="1"/>
      </rPr>
      <t>ngã ba sân bóng Bình Định</t>
    </r>
  </si>
  <si>
    <r>
      <t xml:space="preserve">Từ ngã ba </t>
    </r>
    <r>
      <rPr>
        <sz val="12"/>
        <color rgb="FFFF0000"/>
        <rFont val="Times New Roman"/>
        <family val="1"/>
      </rPr>
      <t>xóm</t>
    </r>
    <r>
      <rPr>
        <sz val="12"/>
        <color rgb="FF000000"/>
        <rFont val="Times New Roman"/>
        <family val="1"/>
      </rPr>
      <t xml:space="preserve"> Bá Vân 2 đến cầu Bình Định</t>
    </r>
  </si>
  <si>
    <t>Từ cầu Bình Định đến ngã ba sân bóng Bình Định</t>
  </si>
  <si>
    <t>Từ cổng UBND xã Bình Sơn đi Trung tâm Nghiên cứu phát triển chăn nuôi miền núi</t>
  </si>
  <si>
    <t>Từ cổng UBND xã Bình Sơn đến cổng Trung tâm văn hóa xã</t>
  </si>
  <si>
    <t>Từ cổng Trung tâm văn hóa xã đến cầu cứng Bá Vân</t>
  </si>
  <si>
    <t>Từ cầu cứng Bá Vân đi hướng ngầm đến giáp đất Trung tâm nghiên cứu và phát triển chăn nuôi miền núi</t>
  </si>
  <si>
    <r>
      <t xml:space="preserve">Từ ngã ba đi hướng ngầm đến </t>
    </r>
    <r>
      <rPr>
        <sz val="12"/>
        <rFont val="Times New Roman"/>
        <family val="1"/>
      </rPr>
      <t>giáp đất Trung tâm nghiên cứu và phát triển chăn nuôi miền núi</t>
    </r>
  </si>
  <si>
    <t>đề xuất bằng bảng giá vì rất nhiều dự án nằm trong tuyến này</t>
  </si>
  <si>
    <t>Từ đường rẽ nhánh thứ 2 (cạnh ô quy hoạch số 40) đến hết đất Công ty môi trường đô thị (hết đất phường Bách Quang)</t>
  </si>
  <si>
    <t>Từ đường rẽ nhánh thứ 2 (cạnh ô quy hoạch số 40) đến hết đất Công ty môi trường đô thị</t>
  </si>
  <si>
    <t>Từ hết đất Công ty môi trường đô thị đến hết tỉnh lộ ĐT 262</t>
  </si>
  <si>
    <t>Lô 2 khu dân cư Lê Hồng Phong (đường nhựa 7,0m)</t>
  </si>
  <si>
    <t>Lô 2 khu dân cư Lê Hồng Phong (thuộc phường Châu Sơn, Bách Quang)</t>
  </si>
  <si>
    <t>* Xã Bá Xuyên</t>
  </si>
  <si>
    <t>Đường đi xóm Chùa, Đường Bầu</t>
  </si>
  <si>
    <t>Điều chỉnh chuyển từ Trục phụ đường Vũ Xuân sang Trục phụ đường Lê Hồng Phong, do việc thực hiện quy hoạch đường Lê Hồng Phong làm hiện trạng Ngõ này không bám trục đường Vũ Xuân nữa</t>
  </si>
  <si>
    <t>Lô 2 khu dân cư Lê Hồng Phong (thuộc xã Bá Xuyên)</t>
  </si>
  <si>
    <t>Bổ sung đường quy hoạch khu dân cư đường Lê Hồng Phong rộng 13,5m</t>
  </si>
  <si>
    <t>Từ đường Vó Ngựa đến đường sắt Hà Thái</t>
  </si>
  <si>
    <t>Từ đường sắt Hà Thái đến gặp đường 30/4</t>
  </si>
  <si>
    <t>1 </t>
  </si>
  <si>
    <t>Rẽ tổ dân phố Pha, vào 200m</t>
  </si>
  <si>
    <t>Rẽ đối diện Trạm Y tế phường Lương Sơn đi tổ dân phố Pha, vào 200m</t>
  </si>
  <si>
    <r>
      <rPr>
        <sz val="12"/>
        <color rgb="FFFF0000"/>
        <rFont val="Times New Roman"/>
        <family val="1"/>
      </rPr>
      <t>Ngõ số 5:</t>
    </r>
    <r>
      <rPr>
        <sz val="12"/>
        <color theme="1"/>
        <rFont val="Times New Roman"/>
        <family val="1"/>
      </rPr>
      <t xml:space="preserve"> Rẽ đối diện Trạm Y tế phường Lương Sơn đi tổ dân phố Pha, vào 200m</t>
    </r>
  </si>
  <si>
    <t>Rẽ tổ dân phố Tân Trung vào đến trại chăn nuôi Hùng Chi</t>
  </si>
  <si>
    <r>
      <rPr>
        <sz val="12"/>
        <color rgb="FFFF0000"/>
        <rFont val="Times New Roman"/>
        <family val="1"/>
      </rPr>
      <t>Ngõ số 9:</t>
    </r>
    <r>
      <rPr>
        <sz val="12"/>
        <color theme="1"/>
        <rFont val="Times New Roman"/>
        <family val="1"/>
      </rPr>
      <t xml:space="preserve"> Rẽ tổ dân phố Tân Trung vào đến trại chăn nuôi Đăng (Chi)</t>
    </r>
  </si>
  <si>
    <t>Rẽ khu dân cư tổ dân phố 5, Tân Sơn vào 200m</t>
  </si>
  <si>
    <t>Từ giáp đất phường Tân Thành, thành phố Thái Nguyên đến gặp đường Lương Sơn</t>
  </si>
  <si>
    <t>Cụm công nghiệp Lương Sơn 2</t>
  </si>
  <si>
    <t>Từ đường Lương Sơn đến hết đất thành phố Sông Công</t>
  </si>
  <si>
    <t>Ngõ vào khu dân cư tổ dân phố II, Ninh Hương đến khu dân cư phân viện Luyện kim đen (cũ), vào 200m</t>
  </si>
  <si>
    <r>
      <rPr>
        <sz val="12"/>
        <color rgb="FFFF0000"/>
        <rFont val="Times New Roman"/>
        <family val="1"/>
      </rPr>
      <t xml:space="preserve">Ngõ số 320: </t>
    </r>
    <r>
      <rPr>
        <sz val="12"/>
        <color theme="1"/>
        <rFont val="Times New Roman"/>
        <family val="1"/>
      </rPr>
      <t>Ngõ vào khu dân cư</t>
    </r>
    <r>
      <rPr>
        <sz val="12"/>
        <color rgb="FFFF0000"/>
        <rFont val="Times New Roman"/>
        <family val="1"/>
      </rPr>
      <t xml:space="preserve"> tổ dân phố Ninh Hương </t>
    </r>
    <r>
      <rPr>
        <sz val="12"/>
        <color theme="1"/>
        <rFont val="Times New Roman"/>
        <family val="1"/>
      </rPr>
      <t>đến khu dân cư phân viện Luyện kim đen (cũ), vào 200m</t>
    </r>
  </si>
  <si>
    <t>Rẽ đi khu miền Ninh Sơn, vào 200m</t>
  </si>
  <si>
    <t>Rẽ đi tổ dân phố Cầu, vào 200m</t>
  </si>
  <si>
    <r>
      <rPr>
        <sz val="12"/>
        <color rgb="FFFF0000"/>
        <rFont val="Times New Roman"/>
        <family val="1"/>
      </rPr>
      <t xml:space="preserve">Ngõ số 683: </t>
    </r>
    <r>
      <rPr>
        <sz val="12"/>
        <color theme="1"/>
        <rFont val="Times New Roman"/>
        <family val="1"/>
      </rPr>
      <t>Rẽ đi tổ dân phố Cầu, vào 200m.</t>
    </r>
  </si>
  <si>
    <t>Bổ sung đường nhựa rộng 60m</t>
  </si>
  <si>
    <t>sửa để giải quyết dự án Khu dân cư đường TL kéo dài</t>
  </si>
  <si>
    <t>Từ hết đất khu Nhà ở Bách Quang đến đường Trần Hưng Đạo (Quốc lộ 3)</t>
  </si>
  <si>
    <t>CÁC KHU ĐÔ THỊ, KHU DÂN CƯ</t>
  </si>
  <si>
    <t>Khu đô thị số 1 phường Cải Đan - Khu A</t>
  </si>
  <si>
    <t>Đường quy hoạch rộng 15m (Các lô quy hoạch LK4, LK5, LK6, LK10, LK11)</t>
  </si>
  <si>
    <t>Khu dân cư Tân Tiến, xã Tân Quang</t>
  </si>
  <si>
    <t xml:space="preserve">Đường quy hoạch rộng 22,5m </t>
  </si>
  <si>
    <t xml:space="preserve">Đường quy hoạch rộng 15,0m (lô 2, lô 3) </t>
  </si>
  <si>
    <t>Đường quy hoạch còn lại trong khu</t>
  </si>
  <si>
    <r>
      <t xml:space="preserve">Đường quy hoạch rộng 16,5m (các ô quy hoạch L1, L2, L3, L4, </t>
    </r>
    <r>
      <rPr>
        <sz val="12"/>
        <color rgb="FFFF0000"/>
        <rFont val="Times New Roman"/>
        <family val="1"/>
      </rPr>
      <t>L5</t>
    </r>
    <r>
      <rPr>
        <sz val="12"/>
        <color theme="1"/>
        <rFont val="Times New Roman"/>
        <family val="1"/>
      </rPr>
      <t xml:space="preserve">, L23, L22, L21, </t>
    </r>
    <r>
      <rPr>
        <sz val="12"/>
        <color rgb="FFFF0000"/>
        <rFont val="Times New Roman"/>
        <family val="1"/>
      </rPr>
      <t>L20</t>
    </r>
    <r>
      <rPr>
        <sz val="12"/>
        <color theme="1"/>
        <rFont val="Times New Roman"/>
        <family val="1"/>
      </rPr>
      <t xml:space="preserve">, L17, </t>
    </r>
    <r>
      <rPr>
        <sz val="12"/>
        <color rgb="FFFF0000"/>
        <rFont val="Times New Roman"/>
        <family val="1"/>
      </rPr>
      <t>L19</t>
    </r>
    <r>
      <rPr>
        <sz val="12"/>
        <color theme="1"/>
        <rFont val="Times New Roman"/>
        <family val="1"/>
      </rPr>
      <t>, L6, L7)</t>
    </r>
  </si>
  <si>
    <r>
      <t>Đường quy hoạch rộng 16,5m (các ô quy hoạch L8,</t>
    </r>
    <r>
      <rPr>
        <sz val="12"/>
        <color rgb="FFFF0000"/>
        <rFont val="Times New Roman"/>
        <family val="1"/>
      </rPr>
      <t xml:space="preserve"> L9</t>
    </r>
    <r>
      <rPr>
        <sz val="12"/>
        <color theme="1"/>
        <rFont val="Times New Roman"/>
        <family val="1"/>
      </rPr>
      <t>, L18)</t>
    </r>
  </si>
  <si>
    <t>Các đường quy hoạch còn lại trong khu</t>
  </si>
  <si>
    <t>Khu Tái định cư Cụm công nghiệp Bá Xuyên</t>
  </si>
  <si>
    <t>Đường Vũ Xuân rộng 19,5m (đoạn thuộc khu tái định cư cụm công nghiệp Bá Xuyên)</t>
  </si>
  <si>
    <t>Khu đô thị đường Lê Hồng Phong, giai đoạn 2, phường Bách Quang</t>
  </si>
  <si>
    <t>Đường quy hoạch rộng 16,5m (Trục phụ đường Lê Hồng Phong)</t>
  </si>
  <si>
    <t xml:space="preserve">Đường quy hoạch rộng 15,0m </t>
  </si>
  <si>
    <t>Các Khu dân cư và khu chức năng hai bên tuyến đường du lịch Sông Công - Núi Cốc - Khu số 1, xã Bình Sơn</t>
  </si>
  <si>
    <t>Đường quy hoạch rộng 15,5m - Lô 2, 3</t>
  </si>
  <si>
    <t>Đường quy hoạch rộng 15,5m - Lô 4,5</t>
  </si>
  <si>
    <t>Đường quy hoạch rộng 15,5m - Lô 6</t>
  </si>
  <si>
    <t>Các Khu dân cư và khu chức năng hai bên tuyến đường du lịch Sông Công - Núi Cốc - Khu số 2, xã Bình Sơn</t>
  </si>
  <si>
    <t>Đường quy hoạch rộng 15,5m - Lô 2,3</t>
  </si>
  <si>
    <t>Khu nhà ở Bách Quang, phường Bách Quang</t>
  </si>
  <si>
    <t xml:space="preserve">Đường quy hoạch rộng 16,5m </t>
  </si>
  <si>
    <t>Đường quy hoạch rộng 16m (mặt kênh Hồ Núi Cốc)</t>
  </si>
  <si>
    <t xml:space="preserve">Đường quy hoạch rộng 15,5m </t>
  </si>
  <si>
    <t>Khu Tái định cư đường Thắng Lợi kéo dài, phường Bách Quang</t>
  </si>
  <si>
    <t>Khu đô thị La Đình, phường Bách Quang</t>
  </si>
  <si>
    <t>Tái định cư La Đình phường Bách Quang, giá 2.100; 2.200</t>
  </si>
  <si>
    <t xml:space="preserve">Đường quy hoạch rộng 19,5m </t>
  </si>
  <si>
    <t>Khu dân cư đường Thắng Lợi kéo dài, phường Bách Quang và phường Cải Đan</t>
  </si>
  <si>
    <t>Hạ tầng chưa hoàn thiện</t>
  </si>
  <si>
    <t xml:space="preserve">TĐC dự án </t>
  </si>
  <si>
    <t>Khu Tái định cư Quảng trường trung tâm thành phố, phường Thắng Lợi</t>
  </si>
  <si>
    <t xml:space="preserve">Đường quy hoạch rộng 20m </t>
  </si>
  <si>
    <t xml:space="preserve">Đường quy hoạch rộng 15,0m - Phố Nguyễn Khuyến đoạn nằm trong dự án </t>
  </si>
  <si>
    <t>Giá tái định cư 3.000</t>
  </si>
  <si>
    <t>Đường quy hoạch rộng 15,0m (các đường chia lô còn lại)</t>
  </si>
  <si>
    <t>Khu đô thị số 2 Mỏ Chè</t>
  </si>
  <si>
    <t xml:space="preserve">Đường quy hoạch ≥ 20,0m </t>
  </si>
  <si>
    <t xml:space="preserve">Đường quy hoạch &lt; 20,0m </t>
  </si>
  <si>
    <r>
      <t xml:space="preserve">Sửa </t>
    </r>
    <r>
      <rPr>
        <i/>
        <sz val="11"/>
        <color theme="1"/>
        <rFont val="Times New Roman"/>
        <family val="1"/>
      </rPr>
      <t>"Vào 180m"</t>
    </r>
    <r>
      <rPr>
        <sz val="11"/>
        <color theme="1"/>
        <rFont val="Times New Roman"/>
        <family val="1"/>
      </rPr>
      <t xml:space="preserve"> thành "</t>
    </r>
    <r>
      <rPr>
        <i/>
        <sz val="11"/>
        <color theme="1"/>
        <rFont val="Times New Roman"/>
        <family val="1"/>
      </rPr>
      <t>Vào 200m</t>
    </r>
    <r>
      <rPr>
        <sz val="11"/>
        <color theme="1"/>
        <rFont val="Times New Roman"/>
        <family val="1"/>
      </rPr>
      <t xml:space="preserve">". Lý do: phường Phố Cò đề xuất thay đổi theo thực tế </t>
    </r>
    <r>
      <rPr>
        <sz val="11"/>
        <color rgb="FFFF0000"/>
        <rFont val="Times New Roman"/>
        <family val="1"/>
      </rPr>
      <t>(Vị trí không thay đổi so với QĐ46).</t>
    </r>
  </si>
  <si>
    <r>
      <t>Sửa "</t>
    </r>
    <r>
      <rPr>
        <i/>
        <sz val="11"/>
        <color theme="1"/>
        <rFont val="Times New Roman"/>
        <family val="1"/>
      </rPr>
      <t>Từ sau 180m đi tiếp 150m</t>
    </r>
    <r>
      <rPr>
        <sz val="11"/>
        <color theme="1"/>
        <rFont val="Times New Roman"/>
        <family val="1"/>
      </rPr>
      <t>" thành "</t>
    </r>
    <r>
      <rPr>
        <i/>
        <sz val="11"/>
        <color theme="1"/>
        <rFont val="Times New Roman"/>
        <family val="1"/>
      </rPr>
      <t>Từ sau 200m đi tiếp 250m</t>
    </r>
    <r>
      <rPr>
        <sz val="11"/>
        <color theme="1"/>
        <rFont val="Times New Roman"/>
        <family val="1"/>
      </rPr>
      <t xml:space="preserve">". Lý do: phường Phố Cò đề xuất thay đổi theo thực tế  </t>
    </r>
    <r>
      <rPr>
        <sz val="11"/>
        <color rgb="FFFF0000"/>
        <rFont val="Times New Roman"/>
        <family val="1"/>
      </rPr>
      <t>(Vị trí không thay đổi so với QĐ46).</t>
    </r>
  </si>
  <si>
    <r>
      <t xml:space="preserve">Bổ sung đường bê tông rộng 3m </t>
    </r>
    <r>
      <rPr>
        <sz val="11"/>
        <color rgb="FFFF0000"/>
        <rFont val="Times New Roman"/>
        <family val="1"/>
      </rPr>
      <t>(đường có cơ sở hạ tầng tương đương đoạn trước)</t>
    </r>
  </si>
  <si>
    <r>
      <t>Sửa "</t>
    </r>
    <r>
      <rPr>
        <i/>
        <sz val="11"/>
        <color rgb="FF000000"/>
        <rFont val="Times New Roman"/>
        <family val="1"/>
      </rPr>
      <t>Km 47/H8</t>
    </r>
    <r>
      <rPr>
        <sz val="11"/>
        <color rgb="FF000000"/>
        <rFont val="Times New Roman"/>
        <family val="1"/>
      </rPr>
      <t>" thành "</t>
    </r>
    <r>
      <rPr>
        <i/>
        <sz val="11"/>
        <color rgb="FF000000"/>
        <rFont val="Times New Roman"/>
        <family val="1"/>
      </rPr>
      <t>Km 47/H8+50m</t>
    </r>
    <r>
      <rPr>
        <sz val="11"/>
        <color rgb="FF000000"/>
        <rFont val="Times New Roman"/>
        <family val="1"/>
      </rPr>
      <t xml:space="preserve">" </t>
    </r>
    <r>
      <rPr>
        <sz val="11"/>
        <color rgb="FFFF0000"/>
        <rFont val="Times New Roman"/>
        <family val="1"/>
      </rPr>
      <t>(Vị trí không thay đổi so với QĐ46).</t>
    </r>
  </si>
  <si>
    <r>
      <t>Sửa "</t>
    </r>
    <r>
      <rPr>
        <i/>
        <sz val="11"/>
        <color theme="1"/>
        <rFont val="Times New Roman"/>
        <family val="1"/>
      </rPr>
      <t>Vào 150m</t>
    </r>
    <r>
      <rPr>
        <sz val="11"/>
        <color theme="1"/>
        <rFont val="Times New Roman"/>
        <family val="1"/>
      </rPr>
      <t>" thành "</t>
    </r>
    <r>
      <rPr>
        <i/>
        <sz val="11"/>
        <color theme="1"/>
        <rFont val="Times New Roman"/>
        <family val="1"/>
      </rPr>
      <t xml:space="preserve">Vào đến hết Khu nhà ở Huy Hải". </t>
    </r>
    <r>
      <rPr>
        <sz val="11"/>
        <color theme="1"/>
        <rFont val="Times New Roman"/>
        <family val="1"/>
      </rPr>
      <t xml:space="preserve">Đường cũ bê tông 4-5m hiện nay thuộc dự án Khu nhà ở Huy Hải đường nhựa lòng đường 10m </t>
    </r>
    <r>
      <rPr>
        <sz val="11"/>
        <color rgb="FFFF0000"/>
        <rFont val="Times New Roman"/>
        <family val="1"/>
      </rPr>
      <t>(Vị trí đoạn đường thay đổi so với QĐ 46, đề xuất thay đổi đoạn đường cho phù hợp thực tế do cơ sở hạ tầng đường thay đổi)</t>
    </r>
  </si>
  <si>
    <r>
      <t>Sửa "</t>
    </r>
    <r>
      <rPr>
        <i/>
        <sz val="11"/>
        <color theme="1"/>
        <rFont val="Times New Roman"/>
        <family val="1"/>
      </rPr>
      <t>Từ sau 150m đến 500m"</t>
    </r>
    <r>
      <rPr>
        <sz val="11"/>
        <color theme="1"/>
        <rFont val="Times New Roman"/>
        <family val="1"/>
      </rPr>
      <t xml:space="preserve"> thành "</t>
    </r>
    <r>
      <rPr>
        <i/>
        <sz val="11"/>
        <color theme="1"/>
        <rFont val="Times New Roman"/>
        <family val="1"/>
      </rPr>
      <t>Từ hết Khu nhà ở Huy Hải đến 500m</t>
    </r>
    <r>
      <rPr>
        <sz val="11"/>
        <color theme="1"/>
        <rFont val="Times New Roman"/>
        <family val="1"/>
      </rPr>
      <t>". Thay đổi phù hợp theo hiện trạng</t>
    </r>
  </si>
  <si>
    <r>
      <t xml:space="preserve">Sửa </t>
    </r>
    <r>
      <rPr>
        <i/>
        <sz val="11"/>
        <color rgb="FF000000"/>
        <rFont val="Times New Roman"/>
        <family val="1"/>
      </rPr>
      <t>"Nhà máy Việt Trung"</t>
    </r>
    <r>
      <rPr>
        <sz val="11"/>
        <color rgb="FF000000"/>
        <rFont val="Times New Roman"/>
        <family val="1"/>
      </rPr>
      <t xml:space="preserve"> thành </t>
    </r>
    <r>
      <rPr>
        <i/>
        <sz val="11"/>
        <color rgb="FF000000"/>
        <rFont val="Times New Roman"/>
        <family val="1"/>
      </rPr>
      <t xml:space="preserve">"Công ty TNHH Liên doanh Lửa Việt Bestref". </t>
    </r>
    <r>
      <rPr>
        <sz val="11"/>
        <color rgb="FF000000"/>
        <rFont val="Times New Roman"/>
        <family val="1"/>
      </rPr>
      <t>(Vị trí không thay đổi so với QĐ46).
Nâng cấp từ bê tông rộng 3m thành đường nhựa rộng 10,5m</t>
    </r>
  </si>
  <si>
    <r>
      <t>Sửa "</t>
    </r>
    <r>
      <rPr>
        <i/>
        <sz val="11"/>
        <color theme="1"/>
        <rFont val="Times New Roman"/>
        <family val="1"/>
      </rPr>
      <t>Km 49/H5</t>
    </r>
    <r>
      <rPr>
        <sz val="11"/>
        <color theme="1"/>
        <rFont val="Times New Roman"/>
        <family val="1"/>
      </rPr>
      <t>" thành "</t>
    </r>
    <r>
      <rPr>
        <i/>
        <sz val="11"/>
        <color theme="1"/>
        <rFont val="Times New Roman"/>
        <family val="1"/>
      </rPr>
      <t>Km 49/H5-10m</t>
    </r>
    <r>
      <rPr>
        <sz val="11"/>
        <color theme="1"/>
        <rFont val="Times New Roman"/>
        <family val="1"/>
      </rPr>
      <t>" cho phù hợp hiện trạng</t>
    </r>
    <r>
      <rPr>
        <sz val="11"/>
        <color rgb="FFFF0000"/>
        <rFont val="Times New Roman"/>
        <family val="1"/>
      </rPr>
      <t xml:space="preserve"> (Vị trí không thay đổi so với QĐ46).</t>
    </r>
  </si>
  <si>
    <r>
      <t xml:space="preserve">Sửa </t>
    </r>
    <r>
      <rPr>
        <i/>
        <sz val="11"/>
        <color theme="1"/>
        <rFont val="Times New Roman"/>
        <family val="1"/>
      </rPr>
      <t>"Tân Dương 2"</t>
    </r>
    <r>
      <rPr>
        <sz val="11"/>
        <color theme="1"/>
        <rFont val="Times New Roman"/>
        <family val="1"/>
      </rPr>
      <t xml:space="preserve"> thành </t>
    </r>
    <r>
      <rPr>
        <i/>
        <sz val="11"/>
        <color theme="1"/>
        <rFont val="Times New Roman"/>
        <family val="1"/>
      </rPr>
      <t>"tổ dân phố Cầu Sắt".</t>
    </r>
    <r>
      <rPr>
        <sz val="11"/>
        <color rgb="FFFF0000"/>
        <rFont val="Times New Roman"/>
        <family val="1"/>
      </rPr>
      <t xml:space="preserve"> (Vị trí không thay đổi so với QĐ46).</t>
    </r>
  </si>
  <si>
    <r>
      <t xml:space="preserve">Sửa </t>
    </r>
    <r>
      <rPr>
        <i/>
        <sz val="11"/>
        <color rgb="FF000000"/>
        <rFont val="Times New Roman"/>
        <family val="1"/>
      </rPr>
      <t>"Sơn"</t>
    </r>
    <r>
      <rPr>
        <sz val="11"/>
        <color rgb="FF000000"/>
        <rFont val="Times New Roman"/>
        <family val="1"/>
      </rPr>
      <t xml:space="preserve"> thành "</t>
    </r>
    <r>
      <rPr>
        <i/>
        <sz val="11"/>
        <color rgb="FF000000"/>
        <rFont val="Times New Roman"/>
        <family val="1"/>
      </rPr>
      <t>Phí Văn Sơn</t>
    </r>
    <r>
      <rPr>
        <sz val="11"/>
        <color rgb="FF000000"/>
        <rFont val="Times New Roman"/>
        <family val="1"/>
      </rPr>
      <t xml:space="preserve">", do xã Tân Quang đề xuất ghi cả họ tên </t>
    </r>
  </si>
  <si>
    <r>
      <t>Bổ sung "</t>
    </r>
    <r>
      <rPr>
        <i/>
        <sz val="11"/>
        <color rgb="FF000000"/>
        <rFont val="Times New Roman"/>
        <family val="1"/>
      </rPr>
      <t>Ngõ số 270: Km 55+20m</t>
    </r>
    <r>
      <rPr>
        <sz val="11"/>
        <color rgb="FF000000"/>
        <rFont val="Times New Roman"/>
        <family val="1"/>
      </rPr>
      <t xml:space="preserve">". </t>
    </r>
  </si>
  <si>
    <r>
      <t xml:space="preserve">Bổ sung </t>
    </r>
    <r>
      <rPr>
        <i/>
        <sz val="11"/>
        <color rgb="FF000000"/>
        <rFont val="Times New Roman"/>
        <family val="1"/>
      </rPr>
      <t>"Ngõ số 252".</t>
    </r>
    <r>
      <rPr>
        <sz val="11"/>
        <color rgb="FF000000"/>
        <rFont val="Times New Roman"/>
        <family val="1"/>
      </rPr>
      <t xml:space="preserve">
Sửa "</t>
    </r>
    <r>
      <rPr>
        <i/>
        <sz val="11"/>
        <color rgb="FF000000"/>
        <rFont val="Times New Roman"/>
        <family val="1"/>
      </rPr>
      <t>Hùng</t>
    </r>
    <r>
      <rPr>
        <sz val="11"/>
        <color rgb="FF000000"/>
        <rFont val="Times New Roman"/>
        <family val="1"/>
      </rPr>
      <t>" thành "</t>
    </r>
    <r>
      <rPr>
        <i/>
        <sz val="11"/>
        <color rgb="FF000000"/>
        <rFont val="Times New Roman"/>
        <family val="1"/>
      </rPr>
      <t>Hoàng Đức Hùng (số nhà 256)</t>
    </r>
    <r>
      <rPr>
        <sz val="11"/>
        <color rgb="FF000000"/>
        <rFont val="Times New Roman"/>
        <family val="1"/>
      </rPr>
      <t xml:space="preserve">" do xã Tân Quang đề xuất ghi cả họ tên </t>
    </r>
  </si>
  <si>
    <r>
      <t>- Bổ sung "</t>
    </r>
    <r>
      <rPr>
        <i/>
        <sz val="11"/>
        <color rgb="FF000000"/>
        <rFont val="Times New Roman"/>
        <family val="1"/>
      </rPr>
      <t>Ngõ số 234</t>
    </r>
    <r>
      <rPr>
        <sz val="11"/>
        <color rgb="FF000000"/>
        <rFont val="Times New Roman"/>
        <family val="1"/>
      </rPr>
      <t>".
- Sửa</t>
    </r>
    <r>
      <rPr>
        <i/>
        <sz val="11"/>
        <color rgb="FF000000"/>
        <rFont val="Times New Roman"/>
        <family val="1"/>
      </rPr>
      <t xml:space="preserve"> "ông Hưng"</t>
    </r>
    <r>
      <rPr>
        <sz val="11"/>
        <color rgb="FF000000"/>
        <rFont val="Times New Roman"/>
        <family val="1"/>
      </rPr>
      <t xml:space="preserve"> thành </t>
    </r>
    <r>
      <rPr>
        <i/>
        <sz val="11"/>
        <color rgb="FF000000"/>
        <rFont val="Times New Roman"/>
        <family val="1"/>
      </rPr>
      <t>"bà Đặng Thị Tuất"</t>
    </r>
    <r>
      <rPr>
        <sz val="11"/>
        <color rgb="FF000000"/>
        <rFont val="Times New Roman"/>
        <family val="1"/>
      </rPr>
      <t xml:space="preserve"> do Ông Hưng đã chết, bà Tuất là vợ ông Hưng.</t>
    </r>
  </si>
  <si>
    <r>
      <t xml:space="preserve">Bổ sung </t>
    </r>
    <r>
      <rPr>
        <i/>
        <sz val="11"/>
        <color rgb="FF000000"/>
        <rFont val="Times New Roman"/>
        <family val="1"/>
      </rPr>
      <t>"Ngõ số 212"</t>
    </r>
    <r>
      <rPr>
        <sz val="11"/>
        <color rgb="FF000000"/>
        <rFont val="Times New Roman"/>
        <family val="1"/>
      </rPr>
      <t>.
Sửa "</t>
    </r>
    <r>
      <rPr>
        <i/>
        <sz val="11"/>
        <color rgb="FF000000"/>
        <rFont val="Times New Roman"/>
        <family val="1"/>
      </rPr>
      <t>Km 55/H4"</t>
    </r>
    <r>
      <rPr>
        <sz val="11"/>
        <color rgb="FF000000"/>
        <rFont val="Times New Roman"/>
        <family val="1"/>
      </rPr>
      <t xml:space="preserve"> thành </t>
    </r>
    <r>
      <rPr>
        <i/>
        <sz val="11"/>
        <color rgb="FF000000"/>
        <rFont val="Times New Roman"/>
        <family val="1"/>
      </rPr>
      <t>"Km 55/H4-20m"</t>
    </r>
    <r>
      <rPr>
        <sz val="11"/>
        <color rgb="FF000000"/>
        <rFont val="Times New Roman"/>
        <family val="1"/>
      </rPr>
      <t xml:space="preserve">, sửa </t>
    </r>
    <r>
      <rPr>
        <i/>
        <sz val="11"/>
        <color rgb="FF000000"/>
        <rFont val="Times New Roman"/>
        <family val="1"/>
      </rPr>
      <t>"Điểm</t>
    </r>
    <r>
      <rPr>
        <sz val="11"/>
        <color rgb="FF000000"/>
        <rFont val="Times New Roman"/>
        <family val="1"/>
      </rPr>
      <t xml:space="preserve">" thành </t>
    </r>
    <r>
      <rPr>
        <i/>
        <sz val="11"/>
        <color rgb="FF000000"/>
        <rFont val="Times New Roman"/>
        <family val="1"/>
      </rPr>
      <t>"Nguyễn Điểm"</t>
    </r>
    <r>
      <rPr>
        <sz val="11"/>
        <color rgb="FF000000"/>
        <rFont val="Times New Roman"/>
        <family val="1"/>
      </rPr>
      <t xml:space="preserve"> do xã Tân Quang đề xuất ghi cả họ tên </t>
    </r>
    <r>
      <rPr>
        <sz val="11"/>
        <color rgb="FFFF0000"/>
        <rFont val="Times New Roman"/>
        <family val="1"/>
      </rPr>
      <t>(Vị trí không thay đổi so với QĐ46).</t>
    </r>
  </si>
  <si>
    <r>
      <t xml:space="preserve">Sửa </t>
    </r>
    <r>
      <rPr>
        <i/>
        <sz val="11"/>
        <color rgb="FF000000"/>
        <rFont val="Times New Roman"/>
        <family val="1"/>
      </rPr>
      <t>"ông Khanh"</t>
    </r>
    <r>
      <rPr>
        <sz val="11"/>
        <color rgb="FF000000"/>
        <rFont val="Times New Roman"/>
        <family val="1"/>
      </rPr>
      <t xml:space="preserve"> thành</t>
    </r>
    <r>
      <rPr>
        <i/>
        <sz val="11"/>
        <color rgb="FF000000"/>
        <rFont val="Times New Roman"/>
        <family val="1"/>
      </rPr>
      <t xml:space="preserve"> "Nguyễn Thị Đức Giao (số nhà 162)" </t>
    </r>
    <r>
      <rPr>
        <sz val="11"/>
        <color rgb="FF000000"/>
        <rFont val="Times New Roman"/>
        <family val="1"/>
      </rPr>
      <t xml:space="preserve">do ông Khanh đã chết bà Giao là vợ; sửa </t>
    </r>
    <r>
      <rPr>
        <i/>
        <sz val="11"/>
        <color rgb="FF000000"/>
        <rFont val="Times New Roman"/>
        <family val="1"/>
      </rPr>
      <t>"Vinh"</t>
    </r>
    <r>
      <rPr>
        <sz val="11"/>
        <color rgb="FF000000"/>
        <rFont val="Times New Roman"/>
        <family val="1"/>
      </rPr>
      <t xml:space="preserve"> thành </t>
    </r>
    <r>
      <rPr>
        <i/>
        <sz val="11"/>
        <color rgb="FF000000"/>
        <rFont val="Times New Roman"/>
        <family val="1"/>
      </rPr>
      <t>"Phí Văn Vinh"</t>
    </r>
    <r>
      <rPr>
        <sz val="11"/>
        <color rgb="FF000000"/>
        <rFont val="Times New Roman"/>
        <family val="1"/>
      </rPr>
      <t xml:space="preserve"> do xã Tân Quang đề xuất ghi cả họ tên </t>
    </r>
  </si>
  <si>
    <r>
      <t>- Sửa</t>
    </r>
    <r>
      <rPr>
        <i/>
        <sz val="11"/>
        <color rgb="FF000000"/>
        <rFont val="Times New Roman"/>
        <family val="1"/>
      </rPr>
      <t xml:space="preserve"> "Xuân"</t>
    </r>
    <r>
      <rPr>
        <sz val="11"/>
        <color rgb="FF000000"/>
        <rFont val="Times New Roman"/>
        <family val="1"/>
      </rPr>
      <t xml:space="preserve"> thành </t>
    </r>
    <r>
      <rPr>
        <i/>
        <sz val="11"/>
        <color rgb="FF000000"/>
        <rFont val="Times New Roman"/>
        <family val="1"/>
      </rPr>
      <t xml:space="preserve">"Xuân Thủy" </t>
    </r>
    <r>
      <rPr>
        <sz val="11"/>
        <color rgb="FF000000"/>
        <rFont val="Times New Roman"/>
        <family val="1"/>
      </rPr>
      <t xml:space="preserve">xã Tân Quang đề xuất ghi cả tên vợ
- Sửa </t>
    </r>
    <r>
      <rPr>
        <i/>
        <sz val="11"/>
        <color rgb="FF000000"/>
        <rFont val="Times New Roman"/>
        <family val="1"/>
      </rPr>
      <t>"bà Hồng"</t>
    </r>
    <r>
      <rPr>
        <sz val="11"/>
        <color rgb="FF000000"/>
        <rFont val="Times New Roman"/>
        <family val="1"/>
      </rPr>
      <t xml:space="preserve"> thành </t>
    </r>
    <r>
      <rPr>
        <i/>
        <sz val="11"/>
        <color rgb="FF000000"/>
        <rFont val="Times New Roman"/>
        <family val="1"/>
      </rPr>
      <t>"ông Nguyễn Văn Tuất"</t>
    </r>
    <r>
      <rPr>
        <sz val="11"/>
        <color rgb="FF000000"/>
        <rFont val="Times New Roman"/>
        <family val="1"/>
      </rPr>
      <t xml:space="preserve"> do Bà Hồng đã bán đất cho ông Tuất</t>
    </r>
  </si>
  <si>
    <r>
      <t xml:space="preserve">Sửa </t>
    </r>
    <r>
      <rPr>
        <i/>
        <sz val="11"/>
        <color rgb="FF000000"/>
        <rFont val="Times New Roman"/>
        <family val="1"/>
      </rPr>
      <t>"Tân Sơn"</t>
    </r>
    <r>
      <rPr>
        <sz val="11"/>
        <color rgb="FF000000"/>
        <rFont val="Times New Roman"/>
        <family val="1"/>
      </rPr>
      <t xml:space="preserve"> thành </t>
    </r>
    <r>
      <rPr>
        <i/>
        <sz val="11"/>
        <color rgb="FF000000"/>
        <rFont val="Times New Roman"/>
        <family val="1"/>
      </rPr>
      <t>"Tổ dân phố số 3 Tân Sơn"</t>
    </r>
    <r>
      <rPr>
        <sz val="11"/>
        <color rgb="FF000000"/>
        <rFont val="Times New Roman"/>
        <family val="1"/>
      </rPr>
      <t xml:space="preserve">  (Vị trí không thay đổi so với QĐ46).</t>
    </r>
  </si>
  <si>
    <r>
      <t xml:space="preserve">Sửa </t>
    </r>
    <r>
      <rPr>
        <i/>
        <sz val="11"/>
        <color rgb="FF000000"/>
        <rFont val="Times New Roman"/>
        <family val="1"/>
      </rPr>
      <t>"Rẽ theo bờ kênh Núi Cốc"</t>
    </r>
    <r>
      <rPr>
        <sz val="11"/>
        <color rgb="FF000000"/>
        <rFont val="Times New Roman"/>
        <family val="1"/>
      </rPr>
      <t xml:space="preserve"> thành </t>
    </r>
    <r>
      <rPr>
        <i/>
        <sz val="11"/>
        <color rgb="FF000000"/>
        <rFont val="Times New Roman"/>
        <family val="1"/>
      </rPr>
      <t xml:space="preserve">"Đường rẽ vào chùa Thuần Lương". </t>
    </r>
    <r>
      <rPr>
        <sz val="11"/>
        <color rgb="FFFF0000"/>
        <rFont val="Times New Roman"/>
        <family val="1"/>
      </rPr>
      <t>(Vị trí không thay đổi so với QĐ46).</t>
    </r>
    <r>
      <rPr>
        <sz val="11"/>
        <color rgb="FF000000"/>
        <rFont val="Times New Roman"/>
        <family val="1"/>
      </rPr>
      <t xml:space="preserve">
Nâng cấp từ đường bê tông rộng 5m thành đường bê tông rộng 7,5m</t>
    </r>
  </si>
  <si>
    <r>
      <t>Sửa</t>
    </r>
    <r>
      <rPr>
        <i/>
        <sz val="11"/>
        <color rgb="FF000000"/>
        <rFont val="Times New Roman"/>
        <family val="1"/>
      </rPr>
      <t xml:space="preserve"> "tư thục</t>
    </r>
    <r>
      <rPr>
        <sz val="11"/>
        <color rgb="FF000000"/>
        <rFont val="Times New Roman"/>
        <family val="1"/>
      </rPr>
      <t xml:space="preserve">" thành </t>
    </r>
    <r>
      <rPr>
        <i/>
        <sz val="11"/>
        <color rgb="FF000000"/>
        <rFont val="Times New Roman"/>
        <family val="1"/>
      </rPr>
      <t>"8-3"</t>
    </r>
    <r>
      <rPr>
        <sz val="11"/>
        <color rgb="FF000000"/>
        <rFont val="Times New Roman"/>
        <family val="1"/>
      </rPr>
      <t xml:space="preserve">. </t>
    </r>
    <r>
      <rPr>
        <sz val="11"/>
        <color rgb="FFFF0000"/>
        <rFont val="Times New Roman"/>
        <family val="1"/>
      </rPr>
      <t>(Vị trí không thay đổi so với QĐ46).</t>
    </r>
  </si>
  <si>
    <r>
      <t xml:space="preserve">Sửa </t>
    </r>
    <r>
      <rPr>
        <i/>
        <sz val="11"/>
        <color rgb="FF000000"/>
        <rFont val="Times New Roman"/>
        <family val="1"/>
      </rPr>
      <t>"Thắng Lợi"</t>
    </r>
    <r>
      <rPr>
        <sz val="11"/>
        <color rgb="FF000000"/>
        <rFont val="Times New Roman"/>
        <family val="1"/>
      </rPr>
      <t xml:space="preserve"> thành </t>
    </r>
    <r>
      <rPr>
        <i/>
        <sz val="11"/>
        <color rgb="FF000000"/>
        <rFont val="Times New Roman"/>
        <family val="1"/>
      </rPr>
      <t>"Mỏ Chè"</t>
    </r>
    <r>
      <rPr>
        <sz val="11"/>
        <color rgb="FF000000"/>
        <rFont val="Times New Roman"/>
        <family val="1"/>
      </rPr>
      <t xml:space="preserve">. </t>
    </r>
    <r>
      <rPr>
        <sz val="11"/>
        <color rgb="FFFF0000"/>
        <rFont val="Times New Roman"/>
        <family val="1"/>
      </rPr>
      <t>(Vị trí không thay đổi so với QĐ46).</t>
    </r>
  </si>
  <si>
    <r>
      <t xml:space="preserve">Điều chỉnh bỏ tên </t>
    </r>
    <r>
      <rPr>
        <i/>
        <sz val="11"/>
        <color rgb="FFFF0000"/>
        <rFont val="Times New Roman"/>
        <family val="1"/>
      </rPr>
      <t>"Ngõ số 18"</t>
    </r>
    <r>
      <rPr>
        <sz val="11"/>
        <color rgb="FFFF0000"/>
        <rFont val="Times New Roman"/>
        <family val="1"/>
      </rPr>
      <t xml:space="preserve"> theo thực tế</t>
    </r>
  </si>
  <si>
    <r>
      <t xml:space="preserve">Điều chỉnh bỏ tên </t>
    </r>
    <r>
      <rPr>
        <i/>
        <sz val="11"/>
        <color rgb="FF000000"/>
        <rFont val="Times New Roman"/>
        <family val="1"/>
      </rPr>
      <t>"Ngõ số 5"</t>
    </r>
    <r>
      <rPr>
        <sz val="11"/>
        <color rgb="FF000000"/>
        <rFont val="Times New Roman"/>
        <family val="1"/>
      </rPr>
      <t xml:space="preserve"> theo thực tế. 
Nâng cấp từ đường bê tông 3m thành đường  nhựa rộng 7,5m</t>
    </r>
  </si>
  <si>
    <r>
      <t xml:space="preserve">Sửa </t>
    </r>
    <r>
      <rPr>
        <i/>
        <sz val="11"/>
        <color rgb="FF000000"/>
        <rFont val="Times New Roman"/>
        <family val="1"/>
      </rPr>
      <t>"Đình"</t>
    </r>
    <r>
      <rPr>
        <sz val="11"/>
        <color rgb="FF000000"/>
        <rFont val="Times New Roman"/>
        <family val="1"/>
      </rPr>
      <t xml:space="preserve"> thành </t>
    </r>
    <r>
      <rPr>
        <i/>
        <sz val="11"/>
        <color rgb="FF000000"/>
        <rFont val="Times New Roman"/>
        <family val="1"/>
      </rPr>
      <t xml:space="preserve">"Định" </t>
    </r>
    <r>
      <rPr>
        <i/>
        <sz val="11"/>
        <color rgb="FFFF0000"/>
        <rFont val="Times New Roman"/>
        <family val="1"/>
      </rPr>
      <t>(Vị trí không thay đổi so với QĐ46).</t>
    </r>
  </si>
  <si>
    <r>
      <t>Sửa</t>
    </r>
    <r>
      <rPr>
        <i/>
        <sz val="11"/>
        <color rgb="FFFF0000"/>
        <rFont val="Times New Roman"/>
        <family val="1"/>
      </rPr>
      <t xml:space="preserve"> "giáp Sông Công"</t>
    </r>
    <r>
      <rPr>
        <sz val="11"/>
        <color rgb="FFFF0000"/>
        <rFont val="Times New Roman"/>
        <family val="1"/>
      </rPr>
      <t xml:space="preserve"> thành </t>
    </r>
    <r>
      <rPr>
        <i/>
        <sz val="11"/>
        <color rgb="FFFF0000"/>
        <rFont val="Times New Roman"/>
        <family val="1"/>
      </rPr>
      <t>"đường Lý Thường Kiệt"</t>
    </r>
    <r>
      <rPr>
        <sz val="11"/>
        <color rgb="FFFF0000"/>
        <rFont val="Times New Roman"/>
        <family val="1"/>
      </rPr>
      <t>, điều chỉnh lại đường do đoạn từ đường Lý Thường Kiệt đến giáp Sông Công chưa thực hiện</t>
    </r>
  </si>
  <si>
    <r>
      <t xml:space="preserve">Sửa </t>
    </r>
    <r>
      <rPr>
        <i/>
        <sz val="11"/>
        <color theme="1"/>
        <rFont val="Times New Roman"/>
        <family val="1"/>
      </rPr>
      <t>"nhựa"</t>
    </r>
    <r>
      <rPr>
        <sz val="11"/>
        <color theme="1"/>
        <rFont val="Times New Roman"/>
        <family val="1"/>
      </rPr>
      <t xml:space="preserve"> thành </t>
    </r>
    <r>
      <rPr>
        <i/>
        <sz val="11"/>
        <color theme="1"/>
        <rFont val="Times New Roman"/>
        <family val="1"/>
      </rPr>
      <t>"bê tông"</t>
    </r>
    <r>
      <rPr>
        <sz val="11"/>
        <color theme="1"/>
        <rFont val="Times New Roman"/>
        <family val="1"/>
      </rPr>
      <t xml:space="preserve"> theo hiện trạng</t>
    </r>
  </si>
  <si>
    <r>
      <t xml:space="preserve">Sửa </t>
    </r>
    <r>
      <rPr>
        <i/>
        <sz val="11"/>
        <color theme="1"/>
        <rFont val="Times New Roman"/>
        <family val="1"/>
      </rPr>
      <t>"xóm Mỏ Chè"</t>
    </r>
    <r>
      <rPr>
        <sz val="11"/>
        <color theme="1"/>
        <rFont val="Times New Roman"/>
        <family val="1"/>
      </rPr>
      <t xml:space="preserve"> thành </t>
    </r>
    <r>
      <rPr>
        <i/>
        <sz val="11"/>
        <color theme="1"/>
        <rFont val="Times New Roman"/>
        <family val="1"/>
      </rPr>
      <t>"tổ dân phố 10"</t>
    </r>
    <r>
      <rPr>
        <sz val="11"/>
        <color rgb="FFFF0000"/>
        <rFont val="Times New Roman"/>
        <family val="1"/>
      </rPr>
      <t xml:space="preserve"> (Vị trí không thay đổi so với QĐ46).</t>
    </r>
  </si>
  <si>
    <r>
      <t xml:space="preserve">Sửa </t>
    </r>
    <r>
      <rPr>
        <i/>
        <sz val="11"/>
        <rFont val="Times New Roman"/>
        <family val="1"/>
      </rPr>
      <t>"hết đất Nhà ông Lợi Vượng"</t>
    </r>
    <r>
      <rPr>
        <sz val="11"/>
        <rFont val="Times New Roman"/>
        <family val="1"/>
      </rPr>
      <t xml:space="preserve"> thành </t>
    </r>
    <r>
      <rPr>
        <i/>
        <sz val="11"/>
        <rFont val="Times New Roman"/>
        <family val="1"/>
      </rPr>
      <t>"đường rẽ đi tổ dân phố Tân Mới"</t>
    </r>
    <r>
      <rPr>
        <sz val="11"/>
        <rFont val="Times New Roman"/>
        <family val="1"/>
      </rPr>
      <t>. Lý do: phường Phố Cò đề xuất bổ sung thêm đoạn đường</t>
    </r>
  </si>
  <si>
    <r>
      <t xml:space="preserve">Bổ sung tên </t>
    </r>
    <r>
      <rPr>
        <i/>
        <sz val="11"/>
        <color theme="1"/>
        <rFont val="Times New Roman"/>
        <family val="1"/>
      </rPr>
      <t xml:space="preserve">"Vượng (số nhà 14)".
</t>
    </r>
    <r>
      <rPr>
        <sz val="11"/>
        <color rgb="FFFF0000"/>
        <rFont val="Times New Roman"/>
        <family val="1"/>
      </rPr>
      <t>(Vị trí không thay đổi so với QĐ46). 
Hiện trạng là đường bê tông 3m</t>
    </r>
  </si>
  <si>
    <r>
      <t>Sửa</t>
    </r>
    <r>
      <rPr>
        <i/>
        <sz val="11"/>
        <color theme="1"/>
        <rFont val="Times New Roman"/>
        <family val="1"/>
      </rPr>
      <t xml:space="preserve"> "trại chăn nuôi Thắng Lợi" </t>
    </r>
    <r>
      <rPr>
        <sz val="11"/>
        <color theme="1"/>
        <rFont val="Times New Roman"/>
        <family val="1"/>
      </rPr>
      <t xml:space="preserve">thành </t>
    </r>
    <r>
      <rPr>
        <i/>
        <sz val="11"/>
        <color theme="1"/>
        <rFont val="Times New Roman"/>
        <family val="1"/>
      </rPr>
      <t>"kho gạch Hường Ân".</t>
    </r>
    <r>
      <rPr>
        <sz val="11"/>
        <color theme="1"/>
        <rFont val="Times New Roman"/>
        <family val="1"/>
      </rPr>
      <t xml:space="preserve"> 
Sửa </t>
    </r>
    <r>
      <rPr>
        <i/>
        <sz val="11"/>
        <color theme="1"/>
        <rFont val="Times New Roman"/>
        <family val="1"/>
      </rPr>
      <t>"cổng trại"</t>
    </r>
    <r>
      <rPr>
        <sz val="11"/>
        <color theme="1"/>
        <rFont val="Times New Roman"/>
        <family val="1"/>
      </rPr>
      <t xml:space="preserve"> thành</t>
    </r>
    <r>
      <rPr>
        <i/>
        <sz val="11"/>
        <color theme="1"/>
        <rFont val="Times New Roman"/>
        <family val="1"/>
      </rPr>
      <t xml:space="preserve"> "hết ngõ"</t>
    </r>
    <r>
      <rPr>
        <sz val="11"/>
        <color theme="1"/>
        <rFont val="Times New Roman"/>
        <family val="1"/>
      </rPr>
      <t>, do phường Phố Cò đề xuất bổ sung thêm đoạn đường</t>
    </r>
  </si>
  <si>
    <r>
      <t xml:space="preserve">Sửa </t>
    </r>
    <r>
      <rPr>
        <i/>
        <sz val="11"/>
        <color theme="1"/>
        <rFont val="Times New Roman"/>
        <family val="1"/>
      </rPr>
      <t>"đường rẽ 262"</t>
    </r>
    <r>
      <rPr>
        <sz val="11"/>
        <color theme="1"/>
        <rFont val="Times New Roman"/>
        <family val="1"/>
      </rPr>
      <t xml:space="preserve"> thành </t>
    </r>
    <r>
      <rPr>
        <i/>
        <sz val="11"/>
        <color theme="1"/>
        <rFont val="Times New Roman"/>
        <family val="1"/>
      </rPr>
      <t xml:space="preserve">"đường Vũ Xuân" </t>
    </r>
    <r>
      <rPr>
        <sz val="11"/>
        <color theme="1"/>
        <rFont val="Times New Roman"/>
        <family val="1"/>
      </rPr>
      <t xml:space="preserve"> </t>
    </r>
    <r>
      <rPr>
        <sz val="11"/>
        <color rgb="FFFF0000"/>
        <rFont val="Times New Roman"/>
        <family val="1"/>
      </rPr>
      <t>(Vị trí không thay đổi so với QĐ 46)</t>
    </r>
  </si>
  <si>
    <r>
      <t>Bổ sung tên</t>
    </r>
    <r>
      <rPr>
        <i/>
        <sz val="11"/>
        <color theme="1"/>
        <rFont val="Times New Roman"/>
        <family val="1"/>
      </rPr>
      <t xml:space="preserve"> "Ngõ số 29"</t>
    </r>
    <r>
      <rPr>
        <sz val="11"/>
        <color theme="1"/>
        <rFont val="Times New Roman"/>
        <family val="1"/>
      </rPr>
      <t xml:space="preserve"> </t>
    </r>
  </si>
  <si>
    <r>
      <t>Bổ sung tên</t>
    </r>
    <r>
      <rPr>
        <i/>
        <sz val="11"/>
        <color theme="1"/>
        <rFont val="Times New Roman"/>
        <family val="1"/>
      </rPr>
      <t xml:space="preserve"> "Ngõ số 24"</t>
    </r>
    <r>
      <rPr>
        <sz val="11"/>
        <color theme="1"/>
        <rFont val="Times New Roman"/>
        <family val="1"/>
      </rPr>
      <t xml:space="preserve"> </t>
    </r>
  </si>
  <si>
    <r>
      <t xml:space="preserve">Bổ sung tên </t>
    </r>
    <r>
      <rPr>
        <i/>
        <sz val="11"/>
        <color theme="1"/>
        <rFont val="Times New Roman"/>
        <family val="1"/>
      </rPr>
      <t xml:space="preserve">"(rẽ cạnh Bỉm sữa Thanh Hải)" </t>
    </r>
    <r>
      <rPr>
        <sz val="11"/>
        <color theme="1"/>
        <rFont val="Times New Roman"/>
        <family val="1"/>
      </rPr>
      <t>cho dễ nhận biết</t>
    </r>
  </si>
  <si>
    <r>
      <t xml:space="preserve">Sửa </t>
    </r>
    <r>
      <rPr>
        <i/>
        <sz val="11"/>
        <color theme="1"/>
        <rFont val="Times New Roman"/>
        <family val="1"/>
      </rPr>
      <t>"Đập Vai Xanh"</t>
    </r>
    <r>
      <rPr>
        <sz val="11"/>
        <color theme="1"/>
        <rFont val="Times New Roman"/>
        <family val="1"/>
      </rPr>
      <t xml:space="preserve"> thành </t>
    </r>
    <r>
      <rPr>
        <i/>
        <sz val="11"/>
        <color theme="1"/>
        <rFont val="Times New Roman"/>
        <family val="1"/>
      </rPr>
      <t>"đường bê tông hiện trạng giáp Khu đô thị Kosy".</t>
    </r>
    <r>
      <rPr>
        <sz val="11"/>
        <color rgb="FFFF0000"/>
        <rFont val="Times New Roman"/>
        <family val="1"/>
      </rPr>
      <t xml:space="preserve"> (Vị trí không thay đổi so với QĐ 46)</t>
    </r>
  </si>
  <si>
    <r>
      <t xml:space="preserve">Sửa </t>
    </r>
    <r>
      <rPr>
        <i/>
        <sz val="11"/>
        <color theme="1"/>
        <rFont val="Times New Roman"/>
        <family val="1"/>
      </rPr>
      <t>"Trung tâm Phát triển Quỹ đất"</t>
    </r>
    <r>
      <rPr>
        <sz val="11"/>
        <color theme="1"/>
        <rFont val="Times New Roman"/>
        <family val="1"/>
      </rPr>
      <t xml:space="preserve"> thành </t>
    </r>
    <r>
      <rPr>
        <i/>
        <sz val="11"/>
        <color theme="1"/>
        <rFont val="Times New Roman"/>
        <family val="1"/>
      </rPr>
      <t xml:space="preserve">"Ban quản lý trật tự xây dựng và giao thông thành phố". </t>
    </r>
    <r>
      <rPr>
        <sz val="11"/>
        <color rgb="FFFF0000"/>
        <rFont val="Times New Roman"/>
        <family val="1"/>
      </rPr>
      <t>(Vị trí không thay đổi so với QĐ 46)</t>
    </r>
  </si>
  <si>
    <r>
      <t xml:space="preserve">Sửa </t>
    </r>
    <r>
      <rPr>
        <i/>
        <sz val="11"/>
        <color theme="1"/>
        <rFont val="Times New Roman"/>
        <family val="1"/>
      </rPr>
      <t>"tổ dân phố An Châu"</t>
    </r>
    <r>
      <rPr>
        <sz val="11"/>
        <color theme="1"/>
        <rFont val="Times New Roman"/>
        <family val="1"/>
      </rPr>
      <t xml:space="preserve"> thành </t>
    </r>
    <r>
      <rPr>
        <i/>
        <sz val="11"/>
        <color theme="1"/>
        <rFont val="Times New Roman"/>
        <family val="1"/>
      </rPr>
      <t xml:space="preserve">"Khu đô thị số 2 Mỏ Chè". </t>
    </r>
    <r>
      <rPr>
        <sz val="11"/>
        <color rgb="FFFF0000"/>
        <rFont val="Times New Roman"/>
        <family val="1"/>
      </rPr>
      <t>(Vị trí không thay đổi so với QĐ 46)</t>
    </r>
  </si>
  <si>
    <r>
      <t>Bổ sung thêm thông tin</t>
    </r>
    <r>
      <rPr>
        <i/>
        <sz val="11"/>
        <color theme="1"/>
        <rFont val="Times New Roman"/>
        <family val="1"/>
      </rPr>
      <t xml:space="preserve"> "số nhà 140"</t>
    </r>
    <r>
      <rPr>
        <sz val="11"/>
        <color theme="1"/>
        <rFont val="Times New Roman"/>
        <family val="1"/>
      </rPr>
      <t xml:space="preserve"> </t>
    </r>
  </si>
  <si>
    <r>
      <t xml:space="preserve">Bổ sung thêm thông tin </t>
    </r>
    <r>
      <rPr>
        <i/>
        <sz val="11"/>
        <color theme="1"/>
        <rFont val="Times New Roman"/>
        <family val="1"/>
      </rPr>
      <t>"số nhà 190"</t>
    </r>
  </si>
  <si>
    <r>
      <t xml:space="preserve">Bổ sung tên </t>
    </r>
    <r>
      <rPr>
        <i/>
        <sz val="11"/>
        <color theme="1"/>
        <rFont val="Times New Roman"/>
        <family val="1"/>
      </rPr>
      <t>"Ngõ số 14"</t>
    </r>
  </si>
  <si>
    <r>
      <t xml:space="preserve">Bổ sung tên </t>
    </r>
    <r>
      <rPr>
        <i/>
        <sz val="11"/>
        <color theme="1"/>
        <rFont val="Times New Roman"/>
        <family val="1"/>
      </rPr>
      <t>"Ngõ số 3"</t>
    </r>
  </si>
  <si>
    <r>
      <t xml:space="preserve">Bổ sung tên </t>
    </r>
    <r>
      <rPr>
        <i/>
        <sz val="11"/>
        <color theme="1"/>
        <rFont val="Times New Roman"/>
        <family val="1"/>
      </rPr>
      <t>"Ngõ số 5"</t>
    </r>
    <r>
      <rPr>
        <sz val="11"/>
        <color theme="1"/>
        <rFont val="Times New Roman"/>
        <family val="1"/>
      </rPr>
      <t xml:space="preserve"> và </t>
    </r>
    <r>
      <rPr>
        <i/>
        <sz val="11"/>
        <color theme="1"/>
        <rFont val="Times New Roman"/>
        <family val="1"/>
      </rPr>
      <t>"số nhà 83"</t>
    </r>
    <r>
      <rPr>
        <sz val="11"/>
        <color theme="1"/>
        <rFont val="Times New Roman"/>
        <family val="1"/>
      </rPr>
      <t xml:space="preserve"> </t>
    </r>
  </si>
  <si>
    <r>
      <t xml:space="preserve">Bổ sung tên </t>
    </r>
    <r>
      <rPr>
        <i/>
        <sz val="11"/>
        <color theme="1"/>
        <rFont val="Times New Roman"/>
        <family val="1"/>
      </rPr>
      <t>"Ngõ số 1"</t>
    </r>
  </si>
  <si>
    <r>
      <t xml:space="preserve">Sửa </t>
    </r>
    <r>
      <rPr>
        <i/>
        <sz val="11"/>
        <color theme="1"/>
        <rFont val="Times New Roman"/>
        <family val="1"/>
      </rPr>
      <t xml:space="preserve">"UBND phường Lương Châu" </t>
    </r>
    <r>
      <rPr>
        <sz val="11"/>
        <color theme="1"/>
        <rFont val="Times New Roman"/>
        <family val="1"/>
      </rPr>
      <t xml:space="preserve">thành </t>
    </r>
    <r>
      <rPr>
        <i/>
        <sz val="11"/>
        <color theme="1"/>
        <rFont val="Times New Roman"/>
        <family val="1"/>
      </rPr>
      <t>"Trung tâm Phát triển quỹ đất thành phố Sông Công"</t>
    </r>
    <r>
      <rPr>
        <sz val="11"/>
        <color theme="1"/>
        <rFont val="Times New Roman"/>
        <family val="1"/>
      </rPr>
      <t xml:space="preserve">. 
</t>
    </r>
    <r>
      <rPr>
        <sz val="11"/>
        <color rgb="FFFF0000"/>
        <rFont val="Times New Roman"/>
        <family val="1"/>
      </rPr>
      <t>(Vị trí không thay đổi so với QĐ 46)</t>
    </r>
  </si>
  <si>
    <r>
      <t>Bổ sung</t>
    </r>
    <r>
      <rPr>
        <i/>
        <sz val="11"/>
        <color rgb="FF000000"/>
        <rFont val="Times New Roman"/>
        <family val="1"/>
      </rPr>
      <t xml:space="preserve"> tên "Ngõ số 8".</t>
    </r>
    <r>
      <rPr>
        <sz val="11"/>
        <color rgb="FF000000"/>
        <rFont val="Times New Roman"/>
        <family val="1"/>
      </rPr>
      <t xml:space="preserve">
Sửa </t>
    </r>
    <r>
      <rPr>
        <i/>
        <sz val="11"/>
        <color rgb="FF000000"/>
        <rFont val="Times New Roman"/>
        <family val="1"/>
      </rPr>
      <t>"trạm y tế phường Lương Châu"</t>
    </r>
    <r>
      <rPr>
        <sz val="11"/>
        <color rgb="FF000000"/>
        <rFont val="Times New Roman"/>
        <family val="1"/>
      </rPr>
      <t xml:space="preserve"> thành </t>
    </r>
    <r>
      <rPr>
        <i/>
        <sz val="11"/>
        <color rgb="FF000000"/>
        <rFont val="Times New Roman"/>
        <family val="1"/>
      </rPr>
      <t xml:space="preserve">"Cơ sở điều trị Methadone".
</t>
    </r>
    <r>
      <rPr>
        <sz val="11"/>
        <color rgb="FFFF0000"/>
        <rFont val="Times New Roman"/>
        <family val="1"/>
      </rPr>
      <t>(Vị trí không thay đổi so với QĐ 46)</t>
    </r>
  </si>
  <si>
    <r>
      <t xml:space="preserve">Sửa </t>
    </r>
    <r>
      <rPr>
        <i/>
        <sz val="11"/>
        <color rgb="FF000000"/>
        <rFont val="Times New Roman"/>
        <family val="1"/>
      </rPr>
      <t>"Trạm y tế phường Lương Châu"</t>
    </r>
    <r>
      <rPr>
        <sz val="11"/>
        <color rgb="FF000000"/>
        <rFont val="Times New Roman"/>
        <family val="1"/>
      </rPr>
      <t xml:space="preserve"> thành </t>
    </r>
    <r>
      <rPr>
        <i/>
        <sz val="11"/>
        <color rgb="FF000000"/>
        <rFont val="Times New Roman"/>
        <family val="1"/>
      </rPr>
      <t xml:space="preserve">"Từ Cơ sở điều trị Methadone".
</t>
    </r>
    <r>
      <rPr>
        <sz val="11"/>
        <color rgb="FFFF0000"/>
        <rFont val="Times New Roman"/>
        <family val="1"/>
      </rPr>
      <t>(Vị trí không thay đổi so với QĐ 46)</t>
    </r>
  </si>
  <si>
    <r>
      <rPr>
        <i/>
        <sz val="11"/>
        <color theme="1"/>
        <rFont val="Times New Roman"/>
        <family val="1"/>
      </rPr>
      <t xml:space="preserve">Sửa "Trung tâm Văn hóa phường Lương Châu" </t>
    </r>
    <r>
      <rPr>
        <sz val="11"/>
        <color theme="1"/>
        <rFont val="Times New Roman"/>
        <family val="1"/>
      </rPr>
      <t>thành</t>
    </r>
    <r>
      <rPr>
        <i/>
        <sz val="11"/>
        <color theme="1"/>
        <rFont val="Times New Roman"/>
        <family val="1"/>
      </rPr>
      <t xml:space="preserve"> "chùa Bá Xuyên".
</t>
    </r>
    <r>
      <rPr>
        <sz val="11"/>
        <color rgb="FFFF0000"/>
        <rFont val="Times New Roman"/>
        <family val="1"/>
      </rPr>
      <t>(Vị trí không thay đổi so với QĐ 46)</t>
    </r>
  </si>
  <si>
    <r>
      <t xml:space="preserve">Sửa </t>
    </r>
    <r>
      <rPr>
        <i/>
        <sz val="11"/>
        <color theme="1"/>
        <rFont val="Times New Roman"/>
        <family val="1"/>
      </rPr>
      <t>"Trung tâm Văn hóa phường Lương Châu"</t>
    </r>
    <r>
      <rPr>
        <sz val="11"/>
        <color theme="1"/>
        <rFont val="Times New Roman"/>
        <family val="1"/>
      </rPr>
      <t xml:space="preserve"> thành </t>
    </r>
    <r>
      <rPr>
        <i/>
        <sz val="11"/>
        <color theme="1"/>
        <rFont val="Times New Roman"/>
        <family val="1"/>
      </rPr>
      <t>"giáp đất chùa Bá Xuyên".</t>
    </r>
    <r>
      <rPr>
        <sz val="11"/>
        <color theme="1"/>
        <rFont val="Times New Roman"/>
        <family val="1"/>
      </rPr>
      <t xml:space="preserve">
Sửa</t>
    </r>
    <r>
      <rPr>
        <i/>
        <sz val="11"/>
        <color theme="1"/>
        <rFont val="Times New Roman"/>
        <family val="1"/>
      </rPr>
      <t xml:space="preserve"> "giáp đất nhà ông Tuấn"</t>
    </r>
    <r>
      <rPr>
        <sz val="11"/>
        <color theme="1"/>
        <rFont val="Times New Roman"/>
        <family val="1"/>
      </rPr>
      <t xml:space="preserve"> thành </t>
    </r>
    <r>
      <rPr>
        <i/>
        <sz val="11"/>
        <color theme="1"/>
        <rFont val="Times New Roman"/>
        <family val="1"/>
      </rPr>
      <t xml:space="preserve">"(đường rẽ Nghĩa trang Khu Luông)" </t>
    </r>
    <r>
      <rPr>
        <sz val="11"/>
        <color theme="1"/>
        <rFont val="Times New Roman"/>
        <family val="1"/>
      </rPr>
      <t xml:space="preserve">cho dễ nhận biết.
</t>
    </r>
    <r>
      <rPr>
        <sz val="11"/>
        <color rgb="FFFF0000"/>
        <rFont val="Times New Roman"/>
        <family val="1"/>
      </rPr>
      <t>(Vị trí không thay đổi so với QĐ 46)</t>
    </r>
  </si>
  <si>
    <r>
      <t xml:space="preserve">Sửa </t>
    </r>
    <r>
      <rPr>
        <i/>
        <sz val="11"/>
        <color rgb="FF000000"/>
        <rFont val="Times New Roman"/>
        <family val="1"/>
      </rPr>
      <t>"giáp đất nhà ông Tuấn"</t>
    </r>
    <r>
      <rPr>
        <sz val="11"/>
        <color rgb="FF000000"/>
        <rFont val="Times New Roman"/>
        <family val="1"/>
      </rPr>
      <t xml:space="preserve"> thành </t>
    </r>
    <r>
      <rPr>
        <i/>
        <sz val="11"/>
        <color rgb="FF000000"/>
        <rFont val="Times New Roman"/>
        <family val="1"/>
      </rPr>
      <t>"(đường rẽ Nghĩa trang Khu Luông)"</t>
    </r>
    <r>
      <rPr>
        <sz val="11"/>
        <color rgb="FF000000"/>
        <rFont val="Times New Roman"/>
        <family val="1"/>
      </rPr>
      <t xml:space="preserve">. Để mốc đường rẽ Nghĩa trang Khu Luông gần nhà ông Tuấn cho dễ nhận biết.
</t>
    </r>
    <r>
      <rPr>
        <sz val="11"/>
        <color rgb="FFFF0000"/>
        <rFont val="Times New Roman"/>
        <family val="1"/>
      </rPr>
      <t>(Vị trí không thay đổi so với QĐ 46)</t>
    </r>
    <r>
      <rPr>
        <sz val="11"/>
        <color rgb="FF000000"/>
        <rFont val="Times New Roman"/>
        <family val="1"/>
      </rPr>
      <t xml:space="preserve"> </t>
    </r>
  </si>
  <si>
    <r>
      <t xml:space="preserve">Bổ sung tên </t>
    </r>
    <r>
      <rPr>
        <i/>
        <sz val="11"/>
        <color theme="1"/>
        <rFont val="Times New Roman"/>
        <family val="1"/>
      </rPr>
      <t>"Ngõ số 5"</t>
    </r>
  </si>
  <si>
    <r>
      <t xml:space="preserve">Sửa </t>
    </r>
    <r>
      <rPr>
        <i/>
        <sz val="11"/>
        <color rgb="FF000000"/>
        <rFont val="Times New Roman"/>
        <family val="1"/>
      </rPr>
      <t xml:space="preserve">"Vào 100m" </t>
    </r>
    <r>
      <rPr>
        <sz val="11"/>
        <color rgb="FF000000"/>
        <rFont val="Times New Roman"/>
        <family val="1"/>
      </rPr>
      <t xml:space="preserve">thành </t>
    </r>
    <r>
      <rPr>
        <i/>
        <sz val="11"/>
        <color rgb="FF000000"/>
        <rFont val="Times New Roman"/>
        <family val="1"/>
      </rPr>
      <t>"Vào hết Khu đô thị đường Lê Hồng Phong giai đoạn 3"</t>
    </r>
    <r>
      <rPr>
        <sz val="11"/>
        <color rgb="FF000000"/>
        <rFont val="Times New Roman"/>
        <family val="1"/>
      </rPr>
      <t xml:space="preserve">. 
</t>
    </r>
    <r>
      <rPr>
        <sz val="11"/>
        <color rgb="FFFF0000"/>
        <rFont val="Times New Roman"/>
        <family val="1"/>
      </rPr>
      <t>(Vị trí không thay đổi so với QĐ 46)</t>
    </r>
    <r>
      <rPr>
        <sz val="11"/>
        <color rgb="FF000000"/>
        <rFont val="Times New Roman"/>
        <family val="1"/>
      </rPr>
      <t xml:space="preserve">
Đường cũ là bê tông 3m. Hiện nay là đường bê tông rộng 12m trong Khu đô thị đường Lê Hồng Phong giai đoạn 3</t>
    </r>
  </si>
  <si>
    <r>
      <t xml:space="preserve">Sửa </t>
    </r>
    <r>
      <rPr>
        <i/>
        <sz val="11"/>
        <color rgb="FF000000"/>
        <rFont val="Times New Roman"/>
        <family val="1"/>
      </rPr>
      <t>"Từ sau 100m đến đất khu Ao Đầm"</t>
    </r>
    <r>
      <rPr>
        <sz val="11"/>
        <color rgb="FF000000"/>
        <rFont val="Times New Roman"/>
        <family val="1"/>
      </rPr>
      <t xml:space="preserve"> thành </t>
    </r>
    <r>
      <rPr>
        <i/>
        <sz val="11"/>
        <color rgb="FF000000"/>
        <rFont val="Times New Roman"/>
        <family val="1"/>
      </rPr>
      <t>"Từ hết Khu đô thị đường Lê Hồng Phong giai đoạn 3 đến đất khu Ao Đầm".</t>
    </r>
    <r>
      <rPr>
        <i/>
        <sz val="11"/>
        <color rgb="FFFF0000"/>
        <rFont val="Times New Roman"/>
        <family val="1"/>
      </rPr>
      <t xml:space="preserve"> 
(Vị trí không thay đổi so với QĐ 46) </t>
    </r>
  </si>
  <si>
    <r>
      <t>Sửa</t>
    </r>
    <r>
      <rPr>
        <i/>
        <sz val="11"/>
        <color rgb="FFFF0000"/>
        <rFont val="Times New Roman"/>
        <family val="1"/>
      </rPr>
      <t xml:space="preserve"> "ông Bình"</t>
    </r>
    <r>
      <rPr>
        <sz val="11"/>
        <color rgb="FFFF0000"/>
        <rFont val="Times New Roman"/>
        <family val="1"/>
      </rPr>
      <t xml:space="preserve"> thành </t>
    </r>
    <r>
      <rPr>
        <i/>
        <sz val="11"/>
        <color rgb="FFFF0000"/>
        <rFont val="Times New Roman"/>
        <family val="1"/>
      </rPr>
      <t xml:space="preserve">"bà Dương Thị Mua"
</t>
    </r>
    <r>
      <rPr>
        <sz val="11"/>
        <color rgb="FFFF0000"/>
        <rFont val="Times New Roman"/>
        <family val="1"/>
      </rPr>
      <t xml:space="preserve">(Vị trí không thay đổi so với QĐ 46) </t>
    </r>
  </si>
  <si>
    <r>
      <t xml:space="preserve">Sửa </t>
    </r>
    <r>
      <rPr>
        <i/>
        <sz val="11"/>
        <rFont val="Times New Roman"/>
        <family val="1"/>
      </rPr>
      <t>"vào 250m"</t>
    </r>
    <r>
      <rPr>
        <sz val="11"/>
        <rFont val="Times New Roman"/>
        <family val="1"/>
      </rPr>
      <t xml:space="preserve"> thành </t>
    </r>
    <r>
      <rPr>
        <i/>
        <sz val="11"/>
        <rFont val="Times New Roman"/>
        <family val="1"/>
      </rPr>
      <t xml:space="preserve">"đến cầu Đồng Vai", </t>
    </r>
    <r>
      <rPr>
        <sz val="11"/>
        <rFont val="Times New Roman"/>
        <family val="1"/>
      </rPr>
      <t>cho phù hợp với thực tế địa phương</t>
    </r>
  </si>
  <si>
    <r>
      <t xml:space="preserve">Bổ sung tên </t>
    </r>
    <r>
      <rPr>
        <i/>
        <sz val="11"/>
        <color theme="1"/>
        <rFont val="Times New Roman"/>
        <family val="1"/>
      </rPr>
      <t>"Ngõ số 16"</t>
    </r>
    <r>
      <rPr>
        <sz val="11"/>
        <color theme="1"/>
        <rFont val="Times New Roman"/>
        <family val="1"/>
      </rPr>
      <t xml:space="preserve"> </t>
    </r>
  </si>
  <si>
    <r>
      <t xml:space="preserve">Sửa </t>
    </r>
    <r>
      <rPr>
        <i/>
        <sz val="11"/>
        <color rgb="FF000000"/>
        <rFont val="Times New Roman"/>
        <family val="1"/>
      </rPr>
      <t>"xã Vinh Sơn"</t>
    </r>
    <r>
      <rPr>
        <sz val="11"/>
        <color rgb="FF000000"/>
        <rFont val="Times New Roman"/>
        <family val="1"/>
      </rPr>
      <t xml:space="preserve">  thành </t>
    </r>
    <r>
      <rPr>
        <i/>
        <sz val="11"/>
        <color rgb="FF000000"/>
        <rFont val="Times New Roman"/>
        <family val="1"/>
      </rPr>
      <t>"phường Châu Sơn"</t>
    </r>
    <r>
      <rPr>
        <sz val="11"/>
        <color rgb="FF000000"/>
        <rFont val="Times New Roman"/>
        <family val="1"/>
      </rPr>
      <t xml:space="preserve"> (Theo NQ 814/NQ-UBTVQH14 ngày 21/11/2019)</t>
    </r>
  </si>
  <si>
    <r>
      <t xml:space="preserve">Sửa </t>
    </r>
    <r>
      <rPr>
        <i/>
        <sz val="11"/>
        <color rgb="FF000000"/>
        <rFont val="Times New Roman"/>
        <family val="1"/>
      </rPr>
      <t>"xã Vinh Sơn"</t>
    </r>
    <r>
      <rPr>
        <sz val="11"/>
        <color rgb="FF000000"/>
        <rFont val="Times New Roman"/>
        <family val="1"/>
      </rPr>
      <t xml:space="preserve"> thành </t>
    </r>
    <r>
      <rPr>
        <i/>
        <sz val="11"/>
        <color rgb="FF000000"/>
        <rFont val="Times New Roman"/>
        <family val="1"/>
      </rPr>
      <t xml:space="preserve">"phường Châu Sơn" </t>
    </r>
    <r>
      <rPr>
        <sz val="11"/>
        <color rgb="FF000000"/>
        <rFont val="Times New Roman"/>
        <family val="1"/>
      </rPr>
      <t>(Theo NQ 814/NQ-UBTVQH14 ngày 21/11/2019)</t>
    </r>
  </si>
  <si>
    <r>
      <t xml:space="preserve">Sửa </t>
    </r>
    <r>
      <rPr>
        <i/>
        <sz val="11"/>
        <color theme="1"/>
        <rFont val="Times New Roman"/>
        <family val="1"/>
      </rPr>
      <t>"+"</t>
    </r>
    <r>
      <rPr>
        <sz val="11"/>
        <color theme="1"/>
        <rFont val="Times New Roman"/>
        <family val="1"/>
      </rPr>
      <t xml:space="preserve"> thành</t>
    </r>
    <r>
      <rPr>
        <i/>
        <sz val="11"/>
        <color theme="1"/>
        <rFont val="Times New Roman"/>
        <family val="1"/>
      </rPr>
      <t xml:space="preserve"> "đến"</t>
    </r>
  </si>
  <si>
    <r>
      <t xml:space="preserve">Sửa </t>
    </r>
    <r>
      <rPr>
        <i/>
        <sz val="11"/>
        <color rgb="FF000000"/>
        <rFont val="Times New Roman"/>
        <family val="1"/>
      </rPr>
      <t>"hết Linh Sơn 1"</t>
    </r>
    <r>
      <rPr>
        <sz val="11"/>
        <color rgb="FF000000"/>
        <rFont val="Times New Roman"/>
        <family val="1"/>
      </rPr>
      <t xml:space="preserve"> thành</t>
    </r>
    <r>
      <rPr>
        <i/>
        <sz val="11"/>
        <color rgb="FF000000"/>
        <rFont val="Times New Roman"/>
        <family val="1"/>
      </rPr>
      <t xml:space="preserve"> "ngã ba Kim Long 1 cũ"</t>
    </r>
    <r>
      <rPr>
        <sz val="11"/>
        <color rgb="FF000000"/>
        <rFont val="Times New Roman"/>
        <family val="1"/>
      </rPr>
      <t xml:space="preserve">  theo Nghị quyết 63/NQ-HĐND ngày 06/9/2024</t>
    </r>
  </si>
  <si>
    <r>
      <t xml:space="preserve">Sửa </t>
    </r>
    <r>
      <rPr>
        <i/>
        <sz val="11"/>
        <color theme="1"/>
        <rFont val="Times New Roman"/>
        <family val="1"/>
      </rPr>
      <t>"Từ cầu cứng Bá Vân"</t>
    </r>
    <r>
      <rPr>
        <sz val="11"/>
        <color theme="1"/>
        <rFont val="Times New Roman"/>
        <family val="1"/>
      </rPr>
      <t xml:space="preserve"> thành </t>
    </r>
    <r>
      <rPr>
        <i/>
        <sz val="11"/>
        <color theme="1"/>
        <rFont val="Times New Roman"/>
        <family val="1"/>
      </rPr>
      <t xml:space="preserve">"Từ ngã ba". </t>
    </r>
    <r>
      <rPr>
        <sz val="11"/>
        <color theme="1"/>
        <rFont val="Times New Roman"/>
        <family val="1"/>
      </rPr>
      <t>Do bị trùng đoạn từ ngã ba đến cầu cứng Bá Vân</t>
    </r>
  </si>
  <si>
    <r>
      <t xml:space="preserve">Bổ sung tên </t>
    </r>
    <r>
      <rPr>
        <i/>
        <sz val="11"/>
        <color theme="1"/>
        <rFont val="Times New Roman"/>
        <family val="1"/>
      </rPr>
      <t>"Ngõ số 5"</t>
    </r>
    <r>
      <rPr>
        <sz val="11"/>
        <color theme="1"/>
        <rFont val="Times New Roman"/>
        <family val="1"/>
      </rPr>
      <t xml:space="preserve"> </t>
    </r>
  </si>
  <si>
    <r>
      <t xml:space="preserve">Bổ sung tên </t>
    </r>
    <r>
      <rPr>
        <i/>
        <sz val="11"/>
        <color theme="1"/>
        <rFont val="Times New Roman"/>
        <family val="1"/>
      </rPr>
      <t>"Ngõ số 9";</t>
    </r>
    <r>
      <rPr>
        <sz val="11"/>
        <color theme="1"/>
        <rFont val="Times New Roman"/>
        <family val="1"/>
      </rPr>
      <t xml:space="preserve"> sửa</t>
    </r>
    <r>
      <rPr>
        <i/>
        <sz val="11"/>
        <color theme="1"/>
        <rFont val="Times New Roman"/>
        <family val="1"/>
      </rPr>
      <t xml:space="preserve"> "Hùng Chi" </t>
    </r>
    <r>
      <rPr>
        <sz val="11"/>
        <color theme="1"/>
        <rFont val="Times New Roman"/>
        <family val="1"/>
      </rPr>
      <t>thành</t>
    </r>
    <r>
      <rPr>
        <i/>
        <sz val="11"/>
        <color theme="1"/>
        <rFont val="Times New Roman"/>
        <family val="1"/>
      </rPr>
      <t xml:space="preserve"> "Đăng Chi"</t>
    </r>
    <r>
      <rPr>
        <sz val="11"/>
        <color theme="1"/>
        <rFont val="Times New Roman"/>
        <family val="1"/>
      </rPr>
      <t xml:space="preserve">
</t>
    </r>
    <r>
      <rPr>
        <sz val="11"/>
        <color rgb="FFFF0000"/>
        <rFont val="Times New Roman"/>
        <family val="1"/>
      </rPr>
      <t>Vị trí không thay đổi so với QĐ 46</t>
    </r>
  </si>
  <si>
    <r>
      <t xml:space="preserve">Bổ sung tên </t>
    </r>
    <r>
      <rPr>
        <i/>
        <sz val="11"/>
        <color theme="1"/>
        <rFont val="Times New Roman"/>
        <family val="1"/>
      </rPr>
      <t>"Ngõ số 20"</t>
    </r>
    <r>
      <rPr>
        <sz val="11"/>
        <color theme="1"/>
        <rFont val="Times New Roman"/>
        <family val="1"/>
      </rPr>
      <t xml:space="preserve"> </t>
    </r>
  </si>
  <si>
    <r>
      <t xml:space="preserve">Sửa </t>
    </r>
    <r>
      <rPr>
        <i/>
        <sz val="11"/>
        <color theme="1"/>
        <rFont val="Times New Roman"/>
        <family val="1"/>
      </rPr>
      <t>"Luyện kim"</t>
    </r>
    <r>
      <rPr>
        <sz val="11"/>
        <color theme="1"/>
        <rFont val="Times New Roman"/>
        <family val="1"/>
      </rPr>
      <t xml:space="preserve"> thành </t>
    </r>
    <r>
      <rPr>
        <i/>
        <sz val="11"/>
        <color theme="1"/>
        <rFont val="Times New Roman"/>
        <family val="1"/>
      </rPr>
      <t xml:space="preserve">"Công nghệ và Thương mại"
</t>
    </r>
    <r>
      <rPr>
        <sz val="11"/>
        <color rgb="FFFF0000"/>
        <rFont val="Times New Roman"/>
        <family val="1"/>
      </rPr>
      <t>Vị trí không thay đổi so với QĐ 46</t>
    </r>
  </si>
  <si>
    <r>
      <t xml:space="preserve">Sửa </t>
    </r>
    <r>
      <rPr>
        <i/>
        <sz val="11"/>
        <color theme="1"/>
        <rFont val="Times New Roman"/>
        <family val="1"/>
      </rPr>
      <t>"Luyện kim"</t>
    </r>
    <r>
      <rPr>
        <sz val="11"/>
        <color theme="1"/>
        <rFont val="Times New Roman"/>
        <family val="1"/>
      </rPr>
      <t xml:space="preserve"> thành </t>
    </r>
    <r>
      <rPr>
        <i/>
        <sz val="11"/>
        <color theme="1"/>
        <rFont val="Times New Roman"/>
        <family val="1"/>
      </rPr>
      <t>"Công nghệ và Thương mại"</t>
    </r>
    <r>
      <rPr>
        <sz val="11"/>
        <color theme="1"/>
        <rFont val="Times New Roman"/>
        <family val="1"/>
      </rPr>
      <t xml:space="preserve"> 
</t>
    </r>
    <r>
      <rPr>
        <sz val="11"/>
        <color rgb="FFFF0000"/>
        <rFont val="Times New Roman"/>
        <family val="1"/>
      </rPr>
      <t>Vị trí không thay đổi so với QĐ 46</t>
    </r>
  </si>
  <si>
    <r>
      <t xml:space="preserve">Bổ sung tên </t>
    </r>
    <r>
      <rPr>
        <i/>
        <sz val="11"/>
        <color theme="1"/>
        <rFont val="Times New Roman"/>
        <family val="1"/>
      </rPr>
      <t>"Ngõ số 320".</t>
    </r>
    <r>
      <rPr>
        <sz val="11"/>
        <color theme="1"/>
        <rFont val="Times New Roman"/>
        <family val="1"/>
      </rPr>
      <t xml:space="preserve">
Sửa </t>
    </r>
    <r>
      <rPr>
        <i/>
        <sz val="11"/>
        <color theme="1"/>
        <rFont val="Times New Roman"/>
        <family val="1"/>
      </rPr>
      <t>"tổ dân phố II, Ninh Hương"</t>
    </r>
    <r>
      <rPr>
        <sz val="11"/>
        <color theme="1"/>
        <rFont val="Times New Roman"/>
        <family val="1"/>
      </rPr>
      <t xml:space="preserve"> thành </t>
    </r>
    <r>
      <rPr>
        <i/>
        <sz val="11"/>
        <color theme="1"/>
        <rFont val="Times New Roman"/>
        <family val="1"/>
      </rPr>
      <t xml:space="preserve">"tổ dân phố Ninh Hương" </t>
    </r>
    <r>
      <rPr>
        <sz val="11"/>
        <color theme="1"/>
        <rFont val="Times New Roman"/>
        <family val="1"/>
      </rPr>
      <t>theo Nghị quyết 79/NQ-HĐND ngày 11/12/2019</t>
    </r>
  </si>
  <si>
    <r>
      <t>Bổ sung</t>
    </r>
    <r>
      <rPr>
        <i/>
        <sz val="11"/>
        <color theme="1"/>
        <rFont val="Times New Roman"/>
        <family val="1"/>
      </rPr>
      <t xml:space="preserve"> tên "Ngõ số 428"</t>
    </r>
  </si>
  <si>
    <r>
      <t>Bổ sung tên</t>
    </r>
    <r>
      <rPr>
        <i/>
        <sz val="11"/>
        <color theme="1"/>
        <rFont val="Times New Roman"/>
        <family val="1"/>
      </rPr>
      <t xml:space="preserve"> "Ngõ số 683"</t>
    </r>
  </si>
  <si>
    <t>Mức giá theo Quyết định 46/2019/ QĐ-UBND</t>
  </si>
  <si>
    <t>Các phường: Lương Sơn, Thắng Lợi, Cải Đan, Mỏ Chè, Châu Sơn, Bách Quang, Phố Cò</t>
  </si>
  <si>
    <t>Các xã: Tân Quang, Bá Xuyên</t>
  </si>
  <si>
    <t>Xã Bình Sơn</t>
  </si>
  <si>
    <t>Mức giá đất ở theo Quyết định số  46/2019/QĐ-UBND</t>
  </si>
  <si>
    <t>Mức giá đất ở điều chỉnh</t>
  </si>
  <si>
    <t>Phụ lục số 02</t>
  </si>
  <si>
    <t>Phụ lục số 05</t>
  </si>
  <si>
    <t>Phụ lục số 07</t>
  </si>
  <si>
    <t xml:space="preserve"> - Điều chỉnh tuyến theo QĐ 46 "Từ Tỉnh lộ 261, đối diện đường 47m đến nhà ông Tiến, xóm Hanh" để phù hợp với lý trình đường Tôn Đức Thắng.
 - Giáp với huyện Phú Bình (xã Điềm Thụy), đoạn còn lại (2,5 triệu đồng)</t>
  </si>
  <si>
    <t>600 - 1000</t>
  </si>
  <si>
    <t xml:space="preserve"> - Bổ sung, đường bê tông rộng 3,5m.
 - Giáp đất huyện Phú Bình (xã Hà Châu), Từ Hạt quản lý đê đến hết đất xã Hà Châu (giáp đất Phổ Yên), (giá 1,4 triệu đồng)</t>
  </si>
  <si>
    <t xml:space="preserve"> - Bổ sung, đường bê tông rộng 3,5m.
- Giáp huyện Phú Bình (xã Nga My), Từ ngã ba vườn Uơm đi ngã ba Tam Xuân xuôi xóm Đồng Hòa đến hết địa phận xã Nga My (giá 800 nghìn đồng)</t>
  </si>
  <si>
    <t>40.1</t>
  </si>
  <si>
    <t>40.2</t>
  </si>
  <si>
    <t>Từ nhà ông Vịnh tổ dân phố Cầu Tiến đến hết ao cá Bác Hồ</t>
  </si>
  <si>
    <t xml:space="preserve"> Giáp huyện Đại Từ (xã Quân Chu), Từ cầu Suối Đôi đến cầu Suối Liếng, Thị trấn Quân Chu, (giá 1,4 triệu đồng)</t>
  </si>
  <si>
    <t>Giáp huyện Phú Bình (Xã Điềm Thụy), Từ giáp đất Phổ Yên đến cầu Kênh, (giá 8 triệu đồng)</t>
  </si>
  <si>
    <t>Các phường: Ba Hàng, Bãi Bông, Đồng Tiến, Bắc Sơn</t>
  </si>
  <si>
    <t>Các phường: Đắc Sơn, Đông Cao, Hồng Tiến, Nam Tiến, Tân Hương, Tân Phú, Thuận Thành, Tiên Phong, Trung Thành</t>
  </si>
  <si>
    <t>Các xã: Minh Đức, Phúc Thuận, Thành Công, Phúc Tân</t>
  </si>
  <si>
    <t>Xã Vạn Phái</t>
  </si>
  <si>
    <r>
      <t>Bỏ tên "</t>
    </r>
    <r>
      <rPr>
        <i/>
        <sz val="11"/>
        <rFont val="Times New Roman"/>
        <family val="1"/>
      </rPr>
      <t>(nhà ông Thao)</t>
    </r>
    <r>
      <rPr>
        <sz val="11"/>
        <rFont val="Times New Roman"/>
        <family val="1"/>
      </rPr>
      <t>" trong tên tuyến thành "</t>
    </r>
    <r>
      <rPr>
        <i/>
        <sz val="11"/>
        <rFont val="Times New Roman"/>
        <family val="1"/>
      </rPr>
      <t>Từ Km16 + 400 (giáp đất Trung Hội) đến đường rẽ UBND xã Bảo Cường Km16+500"</t>
    </r>
  </si>
  <si>
    <r>
      <t>Bỏ tên "</t>
    </r>
    <r>
      <rPr>
        <i/>
        <sz val="11"/>
        <rFont val="Times New Roman"/>
        <family val="1"/>
      </rPr>
      <t>(nhà ông Sơn)</t>
    </r>
    <r>
      <rPr>
        <sz val="11"/>
        <rFont val="Times New Roman"/>
        <family val="1"/>
      </rPr>
      <t>" thành trong tên tuyến "</t>
    </r>
    <r>
      <rPr>
        <i/>
        <sz val="11"/>
        <rFont val="Times New Roman"/>
        <family val="1"/>
      </rPr>
      <t>Từ Km17 đến ngã ba đường rẽ xã Bảo Cường - Đồng Thịnh Km17+400"</t>
    </r>
  </si>
  <si>
    <r>
      <t>- Đổi tên "</t>
    </r>
    <r>
      <rPr>
        <i/>
        <sz val="11"/>
        <rFont val="Times New Roman"/>
        <family val="1"/>
      </rPr>
      <t>đường rẽ Ao Nặm Cắm</t>
    </r>
    <r>
      <rPr>
        <sz val="11"/>
        <rFont val="Times New Roman"/>
        <family val="1"/>
      </rPr>
      <t>" thành "</t>
    </r>
    <r>
      <rPr>
        <i/>
        <sz val="11"/>
        <rFont val="Times New Roman"/>
        <family val="1"/>
      </rPr>
      <t>đường rẽ vào đường bê tông tổ dân phố Trung Việt (ao Nạm Cắm)"</t>
    </r>
  </si>
  <si>
    <r>
      <t>Gộp tuyến "</t>
    </r>
    <r>
      <rPr>
        <i/>
        <sz val="11"/>
        <rFont val="Times New Roman"/>
        <family val="1"/>
      </rPr>
      <t>Từ Km3 (giáp đất Bình Yên) đến Km4 + 400"</t>
    </r>
    <r>
      <rPr>
        <sz val="11"/>
        <rFont val="Times New Roman"/>
        <family val="1"/>
      </rPr>
      <t xml:space="preserve"> và tuyến "</t>
    </r>
    <r>
      <rPr>
        <i/>
        <sz val="11"/>
        <rFont val="Times New Roman"/>
        <family val="1"/>
      </rPr>
      <t>Từ Km4 + 400 đến Km4 + 600</t>
    </r>
    <r>
      <rPr>
        <sz val="11"/>
        <rFont val="Times New Roman"/>
        <family val="1"/>
      </rPr>
      <t xml:space="preserve">" thành tuyến </t>
    </r>
    <r>
      <rPr>
        <i/>
        <sz val="11"/>
        <rFont val="Times New Roman"/>
        <family val="1"/>
      </rPr>
      <t>"Từ Km3 (giáp đất Bình Yên) đến Km4 + 600"</t>
    </r>
  </si>
  <si>
    <r>
      <t>Gộp tuyến "</t>
    </r>
    <r>
      <rPr>
        <i/>
        <sz val="11"/>
        <rFont val="Times New Roman"/>
        <family val="1"/>
      </rPr>
      <t>Từ Km4 + 900 đến Km5 + 500"</t>
    </r>
    <r>
      <rPr>
        <sz val="11"/>
        <rFont val="Times New Roman"/>
        <family val="1"/>
      </rPr>
      <t xml:space="preserve"> và tuyến "</t>
    </r>
    <r>
      <rPr>
        <i/>
        <sz val="11"/>
        <rFont val="Times New Roman"/>
        <family val="1"/>
      </rPr>
      <t>Từ Km5 + 500 đến Km5 + 600</t>
    </r>
    <r>
      <rPr>
        <sz val="11"/>
        <rFont val="Times New Roman"/>
        <family val="1"/>
      </rPr>
      <t>" thành tuyến "</t>
    </r>
    <r>
      <rPr>
        <i/>
        <sz val="11"/>
        <rFont val="Times New Roman"/>
        <family val="1"/>
      </rPr>
      <t>Từ Km4 + 900 đến Km5 + 600</t>
    </r>
    <r>
      <rPr>
        <sz val="11"/>
        <rFont val="Times New Roman"/>
        <family val="1"/>
      </rPr>
      <t>"</t>
    </r>
  </si>
  <si>
    <r>
      <t>Gộp tuyến "</t>
    </r>
    <r>
      <rPr>
        <i/>
        <sz val="11"/>
        <rFont val="Times New Roman"/>
        <family val="1"/>
      </rPr>
      <t>Từ Km5 + 800 đến Km5 + 900</t>
    </r>
    <r>
      <rPr>
        <sz val="11"/>
        <rFont val="Times New Roman"/>
        <family val="1"/>
      </rPr>
      <t>" và tuyến "</t>
    </r>
    <r>
      <rPr>
        <i/>
        <sz val="11"/>
        <rFont val="Times New Roman"/>
        <family val="1"/>
      </rPr>
      <t xml:space="preserve">Từ Km5 + 900 đến Km6" </t>
    </r>
    <r>
      <rPr>
        <sz val="11"/>
        <rFont val="Times New Roman"/>
        <family val="1"/>
      </rPr>
      <t>thành tuyến "</t>
    </r>
    <r>
      <rPr>
        <i/>
        <sz val="11"/>
        <rFont val="Times New Roman"/>
        <family val="1"/>
      </rPr>
      <t>Từ Km5 + 800 đến giáp đất xã Phú Đình</t>
    </r>
    <r>
      <rPr>
        <sz val="11"/>
        <rFont val="Times New Roman"/>
        <family val="1"/>
      </rPr>
      <t>"</t>
    </r>
  </si>
  <si>
    <r>
      <t>Gộp tuyến "</t>
    </r>
    <r>
      <rPr>
        <i/>
        <sz val="11"/>
        <rFont val="Times New Roman"/>
        <family val="1"/>
      </rPr>
      <t>Từ Km6 + 900 (giáp đất Điềm Mặc) đến Km7 + 100</t>
    </r>
    <r>
      <rPr>
        <sz val="11"/>
        <rFont val="Times New Roman"/>
        <family val="1"/>
      </rPr>
      <t>", tuyến "</t>
    </r>
    <r>
      <rPr>
        <i/>
        <sz val="11"/>
        <rFont val="Times New Roman"/>
        <family val="1"/>
      </rPr>
      <t>Từ Km7 + 100 đến Km7 + 200 (cầu Nạ Tiển)</t>
    </r>
    <r>
      <rPr>
        <sz val="11"/>
        <rFont val="Times New Roman"/>
        <family val="1"/>
      </rPr>
      <t>" và tuyến "</t>
    </r>
    <r>
      <rPr>
        <i/>
        <sz val="11"/>
        <rFont val="Times New Roman"/>
        <family val="1"/>
      </rPr>
      <t>Từ Km7 + 200 (Cầu Nạ Tiển) đến Km7 +750</t>
    </r>
    <r>
      <rPr>
        <sz val="11"/>
        <rFont val="Times New Roman"/>
        <family val="1"/>
      </rPr>
      <t>" thành tuyến "</t>
    </r>
    <r>
      <rPr>
        <i/>
        <sz val="11"/>
        <rFont val="Times New Roman"/>
        <family val="1"/>
      </rPr>
      <t>Từ Km6 + 900 (giáp đất Điềm Mặc) đến Km7 + 750</t>
    </r>
    <r>
      <rPr>
        <sz val="11"/>
        <rFont val="Times New Roman"/>
        <family val="1"/>
      </rPr>
      <t>"</t>
    </r>
  </si>
  <si>
    <r>
      <t>Gộp tuyến "</t>
    </r>
    <r>
      <rPr>
        <i/>
        <sz val="11"/>
        <rFont val="Times New Roman"/>
        <family val="1"/>
      </rPr>
      <t>Từ Km8 + 900 đến Km9 + 200</t>
    </r>
    <r>
      <rPr>
        <sz val="11"/>
        <rFont val="Times New Roman"/>
        <family val="1"/>
      </rPr>
      <t>", tuyến "</t>
    </r>
    <r>
      <rPr>
        <i/>
        <sz val="11"/>
        <rFont val="Times New Roman"/>
        <family val="1"/>
      </rPr>
      <t>Từ Km9 + 200 đến Km9 + 600</t>
    </r>
    <r>
      <rPr>
        <sz val="11"/>
        <rFont val="Times New Roman"/>
        <family val="1"/>
      </rPr>
      <t>" và tuyến "</t>
    </r>
    <r>
      <rPr>
        <i/>
        <sz val="11"/>
        <rFont val="Times New Roman"/>
        <family val="1"/>
      </rPr>
      <t>Từ Km9 + 600 đến Km9 + 900</t>
    </r>
    <r>
      <rPr>
        <sz val="11"/>
        <rFont val="Times New Roman"/>
        <family val="1"/>
      </rPr>
      <t>" thành tuyến "</t>
    </r>
    <r>
      <rPr>
        <i/>
        <sz val="11"/>
        <rFont val="Times New Roman"/>
        <family val="1"/>
      </rPr>
      <t>Từ Km8 + 900 đến Km9 + 900</t>
    </r>
    <r>
      <rPr>
        <sz val="11"/>
        <rFont val="Times New Roman"/>
        <family val="1"/>
      </rPr>
      <t>"</t>
    </r>
  </si>
  <si>
    <r>
      <t>Gộp tuyến "</t>
    </r>
    <r>
      <rPr>
        <i/>
        <sz val="11"/>
        <rFont val="Times New Roman"/>
        <family val="1"/>
      </rPr>
      <t>Từ Km9 + 900 đến Km10 + 150</t>
    </r>
    <r>
      <rPr>
        <sz val="11"/>
        <rFont val="Times New Roman"/>
        <family val="1"/>
      </rPr>
      <t>", tuyến "</t>
    </r>
    <r>
      <rPr>
        <i/>
        <sz val="11"/>
        <rFont val="Times New Roman"/>
        <family val="1"/>
      </rPr>
      <t>Từ Km10 +150 đến Km11 + 800</t>
    </r>
    <r>
      <rPr>
        <sz val="11"/>
        <rFont val="Times New Roman"/>
        <family val="1"/>
      </rPr>
      <t>", tuyến "</t>
    </r>
    <r>
      <rPr>
        <i/>
        <sz val="11"/>
        <rFont val="Times New Roman"/>
        <family val="1"/>
      </rPr>
      <t>Từ Km11+ 800 đến Km12 + 500</t>
    </r>
    <r>
      <rPr>
        <sz val="11"/>
        <rFont val="Times New Roman"/>
        <family val="1"/>
      </rPr>
      <t>" và tuyến "</t>
    </r>
    <r>
      <rPr>
        <i/>
        <sz val="11"/>
        <rFont val="Times New Roman"/>
        <family val="1"/>
      </rPr>
      <t>Từ Km12 + 500 đến Km13 + 750 (ngã ba đi Tuyên Quang)</t>
    </r>
    <r>
      <rPr>
        <sz val="11"/>
        <rFont val="Times New Roman"/>
        <family val="1"/>
      </rPr>
      <t>" thành tuyến "</t>
    </r>
    <r>
      <rPr>
        <i/>
        <sz val="11"/>
        <rFont val="Times New Roman"/>
        <family val="1"/>
      </rPr>
      <t>Từ Km9 + 900 đến Km13 + 750 (ngã ba đi Tuyên Quang)</t>
    </r>
    <r>
      <rPr>
        <sz val="11"/>
        <rFont val="Times New Roman"/>
        <family val="1"/>
      </rPr>
      <t>"</t>
    </r>
  </si>
  <si>
    <r>
      <t xml:space="preserve">đổi tên  </t>
    </r>
    <r>
      <rPr>
        <i/>
        <sz val="11"/>
        <rFont val="Times New Roman"/>
        <family val="1"/>
      </rPr>
      <t>"(cầu tràn hết đất Tân Dương)"</t>
    </r>
    <r>
      <rPr>
        <sz val="11"/>
        <rFont val="Times New Roman"/>
        <family val="1"/>
      </rPr>
      <t xml:space="preserve"> thành </t>
    </r>
    <r>
      <rPr>
        <i/>
        <sz val="11"/>
        <rFont val="Times New Roman"/>
        <family val="1"/>
      </rPr>
      <t>"(Cầu Tân Dương)"</t>
    </r>
    <r>
      <rPr>
        <sz val="11"/>
        <rFont val="Times New Roman"/>
        <family val="1"/>
      </rPr>
      <t xml:space="preserve">  do tuyến không đi qua cầu tràn</t>
    </r>
  </si>
  <si>
    <r>
      <t>Tách đoạn "</t>
    </r>
    <r>
      <rPr>
        <i/>
        <sz val="11"/>
        <rFont val="Times New Roman"/>
        <family val="1"/>
      </rPr>
      <t>Từ Quốc lộ 3C (Km17+400 nhà ông Sơn) vào 100m "</t>
    </r>
    <r>
      <rPr>
        <sz val="11"/>
        <rFont val="Times New Roman"/>
        <family val="1"/>
      </rPr>
      <t xml:space="preserve"> thành 2 đoạn </t>
    </r>
    <r>
      <rPr>
        <i/>
        <sz val="11"/>
        <rFont val="Times New Roman"/>
        <family val="1"/>
      </rPr>
      <t>"Từ Km 0+ 30 m (giáp  Quốc lộ 3C) đến Km 0 + 100m</t>
    </r>
    <r>
      <rPr>
        <sz val="11"/>
        <rFont val="Times New Roman"/>
        <family val="1"/>
      </rPr>
      <t>" và "</t>
    </r>
    <r>
      <rPr>
        <i/>
        <sz val="11"/>
        <rFont val="Times New Roman"/>
        <family val="1"/>
      </rPr>
      <t>Từ Km 0 + 100 m đến đường vào trường học"</t>
    </r>
  </si>
  <si>
    <r>
      <t>Tách đoạn "</t>
    </r>
    <r>
      <rPr>
        <i/>
        <sz val="11"/>
        <rFont val="Times New Roman"/>
        <family val="1"/>
      </rPr>
      <t xml:space="preserve">Đoạn còn lại đến giáp đất Đồng Thịnh </t>
    </r>
    <r>
      <rPr>
        <sz val="11"/>
        <rFont val="Times New Roman"/>
        <family val="1"/>
      </rPr>
      <t>" thành 2 đoạn  "</t>
    </r>
    <r>
      <rPr>
        <i/>
        <sz val="11"/>
        <rFont val="Times New Roman"/>
        <family val="1"/>
      </rPr>
      <t>Từ qua ngã tư trung tâm xã Bảo Cường 15m + 200m tiếp theo đến đường vào NVH Bãi Hội</t>
    </r>
    <r>
      <rPr>
        <sz val="11"/>
        <rFont val="Times New Roman"/>
        <family val="1"/>
      </rPr>
      <t>"và "</t>
    </r>
    <r>
      <rPr>
        <i/>
        <sz val="11"/>
        <rFont val="Times New Roman"/>
        <family val="1"/>
      </rPr>
      <t>Đoạn còn lại đến giáp đất Đồng Thịnh</t>
    </r>
    <r>
      <rPr>
        <sz val="11"/>
        <rFont val="Times New Roman"/>
        <family val="1"/>
      </rPr>
      <t xml:space="preserve">" </t>
    </r>
  </si>
  <si>
    <r>
      <t>tách lại đoạn "</t>
    </r>
    <r>
      <rPr>
        <i/>
        <sz val="11"/>
        <rFont val="Times New Roman"/>
        <family val="1"/>
      </rPr>
      <t xml:space="preserve"> từ Km4 đến cầu Đồng Khiếu</t>
    </r>
    <r>
      <rPr>
        <sz val="11"/>
        <rFont val="Times New Roman"/>
        <family val="1"/>
      </rPr>
      <t>" thành 2 đoạn là "</t>
    </r>
    <r>
      <rPr>
        <i/>
        <sz val="11"/>
        <rFont val="Times New Roman"/>
        <family val="1"/>
      </rPr>
      <t>Từ Giáp đường Hồ Chí Minh đến giáp đất Tân Thịnh</t>
    </r>
    <r>
      <rPr>
        <sz val="11"/>
        <rFont val="Times New Roman"/>
        <family val="1"/>
      </rPr>
      <t>" và "</t>
    </r>
    <r>
      <rPr>
        <i/>
        <sz val="11"/>
        <rFont val="Times New Roman"/>
        <family val="1"/>
      </rPr>
      <t>Từ giáp đất Tân Thịnh đến Cầu Đồng Khiếu</t>
    </r>
    <r>
      <rPr>
        <sz val="11"/>
        <rFont val="Times New Roman"/>
        <family val="1"/>
      </rPr>
      <t>" do đoạn cũ nằm trên 2 xã Tân Dương và Tân Thịnh</t>
    </r>
  </si>
  <si>
    <r>
      <t>Đổi tên tuyến</t>
    </r>
    <r>
      <rPr>
        <i/>
        <sz val="11"/>
        <rFont val="Times New Roman"/>
        <family val="1"/>
      </rPr>
      <t>"Từ cầu Nghịu đến Km9 + 840 (cột điện hạ thế nhà ông Thanh)"</t>
    </r>
    <r>
      <rPr>
        <sz val="11"/>
        <rFont val="Times New Roman"/>
        <family val="1"/>
      </rPr>
      <t xml:space="preserve"> thành tuyến </t>
    </r>
    <r>
      <rPr>
        <i/>
        <sz val="11"/>
        <rFont val="Times New Roman"/>
        <family val="1"/>
      </rPr>
      <t>"Từ Cầu Nghịu đến Đường Rẽ đường Làng Há- Tam Hợp"</t>
    </r>
  </si>
  <si>
    <r>
      <t>Đổi tên tuyến "</t>
    </r>
    <r>
      <rPr>
        <i/>
        <sz val="11"/>
        <rFont val="Times New Roman"/>
        <family val="1"/>
      </rPr>
      <t>Từ Km9 + 840 (cột điện hạ thế nhà ông Thanh) đến Km10 (cột điện thoại nhà ông Xanh)"</t>
    </r>
    <r>
      <rPr>
        <sz val="11"/>
        <rFont val="Times New Roman"/>
        <family val="1"/>
      </rPr>
      <t xml:space="preserve"> thành tuyến </t>
    </r>
    <r>
      <rPr>
        <i/>
        <sz val="11"/>
        <rFont val="Times New Roman"/>
        <family val="1"/>
      </rPr>
      <t>"Từ Đường Làng Há - Tam Hợp đến cột điện đôi ( cao thế 129) "</t>
    </r>
  </si>
  <si>
    <r>
      <t>Đổi tên tuyến</t>
    </r>
    <r>
      <rPr>
        <i/>
        <sz val="11"/>
        <rFont val="Times New Roman"/>
        <family val="1"/>
      </rPr>
      <t xml:space="preserve"> "Từ Km10 (cột điện thoại nhà ông Xanh) đến Km10 + 300 (cột hạ thế nhà ông Hiệp)"</t>
    </r>
    <r>
      <rPr>
        <sz val="11"/>
        <rFont val="Times New Roman"/>
        <family val="1"/>
      </rPr>
      <t xml:space="preserve"> thành tuyến </t>
    </r>
    <r>
      <rPr>
        <i/>
        <sz val="11"/>
        <rFont val="Times New Roman"/>
        <family val="1"/>
      </rPr>
      <t>"Từ cột điện đôi (cao thế) - Nhà bưu điện văn hóa xã"</t>
    </r>
  </si>
  <si>
    <r>
      <t>Đổi tên tuyến</t>
    </r>
    <r>
      <rPr>
        <i/>
        <sz val="11"/>
        <rFont val="Times New Roman"/>
        <family val="1"/>
      </rPr>
      <t xml:space="preserve"> "Từ Km10 +300 (cột hạ thế nhà ông Hiệp) đến cầu Trung Tâm"</t>
    </r>
    <r>
      <rPr>
        <sz val="11"/>
        <rFont val="Times New Roman"/>
        <family val="1"/>
      </rPr>
      <t xml:space="preserve"> thành tuyến </t>
    </r>
    <r>
      <rPr>
        <i/>
        <sz val="11"/>
        <rFont val="Times New Roman"/>
        <family val="1"/>
      </rPr>
      <t>"Từ Nhà Bưu điện văn hóa xã đến Cầu Làng Há"</t>
    </r>
  </si>
  <si>
    <r>
      <t>Đổi tên tuyến</t>
    </r>
    <r>
      <rPr>
        <i/>
        <sz val="11"/>
        <rFont val="Times New Roman"/>
        <family val="1"/>
      </rPr>
      <t xml:space="preserve"> "Từ Km10 + 600 (cầu Trung Tâm) đến đường rẽ Trường Tiểu học (Km10+700 ngã ba Trung Tâm)"</t>
    </r>
    <r>
      <rPr>
        <sz val="11"/>
        <rFont val="Times New Roman"/>
        <family val="1"/>
      </rPr>
      <t xml:space="preserve"> thành tuyến </t>
    </r>
    <r>
      <rPr>
        <i/>
        <sz val="11"/>
        <rFont val="Times New Roman"/>
        <family val="1"/>
      </rPr>
      <t>"Từ Cầu Làng Há đến đường rẽ Trường Tiểu học (Km10+700 ngã ba Trung Tâm)"</t>
    </r>
  </si>
  <si>
    <r>
      <t>Đổi tên tuyến</t>
    </r>
    <r>
      <rPr>
        <i/>
        <sz val="11"/>
        <rFont val="Times New Roman"/>
        <family val="1"/>
      </rPr>
      <t xml:space="preserve"> "Từ Km10 + 700 (đường rẽ Trường Tiểu học) đến Km14 + 300 (cống qua đường nhà ông Hoàn)"</t>
    </r>
    <r>
      <rPr>
        <sz val="11"/>
        <rFont val="Times New Roman"/>
        <family val="1"/>
      </rPr>
      <t xml:space="preserve"> thành tuyến </t>
    </r>
    <r>
      <rPr>
        <i/>
        <sz val="11"/>
        <rFont val="Times New Roman"/>
        <family val="1"/>
      </rPr>
      <t>"Từ đường rẽ Trường Tiểu học (Km10+700 ngã ba Trung Tâm) đến đường rẽ Cầu tràn xóm Văn La 2"</t>
    </r>
  </si>
  <si>
    <r>
      <t>Đổi tên tuyến</t>
    </r>
    <r>
      <rPr>
        <i/>
        <sz val="11"/>
        <rFont val="Times New Roman"/>
        <family val="1"/>
      </rPr>
      <t xml:space="preserve"> "Từ Km14 + 300 (cống qua đường nhà ông Hoàn) đến Km15 (cống qua đường nhà ông Quý)"</t>
    </r>
    <r>
      <rPr>
        <sz val="11"/>
        <rFont val="Times New Roman"/>
        <family val="1"/>
      </rPr>
      <t xml:space="preserve"> thành tuyến </t>
    </r>
    <r>
      <rPr>
        <i/>
        <sz val="11"/>
        <rFont val="Times New Roman"/>
        <family val="1"/>
      </rPr>
      <t>"Từ đường rẽ cầu tràn xóm Văn La 2 đến KM 15 đường rẽ vào nhà văn hóa văn La 1"</t>
    </r>
  </si>
  <si>
    <r>
      <t>Đổi tên tuyến</t>
    </r>
    <r>
      <rPr>
        <i/>
        <sz val="11"/>
        <rFont val="Times New Roman"/>
        <family val="1"/>
      </rPr>
      <t xml:space="preserve"> "Từ Km15 (cống qua đường nhà ông Quý) đến giáp đất xã Linh Thông "</t>
    </r>
    <r>
      <rPr>
        <sz val="11"/>
        <rFont val="Times New Roman"/>
        <family val="1"/>
      </rPr>
      <t xml:space="preserve"> thành tuyến </t>
    </r>
    <r>
      <rPr>
        <i/>
        <sz val="11"/>
        <rFont val="Times New Roman"/>
        <family val="1"/>
      </rPr>
      <t>"Từ KM 15 đường rẽ vào nhà văn hóa văn La 1 đến giáp đất xã Linh Thông"</t>
    </r>
  </si>
  <si>
    <r>
      <t>Đổi tên tuyến "</t>
    </r>
    <r>
      <rPr>
        <i/>
        <sz val="11"/>
        <rFont val="Times New Roman"/>
        <family val="1"/>
      </rPr>
      <t>ĐƯỜNG THANH ĐỊNH-BẢO LINH</t>
    </r>
    <r>
      <rPr>
        <sz val="11"/>
        <rFont val="Times New Roman"/>
        <family val="1"/>
      </rPr>
      <t>" thành tuyến "</t>
    </r>
    <r>
      <rPr>
        <i/>
        <sz val="11"/>
        <rFont val="Times New Roman"/>
        <family val="1"/>
      </rPr>
      <t>ĐƯỜNG BÌNH YÊN-THANH ĐỊNH-BẢO LINH</t>
    </r>
    <r>
      <rPr>
        <sz val="11"/>
        <rFont val="Times New Roman"/>
        <family val="1"/>
      </rPr>
      <t>"do thiếu đoạn đầu qua xã Bình Yên</t>
    </r>
  </si>
  <si>
    <r>
      <t>Chia lại tuyến 4 đoạn đi qua xã Quy kỳ là tuyến "</t>
    </r>
    <r>
      <rPr>
        <i/>
        <sz val="11"/>
        <rFont val="Times New Roman"/>
        <family val="1"/>
      </rPr>
      <t>Từ giáp đất Kim Sơn đến qua cổng chợ Quy Kỳ 100m","Từ qua cổng chợ Quy Kỳ 100m đến cầu tràn Kim Phượng", "Từ cầu tràn Kim Phượng đến giáp Trạm Y tế xã Quy kỳ", "Từ Trạm Y tế xã Quy Kỳ đến hết cổng Trường Mầm non xã Quy Kỳ", "Từ trường Mầm non Quy Kỳ đến Km 4+200 (giáp đất xã Linh Thông)"</t>
    </r>
    <r>
      <rPr>
        <sz val="11"/>
        <rFont val="Times New Roman"/>
        <family val="1"/>
      </rPr>
      <t xml:space="preserve"> thành 3 đoạn "</t>
    </r>
    <r>
      <rPr>
        <i/>
        <sz val="11"/>
        <rFont val="Times New Roman"/>
        <family val="1"/>
      </rPr>
      <t>Từ giáp đất Kim Phượng đến cầu Quảng Cáo", "Từ cầu Quảng Cáo đến đường rẽ vào trường Mầm Non"</t>
    </r>
    <r>
      <rPr>
        <sz val="11"/>
        <rFont val="Times New Roman"/>
        <family val="1"/>
      </rPr>
      <t xml:space="preserve">, </t>
    </r>
    <r>
      <rPr>
        <i/>
        <sz val="11"/>
        <rFont val="Times New Roman"/>
        <family val="1"/>
      </rPr>
      <t>"Từ Đường rẽ vào trường Mầm non đến giáp đất Linh Thông"</t>
    </r>
  </si>
  <si>
    <r>
      <t>Tách đoạn "</t>
    </r>
    <r>
      <rPr>
        <i/>
        <sz val="11"/>
        <rFont val="Times New Roman"/>
        <family val="1"/>
      </rPr>
      <t>Từ Km 4 + 200 đến Km 11 (giáp đất xã Lam Vỹ)</t>
    </r>
    <r>
      <rPr>
        <sz val="11"/>
        <rFont val="Times New Roman"/>
        <family val="1"/>
      </rPr>
      <t xml:space="preserve">" thuộc đất Linh Thông thành 3 đoạn " </t>
    </r>
    <r>
      <rPr>
        <i/>
        <sz val="11"/>
        <rFont val="Times New Roman"/>
        <family val="1"/>
      </rPr>
      <t>Từ giáp đất Quy Kỳ đến cầu Nà Chát", "Từ Cầu Nà Chát đến cầu Bó Chú" và "Từ cầu Bó Chú đến giáp đất xã Lam Vỹ"</t>
    </r>
  </si>
  <si>
    <r>
      <t xml:space="preserve">Tách đoạn </t>
    </r>
    <r>
      <rPr>
        <i/>
        <sz val="11"/>
        <rFont val="Times New Roman"/>
        <family val="1"/>
      </rPr>
      <t>"Từ Km 3 + 60 qua cầu Nà Mòn đến Km 6 (hết đất Phúc Chu)" thành 2 đoạn "Từ Km 3 + 60 Cầu Nà Khắt đến Km5+200" và "Từ Km 5 + 200 Cầu Nà Khắt cách cầu Nà Mòn đến hết đất Phúc Chu"</t>
    </r>
  </si>
  <si>
    <r>
      <t>đổi tên tuyến "</t>
    </r>
    <r>
      <rPr>
        <i/>
        <sz val="11"/>
        <rFont val="Times New Roman"/>
        <family val="1"/>
      </rPr>
      <t>Từ cầu đập chính cách ngã 3 ngã ba Đồng Rằm</t>
    </r>
    <r>
      <rPr>
        <sz val="11"/>
        <rFont val="Times New Roman"/>
        <family val="1"/>
      </rPr>
      <t>" thành "</t>
    </r>
    <r>
      <rPr>
        <i/>
        <sz val="11"/>
        <rFont val="Times New Roman"/>
        <family val="1"/>
      </rPr>
      <t>Từ cầu đập chính cách ngã 3 ngã ba Đồng Rằm - 50m</t>
    </r>
    <r>
      <rPr>
        <sz val="11"/>
        <rFont val="Times New Roman"/>
        <family val="1"/>
      </rPr>
      <t>" cho phù hợp với đoạn còn lại</t>
    </r>
  </si>
  <si>
    <r>
      <t>gộp tuyến"</t>
    </r>
    <r>
      <rPr>
        <i/>
        <sz val="11"/>
        <rFont val="Times New Roman"/>
        <family val="1"/>
      </rPr>
      <t>Từ giáp đất Định Biên đến cách ngã ba trạm điện số 1 (100m)</t>
    </r>
    <r>
      <rPr>
        <sz val="11"/>
        <rFont val="Times New Roman"/>
        <family val="1"/>
      </rPr>
      <t>", "</t>
    </r>
    <r>
      <rPr>
        <i/>
        <sz val="11"/>
        <rFont val="Times New Roman"/>
        <family val="1"/>
      </rPr>
      <t>Từ cổng chợ trung tâm Cụm xã Bảo Linh đi Định Biên 50m; Đi UBND xã Bảo Linh 100m</t>
    </r>
    <r>
      <rPr>
        <sz val="11"/>
        <rFont val="Times New Roman"/>
        <family val="1"/>
      </rPr>
      <t>" và "</t>
    </r>
    <r>
      <rPr>
        <i/>
        <sz val="11"/>
        <rFont val="Times New Roman"/>
        <family val="1"/>
      </rPr>
      <t>Cách chợ trung tâm cụm xã 100m đến cách ngã ba trạm điện số 1 Bảo Linh 100m</t>
    </r>
    <r>
      <rPr>
        <sz val="11"/>
        <rFont val="Times New Roman"/>
        <family val="1"/>
      </rPr>
      <t>" thành tuyến"</t>
    </r>
    <r>
      <rPr>
        <i/>
        <sz val="11"/>
        <rFont val="Times New Roman"/>
        <family val="1"/>
      </rPr>
      <t>Từ giáp đất Định Biên đến ngã ba trạm điện số 1 Bảo Linh</t>
    </r>
    <r>
      <rPr>
        <sz val="11"/>
        <rFont val="Times New Roman"/>
        <family val="1"/>
      </rPr>
      <t xml:space="preserve"> "</t>
    </r>
  </si>
  <si>
    <r>
      <t>gộp tuyến"</t>
    </r>
    <r>
      <rPr>
        <i/>
        <sz val="11"/>
        <rFont val="Times New Roman"/>
        <family val="1"/>
      </rPr>
      <t xml:space="preserve">Từ ngã ba trạm điện số 1 Bảo Linh về các phía 100m </t>
    </r>
    <r>
      <rPr>
        <sz val="11"/>
        <rFont val="Times New Roman"/>
        <family val="1"/>
      </rPr>
      <t>" và "</t>
    </r>
    <r>
      <rPr>
        <i/>
        <sz val="11"/>
        <rFont val="Times New Roman"/>
        <family val="1"/>
      </rPr>
      <t>Từ ngã ba rẽ Trường THCS Bảo Linh đi các phía 40 m</t>
    </r>
    <r>
      <rPr>
        <sz val="11"/>
        <rFont val="Times New Roman"/>
        <family val="1"/>
      </rPr>
      <t>" thành tuyến"</t>
    </r>
    <r>
      <rPr>
        <i/>
        <sz val="11"/>
        <rFont val="Times New Roman"/>
        <family val="1"/>
      </rPr>
      <t>Từ ngã ba trạm điện số 1 Bảo Linh đến ngã ba đường rẽ vào Trường tiểu học Bảo Linh</t>
    </r>
    <r>
      <rPr>
        <sz val="11"/>
        <rFont val="Times New Roman"/>
        <family val="1"/>
      </rPr>
      <t>"</t>
    </r>
  </si>
  <si>
    <r>
      <t>chia lại đoạn 5.6;5.7;5.8 là đoạn "</t>
    </r>
    <r>
      <rPr>
        <i/>
        <sz val="11"/>
        <rFont val="Times New Roman"/>
        <family val="1"/>
      </rPr>
      <t>Từ ngã ba rẽ Trường THCS Bảo Linh + 40m đến cách đường rẽ lên chợ Bảo Hoa 177m" thành "Từ ngã ba đường rẽ vào Trường tiểu học Bảo Linh đến Ngã ba Đèo Muồng"; đoạn "Từ cổng chợ Bảo Hoa đi về UBND xã 177m, về phía xã Thanh Định 107m" thành đoạn "Từ Ngã Ba Đèo Muồng đến cổng chợ Bảo Linh" và đoạn "Từ qua cổng chợ Bảo Hoa 107m đến giáp đất xã Thanh Định" thành đoạn " Từ cổng chợ Bảo Linh đến giáp đất Thanh Định"</t>
    </r>
  </si>
  <si>
    <r>
      <t xml:space="preserve">đổi tên tuyến </t>
    </r>
    <r>
      <rPr>
        <i/>
        <sz val="11"/>
        <rFont val="Times New Roman"/>
        <family val="1"/>
      </rPr>
      <t>"Từ ngã 3 đường rẽ xóm Noong Nia - giáp đường liên xã Phúc Chu - Bảo Linh"</t>
    </r>
    <r>
      <rPr>
        <sz val="11"/>
        <rFont val="Times New Roman"/>
        <family val="1"/>
      </rPr>
      <t xml:space="preserve"> thành </t>
    </r>
    <r>
      <rPr>
        <i/>
        <sz val="11"/>
        <rFont val="Times New Roman"/>
        <family val="1"/>
      </rPr>
      <t>'Từ ngã 3 đường rẽ xóm Noong Nia đến cách 50m ngã 3 đồng Rằm - giáp đường liên xã Phúc Chu - Bảo Linh"</t>
    </r>
    <r>
      <rPr>
        <sz val="11"/>
        <rFont val="Times New Roman"/>
        <family val="1"/>
      </rPr>
      <t xml:space="preserve"> cho phù hợp với đoạn </t>
    </r>
  </si>
  <si>
    <r>
      <t>bỏ tên "</t>
    </r>
    <r>
      <rPr>
        <i/>
        <sz val="11"/>
        <rFont val="Times New Roman"/>
        <family val="1"/>
      </rPr>
      <t>(nhà ông Việt)</t>
    </r>
    <r>
      <rPr>
        <sz val="11"/>
        <rFont val="Times New Roman"/>
        <family val="1"/>
      </rPr>
      <t>" trong tên tuyến và  thành tuyến "</t>
    </r>
    <r>
      <rPr>
        <i/>
        <sz val="11"/>
        <rFont val="Times New Roman"/>
        <family val="1"/>
      </rPr>
      <t>Từ Km0 (cầu tràn Tân Dương) đến đường rẽ xóm Pải"</t>
    </r>
  </si>
  <si>
    <r>
      <t>Tách đoạn "</t>
    </r>
    <r>
      <rPr>
        <i/>
        <sz val="11"/>
        <rFont val="Times New Roman"/>
        <family val="1"/>
      </rPr>
      <t>Từ Km 4 đến Km 9 (giáp xã Trung Hội</t>
    </r>
    <r>
      <rPr>
        <sz val="11"/>
        <rFont val="Times New Roman"/>
        <family val="1"/>
      </rPr>
      <t>" thành 3 đoạn "</t>
    </r>
    <r>
      <rPr>
        <i/>
        <sz val="11"/>
        <rFont val="Times New Roman"/>
        <family val="1"/>
      </rPr>
      <t>Từ Km4 đến cầu Nạ Loòng"</t>
    </r>
    <r>
      <rPr>
        <sz val="11"/>
        <rFont val="Times New Roman"/>
        <family val="1"/>
      </rPr>
      <t xml:space="preserve"> , "</t>
    </r>
    <r>
      <rPr>
        <i/>
        <sz val="11"/>
        <rFont val="Times New Roman"/>
        <family val="1"/>
      </rPr>
      <t>Từ cầu Nạ Loòng đến ngã tư xóm Đình Phỉnh +50m đi về các phía</t>
    </r>
    <r>
      <rPr>
        <sz val="11"/>
        <rFont val="Times New Roman"/>
        <family val="1"/>
      </rPr>
      <t xml:space="preserve">" và " </t>
    </r>
    <r>
      <rPr>
        <i/>
        <sz val="11"/>
        <rFont val="Times New Roman"/>
        <family val="1"/>
      </rPr>
      <t>Từ cách ngã tư xóm Đình Phỉnh +50m đến giáp đất xã Trung Hội"</t>
    </r>
  </si>
  <si>
    <r>
      <t>đổi tên "</t>
    </r>
    <r>
      <rPr>
        <i/>
        <sz val="11"/>
        <rFont val="Times New Roman"/>
        <family val="1"/>
      </rPr>
      <t>Từ Km9 xã Phượng Tiến đến Quốc lộ 3C (xã Trung Hội)"</t>
    </r>
    <r>
      <rPr>
        <sz val="11"/>
        <rFont val="Times New Roman"/>
        <family val="1"/>
      </rPr>
      <t xml:space="preserve"> thành</t>
    </r>
    <r>
      <rPr>
        <i/>
        <sz val="11"/>
        <rFont val="Times New Roman"/>
        <family val="1"/>
      </rPr>
      <t xml:space="preserve"> "Từ Km9 xã Phượng Tiến đến cách Quốc lộ 3C 50m(xã Trung Hội)"</t>
    </r>
  </si>
  <si>
    <r>
      <t>Đổi tên tuyến</t>
    </r>
    <r>
      <rPr>
        <i/>
        <sz val="11"/>
        <rFont val="Times New Roman"/>
        <family val="1"/>
      </rPr>
      <t xml:space="preserve"> "Từ Km 4+500 đến Km 7+ 200 (nhà bà Lường Thị Thủy "</t>
    </r>
    <r>
      <rPr>
        <sz val="11"/>
        <rFont val="Times New Roman"/>
        <family val="1"/>
      </rPr>
      <t xml:space="preserve"> thành tuyến </t>
    </r>
    <r>
      <rPr>
        <i/>
        <sz val="11"/>
        <rFont val="Times New Roman"/>
        <family val="1"/>
      </rPr>
      <t>"Từ Km 4+500 đến giáp đất Lam Vỹ"</t>
    </r>
  </si>
  <si>
    <r>
      <t>Đổi tên tuyến</t>
    </r>
    <r>
      <rPr>
        <i/>
        <sz val="11"/>
        <rFont val="Times New Roman"/>
        <family val="1"/>
      </rPr>
      <t xml:space="preserve"> "Km 7+200 (Nhà bà Lường Thị Thủy) đến Km9+ 00(Nhà ông Hoàng Văn Quyền) "</t>
    </r>
    <r>
      <rPr>
        <sz val="11"/>
        <rFont val="Times New Roman"/>
        <family val="1"/>
      </rPr>
      <t xml:space="preserve"> thành tuyến </t>
    </r>
    <r>
      <rPr>
        <i/>
        <sz val="11"/>
        <rFont val="Times New Roman"/>
        <family val="1"/>
      </rPr>
      <t>"Từ giám đất Kim Phượng đến Đường rẽ vào xóm Đoàn Kết  Ngã 3 Tam Hợp ( ông Đắc)"</t>
    </r>
  </si>
  <si>
    <r>
      <t>Đổi tên tuyến</t>
    </r>
    <r>
      <rPr>
        <i/>
        <sz val="11"/>
        <rFont val="Times New Roman"/>
        <family val="1"/>
      </rPr>
      <t xml:space="preserve"> "Km 9 (nhà ông Hoàng Văn Quyền) đến Km10+400 (đường rẽ ông Quân làng Giản)"</t>
    </r>
    <r>
      <rPr>
        <sz val="11"/>
        <rFont val="Times New Roman"/>
        <family val="1"/>
      </rPr>
      <t xml:space="preserve"> thành tuyến </t>
    </r>
    <r>
      <rPr>
        <i/>
        <sz val="11"/>
        <rFont val="Times New Roman"/>
        <family val="1"/>
      </rPr>
      <t>"Từ Đường rẽ vào xóm Đoàn Kết ( Ngã 3 nhà ông Đắc) đến Cầu Giếng Làng Tam Hợp"</t>
    </r>
  </si>
  <si>
    <r>
      <t>Đổi tên tuyến</t>
    </r>
    <r>
      <rPr>
        <i/>
        <sz val="11"/>
        <rFont val="Times New Roman"/>
        <family val="1"/>
      </rPr>
      <t xml:space="preserve"> "Km 10+400 (đường rẽ nhà ông Quân làng Giản) đến cầu Trung tâm "</t>
    </r>
    <r>
      <rPr>
        <sz val="11"/>
        <rFont val="Times New Roman"/>
        <family val="1"/>
      </rPr>
      <t xml:space="preserve"> thành tuyến </t>
    </r>
    <r>
      <rPr>
        <i/>
        <sz val="11"/>
        <rFont val="Times New Roman"/>
        <family val="1"/>
      </rPr>
      <t>"Từ  Cầu Giếng Làng Tam Hợp đến Cầu Trung tâm xóm Làng Cỏ"</t>
    </r>
  </si>
  <si>
    <r>
      <t>đổi tên tuyến "</t>
    </r>
    <r>
      <rPr>
        <i/>
        <sz val="11"/>
        <color theme="1"/>
        <rFont val="Times New Roman"/>
        <family val="1"/>
      </rPr>
      <t>Km2 +900 (giáp Kim Phượng) đến cầu tràn Kim Phượng (địa phận xã Quy Kỳ)</t>
    </r>
    <r>
      <rPr>
        <sz val="11"/>
        <color theme="1"/>
        <rFont val="Times New Roman"/>
        <family val="1"/>
      </rPr>
      <t>" thành "</t>
    </r>
    <r>
      <rPr>
        <i/>
        <sz val="11"/>
        <color theme="1"/>
        <rFont val="Times New Roman"/>
        <family val="1"/>
      </rPr>
      <t>Km2 +900 (giáp Kim Phượng) đến cầu Quảng Cáo</t>
    </r>
    <r>
      <rPr>
        <sz val="11"/>
        <color theme="1"/>
        <rFont val="Times New Roman"/>
        <family val="1"/>
      </rPr>
      <t xml:space="preserve">" cho phù hợp </t>
    </r>
  </si>
  <si>
    <r>
      <t>gộp đoạn "</t>
    </r>
    <r>
      <rPr>
        <i/>
        <sz val="11"/>
        <rFont val="Times New Roman"/>
        <family val="1"/>
      </rPr>
      <t>Từ Km8 + 800 (nhà ông Đào Đình Miện) đến Km9 + 300 (nhà ông Hoàng Văn Sơn)" và "Từ Km9 + 300 (nhà ông Hoàng Văn Sơn) đến đường 264" thành đoạn "Từ Km8 + 800 đến đường 264"</t>
    </r>
  </si>
  <si>
    <r>
      <t>Gộp tuyến "</t>
    </r>
    <r>
      <rPr>
        <i/>
        <sz val="11"/>
        <rFont val="Times New Roman"/>
        <family val="1"/>
      </rPr>
      <t>Từ đường ĐT 264 đến ngã ba đường rẽ vào thôn Sơn Vinh 2</t>
    </r>
    <r>
      <rPr>
        <sz val="11"/>
        <rFont val="Times New Roman"/>
        <family val="1"/>
      </rPr>
      <t>" và tuyến "</t>
    </r>
    <r>
      <rPr>
        <i/>
        <sz val="11"/>
        <rFont val="Times New Roman"/>
        <family val="1"/>
      </rPr>
      <t>Từ ngã ba đường rẽ vào thôn Sơn Vinh 2 đến giáp đất Điềm Mặc</t>
    </r>
    <r>
      <rPr>
        <sz val="11"/>
        <rFont val="Times New Roman"/>
        <family val="1"/>
      </rPr>
      <t>" thành tuyến "</t>
    </r>
    <r>
      <rPr>
        <i/>
        <sz val="11"/>
        <rFont val="Times New Roman"/>
        <family val="1"/>
      </rPr>
      <t>Từ đường 264 đến xóm Hồng La giáp đất Điềm Mặc</t>
    </r>
    <r>
      <rPr>
        <sz val="11"/>
        <rFont val="Times New Roman"/>
        <family val="1"/>
      </rPr>
      <t>"</t>
    </r>
  </si>
  <si>
    <r>
      <t>Tách tuyến "</t>
    </r>
    <r>
      <rPr>
        <i/>
        <sz val="11"/>
        <rFont val="Times New Roman"/>
        <family val="1"/>
      </rPr>
      <t>Từ đường ĐT 264 đến giáp đất Phú Đình</t>
    </r>
    <r>
      <rPr>
        <sz val="11"/>
        <rFont val="Times New Roman"/>
        <family val="1"/>
      </rPr>
      <t>" thành tuyến "T</t>
    </r>
    <r>
      <rPr>
        <i/>
        <sz val="11"/>
        <rFont val="Times New Roman"/>
        <family val="1"/>
      </rPr>
      <t>ừ đường 264 đến Ngã 3 rẽ xóm Phú Hội</t>
    </r>
    <r>
      <rPr>
        <sz val="11"/>
        <rFont val="Times New Roman"/>
        <family val="1"/>
      </rPr>
      <t>" và tuyến "</t>
    </r>
    <r>
      <rPr>
        <i/>
        <sz val="11"/>
        <rFont val="Times New Roman"/>
        <family val="1"/>
      </rPr>
      <t>Từ Ngã ba xóm Phú Hội đến giáp đất Phú Đình</t>
    </r>
    <r>
      <rPr>
        <sz val="11"/>
        <rFont val="Times New Roman"/>
        <family val="1"/>
      </rPr>
      <t>" (Đất Sơn Phú)</t>
    </r>
  </si>
  <si>
    <r>
      <t xml:space="preserve">đổi tên tuyến </t>
    </r>
    <r>
      <rPr>
        <i/>
        <sz val="11"/>
        <rFont val="Times New Roman"/>
        <family val="1"/>
      </rPr>
      <t>"Đường bê tông rộng ≥3m từ ngã tư trung tâm xã Bảo Cường + 200m tiếp theo (tuyến Cốc Lùng - Khấu Bảo)" thành</t>
    </r>
    <r>
      <rPr>
        <sz val="11"/>
        <rFont val="Times New Roman"/>
        <family val="1"/>
      </rPr>
      <t xml:space="preserve"> "</t>
    </r>
    <r>
      <rPr>
        <i/>
        <sz val="11"/>
        <rFont val="Times New Roman"/>
        <family val="1"/>
      </rPr>
      <t xml:space="preserve">Đoạn từ giáp tuyến đường kiểu mẫu xóm Cốc Lùng đến cách QL 3C vào 150m" </t>
    </r>
  </si>
  <si>
    <r>
      <t xml:space="preserve">đổi tên tuyến </t>
    </r>
    <r>
      <rPr>
        <i/>
        <sz val="11"/>
        <rFont val="Times New Roman"/>
        <family val="1"/>
      </rPr>
      <t>"Đường bê tông rộng ≥ 3m từ Quốc lộ 3C (cạnh nhà ông Trọng) vào 150m" thành</t>
    </r>
    <r>
      <rPr>
        <sz val="11"/>
        <rFont val="Times New Roman"/>
        <family val="1"/>
      </rPr>
      <t xml:space="preserve"> "</t>
    </r>
    <r>
      <rPr>
        <i/>
        <sz val="11"/>
        <rFont val="Times New Roman"/>
        <family val="1"/>
      </rPr>
      <t>Từ ngã ba đường vào Khấu Bảo giáp QL 3C vào 150 m"</t>
    </r>
  </si>
  <si>
    <r>
      <t>chia lại đoạn "</t>
    </r>
    <r>
      <rPr>
        <i/>
        <sz val="11"/>
        <rFont val="Times New Roman"/>
        <family val="1"/>
      </rPr>
      <t>Từ cầu tràn Tân Thịnh đến ngã ba rẽ đường bê tông vào xóm Thâm Yên"</t>
    </r>
    <r>
      <rPr>
        <sz val="11"/>
        <rFont val="Times New Roman"/>
        <family val="1"/>
      </rPr>
      <t xml:space="preserve"> và "</t>
    </r>
    <r>
      <rPr>
        <i/>
        <sz val="11"/>
        <rFont val="Times New Roman"/>
        <family val="1"/>
      </rPr>
      <t>Từ ngã ba rẽ đường bê tông vào xóm Thâm Yên đến giáp đất Khe Thí, xã Nông Hạ, huyện Chợ Mới, tỉnh Bắc Kạn</t>
    </r>
    <r>
      <rPr>
        <sz val="11"/>
        <rFont val="Times New Roman"/>
        <family val="1"/>
      </rPr>
      <t>" thành "</t>
    </r>
    <r>
      <rPr>
        <i/>
        <sz val="11"/>
        <rFont val="Times New Roman"/>
        <family val="1"/>
      </rPr>
      <t>Từ cầu tràn Tân Thịnh đến nhà văn hoá xóm Làng Ngoã"</t>
    </r>
    <r>
      <rPr>
        <sz val="11"/>
        <rFont val="Times New Roman"/>
        <family val="1"/>
      </rPr>
      <t xml:space="preserve"> và "</t>
    </r>
    <r>
      <rPr>
        <i/>
        <sz val="11"/>
        <rFont val="Times New Roman"/>
        <family val="1"/>
      </rPr>
      <t>Từ nhà văn hoá xóm Làng Ngoã đến giáp đất Khe Thí, xã Nông Hạ, huyện Chợ Mới, tỉnh Bắc Kạn"</t>
    </r>
  </si>
  <si>
    <r>
      <t>Đổi tên tuyến "</t>
    </r>
    <r>
      <rPr>
        <i/>
        <sz val="11"/>
        <rFont val="Times New Roman"/>
        <family val="1"/>
      </rPr>
      <t>Đường bê tông rộng ≥ 3m từ nhà ông Chung đến nhà ông Vỹ"</t>
    </r>
    <r>
      <rPr>
        <sz val="11"/>
        <rFont val="Times New Roman"/>
        <family val="1"/>
      </rPr>
      <t xml:space="preserve"> thành </t>
    </r>
    <r>
      <rPr>
        <i/>
        <sz val="11"/>
        <rFont val="Times New Roman"/>
        <family val="1"/>
      </rPr>
      <t>"Từ Ngã ba đường rẽ xóm Nà Chát vào 250m"</t>
    </r>
  </si>
  <si>
    <r>
      <t>Đổi tên tuyến "</t>
    </r>
    <r>
      <rPr>
        <i/>
        <sz val="11"/>
        <rFont val="Times New Roman"/>
        <family val="1"/>
      </rPr>
      <t>Đường bê tông rộng ≥ 3m nhà ông Vỹ đến nhà ông Toan xóm Làng Mới"</t>
    </r>
    <r>
      <rPr>
        <sz val="11"/>
        <rFont val="Times New Roman"/>
        <family val="1"/>
      </rPr>
      <t xml:space="preserve"> thành </t>
    </r>
    <r>
      <rPr>
        <i/>
        <sz val="11"/>
        <rFont val="Times New Roman"/>
        <family val="1"/>
      </rPr>
      <t>"Đoạn còn lại đến giáp đất Quy Kỳ"</t>
    </r>
  </si>
  <si>
    <r>
      <t>Đổi tên tuyến "</t>
    </r>
    <r>
      <rPr>
        <i/>
        <sz val="11"/>
        <rFont val="Times New Roman"/>
        <family val="1"/>
      </rPr>
      <t>Đoạn từ cầu treo xóm Đèo Tọt đến ngã ba trường Mầm Non xã Đồng Thịnh</t>
    </r>
    <r>
      <rPr>
        <sz val="11"/>
        <rFont val="Times New Roman"/>
        <family val="1"/>
      </rPr>
      <t xml:space="preserve">" thành " </t>
    </r>
    <r>
      <rPr>
        <i/>
        <sz val="11"/>
        <rFont val="Times New Roman"/>
        <family val="1"/>
      </rPr>
      <t>Từ ngã ba UBND xã đến ngã ba trường Mầm non"</t>
    </r>
    <r>
      <rPr>
        <sz val="11"/>
        <rFont val="Times New Roman"/>
        <family val="1"/>
      </rPr>
      <t xml:space="preserve"> do tên cũ không hết tuyến</t>
    </r>
  </si>
  <si>
    <r>
      <t>Đổi tên tuyến "</t>
    </r>
    <r>
      <rPr>
        <i/>
        <sz val="11"/>
        <rFont val="Times New Roman"/>
        <family val="1"/>
      </rPr>
      <t xml:space="preserve"> Đoạn ngã 3 ông Kỳ - Cầu Treo"</t>
    </r>
    <r>
      <rPr>
        <sz val="11"/>
        <rFont val="Times New Roman"/>
        <family val="1"/>
      </rPr>
      <t xml:space="preserve"> thành </t>
    </r>
    <r>
      <rPr>
        <i/>
        <sz val="11"/>
        <rFont val="Times New Roman"/>
        <family val="1"/>
      </rPr>
      <t>"Từ đường liên xã Chợ Chu - Lam Vỹ đến Cầu treo."</t>
    </r>
  </si>
  <si>
    <r>
      <t>Đổi tên tuyến "</t>
    </r>
    <r>
      <rPr>
        <i/>
        <sz val="11"/>
        <rFont val="Times New Roman"/>
        <family val="1"/>
      </rPr>
      <t>Đoạn Cầu Treo - Ngã 3 ông Đắc"</t>
    </r>
    <r>
      <rPr>
        <sz val="11"/>
        <rFont val="Times New Roman"/>
        <family val="1"/>
      </rPr>
      <t xml:space="preserve"> thành </t>
    </r>
    <r>
      <rPr>
        <i/>
        <sz val="11"/>
        <rFont val="Times New Roman"/>
        <family val="1"/>
      </rPr>
      <t>"Đoạn Cầu Treo - Ngã 3 Tam Hợp (ông Đắc)."</t>
    </r>
  </si>
  <si>
    <r>
      <t>Giáp xã Sơn Cẩm, TP Thái Nguyên đề xuất: 4.37 triệu/m</t>
    </r>
    <r>
      <rPr>
        <vertAlign val="superscript"/>
        <sz val="11"/>
        <rFont val="Times New Roman"/>
        <family val="1"/>
      </rPr>
      <t>2</t>
    </r>
  </si>
  <si>
    <r>
      <t>Sửa từ "</t>
    </r>
    <r>
      <rPr>
        <i/>
        <sz val="11"/>
        <rFont val="Times New Roman"/>
        <family val="1"/>
      </rPr>
      <t>Từ Km89 + 400 đến Km90 (cổng Bệnh viện Đa khoa huyện)</t>
    </r>
    <r>
      <rPr>
        <sz val="11"/>
        <rFont val="Times New Roman"/>
        <family val="1"/>
      </rPr>
      <t>" thành "</t>
    </r>
    <r>
      <rPr>
        <i/>
        <sz val="11"/>
        <rFont val="Times New Roman"/>
        <family val="1"/>
      </rPr>
      <t>Từ Km89 + 400 đến Km89 +900 (Cầu Trắng)</t>
    </r>
    <r>
      <rPr>
        <sz val="11"/>
        <rFont val="Times New Roman"/>
        <family val="1"/>
      </rPr>
      <t>"</t>
    </r>
  </si>
  <si>
    <r>
      <t>Sửa từ "</t>
    </r>
    <r>
      <rPr>
        <i/>
        <sz val="11"/>
        <rFont val="Times New Roman"/>
        <family val="1"/>
      </rPr>
      <t>Từ Km90 (cổng Bệnh viện Đa khoa huyện) đến Km91 + 200</t>
    </r>
    <r>
      <rPr>
        <sz val="11"/>
        <rFont val="Times New Roman"/>
        <family val="1"/>
      </rPr>
      <t>" thành "</t>
    </r>
    <r>
      <rPr>
        <i/>
        <sz val="11"/>
        <rFont val="Times New Roman"/>
        <family val="1"/>
      </rPr>
      <t>Từ Km89 + 900 (Cầu Trắng) đến Km91 + 200</t>
    </r>
    <r>
      <rPr>
        <sz val="11"/>
        <rFont val="Times New Roman"/>
        <family val="1"/>
      </rPr>
      <t>"</t>
    </r>
  </si>
  <si>
    <r>
      <t xml:space="preserve"> - Sửa tên tuyến "</t>
    </r>
    <r>
      <rPr>
        <i/>
        <sz val="11"/>
        <rFont val="Times New Roman"/>
        <family val="1"/>
      </rPr>
      <t>Từ Quốc lộ 3 đi làng Ngói, xã Cổ Lũng</t>
    </r>
    <r>
      <rPr>
        <sz val="11"/>
        <rFont val="Times New Roman"/>
        <family val="1"/>
      </rPr>
      <t>" thành "</t>
    </r>
    <r>
      <rPr>
        <i/>
        <sz val="11"/>
        <rFont val="Times New Roman"/>
        <family val="1"/>
      </rPr>
      <t>Tuyến đường Bờ Đậu - Làng Ngói (Từ Quốc lộ 3 đi Làng Ngói, xã Cổ Lũng)</t>
    </r>
    <r>
      <rPr>
        <sz val="11"/>
        <rFont val="Times New Roman"/>
        <family val="1"/>
      </rPr>
      <t>"
 - Bỏ tuyến "Từ Quốc lộ 3 + 200m đi Đình Cháy, xã Cổ Lũng" tại mục 4, trục phụ đường Quốc lộ 3 cũ do trùng với đoạn</t>
    </r>
    <r>
      <rPr>
        <i/>
        <sz val="11"/>
        <rFont val="Times New Roman"/>
        <family val="1"/>
      </rPr>
      <t xml:space="preserve"> "Từ Quốc lộ 3 đi Làng Ngói, xã Cổ Lũng</t>
    </r>
    <r>
      <rPr>
        <sz val="11"/>
        <rFont val="Times New Roman"/>
        <family val="1"/>
      </rPr>
      <t>"</t>
    </r>
  </si>
  <si>
    <r>
      <t>Điều chỉnh tên "</t>
    </r>
    <r>
      <rPr>
        <i/>
        <sz val="11"/>
        <rFont val="Times New Roman"/>
        <family val="1"/>
      </rPr>
      <t>Từ Quốc lộ 3 đi xóm Tân Long, xóm Bờ Đậu, xã Cổ Lũng</t>
    </r>
    <r>
      <rPr>
        <sz val="11"/>
        <rFont val="Times New Roman"/>
        <family val="1"/>
      </rPr>
      <t>" thành "</t>
    </r>
    <r>
      <rPr>
        <i/>
        <sz val="11"/>
        <rFont val="Times New Roman"/>
        <family val="1"/>
      </rPr>
      <t>Từ Quốc lộ 3 đi xóm Tân Long, Đình Cháy xóm Bờ Đậu xã Cổ Lũng</t>
    </r>
    <r>
      <rPr>
        <sz val="11"/>
        <rFont val="Times New Roman"/>
        <family val="1"/>
      </rPr>
      <t>"</t>
    </r>
  </si>
  <si>
    <r>
      <t xml:space="preserve">Điều chỉnh tuyến từ </t>
    </r>
    <r>
      <rPr>
        <i/>
        <sz val="11"/>
        <rFont val="Times New Roman"/>
        <family val="1"/>
      </rPr>
      <t>"Sau 150m đến 500m"</t>
    </r>
    <r>
      <rPr>
        <sz val="11"/>
        <rFont val="Times New Roman"/>
        <family val="1"/>
      </rPr>
      <t xml:space="preserve"> thành </t>
    </r>
    <r>
      <rPr>
        <i/>
        <sz val="11"/>
        <rFont val="Times New Roman"/>
        <family val="1"/>
      </rPr>
      <t>"Sau 150m đến 1 Km</t>
    </r>
    <r>
      <rPr>
        <sz val="11"/>
        <rFont val="Times New Roman"/>
        <family val="1"/>
      </rPr>
      <t>"</t>
    </r>
  </si>
  <si>
    <r>
      <t>Điều chỉnh "</t>
    </r>
    <r>
      <rPr>
        <i/>
        <sz val="11"/>
        <rFont val="Times New Roman"/>
        <family val="1"/>
      </rPr>
      <t>tiểu khu</t>
    </r>
    <r>
      <rPr>
        <sz val="11"/>
        <rFont val="Times New Roman"/>
        <family val="1"/>
      </rPr>
      <t>" thành "</t>
    </r>
    <r>
      <rPr>
        <i/>
        <sz val="11"/>
        <rFont val="Times New Roman"/>
        <family val="1"/>
      </rPr>
      <t>tổ dân phố</t>
    </r>
    <r>
      <rPr>
        <sz val="11"/>
        <rFont val="Times New Roman"/>
        <family val="1"/>
      </rPr>
      <t>"</t>
    </r>
  </si>
  <si>
    <r>
      <t>Điều chỉnh "</t>
    </r>
    <r>
      <rPr>
        <i/>
        <sz val="11"/>
        <rFont val="Times New Roman"/>
        <family val="1"/>
      </rPr>
      <t>khu hầm lò"</t>
    </r>
    <r>
      <rPr>
        <sz val="11"/>
        <rFont val="Times New Roman"/>
        <family val="1"/>
      </rPr>
      <t xml:space="preserve"> thành "</t>
    </r>
    <r>
      <rPr>
        <i/>
        <sz val="11"/>
        <rFont val="Times New Roman"/>
        <family val="1"/>
      </rPr>
      <t>khu dân cư hầm lò</t>
    </r>
    <r>
      <rPr>
        <sz val="11"/>
        <rFont val="Times New Roman"/>
        <family val="1"/>
      </rPr>
      <t>"</t>
    </r>
  </si>
  <si>
    <r>
      <t>Đổi tên cũ là "</t>
    </r>
    <r>
      <rPr>
        <i/>
        <sz val="11"/>
        <rFont val="Times New Roman"/>
        <family val="1"/>
      </rPr>
      <t>QUỐC LỘ 3 MỚI</t>
    </r>
    <r>
      <rPr>
        <sz val="11"/>
        <rFont val="Times New Roman"/>
        <family val="1"/>
      </rPr>
      <t>" thành "</t>
    </r>
    <r>
      <rPr>
        <i/>
        <sz val="11"/>
        <rFont val="Times New Roman"/>
        <family val="1"/>
      </rPr>
      <t>ĐƯỜNG THÁI NGUYÊN - CHỢ MỚI (BẮC KẠN)</t>
    </r>
    <r>
      <rPr>
        <sz val="11"/>
        <rFont val="Times New Roman"/>
        <family val="1"/>
      </rPr>
      <t>" theo QĐ phê duyệt dự án số 2531/QĐ-UBND ngày 05/11/2014 của UBND tỉnh Thái Nguyên</t>
    </r>
  </si>
  <si>
    <r>
      <t>Giáp xã Cù Vân, huyện Đại Từ đề xuất: 2,5 triệu/m</t>
    </r>
    <r>
      <rPr>
        <vertAlign val="superscript"/>
        <sz val="11"/>
        <rFont val="Times New Roman"/>
        <family val="1"/>
      </rPr>
      <t>2</t>
    </r>
  </si>
  <si>
    <r>
      <t>Giáp xã Phú Tiến, huyện Định Hóa đề xuất: 1,1 triệu/m</t>
    </r>
    <r>
      <rPr>
        <vertAlign val="superscript"/>
        <sz val="11"/>
        <rFont val="Times New Roman"/>
        <family val="1"/>
      </rPr>
      <t>2</t>
    </r>
  </si>
  <si>
    <r>
      <t>Đổi tên "</t>
    </r>
    <r>
      <rPr>
        <i/>
        <sz val="11"/>
        <rFont val="Times New Roman"/>
        <family val="1"/>
      </rPr>
      <t>xóm Khe Vàng 1</t>
    </r>
    <r>
      <rPr>
        <sz val="11"/>
        <rFont val="Times New Roman"/>
        <family val="1"/>
      </rPr>
      <t>" thành "</t>
    </r>
    <r>
      <rPr>
        <i/>
        <sz val="11"/>
        <rFont val="Times New Roman"/>
        <family val="1"/>
      </rPr>
      <t>xóm Khe Vàng</t>
    </r>
    <r>
      <rPr>
        <sz val="11"/>
        <rFont val="Times New Roman"/>
        <family val="1"/>
      </rPr>
      <t>" theo NQ 206/NQ-HĐND ngày 10/12/2021 của HĐND tỉnh</t>
    </r>
  </si>
  <si>
    <r>
      <t>Điều chỉnh tuyến từ "</t>
    </r>
    <r>
      <rPr>
        <i/>
        <sz val="11"/>
        <rFont val="Times New Roman"/>
        <family val="1"/>
      </rPr>
      <t>ĐƯỜNG TỪ QUỐC LỘ 3 (Phấn Mễ) - cầu Làng Giang - đến cầu treo Làng Cọ</t>
    </r>
    <r>
      <rPr>
        <sz val="11"/>
        <rFont val="Times New Roman"/>
        <family val="1"/>
      </rPr>
      <t>" thành "</t>
    </r>
    <r>
      <rPr>
        <i/>
        <sz val="11"/>
        <rFont val="Times New Roman"/>
        <family val="1"/>
      </rPr>
      <t>ĐƯỜNG GỐC BÀNG - LÀNG HIN</t>
    </r>
    <r>
      <rPr>
        <sz val="11"/>
        <rFont val="Times New Roman"/>
        <family val="1"/>
      </rPr>
      <t>" theo QĐ phê duyệt dự án số 971/QĐ-UBND ngày 13/5/2024 của UBND huyện Phú Lương</t>
    </r>
  </si>
  <si>
    <r>
      <t>- Điều chỉnh tuyến "</t>
    </r>
    <r>
      <rPr>
        <i/>
        <sz val="11"/>
        <rFont val="Times New Roman"/>
        <family val="1"/>
      </rPr>
      <t>Từ khu Quy hoạch dân cư cầu Làng Giang đến cầu treo Làng Cọ (giáp thị trấn Đu)</t>
    </r>
    <r>
      <rPr>
        <sz val="11"/>
        <rFont val="Times New Roman"/>
        <family val="1"/>
      </rPr>
      <t>" thành "</t>
    </r>
    <r>
      <rPr>
        <i/>
        <sz val="11"/>
        <rFont val="Times New Roman"/>
        <family val="1"/>
      </rPr>
      <t>Từ khu Quy hoạch dân cư cầu Làng Giang đến đoạn đấu nối với đường Đu - Khe Mát (hết xóm Phú Sơn)</t>
    </r>
    <r>
      <rPr>
        <sz val="11"/>
        <rFont val="Times New Roman"/>
        <family val="1"/>
      </rPr>
      <t>"</t>
    </r>
  </si>
  <si>
    <r>
      <t>- Điều chỉnh tuyến "</t>
    </r>
    <r>
      <rPr>
        <i/>
        <sz val="11"/>
        <rFont val="Times New Roman"/>
        <family val="1"/>
      </rPr>
      <t>Từ khu Quy hoạch dân cư cầu Làng Giang đến cầu treo Làng Cọ (giáp thị trấn Đu)</t>
    </r>
    <r>
      <rPr>
        <sz val="11"/>
        <rFont val="Times New Roman"/>
        <family val="1"/>
      </rPr>
      <t>" thành "</t>
    </r>
    <r>
      <rPr>
        <i/>
        <sz val="11"/>
        <rFont val="Times New Roman"/>
        <family val="1"/>
      </rPr>
      <t>Từ đoạn đấu nối với đường Đu - Khe Mát đến hết xóm Làng Hin (giáp xã Phục Linh)</t>
    </r>
    <r>
      <rPr>
        <sz val="11"/>
        <rFont val="Times New Roman"/>
        <family val="1"/>
      </rPr>
      <t>"</t>
    </r>
  </si>
  <si>
    <r>
      <t>- Điều chỉnh tuyến "</t>
    </r>
    <r>
      <rPr>
        <i/>
        <sz val="11"/>
        <rFont val="Times New Roman"/>
        <family val="1"/>
      </rPr>
      <t>Từ khu Quy hoạch dân cư cầu Làng Giang đến cầu treo Làng Cọ (giáp thị trấn Đu)</t>
    </r>
    <r>
      <rPr>
        <sz val="11"/>
        <rFont val="Times New Roman"/>
        <family val="1"/>
      </rPr>
      <t>" thành "</t>
    </r>
    <r>
      <rPr>
        <i/>
        <sz val="11"/>
        <rFont val="Times New Roman"/>
        <family val="1"/>
      </rPr>
      <t>Từ ngã 3 Bầu 2 (đi qua hồ Làng Hin) đến đoạn đấu nối đường Gốc Bàng - Làng Hin</t>
    </r>
    <r>
      <rPr>
        <sz val="11"/>
        <rFont val="Times New Roman"/>
        <family val="1"/>
      </rPr>
      <t>"</t>
    </r>
  </si>
  <si>
    <r>
      <t>Sửa tên đoạn "</t>
    </r>
    <r>
      <rPr>
        <i/>
        <sz val="11"/>
        <rFont val="Times New Roman"/>
        <family val="1"/>
      </rPr>
      <t>Từ ngã 3 rẽ Bản Héo + 50m đi Yên Ninh, từ ngã 3 rẽ Bản Héo + 100m đi xã Phú Tiến</t>
    </r>
    <r>
      <rPr>
        <sz val="11"/>
        <rFont val="Times New Roman"/>
        <family val="1"/>
      </rPr>
      <t>" thành "</t>
    </r>
    <r>
      <rPr>
        <i/>
        <sz val="11"/>
        <rFont val="Times New Roman"/>
        <family val="1"/>
      </rPr>
      <t>Qua đường rẽ chợ Yên Trạch 100m đến ngã 3 bản Cái + 100m hướng đi xã Phú Tiến</t>
    </r>
    <r>
      <rPr>
        <sz val="11"/>
        <rFont val="Times New Roman"/>
        <family val="1"/>
      </rPr>
      <t>"</t>
    </r>
  </si>
  <si>
    <r>
      <t>Điều chỉnh "</t>
    </r>
    <r>
      <rPr>
        <i/>
        <sz val="11"/>
        <rFont val="Times New Roman"/>
        <family val="1"/>
      </rPr>
      <t>Bazuka</t>
    </r>
    <r>
      <rPr>
        <sz val="11"/>
        <rFont val="Times New Roman"/>
        <family val="1"/>
      </rPr>
      <t>" thành "</t>
    </r>
    <r>
      <rPr>
        <i/>
        <sz val="11"/>
        <rFont val="Times New Roman"/>
        <family val="1"/>
      </rPr>
      <t>Bazoka</t>
    </r>
    <r>
      <rPr>
        <sz val="11"/>
        <rFont val="Times New Roman"/>
        <family val="1"/>
      </rPr>
      <t>"</t>
    </r>
  </si>
  <si>
    <r>
      <t>Điều chỉnh đoạn "</t>
    </r>
    <r>
      <rPr>
        <i/>
        <sz val="11"/>
        <rFont val="Times New Roman"/>
        <family val="1"/>
      </rPr>
      <t>Từ Bãi than 3, Mỏ than Phấn Mễ rẽ hai phía đến hết đất thị trấn Giang Tiên</t>
    </r>
    <r>
      <rPr>
        <sz val="11"/>
        <rFont val="Times New Roman"/>
        <family val="1"/>
      </rPr>
      <t>" thành "</t>
    </r>
    <r>
      <rPr>
        <i/>
        <sz val="11"/>
        <rFont val="Times New Roman"/>
        <family val="1"/>
      </rPr>
      <t>Từ Bãi than 3, Mỏ than Phấn Mễ đến cầu Ngầm, hết đất thị trấn Giang Tiên (hướng đi Làng Cẩm, xã Phục Linh, Đại Từ)</t>
    </r>
    <r>
      <rPr>
        <sz val="11"/>
        <rFont val="Times New Roman"/>
        <family val="1"/>
      </rPr>
      <t>". Giáp đất loại 1 của Đại Từ</t>
    </r>
  </si>
  <si>
    <r>
      <t>Thêm cụm từ</t>
    </r>
    <r>
      <rPr>
        <i/>
        <sz val="11"/>
        <rFont val="Times New Roman"/>
        <family val="1"/>
      </rPr>
      <t xml:space="preserve"> "Sư đoàn 346</t>
    </r>
    <r>
      <rPr>
        <sz val="11"/>
        <rFont val="Times New Roman"/>
        <family val="1"/>
      </rPr>
      <t>"</t>
    </r>
  </si>
  <si>
    <r>
      <t>Đổi tên "</t>
    </r>
    <r>
      <rPr>
        <i/>
        <sz val="11"/>
        <rFont val="Times New Roman"/>
        <family val="1"/>
      </rPr>
      <t>xóm Thanh Thế</t>
    </r>
    <r>
      <rPr>
        <sz val="11"/>
        <rFont val="Times New Roman"/>
        <family val="1"/>
      </rPr>
      <t>" thành "</t>
    </r>
    <r>
      <rPr>
        <i/>
        <sz val="11"/>
        <rFont val="Times New Roman"/>
        <family val="1"/>
      </rPr>
      <t>xóm Thanh Đồng"</t>
    </r>
    <r>
      <rPr>
        <sz val="11"/>
        <rFont val="Times New Roman"/>
        <family val="1"/>
      </rPr>
      <t xml:space="preserve"> theo NQ 206/NQ-HĐND ngày 10/12/2021 của HĐND tỉnh</t>
    </r>
  </si>
  <si>
    <r>
      <t xml:space="preserve">- Đổi tên </t>
    </r>
    <r>
      <rPr>
        <i/>
        <sz val="11"/>
        <rFont val="Times New Roman"/>
        <family val="1"/>
      </rPr>
      <t>"xóm Thâm Đông"</t>
    </r>
    <r>
      <rPr>
        <sz val="11"/>
        <rFont val="Times New Roman"/>
        <family val="1"/>
      </rPr>
      <t xml:space="preserve"> thành </t>
    </r>
    <r>
      <rPr>
        <i/>
        <sz val="11"/>
        <rFont val="Times New Roman"/>
        <family val="1"/>
      </rPr>
      <t>"xóm Bản Đông"</t>
    </r>
    <r>
      <rPr>
        <sz val="11"/>
        <rFont val="Times New Roman"/>
        <family val="1"/>
      </rPr>
      <t xml:space="preserve"> theo NQ 206/NQ-HĐND ngày 10/12/2021 của HĐND tỉnh</t>
    </r>
  </si>
  <si>
    <r>
      <t xml:space="preserve">Sửa </t>
    </r>
    <r>
      <rPr>
        <i/>
        <sz val="11"/>
        <rFont val="Times New Roman"/>
        <family val="1"/>
      </rPr>
      <t>"liên xóm Kết Tiến Thành"</t>
    </r>
    <r>
      <rPr>
        <sz val="11"/>
        <rFont val="Times New Roman"/>
        <family val="1"/>
      </rPr>
      <t xml:space="preserve"> thành </t>
    </r>
    <r>
      <rPr>
        <i/>
        <sz val="11"/>
        <rFont val="Times New Roman"/>
        <family val="1"/>
      </rPr>
      <t xml:space="preserve">"xóm Kết Thành" </t>
    </r>
    <r>
      <rPr>
        <sz val="11"/>
        <rFont val="Times New Roman"/>
        <family val="1"/>
      </rPr>
      <t>theo NQ 206/NQ-HĐND ngày 10/12/2021 của HĐND tỉnh</t>
    </r>
  </si>
  <si>
    <r>
      <t>Giáp xã Phú Lương, Đại Từ đề xuất 700 nghìn/m</t>
    </r>
    <r>
      <rPr>
        <vertAlign val="superscript"/>
        <sz val="11"/>
        <rFont val="Times New Roman"/>
        <family val="1"/>
      </rPr>
      <t>2</t>
    </r>
  </si>
  <si>
    <r>
      <t>Giáp xã Phúc Lương, Đại Từ đề xuất 700 nghìn/m</t>
    </r>
    <r>
      <rPr>
        <vertAlign val="superscript"/>
        <sz val="11"/>
        <rFont val="Times New Roman"/>
        <family val="1"/>
      </rPr>
      <t>2</t>
    </r>
  </si>
  <si>
    <r>
      <t xml:space="preserve"> - Đổi tên "</t>
    </r>
    <r>
      <rPr>
        <i/>
        <sz val="11"/>
        <rFont val="Times New Roman"/>
        <family val="1"/>
      </rPr>
      <t>xóm Tân Bình 3</t>
    </r>
    <r>
      <rPr>
        <sz val="11"/>
        <rFont val="Times New Roman"/>
        <family val="1"/>
      </rPr>
      <t>" thành "</t>
    </r>
    <r>
      <rPr>
        <i/>
        <sz val="11"/>
        <rFont val="Times New Roman"/>
        <family val="1"/>
      </rPr>
      <t>xóm Tân Bình 2</t>
    </r>
    <r>
      <rPr>
        <sz val="11"/>
        <rFont val="Times New Roman"/>
        <family val="1"/>
      </rPr>
      <t>"; "</t>
    </r>
    <r>
      <rPr>
        <i/>
        <sz val="11"/>
        <rFont val="Times New Roman"/>
        <family val="1"/>
      </rPr>
      <t>xóm Tân Bình 4</t>
    </r>
    <r>
      <rPr>
        <sz val="11"/>
        <rFont val="Times New Roman"/>
        <family val="1"/>
      </rPr>
      <t>" thành "</t>
    </r>
    <r>
      <rPr>
        <i/>
        <sz val="11"/>
        <rFont val="Times New Roman"/>
        <family val="1"/>
      </rPr>
      <t>xóm Tân Bình 2</t>
    </r>
    <r>
      <rPr>
        <sz val="11"/>
        <rFont val="Times New Roman"/>
        <family val="1"/>
      </rPr>
      <t>" theo NQ 206/NQ-HĐND ngày 10/12/2021 của HĐND tỉnh</t>
    </r>
  </si>
  <si>
    <r>
      <t xml:space="preserve">Đổi tên </t>
    </r>
    <r>
      <rPr>
        <i/>
        <sz val="11"/>
        <rFont val="Times New Roman"/>
        <family val="1"/>
      </rPr>
      <t>"xóm Khe Xiêm"</t>
    </r>
    <r>
      <rPr>
        <sz val="11"/>
        <rFont val="Times New Roman"/>
        <family val="1"/>
      </rPr>
      <t xml:space="preserve"> thành </t>
    </r>
    <r>
      <rPr>
        <i/>
        <sz val="11"/>
        <rFont val="Times New Roman"/>
        <family val="1"/>
      </rPr>
      <t>"xóm Cây Thị"</t>
    </r>
    <r>
      <rPr>
        <sz val="11"/>
        <rFont val="Times New Roman"/>
        <family val="1"/>
      </rPr>
      <t xml:space="preserve"> theo NQ 206/NQ-HĐND ngày 10/12/2021 của HĐND tỉnh</t>
    </r>
  </si>
  <si>
    <r>
      <t>Điều chỉnh tuyến "</t>
    </r>
    <r>
      <rPr>
        <i/>
        <sz val="11"/>
        <rFont val="Times New Roman"/>
        <family val="1"/>
      </rPr>
      <t>Từ Km9 + 300 đến hết đường bê tông xóm Khe Vàng 1 + 300m</t>
    </r>
    <r>
      <rPr>
        <sz val="11"/>
        <rFont val="Times New Roman"/>
        <family val="1"/>
      </rPr>
      <t>" thành "</t>
    </r>
    <r>
      <rPr>
        <i/>
        <sz val="11"/>
        <rFont val="Times New Roman"/>
        <family val="1"/>
      </rPr>
      <t>Từ Km9 + 300 đến 300m</t>
    </r>
    <r>
      <rPr>
        <sz val="11"/>
        <rFont val="Times New Roman"/>
        <family val="1"/>
      </rPr>
      <t>"</t>
    </r>
  </si>
  <si>
    <r>
      <t>Điều chỉnh tuyến "</t>
    </r>
    <r>
      <rPr>
        <i/>
        <sz val="11"/>
        <rFont val="Times New Roman"/>
        <family val="1"/>
      </rPr>
      <t>Từ Km9 + 700 đến hết đường bê tông xóm Khe Vàng 3 + 300m</t>
    </r>
    <r>
      <rPr>
        <sz val="11"/>
        <rFont val="Times New Roman"/>
        <family val="1"/>
      </rPr>
      <t>" thành "</t>
    </r>
    <r>
      <rPr>
        <i/>
        <sz val="11"/>
        <rFont val="Times New Roman"/>
        <family val="1"/>
      </rPr>
      <t>Từ Km9 + 700 vào 300m</t>
    </r>
    <r>
      <rPr>
        <sz val="11"/>
        <rFont val="Times New Roman"/>
        <family val="1"/>
      </rPr>
      <t>"</t>
    </r>
  </si>
  <si>
    <r>
      <t xml:space="preserve"> - Điều chỉnh tuyến "</t>
    </r>
    <r>
      <rPr>
        <i/>
        <sz val="11"/>
        <rFont val="Times New Roman"/>
        <family val="1"/>
      </rPr>
      <t>Đoạn còn lại đến hết xóm Khe Vàng 3</t>
    </r>
    <r>
      <rPr>
        <sz val="11"/>
        <rFont val="Times New Roman"/>
        <family val="1"/>
      </rPr>
      <t>" thành "</t>
    </r>
    <r>
      <rPr>
        <i/>
        <sz val="11"/>
        <rFont val="Times New Roman"/>
        <family val="1"/>
      </rPr>
      <t>Sau 300m đến hết đất xóm Khe Vàng</t>
    </r>
    <r>
      <rPr>
        <sz val="11"/>
        <rFont val="Times New Roman"/>
        <family val="1"/>
      </rPr>
      <t>"</t>
    </r>
  </si>
  <si>
    <r>
      <t>Sửa tên, bỏ cụm từ</t>
    </r>
    <r>
      <rPr>
        <i/>
        <sz val="11"/>
        <rFont val="Times New Roman"/>
        <family val="1"/>
      </rPr>
      <t xml:space="preserve"> "(trừ vị trí nằm trong đoạn từ Km11 + 300 đến Km12 + 700)</t>
    </r>
    <r>
      <rPr>
        <sz val="11"/>
        <rFont val="Times New Roman"/>
        <family val="1"/>
      </rPr>
      <t>". Huyện Đồng Hỷ đề xuất 500 nghìn/m</t>
    </r>
    <r>
      <rPr>
        <vertAlign val="superscript"/>
        <sz val="11"/>
        <rFont val="Times New Roman"/>
        <family val="1"/>
      </rPr>
      <t>2</t>
    </r>
  </si>
  <si>
    <r>
      <t>Điều chỉnh "</t>
    </r>
    <r>
      <rPr>
        <i/>
        <sz val="11"/>
        <rFont val="Times New Roman"/>
        <family val="1"/>
      </rPr>
      <t>Từ đoạn đấu nối +500m</t>
    </r>
    <r>
      <rPr>
        <sz val="11"/>
        <rFont val="Times New Roman"/>
        <family val="1"/>
      </rPr>
      <t>" thành "</t>
    </r>
    <r>
      <rPr>
        <i/>
        <sz val="11"/>
        <rFont val="Times New Roman"/>
        <family val="1"/>
      </rPr>
      <t>Từ Km13 + 400 vào 500m</t>
    </r>
    <r>
      <rPr>
        <sz val="11"/>
        <rFont val="Times New Roman"/>
        <family val="1"/>
      </rPr>
      <t>"</t>
    </r>
  </si>
  <si>
    <r>
      <t>Điều chỉnh "</t>
    </r>
    <r>
      <rPr>
        <i/>
        <sz val="11"/>
        <rFont val="Times New Roman"/>
        <family val="1"/>
      </rPr>
      <t>Từ đoạn đấu nối +300m</t>
    </r>
    <r>
      <rPr>
        <sz val="11"/>
        <rFont val="Times New Roman"/>
        <family val="1"/>
      </rPr>
      <t>" thành "</t>
    </r>
    <r>
      <rPr>
        <i/>
        <sz val="11"/>
        <rFont val="Times New Roman"/>
        <family val="1"/>
      </rPr>
      <t>Từ Km15 + 300 vào 300m</t>
    </r>
    <r>
      <rPr>
        <sz val="11"/>
        <rFont val="Times New Roman"/>
        <family val="1"/>
      </rPr>
      <t>"</t>
    </r>
  </si>
  <si>
    <r>
      <t>Điều chỉnh "</t>
    </r>
    <r>
      <rPr>
        <i/>
        <sz val="11"/>
        <rFont val="Times New Roman"/>
        <family val="1"/>
      </rPr>
      <t>Từ đoạn đấu nối +300m</t>
    </r>
    <r>
      <rPr>
        <sz val="11"/>
        <rFont val="Times New Roman"/>
        <family val="1"/>
      </rPr>
      <t>" thành "</t>
    </r>
    <r>
      <rPr>
        <i/>
        <sz val="11"/>
        <rFont val="Times New Roman"/>
        <family val="1"/>
      </rPr>
      <t>Từ Km15 + 600 vào 300m</t>
    </r>
    <r>
      <rPr>
        <sz val="11"/>
        <rFont val="Times New Roman"/>
        <family val="1"/>
      </rPr>
      <t>"</t>
    </r>
  </si>
  <si>
    <r>
      <t>Điều chỉnh tuyến "</t>
    </r>
    <r>
      <rPr>
        <i/>
        <sz val="11"/>
        <rFont val="Times New Roman"/>
        <family val="1"/>
      </rPr>
      <t>Từ Quốc lộ 3 mới vào 200m (trừ vị trí nằm trong đoạn Từ Km87 đến Km87 + 900)</t>
    </r>
    <r>
      <rPr>
        <sz val="11"/>
        <rFont val="Times New Roman"/>
        <family val="1"/>
      </rPr>
      <t>" thành "</t>
    </r>
    <r>
      <rPr>
        <i/>
        <sz val="11"/>
        <rFont val="Times New Roman"/>
        <family val="1"/>
      </rPr>
      <t>Từ Quốc lộ 3 mới vào 200m</t>
    </r>
    <r>
      <rPr>
        <sz val="11"/>
        <rFont val="Times New Roman"/>
        <family val="1"/>
      </rPr>
      <t>"</t>
    </r>
  </si>
  <si>
    <r>
      <t>Điều chỉnh tên, bỏ cụm từ "</t>
    </r>
    <r>
      <rPr>
        <i/>
        <sz val="11"/>
        <rFont val="Times New Roman"/>
        <family val="1"/>
      </rPr>
      <t>Các đường quy hoạch trong"</t>
    </r>
  </si>
  <si>
    <r>
      <t xml:space="preserve">Sửa đổi </t>
    </r>
    <r>
      <rPr>
        <i/>
        <sz val="11"/>
        <color theme="1"/>
        <rFont val="Times New Roman"/>
        <family val="1"/>
      </rPr>
      <t xml:space="preserve">"Các tuyến đường rẽ từ Quốc lộ 1B vào 200m: Đoạn từ Km7 đến cổng UBND xã Hóa Trung" </t>
    </r>
    <r>
      <rPr>
        <sz val="11"/>
        <color theme="1"/>
        <rFont val="Times New Roman"/>
        <family val="1"/>
      </rPr>
      <t>thành</t>
    </r>
    <r>
      <rPr>
        <i/>
        <sz val="11"/>
        <color theme="1"/>
        <rFont val="Times New Roman"/>
        <family val="1"/>
      </rPr>
      <t xml:space="preserve"> "Các tuyến đường rẽ từ Quốc lộ 1B vào 200m: Đoạn từ Km7+150m đến cổng UBND xã Hóa Trung"</t>
    </r>
  </si>
  <si>
    <r>
      <t xml:space="preserve">Sửa đổi </t>
    </r>
    <r>
      <rPr>
        <i/>
        <sz val="11"/>
        <color theme="1"/>
        <rFont val="Times New Roman"/>
        <family val="1"/>
      </rPr>
      <t>"Từ Quốc lộ 1B vào xóm Đồng Thu I đến cổng Trường Tiểu học Quang Sơn"</t>
    </r>
    <r>
      <rPr>
        <sz val="11"/>
        <color theme="1"/>
        <rFont val="Times New Roman"/>
        <family val="1"/>
      </rPr>
      <t xml:space="preserve"> thành </t>
    </r>
    <r>
      <rPr>
        <i/>
        <sz val="11"/>
        <color theme="1"/>
        <rFont val="Times New Roman"/>
        <family val="1"/>
      </rPr>
      <t xml:space="preserve">"Từ Quốc lộ 1B vào xóm Đồng Thu đến ngã ba xóm Xuân Quang". </t>
    </r>
    <r>
      <rPr>
        <sz val="11"/>
        <color theme="1"/>
        <rFont val="Times New Roman"/>
        <family val="1"/>
      </rPr>
      <t>Lý do: Kéo dài lý trình thêm 100m</t>
    </r>
  </si>
  <si>
    <r>
      <t xml:space="preserve">Sửa đổi  </t>
    </r>
    <r>
      <rPr>
        <i/>
        <sz val="11"/>
        <color theme="1"/>
        <rFont val="Times New Roman"/>
        <family val="1"/>
      </rPr>
      <t>"Đường nhựa từ đường 135 xóm Na Oai đi đến Trường Tiểu học xã Quang Sơn"</t>
    </r>
    <r>
      <rPr>
        <sz val="11"/>
        <color theme="1"/>
        <rFont val="Times New Roman"/>
        <family val="1"/>
      </rPr>
      <t xml:space="preserve"> thành </t>
    </r>
    <r>
      <rPr>
        <i/>
        <sz val="11"/>
        <color theme="1"/>
        <rFont val="Times New Roman"/>
        <family val="1"/>
      </rPr>
      <t>"Ngã ba Na Oai qua cụm công nghiệp Quang Sơn đi Xã Tân Long hết địa phận xã Quang Sơn."</t>
    </r>
  </si>
  <si>
    <r>
      <t xml:space="preserve">Gộp tuyến </t>
    </r>
    <r>
      <rPr>
        <i/>
        <sz val="11"/>
        <color theme="1"/>
        <rFont val="Times New Roman"/>
        <family val="1"/>
      </rPr>
      <t>"Từ đảo tròn thị trấn Sông Cầu vào 200m"</t>
    </r>
    <r>
      <rPr>
        <sz val="11"/>
        <color theme="1"/>
        <rFont val="Times New Roman"/>
        <family val="1"/>
      </rPr>
      <t xml:space="preserve"> giá 1.500.000 đồng/ m² và </t>
    </r>
    <r>
      <rPr>
        <i/>
        <sz val="11"/>
        <color theme="1"/>
        <rFont val="Times New Roman"/>
        <family val="1"/>
      </rPr>
      <t>"Từ qua đảo tròn thị trấn Sông Cầu 200m đến cổng Trung tâm Văn hóa thể thao thị trấn"</t>
    </r>
    <r>
      <rPr>
        <sz val="11"/>
        <color theme="1"/>
        <rFont val="Times New Roman"/>
        <family val="1"/>
      </rPr>
      <t xml:space="preserve"> giá 1.200.000 đồng/ m². 
Sửa đổi </t>
    </r>
    <r>
      <rPr>
        <i/>
        <sz val="11"/>
        <color theme="1"/>
        <rFont val="Times New Roman"/>
        <family val="1"/>
      </rPr>
      <t>"Từ đảo tròn thị trấn Sông Cầu đến cổng Trung tâm Văn hóa thể thao thị trấn Sông Cầu"</t>
    </r>
    <r>
      <rPr>
        <sz val="11"/>
        <color theme="1"/>
        <rFont val="Times New Roman"/>
        <family val="1"/>
      </rPr>
      <t xml:space="preserve"> thành </t>
    </r>
    <r>
      <rPr>
        <i/>
        <sz val="11"/>
        <color theme="1"/>
        <rFont val="Times New Roman"/>
        <family val="1"/>
      </rPr>
      <t>"Từ đảo tròn thị trấn Sông Cầu đến cổng Trụ sở công an thị trấn Sông Cầu"</t>
    </r>
    <r>
      <rPr>
        <sz val="11"/>
        <color theme="1"/>
        <rFont val="Times New Roman"/>
        <family val="1"/>
      </rPr>
      <t xml:space="preserve">. </t>
    </r>
  </si>
  <si>
    <r>
      <t xml:space="preserve">Sửa đổi </t>
    </r>
    <r>
      <rPr>
        <i/>
        <sz val="11"/>
        <color theme="1"/>
        <rFont val="Times New Roman"/>
        <family val="1"/>
      </rPr>
      <t>"Từ qua UBND xã Văn Hán 100m đến đỉnh đèo Nhâu (hết đất xã Văn Hán)" thành "Từ qua UBND xã Văn Hán 100m đến cổng làng Cầu Mai"</t>
    </r>
  </si>
  <si>
    <r>
      <t xml:space="preserve">Điều chỉnh </t>
    </r>
    <r>
      <rPr>
        <i/>
        <sz val="11"/>
        <color theme="1"/>
        <rFont val="Times New Roman"/>
        <family val="1"/>
      </rPr>
      <t>"Từ qua UBND xã Văn Lăng 200m đến hết xóm Liên Phương"</t>
    </r>
    <r>
      <rPr>
        <sz val="11"/>
        <color theme="1"/>
        <rFont val="Times New Roman"/>
        <family val="1"/>
      </rPr>
      <t xml:space="preserve"> thành
+</t>
    </r>
    <r>
      <rPr>
        <i/>
        <sz val="11"/>
        <color theme="1"/>
        <rFont val="Times New Roman"/>
        <family val="1"/>
      </rPr>
      <t>"Từ qua UBND xã Văn Lăng 200m đến hết xóm Vân Khánh" 
+"Từ xóm Liên Phương đến hết xóm Khe Hai"</t>
    </r>
  </si>
  <si>
    <r>
      <t xml:space="preserve">Bổ sung thêm </t>
    </r>
    <r>
      <rPr>
        <b/>
        <sz val="11"/>
        <rFont val="Times New Roman"/>
        <family val="1"/>
      </rPr>
      <t>xóm 6,</t>
    </r>
    <r>
      <rPr>
        <sz val="11"/>
        <rFont val="Times New Roman"/>
        <family val="1"/>
      </rPr>
      <t xml:space="preserve"> ghi theo địa danh xóm</t>
    </r>
  </si>
  <si>
    <t xml:space="preserve"> - Điều chỉnh "xã" thành "phường" theo NQ 469/NQ-UBTVQH.</t>
  </si>
  <si>
    <t xml:space="preserve"> - Điều chỉnh "xóm" thành "tổ dân phố" theo NQ 469/NQ-UBTVQH.
 - Điều chỉnh "Lai 1" thành "Triều Lai 1" theo NQ 63/NQ-HĐND.</t>
  </si>
  <si>
    <t xml:space="preserve"> - Điều chỉnh "xóm" thành "tổ dân phố" theo NQ 469/NQ-UBTVQH.
 - Điều chỉnh "Lai 1" thành "Triều Lai 1" theo NQ 63/NQ-HĐND</t>
  </si>
  <si>
    <t xml:space="preserve"> - Điều chỉnh "xóm" thành "tổ dân phố" theo NQ 469/NQ-UBTVQH.</t>
  </si>
  <si>
    <t xml:space="preserve"> - Điều chỉnh "xã" thành "phường" theo NQ 469/NQ-UBTVQH.
</t>
  </si>
  <si>
    <t xml:space="preserve"> - Điều chỉnh "xóm" thành "tổ dân phố" theo NQ 469/NQ-UBTVQH.
- Điều chỉnh "tổ dân phố Đồng Quang và tổ dân phố Đồng Tâm" thành "tổ dân phố Tâm Quang" theo NĐ 79/NĐ-HĐND.</t>
  </si>
  <si>
    <t xml:space="preserve"> - Điều chỉnh "xóm" thành "tổ dân phố" theo NQ 469/NQ-UBTVQH.
 - Sát nhập "tổ dân phố Đông và tổ dân phố Bắc và tổ dân phố Phong Biên "thành"  tổ dân phố Duyên Bắc" theo NĐ 79/NQĐ-HĐND"</t>
  </si>
  <si>
    <t>Đổi tên "xóm 11"  thành "xóm Đồng Bông" theo NQ 206/NQ-HĐND ngày 10/12/2021 HĐND tỉnh</t>
  </si>
  <si>
    <t>- Đổi tên "xóm 11"  thành "xóm Đồng Bông" theo NQ 206/NQ-HĐND ngày 10/12/2021 HĐND tỉnh
- Bổ sung cụm từ" (đến đường 1 tháng 8)"</t>
  </si>
  <si>
    <t xml:space="preserve">Đổi tên "Quốc lộ 37"  thành "đường 1 tháng 8" theo NQ 16/NQ-HĐND ngày 10/5/2023 của HĐND tỉnh </t>
  </si>
  <si>
    <t>Đổi tên "xóm 5"  thành "xóm Hà Cẩm" theo NQ 206/NQ-HĐND ngày 10/12/2021 HĐND tỉnh</t>
  </si>
  <si>
    <t>- Đổi tên "Quốc lộ 37" thành "đường 1 tháng 8" theo NQ 16/NQ-HĐND ngày 10/5/2023 của HĐND tỉnh 
- Đổi tên "tổ dân phố Liên Giới" thành "tổ dân phố An Long"
theo NQ 206/NQ-HĐND ngày 10/12/2021 HĐND tỉnh</t>
  </si>
  <si>
    <t>- Đổi tên "xóm Hàm Rồng" thành "tổ dân phố Hàm Rồng"; "tổ dân phố Liên Giới" thành "tổ dân phố An Long" theo NQ 206/NQ-HĐND ngày 10/12/2021 HĐND tỉnh</t>
  </si>
  <si>
    <t>- Đổi tên "xóm Hàm Rồng" thành "tổ dân phố Hàm Rồng" theo NQ 206/NQ-HĐND ngày 10/12/2021 HĐND tỉnh</t>
  </si>
  <si>
    <t>- Đổi tên "Quốc lộ 37" thành "đường 1 tháng 8" theo NQ 16/NQ-HĐND ngày 10/5/2023 của HĐND tỉnh 
- Đổi tên "xóm Hàm Rồng" thành "tổ dân phố Hàm Rồng" theo NQ 206/NQ-HĐND ngày 10/12/2021 HĐND tỉnh</t>
  </si>
  <si>
    <t xml:space="preserve">Đổi tên "Từ Quốc lộ 37 đi qua Trường Trung học cơ sở thị trấn Hùng Sơn đến giáp đường đi xóm Đồng Cả" thành "Đường Phạm Bá Trực: Từ đường 1 tháng 8 đi qua Trường Trung học cơ sở thị trấn Hùng Sơn đến giáp đường đi tổ dân phố Đồng Cả" theo NQ 16/NQ-HĐND ngày 10/5/2023 của HĐND tỉnh </t>
  </si>
  <si>
    <t xml:space="preserve">Đổi tên từ "Quốc lộ 37"  thành "Đường 1 tháng 8" theo NQ 16/NQ-HĐND ngày 10/5/2023 của HĐND tỉnh </t>
  </si>
  <si>
    <t xml:space="preserve">Đổi tên đường tỉnh lộ 261 thành đường Lưu Nhân Chú theo NQ 16/NQ-HĐND ngày 10/5/2023 của HĐND tỉnh </t>
  </si>
  <si>
    <t>- Đặt tên đường Trương Văn Nho theo NQ 16/NQ-HĐND ngày 10/5/2023 của HĐND tỉnh 
- Đổi tên "Tỉnh lộ 261" thành "đường Lưu Nhân Chú"</t>
  </si>
  <si>
    <t xml:space="preserve">Đặt tên đường Cầu Thông theo NQ 16/NQ-HĐND ngày 10/5/2023 của HĐND tỉnh </t>
  </si>
  <si>
    <t xml:space="preserve">Đổi tên "Quốc lộ 37" thành "đường 1 tháng 8" theo NQ 16/NQ-HĐND ngày 10/5/2023 của HĐND tỉnh </t>
  </si>
  <si>
    <t xml:space="preserve">Đặt tên đường Đồng Doãn Khuê theo NQ 16/NQ-HĐND ngày 10/5/2023 của HĐND tỉnh </t>
  </si>
  <si>
    <t xml:space="preserve">Đổi tên "đường 263B" thành "đường Đồng Doãn Khuê" theo NQ 16/NQ-HĐND ngày 10/5/2023 của HĐND tỉnh </t>
  </si>
  <si>
    <t>- Đặt tên Phố Bàn Cờ theo  NQ 16/NQ-HĐND ngày 10/5/2023 của HĐND tỉnh 
- Sửa tên tuyến "xóm Giữa" thành "tổ dân phố Bàn Cờ 2"</t>
  </si>
  <si>
    <t>Khu đô thị 1D, thị trấn Hùng Sơn</t>
  </si>
  <si>
    <t xml:space="preserve">Đường quy hoạch rộng 36m </t>
  </si>
  <si>
    <r>
      <t xml:space="preserve">Bổ sung: </t>
    </r>
    <r>
      <rPr>
        <b/>
        <sz val="11"/>
        <rFont val="Times New Roman"/>
        <family val="1"/>
      </rPr>
      <t>ngõ số 744</t>
    </r>
  </si>
  <si>
    <r>
      <t xml:space="preserve">Bổ sung: </t>
    </r>
    <r>
      <rPr>
        <b/>
        <sz val="11"/>
        <rFont val="Times New Roman"/>
        <family val="1"/>
      </rPr>
      <t>ngõ số 426</t>
    </r>
  </si>
  <si>
    <r>
      <t xml:space="preserve">Bổ sung: </t>
    </r>
    <r>
      <rPr>
        <b/>
        <sz val="11"/>
        <rFont val="Times New Roman"/>
        <family val="1"/>
      </rPr>
      <t>ngõ số 1050</t>
    </r>
  </si>
  <si>
    <t>Đường nối ĐT.266-ĐT261 (Đoạn từ cầu Kênh đi xuôi dòng chảy đến giáp đất thành phố Phổ Yên - phía núi Hanh đi từ cầu Kênh đi vào)</t>
  </si>
  <si>
    <t>Từ cầu Kênh + 70m đến hết đất nhà ông Lưu Quang Hân (thửa đất số 45 tờ 36)</t>
  </si>
  <si>
    <t>Từ giáp nhà ông Lưu Quang Hân đến hết nhà ông Trần Khánh Hòa (thửa 64 tờ 36)</t>
  </si>
  <si>
    <t>Từ giáp đất nhà ông Trần Khánh Hòa đến hết đất nhà ông Dương Văn Nội (thửa 76 tờ 36)</t>
  </si>
  <si>
    <t>Từ giáp đất nhà ông Dương Văn Nội + 50m</t>
  </si>
  <si>
    <t>Từ đường rẽ đi khu công nghiệp (đoạn nhà ông Dương Văn Đô, Phạm Ngọc Thọ) đi 2 hướng, xuôi, ngược dòng chảy 80m</t>
  </si>
  <si>
    <t xml:space="preserve"> Từ cách ngã 3 kè Lũ Yên 200m đi xuôi xã Bảo Lý đến 400</t>
  </si>
  <si>
    <t>Từ cầu Đa Phúc đến đường vào tổ dân phố Thượng, phường Thuận Thành (Km33 + 400 - Km35 + 475)</t>
  </si>
  <si>
    <t>Từ đường rẽ tổ dân phố Thượng, phường Thuận Thành đến cách đường rẽ UBND phường Trung Thành 150m (Km35+ 475 - Km37+ 270)</t>
  </si>
  <si>
    <t>Từ cách đường rẽ vào UBND phường Trung Thành 150m đến giáp đất nhà ông Luân lốp (Km37 + 270 - Km37 + 957)</t>
  </si>
  <si>
    <t>Từ Quốc lộ 3 (nhà ông bà Thăng Thảo tổ dân phố Cẩm Trà) đến ngã ba nhà ông bà Yến Quang tổ dân phố Cẩm Trà</t>
  </si>
  <si>
    <t xml:space="preserve">Từ Quốc lộ 3 qua ngã tư tổ dân phố Đoàn Kết đến đường Võ Thị Sáu </t>
  </si>
  <si>
    <t>Từ giáo họ Thượng Giã đến ngã tư tổ dân phố Đoàn Kết</t>
  </si>
  <si>
    <t>Từ Quốc lộ 3 đến đất nhà ông Đinh Văn Cương, tổ dân phố Phú Thịnh, Thuận Thành</t>
  </si>
  <si>
    <t>Từ đường rẽ vào Trung tâm Chính trị thành phố Phổ Yên đến giáp đất phường Ba Hàng (Km41 + 486 - Km42 + 268)</t>
  </si>
  <si>
    <t>Từ Quốc lộ 3 đến Trung tâm Chính trị thành phố Phổ Yên</t>
  </si>
  <si>
    <t>Từ Quốc lộ 3 đến cổng chào trong tổ dân phố Đài phường Đắc Sơn</t>
  </si>
  <si>
    <t>Từ Quốc lộ 3 qua tổ dân phố Quán Vã đến giáp địa phận phường Đắc Sơn</t>
  </si>
  <si>
    <t>Từ Quốc lộ 3 qua tổ dân phố Quán Vã đến kênh Núi Cốc</t>
  </si>
  <si>
    <t>Từ mương Núi Cốc, nhà bà Nguyên đến giáp địa phận phường Đắc Sơn</t>
  </si>
  <si>
    <t>Từ Quốc lộ 3 đến Trung tâm Y tế thành phố</t>
  </si>
  <si>
    <t>Từ Quốc lộ 3 đến nhà bà Truyền tổ dân phố Giếng, phường Hồng Tiến</t>
  </si>
  <si>
    <t>Từ đường sắt đến nhà bà Truyền</t>
  </si>
  <si>
    <t>Từ nhà bà Truyền đến Tỉnh lộ 266</t>
  </si>
  <si>
    <t>Đi tổ dân phố Cống Thượng đến đường Võ Nguyên Giáp</t>
  </si>
  <si>
    <t>Từ Tỉnh lộ 261, nhà ông Hiền (Liên) đến nhà bà Khang, tổ dân phố Hanh</t>
  </si>
  <si>
    <t xml:space="preserve">Từ nhà bà Huỳnh qua nhà ông Đông tổ dân phố Hắng đến đường gom Quốc lộ 3 mới Hà Nội - Thái Nguyên </t>
  </si>
  <si>
    <t xml:space="preserve">Từ nhà bà Huỳnh, tổ dân phố Hắng qua nhà ông Minh Huệ đến giáp đất khu công nghiệp Điềm Thụy </t>
  </si>
  <si>
    <t>Từ đường sắt đến chân cầu vượt đi Tiên Phong</t>
  </si>
  <si>
    <t>Từ nhà ông Cường, tổ dân phố Hoàng Thanh đến đường Vạn Xuân</t>
  </si>
  <si>
    <t>Từ đường đi Tiên Phong đi tổ dân phố Giã Trung</t>
  </si>
  <si>
    <t>Từ hồ Giã Trung đến ngã ba tổ dân phố Đồng Thượng</t>
  </si>
  <si>
    <t>Từ nhà hàng 91 đi qua nhà ông Tâm sản xuất gạch đến giáp địa phận phường Nam Tiến</t>
  </si>
  <si>
    <t>Từ đường sắt Hà Thái đến cống Táo, phường Thuận Thành</t>
  </si>
  <si>
    <t xml:space="preserve">Trạm bơm cống Táo qua nhà ông Luật đến cây đa to, tổ dân phố Xây </t>
  </si>
  <si>
    <t>Từ Quốc lộ 3 đến hết nhà ông Lợi Thuận, phường Tân Hương</t>
  </si>
  <si>
    <t>Từ giáp đất nhà ông Lợi Thuận, phườngTân Hương đến hết Trạm Y tế phường Tân Hương</t>
  </si>
  <si>
    <t xml:space="preserve">Từ giáp Trạm Y tế phường Tân Hương đến UBND phường Tân Hương </t>
  </si>
  <si>
    <t>Từ đất nhà ông Phúc, tổ dân phố Tân Long 3 đến hết đất nhà ông Hào, tổ dân phố Duyên Bắc</t>
  </si>
  <si>
    <t>Từ nhà ông Sơn, tổ dân phố Thanh Trung đến ngã ba nhà bà Sâm, tổ dân phố Thanh Trung</t>
  </si>
  <si>
    <t>Từ nhà ông Dũng, tổ dân phố Đại Ga đến hết đất nhà ông Đức, tổ dân phố Đại Ga</t>
  </si>
  <si>
    <t>Từ nhà ông Lập (Lê), tổ dân phố Bắc Nam đến nhà bà Hằng (Thăng)</t>
  </si>
  <si>
    <t>Từ nhà ông Việt tổ dân phố Nam qua nhà ông Minh đến hết nhà ông Tiến tổ dân phố Bắc Nam</t>
  </si>
  <si>
    <t xml:space="preserve">Từ nhà ông Cường (Lượng), tổ dân phố Bắc Nam qua nhà ông Hiếu đến nhà ông Thức, tổ dân phố Bắc Nam </t>
  </si>
  <si>
    <t>Từ nhà ông Thuần, tổ dân phố Thanh Trung đến ngã tư nhà bà Sâm, tổ dân phố Thanh Trung</t>
  </si>
  <si>
    <t>Từ ngã tư nhà bà Sâm, tổ dân phố Thanh Trung đến đường Võ Nguyên Giáp</t>
  </si>
  <si>
    <t>Từ nhà ông Uyên, tổ dân phố Thái Bình đến hết đất Đồng Tiến</t>
  </si>
  <si>
    <t xml:space="preserve">Từ nhà ông Uyên, tổ dân phố Thái Bình qua nhà ông Thái đến hết đất nhà ông Ước, tổ dân phố Thái Bình </t>
  </si>
  <si>
    <t>Từ nhà bà Sừ, tổ dân phố Thái Bình qua nhà ông Thể đến hết đất nhà ông Mỵ</t>
  </si>
  <si>
    <t>Từ Quốc lộ 3 qua xóm Hiệp Đồng đến ngã ba tổ dân phố Chùa, phường Hồng Tiến</t>
  </si>
  <si>
    <t>Từ qua 500m đến ngã ba trạm điện tổ dân phố Chùa</t>
  </si>
  <si>
    <t>Từ giao với đường Lý Nam Đế đi huyện Phú Bình (đến hết địa phận Phổ Yên)</t>
  </si>
  <si>
    <t>BẢNG GIÁ ĐẤT Ở; ĐẤT THƯƠNG MẠI DỊCH VỤ; ĐẤT CƠ SỞ SẢN XUẤT PHI NÔNG NGHIỆP; ĐẤT SỬ DỤNG
CHO HOẠT ĐỘNG KHOÁNG SẢN ĐIỀU CHỈNH. BỔ SUNG GIAI ĐOẠN 2020-2024 THÀNH PHỐ PHỔ YÊN</t>
  </si>
  <si>
    <t>1. Giá đất ở tại đô thị. đất ở tại nông thôn; đất thương mại dịch vụ; đất cơ sở sản xuất phi nông nghiệp; đất sử dụng cho hoạt động khoáng sản bám các trục đường giao thông</t>
  </si>
  <si>
    <t>29.3</t>
  </si>
  <si>
    <t>38.3</t>
  </si>
  <si>
    <t>42.3</t>
  </si>
  <si>
    <t>42.4</t>
  </si>
  <si>
    <t>42.5</t>
  </si>
  <si>
    <t>42.6</t>
  </si>
  <si>
    <t>43.4</t>
  </si>
  <si>
    <t>43.5</t>
  </si>
  <si>
    <t>43.6</t>
  </si>
  <si>
    <t>44.1</t>
  </si>
  <si>
    <t>44.2</t>
  </si>
  <si>
    <t>46.1</t>
  </si>
  <si>
    <t>46.2</t>
  </si>
  <si>
    <t>46.3</t>
  </si>
  <si>
    <t>47.3</t>
  </si>
  <si>
    <t>47.4</t>
  </si>
  <si>
    <t>47.5</t>
  </si>
  <si>
    <t>47.6</t>
  </si>
  <si>
    <t>48.1</t>
  </si>
  <si>
    <t>48.2</t>
  </si>
  <si>
    <t>48.3</t>
  </si>
  <si>
    <t>48.4</t>
  </si>
  <si>
    <t>49.3</t>
  </si>
  <si>
    <t>49.4</t>
  </si>
  <si>
    <t>51.4</t>
  </si>
  <si>
    <t>53.4</t>
  </si>
  <si>
    <t>53.5</t>
  </si>
  <si>
    <t>56.1</t>
  </si>
  <si>
    <t>56.2</t>
  </si>
  <si>
    <t>56.3</t>
  </si>
  <si>
    <t>Mức giá đất ở theo Quyết định 46/2019/ QĐ-UBND</t>
  </si>
  <si>
    <t>BẢNG GIÁ ĐẤT Ở; ĐẤT THƯƠNG MẠI DỊCH VỤ; ĐẤT CƠ SỞ SẢN XUẤT PHI NÔNG NGHIỆP; ĐẤT SỬ DỤNG 
CHO HOẠT ĐỘNG KHOÁNG SẢN ĐIỀU CHỈNH, BỔ SUNG GIAI ĐOẠN 2020-2024 THÀNH PHỐ SÔNG CÔNG</t>
  </si>
  <si>
    <t>Phụ lục số 04</t>
  </si>
  <si>
    <t>Từ ngã tư La Lẻ đến đường mới (đường nối QL37-ĐT.269B) đến giáp đất Tân Kim</t>
  </si>
  <si>
    <t>Đường quy hoạch 20,5m, lòng đường 10,5m (OLK-01A, OLK-01B, OLK-03 từ lô 1 đến lô 8), OLK-6 từ lô 1 đến lô 8)</t>
  </si>
  <si>
    <t>Đường quy hoạch 17m, lòng đường 7m (OLK-03 từ lô 9 đến 16, OLK-6 từ lô 9 đến 16, OLK-35 từ lô 1 đến lô 26)</t>
  </si>
  <si>
    <t>Đường trục chính quy hoạch 15,0 m, lòng đường rộng 7,0 m (LK3, LK4)</t>
  </si>
  <si>
    <t>Đường trục chính quy hoạch 15,0 m, lòng đường rộng 7,0 m (LK1, LK2)</t>
  </si>
  <si>
    <t xml:space="preserve">Đường quy hoạch rộng 14m, lòng đường rộng 6m, song song với Quốc lộ 37 trục thứ nhất </t>
  </si>
  <si>
    <t>Đường quy hoạch rộng 14m, lòng đường rộng 6m, song song với Quốc lộ 37 trục thứ hai</t>
  </si>
  <si>
    <t>a</t>
  </si>
  <si>
    <r>
      <t xml:space="preserve">Các đường quy hoạch </t>
    </r>
    <r>
      <rPr>
        <sz val="12"/>
        <color rgb="FF0070C0"/>
        <rFont val="Times New Roman"/>
        <family val="1"/>
      </rPr>
      <t>trong</t>
    </r>
    <r>
      <rPr>
        <sz val="12"/>
        <color theme="1"/>
        <rFont val="Times New Roman"/>
        <family val="1"/>
      </rPr>
      <t xml:space="preserve"> khu dân cư </t>
    </r>
    <r>
      <rPr>
        <sz val="12"/>
        <color rgb="FFFF0000"/>
        <rFont val="Times New Roman"/>
        <family val="1"/>
      </rPr>
      <t>tổ 7, tổ 8,</t>
    </r>
    <r>
      <rPr>
        <sz val="12"/>
        <color theme="1"/>
        <rFont val="Times New Roman"/>
        <family val="1"/>
      </rPr>
      <t xml:space="preserve"> phường Trưng Vương</t>
    </r>
  </si>
  <si>
    <r>
      <t xml:space="preserve">Chuyển từ trục phụ </t>
    </r>
    <r>
      <rPr>
        <sz val="11"/>
        <color rgb="FF0070C0"/>
        <rFont val="Times New Roman"/>
        <family val="1"/>
      </rPr>
      <t>đường</t>
    </r>
    <r>
      <rPr>
        <sz val="11"/>
        <rFont val="Times New Roman"/>
        <family val="1"/>
      </rPr>
      <t xml:space="preserve"> Z115 sang, đoạn </t>
    </r>
    <r>
      <rPr>
        <b/>
        <sz val="11"/>
        <rFont val="Times New Roman"/>
        <family val="1"/>
      </rPr>
      <t>Từ đường Z115 đến rẽ cổng Văn phòng Đại học Thái Nguyên</t>
    </r>
  </si>
  <si>
    <r>
      <t>Sửa n</t>
    </r>
    <r>
      <rPr>
        <b/>
        <sz val="11"/>
        <rFont val="Times New Roman"/>
        <family val="1"/>
      </rPr>
      <t>hánh rẽ từ trục phụ</t>
    </r>
    <r>
      <rPr>
        <sz val="11"/>
        <rFont val="Times New Roman"/>
        <family val="1"/>
      </rPr>
      <t xml:space="preserve"> thành </t>
    </r>
    <r>
      <rPr>
        <b/>
        <sz val="11"/>
        <rFont val="Times New Roman"/>
        <family val="1"/>
      </rPr>
      <t>ngõ rẽ</t>
    </r>
    <r>
      <rPr>
        <sz val="11"/>
        <rFont val="Times New Roman"/>
        <family val="1"/>
      </rPr>
      <t xml:space="preserve">, do mục này chuyển từ nhánh rẽ </t>
    </r>
    <r>
      <rPr>
        <sz val="11"/>
        <color rgb="FF0070C0"/>
        <rFont val="Times New Roman"/>
        <family val="1"/>
      </rPr>
      <t>đường</t>
    </r>
    <r>
      <rPr>
        <sz val="11"/>
        <rFont val="Times New Roman"/>
        <family val="1"/>
      </rPr>
      <t xml:space="preserve"> Z159 sang trục phụ đường Bắc Sơn</t>
    </r>
  </si>
  <si>
    <r>
      <t>Ngõ rẽ vào Trụ sở Công an phường Phan Đình Phùng (mới) và đường quy hoạch khu dân cư hồ điều</t>
    </r>
    <r>
      <rPr>
        <sz val="12"/>
        <color rgb="FFFF0000"/>
        <rFont val="Times New Roman"/>
        <family val="1"/>
      </rPr>
      <t xml:space="preserve"> hòa</t>
    </r>
    <r>
      <rPr>
        <sz val="12"/>
        <color theme="1"/>
        <rFont val="Times New Roman"/>
        <family val="1"/>
      </rPr>
      <t xml:space="preserve"> Xương Rồng</t>
    </r>
  </si>
  <si>
    <r>
      <t xml:space="preserve">Thêm cụm từ và đường quy hoạch khu dân cư hồ điều </t>
    </r>
    <r>
      <rPr>
        <sz val="11"/>
        <color rgb="FFFF0000"/>
        <rFont val="Times New Roman"/>
        <family val="1"/>
      </rPr>
      <t>hòa</t>
    </r>
    <r>
      <rPr>
        <sz val="11"/>
        <rFont val="Times New Roman"/>
        <family val="1"/>
      </rPr>
      <t xml:space="preserve"> Xương Rồng</t>
    </r>
  </si>
  <si>
    <r>
      <t>Bổ sung, hạ tầng tương đương</t>
    </r>
    <r>
      <rPr>
        <sz val="11"/>
        <color rgb="FFFF0000"/>
        <rFont val="Times New Roman"/>
        <family val="1"/>
      </rPr>
      <t xml:space="preserve"> </t>
    </r>
    <r>
      <rPr>
        <sz val="11"/>
        <color rgb="FF0070C0"/>
        <rFont val="Times New Roman"/>
        <family val="1"/>
      </rPr>
      <t>ngõ 392</t>
    </r>
  </si>
  <si>
    <r>
      <t xml:space="preserve">ĐƯỜNG LÊ HỮU TRÁC (Từ đường Quang Trung qua Trường Tiểu học Lương Ngọc </t>
    </r>
    <r>
      <rPr>
        <b/>
        <sz val="12"/>
        <color rgb="FF0070C0"/>
        <rFont val="Times New Roman"/>
        <family val="1"/>
      </rPr>
      <t>Quyến</t>
    </r>
    <r>
      <rPr>
        <b/>
        <sz val="12"/>
        <color theme="1"/>
        <rFont val="Times New Roman"/>
        <family val="1"/>
      </rPr>
      <t xml:space="preserve"> đến </t>
    </r>
    <r>
      <rPr>
        <b/>
        <sz val="12"/>
        <color rgb="FFFF0000"/>
        <rFont val="Times New Roman"/>
        <family val="1"/>
      </rPr>
      <t>cầu vượt đường cao tốc Hà Nội - Thái Nguyên)</t>
    </r>
  </si>
  <si>
    <r>
      <t xml:space="preserve">Đoạn 9 đến 9.4 đã chuyển sang </t>
    </r>
    <r>
      <rPr>
        <sz val="11"/>
        <color rgb="FF0070C0"/>
        <rFont val="Times New Roman"/>
        <family val="1"/>
      </rPr>
      <t>đường</t>
    </r>
    <r>
      <rPr>
        <sz val="11"/>
        <rFont val="Times New Roman"/>
        <family val="1"/>
      </rPr>
      <t xml:space="preserve"> Bắc Sơn</t>
    </r>
  </si>
  <si>
    <r>
      <t>Bỏ mục 7. ngõ số 39 rẽ theo đường sắt Thái Hà, do thực</t>
    </r>
    <r>
      <rPr>
        <sz val="11"/>
        <color rgb="FF0070C0"/>
        <rFont val="Times New Roman"/>
        <family val="1"/>
      </rPr>
      <t xml:space="preserve"> hiện</t>
    </r>
    <r>
      <rPr>
        <sz val="11"/>
        <rFont val="Times New Roman"/>
        <family val="1"/>
      </rPr>
      <t xml:space="preserve"> đường Việt Bắc (không còn ngõ này)</t>
    </r>
  </si>
  <si>
    <r>
      <t xml:space="preserve">Sửa đổi: </t>
    </r>
    <r>
      <rPr>
        <b/>
        <sz val="11"/>
        <rFont val="Times New Roman"/>
        <family val="1"/>
      </rPr>
      <t>Xí nghiệp 19/5</t>
    </r>
    <r>
      <rPr>
        <sz val="11"/>
        <rFont val="Times New Roman"/>
        <family val="1"/>
      </rPr>
      <t xml:space="preserve"> thành </t>
    </r>
    <r>
      <rPr>
        <b/>
        <sz val="11"/>
        <rFont val="Times New Roman"/>
        <family val="1"/>
      </rPr>
      <t>Xí nghiệp 19/5 (cũ)</t>
    </r>
    <r>
      <rPr>
        <sz val="11"/>
        <rFont val="Times New Roman"/>
        <family val="1"/>
      </rPr>
      <t>. Lý do: thay</t>
    </r>
    <r>
      <rPr>
        <sz val="11"/>
        <color rgb="FF0070C0"/>
        <rFont val="Times New Roman"/>
        <family val="1"/>
      </rPr>
      <t xml:space="preserve"> đổi</t>
    </r>
    <r>
      <rPr>
        <sz val="11"/>
        <rFont val="Times New Roman"/>
        <family val="1"/>
      </rPr>
      <t xml:space="preserve"> địa điểm</t>
    </r>
  </si>
  <si>
    <r>
      <t xml:space="preserve">Sửa đổi: </t>
    </r>
    <r>
      <rPr>
        <b/>
        <sz val="11"/>
        <rFont val="Times New Roman"/>
        <family val="1"/>
      </rPr>
      <t>Xí nghiệp 19/5</t>
    </r>
    <r>
      <rPr>
        <sz val="11"/>
        <rFont val="Times New Roman"/>
        <family val="1"/>
      </rPr>
      <t xml:space="preserve"> thành </t>
    </r>
    <r>
      <rPr>
        <b/>
        <sz val="11"/>
        <rFont val="Times New Roman"/>
        <family val="1"/>
      </rPr>
      <t>Xí nghiệp 19/5 (cũ)</t>
    </r>
    <r>
      <rPr>
        <sz val="11"/>
        <rFont val="Times New Roman"/>
        <family val="1"/>
      </rPr>
      <t xml:space="preserve">. Lý do: thay </t>
    </r>
    <r>
      <rPr>
        <sz val="11"/>
        <color rgb="FF0070C0"/>
        <rFont val="Times New Roman"/>
        <family val="1"/>
      </rPr>
      <t>đổi</t>
    </r>
    <r>
      <rPr>
        <sz val="11"/>
        <rFont val="Times New Roman"/>
        <family val="1"/>
      </rPr>
      <t xml:space="preserve"> địa điểm</t>
    </r>
  </si>
  <si>
    <r>
      <rPr>
        <sz val="12"/>
        <color rgb="FFFF0000"/>
        <rFont val="Times New Roman"/>
        <family val="1"/>
      </rPr>
      <t>Ngõ số 860</t>
    </r>
    <r>
      <rPr>
        <sz val="12"/>
        <color theme="1"/>
        <rFont val="Times New Roman"/>
        <family val="1"/>
      </rPr>
      <t xml:space="preserve">: Rẽ vào xóm Đồng Tâm (đối </t>
    </r>
    <r>
      <rPr>
        <sz val="12"/>
        <color rgb="FF0070C0"/>
        <rFont val="Times New Roman"/>
        <family val="1"/>
      </rPr>
      <t>diện</t>
    </r>
    <r>
      <rPr>
        <sz val="12"/>
        <color theme="1"/>
        <rFont val="Times New Roman"/>
        <family val="1"/>
      </rPr>
      <t xml:space="preserve"> đường đi cầu treo cũ) vào 100m</t>
    </r>
  </si>
  <si>
    <r>
      <t>Từ cổng</t>
    </r>
    <r>
      <rPr>
        <sz val="12"/>
        <color rgb="FF0070C0"/>
        <rFont val="Times New Roman"/>
        <family val="1"/>
      </rPr>
      <t xml:space="preserve"> Tiểu</t>
    </r>
    <r>
      <rPr>
        <sz val="12"/>
        <color theme="1"/>
        <rFont val="Times New Roman"/>
        <family val="1"/>
      </rPr>
      <t xml:space="preserve"> đoàn 13, Quân khu I đến hết cổng Công ty cổ phần Xi măng Cao Ngạn</t>
    </r>
  </si>
  <si>
    <r>
      <t>Ngõ số 128: R</t>
    </r>
    <r>
      <rPr>
        <sz val="12"/>
        <color rgb="FFFF0000"/>
        <rFont val="Times New Roman"/>
        <family val="1"/>
      </rPr>
      <t xml:space="preserve">ẽ giữa Chi cục thuế thành phố Thái Nguyên </t>
    </r>
    <r>
      <rPr>
        <sz val="12"/>
        <color theme="1"/>
        <rFont val="Times New Roman"/>
        <family val="1"/>
      </rPr>
      <t>và Nhà hát ca múa nhạc, vào 100m</t>
    </r>
  </si>
  <si>
    <r>
      <t xml:space="preserve">Ngõ số 100: Từ đường Hoàng Văn Thụ rẽ cạnh Nhà hát ca múa nhạc dân gian Việt Bắc, vào </t>
    </r>
    <r>
      <rPr>
        <sz val="12"/>
        <color rgb="FFFF0000"/>
        <rFont val="Times New Roman"/>
        <family val="1"/>
      </rPr>
      <t>80m</t>
    </r>
  </si>
  <si>
    <t>Bổ sung mới ngõ 205, hạ tầng tương đương các ngõ này</t>
  </si>
  <si>
    <r>
      <t xml:space="preserve">Bổ sung mới: </t>
    </r>
    <r>
      <rPr>
        <b/>
        <sz val="11"/>
        <rFont val="Times New Roman"/>
        <family val="1"/>
      </rPr>
      <t>Ngõ số 54,</t>
    </r>
    <r>
      <rPr>
        <sz val="11"/>
        <rFont val="Times New Roman"/>
        <family val="1"/>
      </rPr>
      <t xml:space="preserve"> hạ tầng tương đương ngõ 35 phố Nguyễn Công Hoan</t>
    </r>
  </si>
  <si>
    <t>Từ đường Bắc Sơn rẽ vào đến nhà văn hóa xóm Cao Trãng</t>
  </si>
  <si>
    <r>
      <t xml:space="preserve">Sửa: </t>
    </r>
    <r>
      <rPr>
        <b/>
        <sz val="11"/>
        <rFont val="Times New Roman"/>
        <family val="1"/>
      </rPr>
      <t>Rẽ vào đến nhà văn hóa xóm Xuân Hòa</t>
    </r>
    <r>
      <rPr>
        <sz val="11"/>
        <rFont val="Times New Roman"/>
        <family val="1"/>
      </rPr>
      <t xml:space="preserve"> thành </t>
    </r>
    <r>
      <rPr>
        <b/>
        <sz val="11"/>
        <rFont val="Times New Roman"/>
        <family val="1"/>
      </rPr>
      <t xml:space="preserve">Từ đường đường Bắc Sơn rẽ vào đến nhà văn hóa xóm Cao Trãng </t>
    </r>
    <r>
      <rPr>
        <sz val="11"/>
        <rFont val="Times New Roman"/>
        <family val="1"/>
      </rPr>
      <t>để phù hợp với hiện trạng. Ngõ này chuyển từ đường Tố Hữu sang</t>
    </r>
  </si>
  <si>
    <t>Đường quy hoạch giáp hồ</t>
  </si>
  <si>
    <t>Bổ sung, hạ tầng tương đương ngõ 35</t>
  </si>
  <si>
    <t>Từ hết đất cửa hàng xăng dầu số 61 Túc Duyên đến lối rẽ đi cầu phao Huống Trung</t>
  </si>
  <si>
    <t>Nhà văn hóa Núi Nến đến nhà văn hóa Nhà thờ 2</t>
  </si>
  <si>
    <t>Ngõ số 756: Rẽ vào khu tập thể Cán A</t>
  </si>
  <si>
    <t>Các trục ngang trong khu tập thể Cán A có mặt đường rộng ≥ 5m</t>
  </si>
  <si>
    <t>Ngõ số 615; 647 và 673</t>
  </si>
  <si>
    <t>Ngõ số 294</t>
  </si>
  <si>
    <r>
      <t xml:space="preserve">Bổ sung: </t>
    </r>
    <r>
      <rPr>
        <b/>
        <sz val="11"/>
        <rFont val="Times New Roman"/>
        <family val="1"/>
      </rPr>
      <t>ngõ số 408</t>
    </r>
  </si>
  <si>
    <r>
      <t xml:space="preserve">Bổ sung: </t>
    </r>
    <r>
      <rPr>
        <b/>
        <sz val="11"/>
        <rFont val="Times New Roman"/>
        <family val="1"/>
      </rPr>
      <t>ngõ số 610; 908; 1132</t>
    </r>
  </si>
  <si>
    <r>
      <t xml:space="preserve">Bổ sung: </t>
    </r>
    <r>
      <rPr>
        <b/>
        <sz val="11"/>
        <rFont val="Times New Roman"/>
        <family val="1"/>
      </rPr>
      <t>ngõ số 1142</t>
    </r>
  </si>
  <si>
    <t>Bổ sung tên Ngõ số 18 theo hiện trạng</t>
  </si>
  <si>
    <t>Bổ sung tên ngõ số 400</t>
  </si>
  <si>
    <t>Bổ sung tên ngõ số 744</t>
  </si>
  <si>
    <r>
      <t xml:space="preserve">Sửa đổi: </t>
    </r>
    <r>
      <rPr>
        <b/>
        <sz val="11"/>
        <rFont val="Times New Roman"/>
        <family val="1"/>
      </rPr>
      <t>Rẽ xóm Cầu Thông đến đập giếng Cỏi</t>
    </r>
    <r>
      <rPr>
        <sz val="11"/>
        <rFont val="Times New Roman"/>
        <family val="1"/>
      </rPr>
      <t xml:space="preserve"> thành </t>
    </r>
    <r>
      <rPr>
        <b/>
        <sz val="11"/>
        <rFont val="Times New Roman"/>
        <family val="1"/>
      </rPr>
      <t>Ngõ số 884 và chia đoạn</t>
    </r>
  </si>
  <si>
    <r>
      <t xml:space="preserve">Bổ sung tên </t>
    </r>
    <r>
      <rPr>
        <b/>
        <sz val="11"/>
        <rFont val="Times New Roman"/>
        <family val="1"/>
      </rPr>
      <t>Ngõ số 980</t>
    </r>
  </si>
  <si>
    <t>Ngõ số 426</t>
  </si>
  <si>
    <t>Ngõ số 50: Rẽ vào 200m</t>
  </si>
  <si>
    <t>Ngõ số 02: Rẽ vào tổ 13 phường Tích Lương</t>
  </si>
  <si>
    <t>Ngõ số 88: Rẽ nhà văn hóa tổ 4, vào 200m</t>
  </si>
  <si>
    <r>
      <t xml:space="preserve">Ngõ số 197: Rẽ đến hết Trường Tiểu học Nha Trang </t>
    </r>
    <r>
      <rPr>
        <sz val="12"/>
        <color rgb="FFFF0000"/>
        <rFont val="Times New Roman"/>
        <family val="1"/>
      </rPr>
      <t>gặp ngõ 309 đường Cách mạng tháng Tám</t>
    </r>
  </si>
  <si>
    <r>
      <t xml:space="preserve">Sửa </t>
    </r>
    <r>
      <rPr>
        <b/>
        <sz val="11"/>
        <rFont val="Times New Roman"/>
        <family val="1"/>
      </rPr>
      <t>vào 100m</t>
    </r>
    <r>
      <rPr>
        <sz val="11"/>
        <rFont val="Times New Roman"/>
        <family val="1"/>
      </rPr>
      <t xml:space="preserve"> thành </t>
    </r>
    <r>
      <rPr>
        <b/>
        <sz val="11"/>
        <rFont val="Times New Roman"/>
        <family val="1"/>
      </rPr>
      <t>80m</t>
    </r>
    <r>
      <rPr>
        <sz val="11"/>
        <rFont val="Times New Roman"/>
        <family val="1"/>
      </rPr>
      <t xml:space="preserve"> do từ đường Cách mạng tháng Tám vào 80m là hết ngõ (ngõ cụt)</t>
    </r>
  </si>
  <si>
    <r>
      <t>Bổ sung cụm từ</t>
    </r>
    <r>
      <rPr>
        <b/>
        <sz val="11"/>
        <rFont val="Times New Roman"/>
        <family val="1"/>
      </rPr>
      <t xml:space="preserve"> gặp ngõ 309 đường Cách mạng tháng Tám</t>
    </r>
  </si>
  <si>
    <t>Từ đường Cách mạng tháng Tám vào đến hết Khu dân cư 210</t>
  </si>
  <si>
    <r>
      <t>Ngách</t>
    </r>
    <r>
      <rPr>
        <sz val="12"/>
        <color rgb="FFFF0000"/>
        <rFont val="Times New Roman"/>
        <family val="1"/>
      </rPr>
      <t xml:space="preserve"> 50/54A</t>
    </r>
    <r>
      <rPr>
        <sz val="12"/>
        <color theme="1"/>
        <rFont val="Times New Roman"/>
        <family val="1"/>
      </rPr>
      <t>: Rẽ theo hàng rào Trung tâm Giáo dục thường xuyên thành phố Thái Nguyên, vào 200m</t>
    </r>
  </si>
  <si>
    <t>Khu dân cư Kosy phường Gia Sàng, thành phố Thái Nguyên</t>
  </si>
  <si>
    <t>Bổ sung: Thêm tổ 13 do ngõ này rẽ vào Tổ dân phố 13</t>
  </si>
  <si>
    <t>Sửa đổi: Đề xuất bỏ cụm từ (Vào khu dân cư quy hoạch phường Quang Trung). Lý do: Hiện trạng đã cắm biển ngõ (giữ nguyên phù hợp hơn)</t>
  </si>
  <si>
    <t>Sửa đổi: Đội cảnh sát bảo vệ tỉnh thành khu cảnh quan đài tưởng niệm</t>
  </si>
  <si>
    <t>Sửa tên Trường Trung học cơ sở Chu Văn An thành Trường Trung học cơ sở Nguyễn Du</t>
  </si>
  <si>
    <t>Đường Hoàng Ngân. Từ ngã ba rẽ Đoàn Nghệ thuật tỉnh Thái Nguyên đến hết Công ty Xây dựng số 2, Áp tương đương của 8tr</t>
  </si>
  <si>
    <t>Khu tái định cư số 5, phường Tân Lập</t>
  </si>
  <si>
    <t xml:space="preserve">Từ đường Thanh niên xung phong đến đường 61 m cạnh Siêu thị Go </t>
  </si>
  <si>
    <t>Khu tái định cư số 4, phường Tân Lập</t>
  </si>
  <si>
    <t>Khu dân cư 11A phường Tân Lập, thành phố Thái Nguyên</t>
  </si>
  <si>
    <t>Khu dân cư 11B phường Tân Lập, thành phố Thái Nguyên</t>
  </si>
  <si>
    <t>Khu tái định cư liên tổ 19, 20 phường Trung Thành</t>
  </si>
  <si>
    <t>Mức Giá QĐ 46 x 1,3</t>
  </si>
  <si>
    <t>Khu tái định cư liên tổ 13, 19, 23 phường Phú Xá</t>
  </si>
  <si>
    <t>Sửa đổi: Hợp tác xã dịch vụ nông nghiệp Trung Thành thành Hợp tác xã dịch vụ nông nghiệp Trung Thành (cũ). Lý do: thay đổi địa điểm</t>
  </si>
  <si>
    <t xml:space="preserve"> Sửa đến cầu sắt sau Z159, thành đến Khu Tái định cư đường Việt Bắc</t>
  </si>
  <si>
    <r>
      <t xml:space="preserve">Ngõ số 404: Rẽ đến </t>
    </r>
    <r>
      <rPr>
        <sz val="12"/>
        <color rgb="FFFF0000"/>
        <rFont val="Times New Roman"/>
        <family val="1"/>
      </rPr>
      <t>Khu Tái định cư đường Việt Bắc</t>
    </r>
  </si>
  <si>
    <t>Ngõ số 12; 18; 22; 102; 120: Từ Phố Đồng Quang vào 100m</t>
  </si>
  <si>
    <t>Ngõ 324: Rẽ vào UBND phường 150m</t>
  </si>
  <si>
    <r>
      <t xml:space="preserve">Ngõ số 109; 107; 100; 97; </t>
    </r>
    <r>
      <rPr>
        <sz val="12"/>
        <color rgb="FFFF0000"/>
        <rFont val="Times New Roman"/>
        <family val="1"/>
      </rPr>
      <t>95; 89; 48</t>
    </r>
    <r>
      <rPr>
        <sz val="12"/>
        <color theme="1"/>
        <rFont val="Times New Roman"/>
        <family val="1"/>
      </rPr>
      <t>: Vào 100m</t>
    </r>
  </si>
  <si>
    <r>
      <t xml:space="preserve">ĐƯỜNG TÂN THỊNH (Từ đường Quang Trung qua </t>
    </r>
    <r>
      <rPr>
        <b/>
        <sz val="12"/>
        <color rgb="FFFF0000"/>
        <rFont val="Times New Roman"/>
        <family val="1"/>
      </rPr>
      <t>Trường Cao đẳng Thái Nguyên cơ sở 2</t>
    </r>
    <r>
      <rPr>
        <b/>
        <sz val="12"/>
        <color theme="1"/>
        <rFont val="Times New Roman"/>
        <family val="1"/>
      </rPr>
      <t xml:space="preserve"> gặp đường 3-2)</t>
    </r>
  </si>
  <si>
    <r>
      <t>Đổi tên</t>
    </r>
    <r>
      <rPr>
        <b/>
        <sz val="11"/>
        <rFont val="Times New Roman"/>
        <family val="1"/>
      </rPr>
      <t xml:space="preserve"> Trường Cao đẳng Kinh tế Tài chính</t>
    </r>
    <r>
      <rPr>
        <sz val="11"/>
        <rFont val="Times New Roman"/>
        <family val="1"/>
      </rPr>
      <t xml:space="preserve"> thành </t>
    </r>
    <r>
      <rPr>
        <b/>
        <sz val="11"/>
        <rFont val="Times New Roman"/>
        <family val="1"/>
      </rPr>
      <t>Trường Cao đẳng Thái Nguyên cơ sở 2</t>
    </r>
  </si>
  <si>
    <t>Ngõ số 4; 45; 75; 58; 68; 84; 109; 191: Vào 100m</t>
  </si>
  <si>
    <r>
      <rPr>
        <sz val="12"/>
        <color rgb="FFFF0000"/>
        <rFont val="Times New Roman"/>
        <family val="1"/>
      </rPr>
      <t>Ngõ số 07:</t>
    </r>
    <r>
      <rPr>
        <sz val="12"/>
        <color theme="1"/>
        <rFont val="Times New Roman"/>
        <family val="1"/>
      </rPr>
      <t xml:space="preserve"> Nhà văn hóa xóm Giữa 2 vào đến nhà văn hóa xóm Giữa 1</t>
    </r>
  </si>
  <si>
    <r>
      <t xml:space="preserve">Sửa đổi: </t>
    </r>
    <r>
      <rPr>
        <b/>
        <sz val="11"/>
        <rFont val="Times New Roman"/>
        <family val="1"/>
      </rPr>
      <t>Rẽ từ đường Tố Hữu đến nhà văn hóa xóm Đồng Lạnh</t>
    </r>
    <r>
      <rPr>
        <sz val="11"/>
        <rFont val="Times New Roman"/>
        <family val="1"/>
      </rPr>
      <t xml:space="preserve"> thành </t>
    </r>
    <r>
      <rPr>
        <b/>
        <sz val="11"/>
        <rFont val="Times New Roman"/>
        <family val="1"/>
      </rPr>
      <t>Rẽ từ đường Tố Hữu đến gặp đường Phúc Xuân - Phúc Trìu</t>
    </r>
    <r>
      <rPr>
        <sz val="11"/>
        <rFont val="Times New Roman"/>
        <family val="1"/>
      </rPr>
      <t>. Lý do: phù hợp với hiện trạng
Chuyển mục 19, 20 cũ ở mục này theo QĐ 46 sang ngõ của đường Bắc Sơn</t>
    </r>
  </si>
  <si>
    <r>
      <rPr>
        <sz val="12"/>
        <color rgb="FFFF0000"/>
        <rFont val="Times New Roman"/>
        <family val="1"/>
      </rPr>
      <t>Ngõ số 558</t>
    </r>
    <r>
      <rPr>
        <sz val="12"/>
        <color theme="1"/>
        <rFont val="Times New Roman"/>
        <family val="1"/>
      </rPr>
      <t>: Rẽ khu tập thể Bệnh viện Lao và bệnh Phổi, vào 100m</t>
    </r>
  </si>
  <si>
    <t>Ngõ số 556: Rẽ vào đến nhà văn hóa tổ 18, phường Tân Thịnh</t>
  </si>
  <si>
    <r>
      <t xml:space="preserve">Từ ngã tư </t>
    </r>
    <r>
      <rPr>
        <sz val="12"/>
        <color rgb="FFFF0000"/>
        <rFont val="Times New Roman"/>
        <family val="1"/>
      </rPr>
      <t>Trường Cao đẳng Thái Nguyên cơ sở 2</t>
    </r>
    <r>
      <rPr>
        <sz val="12"/>
        <color theme="1"/>
        <rFont val="Times New Roman"/>
        <family val="1"/>
      </rPr>
      <t xml:space="preserve"> đến hết đất Trường Tiểu học Tân Lập</t>
    </r>
  </si>
  <si>
    <r>
      <t xml:space="preserve">Qua 200m đến Nhà </t>
    </r>
    <r>
      <rPr>
        <sz val="12"/>
        <color rgb="FFFF0000"/>
        <rFont val="Times New Roman"/>
        <family val="1"/>
      </rPr>
      <t>văn hóa liên tổ 6, 7</t>
    </r>
  </si>
  <si>
    <r>
      <t xml:space="preserve">Từ Nhà văn hóa </t>
    </r>
    <r>
      <rPr>
        <sz val="12"/>
        <color rgb="FFFF0000"/>
        <rFont val="Times New Roman"/>
        <family val="1"/>
      </rPr>
      <t>liên tổ 6, 7 đến Khu dân cư Núi Dài</t>
    </r>
  </si>
  <si>
    <r>
      <rPr>
        <sz val="12"/>
        <color rgb="FFFF0000"/>
        <rFont val="Times New Roman"/>
        <family val="1"/>
      </rPr>
      <t>Ngõ số 1088</t>
    </r>
    <r>
      <rPr>
        <sz val="12"/>
        <color theme="1"/>
        <rFont val="Times New Roman"/>
        <family val="1"/>
      </rPr>
      <t>: Rẽ tổ dân phố 11, 12 đến Trường Cao đẳng nghề Luyện Kim</t>
    </r>
  </si>
  <si>
    <t>Đường trong khu dân cư tổ 23 cũ, đoạn từ Quốc lộ 17 rẽ vào đến cổng Trường Tiểu học Núi Voi</t>
  </si>
  <si>
    <t>Bổ sung tên Ngõ số 505</t>
  </si>
  <si>
    <r>
      <t xml:space="preserve">Giáp Phú Bình (xã Bàn Đạt), Từ đường </t>
    </r>
    <r>
      <rPr>
        <sz val="11"/>
        <color rgb="FF0070C0"/>
        <rFont val="Times New Roman"/>
        <family val="1"/>
      </rPr>
      <t>tàu</t>
    </r>
    <r>
      <rPr>
        <sz val="11"/>
        <rFont val="Times New Roman"/>
        <family val="1"/>
      </rPr>
      <t xml:space="preserve"> xóm Việt Long đi Đồng Liên đến hết đất xã Bàn Đạt (giá 660 nghìn đồng/m2)</t>
    </r>
  </si>
  <si>
    <r>
      <t xml:space="preserve">Sửa đổi: </t>
    </r>
    <r>
      <rPr>
        <b/>
        <sz val="11"/>
        <rFont val="Times New Roman"/>
        <family val="1"/>
      </rPr>
      <t>tổ 7 cũ</t>
    </r>
    <r>
      <rPr>
        <sz val="11"/>
        <rFont val="Times New Roman"/>
        <family val="1"/>
      </rPr>
      <t xml:space="preserve"> thành </t>
    </r>
    <r>
      <rPr>
        <b/>
        <sz val="11"/>
        <rFont val="Times New Roman"/>
        <family val="1"/>
      </rPr>
      <t>tổ 4</t>
    </r>
    <r>
      <rPr>
        <sz val="11"/>
        <rFont val="Times New Roman"/>
        <family val="1"/>
      </rPr>
      <t xml:space="preserve"> do thay đổi tên tổ</t>
    </r>
  </si>
  <si>
    <t>Giáp Phú Lương (Xã Cổ Lũng), từ Km78 + 200 (giáp đất xã Sơn Cẩm) đến Km78 + 400 (giá 5,0 tr đồng/m2)</t>
  </si>
  <si>
    <t>Giáp huyện Đồng Hỷ (xã Nam Hòa), Từ Quốc lộ 17 đi xã Huống Thượng (hết địa phận xã Nam Hòa) (giá 1,0 tr đồng/m2)</t>
  </si>
  <si>
    <t>Giáp Đồng Hỷ (xã Nam Hòa), Từ Cầu Đỏ đến hết đất kiốt xăng Doanh nghiệp Đồng Tâm (giá 5,7 tr đ/m2)</t>
  </si>
  <si>
    <t>Giáp Đồng Hỷ (thị Trấn Hóa Thượng), Từ giáp đất xã Cao Ngạn đến cách ngã ba thị trấn Hóa Thượng 200m (giá 3,8 tr đồng/m2)</t>
  </si>
  <si>
    <t>Bổ sung tên ngõ số 10 theo hiện trạng</t>
  </si>
  <si>
    <t>Bổ sung tên ngõ số 15 theo hiện trạng</t>
  </si>
  <si>
    <t xml:space="preserve">Bổ sung tên ngõ số 21 theo hiện trạng </t>
  </si>
  <si>
    <t>Bổ sung tên ngõ số 23 theo hiện trạng</t>
  </si>
  <si>
    <r>
      <t xml:space="preserve">Sửa </t>
    </r>
    <r>
      <rPr>
        <b/>
        <sz val="11"/>
        <rFont val="Times New Roman"/>
        <family val="1"/>
      </rPr>
      <t>Công ty cổ phần Lâm sản Thái Nguyên</t>
    </r>
    <r>
      <rPr>
        <sz val="11"/>
        <rFont val="Times New Roman"/>
        <family val="1"/>
      </rPr>
      <t xml:space="preserve"> thành </t>
    </r>
    <r>
      <rPr>
        <b/>
        <sz val="11"/>
        <rFont val="Times New Roman"/>
        <family val="1"/>
      </rPr>
      <t>Công ty cổ phần Lâm sản Thái Nguyên (cũ),</t>
    </r>
    <r>
      <rPr>
        <sz val="11"/>
        <rFont val="Times New Roman"/>
        <family val="1"/>
      </rPr>
      <t xml:space="preserve"> do đã thay đổi địa điểm</t>
    </r>
  </si>
  <si>
    <t>Bổ sung tên ngõ số 605 theo hiện trạng</t>
  </si>
  <si>
    <t>Bổ sung tên ngõ số 558. Lý do: phù hợp hiện trạng cắm biển ngõ mới</t>
  </si>
  <si>
    <t>Bổ sung tên ngõ số 1088</t>
  </si>
  <si>
    <t>Bổ sung tên ngõ số 407 và thay đổi tổ 27 thành tổ 4. Lý do: thay đổi biển ngõ mới và tổ dân phố</t>
  </si>
  <si>
    <t>Bổ sung tên ngõ số 323 và thay đổi tổ 3 thành tổ 4. Lý do: thay đổi biển ngõ mới và tổ dân phố</t>
  </si>
  <si>
    <t>Bổ sung tên ngõ số 311. Lý do: thay đổi biển ngõ mới</t>
  </si>
  <si>
    <t>Bổ sung tên ngõ số 290. Lý do: thay đổi biển ngõ mới</t>
  </si>
  <si>
    <t>Bổ sung tên ngõ số 400, theo hiện trạng</t>
  </si>
  <si>
    <t>Bổ sung tên ngõ số 744, theo hiện trạng</t>
  </si>
  <si>
    <t>Bổ sung tên ngõ số 524, theo hiện trạng</t>
  </si>
  <si>
    <t>Bổ sung tên ngõ số 1014 và phân đoạn, theo hiện trạng phù hợp với thực tế</t>
  </si>
  <si>
    <t>Bổ sung tên ngõ số 1016 và phân đoạn, theo hiện trạng phù hợp với thực tế</t>
  </si>
  <si>
    <t>Bổ sung tên ngõ số 1014, theo hiện trạng</t>
  </si>
  <si>
    <t>Bổ sung tên ngõ số 1046, theo hiện trạng</t>
  </si>
  <si>
    <t>Bổ sung tên ngõ số 860, theo hiện trạng</t>
  </si>
  <si>
    <t>Bổ sung tên ngõ số 793, theo hiện trạng</t>
  </si>
  <si>
    <t>Bổ sung tên ngõ số 700, theo hiện trạng</t>
  </si>
  <si>
    <t>Bổ sung tên ngõ số 605, theo hiện trạng</t>
  </si>
  <si>
    <t>Bổ sung tên ngõ số 23, theo hiện trạng</t>
  </si>
  <si>
    <t>Bổ sung tên ngõ số 21, theo hiện trạng</t>
  </si>
  <si>
    <t>Bổ sung tên ngõ số 15, theo hiện trạng</t>
  </si>
  <si>
    <t>Bổ sung tên ngõ số 10, theo hiện trạng</t>
  </si>
  <si>
    <t>Sửa đổi: xóm Bắc Lương thành liên tổ 6,7, do thay đổi tên tổ</t>
  </si>
  <si>
    <t>Sửa đổi: tổ 9, 10 thành tổ 9, do thay đổi tên tổ</t>
  </si>
  <si>
    <t>Sửa đổi: tổ 7 cũ thành tổ 4, do thay đổi tên tổ</t>
  </si>
  <si>
    <t>Bổ sung tên ngõ 191 theo hiện trạng</t>
  </si>
  <si>
    <t>Bổ sung tên ngõ 229, theo hiện trạng</t>
  </si>
  <si>
    <t>Bổ sung tên ngõ số 323 và thay đổi tổ 3 thành tổ 4</t>
  </si>
  <si>
    <t>Bổ sung tên ngõ số 311 theo hiện trạng</t>
  </si>
  <si>
    <t>Bổ sung tên ngõ số 290 theo hiện trạng</t>
  </si>
  <si>
    <t>Bổ sung tên ngõ 318. Lý do: thay đổi biển ngõ mới</t>
  </si>
  <si>
    <t>Bổ sung tên ngõ 229. Lý do: thay đổi biển ngõ mới</t>
  </si>
  <si>
    <t>Bổ sung tên ngõ 191. Lý do: thay đổi biển ngõ mới</t>
  </si>
  <si>
    <t>Bổ sung tên ngõ 318 theo hiện trạng</t>
  </si>
  <si>
    <t>Bổ sung tên ngõ số 407 và thay đổi tổ 27 thành tổ 4</t>
  </si>
  <si>
    <r>
      <t xml:space="preserve">Sửa </t>
    </r>
    <r>
      <rPr>
        <b/>
        <sz val="11"/>
        <rFont val="Times New Roman"/>
        <family val="1"/>
      </rPr>
      <t>Ngõ số 537</t>
    </r>
    <r>
      <rPr>
        <sz val="11"/>
        <rFont val="Times New Roman"/>
        <family val="1"/>
      </rPr>
      <t xml:space="preserve"> thành </t>
    </r>
    <r>
      <rPr>
        <b/>
        <sz val="11"/>
        <rFont val="Times New Roman"/>
        <family val="1"/>
      </rPr>
      <t xml:space="preserve">ngõ số 535 </t>
    </r>
    <r>
      <rPr>
        <sz val="11"/>
        <rFont val="Times New Roman"/>
        <family val="1"/>
      </rPr>
      <t>theo hiện trạng</t>
    </r>
  </si>
  <si>
    <r>
      <t xml:space="preserve">Sửa đổi: </t>
    </r>
    <r>
      <rPr>
        <b/>
        <sz val="11"/>
        <rFont val="Times New Roman"/>
        <family val="1"/>
      </rPr>
      <t>Ngõ số 530</t>
    </r>
    <r>
      <rPr>
        <sz val="11"/>
        <rFont val="Times New Roman"/>
        <family val="1"/>
      </rPr>
      <t xml:space="preserve"> thành </t>
    </r>
    <r>
      <rPr>
        <b/>
        <sz val="11"/>
        <rFont val="Times New Roman"/>
        <family val="1"/>
      </rPr>
      <t xml:space="preserve">ngõ số 532 </t>
    </r>
    <r>
      <rPr>
        <sz val="11"/>
        <rFont val="Times New Roman"/>
        <family val="1"/>
      </rPr>
      <t>do thay đổi biển ngõ</t>
    </r>
  </si>
  <si>
    <r>
      <t xml:space="preserve">Bổ sung tên </t>
    </r>
    <r>
      <rPr>
        <b/>
        <sz val="11"/>
        <rFont val="Times New Roman"/>
        <family val="1"/>
      </rPr>
      <t>Ngõ số 112</t>
    </r>
  </si>
  <si>
    <r>
      <t xml:space="preserve">Bổ sung tên </t>
    </r>
    <r>
      <rPr>
        <b/>
        <sz val="11"/>
        <rFont val="Times New Roman"/>
        <family val="1"/>
      </rPr>
      <t>Ngõ số 27</t>
    </r>
  </si>
  <si>
    <r>
      <t xml:space="preserve">Bổ sung: </t>
    </r>
    <r>
      <rPr>
        <b/>
        <sz val="11"/>
        <rFont val="Times New Roman"/>
        <family val="1"/>
      </rPr>
      <t>Ngõ số 50</t>
    </r>
  </si>
  <si>
    <r>
      <t xml:space="preserve">Bổ sung: </t>
    </r>
    <r>
      <rPr>
        <b/>
        <sz val="11"/>
        <rFont val="Times New Roman"/>
        <family val="1"/>
      </rPr>
      <t>Ngõ số 02</t>
    </r>
  </si>
  <si>
    <r>
      <t xml:space="preserve">Sửa </t>
    </r>
    <r>
      <rPr>
        <b/>
        <sz val="11"/>
        <rFont val="Times New Roman"/>
        <family val="1"/>
      </rPr>
      <t>Ngõ số 83</t>
    </r>
    <r>
      <rPr>
        <sz val="11"/>
        <rFont val="Times New Roman"/>
        <family val="1"/>
      </rPr>
      <t xml:space="preserve"> thành </t>
    </r>
    <r>
      <rPr>
        <b/>
        <sz val="11"/>
        <rFont val="Times New Roman"/>
        <family val="1"/>
      </rPr>
      <t>ngõ số 85</t>
    </r>
    <r>
      <rPr>
        <sz val="11"/>
        <rFont val="Times New Roman"/>
        <family val="1"/>
      </rPr>
      <t>. Lý do: Thay đổi biển ngõ</t>
    </r>
  </si>
  <si>
    <r>
      <t xml:space="preserve">Sửa </t>
    </r>
    <r>
      <rPr>
        <b/>
        <sz val="11"/>
        <rFont val="Times New Roman"/>
        <family val="1"/>
      </rPr>
      <t>Ngõ số 56</t>
    </r>
    <r>
      <rPr>
        <sz val="11"/>
        <rFont val="Times New Roman"/>
        <family val="1"/>
      </rPr>
      <t xml:space="preserve"> thành </t>
    </r>
    <r>
      <rPr>
        <b/>
        <sz val="11"/>
        <rFont val="Times New Roman"/>
        <family val="1"/>
      </rPr>
      <t>ngõ số 54</t>
    </r>
    <r>
      <rPr>
        <sz val="11"/>
        <rFont val="Times New Roman"/>
        <family val="1"/>
      </rPr>
      <t>. Lý do: Thay đổi biển ngõ</t>
    </r>
  </si>
  <si>
    <r>
      <t xml:space="preserve">Bổ sung: </t>
    </r>
    <r>
      <rPr>
        <b/>
        <sz val="11"/>
        <rFont val="Times New Roman"/>
        <family val="1"/>
      </rPr>
      <t>ngõ số 910</t>
    </r>
  </si>
  <si>
    <r>
      <t xml:space="preserve">Bổ sung: </t>
    </r>
    <r>
      <rPr>
        <b/>
        <sz val="11"/>
        <rFont val="Times New Roman"/>
        <family val="1"/>
      </rPr>
      <t>ngõ số 456A</t>
    </r>
  </si>
  <si>
    <r>
      <t xml:space="preserve">Bổ sung ngõ mới: </t>
    </r>
    <r>
      <rPr>
        <b/>
        <sz val="11"/>
        <rFont val="Times New Roman"/>
        <family val="1"/>
      </rPr>
      <t>Ngõ số 1224</t>
    </r>
  </si>
  <si>
    <t>Bổ sung tên ngõ số 1016 và chia lại đoạn</t>
  </si>
  <si>
    <r>
      <t xml:space="preserve">Sửa </t>
    </r>
    <r>
      <rPr>
        <b/>
        <sz val="11"/>
        <rFont val="Times New Roman"/>
        <family val="1"/>
      </rPr>
      <t>Ngõ số 1431</t>
    </r>
    <r>
      <rPr>
        <sz val="11"/>
        <rFont val="Times New Roman"/>
        <family val="1"/>
      </rPr>
      <t xml:space="preserve"> thành </t>
    </r>
    <r>
      <rPr>
        <b/>
        <sz val="11"/>
        <rFont val="Times New Roman"/>
        <family val="1"/>
      </rPr>
      <t>ngõ số 1421</t>
    </r>
    <r>
      <rPr>
        <sz val="11"/>
        <rFont val="Times New Roman"/>
        <family val="1"/>
      </rPr>
      <t>. Lý do: thay đổi biển cắm ngõ mới</t>
    </r>
  </si>
  <si>
    <t>Sửa đổi: Từ nhà văn hóa xóm Bắc Lương đến nghĩa trang xã Tích Lương thành Từ nhà văn hóa liên tổ 6, 7 đến Khu dân cư Núi Dài do thay tên tổ và địa danh</t>
  </si>
  <si>
    <t>Sửa xóm Bắc Lương thành liên tổ 6, 7, do thay đổi tên tổ</t>
  </si>
  <si>
    <r>
      <t xml:space="preserve">Sửa </t>
    </r>
    <r>
      <rPr>
        <b/>
        <sz val="11"/>
        <rFont val="Times New Roman"/>
        <family val="1"/>
      </rPr>
      <t>Ngõ số 709</t>
    </r>
    <r>
      <rPr>
        <sz val="11"/>
        <rFont val="Times New Roman"/>
        <family val="1"/>
      </rPr>
      <t xml:space="preserve"> thành </t>
    </r>
    <r>
      <rPr>
        <b/>
        <sz val="11"/>
        <rFont val="Times New Roman"/>
        <family val="1"/>
      </rPr>
      <t>ngõ số 711</t>
    </r>
    <r>
      <rPr>
        <sz val="11"/>
        <rFont val="Times New Roman"/>
        <family val="1"/>
      </rPr>
      <t xml:space="preserve"> do thay đổi biển ngõ</t>
    </r>
  </si>
  <si>
    <r>
      <t xml:space="preserve">Sửa đổi: </t>
    </r>
    <r>
      <rPr>
        <b/>
        <sz val="11"/>
        <rFont val="Times New Roman"/>
        <family val="1"/>
      </rPr>
      <t>Trường Cao đẳng Kinh tế Tài chính</t>
    </r>
    <r>
      <rPr>
        <sz val="11"/>
        <rFont val="Times New Roman"/>
        <family val="1"/>
      </rPr>
      <t xml:space="preserve"> thành </t>
    </r>
    <r>
      <rPr>
        <b/>
        <sz val="11"/>
        <rFont val="Times New Roman"/>
        <family val="1"/>
      </rPr>
      <t>Trường Cao đẳng Thái Nguyên cơ sở 2</t>
    </r>
  </si>
  <si>
    <r>
      <t xml:space="preserve">Sửa đổi: </t>
    </r>
    <r>
      <rPr>
        <b/>
        <sz val="11"/>
        <rFont val="Times New Roman"/>
        <family val="1"/>
      </rPr>
      <t>Trường Cao đẳng Kinh tế Tài chính</t>
    </r>
    <r>
      <rPr>
        <sz val="11"/>
        <rFont val="Times New Roman"/>
        <family val="1"/>
      </rPr>
      <t xml:space="preserve"> thành </t>
    </r>
    <r>
      <rPr>
        <b/>
        <sz val="11"/>
        <rFont val="Times New Roman"/>
        <family val="1"/>
      </rPr>
      <t>Trường Cao đẳng thái nguyên cơ sở 2</t>
    </r>
  </si>
  <si>
    <t>Bổ sung tên ngõ số 558 theo hiện trạng</t>
  </si>
  <si>
    <r>
      <t xml:space="preserve">Sửa đổi: </t>
    </r>
    <r>
      <rPr>
        <b/>
        <sz val="11"/>
        <rFont val="Times New Roman"/>
        <family val="1"/>
      </rPr>
      <t>tổ 13</t>
    </r>
    <r>
      <rPr>
        <sz val="11"/>
        <rFont val="Times New Roman"/>
        <family val="1"/>
      </rPr>
      <t xml:space="preserve"> thành </t>
    </r>
    <r>
      <rPr>
        <b/>
        <sz val="11"/>
        <rFont val="Times New Roman"/>
        <family val="1"/>
      </rPr>
      <t>tổ 9,</t>
    </r>
    <r>
      <rPr>
        <sz val="11"/>
        <rFont val="Times New Roman"/>
        <family val="1"/>
      </rPr>
      <t xml:space="preserve"> do đổi tên tổ</t>
    </r>
  </si>
  <si>
    <r>
      <t xml:space="preserve">Sửa đổi: </t>
    </r>
    <r>
      <rPr>
        <b/>
        <sz val="11"/>
        <rFont val="Times New Roman"/>
        <family val="1"/>
      </rPr>
      <t>tổ 24</t>
    </r>
    <r>
      <rPr>
        <sz val="11"/>
        <rFont val="Times New Roman"/>
        <family val="1"/>
      </rPr>
      <t xml:space="preserve"> thành </t>
    </r>
    <r>
      <rPr>
        <b/>
        <sz val="11"/>
        <rFont val="Times New Roman"/>
        <family val="1"/>
      </rPr>
      <t>tổ 12, do</t>
    </r>
    <r>
      <rPr>
        <sz val="11"/>
        <rFont val="Times New Roman"/>
        <family val="1"/>
      </rPr>
      <t xml:space="preserve"> đổi tên tổ </t>
    </r>
  </si>
  <si>
    <t xml:space="preserve">Sửa tổ 15 thành tổ 11 do đã đổi tên tổ </t>
  </si>
  <si>
    <t xml:space="preserve">Sửa tổ 14 thành tổ 8 do thay đổi tên tổ </t>
  </si>
  <si>
    <t>Sửa tổ 14 thành tổ 8 và tổ 17 thành tổ 10 do thay đổi tên tổ</t>
  </si>
  <si>
    <t xml:space="preserve">Sửa tổ 16 thành tổ 8 do thay đổi tên tổ </t>
  </si>
  <si>
    <r>
      <t xml:space="preserve">Sửa </t>
    </r>
    <r>
      <rPr>
        <b/>
        <sz val="11"/>
        <rFont val="Times New Roman"/>
        <family val="1"/>
      </rPr>
      <t>tổ 15</t>
    </r>
    <r>
      <rPr>
        <sz val="11"/>
        <rFont val="Times New Roman"/>
        <family val="1"/>
      </rPr>
      <t xml:space="preserve"> thành </t>
    </r>
    <r>
      <rPr>
        <b/>
        <sz val="11"/>
        <rFont val="Times New Roman"/>
        <family val="1"/>
      </rPr>
      <t xml:space="preserve">tổ 8 </t>
    </r>
    <r>
      <rPr>
        <sz val="11"/>
        <rFont val="Times New Roman"/>
        <family val="1"/>
      </rPr>
      <t>do thay đổi tổ</t>
    </r>
  </si>
  <si>
    <r>
      <t xml:space="preserve">Sửa </t>
    </r>
    <r>
      <rPr>
        <b/>
        <sz val="11"/>
        <rFont val="Times New Roman"/>
        <family val="1"/>
      </rPr>
      <t>tổ 20</t>
    </r>
    <r>
      <rPr>
        <sz val="11"/>
        <rFont val="Times New Roman"/>
        <family val="1"/>
      </rPr>
      <t xml:space="preserve"> thành </t>
    </r>
    <r>
      <rPr>
        <b/>
        <sz val="11"/>
        <rFont val="Times New Roman"/>
        <family val="1"/>
      </rPr>
      <t>tổ 10</t>
    </r>
    <r>
      <rPr>
        <sz val="11"/>
        <rFont val="Times New Roman"/>
        <family val="1"/>
      </rPr>
      <t xml:space="preserve"> do thay đổi tổ </t>
    </r>
  </si>
  <si>
    <t>Bổ sung tên Ngõ số 356 theo hiện trạng</t>
  </si>
  <si>
    <t>Bổ sung tên ngõ số 527 , theo hiện trạng</t>
  </si>
  <si>
    <t>Bổ sung tên Ngõ số 321, theo hiện trạng</t>
  </si>
  <si>
    <t>Bổ sung tên ngõ số 321, theo hiện trạng</t>
  </si>
  <si>
    <t>Bổ sung tên ngõ số 356, theo hiện trạng</t>
  </si>
  <si>
    <t>Bổ sung tên ngõ số 191 và khu dân cư tổ 9 thành khu dân cư tổ 5, theo hiện trạng và thay đổi địa danh tổ dân phố</t>
  </si>
  <si>
    <t>Bổ sung ngõ mới: Ngõ số 1224, theo hiện trạng và phù hợp với hiện trạng,</t>
  </si>
  <si>
    <t>Bổ sung: ngõ số 408, theo hiện trạng</t>
  </si>
  <si>
    <t>Bổ sung: ngõ số 610; 908; 1132, theo hiện trạng</t>
  </si>
  <si>
    <t>Bổ sung: ngõ số 744, theo hiện trạng</t>
  </si>
  <si>
    <t>Bổ sung: ngõ số 426, theo hiện trạng</t>
  </si>
  <si>
    <t>Bổ sung: ngõ số 1050, theo hiện trạng</t>
  </si>
  <si>
    <t>Bổ sung: ngõ số 1142, theo hiện trạng</t>
  </si>
  <si>
    <t>Bổ sung: ngõ số 456A, theo hiện trạng</t>
  </si>
  <si>
    <t>Bổ sung: ngõ số 910, theo hiện trạng</t>
  </si>
  <si>
    <t>Bổ sung: Ngõ số 02 và phân đoạn, theo hiện trạng và phù hợp với hiện trạng,</t>
  </si>
  <si>
    <t>Bổ sung: Ngõ số 50, theo hiện trạng</t>
  </si>
  <si>
    <t>Bổ sung: Ngõ số 27, theo hiện trạng</t>
  </si>
  <si>
    <t>Bổ sung: Ngõ số 112, theo hiện trạng</t>
  </si>
  <si>
    <t>Bổ sung tên ngõ số 18, theo hiện trạng</t>
  </si>
  <si>
    <t>Bổ sung tên Ngõ số 28, theo hiện trạng</t>
  </si>
  <si>
    <t>Bổ sung tên ngõ số 28, theo hiện trạng</t>
  </si>
  <si>
    <t>Bổ sung tên Ngõ số 41, theo hiện trạng</t>
  </si>
  <si>
    <t>Bổ sung tên ngõ số 41, theo hiện trạng</t>
  </si>
  <si>
    <t>Bổ sung tên Ngõ số 36, theo hiện trạng</t>
  </si>
  <si>
    <t>Bổ sung tên ngõ số 36, theo hiện trạng</t>
  </si>
  <si>
    <t>Bổ sung tên Ngõ số 46, theo hiện trạng</t>
  </si>
  <si>
    <t>Bổ sung tên ngõ số 46, theo hiện trạng</t>
  </si>
  <si>
    <t>Sửa tên Nhà văn hóa tổ 7 thành Nhà văn hóa tổ 4. , do đổi tên tổ</t>
  </si>
  <si>
    <t>Sửa đổi: Nhà văn hóa tổ 7 thành Nhà văn hóa tổ 4. , do đổi tên tổ</t>
  </si>
  <si>
    <t>Sửa đổi: Nhà văn hóa tổ 7 thành Nhà văn hóa tổ 4, do đổi tên tổ</t>
  </si>
  <si>
    <t>Sửa tên Nhà văn hóa tổ 7 thành Nhà văn hóa tổ 4, do đổi tên tổ</t>
  </si>
  <si>
    <t>Từ đường đường Bắc Sơn rẽ vào đến nhà văn hóa xóm Cây Si</t>
  </si>
  <si>
    <t>Sửa đổi: Rẽ vào đến nhà văn hóa xóm Xuân Hòa thành Từ đường đường Bắc Sơn rẽ vào đến nhà văn hóa xóm Cao Trãng để phù hợp với hiện trạng. Ngõ này chuyển từ đường Tố Hữu</t>
  </si>
  <si>
    <t>Sửa đổi: Từ đường Tố Hữu vào đến nhà văn hóa xóm Cây Thị thành Từ đường đường Bắc Sơn vào đến Khu dân cư số 1, 2 xã Phúc Xuân. Lý do: thay đổi trục đường</t>
  </si>
  <si>
    <t>Từ đường đường Bắc Sơn vào đến Nhà văn hóa xóm Cây Thị 2</t>
  </si>
  <si>
    <t>Sửa Từ nhà văn hóa xóm Cây Thị đến nhà văn hóa xóm Đèo Đá thành Từ đường đường Bắc Sơn vào đến Nhà văn hóa xóm Cây Thị 2. Lý do: thay đổi trục đường</t>
  </si>
  <si>
    <t>Sửa đổi: Từ nhà văn hóa xóm Cây Thị đến nhà văn hóa xóm Đèo Đá thành Từ đường đường Bắc Sơn vào đến Nhà văn hóa xóm Cây Thị 2. Lý do: thay đổi trục đường</t>
  </si>
  <si>
    <r>
      <t xml:space="preserve">Sửa </t>
    </r>
    <r>
      <rPr>
        <b/>
        <sz val="11"/>
        <rFont val="Times New Roman"/>
        <family val="1"/>
      </rPr>
      <t>Từ đường Tố Hữu vào đến nhà văn hóa xóm Cây Thị</t>
    </r>
    <r>
      <rPr>
        <sz val="11"/>
        <rFont val="Times New Roman"/>
        <family val="1"/>
      </rPr>
      <t xml:space="preserve"> thành </t>
    </r>
    <r>
      <rPr>
        <b/>
        <sz val="11"/>
        <rFont val="Times New Roman"/>
        <family val="1"/>
      </rPr>
      <t xml:space="preserve">Từ đường đường Bắc Sơn vào đến Khu dân cư số 1, 2 xã Phúc Xuân, </t>
    </r>
    <r>
      <rPr>
        <sz val="11"/>
        <rFont val="Times New Roman"/>
        <family val="1"/>
      </rPr>
      <t>do thay đổi đường</t>
    </r>
  </si>
  <si>
    <t>Bò mục 7.1 từ đường Tố Hữu vào khu tái định cư, đường rộng 41m (đường đôi), do  hiện trạng chỉ có quy hoạch đường 14m và 11m có hành lang đường điện ở giữa</t>
  </si>
  <si>
    <r>
      <t xml:space="preserve">Sửa </t>
    </r>
    <r>
      <rPr>
        <b/>
        <sz val="11"/>
        <rFont val="Times New Roman"/>
        <family val="1"/>
      </rPr>
      <t>ngã ba đi Nam Hồ Núi Cốc</t>
    </r>
    <r>
      <rPr>
        <sz val="11"/>
        <rFont val="Times New Roman"/>
        <family val="1"/>
      </rPr>
      <t xml:space="preserve"> thành </t>
    </r>
    <r>
      <rPr>
        <b/>
        <sz val="11"/>
        <rFont val="Times New Roman"/>
        <family val="1"/>
      </rPr>
      <t>gặp đường Bắc Sơn,</t>
    </r>
    <r>
      <rPr>
        <sz val="11"/>
        <rFont val="Times New Roman"/>
        <family val="1"/>
      </rPr>
      <t xml:space="preserve"> giảm đoạn từ đường Bắc Sơn đến nga ba đi Nam Hồ Núi Cốc, do trùng với đường Bắc Sơn </t>
    </r>
  </si>
  <si>
    <r>
      <t xml:space="preserve">Bổ sung: </t>
    </r>
    <r>
      <rPr>
        <b/>
        <sz val="11"/>
        <rFont val="Times New Roman"/>
        <family val="1"/>
      </rPr>
      <t>Ngõ số 111</t>
    </r>
    <r>
      <rPr>
        <sz val="11"/>
        <rFont val="Times New Roman"/>
        <family val="1"/>
      </rPr>
      <t>, hạ tầng tương đương ngõ 109</t>
    </r>
  </si>
  <si>
    <t>Bỏ Mục 2. Từ giáp đất KDC số 3, phường Tân Thịnh đến gặp ngã ba cổng bệnh viện Lao và bệnh phổi ra đường thống nhất, do trùng với đường Hồ Đắc Di, đoạn còn lại đến đường Phú Thái (đường bê tông)</t>
  </si>
  <si>
    <r>
      <t xml:space="preserve">Sửa tên </t>
    </r>
    <r>
      <rPr>
        <b/>
        <sz val="11"/>
        <rFont val="Times New Roman"/>
        <family val="1"/>
      </rPr>
      <t>Trường Tiểu học Đội Cấn</t>
    </r>
    <r>
      <rPr>
        <sz val="11"/>
        <rFont val="Times New Roman"/>
        <family val="1"/>
      </rPr>
      <t xml:space="preserve"> thành </t>
    </r>
    <r>
      <rPr>
        <b/>
        <sz val="11"/>
        <rFont val="Times New Roman"/>
        <family val="1"/>
      </rPr>
      <t>Trường Tiểu học Đội Cấn 1</t>
    </r>
  </si>
  <si>
    <r>
      <t xml:space="preserve">Sửa: </t>
    </r>
    <r>
      <rPr>
        <b/>
        <sz val="11"/>
        <rFont val="Times New Roman"/>
        <family val="1"/>
      </rPr>
      <t>Rẽ vào đến nhà văn hóa xóm Cây Si</t>
    </r>
    <r>
      <rPr>
        <sz val="11"/>
        <rFont val="Times New Roman"/>
        <family val="1"/>
      </rPr>
      <t xml:space="preserve"> thành </t>
    </r>
    <r>
      <rPr>
        <b/>
        <sz val="11"/>
        <rFont val="Times New Roman"/>
        <family val="1"/>
      </rPr>
      <t xml:space="preserve">Từ đường đường Bắc Sơn rẽ vào đến nhà văn hóa xóm Cây Si, </t>
    </r>
    <r>
      <rPr>
        <sz val="11"/>
        <rFont val="Times New Roman"/>
        <family val="1"/>
      </rPr>
      <t>để phù hợp với hiện trạng. Ngõ này chuyển từ đường Tố Hữu sang</t>
    </r>
  </si>
  <si>
    <t>Sửa đổi: Tổ 15 thành tổ 10, do đổi tên tổ</t>
  </si>
  <si>
    <t>Sửa đổi: Tổ 12 thành tổ 7, do đổi tên tổ</t>
  </si>
  <si>
    <t>Sửa đổi: Tổ 16 thành tổ 7, do đổi tên tổ</t>
  </si>
  <si>
    <t>Sửa Tổ 15 thành tổ 10, do đổi tên tổ</t>
  </si>
  <si>
    <t>Sửa Tổ 12 thành tổ 7, do đổi tên tổ</t>
  </si>
  <si>
    <t>Sửa Tổ 16 thành tổ 7, do đổi tên tổ</t>
  </si>
  <si>
    <r>
      <rPr>
        <sz val="11"/>
        <rFont val="Times New Roman"/>
        <family val="1"/>
      </rPr>
      <t xml:space="preserve">Sửa điểm cuối </t>
    </r>
    <r>
      <rPr>
        <b/>
        <sz val="11"/>
        <rFont val="Times New Roman"/>
        <family val="1"/>
      </rPr>
      <t xml:space="preserve">đến đường Lương Ngọc Quyến </t>
    </r>
    <r>
      <rPr>
        <sz val="11"/>
        <rFont val="Times New Roman"/>
        <family val="1"/>
      </rPr>
      <t>thành</t>
    </r>
    <r>
      <rPr>
        <b/>
        <sz val="11"/>
        <rFont val="Times New Roman"/>
        <family val="1"/>
      </rPr>
      <t xml:space="preserve"> đến ngã ba xóm Cao Trãng, </t>
    </r>
    <r>
      <rPr>
        <sz val="11"/>
        <rFont val="Times New Roman"/>
        <family val="1"/>
      </rPr>
      <t>do kéo dài đoạn</t>
    </r>
  </si>
  <si>
    <r>
      <t xml:space="preserve">Bổ sung: </t>
    </r>
    <r>
      <rPr>
        <b/>
        <sz val="11"/>
        <rFont val="Times New Roman"/>
        <family val="1"/>
      </rPr>
      <t>Ngõ mới số 647</t>
    </r>
    <r>
      <rPr>
        <sz val="11"/>
        <rFont val="Times New Roman"/>
        <family val="1"/>
      </rPr>
      <t xml:space="preserve"> rẽ vào khu dân cư 210</t>
    </r>
  </si>
  <si>
    <r>
      <t xml:space="preserve">3. Giá đất ở tại nông thôn; đất thương mại dịch vụ; đất cơ sở sản xuất phi nông </t>
    </r>
    <r>
      <rPr>
        <b/>
        <sz val="12"/>
        <color rgb="FF0070C0"/>
        <rFont val="Times New Roman"/>
        <family val="1"/>
      </rPr>
      <t>nghiệp</t>
    </r>
    <r>
      <rPr>
        <b/>
        <sz val="12"/>
        <color theme="1"/>
        <rFont val="Times New Roman"/>
        <family val="1"/>
      </rPr>
      <t xml:space="preserve">; đất sử dụng cho hoạt động </t>
    </r>
    <r>
      <rPr>
        <b/>
        <sz val="12"/>
        <color rgb="FF0070C0"/>
        <rFont val="Times New Roman"/>
        <family val="1"/>
      </rPr>
      <t>khoáng</t>
    </r>
    <r>
      <rPr>
        <b/>
        <sz val="12"/>
        <color theme="1"/>
        <rFont val="Times New Roman"/>
        <family val="1"/>
      </rPr>
      <t xml:space="preserve"> sản nằm ngoài các trục đường giao thông đã có trong bảng giá</t>
    </r>
  </si>
  <si>
    <r>
      <t xml:space="preserve">2. Giá đất ở tại đô thị; đất thương mại dịch vụ; đất cơ sở sản xuất phi nông </t>
    </r>
    <r>
      <rPr>
        <b/>
        <sz val="12"/>
        <color rgb="FF0070C0"/>
        <rFont val="Times New Roman"/>
        <family val="1"/>
      </rPr>
      <t>nghiệp</t>
    </r>
    <r>
      <rPr>
        <b/>
        <sz val="12"/>
        <color theme="1"/>
        <rFont val="Times New Roman"/>
        <family val="1"/>
      </rPr>
      <t xml:space="preserve">; đất sử dụng cho hoạt động </t>
    </r>
    <r>
      <rPr>
        <b/>
        <sz val="12"/>
        <color rgb="FF0070C0"/>
        <rFont val="Times New Roman"/>
        <family val="1"/>
      </rPr>
      <t>khoáng</t>
    </r>
    <r>
      <rPr>
        <b/>
        <sz val="12"/>
        <color theme="1"/>
        <rFont val="Times New Roman"/>
        <family val="1"/>
      </rPr>
      <t xml:space="preserve"> sản nằm ngoài các trục đường giao thông đã có trong bảng giá</t>
    </r>
  </si>
  <si>
    <t>- 'Đổi tên "xóm Khe Vàng 1" thành "xóm Khe Vàng" theo NQ 206/NQ-HĐND ngày 10/12/2021 của HĐND tỉnh
- Điều chỉnh tuyến "Đoạn còn lại đến hết xóm Khe Vàng 1" thành "Sau 300m đến hết đất xóm Khe Vàng"</t>
  </si>
  <si>
    <t xml:space="preserve"> - 5 đoạn đường có mức giá cao nhất:
 + Quốc lộ 3 cũ: Từ Km90 (cổng Bệnh viện Đa khoa huyện) đến Km91 + 200: giá huyện đề xuất 10,4 triệu/m2
 + Quốc lộ 3 cũ: Từ Km91 + 500 đến Km92 + 450 (cổng Huyện đội): giá huyện đề xuất 9 triệu/m2
 + Quốc lộ 3 cũ: Từ Km89 + 400 đến Km89 + 900 (Cầu Trắng): giá huyện đề xuất 7,5 triệu/m2
 + Quốc lộ 3 cũ: Từ Km85 + 660 đến cầu Thủy Tinh: giá huyện đề xuất 7 triệu/m2
 + Quốc lộ 3 cũ: Từ Km92 + 450 đến Km93 + 100 (hết đất thị trấn Đu): giá huyện đề xuất 7 triệu/m2
 - 5 đoạn đường có mức giá thấp nhất:
 + TRỤC QUỐC LỘ 3 - YÊN NINH - YÊN TRẠCH - PHÚ TIẾN: Các đường bê tông còn lại: giá huyện đề xuất 400 nghìn/m2
 + Các đường khác: Xã Động Đạt: Đường bê tông 6m tại các xóm Khe Nác, Đồng Tâm, Ao Trám: giá huyện đề xuất 450 nghìn/m2
 + Đường từ Quốc lộ 3 đi kho K87B đến hết đất Yên Đổ: Từ cầu Khe Nác đến hết đất Yên Đổ: giá huyện đề xuất 500 nghìn/m2
 + Từ Quốc lộ 3 đi xóm Gốc Vải (hai hướng): Sau 300m đến đền hết địa phận xóm Gốc Vải: giá huyện đề xuất 500 nghìn/m2
 + TRỤC QUỐC LỘ 3 - YÊN NINH - YÊN TRẠCH - PHÚ TIẾN: Các đường bê tông có đấu nối với trục đường liên xã Yên Ninh, Yên Trạch đến giáp đất Phú Tiến (huyện Định Hóa): Sau 150m đến 300m: giá huyện đề xuất 500 nghìn/m2.</t>
  </si>
  <si>
    <t>Từ ngã 3 đi đền Thắm (Chợ Mới, Bắc Kạn) đến hết đất xã Yên Ninh</t>
  </si>
  <si>
    <t>XÃ PHẤN MỄ</t>
  </si>
  <si>
    <t>(Kèm theo Quyết định số       /2024/QĐ-UBND ngày        tháng 10 năm 2024 của Uỷ ban nhân dân tỉnh Thái Nguyên)</t>
  </si>
  <si>
    <t>UBND xã Phú Thượng đề xuất bổ sung</t>
  </si>
  <si>
    <t xml:space="preserve">Thay "Bãi Lai" thành " tổ dân phố số 1", thêm tên "Ngõ số 6" theo Nghị quyết số 79/NQ-HĐND  ngày 11/12/2019 của HĐND tỉnh Thái Nguyên </t>
  </si>
  <si>
    <t>UBND huyện đề xuất bổ sung, đường Asphalt rộng 7m. Giáp xã Khe Mo "Từ qua Chợ Khe Mo 100m đi Đèo Khế gặp Quốc lộ 1B (đến hết địa phận xã Khe Mo)" (giá 800 nghìn)</t>
  </si>
  <si>
    <t>UBND xã Tràng Xá đề xuất bổ sung</t>
  </si>
  <si>
    <t>UBND xã Phương Giao đề xuất bổ sung</t>
  </si>
  <si>
    <t>UBND huyện đề xuất bổ sung, đường Asphalt rộng 7m, tương đương trục các đoạn còn lại đường Thượng Nung - Sảng Mộc</t>
  </si>
  <si>
    <t>UBND huyện đề xuất bổ sung</t>
  </si>
  <si>
    <t xml:space="preserve">TRỤC CHÍNH TỪ GIÁP ĐẤT HUYỆN PHÚ LƯƠNG ĐẾN ĐƯỜNG 1 THÁNG 8 VÀ TỪ GIÁP ĐƯỜNG 1 THÁNG 8 ĐẾN ĐÈO KHẾ GIÁP ĐẤT HUYỆN SƠN DƯƠNG, TỈNH TUYÊN QUANG </t>
  </si>
  <si>
    <r>
      <t xml:space="preserve">Từ Cầu Rùm xã Cù Vân đến giáp đất </t>
    </r>
    <r>
      <rPr>
        <sz val="12"/>
        <color rgb="FFFF0000"/>
        <rFont val="Times New Roman"/>
        <family val="1"/>
      </rPr>
      <t>kiot</t>
    </r>
    <r>
      <rPr>
        <sz val="12"/>
        <rFont val="Times New Roman"/>
        <family val="1"/>
      </rPr>
      <t xml:space="preserve"> xăng dầu số 58 xã Hà Thượng </t>
    </r>
  </si>
  <si>
    <r>
      <t xml:space="preserve">Từ giáp đất </t>
    </r>
    <r>
      <rPr>
        <sz val="12"/>
        <color rgb="FFFF0000"/>
        <rFont val="Times New Roman"/>
        <family val="1"/>
      </rPr>
      <t>kiot</t>
    </r>
    <r>
      <rPr>
        <sz val="12"/>
        <rFont val="Times New Roman"/>
        <family val="1"/>
      </rPr>
      <t xml:space="preserve"> xăng dầu số 58 xã Hà Thượng đến đường tàu cắt ngang xóm Đồng Bông, xã Hà Thượng</t>
    </r>
  </si>
  <si>
    <t>Từ đường tàu cắt ngang xóm Đồng Bông, xã Hà Thượng đến hết đất xã Hà Thượng (đến đường 1 tháng 8)</t>
  </si>
  <si>
    <t>Trục chính từ Km 0+00 (Quốc lộ 37 Km 149+920, ranh giới tiếp giáp tổ dân phố An Long, thị trấn Hùng Sơn và xóm 2, xã Hà Thượng) đến Km 6+170 (Quốc lộ 37 Km 154+250, ranh giới tiếp giáp tổ dân phố Đình, thị trấn Hùng Sơn và xóm Phố Dầu, xã Tiên Hội)</t>
  </si>
  <si>
    <r>
      <t>Từ giáp đất xã Hà Thượng đến </t>
    </r>
    <r>
      <rPr>
        <sz val="12"/>
        <color rgb="FFFF0000"/>
        <rFont val="Times New Roman"/>
        <family val="1"/>
      </rPr>
      <t>kiot</t>
    </r>
    <r>
      <rPr>
        <sz val="12"/>
        <rFont val="Times New Roman"/>
        <family val="1"/>
      </rPr>
      <t xml:space="preserve"> xăng dầu Dốc Đình thị trấn Hùng Sơn</t>
    </r>
  </si>
  <si>
    <r>
      <t xml:space="preserve">Từ </t>
    </r>
    <r>
      <rPr>
        <sz val="12"/>
        <color rgb="FFFF0000"/>
        <rFont val="Times New Roman"/>
        <family val="1"/>
      </rPr>
      <t>kiot</t>
    </r>
    <r>
      <rPr>
        <sz val="12"/>
        <rFont val="Times New Roman"/>
        <family val="1"/>
      </rPr>
      <t xml:space="preserve"> xăng dầu dốc Đình đến cầu Đầm Phủ</t>
    </r>
  </si>
  <si>
    <r>
      <t xml:space="preserve">Từ đường rẽ vào Khu di tích 27/7 đến </t>
    </r>
    <r>
      <rPr>
        <sz val="12"/>
        <color rgb="FFFF0000"/>
        <rFont val="Times New Roman"/>
        <family val="1"/>
      </rPr>
      <t>kiot</t>
    </r>
    <r>
      <rPr>
        <sz val="12"/>
        <rFont val="Times New Roman"/>
        <family val="1"/>
      </rPr>
      <t xml:space="preserve"> xăng dầu số 19</t>
    </r>
  </si>
  <si>
    <r>
      <t>Từ</t>
    </r>
    <r>
      <rPr>
        <sz val="12"/>
        <color rgb="FFFF0000"/>
        <rFont val="Times New Roman"/>
        <family val="1"/>
      </rPr>
      <t xml:space="preserve"> kiot</t>
    </r>
    <r>
      <rPr>
        <sz val="12"/>
        <rFont val="Times New Roman"/>
        <family val="1"/>
      </rPr>
      <t xml:space="preserve"> xăng dầu số 19 đến đường rẽ vào Chi cục Thuế</t>
    </r>
  </si>
  <si>
    <t>Từ Cầu Đen (giáp đường 1 tháng 8) đến cầu Suối Long</t>
  </si>
  <si>
    <r>
      <t xml:space="preserve">Từ cổng Trường Tiểu học Yên Lãng 1 đến qua </t>
    </r>
    <r>
      <rPr>
        <sz val="12"/>
        <color rgb="FFFF0000"/>
        <rFont val="Times New Roman"/>
        <family val="1"/>
      </rPr>
      <t>kiot</t>
    </r>
    <r>
      <rPr>
        <sz val="12"/>
        <rFont val="Times New Roman"/>
        <family val="1"/>
      </rPr>
      <t xml:space="preserve"> xăng Yên Lãng 300m</t>
    </r>
  </si>
  <si>
    <r>
      <t xml:space="preserve">Từ qua </t>
    </r>
    <r>
      <rPr>
        <sz val="12"/>
        <color rgb="FFFF0000"/>
        <rFont val="Times New Roman"/>
        <family val="1"/>
      </rPr>
      <t>kiot</t>
    </r>
    <r>
      <rPr>
        <sz val="12"/>
        <rFont val="Times New Roman"/>
        <family val="1"/>
      </rPr>
      <t xml:space="preserve"> xăng Yên Lãng 300m đến hết đất xã Yên Lãng (giáp đất huyện Sơn Dương - Tuyên Quang)</t>
    </r>
  </si>
  <si>
    <r>
      <t xml:space="preserve">Từ cầu Suối Huyền (giáp đất xã Cù Vân) đến đường rẽ </t>
    </r>
    <r>
      <rPr>
        <sz val="12"/>
        <color rgb="FFFF0000"/>
        <rFont val="Times New Roman"/>
        <family val="1"/>
      </rPr>
      <t>Trại</t>
    </r>
    <r>
      <rPr>
        <sz val="12"/>
        <rFont val="Times New Roman"/>
        <family val="1"/>
      </rPr>
      <t xml:space="preserve"> giống lúa An Khánh</t>
    </r>
  </si>
  <si>
    <r>
      <t xml:space="preserve">Từ đường rẽ </t>
    </r>
    <r>
      <rPr>
        <sz val="12"/>
        <color rgb="FFFF0000"/>
        <rFont val="Times New Roman"/>
        <family val="1"/>
      </rPr>
      <t>Trại</t>
    </r>
    <r>
      <rPr>
        <sz val="12"/>
        <rFont val="Times New Roman"/>
        <family val="1"/>
      </rPr>
      <t xml:space="preserve"> giống lúa An Khánh đến đường rẽ Trường Trung học cơ sở xã An Khánh</t>
    </r>
  </si>
  <si>
    <t>Từ cầu Cau đến Nhà văn hóa xóm Ao Bèo, xã Hà Thượng</t>
  </si>
  <si>
    <r>
      <t xml:space="preserve">Nhánh đường Nam Sông Công vào trong </t>
    </r>
    <r>
      <rPr>
        <sz val="12"/>
        <color rgb="FFFF0000"/>
        <rFont val="Times New Roman"/>
        <family val="1"/>
      </rPr>
      <t>khu</t>
    </r>
    <r>
      <rPr>
        <sz val="12"/>
        <rFont val="Times New Roman"/>
        <family val="1"/>
      </rPr>
      <t xml:space="preserve"> dân cư điều chỉnh đất chợ Nam Sông Công</t>
    </r>
  </si>
  <si>
    <t xml:space="preserve">Từ đường 1 tháng 8 (qua Nhà văn hóa tổ dân phố Cầu Thành 1) đến hết đất nhà ông Nguyên, tổ dân phố Xuân Đài </t>
  </si>
  <si>
    <t>Đổi tên "Quốc lộ 37"  thành "đường 1 tháng 8" theo NQ 16/NQ-HĐND ngày 10/5/2023 của HĐND tỉnh 
- Sửa tên "xóm" thành "tổ dân phố"</t>
  </si>
  <si>
    <t>Từ đường 1 tháng 8 vào 100m (nhà ông Lưu) tổ dân phố Cầu Thành 2 - thị trấn Hùng Sơn (đối diện đường rẽ vào Trường Trung học phổ thông Đại Từ)</t>
  </si>
  <si>
    <r>
      <t>Từ ngã ba cổng Chùa Minh Sơn đến đường tròn</t>
    </r>
    <r>
      <rPr>
        <sz val="12"/>
        <color rgb="FFFF0000"/>
        <rFont val="Times New Roman"/>
        <family val="1"/>
      </rPr>
      <t xml:space="preserve"> khu</t>
    </r>
    <r>
      <rPr>
        <sz val="12"/>
        <rFont val="Times New Roman"/>
        <family val="1"/>
      </rPr>
      <t xml:space="preserve"> dân cư 1A</t>
    </r>
  </si>
  <si>
    <r>
      <t xml:space="preserve">Từ đường 1 tháng 8 (đối diện Ngân hàng nông nghiệp huyện Đại Từ) vào đến </t>
    </r>
    <r>
      <rPr>
        <sz val="12"/>
        <color rgb="FFFF0000"/>
        <rFont val="Times New Roman"/>
        <family val="1"/>
      </rPr>
      <t>khu</t>
    </r>
    <r>
      <rPr>
        <sz val="12"/>
        <rFont val="Times New Roman"/>
        <family val="1"/>
      </rPr>
      <t xml:space="preserve"> dân cư 1A</t>
    </r>
  </si>
  <si>
    <t>Từ Quốc lộ 37 đến Nhà văn hóa xóm Phố Dầu xã Tiên Hội</t>
  </si>
  <si>
    <t>Nhánh của đường Từ Quốc lộ 37 (dốc Mon đến hết đất xã Phú Xuyên) giáp xã La Bằng: Từ ngã ba nhà ông Thắng đến Nhà văn hóa xóm Chính Phú 1</t>
  </si>
  <si>
    <t>Từ Quốc lộ 37 đến Nhà văn hóa xóm 2 xã Phú Xuyên</t>
  </si>
  <si>
    <t>Từ Quốc lộ 37 đến Nhà văn hóa xóm Khuôn Nanh</t>
  </si>
  <si>
    <t>Từ Quốc lộ 37 đi Nhà văn hóa xóm Cầu Trà</t>
  </si>
  <si>
    <t>Từ Quốc lộ 37 đến Nhà văn hóa xóm Cầu Trà</t>
  </si>
  <si>
    <t>Từ Nhà văn hóa xóm Cầu Trà đến ngã ba xóm Yên Từ đi xóm 11 xã Phú Xuyên</t>
  </si>
  <si>
    <t>Từ trạm biến áp số 15 xóm Đồi Cây đến ngã ba đường rẽ vào Nhà văn hóa mới xóm Đồng Măng</t>
  </si>
  <si>
    <t>Từ ngã ba đường rẽ vào Nhà văn hóa mới xóm Đồng Măng đến hồ Đồng Tiến</t>
  </si>
  <si>
    <r>
      <t xml:space="preserve">Đường </t>
    </r>
    <r>
      <rPr>
        <sz val="12"/>
        <color rgb="FFFF0000"/>
        <rFont val="Times New Roman"/>
        <family val="1"/>
      </rPr>
      <t>quy</t>
    </r>
    <r>
      <rPr>
        <sz val="12"/>
        <rFont val="Times New Roman"/>
        <family val="1"/>
      </rPr>
      <t xml:space="preserve"> hoạch dự án Điểm dân cư nông thôn xóm Trung Na 2, xã Tiên Hội</t>
    </r>
  </si>
  <si>
    <t>Từ Quốc lộ 37 đến Nhà văn hóa xóm Trung Na, đường rộng 12,5m</t>
  </si>
  <si>
    <r>
      <t xml:space="preserve">Từ hết Khu dân cư xóm Sơn Đô (Trạm y tế cũ), xã Tân Thái </t>
    </r>
    <r>
      <rPr>
        <sz val="12"/>
        <color rgb="FFFF0000"/>
        <rFont val="Times New Roman"/>
        <family val="1"/>
      </rPr>
      <t>đến  cống</t>
    </r>
    <r>
      <rPr>
        <sz val="12"/>
        <rFont val="Times New Roman"/>
        <family val="1"/>
      </rPr>
      <t xml:space="preserve"> qua đường đầm Ông Cầu</t>
    </r>
  </si>
  <si>
    <r>
      <t>Từ Tỉnh lộ 270</t>
    </r>
    <r>
      <rPr>
        <b/>
        <sz val="12"/>
        <rFont val="Times New Roman"/>
        <family val="1"/>
      </rPr>
      <t xml:space="preserve"> </t>
    </r>
    <r>
      <rPr>
        <sz val="12"/>
        <rFont val="Times New Roman"/>
        <family val="1"/>
      </rPr>
      <t>đến Đầm Nhội (thuộc tổ dân phố An Long - thị trấn Hùng Sơn)</t>
    </r>
  </si>
  <si>
    <r>
      <t>Từ đường 1 tháng 8 đến đường rẽ vào</t>
    </r>
    <r>
      <rPr>
        <sz val="12"/>
        <color rgb="FFFF0000"/>
        <rFont val="Times New Roman"/>
        <family val="1"/>
      </rPr>
      <t xml:space="preserve"> khu</t>
    </r>
    <r>
      <rPr>
        <sz val="12"/>
        <rFont val="Times New Roman"/>
        <family val="1"/>
      </rPr>
      <t xml:space="preserve"> dân cư tổ dân phố Chợ 1</t>
    </r>
  </si>
  <si>
    <r>
      <t>Từ đường rẽ vào</t>
    </r>
    <r>
      <rPr>
        <sz val="12"/>
        <color rgb="FFFF0000"/>
        <rFont val="Times New Roman"/>
        <family val="1"/>
      </rPr>
      <t xml:space="preserve"> khu </t>
    </r>
    <r>
      <rPr>
        <sz val="12"/>
        <rFont val="Times New Roman"/>
        <family val="1"/>
      </rPr>
      <t xml:space="preserve">dân cư tổ dân phố Chợ 1 đến đường rẽ vào khu dân cư Đồng Khốc </t>
    </r>
  </si>
  <si>
    <r>
      <t xml:space="preserve">Từ đường rẽ vào </t>
    </r>
    <r>
      <rPr>
        <sz val="12"/>
        <color rgb="FFFF0000"/>
        <rFont val="Times New Roman"/>
        <family val="1"/>
      </rPr>
      <t>khu</t>
    </r>
    <r>
      <rPr>
        <sz val="12"/>
        <rFont val="Times New Roman"/>
        <family val="1"/>
      </rPr>
      <t xml:space="preserve"> dân cư Đồng Khốc đến cổng đài tưởng niệm liệt sỹ huyện Đại Từ</t>
    </r>
  </si>
  <si>
    <t>TỈNH LỘ 261 (từ giáp đất thị trấn Hùng Sơn đi Quân Chu)</t>
  </si>
  <si>
    <t>Sửa "TỈNH LỘ 261 (ngã ba Bưu điện huyện Đại Từ đi Quân Chu)" thành " TỈNH LỘ 261 (từ giáp đất thị trấn Hùng Sơn đi Quân Chu)"</t>
  </si>
  <si>
    <r>
      <t>Từ giáp đất xã Bình Thuận đến Cầu Đẩu xã Lục Ba (</t>
    </r>
    <r>
      <rPr>
        <sz val="12"/>
        <color rgb="FFFF0000"/>
        <rFont val="Times New Roman"/>
        <family val="1"/>
      </rPr>
      <t>Km 3</t>
    </r>
    <r>
      <rPr>
        <sz val="12"/>
        <rFont val="Times New Roman"/>
        <family val="1"/>
      </rPr>
      <t xml:space="preserve"> + 600)</t>
    </r>
  </si>
  <si>
    <r>
      <t xml:space="preserve">Từ </t>
    </r>
    <r>
      <rPr>
        <sz val="12"/>
        <color rgb="FFFF0000"/>
        <rFont val="Times New Roman"/>
        <family val="1"/>
      </rPr>
      <t>cầu</t>
    </r>
    <r>
      <rPr>
        <sz val="12"/>
        <rFont val="Times New Roman"/>
        <family val="1"/>
      </rPr>
      <t xml:space="preserve"> Đẩu xã Lục Ba (Km3 + 600) đến đường rẽ vào nghĩa địa Gò Chùa, xóm Đồng Mưa xã Lục Ba (Km4 + 300)</t>
    </r>
  </si>
  <si>
    <r>
      <t>Đường</t>
    </r>
    <r>
      <rPr>
        <sz val="12"/>
        <color rgb="FFFF0000"/>
        <rFont val="Times New Roman"/>
        <family val="1"/>
      </rPr>
      <t xml:space="preserve"> tỉnh</t>
    </r>
    <r>
      <rPr>
        <sz val="12"/>
        <rFont val="Times New Roman"/>
        <family val="1"/>
      </rPr>
      <t xml:space="preserve"> lộ ĐT 261, đường quy hoạch rộng 36 m</t>
    </r>
  </si>
  <si>
    <r>
      <t xml:space="preserve">Từ giáp </t>
    </r>
    <r>
      <rPr>
        <sz val="12"/>
        <color rgb="FFFF0000"/>
        <rFont val="Times New Roman"/>
        <family val="1"/>
      </rPr>
      <t>khu</t>
    </r>
    <r>
      <rPr>
        <sz val="12"/>
        <rFont val="Times New Roman"/>
        <family val="1"/>
      </rPr>
      <t xml:space="preserve"> tái định cư tuyến đường liên kết các tỉnh Thái Nguyên, Bắc Giang, Vĩnh Phúc thuộc địa bàn xã Ký Phú đến hết đất xã Ký Phú</t>
    </r>
  </si>
  <si>
    <t>Từ giáp đất xã Ký Phú đến đường rẽ vào Nhà văn hóa xóm Trung Nhang</t>
  </si>
  <si>
    <t>Từ đường rẽ vào Nhà văn hóa xóm Trung Nhang đến dõng Đầm Tranh, xóm Nông Trường</t>
  </si>
  <si>
    <r>
      <t xml:space="preserve">Từ đường vào Bệnh viện Đa khoa Đại Từ đến Trung tâm Y tế </t>
    </r>
    <r>
      <rPr>
        <sz val="12"/>
        <color rgb="FFFF0066"/>
        <rFont val="Times New Roman"/>
        <family val="1"/>
      </rPr>
      <t>huyện</t>
    </r>
    <r>
      <rPr>
        <sz val="12"/>
        <rFont val="Times New Roman"/>
        <family val="1"/>
      </rPr>
      <t xml:space="preserve"> Đại Từ</t>
    </r>
  </si>
  <si>
    <t>Từ Tỉnh lộ 261 vào 350m đến Nhà văn hóa xóm Thuận Phong</t>
  </si>
  <si>
    <r>
      <t xml:space="preserve">Từ tỉnh lộ 261 đến </t>
    </r>
    <r>
      <rPr>
        <sz val="12"/>
        <color rgb="FFFF0000"/>
        <rFont val="Times New Roman"/>
        <family val="1"/>
      </rPr>
      <t>khu</t>
    </r>
    <r>
      <rPr>
        <sz val="12"/>
        <rFont val="Times New Roman"/>
        <family val="1"/>
      </rPr>
      <t xml:space="preserve"> tái định cư Đồi Tròn, xã Lục Ba</t>
    </r>
  </si>
  <si>
    <r>
      <t xml:space="preserve">Từ </t>
    </r>
    <r>
      <rPr>
        <sz val="12"/>
        <color rgb="FFFF0066"/>
        <rFont val="Times New Roman"/>
        <family val="1"/>
      </rPr>
      <t>tỉnh</t>
    </r>
    <r>
      <rPr>
        <sz val="12"/>
        <rFont val="Times New Roman"/>
        <family val="1"/>
      </rPr>
      <t xml:space="preserve"> lộ 261 đến ngã tư nhà ông Huỳnh</t>
    </r>
  </si>
  <si>
    <r>
      <t xml:space="preserve">Từ </t>
    </r>
    <r>
      <rPr>
        <sz val="12"/>
        <color rgb="FFFF0066"/>
        <rFont val="Times New Roman"/>
        <family val="1"/>
      </rPr>
      <t xml:space="preserve">tỉnh </t>
    </r>
    <r>
      <rPr>
        <sz val="12"/>
        <rFont val="Times New Roman"/>
        <family val="1"/>
      </rPr>
      <t>lộ 261 (</t>
    </r>
    <r>
      <rPr>
        <sz val="12"/>
        <color rgb="FFFF0066"/>
        <rFont val="Times New Roman"/>
        <family val="1"/>
      </rPr>
      <t>chùa</t>
    </r>
    <r>
      <rPr>
        <sz val="12"/>
        <rFont val="Times New Roman"/>
        <family val="1"/>
      </rPr>
      <t xml:space="preserve"> Cam Lam) đến ngã ba nhà ông Thắng (xóm Đầm Giáo)</t>
    </r>
  </si>
  <si>
    <r>
      <t xml:space="preserve">Từ </t>
    </r>
    <r>
      <rPr>
        <sz val="12"/>
        <color rgb="FFFF0066"/>
        <rFont val="Times New Roman"/>
        <family val="1"/>
      </rPr>
      <t>tỉnh</t>
    </r>
    <r>
      <rPr>
        <sz val="12"/>
        <rFont val="Times New Roman"/>
        <family val="1"/>
      </rPr>
      <t xml:space="preserve"> lộ 261 vào xã Vạn Thọ</t>
    </r>
  </si>
  <si>
    <r>
      <t xml:space="preserve">Từ </t>
    </r>
    <r>
      <rPr>
        <sz val="12"/>
        <color rgb="FFFF0066"/>
        <rFont val="Times New Roman"/>
        <family val="1"/>
      </rPr>
      <t>tỉnh</t>
    </r>
    <r>
      <rPr>
        <sz val="12"/>
        <rFont val="Times New Roman"/>
        <family val="1"/>
      </rPr>
      <t xml:space="preserve"> lộ 261 vào đến cầu treo xã Vạn Thọ</t>
    </r>
  </si>
  <si>
    <t>Từ cầu Vai Say đến Nhà văn hóa xóm 9 + 200m (đường vành đai Hồ Núi Cốc)</t>
  </si>
  <si>
    <r>
      <t>Từ </t>
    </r>
    <r>
      <rPr>
        <sz val="12"/>
        <color rgb="FFFF0066"/>
        <rFont val="Times New Roman"/>
        <family val="1"/>
      </rPr>
      <t>tỉnh</t>
    </r>
    <r>
      <rPr>
        <sz val="12"/>
        <rFont val="Times New Roman"/>
        <family val="1"/>
      </rPr>
      <t xml:space="preserve"> lộ 261 vào xã Văn Yên</t>
    </r>
  </si>
  <si>
    <t>Từ đường vào Trường Mầm non xã Văn Yên đến Nhà văn hóa xóm Cầu Găng</t>
  </si>
  <si>
    <t>Từ Nhà văn hóa xóm Cầu Găng đến hết đất xã Văn Yên (giáp đất xã Mỹ Yên)</t>
  </si>
  <si>
    <r>
      <t xml:space="preserve">Từ đường </t>
    </r>
    <r>
      <rPr>
        <sz val="12"/>
        <color rgb="FFFF0066"/>
        <rFont val="Times New Roman"/>
        <family val="1"/>
      </rPr>
      <t xml:space="preserve">tỉnh </t>
    </r>
    <r>
      <rPr>
        <sz val="12"/>
        <rFont val="Times New Roman"/>
        <family val="1"/>
      </rPr>
      <t>lộ 261 (sau nhà ông Sơn Cảnh) + 120m - vào xóm Đặn 1, xã Ký Phú</t>
    </r>
  </si>
  <si>
    <t>Từ đường tỉnh lộ 261 (nhà ông Cầu Uyên) đường bê tông xóm Soi, xã Ký Phú đến Ngã ba đường rẽ sang xã Vạn Thọ (giáp nhà ông Trần Văn Thức)</t>
  </si>
  <si>
    <r>
      <t>Từ</t>
    </r>
    <r>
      <rPr>
        <sz val="12"/>
        <color rgb="FFFF0066"/>
        <rFont val="Times New Roman"/>
        <family val="1"/>
      </rPr>
      <t xml:space="preserve"> tỉnh</t>
    </r>
    <r>
      <rPr>
        <sz val="12"/>
        <rFont val="Times New Roman"/>
        <family val="1"/>
      </rPr>
      <t xml:space="preserve"> lộ 261 đến cổng Trường Mầm non xã Ký Phú</t>
    </r>
  </si>
  <si>
    <r>
      <t xml:space="preserve">Từ </t>
    </r>
    <r>
      <rPr>
        <sz val="12"/>
        <color rgb="FFFF0066"/>
        <rFont val="Times New Roman"/>
        <family val="1"/>
      </rPr>
      <t>tỉnh</t>
    </r>
    <r>
      <rPr>
        <sz val="12"/>
        <rFont val="Times New Roman"/>
        <family val="1"/>
      </rPr>
      <t xml:space="preserve"> lộ 261 đến ngã ba nhà ông Nguyễn Văn Định (xóm Duyên)</t>
    </r>
  </si>
  <si>
    <r>
      <t xml:space="preserve">Từ </t>
    </r>
    <r>
      <rPr>
        <sz val="12"/>
        <color rgb="FFFF0066"/>
        <rFont val="Times New Roman"/>
        <family val="1"/>
      </rPr>
      <t>tỉnh</t>
    </r>
    <r>
      <rPr>
        <sz val="12"/>
        <rFont val="Times New Roman"/>
        <family val="1"/>
      </rPr>
      <t xml:space="preserve"> lộ 261 đến Trạm điện xóm Duyên</t>
    </r>
  </si>
  <si>
    <r>
      <t xml:space="preserve">Từ ngã ba giáp đường </t>
    </r>
    <r>
      <rPr>
        <sz val="12"/>
        <color rgb="FFFF0066"/>
        <rFont val="Times New Roman"/>
        <family val="1"/>
      </rPr>
      <t>tỉnh</t>
    </r>
    <r>
      <rPr>
        <sz val="12"/>
        <rFont val="Times New Roman"/>
        <family val="1"/>
      </rPr>
      <t xml:space="preserve"> lộ 261 (nhà ông Bính) đến ngã ba nhà ông Tiến Lượng xóm Nương Cao, xã Cát Nê</t>
    </r>
  </si>
  <si>
    <r>
      <t xml:space="preserve">Từ </t>
    </r>
    <r>
      <rPr>
        <sz val="12"/>
        <color rgb="FFFF0066"/>
        <rFont val="Times New Roman"/>
        <family val="1"/>
      </rPr>
      <t>tỉnh</t>
    </r>
    <r>
      <rPr>
        <sz val="12"/>
        <rFont val="Times New Roman"/>
        <family val="1"/>
      </rPr>
      <t xml:space="preserve"> lộ 261 đến UBND xã Quân Chu (cũ)</t>
    </r>
  </si>
  <si>
    <r>
      <t xml:space="preserve">Từ </t>
    </r>
    <r>
      <rPr>
        <sz val="12"/>
        <color rgb="FFFF0066"/>
        <rFont val="Times New Roman"/>
        <family val="1"/>
      </rPr>
      <t xml:space="preserve">tỉnh </t>
    </r>
    <r>
      <rPr>
        <sz val="12"/>
        <rFont val="Times New Roman"/>
        <family val="1"/>
      </rPr>
      <t>lộ 261 (ngã 3 rẽ tổ dân phố 2) đến suối xóm 2</t>
    </r>
  </si>
  <si>
    <r>
      <t xml:space="preserve">Từ </t>
    </r>
    <r>
      <rPr>
        <sz val="12"/>
        <color rgb="FFFF0066"/>
        <rFont val="Times New Roman"/>
        <family val="1"/>
      </rPr>
      <t>tỉnh</t>
    </r>
    <r>
      <rPr>
        <sz val="12"/>
        <rFont val="Times New Roman"/>
        <family val="1"/>
      </rPr>
      <t xml:space="preserve"> lộ 261 (ngã ba rẽ tổ dân phố Chiểm) đến ngã ba (nhà ông Nhâm) +100m</t>
    </r>
  </si>
  <si>
    <r>
      <t xml:space="preserve">Từ </t>
    </r>
    <r>
      <rPr>
        <sz val="12"/>
        <color rgb="FFFF0066"/>
        <rFont val="Times New Roman"/>
        <family val="1"/>
      </rPr>
      <t>tỉnh</t>
    </r>
    <r>
      <rPr>
        <sz val="12"/>
        <rFont val="Times New Roman"/>
        <family val="1"/>
      </rPr>
      <t xml:space="preserve"> lộ 261 (ngã ba đi tổ dân phố 5) đến cầu xóm 5</t>
    </r>
  </si>
  <si>
    <r>
      <t xml:space="preserve">Từ </t>
    </r>
    <r>
      <rPr>
        <sz val="12"/>
        <color rgb="FFFF0066"/>
        <rFont val="Times New Roman"/>
        <family val="1"/>
      </rPr>
      <t>tỉnh</t>
    </r>
    <r>
      <rPr>
        <sz val="12"/>
        <rFont val="Times New Roman"/>
        <family val="1"/>
      </rPr>
      <t xml:space="preserve"> lộ 261 tổ dân phố 3 (nhà ông Toán) đến ngã ba tổ dân phố 2 (nhà ông Y Sấu)</t>
    </r>
  </si>
  <si>
    <t>Từ giáp đất thị trấn Hùng Sơn đến đường rẽ Nhà văn hóa xóm Hòa Bình, xã Khôi Kỳ</t>
  </si>
  <si>
    <t>Từ đường rẽ Nhà văn hóa xóm Hòa Bình đến đường rẽ vào UBND xã Khôi Kỳ (đường 1) giáp nhà ông Thủy</t>
  </si>
  <si>
    <t>Phố Bàn Cờ (từ đường Đồng Doãn Khuê km1+050, tổ dân phố Bàn Cờ 2 đến ngã tư, tổ dân phố Bàn Cờ 2): Từ đường Đồng Doãn Khuê đi qua Nhà văn hóa tổ dân phố Bàn Cờ 2 đến ngã tư đường vào Trường Dân tộc Nội trú huyện</t>
  </si>
  <si>
    <t>Từ Trạm điện số 2, xã Khôi Kỳ đến ngã ba Nhà văn hóa xóm Gò Miều (tiếp giáp đường 5 xã)</t>
  </si>
  <si>
    <r>
      <t>Từ nhà ông Thuận đến T</t>
    </r>
    <r>
      <rPr>
        <sz val="12"/>
        <color rgb="FFFF0000"/>
        <rFont val="Times New Roman"/>
        <family val="1"/>
      </rPr>
      <t>rạm Y tế</t>
    </r>
    <r>
      <rPr>
        <sz val="12"/>
        <rFont val="Times New Roman"/>
        <family val="1"/>
      </rPr>
      <t xml:space="preserve"> xã </t>
    </r>
  </si>
  <si>
    <t>Từ ngã ba (giáp nhà ông Khiên) đi Nhà văn hóa xóm Lưu Quang 1, xã Minh Tiến</t>
  </si>
  <si>
    <t>Từ cầu sắt (đường rẽ vào xóm Lưu Quang) đến Nhà văn hóa Xóm 1 Lưu Quang, xã Minh Tiến</t>
  </si>
  <si>
    <t>từ đầu đường ĐT 264 - qua Nhà văn hóa xóm Đồng Kim - đến Nhà văn hóa xóm Tân Quy</t>
  </si>
  <si>
    <t>Từ đầu đường ĐT 264 (giáp trường THCS Phú Thịnh) – qua Nhà văn hóa Làng Thượng – đi xã Bản Ngoại</t>
  </si>
  <si>
    <r>
      <t xml:space="preserve">Đường trong </t>
    </r>
    <r>
      <rPr>
        <sz val="12"/>
        <color rgb="FFFF0000"/>
        <rFont val="Times New Roman"/>
        <family val="1"/>
      </rPr>
      <t>khu</t>
    </r>
    <r>
      <rPr>
        <sz val="12"/>
        <rFont val="Times New Roman"/>
        <family val="1"/>
      </rPr>
      <t xml:space="preserve"> dân cư xóm Na Hoàn xã Phú Lạc</t>
    </r>
  </si>
  <si>
    <r>
      <t>Từ</t>
    </r>
    <r>
      <rPr>
        <sz val="12"/>
        <color rgb="FFFF0000"/>
        <rFont val="Times New Roman"/>
        <family val="1"/>
      </rPr>
      <t xml:space="preserve"> ngầm</t>
    </r>
    <r>
      <rPr>
        <sz val="12"/>
        <rFont val="Times New Roman"/>
        <family val="1"/>
      </rPr>
      <t xml:space="preserve"> Cầu Tuất đến hết khu quy hoạch (giáp nghĩa trang liệt sỹ xã Phúc Lương)</t>
    </r>
  </si>
  <si>
    <t>Từ Nhà văn hóa Phú Thịnh 1 – đến nhà Ông Nguyễn Đức Toàn (giáp xã Phú Lạc)</t>
  </si>
  <si>
    <r>
      <t xml:space="preserve">Từ </t>
    </r>
    <r>
      <rPr>
        <sz val="12"/>
        <color rgb="FFFF0000"/>
        <rFont val="Times New Roman"/>
        <family val="1"/>
      </rPr>
      <t>tỉnh</t>
    </r>
    <r>
      <rPr>
        <sz val="12"/>
        <rFont val="Times New Roman"/>
        <family val="1"/>
      </rPr>
      <t xml:space="preserve"> lộ 263 (Ngã ba nhà ông Chín Su) đến cầu Cây Sơn</t>
    </r>
  </si>
  <si>
    <t>Từ tỉnh lộ 264 đến ngã ba xóm Na Quýt, xã Phú Cường (nhà ông Hoàng Văn Đường)</t>
  </si>
  <si>
    <r>
      <t xml:space="preserve">Từ giáp </t>
    </r>
    <r>
      <rPr>
        <sz val="12"/>
        <color rgb="FFFF0066"/>
        <rFont val="Times New Roman"/>
        <family val="1"/>
      </rPr>
      <t>tỉnh</t>
    </r>
    <r>
      <rPr>
        <sz val="12"/>
        <rFont val="Times New Roman"/>
        <family val="1"/>
      </rPr>
      <t xml:space="preserve"> lộ 264 đến cầu tràn xóm Chiềng xã Phú Cường</t>
    </r>
  </si>
  <si>
    <r>
      <t xml:space="preserve">Từ cầu </t>
    </r>
    <r>
      <rPr>
        <sz val="12"/>
        <color rgb="FFFF0066"/>
        <rFont val="Times New Roman"/>
        <family val="1"/>
      </rPr>
      <t>Tràn</t>
    </r>
    <r>
      <rPr>
        <sz val="12"/>
        <rFont val="Times New Roman"/>
        <family val="1"/>
      </rPr>
      <t>, xóm Chiềng, xã Phú Cường đến hết đường bê tông xóm Chiềng (cổng nhà ông Thịnh)</t>
    </r>
  </si>
  <si>
    <r>
      <t xml:space="preserve">Từ </t>
    </r>
    <r>
      <rPr>
        <sz val="12"/>
        <color rgb="FFFF0066"/>
        <rFont val="Times New Roman"/>
        <family val="1"/>
      </rPr>
      <t>tỉnh</t>
    </r>
    <r>
      <rPr>
        <sz val="12"/>
        <rFont val="Times New Roman"/>
        <family val="1"/>
      </rPr>
      <t xml:space="preserve"> lộ 263 (Bưu điện Văn hoá xã) + 200m </t>
    </r>
  </si>
  <si>
    <r>
      <t xml:space="preserve">Từ </t>
    </r>
    <r>
      <rPr>
        <sz val="12"/>
        <color rgb="FFFF0066"/>
        <rFont val="Times New Roman"/>
        <family val="1"/>
      </rPr>
      <t>tỉnh</t>
    </r>
    <r>
      <rPr>
        <sz val="12"/>
        <rFont val="Times New Roman"/>
        <family val="1"/>
      </rPr>
      <t xml:space="preserve"> lộ 263 (nhà ông Toàn Văn Nguyên) + 200m </t>
    </r>
  </si>
  <si>
    <r>
      <t xml:space="preserve">Từ </t>
    </r>
    <r>
      <rPr>
        <sz val="12"/>
        <color rgb="FFFF0066"/>
        <rFont val="Times New Roman"/>
        <family val="1"/>
      </rPr>
      <t>tỉnh</t>
    </r>
    <r>
      <rPr>
        <sz val="12"/>
        <rFont val="Times New Roman"/>
        <family val="1"/>
      </rPr>
      <t xml:space="preserve"> lộ 263 (đường bê tông xóm Đồi) đến giáp với đất xã Phú Lạc</t>
    </r>
  </si>
  <si>
    <t>Từ giáp Khu di tích Đầm Mua (xã Bản Ngoại) đến Nhà văn hóa xóm Non Bẹo</t>
  </si>
  <si>
    <r>
      <t xml:space="preserve">Từ ngã ba xóm Đầm Pháng </t>
    </r>
    <r>
      <rPr>
        <sz val="12"/>
        <color rgb="FFFF0066"/>
        <rFont val="Times New Roman"/>
        <family val="1"/>
      </rPr>
      <t>đến</t>
    </r>
    <r>
      <rPr>
        <sz val="12"/>
        <rFont val="Times New Roman"/>
        <family val="1"/>
      </rPr>
      <t xml:space="preserve"> hết ngã ba xóm Trại Cọ </t>
    </r>
  </si>
  <si>
    <r>
      <t xml:space="preserve">Từ cầu treo La Dạ đi Đầm Bàng đến hết đất xã Bản Ngoại (giáp đất </t>
    </r>
    <r>
      <rPr>
        <sz val="12"/>
        <color rgb="FFFF0066"/>
        <rFont val="Times New Roman"/>
        <family val="1"/>
      </rPr>
      <t xml:space="preserve">xã </t>
    </r>
    <r>
      <rPr>
        <sz val="12"/>
        <rFont val="Times New Roman"/>
        <family val="1"/>
      </rPr>
      <t>Phú Lạc)</t>
    </r>
  </si>
  <si>
    <r>
      <t xml:space="preserve">Điểm dân cư nông thôn số 1, xã Bình Thuận, </t>
    </r>
    <r>
      <rPr>
        <sz val="12"/>
        <color rgb="FFFF0066"/>
        <rFont val="Times New Roman"/>
        <family val="1"/>
      </rPr>
      <t>đường</t>
    </r>
    <r>
      <rPr>
        <sz val="12"/>
        <rFont val="Times New Roman"/>
        <family val="1"/>
      </rPr>
      <t xml:space="preserve"> quy hoạch rộng 15m </t>
    </r>
  </si>
  <si>
    <r>
      <t>Khu tái định cư tuyến đường liên kết các tỉnh Thái Nguyên, Bắc Giang, Vĩnh Phúc thuộc địa b</t>
    </r>
    <r>
      <rPr>
        <sz val="12"/>
        <color rgb="FFFF0066"/>
        <rFont val="Times New Roman"/>
        <family val="1"/>
      </rPr>
      <t>àn xã</t>
    </r>
    <r>
      <rPr>
        <sz val="12"/>
        <rFont val="Times New Roman"/>
        <family val="1"/>
      </rPr>
      <t xml:space="preserve"> Cát Nê, đường quy hoạch rộng 15- 15,5m</t>
    </r>
  </si>
  <si>
    <r>
      <t xml:space="preserve">Khu tái định cư tại thị trấn Quân Chu (Khu Chiểm), </t>
    </r>
    <r>
      <rPr>
        <sz val="12"/>
        <color rgb="FFFF0066"/>
        <rFont val="Times New Roman"/>
        <family val="1"/>
      </rPr>
      <t>đường</t>
    </r>
    <r>
      <rPr>
        <sz val="12"/>
        <rFont val="Times New Roman"/>
        <family val="1"/>
      </rPr>
      <t xml:space="preserve"> quy hoạch rộng 15-15,5 m</t>
    </r>
  </si>
  <si>
    <r>
      <t xml:space="preserve">Khu tái định cư xóm Khuôn 1, xã Phục Linh, </t>
    </r>
    <r>
      <rPr>
        <sz val="12"/>
        <color rgb="FFFF0066"/>
        <rFont val="Times New Roman"/>
        <family val="1"/>
      </rPr>
      <t>đường</t>
    </r>
    <r>
      <rPr>
        <sz val="12"/>
        <rFont val="Times New Roman"/>
        <family val="1"/>
      </rPr>
      <t xml:space="preserve"> quy hoạch rộng 7m</t>
    </r>
  </si>
  <si>
    <r>
      <t xml:space="preserve">Đổi tên từ </t>
    </r>
    <r>
      <rPr>
        <i/>
        <sz val="11"/>
        <rFont val="Times New Roman"/>
        <family val="1"/>
      </rPr>
      <t>"đường rẽ xóm Táo"</t>
    </r>
    <r>
      <rPr>
        <sz val="11"/>
        <rFont val="Times New Roman"/>
        <family val="1"/>
      </rPr>
      <t xml:space="preserve"> thành </t>
    </r>
    <r>
      <rPr>
        <i/>
        <sz val="11"/>
        <rFont val="Times New Roman"/>
        <family val="1"/>
      </rPr>
      <t xml:space="preserve">"đường rẽ </t>
    </r>
    <r>
      <rPr>
        <i/>
        <sz val="11"/>
        <color rgb="FFFF0000"/>
        <rFont val="Times New Roman"/>
        <family val="1"/>
      </rPr>
      <t>phố</t>
    </r>
    <r>
      <rPr>
        <i/>
        <sz val="11"/>
        <rFont val="Times New Roman"/>
        <family val="1"/>
      </rPr>
      <t xml:space="preserve"> Cầu Thành</t>
    </r>
    <r>
      <rPr>
        <sz val="11"/>
        <rFont val="Times New Roman"/>
        <family val="1"/>
      </rPr>
      <t>"</t>
    </r>
  </si>
  <si>
    <r>
      <t xml:space="preserve">Đổi tên từ </t>
    </r>
    <r>
      <rPr>
        <i/>
        <sz val="11"/>
        <rFont val="Times New Roman"/>
        <family val="1"/>
      </rPr>
      <t>"xóm"</t>
    </r>
    <r>
      <rPr>
        <sz val="11"/>
        <rFont val="Times New Roman"/>
        <family val="1"/>
      </rPr>
      <t xml:space="preserve"> thành </t>
    </r>
    <r>
      <rPr>
        <i/>
        <sz val="11"/>
        <rFont val="Times New Roman"/>
        <family val="1"/>
      </rPr>
      <t>"tổ dân phố</t>
    </r>
    <r>
      <rPr>
        <sz val="11"/>
        <rFont val="Times New Roman"/>
        <family val="1"/>
      </rPr>
      <t>"</t>
    </r>
  </si>
  <si>
    <r>
      <t xml:space="preserve">Đổi tên từ </t>
    </r>
    <r>
      <rPr>
        <i/>
        <sz val="11"/>
        <rFont val="Times New Roman"/>
        <family val="1"/>
      </rPr>
      <t xml:space="preserve">"nhà cân Mỏ than Phấn Mễ" </t>
    </r>
    <r>
      <rPr>
        <sz val="11"/>
        <rFont val="Times New Roman"/>
        <family val="1"/>
      </rPr>
      <t xml:space="preserve"> thành </t>
    </r>
    <r>
      <rPr>
        <i/>
        <sz val="11"/>
        <rFont val="Times New Roman"/>
        <family val="1"/>
      </rPr>
      <t>"đường tàu cắt ngang xóm Hà Cẩm, xã Hà Thượng</t>
    </r>
    <r>
      <rPr>
        <sz val="11"/>
        <rFont val="Times New Roman"/>
        <family val="1"/>
      </rPr>
      <t>"</t>
    </r>
  </si>
  <si>
    <r>
      <t xml:space="preserve">Đổi tên </t>
    </r>
    <r>
      <rPr>
        <i/>
        <sz val="11"/>
        <rFont val="Times New Roman"/>
        <family val="1"/>
      </rPr>
      <t>"xóm Vân Long"</t>
    </r>
    <r>
      <rPr>
        <sz val="11"/>
        <rFont val="Times New Roman"/>
        <family val="1"/>
      </rPr>
      <t xml:space="preserve"> thành </t>
    </r>
    <r>
      <rPr>
        <i/>
        <sz val="11"/>
        <rFont val="Times New Roman"/>
        <family val="1"/>
      </rPr>
      <t>"tổ dân phố Vân Long"</t>
    </r>
  </si>
  <si>
    <r>
      <t xml:space="preserve">Từ Km2 + 950 (giáp đất </t>
    </r>
    <r>
      <rPr>
        <sz val="12"/>
        <color rgb="FF00B0F0"/>
        <rFont val="Times New Roman"/>
        <family val="1"/>
      </rPr>
      <t xml:space="preserve">huyện </t>
    </r>
    <r>
      <rPr>
        <sz val="12"/>
        <rFont val="Times New Roman"/>
        <family val="1"/>
      </rPr>
      <t>Phú Lương) đến Km3+300</t>
    </r>
  </si>
  <si>
    <r>
      <t xml:space="preserve">Từ Km8 đến Km8 + 820 (giáp đất </t>
    </r>
    <r>
      <rPr>
        <sz val="12"/>
        <color rgb="FF00B0F0"/>
        <rFont val="Times New Roman"/>
        <family val="1"/>
      </rPr>
      <t>xã</t>
    </r>
    <r>
      <rPr>
        <sz val="12"/>
        <rFont val="Times New Roman"/>
        <family val="1"/>
      </rPr>
      <t xml:space="preserve"> Bộc Nhiêu)</t>
    </r>
  </si>
  <si>
    <r>
      <t xml:space="preserve">Từ Km8 + 820 (giáp đất </t>
    </r>
    <r>
      <rPr>
        <sz val="12"/>
        <color rgb="FF00B0F0"/>
        <rFont val="Times New Roman"/>
        <family val="1"/>
      </rPr>
      <t>xã</t>
    </r>
    <r>
      <rPr>
        <sz val="12"/>
        <rFont val="Times New Roman"/>
        <family val="1"/>
      </rPr>
      <t xml:space="preserve"> Phú Tiến) đến Km9 + 500</t>
    </r>
  </si>
  <si>
    <r>
      <t xml:space="preserve">Từ Km9 + 500 (giáp đất </t>
    </r>
    <r>
      <rPr>
        <sz val="12"/>
        <color rgb="FF00B0F0"/>
        <rFont val="Times New Roman"/>
        <family val="1"/>
      </rPr>
      <t xml:space="preserve">xã </t>
    </r>
    <r>
      <rPr>
        <sz val="12"/>
        <rFont val="Times New Roman"/>
        <family val="1"/>
      </rPr>
      <t>Bộc Nhiêu) đến Km10 + 900</t>
    </r>
  </si>
  <si>
    <r>
      <t xml:space="preserve">Từ Km15+ 500 đến Km16+ 400 (giáp đất </t>
    </r>
    <r>
      <rPr>
        <sz val="12"/>
        <color rgb="FF00B0F0"/>
        <rFont val="Times New Roman"/>
        <family val="1"/>
      </rPr>
      <t>xã</t>
    </r>
    <r>
      <rPr>
        <sz val="12"/>
        <rFont val="Times New Roman"/>
        <family val="1"/>
      </rPr>
      <t xml:space="preserve"> Bảo Cường)</t>
    </r>
  </si>
  <si>
    <r>
      <t xml:space="preserve">Từ Km16 + 400 (giáp đất </t>
    </r>
    <r>
      <rPr>
        <sz val="12"/>
        <color rgb="FF00B0F0"/>
        <rFont val="Times New Roman"/>
        <family val="1"/>
      </rPr>
      <t xml:space="preserve">xã </t>
    </r>
    <r>
      <rPr>
        <sz val="12"/>
        <rFont val="Times New Roman"/>
        <family val="1"/>
      </rPr>
      <t>Trung Hội) đến đường rẽ UBND xã Bảo Cường Km16+500</t>
    </r>
  </si>
  <si>
    <r>
      <t xml:space="preserve">Từ ngã ba đường rẽ Bảo Cường - Đồng Thịnh Km17+400 đến cầu Ba Ngạc (giáp đất </t>
    </r>
    <r>
      <rPr>
        <sz val="12"/>
        <color rgb="FF00B0F0"/>
        <rFont val="Times New Roman"/>
        <family val="1"/>
      </rPr>
      <t xml:space="preserve">thị trấn </t>
    </r>
    <r>
      <rPr>
        <sz val="12"/>
        <rFont val="Times New Roman"/>
        <family val="1"/>
      </rPr>
      <t>Chợ Chu)</t>
    </r>
  </si>
  <si>
    <r>
      <t xml:space="preserve">Từ Km20 + 600 (giáp đất </t>
    </r>
    <r>
      <rPr>
        <sz val="12"/>
        <color rgb="FF00B0F0"/>
        <rFont val="Times New Roman"/>
        <family val="1"/>
      </rPr>
      <t>thị trấn</t>
    </r>
    <r>
      <rPr>
        <sz val="12"/>
        <rFont val="Times New Roman"/>
        <family val="1"/>
      </rPr>
      <t xml:space="preserve"> Chợ Chu) đến Km24 + 300m</t>
    </r>
  </si>
  <si>
    <r>
      <t xml:space="preserve">Từ Km25 đến Km25 + 300 (giáp đất </t>
    </r>
    <r>
      <rPr>
        <sz val="12"/>
        <color rgb="FF00B0F0"/>
        <rFont val="Times New Roman"/>
        <family val="1"/>
      </rPr>
      <t>xã</t>
    </r>
    <r>
      <rPr>
        <sz val="12"/>
        <rFont val="Times New Roman"/>
        <family val="1"/>
      </rPr>
      <t xml:space="preserve"> Quy Kỳ, đường đi Chợ Đồn)</t>
    </r>
  </si>
  <si>
    <t>Từ đường rẽ Nhà văn hóa xóm Đồng Tiến đến cầu Giáp Danh (giáp đất xã Yên Trạch)</t>
  </si>
  <si>
    <r>
      <t xml:space="preserve">Từ ngã ba xóm Hợp Tiến+ 150 m đến giáp đất </t>
    </r>
    <r>
      <rPr>
        <sz val="12"/>
        <color rgb="FF00B0F0"/>
        <rFont val="Times New Roman"/>
        <family val="1"/>
      </rPr>
      <t xml:space="preserve">xã </t>
    </r>
    <r>
      <rPr>
        <sz val="12"/>
        <rFont val="Times New Roman"/>
        <family val="1"/>
      </rPr>
      <t>Ôn Lương</t>
    </r>
  </si>
  <si>
    <r>
      <t xml:space="preserve">Từ Quốc lộ 3C rẽ vào </t>
    </r>
    <r>
      <rPr>
        <sz val="12"/>
        <color rgb="FF00B0F0"/>
        <rFont val="Times New Roman"/>
        <family val="1"/>
      </rPr>
      <t>tổ dân phố</t>
    </r>
    <r>
      <rPr>
        <sz val="12"/>
        <color indexed="10"/>
        <rFont val="Times New Roman"/>
        <family val="1"/>
      </rPr>
      <t xml:space="preserve"> </t>
    </r>
    <r>
      <rPr>
        <sz val="12"/>
        <rFont val="Times New Roman"/>
        <family val="1"/>
      </rPr>
      <t>Tân Á</t>
    </r>
  </si>
  <si>
    <t xml:space="preserve">Từ Quốc lộ 3C rẽ vào tổ dân phố Tân Á (ngõ quán Hoa Sữa) đến ngã ba đường rẽ Nhà văn hóa tổ dân phố Tân Á (Nhà văn hóa xóm Bãi Á 2 cũ) </t>
  </si>
  <si>
    <t>Từ Quốc lộ 3C rẽ vào tổ dân phố Tân Á (ngõ rẽ từ quán Hiền Hà) đến ngã ba đường rẽ Nhà văn hóa tổ dân phố Tân Á (Nhà văn hóa xóm Bãi Á 2 cũ)</t>
  </si>
  <si>
    <r>
      <t>Các đoạn đường bê tông còn lại đi</t>
    </r>
    <r>
      <rPr>
        <sz val="12"/>
        <color rgb="FF00B0F0"/>
        <rFont val="Times New Roman"/>
        <family val="1"/>
      </rPr>
      <t xml:space="preserve"> tổ dân phố </t>
    </r>
    <r>
      <rPr>
        <sz val="12"/>
        <rFont val="Times New Roman"/>
        <family val="1"/>
      </rPr>
      <t>Tân Á, Bãi Á</t>
    </r>
  </si>
  <si>
    <t>Đổi tên từ "xóm Bãi Á 2"  thành " tổ dân phố Tân Á" và " xóm Bãi Á 3" thành" TDP Bãi Á" theo Nghị quyết số 79/NQ-HĐND ngày 11/12/2019 của HĐND tỉnh</t>
  </si>
  <si>
    <t>Ngõ rẽ số 62 từ đầu đường bê tông đến hết đất Nhà văn hóa tổ dân phố Tân Lập</t>
  </si>
  <si>
    <t>Từ giáp đất Nhà văn hóa tổ dân phố Tân Lập đến hết đường vào khu dân cư tổ dân phố Tân Lập</t>
  </si>
  <si>
    <r>
      <t xml:space="preserve">Đường từ ngã 5 tổ dân phố Trung Kiên (ngã tư </t>
    </r>
    <r>
      <rPr>
        <sz val="12"/>
        <color rgb="FF00B0F0"/>
        <rFont val="Times New Roman"/>
        <family val="1"/>
      </rPr>
      <t>lương</t>
    </r>
    <r>
      <rPr>
        <sz val="12"/>
        <rFont val="Times New Roman"/>
        <family val="1"/>
      </rPr>
      <t xml:space="preserve"> thực cũ) đến đường lên Nhà tù Chợ Chu</t>
    </r>
  </si>
  <si>
    <t>Từ cầu Gốc Găng đến cách Nhà văn hóa tổ dân phố Chợ Chu (Nhà văn hóa cũ của 3 phố Hòa Bình, Thống nhất, Đoàn Kết) 50m (Gốc Đa Chợ Chu)</t>
  </si>
  <si>
    <t>Từ Nhà văn hóa tổ dân phố Chợ Chu (Nhà văn hóa cũ 3 phố Hòa Bình, Thống nhất, Đoàn Kết) + 50m (gốc Đa Chợ Chu) đến cuối Chợ Chợ Chu (hai nhánh đường từ Gốc Đa hến cuối đất Chợ Chợ Chu)</t>
  </si>
  <si>
    <t>Từ Nhà văn hóa tổ dân phố Chợ Chu (Nhà văn hóa cũ 3 phố Hòa Bình, Thống nhất, Đoàn Kết) + 50m (gốc Đa Chợ Chu) đi đến cầu Gốc Sung (hướng đi Tân Dương)</t>
  </si>
  <si>
    <t>Từ Nhà văn hóa tổ dân phố Chợ Chu (nhà mới) + 50m đi đến giáp đường Hồ Chí Minh (đèn xanh đèn đỏ)</t>
  </si>
  <si>
    <r>
      <t xml:space="preserve">Đường từ Chùa Hang Chợ Chu đi hết hết khu dân cư tổ dân phố Phố Núi (đến giáp cầu bê tông từ </t>
    </r>
    <r>
      <rPr>
        <sz val="12"/>
        <color rgb="FF00B0F0"/>
        <rFont val="Times New Roman"/>
        <family val="1"/>
      </rPr>
      <t>Quốc lộ</t>
    </r>
    <r>
      <rPr>
        <sz val="12"/>
        <rFont val="Times New Roman"/>
        <family val="1"/>
      </rPr>
      <t xml:space="preserve"> 3C rẽ vào </t>
    </r>
    <r>
      <rPr>
        <sz val="12"/>
        <color rgb="FF00B0F0"/>
        <rFont val="Times New Roman"/>
        <family val="1"/>
      </rPr>
      <t>Trung tâm Văn hóa -Thể thao và Truyền thông</t>
    </r>
    <r>
      <rPr>
        <sz val="12"/>
        <rFont val="Times New Roman"/>
        <family val="1"/>
      </rPr>
      <t xml:space="preserve"> huyện)</t>
    </r>
  </si>
  <si>
    <r>
      <t xml:space="preserve">Khu tái định cư </t>
    </r>
    <r>
      <rPr>
        <sz val="12"/>
        <color rgb="FF00B0F0"/>
        <rFont val="Times New Roman"/>
        <family val="1"/>
      </rPr>
      <t>đường</t>
    </r>
    <r>
      <rPr>
        <sz val="12"/>
        <rFont val="Times New Roman"/>
        <family val="1"/>
      </rPr>
      <t xml:space="preserve"> Hồ Chí Minh, đường quy hoạch rộng 15 m</t>
    </r>
  </si>
  <si>
    <r>
      <t xml:space="preserve">Khu </t>
    </r>
    <r>
      <rPr>
        <sz val="12"/>
        <color rgb="FF00B0F0"/>
        <rFont val="Times New Roman"/>
        <family val="1"/>
      </rPr>
      <t>tái</t>
    </r>
    <r>
      <rPr>
        <sz val="12"/>
        <rFont val="Times New Roman"/>
        <family val="1"/>
      </rPr>
      <t xml:space="preserve"> định cư các hộ bị ảnh hưởng bởi dự án Trung tâm văn hoá - thể thao huyện Định Hoá, </t>
    </r>
    <r>
      <rPr>
        <sz val="12"/>
        <color rgb="FF00B0F0"/>
        <rFont val="Times New Roman"/>
        <family val="1"/>
      </rPr>
      <t>đường</t>
    </r>
    <r>
      <rPr>
        <sz val="12"/>
        <rFont val="Times New Roman"/>
        <family val="1"/>
      </rPr>
      <t xml:space="preserve"> quy hoạch rộng 15 m</t>
    </r>
  </si>
  <si>
    <r>
      <t xml:space="preserve">Từ Km12 + 800 (giáp </t>
    </r>
    <r>
      <rPr>
        <sz val="12"/>
        <color rgb="FF00B0F0"/>
        <rFont val="Times New Roman"/>
        <family val="1"/>
      </rPr>
      <t>huyện</t>
    </r>
    <r>
      <rPr>
        <sz val="12"/>
        <rFont val="Times New Roman"/>
        <family val="1"/>
      </rPr>
      <t xml:space="preserve"> Đại Từ) đến Km13 + 700 </t>
    </r>
  </si>
  <si>
    <r>
      <t>Từ Km19 + 100 đến Km19 + 600 (giáp đất</t>
    </r>
    <r>
      <rPr>
        <sz val="12"/>
        <color rgb="FF00B0F0"/>
        <rFont val="Times New Roman"/>
        <family val="1"/>
      </rPr>
      <t xml:space="preserve"> xã</t>
    </r>
    <r>
      <rPr>
        <sz val="12"/>
        <rFont val="Times New Roman"/>
        <family val="1"/>
      </rPr>
      <t xml:space="preserve"> Sơn Phú)</t>
    </r>
  </si>
  <si>
    <r>
      <t xml:space="preserve">Từ Km22 + 700 đến Km23 + 400 (giáp đất </t>
    </r>
    <r>
      <rPr>
        <sz val="12"/>
        <color rgb="FF00B0F0"/>
        <rFont val="Times New Roman"/>
        <family val="1"/>
      </rPr>
      <t>xã</t>
    </r>
    <r>
      <rPr>
        <sz val="12"/>
        <rFont val="Times New Roman"/>
        <family val="1"/>
      </rPr>
      <t xml:space="preserve"> Trung Lương)</t>
    </r>
  </si>
  <si>
    <r>
      <t>Từ Km23 + 400 (giáp đất</t>
    </r>
    <r>
      <rPr>
        <sz val="12"/>
        <color rgb="FF00B0F0"/>
        <rFont val="Times New Roman"/>
        <family val="1"/>
      </rPr>
      <t xml:space="preserve"> xã</t>
    </r>
    <r>
      <rPr>
        <sz val="12"/>
        <rFont val="Times New Roman"/>
        <family val="1"/>
      </rPr>
      <t xml:space="preserve"> Sơn Phú) đến Km24+ 200 </t>
    </r>
  </si>
  <si>
    <r>
      <t xml:space="preserve">Từ Km29 + 300 đến Km29 + 800 (giáp đất </t>
    </r>
    <r>
      <rPr>
        <sz val="12"/>
        <color rgb="FF00B0F0"/>
        <rFont val="Times New Roman"/>
        <family val="1"/>
      </rPr>
      <t xml:space="preserve">xã </t>
    </r>
    <r>
      <rPr>
        <sz val="12"/>
        <rFont val="Times New Roman"/>
        <family val="1"/>
      </rPr>
      <t>Trung Hội)</t>
    </r>
  </si>
  <si>
    <r>
      <t xml:space="preserve">Từ Km3 (giáp đất </t>
    </r>
    <r>
      <rPr>
        <sz val="12"/>
        <color rgb="FF00B0F0"/>
        <rFont val="Times New Roman"/>
        <family val="1"/>
      </rPr>
      <t>xã</t>
    </r>
    <r>
      <rPr>
        <sz val="12"/>
        <rFont val="Times New Roman"/>
        <family val="1"/>
      </rPr>
      <t xml:space="preserve"> Bình Yên) đến Km4 + 600</t>
    </r>
  </si>
  <si>
    <r>
      <t>Từ Km6 + 900 (giáp đất</t>
    </r>
    <r>
      <rPr>
        <sz val="12"/>
        <color rgb="FF00B0F0"/>
        <rFont val="Times New Roman"/>
        <family val="1"/>
      </rPr>
      <t xml:space="preserve"> xã</t>
    </r>
    <r>
      <rPr>
        <sz val="12"/>
        <rFont val="Times New Roman"/>
        <family val="1"/>
      </rPr>
      <t xml:space="preserve"> Điềm Mặc) đến Km7 + 750</t>
    </r>
  </si>
  <si>
    <r>
      <t>Từ Km 204+500 (gần cầu Khe Sở) đến Km210+775 (</t>
    </r>
    <r>
      <rPr>
        <sz val="12"/>
        <color rgb="FF00B0F0"/>
        <rFont val="Times New Roman"/>
        <family val="1"/>
      </rPr>
      <t>cầu</t>
    </r>
    <r>
      <rPr>
        <sz val="12"/>
        <rFont val="Times New Roman"/>
        <family val="1"/>
      </rPr>
      <t xml:space="preserve"> Tà Hon)</t>
    </r>
  </si>
  <si>
    <r>
      <t xml:space="preserve">Đoạn còn lại đến giáp đất </t>
    </r>
    <r>
      <rPr>
        <sz val="12"/>
        <color rgb="FF00B0F0"/>
        <rFont val="Times New Roman"/>
        <family val="1"/>
      </rPr>
      <t>xã</t>
    </r>
    <r>
      <rPr>
        <sz val="12"/>
        <rFont val="Times New Roman"/>
        <family val="1"/>
      </rPr>
      <t xml:space="preserve"> Đồng Thịnh</t>
    </r>
  </si>
  <si>
    <r>
      <t xml:space="preserve">Từ Giáp đường Hồ Chí Minh đến giáp đất </t>
    </r>
    <r>
      <rPr>
        <sz val="12"/>
        <color rgb="FF00B0F0"/>
        <rFont val="Times New Roman"/>
        <family val="1"/>
      </rPr>
      <t>xã</t>
    </r>
    <r>
      <rPr>
        <sz val="12"/>
        <rFont val="Times New Roman"/>
        <family val="1"/>
      </rPr>
      <t xml:space="preserve"> Tân Thịnh</t>
    </r>
  </si>
  <si>
    <r>
      <t xml:space="preserve">Từ giáp đất </t>
    </r>
    <r>
      <rPr>
        <sz val="12"/>
        <color rgb="FF00B0F0"/>
        <rFont val="Times New Roman"/>
        <family val="1"/>
      </rPr>
      <t>xã</t>
    </r>
    <r>
      <rPr>
        <sz val="12"/>
        <rFont val="Times New Roman"/>
        <family val="1"/>
      </rPr>
      <t xml:space="preserve"> Tân Thịnh đến Cầu Đồng Khiếu</t>
    </r>
  </si>
  <si>
    <r>
      <t xml:space="preserve">Từ </t>
    </r>
    <r>
      <rPr>
        <sz val="12"/>
        <color rgb="FF00B0F0"/>
        <rFont val="Times New Roman"/>
        <family val="1"/>
      </rPr>
      <t>c</t>
    </r>
    <r>
      <rPr>
        <sz val="12"/>
        <rFont val="Times New Roman"/>
        <family val="1"/>
      </rPr>
      <t xml:space="preserve">ột điện cao thế 98 đường dây 376 đến trạm biến áp trung tâm </t>
    </r>
  </si>
  <si>
    <r>
      <t xml:space="preserve">Từ trạm biến áp trung tâm đến giáp đất </t>
    </r>
    <r>
      <rPr>
        <sz val="12"/>
        <color rgb="FF00B0F0"/>
        <rFont val="Times New Roman"/>
        <family val="1"/>
      </rPr>
      <t xml:space="preserve">xã </t>
    </r>
    <r>
      <rPr>
        <sz val="12"/>
        <rFont val="Times New Roman"/>
        <family val="1"/>
      </rPr>
      <t>Lam Vỹ</t>
    </r>
  </si>
  <si>
    <r>
      <t xml:space="preserve">Từ đất </t>
    </r>
    <r>
      <rPr>
        <sz val="12"/>
        <color rgb="FF00B0F0"/>
        <rFont val="Times New Roman"/>
        <family val="1"/>
      </rPr>
      <t>xã</t>
    </r>
    <r>
      <rPr>
        <sz val="12"/>
        <rFont val="Times New Roman"/>
        <family val="1"/>
      </rPr>
      <t xml:space="preserve"> Lam Vỹ đến Cầu Nghịu</t>
    </r>
  </si>
  <si>
    <r>
      <t xml:space="preserve">Từ Cầu Nghịu đến </t>
    </r>
    <r>
      <rPr>
        <sz val="12"/>
        <color rgb="FF00B0F0"/>
        <rFont val="Times New Roman"/>
        <family val="1"/>
      </rPr>
      <t>đ</t>
    </r>
    <r>
      <rPr>
        <sz val="12"/>
        <rFont val="Times New Roman"/>
        <family val="1"/>
      </rPr>
      <t xml:space="preserve">ường </t>
    </r>
    <r>
      <rPr>
        <sz val="12"/>
        <color rgb="FF00B0F0"/>
        <rFont val="Times New Roman"/>
        <family val="1"/>
      </rPr>
      <t>rẽ</t>
    </r>
    <r>
      <rPr>
        <sz val="12"/>
        <rFont val="Times New Roman"/>
        <family val="1"/>
      </rPr>
      <t xml:space="preserve"> đường Làng Há- Tam Hợp</t>
    </r>
  </si>
  <si>
    <r>
      <t xml:space="preserve">Từ </t>
    </r>
    <r>
      <rPr>
        <sz val="12"/>
        <color rgb="FF00B0F0"/>
        <rFont val="Times New Roman"/>
        <family val="1"/>
      </rPr>
      <t>đ</t>
    </r>
    <r>
      <rPr>
        <sz val="12"/>
        <rFont val="Times New Roman"/>
        <family val="1"/>
      </rPr>
      <t>ường Làng Há - Tam Hợp đến cột điện đôi (</t>
    </r>
    <r>
      <rPr>
        <sz val="12"/>
        <color rgb="FF00B0F0"/>
        <rFont val="Times New Roman"/>
        <family val="1"/>
      </rPr>
      <t>cao</t>
    </r>
    <r>
      <rPr>
        <sz val="12"/>
        <rFont val="Times New Roman"/>
        <family val="1"/>
      </rPr>
      <t xml:space="preserve"> thế 129) </t>
    </r>
  </si>
  <si>
    <r>
      <t xml:space="preserve">Từ cột điện đôi (cao thế) - </t>
    </r>
    <r>
      <rPr>
        <sz val="12"/>
        <color rgb="FF00B0F0"/>
        <rFont val="Times New Roman"/>
        <family val="1"/>
      </rPr>
      <t>Điểm</t>
    </r>
    <r>
      <rPr>
        <sz val="12"/>
        <rFont val="Times New Roman"/>
        <family val="1"/>
      </rPr>
      <t xml:space="preserve"> bưu điện văn hóa xã </t>
    </r>
  </si>
  <si>
    <r>
      <t xml:space="preserve">Từ </t>
    </r>
    <r>
      <rPr>
        <sz val="12"/>
        <color rgb="FF00B0F0"/>
        <rFont val="Times New Roman"/>
        <family val="1"/>
      </rPr>
      <t>cầu</t>
    </r>
    <r>
      <rPr>
        <sz val="12"/>
        <rFont val="Times New Roman"/>
        <family val="1"/>
      </rPr>
      <t xml:space="preserve"> Làng Há đến đường rẽ Trường Tiểu học (Km10+700 ngã ba Trung Tâm)</t>
    </r>
  </si>
  <si>
    <r>
      <t xml:space="preserve">Từ đường rẽ Trường Tiểu học (Km10+700 ngã ba Trung Tâm) đến đường rẽ </t>
    </r>
    <r>
      <rPr>
        <sz val="12"/>
        <color rgb="FF00B0F0"/>
        <rFont val="Times New Roman"/>
        <family val="1"/>
      </rPr>
      <t xml:space="preserve">cầu </t>
    </r>
    <r>
      <rPr>
        <sz val="12"/>
        <rFont val="Times New Roman"/>
        <family val="1"/>
      </rPr>
      <t>tràn xóm Văn La 2</t>
    </r>
  </si>
  <si>
    <t>Từ đường rẽ cầu tràn xóm Văn La 2 đến Km 15 đường rẽ vào Nhà văn hóa Văn La 1</t>
  </si>
  <si>
    <t>Từ KM 15 đường rẽ vào Nhà văn hóa Văn La 1 đến giáp đất xã Linh Thông</t>
  </si>
  <si>
    <r>
      <t xml:space="preserve">Từ đường rẽ xóm Đá Bay đi xóm Thẩm Rộc đến hết đất </t>
    </r>
    <r>
      <rPr>
        <sz val="12"/>
        <color rgb="FF00B0F0"/>
        <rFont val="Times New Roman"/>
        <family val="1"/>
      </rPr>
      <t xml:space="preserve">xã </t>
    </r>
    <r>
      <rPr>
        <sz val="12"/>
        <rFont val="Times New Roman"/>
        <family val="1"/>
      </rPr>
      <t>Bình Yên</t>
    </r>
  </si>
  <si>
    <r>
      <t xml:space="preserve">Từ giáp đất </t>
    </r>
    <r>
      <rPr>
        <sz val="12"/>
        <color rgb="FF00B0F0"/>
        <rFont val="Times New Roman"/>
        <family val="1"/>
      </rPr>
      <t>xã</t>
    </r>
    <r>
      <rPr>
        <sz val="12"/>
        <rFont val="Times New Roman"/>
        <family val="1"/>
      </rPr>
      <t xml:space="preserve"> Kim Phượng đến cầu Quảng Cáo</t>
    </r>
  </si>
  <si>
    <r>
      <t xml:space="preserve">Từ </t>
    </r>
    <r>
      <rPr>
        <sz val="12"/>
        <color rgb="FF00B0F0"/>
        <rFont val="Times New Roman"/>
        <family val="1"/>
      </rPr>
      <t>đ</t>
    </r>
    <r>
      <rPr>
        <sz val="12"/>
        <rFont val="Times New Roman"/>
        <family val="1"/>
      </rPr>
      <t>ường rẽ vào trường Mầm non đến giáp đất Linh Thông</t>
    </r>
  </si>
  <si>
    <r>
      <t xml:space="preserve">Từ </t>
    </r>
    <r>
      <rPr>
        <sz val="12"/>
        <color rgb="FF00B0F0"/>
        <rFont val="Times New Roman"/>
        <family val="1"/>
      </rPr>
      <t>gi</t>
    </r>
    <r>
      <rPr>
        <sz val="12"/>
        <rFont val="Times New Roman"/>
        <family val="1"/>
      </rPr>
      <t xml:space="preserve">áp đất </t>
    </r>
    <r>
      <rPr>
        <sz val="12"/>
        <color rgb="FF00B0F0"/>
        <rFont val="Times New Roman"/>
        <family val="1"/>
      </rPr>
      <t>xã</t>
    </r>
    <r>
      <rPr>
        <sz val="12"/>
        <rFont val="Times New Roman"/>
        <family val="1"/>
      </rPr>
      <t xml:space="preserve"> Quy Kỳ đến cầu Nà Chát</t>
    </r>
  </si>
  <si>
    <r>
      <t xml:space="preserve">Từ </t>
    </r>
    <r>
      <rPr>
        <sz val="12"/>
        <color rgb="FF00B0F0"/>
        <rFont val="Times New Roman"/>
        <family val="1"/>
      </rPr>
      <t>c</t>
    </r>
    <r>
      <rPr>
        <sz val="12"/>
        <rFont val="Times New Roman"/>
        <family val="1"/>
      </rPr>
      <t>ầu Nà Chát đến cầu Bó Chú</t>
    </r>
  </si>
  <si>
    <r>
      <t xml:space="preserve">Từ hết đất nhà ông Bạch đến giáp đất </t>
    </r>
    <r>
      <rPr>
        <sz val="12"/>
        <color rgb="FF00B0F0"/>
        <rFont val="Times New Roman"/>
        <family val="1"/>
      </rPr>
      <t>xã</t>
    </r>
    <r>
      <rPr>
        <sz val="12"/>
        <rFont val="Times New Roman"/>
        <family val="1"/>
      </rPr>
      <t xml:space="preserve"> Phúc Chu</t>
    </r>
  </si>
  <si>
    <r>
      <t>Từ Km 0 + 660 (giáp đất</t>
    </r>
    <r>
      <rPr>
        <sz val="12"/>
        <color rgb="FF00B0F0"/>
        <rFont val="Times New Roman"/>
        <family val="1"/>
      </rPr>
      <t xml:space="preserve"> thị trấn</t>
    </r>
    <r>
      <rPr>
        <sz val="12"/>
        <rFont val="Times New Roman"/>
        <family val="1"/>
      </rPr>
      <t xml:space="preserve"> Chợ Chu) đến Km 1+ 130</t>
    </r>
  </si>
  <si>
    <r>
      <t>Từ Km 3 + 60</t>
    </r>
    <r>
      <rPr>
        <sz val="12"/>
        <color rgb="FF00B0F0"/>
        <rFont val="Times New Roman"/>
        <family val="1"/>
      </rPr>
      <t xml:space="preserve"> cầu</t>
    </r>
    <r>
      <rPr>
        <sz val="12"/>
        <rFont val="Times New Roman"/>
        <family val="1"/>
      </rPr>
      <t xml:space="preserve"> Nà Khắt đến Km5+200</t>
    </r>
  </si>
  <si>
    <r>
      <t xml:space="preserve">Từ Km 5 + 200 </t>
    </r>
    <r>
      <rPr>
        <sz val="12"/>
        <color rgb="FF00B0F0"/>
        <rFont val="Times New Roman"/>
        <family val="1"/>
      </rPr>
      <t>cầu</t>
    </r>
    <r>
      <rPr>
        <sz val="12"/>
        <rFont val="Times New Roman"/>
        <family val="1"/>
      </rPr>
      <t xml:space="preserve"> Nà Khắt cách cầu Nà Mòn đến hết đất Phúc Chu</t>
    </r>
  </si>
  <si>
    <r>
      <t xml:space="preserve">Từ cách ngã ba Đồng Rằm + 50m đến giáp đất </t>
    </r>
    <r>
      <rPr>
        <sz val="12"/>
        <color rgb="FF00B0F0"/>
        <rFont val="Times New Roman"/>
        <family val="1"/>
      </rPr>
      <t>xã</t>
    </r>
    <r>
      <rPr>
        <sz val="12"/>
        <rFont val="Times New Roman"/>
        <family val="1"/>
      </rPr>
      <t xml:space="preserve"> Bảo Linh </t>
    </r>
  </si>
  <si>
    <r>
      <t xml:space="preserve">Từ giáp đất </t>
    </r>
    <r>
      <rPr>
        <sz val="12"/>
        <color rgb="FF00B0F0"/>
        <rFont val="Times New Roman"/>
        <family val="1"/>
      </rPr>
      <t xml:space="preserve">xã </t>
    </r>
    <r>
      <rPr>
        <sz val="12"/>
        <rFont val="Times New Roman"/>
        <family val="1"/>
      </rPr>
      <t xml:space="preserve">Định Biên (gồm 2 tuyến nhánh) đến ngã ba trạm điện số 1 Bảo Linh </t>
    </r>
  </si>
  <si>
    <r>
      <t xml:space="preserve">Từ ngã ba đường rẽ vào Trường tiểu học Bảo Linh đến </t>
    </r>
    <r>
      <rPr>
        <sz val="12"/>
        <color rgb="FF00B0F0"/>
        <rFont val="Times New Roman"/>
        <family val="1"/>
      </rPr>
      <t>ngã</t>
    </r>
    <r>
      <rPr>
        <sz val="12"/>
        <rFont val="Times New Roman"/>
        <family val="1"/>
      </rPr>
      <t xml:space="preserve"> ba Đèo Muồng</t>
    </r>
  </si>
  <si>
    <r>
      <t xml:space="preserve">Từ </t>
    </r>
    <r>
      <rPr>
        <sz val="12"/>
        <color rgb="FF00B0F0"/>
        <rFont val="Times New Roman"/>
        <family val="1"/>
      </rPr>
      <t>ngã</t>
    </r>
    <r>
      <rPr>
        <sz val="12"/>
        <rFont val="Times New Roman"/>
        <family val="1"/>
      </rPr>
      <t xml:space="preserve"> ba Đèo Muồng đến cổng chợ Bảo Linh</t>
    </r>
  </si>
  <si>
    <r>
      <t xml:space="preserve">Từ cổng chợ Bảo Linh đến giáp đất </t>
    </r>
    <r>
      <rPr>
        <sz val="12"/>
        <color rgb="FF00B0F0"/>
        <rFont val="Times New Roman"/>
        <family val="1"/>
      </rPr>
      <t>xã</t>
    </r>
    <r>
      <rPr>
        <sz val="12"/>
        <rFont val="Times New Roman"/>
        <family val="1"/>
      </rPr>
      <t xml:space="preserve"> Thanh Định</t>
    </r>
  </si>
  <si>
    <r>
      <t xml:space="preserve">Đoạn Km1+950 (đối diện </t>
    </r>
    <r>
      <rPr>
        <sz val="12"/>
        <color rgb="FF00B0F0"/>
        <rFont val="Times New Roman"/>
        <family val="1"/>
      </rPr>
      <t>b</t>
    </r>
    <r>
      <rPr>
        <sz val="12"/>
        <rFont val="Times New Roman"/>
        <family val="1"/>
      </rPr>
      <t>ưu điện) đi xã Bảo Cường</t>
    </r>
  </si>
  <si>
    <r>
      <t xml:space="preserve">Từ đường rẽ vào Trường Tiểu học Bảo Linh đến cổng </t>
    </r>
    <r>
      <rPr>
        <sz val="12"/>
        <color rgb="FF00B0F0"/>
        <rFont val="Times New Roman"/>
        <family val="1"/>
      </rPr>
      <t>Trường</t>
    </r>
    <r>
      <rPr>
        <sz val="12"/>
        <rFont val="Times New Roman"/>
        <family val="1"/>
      </rPr>
      <t xml:space="preserve"> </t>
    </r>
    <r>
      <rPr>
        <sz val="12"/>
        <color rgb="FF00B0F0"/>
        <rFont val="Times New Roman"/>
        <family val="1"/>
      </rPr>
      <t>Tiểu</t>
    </r>
    <r>
      <rPr>
        <sz val="12"/>
        <rFont val="Times New Roman"/>
        <family val="1"/>
      </rPr>
      <t xml:space="preserve"> học Bảo Linh</t>
    </r>
  </si>
  <si>
    <r>
      <t xml:space="preserve">Từ giáp đất </t>
    </r>
    <r>
      <rPr>
        <sz val="12"/>
        <color rgb="FF00B0F0"/>
        <rFont val="Times New Roman"/>
        <family val="1"/>
      </rPr>
      <t xml:space="preserve">xã </t>
    </r>
    <r>
      <rPr>
        <sz val="12"/>
        <rFont val="Times New Roman"/>
        <family val="1"/>
      </rPr>
      <t>Đồng Thịnh đến Nhà văn hoá xóm Khuổi Chao</t>
    </r>
  </si>
  <si>
    <r>
      <t xml:space="preserve">Từ Km 0 + 500 (giáp đất </t>
    </r>
    <r>
      <rPr>
        <sz val="12"/>
        <color rgb="FF00B0F0"/>
        <rFont val="Times New Roman"/>
        <family val="1"/>
      </rPr>
      <t>xã</t>
    </r>
    <r>
      <rPr>
        <sz val="12"/>
        <rFont val="Times New Roman"/>
        <family val="1"/>
      </rPr>
      <t xml:space="preserve"> Trung Lương) đến Km 1 + 500 (cách chợ 100m)</t>
    </r>
  </si>
  <si>
    <r>
      <t xml:space="preserve">Từ </t>
    </r>
    <r>
      <rPr>
        <sz val="12"/>
        <color rgb="FF00B0F0"/>
        <rFont val="Times New Roman"/>
        <family val="1"/>
      </rPr>
      <t>đườn</t>
    </r>
    <r>
      <rPr>
        <sz val="12"/>
        <rFont val="Times New Roman"/>
        <family val="1"/>
      </rPr>
      <t>g rẽ xóm Pải đến cách ngã ba trung tâm xã Phượng Tiến 50m</t>
    </r>
  </si>
  <si>
    <r>
      <t>Từ Km9 xã Phượng Tiến đến cách Quốc lộ 3C 50m</t>
    </r>
    <r>
      <rPr>
        <sz val="12"/>
        <color rgb="FF00B0F0"/>
        <rFont val="Times New Roman"/>
        <family val="1"/>
      </rPr>
      <t xml:space="preserve"> (xã</t>
    </r>
    <r>
      <rPr>
        <sz val="12"/>
        <rFont val="Times New Roman"/>
        <family val="1"/>
      </rPr>
      <t xml:space="preserve"> Trung Hội)</t>
    </r>
  </si>
  <si>
    <r>
      <t xml:space="preserve">Đoạn đường bê tông ≥ 5m từ cầu xóm Vườn Rau đi đến giáp đất </t>
    </r>
    <r>
      <rPr>
        <sz val="12"/>
        <color rgb="FF00B0F0"/>
        <rFont val="Times New Roman"/>
        <family val="1"/>
      </rPr>
      <t xml:space="preserve">xã </t>
    </r>
    <r>
      <rPr>
        <sz val="12"/>
        <rFont val="Times New Roman"/>
        <family val="1"/>
      </rPr>
      <t>Kim Phượng</t>
    </r>
  </si>
  <si>
    <t>Từ Km 4+100 đến Km 4+500 (Nhà văn hóa Bản Đa)</t>
  </si>
  <si>
    <r>
      <t>Từ Km 4+500 đến giáp đất</t>
    </r>
    <r>
      <rPr>
        <sz val="12"/>
        <color rgb="FF00B0F0"/>
        <rFont val="Times New Roman"/>
        <family val="1"/>
      </rPr>
      <t xml:space="preserve"> xã</t>
    </r>
    <r>
      <rPr>
        <sz val="12"/>
        <rFont val="Times New Roman"/>
        <family val="1"/>
      </rPr>
      <t xml:space="preserve"> Lam Vỹ</t>
    </r>
  </si>
  <si>
    <r>
      <t xml:space="preserve">Từ </t>
    </r>
    <r>
      <rPr>
        <sz val="12"/>
        <color rgb="FF00B0F0"/>
        <rFont val="Times New Roman"/>
        <family val="1"/>
      </rPr>
      <t>giáp</t>
    </r>
    <r>
      <rPr>
        <sz val="12"/>
        <rFont val="Times New Roman"/>
        <family val="1"/>
      </rPr>
      <t xml:space="preserve"> đất Kim Phượng đến </t>
    </r>
    <r>
      <rPr>
        <sz val="12"/>
        <color rgb="FF00B0F0"/>
        <rFont val="Times New Roman"/>
        <family val="1"/>
      </rPr>
      <t>đường</t>
    </r>
    <r>
      <rPr>
        <sz val="12"/>
        <rFont val="Times New Roman"/>
        <family val="1"/>
      </rPr>
      <t xml:space="preserve"> rẽ vào xóm Đoàn Kết </t>
    </r>
    <r>
      <rPr>
        <sz val="12"/>
        <color rgb="FF00B0F0"/>
        <rFont val="Times New Roman"/>
        <family val="1"/>
      </rPr>
      <t>ngã</t>
    </r>
    <r>
      <rPr>
        <sz val="12"/>
        <rFont val="Times New Roman"/>
        <family val="1"/>
      </rPr>
      <t xml:space="preserve"> 3 Tam Hợp </t>
    </r>
    <r>
      <rPr>
        <sz val="12"/>
        <color rgb="FF00B0F0"/>
        <rFont val="Times New Roman"/>
        <family val="1"/>
      </rPr>
      <t>(ông</t>
    </r>
    <r>
      <rPr>
        <sz val="12"/>
        <rFont val="Times New Roman"/>
        <family val="1"/>
      </rPr>
      <t xml:space="preserve"> Đắc)</t>
    </r>
  </si>
  <si>
    <r>
      <t xml:space="preserve">Từ </t>
    </r>
    <r>
      <rPr>
        <sz val="12"/>
        <color rgb="FF00B0F0"/>
        <rFont val="Times New Roman"/>
        <family val="1"/>
      </rPr>
      <t>đường</t>
    </r>
    <r>
      <rPr>
        <sz val="12"/>
        <rFont val="Times New Roman"/>
        <family val="1"/>
      </rPr>
      <t xml:space="preserve"> rẽ vào xóm Đoàn Kết </t>
    </r>
    <r>
      <rPr>
        <sz val="12"/>
        <color rgb="FF00B0F0"/>
        <rFont val="Times New Roman"/>
        <family val="1"/>
      </rPr>
      <t>(ngã</t>
    </r>
    <r>
      <rPr>
        <sz val="12"/>
        <rFont val="Times New Roman"/>
        <family val="1"/>
      </rPr>
      <t xml:space="preserve"> 3 nhà ông Đắc) đến </t>
    </r>
    <r>
      <rPr>
        <sz val="12"/>
        <color rgb="FF00B0F0"/>
        <rFont val="Times New Roman"/>
        <family val="1"/>
      </rPr>
      <t>cầu</t>
    </r>
    <r>
      <rPr>
        <sz val="12"/>
        <rFont val="Times New Roman"/>
        <family val="1"/>
      </rPr>
      <t xml:space="preserve"> Giếng </t>
    </r>
    <r>
      <rPr>
        <sz val="12"/>
        <color rgb="FF00B0F0"/>
        <rFont val="Times New Roman"/>
        <family val="1"/>
      </rPr>
      <t>làng</t>
    </r>
    <r>
      <rPr>
        <sz val="12"/>
        <rFont val="Times New Roman"/>
        <family val="1"/>
      </rPr>
      <t xml:space="preserve"> Tam Hợp</t>
    </r>
  </si>
  <si>
    <r>
      <t xml:space="preserve">Từ </t>
    </r>
    <r>
      <rPr>
        <sz val="12"/>
        <color rgb="FF00B0F0"/>
        <rFont val="Times New Roman"/>
        <family val="1"/>
      </rPr>
      <t xml:space="preserve">cầu </t>
    </r>
    <r>
      <rPr>
        <sz val="12"/>
        <rFont val="Times New Roman"/>
        <family val="1"/>
      </rPr>
      <t xml:space="preserve">Giếng </t>
    </r>
    <r>
      <rPr>
        <sz val="12"/>
        <color rgb="FF00B0F0"/>
        <rFont val="Times New Roman"/>
        <family val="1"/>
      </rPr>
      <t>làng</t>
    </r>
    <r>
      <rPr>
        <sz val="12"/>
        <rFont val="Times New Roman"/>
        <family val="1"/>
      </rPr>
      <t xml:space="preserve"> Tam Hợp đến </t>
    </r>
    <r>
      <rPr>
        <sz val="12"/>
        <color rgb="FF00B0F0"/>
        <rFont val="Times New Roman"/>
        <family val="1"/>
      </rPr>
      <t>cầu</t>
    </r>
    <r>
      <rPr>
        <sz val="12"/>
        <rFont val="Times New Roman"/>
        <family val="1"/>
      </rPr>
      <t xml:space="preserve"> </t>
    </r>
    <r>
      <rPr>
        <sz val="12"/>
        <color rgb="FF00B0F0"/>
        <rFont val="Times New Roman"/>
        <family val="1"/>
      </rPr>
      <t>trung</t>
    </r>
    <r>
      <rPr>
        <sz val="12"/>
        <rFont val="Times New Roman"/>
        <family val="1"/>
      </rPr>
      <t xml:space="preserve"> tâm xóm Làng Cỏ</t>
    </r>
  </si>
  <si>
    <r>
      <t xml:space="preserve">Từ Km4+500 đến Km1+400 (cống tiêu nước đồng </t>
    </r>
    <r>
      <rPr>
        <sz val="12"/>
        <color rgb="FF00B0F0"/>
        <rFont val="Times New Roman"/>
        <family val="1"/>
      </rPr>
      <t>Lác</t>
    </r>
    <r>
      <rPr>
        <sz val="12"/>
        <rFont val="Times New Roman"/>
        <family val="1"/>
      </rPr>
      <t>)</t>
    </r>
  </si>
  <si>
    <r>
      <t xml:space="preserve">Từ Km1+400 đến Km 2 +900 (giáp </t>
    </r>
    <r>
      <rPr>
        <sz val="12"/>
        <color rgb="FF00B0F0"/>
        <rFont val="Times New Roman"/>
        <family val="1"/>
      </rPr>
      <t>xã</t>
    </r>
    <r>
      <rPr>
        <sz val="12"/>
        <rFont val="Times New Roman"/>
        <family val="1"/>
      </rPr>
      <t xml:space="preserve"> Quy Kỳ)</t>
    </r>
  </si>
  <si>
    <r>
      <t xml:space="preserve">Km2 +900 (giáp </t>
    </r>
    <r>
      <rPr>
        <sz val="12"/>
        <color rgb="FF00B0F0"/>
        <rFont val="Times New Roman"/>
        <family val="1"/>
      </rPr>
      <t xml:space="preserve">xã </t>
    </r>
    <r>
      <rPr>
        <sz val="12"/>
        <rFont val="Times New Roman"/>
        <family val="1"/>
      </rPr>
      <t xml:space="preserve">Kim Phượng) đến cầu Quảng Cáo </t>
    </r>
  </si>
  <si>
    <r>
      <t xml:space="preserve">Từ đường 264 Km12 + 900 (rẽ Bình Tiến) đến đến giáp đất </t>
    </r>
    <r>
      <rPr>
        <sz val="12"/>
        <color rgb="FF00B0F0"/>
        <rFont val="Times New Roman"/>
        <family val="1"/>
      </rPr>
      <t>xã</t>
    </r>
    <r>
      <rPr>
        <sz val="12"/>
        <rFont val="Times New Roman"/>
        <family val="1"/>
      </rPr>
      <t xml:space="preserve"> Phú Đình</t>
    </r>
  </si>
  <si>
    <r>
      <t xml:space="preserve">Từ giáp đường 264B đến giáp đất </t>
    </r>
    <r>
      <rPr>
        <sz val="12"/>
        <color rgb="FF00B0F0"/>
        <rFont val="Times New Roman"/>
        <family val="1"/>
      </rPr>
      <t>xã</t>
    </r>
    <r>
      <rPr>
        <sz val="12"/>
        <rFont val="Times New Roman"/>
        <family val="1"/>
      </rPr>
      <t xml:space="preserve"> Bình Thành</t>
    </r>
  </si>
  <si>
    <r>
      <t xml:space="preserve">Từ đường 264 đến xóm Hồng La giáp đất </t>
    </r>
    <r>
      <rPr>
        <sz val="12"/>
        <color rgb="FF00B0F0"/>
        <rFont val="Times New Roman"/>
        <family val="1"/>
      </rPr>
      <t>xã</t>
    </r>
    <r>
      <rPr>
        <sz val="12"/>
        <rFont val="Times New Roman"/>
        <family val="1"/>
      </rPr>
      <t xml:space="preserve"> Điềm Mặc</t>
    </r>
  </si>
  <si>
    <r>
      <t xml:space="preserve">Từ đường 264B đến giáp đất </t>
    </r>
    <r>
      <rPr>
        <sz val="12"/>
        <color rgb="FF00B0F0"/>
        <rFont val="Times New Roman"/>
        <family val="1"/>
      </rPr>
      <t xml:space="preserve">xã </t>
    </r>
    <r>
      <rPr>
        <sz val="12"/>
        <rFont val="Times New Roman"/>
        <family val="1"/>
      </rPr>
      <t>Sơn Phú</t>
    </r>
  </si>
  <si>
    <r>
      <t xml:space="preserve">Từ </t>
    </r>
    <r>
      <rPr>
        <sz val="12"/>
        <color rgb="FF00B0F0"/>
        <rFont val="Times New Roman"/>
        <family val="1"/>
      </rPr>
      <t>ngã</t>
    </r>
    <r>
      <rPr>
        <sz val="12"/>
        <rFont val="Times New Roman"/>
        <family val="1"/>
      </rPr>
      <t xml:space="preserve"> ba xóm Phú Hội đến giáp đất </t>
    </r>
    <r>
      <rPr>
        <sz val="12"/>
        <color rgb="FF00B0F0"/>
        <rFont val="Times New Roman"/>
        <family val="1"/>
      </rPr>
      <t xml:space="preserve">xã </t>
    </r>
    <r>
      <rPr>
        <sz val="12"/>
        <rFont val="Times New Roman"/>
        <family val="1"/>
      </rPr>
      <t>Phú Đình</t>
    </r>
  </si>
  <si>
    <r>
      <t xml:space="preserve">Đoạn từ giáp tuyến đường kiểu mẫu xóm Cốc Lùng đến cách </t>
    </r>
    <r>
      <rPr>
        <sz val="12"/>
        <color rgb="FF00B0F0"/>
        <rFont val="Times New Roman"/>
        <family val="1"/>
      </rPr>
      <t>Quốc lộ</t>
    </r>
    <r>
      <rPr>
        <sz val="12"/>
        <rFont val="Times New Roman"/>
        <family val="1"/>
      </rPr>
      <t xml:space="preserve"> 3C vào 150m</t>
    </r>
  </si>
  <si>
    <r>
      <t xml:space="preserve">Từ ngã ba đường vào Khấu Bảo giáp </t>
    </r>
    <r>
      <rPr>
        <sz val="12"/>
        <color rgb="FF00B0F0"/>
        <rFont val="Times New Roman"/>
        <family val="1"/>
      </rPr>
      <t>Quốc lộ</t>
    </r>
    <r>
      <rPr>
        <sz val="12"/>
        <rFont val="Times New Roman"/>
        <family val="1"/>
      </rPr>
      <t xml:space="preserve"> 3C vào 150 m</t>
    </r>
  </si>
  <si>
    <r>
      <t xml:space="preserve">Từ cầu tràn Tân Thịnh đến </t>
    </r>
    <r>
      <rPr>
        <sz val="12"/>
        <color rgb="FF00B0F0"/>
        <rFont val="Times New Roman"/>
        <family val="1"/>
      </rPr>
      <t>Nh</t>
    </r>
    <r>
      <rPr>
        <sz val="12"/>
        <rFont val="Times New Roman"/>
        <family val="1"/>
      </rPr>
      <t>à văn hoá xóm Làng Ngoã</t>
    </r>
  </si>
  <si>
    <r>
      <t xml:space="preserve">Từ </t>
    </r>
    <r>
      <rPr>
        <sz val="12"/>
        <color rgb="FF00B0F0"/>
        <rFont val="Times New Roman"/>
        <family val="1"/>
      </rPr>
      <t>Nhà</t>
    </r>
    <r>
      <rPr>
        <sz val="12"/>
        <rFont val="Times New Roman"/>
        <family val="1"/>
      </rPr>
      <t xml:space="preserve"> văn hoá xóm Làng Ngoã đến giáp đất Khe Thí, xã Nông Hạ, huyện Chợ Mới, tỉnh Bắc Kạn</t>
    </r>
  </si>
  <si>
    <r>
      <t xml:space="preserve">Từ </t>
    </r>
    <r>
      <rPr>
        <sz val="12"/>
        <color rgb="FF00B0F0"/>
        <rFont val="Times New Roman"/>
        <family val="1"/>
      </rPr>
      <t>ngã</t>
    </r>
    <r>
      <rPr>
        <sz val="12"/>
        <rFont val="Times New Roman"/>
        <family val="1"/>
      </rPr>
      <t xml:space="preserve"> ba đường rẽ xóm Nà Chát vào 250m</t>
    </r>
  </si>
  <si>
    <r>
      <t xml:space="preserve">Đoạn còn lại đến giáp đất </t>
    </r>
    <r>
      <rPr>
        <sz val="12"/>
        <color rgb="FF00B0F0"/>
        <rFont val="Times New Roman"/>
        <family val="1"/>
      </rPr>
      <t xml:space="preserve">xã </t>
    </r>
    <r>
      <rPr>
        <sz val="12"/>
        <rFont val="Times New Roman"/>
        <family val="1"/>
      </rPr>
      <t>Quy Kỳ</t>
    </r>
  </si>
  <si>
    <r>
      <t xml:space="preserve">Từ </t>
    </r>
    <r>
      <rPr>
        <sz val="12"/>
        <color rgb="FF00B0F0"/>
        <rFont val="Times New Roman"/>
        <family val="1"/>
      </rPr>
      <t>ngã</t>
    </r>
    <r>
      <rPr>
        <sz val="12"/>
        <rFont val="Times New Roman"/>
        <family val="1"/>
      </rPr>
      <t xml:space="preserve"> ba trung tâm xã + 50m đi xóm Lợi A, xóm Đình Phỉnh</t>
    </r>
  </si>
  <si>
    <t>Đường bê tông ≥ 3m từ trạm thủy luân đến nhà ông Sáng, từ nhà ông Việt đến hết đường rẽ Nhà văn hóa xóm Pải</t>
  </si>
  <si>
    <r>
      <t xml:space="preserve">Ngã </t>
    </r>
    <r>
      <rPr>
        <sz val="12"/>
        <color rgb="FF00B0F0"/>
        <rFont val="Times New Roman"/>
        <family val="1"/>
      </rPr>
      <t>ba</t>
    </r>
    <r>
      <rPr>
        <sz val="12"/>
        <rFont val="Times New Roman"/>
        <family val="1"/>
      </rPr>
      <t xml:space="preserve"> xóm Gốc Thông đến giáp đường Đồng Quang xã Bình Yên (đường bê tông)</t>
    </r>
  </si>
  <si>
    <r>
      <t xml:space="preserve">Đường </t>
    </r>
    <r>
      <rPr>
        <sz val="12"/>
        <color rgb="FF00B0F0"/>
        <rFont val="Times New Roman"/>
        <family val="1"/>
      </rPr>
      <t>liên</t>
    </r>
    <r>
      <rPr>
        <sz val="12"/>
        <rFont val="Times New Roman"/>
        <family val="1"/>
      </rPr>
      <t xml:space="preserve"> thôn Làng Há - Tam Hợp: Từ đường liên xã Chợ Chu - Lam Vỹ đến </t>
    </r>
    <r>
      <rPr>
        <sz val="12"/>
        <color rgb="FF00B0F0"/>
        <rFont val="Times New Roman"/>
        <family val="1"/>
      </rPr>
      <t xml:space="preserve">cầu </t>
    </r>
    <r>
      <rPr>
        <sz val="12"/>
        <rFont val="Times New Roman"/>
        <family val="1"/>
      </rPr>
      <t>treo.</t>
    </r>
  </si>
  <si>
    <r>
      <t xml:space="preserve">Đường </t>
    </r>
    <r>
      <rPr>
        <sz val="12"/>
        <color rgb="FF00B0F0"/>
        <rFont val="Times New Roman"/>
        <family val="1"/>
      </rPr>
      <t>liên</t>
    </r>
    <r>
      <rPr>
        <sz val="12"/>
        <rFont val="Times New Roman"/>
        <family val="1"/>
      </rPr>
      <t xml:space="preserve"> thôn Làng Há - Tam Hợp: Đoạn </t>
    </r>
    <r>
      <rPr>
        <sz val="12"/>
        <color rgb="FF00B0F0"/>
        <rFont val="Times New Roman"/>
        <family val="1"/>
      </rPr>
      <t xml:space="preserve">cầu </t>
    </r>
    <r>
      <rPr>
        <sz val="12"/>
        <rFont val="Times New Roman"/>
        <family val="1"/>
      </rPr>
      <t xml:space="preserve">Treo - </t>
    </r>
    <r>
      <rPr>
        <sz val="12"/>
        <color rgb="FF00B0F0"/>
        <rFont val="Times New Roman"/>
        <family val="1"/>
      </rPr>
      <t>ngã</t>
    </r>
    <r>
      <rPr>
        <sz val="12"/>
        <rFont val="Times New Roman"/>
        <family val="1"/>
      </rPr>
      <t xml:space="preserve"> 3 Tam Hợp (ông Đắc)</t>
    </r>
  </si>
  <si>
    <r>
      <t xml:space="preserve">Tuyến đường liên thôn Làng Há - Bình Sơn: Đoạn cổng Trường Trung học cơ sở - </t>
    </r>
    <r>
      <rPr>
        <sz val="12"/>
        <color rgb="FF00B0F0"/>
        <rFont val="Times New Roman"/>
        <family val="1"/>
      </rPr>
      <t>cầu</t>
    </r>
    <r>
      <rPr>
        <sz val="12"/>
        <rFont val="Times New Roman"/>
        <family val="1"/>
      </rPr>
      <t xml:space="preserve"> Nà Viền</t>
    </r>
  </si>
  <si>
    <t>Từ đường rẽ xóm Thâm Tý, xã Bảo Cường đến đường rẽ vào ngõ quán Hoa Sữa tổ dân phố Tân Á</t>
  </si>
  <si>
    <t>- Đổi tên từ "xóm Bãi Á 2"  thành " tổ dân phố Tân Á" theo Nghị quyết số 79/NQ-HĐND ngày 11/12/2019 của HĐND tỉnh
- Sửa đổi "đường rẽ xóm Bãi Á 2" thành "đường rẽ vào ngõ quán Hoa Sữa tổ dân phố Tân Á"</t>
  </si>
  <si>
    <t>Từ qua ngã tư Trung tâm huyện 50m đến qua ngã tư Lương thực 50m đi phía xã Kim Phượng và phía đi Thái Nguyên</t>
  </si>
  <si>
    <t>Từ qua ngã tư Lương thực 50m đến hết cửa hàng xăng dầu số 22</t>
  </si>
  <si>
    <t>Từ cửa hàng xăng dầu số 22 đến qua ngã ba tổ dân phố Phúc Xuân (xóm Nà Lài cũ) 50 m</t>
  </si>
  <si>
    <t>Từ đường rẽ vào đường bê tông tổ dân phố Trung Việt (ao Nạm Cắm) đến Km20 + 600 (giáp đất xã Kim Sơn)</t>
  </si>
  <si>
    <t>Từ ngã ba Quốc lộ 3C + 200 m đến đường rẽ Nhà văn hóa xóm Đồng Tiến</t>
  </si>
  <si>
    <r>
      <rPr>
        <sz val="12"/>
        <rFont val="Times New Roman"/>
        <family val="1"/>
      </rPr>
      <t>Từ ngã ba Quốc lộ 3C + 400 m đến ngã ba xóm Hợp Tiến + 150 m</t>
    </r>
  </si>
  <si>
    <t>Nhánh rẽ từ đường bê tông Huyện ủy đến đường rẽ tổ dân phố Tân Á (đường quanh nhà Thiếu nhi)</t>
  </si>
  <si>
    <t>Ngã tư trung tâm huyện đi tổ dân phố Châu Thành</t>
  </si>
  <si>
    <t>Từ Ngã tư trung tâm huyện + 100m về hướng đi ngã ba tổ dân phố Châu Thành  (ngã ba Dốc Châu cũ)</t>
  </si>
  <si>
    <t>Cách ngã tư trung tâm huyện 100m đến ngã ba tổ dân phố Châu Thành (ngã ba Dốc Châu cũ)</t>
  </si>
  <si>
    <t>Từ Quốc lộ 3C rẽ vào đến tổ dân phố Hợp Thành, tổ dân phố Trung Tâm</t>
  </si>
  <si>
    <t>Đoạn giáp đường vào Trường Trung học phổ thông Định Hóa rẽ vào ngõ 110 đi hết đường nhựa tổ dân phố Trung Tâm ( Từ nhà ông Đản đến nhà Đối)</t>
  </si>
  <si>
    <t>Các đoạn đường bê tông còn lại tổ dân phố Hợp Thành, tổ dân phố Trung Tâm, chiều rộng ≥ 3m</t>
  </si>
  <si>
    <t>Đường bê tông từ giáp tổ dân phố Hợp Thành đi tổ dân phố Phúc Xuân (từ hết tổ dân phố Hợp Thành đến giáp đập Đồng Phủ tổ dân phố Phúc Xuân)</t>
  </si>
  <si>
    <t>Đường bê tông tổ dân phố Hồ Sen</t>
  </si>
  <si>
    <t>Quốc lộ 3C rẽ vào tổ dân phố Hồ Sen đi đến giáp đường nội thị Chợ Chu đi Dốc Châu</t>
  </si>
  <si>
    <t>Các nhánh đường còn lại của tổ dân phố Hồ Sen, chiều rộng ≥ 3m</t>
  </si>
  <si>
    <t>Đường từ ngã 5 tổ dân phố Trung Kiên đi hướng Bệnh viện đa khoa huyện đến giáp Quốc lộ 3C</t>
  </si>
  <si>
    <t>Ngã 5 tổ dân phố Trung Kiên đến cổng Bệnh viện đa khoa huyện (đường qua UBND thị trấn Chợ Chu)</t>
  </si>
  <si>
    <t>Cổng bệnh viện đa khoa huyện + 50m hướng đường bê tông tổ dân phố Trung Việt</t>
  </si>
  <si>
    <t>Đường bê tông tổ dân phố Trung Việt (tiếp theo) đến giáp đường nhựa Quốc lộ 3C</t>
  </si>
  <si>
    <t>Đường từ ngã 5 tổ dân phố Trung Kiên đi hướng Gốc đa Chợ Chu cũ đến cầu Ba Ngạc (đường nội thị )</t>
  </si>
  <si>
    <t>Từ giáp đường Hồ Chí Minh (đèn xanh đèn đỏ) đến hết đất Chi cục thuế mới</t>
  </si>
  <si>
    <t>Đường cầu gốc Sung đi Chùa Hang thị trấn Chợ Chu</t>
  </si>
  <si>
    <t>Đoạn từ Nhà văn hóa tổ dân phố Phố Núi (giáp đường HCM) đi đến giáp đất Chùa Hang Chợ Chu thuộc tổ dân phố Phố Núi</t>
  </si>
  <si>
    <t>đã nâng cấp hạ tầng 2023 đường bê tông nhựa từ 6m lên 8m</t>
  </si>
  <si>
    <t>Đang nâng cấp hạ tầng từ mở rộng đường bê tông nhựa từ 5m lên 8m (đang làm dự kiến xong trong năm nay</t>
  </si>
  <si>
    <t>Từ Km 212 (đường rẽ UBND xã) đến Km 213+728 (cầu Tân Dương)</t>
  </si>
  <si>
    <t>Từ đường vào trường học đến cách ngã tư trung tâm xã 50m</t>
  </si>
  <si>
    <t>Từ qua ngã tư trung tâm xã Bảo Cường 15m + 200m tiếp theo đến đường vào Nhà văn hóa Bãi Hội</t>
  </si>
  <si>
    <t>Từ điểm bưu điện văn hóa xã đến Cầu Làng Há</t>
  </si>
  <si>
    <t>Từ đầm Đá bay đến cột cao thế 473/04 (xóm Thanh Phong)</t>
  </si>
  <si>
    <t>Từ cột cao thế 473/04 đến cột cao thế 473/07 (xóm Thanh Phong)</t>
  </si>
  <si>
    <t xml:space="preserve">Từ cột cao thế 473/07 (xóm Thanh Phong) đến cột điện cao thế số 473/11 (xóm Thanh Phong) </t>
  </si>
  <si>
    <t>Từ cột điện cao thế số 473/11 (xóm Thanh Phong) đến cột điện hạ thế số 6 xóm Trung Tâm</t>
  </si>
  <si>
    <t>Từ cột điện hạ thế số 6 xóm Trung Tâm đến cầu Phướn Thanh Xuân</t>
  </si>
  <si>
    <t>Từ cầu đập chính cách ngã 3 ngã ba Đồng Rằm 50m</t>
  </si>
  <si>
    <t>Từ ngã 3 đường rẽ xóm Noong Nia đến cách 50m ngã 3 đồng Rằm - giáp đường liên xã Phúc Chu - Bảo Linh</t>
  </si>
  <si>
    <t>Trục đường bê tông Bản Chang - Nà Chú</t>
  </si>
  <si>
    <t>Trục đường nhựa Nà Mỵ - Linh Sơn</t>
  </si>
  <si>
    <t>Tuyến Nà Chát - Bản Mới</t>
  </si>
  <si>
    <t>Ngã tư xóm Đình Phỉnh + 50m đến trạm biến áp xóm Đình Phỉnh</t>
  </si>
  <si>
    <t>Từ cầu trung tâm xã + 500m đi hướng xóm Hợp Tiến</t>
  </si>
  <si>
    <t>Từ cầu trung tâm xã + 500m đến hết đất xóm Hợp Tiến</t>
  </si>
  <si>
    <t>Từ cầu trung tâm xã đi hướng xóm Dạo</t>
  </si>
  <si>
    <t>Từ cầu trung tâm xã + 300m đi hướng xóm Trung Tâm</t>
  </si>
  <si>
    <t>Đoạn bê tông rộng ≥ 3m từ Quốc lộ 3C qua Lạc Nhiêu, xóm Dạo đến cầu trung tâm xã + 300m hướng đi xóm Dạo</t>
  </si>
  <si>
    <t xml:space="preserve">Đoạn bê tông rộng ≥ 3m từ đường liên xã Bộc Nhiêu - Bình Thành rẽ đường Bục Việt - Minh Tiến đến hết đất Minh Tiến </t>
  </si>
  <si>
    <t>Ngã ba xóm Đồng Đau đến giáp đất xóm Bản Cái, xã Thanh Định</t>
  </si>
  <si>
    <t xml:space="preserve">TUYẾN ĐƯỜNG LIÊN THÔN LÀNG HÁ – BÌNH SƠN(XÃ LAM VỸ) </t>
  </si>
  <si>
    <t>Tuyến đường liên thôn Làng Há - Bình Sơn: Đoạn Cầu Nà Viền - Cây gạo xóm Bình Sơn</t>
  </si>
  <si>
    <t>Thôn Nà Toán: Theo nhánh đường bê tông Cầu Nà Buốc - Đường liên thôn đi xóm Bình Sơn</t>
  </si>
  <si>
    <r>
      <rPr>
        <sz val="11"/>
        <color rgb="FF0000FF"/>
        <rFont val="Times New Roman"/>
        <family val="1"/>
      </rPr>
      <t>Đ</t>
    </r>
    <r>
      <rPr>
        <sz val="11"/>
        <rFont val="Times New Roman"/>
        <family val="1"/>
      </rPr>
      <t xml:space="preserve">ã nâng cấp hạ tầng năm 2024 mở rộng đường bê tông nhựa từ 5m lên 7m </t>
    </r>
  </si>
  <si>
    <r>
      <rPr>
        <sz val="11"/>
        <color rgb="FF0070C0"/>
        <rFont val="Times New Roman"/>
        <family val="1"/>
      </rPr>
      <t>Đ</t>
    </r>
    <r>
      <rPr>
        <sz val="11"/>
        <rFont val="Times New Roman"/>
        <family val="1"/>
      </rPr>
      <t>ổi tên do gộp xã Kim Sơn vào xã Kim Phượng theo Nghị Quyết 814/NQ-UBNVQH ngày 21/11/2019  của Uỷ ban thường vụ Quốc Hội</t>
    </r>
  </si>
  <si>
    <r>
      <t>Đổi tên từ "</t>
    </r>
    <r>
      <rPr>
        <i/>
        <sz val="11"/>
        <rFont val="Times New Roman"/>
        <family val="1"/>
      </rPr>
      <t>xóm Nà Lài"</t>
    </r>
    <r>
      <rPr>
        <sz val="11"/>
        <rFont val="Times New Roman"/>
        <family val="1"/>
      </rPr>
      <t xml:space="preserve">  thành </t>
    </r>
    <r>
      <rPr>
        <i/>
        <sz val="11"/>
        <rFont val="Times New Roman"/>
        <family val="1"/>
      </rPr>
      <t>"tổ dân phố Phúc Xuân</t>
    </r>
    <r>
      <rPr>
        <sz val="11"/>
        <rFont val="Times New Roman"/>
        <family val="1"/>
      </rPr>
      <t>" theo Nghị quyết số 79/NQ-HĐND ngày 11/12/2019 của HĐND tỉnh</t>
    </r>
  </si>
  <si>
    <r>
      <t>- Đổi tên từ "</t>
    </r>
    <r>
      <rPr>
        <i/>
        <sz val="11"/>
        <rFont val="Times New Roman"/>
        <family val="1"/>
      </rPr>
      <t>xóm Nà Lài"</t>
    </r>
    <r>
      <rPr>
        <sz val="11"/>
        <rFont val="Times New Roman"/>
        <family val="1"/>
      </rPr>
      <t xml:space="preserve">  thành </t>
    </r>
    <r>
      <rPr>
        <i/>
        <sz val="11"/>
        <rFont val="Times New Roman"/>
        <family val="1"/>
      </rPr>
      <t>"tổ dân phố Phúc Xuân</t>
    </r>
    <r>
      <rPr>
        <sz val="11"/>
        <rFont val="Times New Roman"/>
        <family val="1"/>
      </rPr>
      <t xml:space="preserve">" theo Nghị quyết số 79/NQ-HĐND ngày 11/12/2019 của HĐND tỉnh.
- Đổi tên </t>
    </r>
    <r>
      <rPr>
        <i/>
        <sz val="11"/>
        <rFont val="Times New Roman"/>
        <family val="1"/>
      </rPr>
      <t>"đường rẽ vào xóm Nà Lài (đường rẽ vào nhà ông Thình)"</t>
    </r>
    <r>
      <rPr>
        <sz val="11"/>
        <rFont val="Times New Roman"/>
        <family val="1"/>
      </rPr>
      <t xml:space="preserve"> thành</t>
    </r>
    <r>
      <rPr>
        <i/>
        <sz val="11"/>
        <rFont val="Times New Roman"/>
        <family val="1"/>
      </rPr>
      <t xml:space="preserve"> "đường rẽ vào đường bê tông tổ dân phố Trung Việt (ao Nạm Cắm)"</t>
    </r>
    <r>
      <rPr>
        <sz val="11"/>
        <rFont val="Times New Roman"/>
        <family val="1"/>
      </rPr>
      <t xml:space="preserve">
- Gộp đoạn </t>
    </r>
    <r>
      <rPr>
        <i/>
        <sz val="11"/>
        <rFont val="Times New Roman"/>
        <family val="1"/>
      </rPr>
      <t>"Từ qua ngã ba Nà Lài 50m đến đường rẽ vào xóm Nà Lài (đường rẽ vào nhà ông Thình)"</t>
    </r>
    <r>
      <rPr>
        <sz val="11"/>
        <rFont val="Times New Roman"/>
        <family val="1"/>
      </rPr>
      <t xml:space="preserve"> và đoạn </t>
    </r>
    <r>
      <rPr>
        <i/>
        <sz val="11"/>
        <rFont val="Times New Roman"/>
        <family val="1"/>
      </rPr>
      <t>"Từ đường rẽ vào xóm Nà Lài đến đường rẽ Ao Nặm Cắm "</t>
    </r>
    <r>
      <rPr>
        <sz val="11"/>
        <rFont val="Times New Roman"/>
        <family val="1"/>
      </rPr>
      <t xml:space="preserve"> thành đoạn </t>
    </r>
    <r>
      <rPr>
        <i/>
        <sz val="11"/>
        <rFont val="Times New Roman"/>
        <family val="1"/>
      </rPr>
      <t>"Từ qua ngã ba tổ dân phố Phúc Xuân (xóm Nà Lài cũ) 50m đến đường rẽ vào đường bê tông tổ dân phố Trung Việt (ao Nạm Cắm)"</t>
    </r>
  </si>
  <si>
    <r>
      <t xml:space="preserve">Nhập </t>
    </r>
    <r>
      <rPr>
        <i/>
        <sz val="11"/>
        <color theme="1"/>
        <rFont val="Times New Roman"/>
        <family val="1"/>
      </rPr>
      <t>"xã Kim Sơn"</t>
    </r>
    <r>
      <rPr>
        <sz val="11"/>
        <color theme="1"/>
        <rFont val="Times New Roman"/>
        <family val="1"/>
      </rPr>
      <t xml:space="preserve"> vào </t>
    </r>
    <r>
      <rPr>
        <i/>
        <sz val="11"/>
        <color theme="1"/>
        <rFont val="Times New Roman"/>
        <family val="1"/>
      </rPr>
      <t>"xã Kim Phượng"</t>
    </r>
    <r>
      <rPr>
        <sz val="11"/>
        <color theme="1"/>
        <rFont val="Times New Roman"/>
        <family val="1"/>
      </rPr>
      <t xml:space="preserve"> theo Nghị quyết số 814/NQ-UBTVQH14 ngày 21/11/2019 của Ủy ban Thường vụ Quốc hội.</t>
    </r>
  </si>
  <si>
    <r>
      <t>Đổi tên từ "</t>
    </r>
    <r>
      <rPr>
        <i/>
        <sz val="11"/>
        <color theme="1"/>
        <rFont val="Times New Roman"/>
        <family val="1"/>
      </rPr>
      <t>xóm 1</t>
    </r>
    <r>
      <rPr>
        <sz val="11"/>
        <color theme="1"/>
        <rFont val="Times New Roman"/>
        <family val="1"/>
      </rPr>
      <t>" thành "</t>
    </r>
    <r>
      <rPr>
        <i/>
        <sz val="11"/>
        <color theme="1"/>
        <rFont val="Times New Roman"/>
        <family val="1"/>
      </rPr>
      <t>xóm Đồng Tiến</t>
    </r>
    <r>
      <rPr>
        <sz val="11"/>
        <color theme="1"/>
        <rFont val="Times New Roman"/>
        <family val="1"/>
      </rPr>
      <t>" theo Nghị quyết số 79/NQ-HĐND ngày 11/12/2019 của HĐND tỉnh</t>
    </r>
  </si>
  <si>
    <r>
      <t>Đổi tên từ "</t>
    </r>
    <r>
      <rPr>
        <i/>
        <sz val="11"/>
        <color theme="1"/>
        <rFont val="Times New Roman"/>
        <family val="1"/>
      </rPr>
      <t>xóm 3, xóm 10</t>
    </r>
    <r>
      <rPr>
        <sz val="11"/>
        <color theme="1"/>
        <rFont val="Times New Roman"/>
        <family val="1"/>
      </rPr>
      <t>"  thành "</t>
    </r>
    <r>
      <rPr>
        <i/>
        <sz val="11"/>
        <color theme="1"/>
        <rFont val="Times New Roman"/>
        <family val="1"/>
      </rPr>
      <t>xóm Hợp Tiến</t>
    </r>
    <r>
      <rPr>
        <sz val="11"/>
        <color theme="1"/>
        <rFont val="Times New Roman"/>
        <family val="1"/>
      </rPr>
      <t>" theo Nghị quyết số 79/NQ-HĐND ngày 11/12/2019 của HĐND tỉnh</t>
    </r>
  </si>
  <si>
    <r>
      <t>Đổi tên tên tuyến đường là"</t>
    </r>
    <r>
      <rPr>
        <i/>
        <sz val="11"/>
        <rFont val="Times New Roman"/>
        <family val="1"/>
      </rPr>
      <t>Từ Quốc lộ 3C + 30m (cạnh nhà ông thao) đến cách ngã tư trung tâm xã 50m</t>
    </r>
    <r>
      <rPr>
        <sz val="11"/>
        <rFont val="Times New Roman"/>
        <family val="1"/>
      </rPr>
      <t>" thành "</t>
    </r>
    <r>
      <rPr>
        <i/>
        <sz val="11"/>
        <rFont val="Times New Roman"/>
        <family val="1"/>
      </rPr>
      <t>Từ Quốc lộ 3C + 30m đến cách ngã tư trung tâm xã 50m</t>
    </r>
    <r>
      <rPr>
        <sz val="11"/>
        <rFont val="Times New Roman"/>
        <family val="1"/>
      </rPr>
      <t>" vì không còn người này</t>
    </r>
  </si>
  <si>
    <r>
      <t>Đổi tên từ "</t>
    </r>
    <r>
      <rPr>
        <i/>
        <sz val="11"/>
        <color theme="1"/>
        <rFont val="Times New Roman"/>
        <family val="1"/>
      </rPr>
      <t>xóm Bãi Á 2</t>
    </r>
    <r>
      <rPr>
        <sz val="11"/>
        <color theme="1"/>
        <rFont val="Times New Roman"/>
        <family val="1"/>
      </rPr>
      <t xml:space="preserve">"  thành " </t>
    </r>
    <r>
      <rPr>
        <i/>
        <sz val="11"/>
        <color theme="1"/>
        <rFont val="Times New Roman"/>
        <family val="1"/>
      </rPr>
      <t>tổ dân phố Tân Á</t>
    </r>
    <r>
      <rPr>
        <sz val="11"/>
        <color theme="1"/>
        <rFont val="Times New Roman"/>
        <family val="1"/>
      </rPr>
      <t>" theo Nghị quyết số 79/NQ-HĐND ngày 11/12/2019 của HĐND tỉnh</t>
    </r>
  </si>
  <si>
    <r>
      <t>- Đổi tên từ "</t>
    </r>
    <r>
      <rPr>
        <i/>
        <sz val="11"/>
        <color theme="1"/>
        <rFont val="Times New Roman"/>
        <family val="1"/>
      </rPr>
      <t>xóm Bãi Á</t>
    </r>
    <r>
      <rPr>
        <sz val="11"/>
        <color theme="1"/>
        <rFont val="Times New Roman"/>
        <family val="1"/>
      </rPr>
      <t>"  thành "</t>
    </r>
    <r>
      <rPr>
        <i/>
        <sz val="11"/>
        <color theme="1"/>
        <rFont val="Times New Roman"/>
        <family val="1"/>
      </rPr>
      <t xml:space="preserve"> tổ dân phố Tân Á"</t>
    </r>
    <r>
      <rPr>
        <sz val="11"/>
        <color theme="1"/>
        <rFont val="Times New Roman"/>
        <family val="1"/>
      </rPr>
      <t xml:space="preserve"> theo Nghị quyết số 79/NQ-HĐND ngày 11/12/2019 của HĐND tỉnh
- Bổ sung "</t>
    </r>
    <r>
      <rPr>
        <i/>
        <sz val="11"/>
        <color theme="1"/>
        <rFont val="Times New Roman"/>
        <family val="1"/>
      </rPr>
      <t xml:space="preserve"> (ngõ quán Hoa Sữa)</t>
    </r>
    <r>
      <rPr>
        <sz val="11"/>
        <color theme="1"/>
        <rFont val="Times New Roman"/>
        <family val="1"/>
      </rPr>
      <t>" sau "tổ dân phố Tân Á"</t>
    </r>
  </si>
  <si>
    <r>
      <t xml:space="preserve">Đổi tên từ </t>
    </r>
    <r>
      <rPr>
        <i/>
        <sz val="11"/>
        <color theme="1"/>
        <rFont val="Times New Roman"/>
        <family val="1"/>
      </rPr>
      <t>"xóm Bãi Á 2"</t>
    </r>
    <r>
      <rPr>
        <sz val="11"/>
        <color theme="1"/>
        <rFont val="Times New Roman"/>
        <family val="1"/>
      </rPr>
      <t xml:space="preserve">  thành " </t>
    </r>
    <r>
      <rPr>
        <i/>
        <sz val="11"/>
        <color theme="1"/>
        <rFont val="Times New Roman"/>
        <family val="1"/>
      </rPr>
      <t>tổ dân phố Tân Á</t>
    </r>
    <r>
      <rPr>
        <sz val="11"/>
        <color theme="1"/>
        <rFont val="Times New Roman"/>
        <family val="1"/>
      </rPr>
      <t>"  theo Nghị quyết số 79/NQ-HĐND ngày 11/12/2019 của HĐND tỉnh</t>
    </r>
  </si>
  <si>
    <r>
      <t>Đổi tên từ "</t>
    </r>
    <r>
      <rPr>
        <i/>
        <sz val="11"/>
        <color theme="1"/>
        <rFont val="Times New Roman"/>
        <family val="1"/>
      </rPr>
      <t>xóm Bãi Á 2</t>
    </r>
    <r>
      <rPr>
        <sz val="11"/>
        <color theme="1"/>
        <rFont val="Times New Roman"/>
        <family val="1"/>
      </rPr>
      <t>"  thành "</t>
    </r>
    <r>
      <rPr>
        <i/>
        <sz val="11"/>
        <color theme="1"/>
        <rFont val="Times New Roman"/>
        <family val="1"/>
      </rPr>
      <t xml:space="preserve"> tổ dân phố Tân Á</t>
    </r>
    <r>
      <rPr>
        <sz val="11"/>
        <color theme="1"/>
        <rFont val="Times New Roman"/>
        <family val="1"/>
      </rPr>
      <t>"  theo Nghị quyết số 79/NQ-HĐND ngày 11/12/2019 của HĐND tỉnh</t>
    </r>
  </si>
  <si>
    <r>
      <t>đổi tên "</t>
    </r>
    <r>
      <rPr>
        <i/>
        <sz val="11"/>
        <rFont val="Times New Roman"/>
        <family val="1"/>
      </rPr>
      <t>phố Tân Lập</t>
    </r>
    <r>
      <rPr>
        <sz val="11"/>
        <rFont val="Times New Roman"/>
        <family val="1"/>
      </rPr>
      <t>" thành "</t>
    </r>
    <r>
      <rPr>
        <i/>
        <sz val="11"/>
        <rFont val="Times New Roman"/>
        <family val="1"/>
      </rPr>
      <t>tổ dân phố Tân Lập</t>
    </r>
    <r>
      <rPr>
        <sz val="11"/>
        <rFont val="Times New Roman"/>
        <family val="1"/>
      </rPr>
      <t>" theo Nghị quyết số 79/NQ-HĐND ngày 11/12/2019 của HĐND tỉnh</t>
    </r>
  </si>
  <si>
    <r>
      <t>đổi tên "</t>
    </r>
    <r>
      <rPr>
        <i/>
        <sz val="11"/>
        <rFont val="Times New Roman"/>
        <family val="1"/>
      </rPr>
      <t>phố Tân Thành</t>
    </r>
    <r>
      <rPr>
        <sz val="11"/>
        <rFont val="Times New Roman"/>
        <family val="1"/>
      </rPr>
      <t xml:space="preserve"> " thành </t>
    </r>
    <r>
      <rPr>
        <i/>
        <sz val="11"/>
        <rFont val="Times New Roman"/>
        <family val="1"/>
      </rPr>
      <t>"tổ dân phố Châu Thành"</t>
    </r>
    <r>
      <rPr>
        <sz val="11"/>
        <rFont val="Times New Roman"/>
        <family val="1"/>
      </rPr>
      <t xml:space="preserve"> theo Nghị quyết số 79/NQ-HĐND ngày 11/12/2019 của HĐND tỉnh</t>
    </r>
  </si>
  <si>
    <r>
      <t>đổi tên "</t>
    </r>
    <r>
      <rPr>
        <i/>
        <sz val="11"/>
        <rFont val="Times New Roman"/>
        <family val="1"/>
      </rPr>
      <t>phố Tân Thành</t>
    </r>
    <r>
      <rPr>
        <sz val="11"/>
        <rFont val="Times New Roman"/>
        <family val="1"/>
      </rPr>
      <t xml:space="preserve"> " thành "</t>
    </r>
    <r>
      <rPr>
        <i/>
        <sz val="11"/>
        <rFont val="Times New Roman"/>
        <family val="1"/>
      </rPr>
      <t>tổ dân phố Châu Thành</t>
    </r>
    <r>
      <rPr>
        <sz val="11"/>
        <rFont val="Times New Roman"/>
        <family val="1"/>
      </rPr>
      <t>" theo Nghị quyết số 79/NQ-HĐND ngày 11/12/2019 của HĐND tỉnh 
- bổ sung "</t>
    </r>
    <r>
      <rPr>
        <i/>
        <sz val="11"/>
        <rFont val="Times New Roman"/>
        <family val="1"/>
      </rPr>
      <t xml:space="preserve"> (Ngã ba Dốc Châu cũ)</t>
    </r>
    <r>
      <rPr>
        <sz val="11"/>
        <rFont val="Times New Roman"/>
        <family val="1"/>
      </rPr>
      <t xml:space="preserve"> sau </t>
    </r>
    <r>
      <rPr>
        <i/>
        <sz val="11"/>
        <rFont val="Times New Roman"/>
        <family val="1"/>
      </rPr>
      <t>"TDP Hợp Thành"</t>
    </r>
  </si>
  <si>
    <r>
      <t>đổi tên "</t>
    </r>
    <r>
      <rPr>
        <i/>
        <sz val="11"/>
        <rFont val="Times New Roman"/>
        <family val="1"/>
      </rPr>
      <t xml:space="preserve">phố Tân Thành </t>
    </r>
    <r>
      <rPr>
        <sz val="11"/>
        <rFont val="Times New Roman"/>
        <family val="1"/>
      </rPr>
      <t>" thành "</t>
    </r>
    <r>
      <rPr>
        <i/>
        <sz val="11"/>
        <rFont val="Times New Roman"/>
        <family val="1"/>
      </rPr>
      <t>tổ dân phố Châu Thành</t>
    </r>
    <r>
      <rPr>
        <sz val="11"/>
        <rFont val="Times New Roman"/>
        <family val="1"/>
      </rPr>
      <t xml:space="preserve">" theo Nghị quyết số 79/NQ-HĐND ngày 11/12/2019 của HĐND tỉnh 
- bổ sung " </t>
    </r>
    <r>
      <rPr>
        <i/>
        <sz val="11"/>
        <rFont val="Times New Roman"/>
        <family val="1"/>
      </rPr>
      <t xml:space="preserve">(Ngã ba Dốc Châu cũ)" </t>
    </r>
    <r>
      <rPr>
        <sz val="11"/>
        <rFont val="Times New Roman"/>
        <family val="1"/>
      </rPr>
      <t xml:space="preserve">sau </t>
    </r>
    <r>
      <rPr>
        <i/>
        <sz val="11"/>
        <rFont val="Times New Roman"/>
        <family val="1"/>
      </rPr>
      <t>"TDP Hợp Thành"</t>
    </r>
  </si>
  <si>
    <r>
      <t xml:space="preserve">đổi tên </t>
    </r>
    <r>
      <rPr>
        <i/>
        <sz val="11"/>
        <rFont val="Times New Roman"/>
        <family val="1"/>
      </rPr>
      <t xml:space="preserve">"xóm Hợp Thành </t>
    </r>
    <r>
      <rPr>
        <sz val="11"/>
        <rFont val="Times New Roman"/>
        <family val="1"/>
      </rPr>
      <t>" thành "</t>
    </r>
    <r>
      <rPr>
        <i/>
        <sz val="11"/>
        <rFont val="Times New Roman"/>
        <family val="1"/>
      </rPr>
      <t>tổ dân phố Hợp Thành</t>
    </r>
    <r>
      <rPr>
        <sz val="11"/>
        <rFont val="Times New Roman"/>
        <family val="1"/>
      </rPr>
      <t xml:space="preserve">" theo Nghị quyết số 79/NQ-HĐND ngày 11/12/2019 của HĐND tỉnh 
- bổ sung, </t>
    </r>
    <r>
      <rPr>
        <i/>
        <sz val="11"/>
        <rFont val="Times New Roman"/>
        <family val="1"/>
      </rPr>
      <t>"TDP Trung tâm</t>
    </r>
    <r>
      <rPr>
        <sz val="11"/>
        <rFont val="Times New Roman"/>
        <family val="1"/>
      </rPr>
      <t>" sau TDP Hợp Thành nằm trên 2 TDP</t>
    </r>
  </si>
  <si>
    <r>
      <t>đổi tên "</t>
    </r>
    <r>
      <rPr>
        <i/>
        <sz val="11"/>
        <rFont val="Times New Roman"/>
        <family val="1"/>
      </rPr>
      <t xml:space="preserve">xóm Trung Thành </t>
    </r>
    <r>
      <rPr>
        <sz val="11"/>
        <rFont val="Times New Roman"/>
        <family val="1"/>
      </rPr>
      <t>" thành "</t>
    </r>
    <r>
      <rPr>
        <i/>
        <sz val="11"/>
        <rFont val="Times New Roman"/>
        <family val="1"/>
      </rPr>
      <t>tổ dân phố Trung Tâm</t>
    </r>
    <r>
      <rPr>
        <sz val="11"/>
        <rFont val="Times New Roman"/>
        <family val="1"/>
      </rPr>
      <t>" theo Nghị quyết số 79/NQ-HĐND ngày 11/12/2019 của HĐND tỉnh 
- bổ sung "</t>
    </r>
    <r>
      <rPr>
        <i/>
        <sz val="11"/>
        <rFont val="Times New Roman"/>
        <family val="1"/>
      </rPr>
      <t>( từ nhà ông Đản đến nhà ông Đối)</t>
    </r>
    <r>
      <rPr>
        <sz val="11"/>
        <rFont val="Times New Roman"/>
        <family val="1"/>
      </rPr>
      <t>" sau</t>
    </r>
    <r>
      <rPr>
        <i/>
        <sz val="11"/>
        <rFont val="Times New Roman"/>
        <family val="1"/>
      </rPr>
      <t xml:space="preserve"> "TDP Trung tâm"</t>
    </r>
  </si>
  <si>
    <r>
      <t>đổi tên "</t>
    </r>
    <r>
      <rPr>
        <i/>
        <sz val="11"/>
        <rFont val="Times New Roman"/>
        <family val="1"/>
      </rPr>
      <t>xóm Hợp Thành</t>
    </r>
    <r>
      <rPr>
        <sz val="11"/>
        <rFont val="Times New Roman"/>
        <family val="1"/>
      </rPr>
      <t xml:space="preserve">" thành </t>
    </r>
    <r>
      <rPr>
        <i/>
        <sz val="11"/>
        <rFont val="Times New Roman"/>
        <family val="1"/>
      </rPr>
      <t>"tổ dân phố Hợp Thành</t>
    </r>
    <r>
      <rPr>
        <sz val="11"/>
        <rFont val="Times New Roman"/>
        <family val="1"/>
      </rPr>
      <t xml:space="preserve">" theo Nghị quyết số 79/NQ-HĐND ngày 11/12/2019 của HĐND tỉnh 
- bổ sung, </t>
    </r>
    <r>
      <rPr>
        <i/>
        <sz val="11"/>
        <rFont val="Times New Roman"/>
        <family val="1"/>
      </rPr>
      <t>"TDP Trung tâm"</t>
    </r>
    <r>
      <rPr>
        <sz val="11"/>
        <rFont val="Times New Roman"/>
        <family val="1"/>
      </rPr>
      <t xml:space="preserve"> sau </t>
    </r>
    <r>
      <rPr>
        <i/>
        <sz val="11"/>
        <rFont val="Times New Roman"/>
        <family val="1"/>
      </rPr>
      <t>"TDP Hợp Thành"</t>
    </r>
    <r>
      <rPr>
        <sz val="11"/>
        <rFont val="Times New Roman"/>
        <family val="1"/>
      </rPr>
      <t xml:space="preserve"> do nằm trên 2 TDP</t>
    </r>
  </si>
  <si>
    <r>
      <t>đổi tên "</t>
    </r>
    <r>
      <rPr>
        <i/>
        <sz val="11"/>
        <rFont val="Times New Roman"/>
        <family val="1"/>
      </rPr>
      <t>xóm Hợp Thành</t>
    </r>
    <r>
      <rPr>
        <sz val="11"/>
        <rFont val="Times New Roman"/>
        <family val="1"/>
      </rPr>
      <t xml:space="preserve"> " thành </t>
    </r>
    <r>
      <rPr>
        <i/>
        <sz val="11"/>
        <rFont val="Times New Roman"/>
        <family val="1"/>
      </rPr>
      <t>"tổ dân phố Hợp Thành"</t>
    </r>
    <r>
      <rPr>
        <sz val="11"/>
        <rFont val="Times New Roman"/>
        <family val="1"/>
      </rPr>
      <t xml:space="preserve"> và xóm</t>
    </r>
    <r>
      <rPr>
        <i/>
        <sz val="11"/>
        <rFont val="Times New Roman"/>
        <family val="1"/>
      </rPr>
      <t xml:space="preserve"> " Phúc Thành"</t>
    </r>
    <r>
      <rPr>
        <sz val="11"/>
        <rFont val="Times New Roman"/>
        <family val="1"/>
      </rPr>
      <t xml:space="preserve"> thành</t>
    </r>
    <r>
      <rPr>
        <i/>
        <sz val="11"/>
        <rFont val="Times New Roman"/>
        <family val="1"/>
      </rPr>
      <t xml:space="preserve"> " TDP Phúc Xuân</t>
    </r>
    <r>
      <rPr>
        <sz val="11"/>
        <rFont val="Times New Roman"/>
        <family val="1"/>
      </rPr>
      <t xml:space="preserve">" theo Nghị quyết số 79/NQ-HĐND ngày 11/12/2019 của HĐND tỉnh </t>
    </r>
  </si>
  <si>
    <r>
      <t xml:space="preserve">đổi tên </t>
    </r>
    <r>
      <rPr>
        <i/>
        <sz val="11"/>
        <rFont val="Times New Roman"/>
        <family val="1"/>
      </rPr>
      <t>"xóm Hồ Sen "</t>
    </r>
    <r>
      <rPr>
        <sz val="11"/>
        <rFont val="Times New Roman"/>
        <family val="1"/>
      </rPr>
      <t xml:space="preserve"> thành </t>
    </r>
    <r>
      <rPr>
        <i/>
        <sz val="11"/>
        <rFont val="Times New Roman"/>
        <family val="1"/>
      </rPr>
      <t>"tổ dân phố Hồ Sen"</t>
    </r>
    <r>
      <rPr>
        <sz val="11"/>
        <rFont val="Times New Roman"/>
        <family val="1"/>
      </rPr>
      <t xml:space="preserve"> theo Nghị quyết số 79/NQ-HĐND ngày 11/12/2019 của HĐND tỉnh </t>
    </r>
  </si>
  <si>
    <r>
      <t>đổi tên "</t>
    </r>
    <r>
      <rPr>
        <i/>
        <sz val="11"/>
        <rFont val="Times New Roman"/>
        <family val="1"/>
      </rPr>
      <t>xóm Hồ Sen</t>
    </r>
    <r>
      <rPr>
        <sz val="11"/>
        <rFont val="Times New Roman"/>
        <family val="1"/>
      </rPr>
      <t xml:space="preserve">" thành </t>
    </r>
    <r>
      <rPr>
        <i/>
        <sz val="11"/>
        <rFont val="Times New Roman"/>
        <family val="1"/>
      </rPr>
      <t>"tổ dân phố Hồ Sen"</t>
    </r>
    <r>
      <rPr>
        <sz val="11"/>
        <rFont val="Times New Roman"/>
        <family val="1"/>
      </rPr>
      <t xml:space="preserve"> theo Nghị quyết số 79/NQ-HĐND ngày 11/12/2019 của HĐND tỉnh </t>
    </r>
  </si>
  <si>
    <r>
      <t xml:space="preserve">đổi tên </t>
    </r>
    <r>
      <rPr>
        <i/>
        <sz val="11"/>
        <rFont val="Times New Roman"/>
        <family val="1"/>
      </rPr>
      <t xml:space="preserve">"phố Trung Kiên </t>
    </r>
    <r>
      <rPr>
        <sz val="11"/>
        <rFont val="Times New Roman"/>
        <family val="1"/>
      </rPr>
      <t>" thành "</t>
    </r>
    <r>
      <rPr>
        <i/>
        <sz val="11"/>
        <rFont val="Times New Roman"/>
        <family val="1"/>
      </rPr>
      <t>tổ dân phố Trung Kiên</t>
    </r>
    <r>
      <rPr>
        <sz val="11"/>
        <rFont val="Times New Roman"/>
        <family val="1"/>
      </rPr>
      <t xml:space="preserve">" theo Nghị quyết số 79/NQ-HĐND ngày 11/12/2019 của HĐND tỉnh </t>
    </r>
  </si>
  <si>
    <r>
      <t xml:space="preserve">đổi tên </t>
    </r>
    <r>
      <rPr>
        <i/>
        <sz val="11"/>
        <rFont val="Times New Roman"/>
        <family val="1"/>
      </rPr>
      <t>"xóm Trung Việt"</t>
    </r>
    <r>
      <rPr>
        <sz val="11"/>
        <rFont val="Times New Roman"/>
        <family val="1"/>
      </rPr>
      <t xml:space="preserve"> thành </t>
    </r>
    <r>
      <rPr>
        <i/>
        <sz val="11"/>
        <rFont val="Times New Roman"/>
        <family val="1"/>
      </rPr>
      <t>"tổ dân phố Trung Việt</t>
    </r>
    <r>
      <rPr>
        <sz val="11"/>
        <rFont val="Times New Roman"/>
        <family val="1"/>
      </rPr>
      <t xml:space="preserve">" theo Nghị quyết số 79/NQ-HĐND ngày 11/12/2019 của HĐND tỉnh </t>
    </r>
  </si>
  <si>
    <r>
      <t>đổi tên "</t>
    </r>
    <r>
      <rPr>
        <i/>
        <sz val="11"/>
        <rFont val="Times New Roman"/>
        <family val="1"/>
      </rPr>
      <t>phố Trung Kiên</t>
    </r>
    <r>
      <rPr>
        <sz val="11"/>
        <rFont val="Times New Roman"/>
        <family val="1"/>
      </rPr>
      <t>" thành "</t>
    </r>
    <r>
      <rPr>
        <i/>
        <sz val="11"/>
        <rFont val="Times New Roman"/>
        <family val="1"/>
      </rPr>
      <t>tổ dân phố Trung Kiên</t>
    </r>
    <r>
      <rPr>
        <sz val="11"/>
        <rFont val="Times New Roman"/>
        <family val="1"/>
      </rPr>
      <t xml:space="preserve">" theo Nghị quyết số 79/NQ-HĐND ngày 11/12/2019 của HĐND tỉnh </t>
    </r>
  </si>
  <si>
    <r>
      <t xml:space="preserve">Đổi tên </t>
    </r>
    <r>
      <rPr>
        <i/>
        <sz val="11"/>
        <rFont val="Times New Roman"/>
        <family val="1"/>
      </rPr>
      <t>"phố Hoà Bình, Thống Nhất, Đoàn Kết"</t>
    </r>
    <r>
      <rPr>
        <sz val="11"/>
        <rFont val="Times New Roman"/>
        <family val="1"/>
      </rPr>
      <t xml:space="preserve"> thành </t>
    </r>
    <r>
      <rPr>
        <i/>
        <sz val="11"/>
        <rFont val="Times New Roman"/>
        <family val="1"/>
      </rPr>
      <t>"tổ dân phố Chợ CHu"</t>
    </r>
    <r>
      <rPr>
        <sz val="11"/>
        <rFont val="Times New Roman"/>
        <family val="1"/>
      </rPr>
      <t xml:space="preserve"> theo Nghị quyết số 79/NQ-HĐND ngày 11/12/2019 của HĐND tỉnh </t>
    </r>
  </si>
  <si>
    <r>
      <t xml:space="preserve">đổi tên </t>
    </r>
    <r>
      <rPr>
        <i/>
        <sz val="11"/>
        <rFont val="Times New Roman"/>
        <family val="1"/>
      </rPr>
      <t>"xóm Đồng Chùa</t>
    </r>
    <r>
      <rPr>
        <sz val="11"/>
        <rFont val="Times New Roman"/>
        <family val="1"/>
      </rPr>
      <t xml:space="preserve">" thành </t>
    </r>
    <r>
      <rPr>
        <i/>
        <sz val="11"/>
        <rFont val="Times New Roman"/>
        <family val="1"/>
      </rPr>
      <t>"tổ dân phố Phố Núi"</t>
    </r>
    <r>
      <rPr>
        <sz val="11"/>
        <rFont val="Times New Roman"/>
        <family val="1"/>
      </rPr>
      <t xml:space="preserve"> theo Nghị quyết số 79/NQ-HĐND ngày 11/12/2019 của HĐND tỉnh </t>
    </r>
  </si>
  <si>
    <r>
      <t xml:space="preserve">đổi tên </t>
    </r>
    <r>
      <rPr>
        <i/>
        <sz val="11"/>
        <rFont val="Times New Roman"/>
        <family val="1"/>
      </rPr>
      <t>"xóm Đồng Chùa"</t>
    </r>
    <r>
      <rPr>
        <sz val="11"/>
        <rFont val="Times New Roman"/>
        <family val="1"/>
      </rPr>
      <t xml:space="preserve"> thành </t>
    </r>
    <r>
      <rPr>
        <i/>
        <sz val="11"/>
        <rFont val="Times New Roman"/>
        <family val="1"/>
      </rPr>
      <t>"tổ dân phố Phố Núi</t>
    </r>
    <r>
      <rPr>
        <sz val="11"/>
        <rFont val="Times New Roman"/>
        <family val="1"/>
      </rPr>
      <t>" theo Nghị quyết số 79/NQ-HĐND ngày 11/12/2019 của HĐND tỉnh 
- bổ sung "</t>
    </r>
    <r>
      <rPr>
        <i/>
        <sz val="11"/>
        <rFont val="Times New Roman"/>
        <family val="1"/>
      </rPr>
      <t>(đến giáp cầu bê tông từ QL3C rẽ vào Trung tâm văn hoá)</t>
    </r>
    <r>
      <rPr>
        <sz val="11"/>
        <rFont val="Times New Roman"/>
        <family val="1"/>
      </rPr>
      <t>" sau TDP Phố Núi</t>
    </r>
  </si>
  <si>
    <r>
      <t xml:space="preserve">đổi tên </t>
    </r>
    <r>
      <rPr>
        <i/>
        <sz val="11"/>
        <rFont val="Times New Roman"/>
        <family val="1"/>
      </rPr>
      <t>"xóm Khuổi Nghè</t>
    </r>
    <r>
      <rPr>
        <sz val="11"/>
        <rFont val="Times New Roman"/>
        <family val="1"/>
      </rPr>
      <t xml:space="preserve">" thành xóm </t>
    </r>
    <r>
      <rPr>
        <i/>
        <sz val="11"/>
        <rFont val="Times New Roman"/>
        <family val="1"/>
      </rPr>
      <t>"Thanh Phong"</t>
    </r>
    <r>
      <rPr>
        <sz val="11"/>
        <rFont val="Times New Roman"/>
        <family val="1"/>
      </rPr>
      <t xml:space="preserve"> theo Nghị quyết số 79/NQ-HĐND ngày 11/12/2019 của HĐND tỉnh</t>
    </r>
  </si>
  <si>
    <r>
      <t xml:space="preserve">Đổi tên </t>
    </r>
    <r>
      <rPr>
        <i/>
        <sz val="11"/>
        <rFont val="Times New Roman"/>
        <family val="1"/>
      </rPr>
      <t>"xóm Khuổi Nghè"</t>
    </r>
    <r>
      <rPr>
        <sz val="11"/>
        <rFont val="Times New Roman"/>
        <family val="1"/>
      </rPr>
      <t xml:space="preserve"> thành xóm </t>
    </r>
    <r>
      <rPr>
        <i/>
        <sz val="11"/>
        <rFont val="Times New Roman"/>
        <family val="1"/>
      </rPr>
      <t>"Thanh Phong</t>
    </r>
    <r>
      <rPr>
        <sz val="11"/>
        <rFont val="Times New Roman"/>
        <family val="1"/>
      </rPr>
      <t>" theo Nghị quyết số 79/NQ-HĐND ngày 11/12/2019 của HĐND tỉnh</t>
    </r>
  </si>
  <si>
    <r>
      <t>Đổi tên "</t>
    </r>
    <r>
      <rPr>
        <i/>
        <sz val="11"/>
        <rFont val="Times New Roman"/>
        <family val="1"/>
      </rPr>
      <t>xóm Khuổi Nghè</t>
    </r>
    <r>
      <rPr>
        <sz val="11"/>
        <rFont val="Times New Roman"/>
        <family val="1"/>
      </rPr>
      <t>"và  "</t>
    </r>
    <r>
      <rPr>
        <i/>
        <sz val="11"/>
        <rFont val="Times New Roman"/>
        <family val="1"/>
      </rPr>
      <t>xóm Thẩm Thia</t>
    </r>
    <r>
      <rPr>
        <sz val="11"/>
        <rFont val="Times New Roman"/>
        <family val="1"/>
      </rPr>
      <t>" thành "</t>
    </r>
    <r>
      <rPr>
        <i/>
        <sz val="11"/>
        <rFont val="Times New Roman"/>
        <family val="1"/>
      </rPr>
      <t>xóm Thanh Phong</t>
    </r>
    <r>
      <rPr>
        <sz val="11"/>
        <rFont val="Times New Roman"/>
        <family val="1"/>
      </rPr>
      <t>" theo Nghị quyết số 79/NQ-HĐND ngày 11/12/2019 của HĐND tỉnh</t>
    </r>
  </si>
  <si>
    <r>
      <t>Đổi tên  "</t>
    </r>
    <r>
      <rPr>
        <i/>
        <sz val="11"/>
        <rFont val="Times New Roman"/>
        <family val="1"/>
      </rPr>
      <t>xóm Thẩm Thia</t>
    </r>
    <r>
      <rPr>
        <sz val="11"/>
        <rFont val="Times New Roman"/>
        <family val="1"/>
      </rPr>
      <t xml:space="preserve">" thành xóm </t>
    </r>
    <r>
      <rPr>
        <i/>
        <sz val="11"/>
        <rFont val="Times New Roman"/>
        <family val="1"/>
      </rPr>
      <t>"Thanh Phong</t>
    </r>
    <r>
      <rPr>
        <sz val="11"/>
        <rFont val="Times New Roman"/>
        <family val="1"/>
      </rPr>
      <t>" và "</t>
    </r>
    <r>
      <rPr>
        <i/>
        <sz val="11"/>
        <rFont val="Times New Roman"/>
        <family val="1"/>
      </rPr>
      <t>xóm Nạ Mao</t>
    </r>
    <r>
      <rPr>
        <sz val="11"/>
        <rFont val="Times New Roman"/>
        <family val="1"/>
      </rPr>
      <t>" thành "</t>
    </r>
    <r>
      <rPr>
        <i/>
        <sz val="11"/>
        <rFont val="Times New Roman"/>
        <family val="1"/>
      </rPr>
      <t>xóm Trung Tâm</t>
    </r>
    <r>
      <rPr>
        <sz val="11"/>
        <rFont val="Times New Roman"/>
        <family val="1"/>
      </rPr>
      <t>" theo Nghị quyết số 79/NQ-HĐND ngày 11/12/2019 của HĐND tỉnh</t>
    </r>
  </si>
  <si>
    <r>
      <t>Đổi tên "</t>
    </r>
    <r>
      <rPr>
        <i/>
        <sz val="11"/>
        <rFont val="Times New Roman"/>
        <family val="1"/>
      </rPr>
      <t>xóm Nạ Mao</t>
    </r>
    <r>
      <rPr>
        <sz val="11"/>
        <rFont val="Times New Roman"/>
        <family val="1"/>
      </rPr>
      <t xml:space="preserve">" thành </t>
    </r>
    <r>
      <rPr>
        <i/>
        <sz val="11"/>
        <rFont val="Times New Roman"/>
        <family val="1"/>
      </rPr>
      <t>"xóm Trung Tâm</t>
    </r>
    <r>
      <rPr>
        <sz val="11"/>
        <rFont val="Times New Roman"/>
        <family val="1"/>
      </rPr>
      <t>" theo Nghị quyết số 79/NQ-HĐND ngày 11/12/2019 của HĐND tỉnh</t>
    </r>
  </si>
  <si>
    <r>
      <t>đổi tên tuyến "</t>
    </r>
    <r>
      <rPr>
        <i/>
        <sz val="11"/>
        <color theme="1"/>
        <rFont val="Times New Roman"/>
        <family val="1"/>
      </rPr>
      <t>Cách ngã ba rẽ Trường THCS Bảo Linh 40m đến cổng Trường Tiểu học</t>
    </r>
    <r>
      <rPr>
        <sz val="11"/>
        <color theme="1"/>
        <rFont val="Times New Roman"/>
        <family val="1"/>
      </rPr>
      <t xml:space="preserve">" thành tuyến " </t>
    </r>
    <r>
      <rPr>
        <i/>
        <sz val="11"/>
        <color theme="1"/>
        <rFont val="Times New Roman"/>
        <family val="1"/>
      </rPr>
      <t>Từ đường rẽ vào Trường Tiểu học Bảo Linh đến cổng Trường tiểu học Bảo Linh</t>
    </r>
    <r>
      <rPr>
        <sz val="11"/>
        <color theme="1"/>
        <rFont val="Times New Roman"/>
        <family val="1"/>
      </rPr>
      <t xml:space="preserve">" do  Trường THCS Bảo Linh đã chuyển địa điểm, tại vị trí hiện tại chỉ còn trường tiểu học </t>
    </r>
  </si>
  <si>
    <r>
      <t>Đổi tên do "</t>
    </r>
    <r>
      <rPr>
        <i/>
        <sz val="11"/>
        <rFont val="Times New Roman"/>
        <family val="1"/>
      </rPr>
      <t>Xóm Làng Mới</t>
    </r>
    <r>
      <rPr>
        <sz val="11"/>
        <rFont val="Times New Roman"/>
        <family val="1"/>
      </rPr>
      <t>" gộp với "</t>
    </r>
    <r>
      <rPr>
        <i/>
        <sz val="11"/>
        <rFont val="Times New Roman"/>
        <family val="1"/>
      </rPr>
      <t>xóm Khấu Bảo</t>
    </r>
    <r>
      <rPr>
        <sz val="11"/>
        <rFont val="Times New Roman"/>
        <family val="1"/>
      </rPr>
      <t>" thành "</t>
    </r>
    <r>
      <rPr>
        <i/>
        <sz val="11"/>
        <rFont val="Times New Roman"/>
        <family val="1"/>
      </rPr>
      <t>xóm Khấu Bảo</t>
    </r>
    <r>
      <rPr>
        <sz val="11"/>
        <rFont val="Times New Roman"/>
        <family val="1"/>
      </rPr>
      <t>" theo theo Nghị quyết số 79/NQ-HĐND ngày 11/12/2019 của HĐND tỉnh</t>
    </r>
  </si>
  <si>
    <r>
      <t>đổi tên "</t>
    </r>
    <r>
      <rPr>
        <i/>
        <sz val="11"/>
        <rFont val="Times New Roman"/>
        <family val="1"/>
      </rPr>
      <t>Nà Lá- Nà Chú</t>
    </r>
    <r>
      <rPr>
        <sz val="11"/>
        <rFont val="Times New Roman"/>
        <family val="1"/>
      </rPr>
      <t>" thành "</t>
    </r>
    <r>
      <rPr>
        <i/>
        <sz val="11"/>
        <rFont val="Times New Roman"/>
        <family val="1"/>
      </rPr>
      <t>Nà Chú</t>
    </r>
    <r>
      <rPr>
        <sz val="11"/>
        <rFont val="Times New Roman"/>
        <family val="1"/>
      </rPr>
      <t>" theo Nghị quyết số 79/NQ-HĐND ngày 11/12/2019 của HĐND tỉnh</t>
    </r>
  </si>
  <si>
    <r>
      <t>đổi tên "</t>
    </r>
    <r>
      <rPr>
        <i/>
        <sz val="11"/>
        <rFont val="Times New Roman"/>
        <family val="1"/>
      </rPr>
      <t>Tân Thái - Tân Trào</t>
    </r>
    <r>
      <rPr>
        <sz val="11"/>
        <rFont val="Times New Roman"/>
        <family val="1"/>
      </rPr>
      <t xml:space="preserve">" thành </t>
    </r>
    <r>
      <rPr>
        <i/>
        <sz val="11"/>
        <rFont val="Times New Roman"/>
        <family val="1"/>
      </rPr>
      <t>"Linh Sơn</t>
    </r>
    <r>
      <rPr>
        <sz val="11"/>
        <rFont val="Times New Roman"/>
        <family val="1"/>
      </rPr>
      <t>" theo Nghị quyết số 79/NQ-HĐND ngày 11/12/2019 của HĐND tỉnh</t>
    </r>
  </si>
  <si>
    <r>
      <t xml:space="preserve">đổi tên </t>
    </r>
    <r>
      <rPr>
        <i/>
        <sz val="11"/>
        <rFont val="Times New Roman"/>
        <family val="1"/>
      </rPr>
      <t>"Bản Lại - Làng Mới</t>
    </r>
    <r>
      <rPr>
        <sz val="11"/>
        <rFont val="Times New Roman"/>
        <family val="1"/>
      </rPr>
      <t xml:space="preserve">" thành </t>
    </r>
    <r>
      <rPr>
        <i/>
        <sz val="11"/>
        <rFont val="Times New Roman"/>
        <family val="1"/>
      </rPr>
      <t>"Bản Mới"</t>
    </r>
    <r>
      <rPr>
        <sz val="11"/>
        <rFont val="Times New Roman"/>
        <family val="1"/>
      </rPr>
      <t xml:space="preserve"> theo Nghị quyết số 79/NQ-HĐND ngày 11/12/2019 của HĐND tỉnh</t>
    </r>
  </si>
  <si>
    <r>
      <t>gộp đoạn  "</t>
    </r>
    <r>
      <rPr>
        <i/>
        <sz val="11"/>
        <color theme="1"/>
        <rFont val="Times New Roman"/>
        <family val="1"/>
      </rPr>
      <t>Đường liên thôn ngã ba Nạ Poọc đi xóm Héo đến hết đường nhựa (Nạ Poọc - Nà Lang - Xóm Héo)</t>
    </r>
    <r>
      <rPr>
        <sz val="11"/>
        <color theme="1"/>
        <rFont val="Times New Roman"/>
        <family val="1"/>
      </rPr>
      <t>"và "</t>
    </r>
    <r>
      <rPr>
        <i/>
        <sz val="11"/>
        <color theme="1"/>
        <rFont val="Times New Roman"/>
        <family val="1"/>
      </rPr>
      <t xml:space="preserve">Đường bê tông rộng ≥ 3m Nạ Poọc, Héo, Nà Lang" thành "Đường bê tông rộng ≥ 3m  xóm Nà Lang" do 3 xóm này gộp xóm thành "xóm Nà Lang" </t>
    </r>
    <r>
      <rPr>
        <sz val="11"/>
        <color theme="1"/>
        <rFont val="Times New Roman"/>
        <family val="1"/>
      </rPr>
      <t>theo Nghị quyết số 79/NQ-HĐND ngày 11/12/2019 của HĐND tỉnh</t>
    </r>
  </si>
  <si>
    <r>
      <t>Đổi tên từ "</t>
    </r>
    <r>
      <rPr>
        <i/>
        <sz val="11"/>
        <rFont val="Times New Roman"/>
        <family val="1"/>
      </rPr>
      <t>xóm Pa Goải, xóm Pa Trò, xóm Đình</t>
    </r>
    <r>
      <rPr>
        <sz val="11"/>
        <rFont val="Times New Roman"/>
        <family val="1"/>
      </rPr>
      <t>"  thành "</t>
    </r>
    <r>
      <rPr>
        <i/>
        <sz val="11"/>
        <rFont val="Times New Roman"/>
        <family val="1"/>
      </rPr>
      <t>xóm Lợi A, xóm Đình Phỉnh</t>
    </r>
    <r>
      <rPr>
        <sz val="11"/>
        <rFont val="Times New Roman"/>
        <family val="1"/>
      </rPr>
      <t>" theo Nghị quyết số 79/NQ-HĐND ngày 11/12/2019 của HĐND tỉnh và gộp đoạn 2 với đoạn 8</t>
    </r>
  </si>
  <si>
    <r>
      <t>Đổi tên từ "</t>
    </r>
    <r>
      <rPr>
        <i/>
        <sz val="11"/>
        <rFont val="Times New Roman"/>
        <family val="1"/>
      </rPr>
      <t>xóm Đình</t>
    </r>
    <r>
      <rPr>
        <sz val="11"/>
        <rFont val="Times New Roman"/>
        <family val="1"/>
      </rPr>
      <t>"  thành "</t>
    </r>
    <r>
      <rPr>
        <i/>
        <sz val="11"/>
        <rFont val="Times New Roman"/>
        <family val="1"/>
      </rPr>
      <t>xóm Đình Phỉnh</t>
    </r>
    <r>
      <rPr>
        <sz val="11"/>
        <rFont val="Times New Roman"/>
        <family val="1"/>
      </rPr>
      <t>" theo Nghị quyết số 79/NQ-HĐND ngày 11/12/2019 của HĐND tỉnh</t>
    </r>
  </si>
  <si>
    <r>
      <t xml:space="preserve">đổi tên </t>
    </r>
    <r>
      <rPr>
        <i/>
        <sz val="11"/>
        <rFont val="Times New Roman"/>
        <family val="1"/>
      </rPr>
      <t>"xóm Vân Nhiêu</t>
    </r>
    <r>
      <rPr>
        <sz val="11"/>
        <rFont val="Times New Roman"/>
        <family val="1"/>
      </rPr>
      <t>" thành "</t>
    </r>
    <r>
      <rPr>
        <i/>
        <sz val="11"/>
        <rFont val="Times New Roman"/>
        <family val="1"/>
      </rPr>
      <t>xóm Hợp Tiến"</t>
    </r>
    <r>
      <rPr>
        <sz val="11"/>
        <rFont val="Times New Roman"/>
        <family val="1"/>
      </rPr>
      <t xml:space="preserve"> theo Nghị quyết số 79/NQ-HĐND ngày 11/12/2019 của HĐND tỉnh</t>
    </r>
  </si>
  <si>
    <r>
      <t>đổi tên "</t>
    </r>
    <r>
      <rPr>
        <i/>
        <sz val="11"/>
        <rFont val="Times New Roman"/>
        <family val="1"/>
      </rPr>
      <t>xóm Vân Nhiêu</t>
    </r>
    <r>
      <rPr>
        <sz val="11"/>
        <rFont val="Times New Roman"/>
        <family val="1"/>
      </rPr>
      <t xml:space="preserve">" thành </t>
    </r>
    <r>
      <rPr>
        <i/>
        <sz val="11"/>
        <rFont val="Times New Roman"/>
        <family val="1"/>
      </rPr>
      <t>"xóm Hợp Tiến"</t>
    </r>
    <r>
      <rPr>
        <sz val="11"/>
        <rFont val="Times New Roman"/>
        <family val="1"/>
      </rPr>
      <t xml:space="preserve"> theo Nghị quyết số 79/NQ-HĐND ngày 11/12/2019 của HĐND tỉnh</t>
    </r>
  </si>
  <si>
    <r>
      <t xml:space="preserve">đổi tên </t>
    </r>
    <r>
      <rPr>
        <i/>
        <sz val="11"/>
        <rFont val="Times New Roman"/>
        <family val="1"/>
      </rPr>
      <t>"xóm Dạo 1</t>
    </r>
    <r>
      <rPr>
        <sz val="11"/>
        <rFont val="Times New Roman"/>
        <family val="1"/>
      </rPr>
      <t xml:space="preserve">" thành </t>
    </r>
    <r>
      <rPr>
        <i/>
        <sz val="11"/>
        <rFont val="Times New Roman"/>
        <family val="1"/>
      </rPr>
      <t>"xóm Dạo</t>
    </r>
    <r>
      <rPr>
        <sz val="11"/>
        <rFont val="Times New Roman"/>
        <family val="1"/>
      </rPr>
      <t>" theo Nghị quyết số 79/NQ-HĐND ngày 11/12/2019 của HĐND tỉnh</t>
    </r>
  </si>
  <si>
    <r>
      <t>đổi tên "</t>
    </r>
    <r>
      <rPr>
        <i/>
        <sz val="11"/>
        <rFont val="Times New Roman"/>
        <family val="1"/>
      </rPr>
      <t>xóm Chú 4"</t>
    </r>
    <r>
      <rPr>
        <sz val="11"/>
        <rFont val="Times New Roman"/>
        <family val="1"/>
      </rPr>
      <t xml:space="preserve"> thành "</t>
    </r>
    <r>
      <rPr>
        <i/>
        <sz val="11"/>
        <rFont val="Times New Roman"/>
        <family val="1"/>
      </rPr>
      <t>xóm Trung Tâm"</t>
    </r>
    <r>
      <rPr>
        <sz val="11"/>
        <rFont val="Times New Roman"/>
        <family val="1"/>
      </rPr>
      <t xml:space="preserve"> theo Nghị quyết số 79/NQ-HĐND ngày 11/12/2019 của HĐND tỉnh</t>
    </r>
  </si>
  <si>
    <r>
      <t>đổi tên"</t>
    </r>
    <r>
      <rPr>
        <i/>
        <sz val="11"/>
        <rFont val="Times New Roman"/>
        <family val="1"/>
      </rPr>
      <t xml:space="preserve"> xóm Dạo 1, Dạo 2</t>
    </r>
    <r>
      <rPr>
        <sz val="11"/>
        <rFont val="Times New Roman"/>
        <family val="1"/>
      </rPr>
      <t>" thành xóm Dạo theo Nghị quyết số 79/NQ-HĐND ngày 11/12/2019 của HĐND tỉnh</t>
    </r>
  </si>
  <si>
    <r>
      <t xml:space="preserve">đổi tên </t>
    </r>
    <r>
      <rPr>
        <i/>
        <sz val="11"/>
        <rFont val="Times New Roman"/>
        <family val="1"/>
      </rPr>
      <t>"Bục 3</t>
    </r>
    <r>
      <rPr>
        <sz val="11"/>
        <rFont val="Times New Roman"/>
        <family val="1"/>
      </rPr>
      <t xml:space="preserve">" thành xóm </t>
    </r>
    <r>
      <rPr>
        <i/>
        <sz val="11"/>
        <rFont val="Times New Roman"/>
        <family val="1"/>
      </rPr>
      <t>"Bục Việt"</t>
    </r>
    <r>
      <rPr>
        <sz val="11"/>
        <rFont val="Times New Roman"/>
        <family val="1"/>
      </rPr>
      <t xml:space="preserve"> theo Nghị quyết số 79/NQ-HĐND ngày 11/12/2019 của HĐND tỉnh</t>
    </r>
  </si>
  <si>
    <r>
      <t>Đổi tên "</t>
    </r>
    <r>
      <rPr>
        <i/>
        <sz val="11"/>
        <rFont val="Times New Roman"/>
        <family val="1"/>
      </rPr>
      <t>Xóm Nà Dọ"</t>
    </r>
    <r>
      <rPr>
        <sz val="11"/>
        <rFont val="Times New Roman"/>
        <family val="1"/>
      </rPr>
      <t xml:space="preserve"> thành "</t>
    </r>
    <r>
      <rPr>
        <i/>
        <sz val="11"/>
        <rFont val="Times New Roman"/>
        <family val="1"/>
      </rPr>
      <t>xóm Đồng Đau</t>
    </r>
    <r>
      <rPr>
        <sz val="11"/>
        <rFont val="Times New Roman"/>
        <family val="1"/>
      </rPr>
      <t>"  theo Nghị quyết số 79/NQ-HĐND ngày 11/12/2019 của HĐND tỉnh</t>
    </r>
  </si>
  <si>
    <r>
      <t>Đổi tên do "</t>
    </r>
    <r>
      <rPr>
        <i/>
        <sz val="11"/>
        <rFont val="Times New Roman"/>
        <family val="1"/>
      </rPr>
      <t>xóm Nà Tấc</t>
    </r>
    <r>
      <rPr>
        <sz val="11"/>
        <rFont val="Times New Roman"/>
        <family val="1"/>
      </rPr>
      <t>" đổi thành "</t>
    </r>
    <r>
      <rPr>
        <i/>
        <sz val="11"/>
        <rFont val="Times New Roman"/>
        <family val="1"/>
      </rPr>
      <t>xóm Bình Sơn</t>
    </r>
    <r>
      <rPr>
        <sz val="11"/>
        <rFont val="Times New Roman"/>
        <family val="1"/>
      </rPr>
      <t>" theo Nghị quyết số 79/NQ-HĐND ngày 11/12/2019 của HĐND tỉnh</t>
    </r>
  </si>
  <si>
    <t>Đổi tên cũ là: " TRỤC QUỐC LỘ 37" thành "QUỐC LỘ 37 (hướng đi từ Hiệp Hòa, Bắc Giang đến TP Thái Nguyên)"</t>
  </si>
  <si>
    <t>Từ ngã tư Hương Sơn (cầu Bằng) đi xuôi sông Đào đến cầu Vồng cũ</t>
  </si>
  <si>
    <t>Đổi tên cũ là: "Từ cách cầu Đoàn Kết 100m đến qua cầu Đoàn Kết 100m"thành "Từ giáp đất quy hoạch khu đô thị số 5 đến hết đất quy hoạch khu đô thị số 5, thị trấn Hương Sơn (đường quy hoạch rộng 24m)"</t>
  </si>
  <si>
    <t>Đổi tên cũ là: "Từ qua cầu Đoàn Kết 100m đến hết đất thị trấn Hương Sơn" thành "Từ giáp khu đô thị số 5  thị trấn Hương Sơn đến hết đất thị trấn Hương Sơn"</t>
  </si>
  <si>
    <r>
      <rPr>
        <sz val="11"/>
        <color rgb="FFFF0000"/>
        <rFont val="Times New Roman"/>
        <family val="1"/>
      </rPr>
      <t>Đổi</t>
    </r>
    <r>
      <rPr>
        <sz val="11"/>
        <color theme="1"/>
        <rFont val="Times New Roman"/>
        <family val="1"/>
      </rPr>
      <t xml:space="preserve"> Tên cũ là "Từ cầu Bằng Úc Sơn (bờ phía chợ) đi xuôi dòng chảy" thành "Từ cầu Bằng Úc Sơn (bờ phía chợ) đi cầu Mỹ Sơn đến hết đất thị trấn Hương Sơn"</t>
    </r>
  </si>
  <si>
    <t>Từ cầu Bằng Úc Sơn (bờ phía chợ) đi xuôi đến giáp khu dân cư số 2, thị trấn Hương Sơn</t>
  </si>
  <si>
    <r>
      <rPr>
        <sz val="11"/>
        <color rgb="FFFF0000"/>
        <rFont val="Times New Roman"/>
        <family val="1"/>
      </rPr>
      <t>Đổi</t>
    </r>
    <r>
      <rPr>
        <sz val="11"/>
        <color theme="1"/>
        <rFont val="Times New Roman"/>
        <family val="1"/>
      </rPr>
      <t xml:space="preserve"> tên điểm cuối, tên cũ là "đến cầu Úc Sơn 2" thành "giáp khu dân cư số 2, thị trấn Hương Sơn"</t>
    </r>
  </si>
  <si>
    <t>Đổi tên cũ là: "Từ cầu Úc Sơn 2 đến hết khu dân cư số 2 thị trấn Hương Sơn" thành "Từ giáp đất quy hoạch khu dân cư số 2 đến hết đất khu dân cư số 2, thị trấn Hương Sơn (đường rộng 23m)"</t>
  </si>
  <si>
    <t>Đổi tên cũ là: " cầu Mỹ Sơn" thành "hết đất thị trấn Hương Sơn"</t>
  </si>
  <si>
    <t>Đổi tên cũ là: "Từ cầu Bằng Úc Sơn đi xã Tân Thành (đường tỉnh lộ 269B) " thành  "Đường tỉnh lộ 269B, đoạn từ cầu Bằng Úc Sơn đi xã Tân Thành"</t>
  </si>
  <si>
    <t>Đổi tên cũ là: "Từ qua cầu Bằng Úc Sơn 400m đến 600m" thành "Từ giáp đất quy hoạch khu dân cư số 2B đến hết đất quy hoạch khu dân cư số 2B, thị trấn Hương Sơn "</t>
  </si>
  <si>
    <t>Đổi tên cũ là: "Từ qua cầu Bằng Úc Sơn 600m đến 1.000m" thành "Từ giáp đất quy hoạch khu  đô thị số 2B, thị trấn Hương Sơn đến 1.000m"</t>
  </si>
  <si>
    <t>Đổi tên cũ là: "Đường vào Khu xử lý rác thải thị trấn Hương Sơn" thành "Từ đường tỉnh lộ 269B vào Khu xử lý rác thải thị trấn Hương Sơn"</t>
  </si>
  <si>
    <r>
      <rPr>
        <sz val="11"/>
        <color rgb="FFFF0000"/>
        <rFont val="Times New Roman"/>
        <family val="1"/>
      </rPr>
      <t>Đổi</t>
    </r>
    <r>
      <rPr>
        <sz val="11"/>
        <color theme="1"/>
        <rFont val="Times New Roman"/>
        <family val="1"/>
      </rPr>
      <t xml:space="preserve"> tên cũ là: "Từ đường Úc Sơn - Tân Thành (+) 200m"Từ đường tỉnh lộ 269B vào Khu xử lý rác thải thị trấn Hương Sơn"</t>
    </r>
  </si>
  <si>
    <r>
      <rPr>
        <sz val="11"/>
        <color rgb="FFFF0000"/>
        <rFont val="Times New Roman"/>
        <family val="1"/>
      </rPr>
      <t xml:space="preserve">Đổi </t>
    </r>
    <r>
      <rPr>
        <sz val="11"/>
        <color theme="1"/>
        <rFont val="Times New Roman"/>
        <family val="1"/>
      </rPr>
      <t>tên cũ là: "Từ Quốc lộ 37" thành "Từ giáp đất quy hoạch đất Khu đô thị số 4, thị trấn hương Sơn"</t>
    </r>
  </si>
  <si>
    <r>
      <rPr>
        <sz val="11"/>
        <color rgb="FFFF0000"/>
        <rFont val="Times New Roman"/>
        <family val="1"/>
      </rPr>
      <t>Đổi</t>
    </r>
    <r>
      <rPr>
        <sz val="11"/>
        <color theme="1"/>
        <rFont val="Times New Roman"/>
        <family val="1"/>
      </rPr>
      <t xml:space="preserve"> tên cũ là: " đến cống Dọc" thành "đến giáp đất xã Xuân Phương"</t>
    </r>
  </si>
  <si>
    <t>Từ qua cầu Đoàn Kết 100m vào đến đất Nhà văn hóa tổ dân phố Đoàn Kết</t>
  </si>
  <si>
    <t>Từ đất Nhà văn hóa Đoàn Kết đến ngã ba đường đi bãi rác (Quyết Tiến II)</t>
  </si>
  <si>
    <r>
      <t>Đất tái định cư trong Khu đô thị số 4 thị trấn Hương Sơn</t>
    </r>
    <r>
      <rPr>
        <b/>
        <i/>
        <sz val="12"/>
        <color theme="1"/>
        <rFont val="Times New Roman"/>
        <family val="1"/>
      </rPr>
      <t xml:space="preserve"> </t>
    </r>
    <r>
      <rPr>
        <b/>
        <sz val="12"/>
        <color theme="1"/>
        <rFont val="Times New Roman"/>
        <family val="1"/>
      </rPr>
      <t>(Giáp xã Kha Sơn)</t>
    </r>
  </si>
  <si>
    <t>Từ Quốc lộ 37 ngã tư Chợ Đồn đi Chợ Đồn đến ngã ba rẽ phải đi Nhà văn hóa xóm Trung Tâm đi đình chùa Miền Kha Sơn Thượng đến cầu Mai Kha</t>
  </si>
  <si>
    <t>Từ Chợ Đồn 200m đi đến ngã ba rẽ phải đến Nhà văn hóa xóm Trung Tâm</t>
  </si>
  <si>
    <t xml:space="preserve">Bổ sung đường bê tông, rộng 7,5m </t>
  </si>
  <si>
    <t>Từ Nhà văn hóa xóm Trung Tâm đi đình chùa Mai Sơn Kha Sơn Thượng đến cầu Mai Kha</t>
  </si>
  <si>
    <r>
      <t xml:space="preserve">Từ Bưu điện </t>
    </r>
    <r>
      <rPr>
        <sz val="12"/>
        <color rgb="FFFF0000"/>
        <rFont val="Times New Roman"/>
        <family val="1"/>
      </rPr>
      <t>V</t>
    </r>
    <r>
      <rPr>
        <sz val="12"/>
        <color theme="1"/>
        <rFont val="Times New Roman"/>
        <family val="1"/>
      </rPr>
      <t>ăn hóa xã (+) 300m đi xã Thanh Ninh</t>
    </r>
  </si>
  <si>
    <r>
      <t xml:space="preserve">Từ Bưu điện </t>
    </r>
    <r>
      <rPr>
        <sz val="12"/>
        <color rgb="FFFF0000"/>
        <rFont val="Times New Roman"/>
        <family val="1"/>
      </rPr>
      <t>V</t>
    </r>
    <r>
      <rPr>
        <sz val="12"/>
        <color theme="1"/>
        <rFont val="Times New Roman"/>
        <family val="1"/>
      </rPr>
      <t>ăn hóa xã đến kênh 4, đường Cầu Ca - Lữ Vân (Tỉnh lộ 261C)</t>
    </r>
  </si>
  <si>
    <t>Đổi tên cũ là: "Đường WB3 thuộc địa phận xã Dương Thành" thành "Tỉnh lộ 261D thuộc địa phận xã Dương Thành"</t>
  </si>
  <si>
    <t>Đổi tên cũ là: Từ giáp đất xã Thanh Ninh (+) 700m đi máng Cộc thành "Từ giáp đất xã Thanh Ninh (+) 700m đi cống Phẩm"</t>
  </si>
  <si>
    <t>Từ Tỉnh lộ 261C đi đến hết đất Nhà văn hóa xóm Núi 2</t>
  </si>
  <si>
    <t>Bổ sung đường bê tông, rộng 4m</t>
  </si>
  <si>
    <t>Trục phụ đường Kha Sơn - Lương Phú, đoạn từ ngã ba cách trường THCS Lương Phú 200m đến  ngã 3 đi Nhà văn hóa xóm Lang Tạ 2</t>
  </si>
  <si>
    <t>Từ đất nhà ông Cường xóm Lương Trình đến Nhà văn hóa xóm Lương Trình</t>
  </si>
  <si>
    <t>Từ Quốc lộ 37 đi đường liên xã Úc Kỳ từ giáp đất xã Nhã Lộng đến qua Nhà văn hóa xóm Trại 200m</t>
  </si>
  <si>
    <r>
      <t xml:space="preserve">- </t>
    </r>
    <r>
      <rPr>
        <sz val="11"/>
        <color rgb="FFFF0000"/>
        <rFont val="Times New Roman"/>
        <family val="1"/>
      </rPr>
      <t xml:space="preserve">Đổi </t>
    </r>
    <r>
      <rPr>
        <sz val="11"/>
        <color theme="1"/>
        <rFont val="Times New Roman"/>
        <family val="1"/>
      </rPr>
      <t>tên cũ là: " qua Chợ Quán Chè đến cột khống chế đê" thành "đến Ngã Ba Quán Chè"
- Nâng cấp từ đường bê tông rộng 5,5m thành đường bê tông nhựa rộng 7m</t>
    </r>
  </si>
  <si>
    <t>Từ Nhà văn hóa xóm Kén đến bậc nước Phú Xuân</t>
  </si>
  <si>
    <t>Từ bậc nước Phú Xuân đi ngã ba vườn Ươm đến Nhà văn hóa xóm Làng Nội</t>
  </si>
  <si>
    <t>Ngã ba trạm y tế đi xóm An Châu đi cầu Cát đến qua ngã tư đường rẽ vào Nhà văn hóa xóm Thái Hoà</t>
  </si>
  <si>
    <t>- Đổi tên cũ là: " Ngã ba trạm y tế đi xóm An Châu đến đường rẽ vào nhà văn Hoá xóm Thái Hoà" thành "Ngã ba trạm y tế đi xóm An Châu đi cầu Cát đến qua ngã tư đường rẽ vào nhà văn hóa xóm Thái Hoà"</t>
  </si>
  <si>
    <r>
      <t xml:space="preserve">Từ Ngã ba An </t>
    </r>
    <r>
      <rPr>
        <sz val="12"/>
        <color rgb="FF00B0F0"/>
        <rFont val="Times New Roman"/>
        <family val="1"/>
      </rPr>
      <t>C</t>
    </r>
    <r>
      <rPr>
        <sz val="12"/>
        <color theme="1"/>
        <rFont val="Times New Roman"/>
        <family val="1"/>
      </rPr>
      <t>hâu đi Nhà văn hóa xóm Làng Nội, đến Ngã ba Tam Xuân</t>
    </r>
  </si>
  <si>
    <t>Từ giáp đất xã Nga My đến đường rẽ cánh đồng Khanh</t>
  </si>
  <si>
    <t>- Đổi tên cũ là: " (thửa đất số 35 tờ 10, bản đồ địa chính số 10 xã Hà Châu)" thành "Từ giáp đất xã Nga My đến đường rẽ cánh đồng Khanh"</t>
  </si>
  <si>
    <t xml:space="preserve">Từ đường rẽ cánh đồng Khanh đến Kè số 1 xã Hà Châu </t>
  </si>
  <si>
    <t>- Đổi tên cũ là: " (thửa đất số 76, tờ bản đồ địa chính số 10, xã Hà Châu - ngã ba vào xóm Ngói)" thành "Từ đường rẽ cánh đồng Khanh đến Kè số 1 xã Hà Châu"</t>
  </si>
  <si>
    <t>- Đổi tên cũ là: "Từ dốc vào UBND xã đến ngã tư xóm Hương Chúc rẽ phải, rẽ trái 50m" thành "Từ dốc vào UBND xã đến ngã tư Hương Chúc rẽ 3 phía 50m"</t>
  </si>
  <si>
    <t>- Đổi tên cũ là: "Từ dốc đê Hà Trạch đến đất Nhà Văn hóa xóm Chùa Gia" thành "Từ dốc đê Hà Trạch đến nhà ông Tiến xóm Đắc Trung"</t>
  </si>
  <si>
    <t>- Đổi tên cũ là: "Từ dốc Chợ Đòn đến đất Nhà Văn hóa xóm Sau" thành "Từ dốc chợ Đò đến cách ngã ba Hương Chúc 50m (phía đi Đình Đoài)"</t>
  </si>
  <si>
    <t>- Đổi tên cũ là:  "Từ đất nhà bà Đông xóm Ngòi đến hết đất nhà ông Quân xóm Đắc Trung" thành "Từ đất nhà bà Đông xóm Ngói đến hết đất nhà ông Quân xóm Mới"</t>
  </si>
  <si>
    <t>- Đổi tên cũ là: "Từ đất nhà ông Ước xóm Trung đến hết đất nhà ông Thi xóm Đắc Trung" thành "Từ cách ngã ba Hương Chúc 50m (phía đi xóm Núi) đến hết đất nhà ông Thi xóm Đắc Trung"</t>
  </si>
  <si>
    <t>Bổ sung đường bê tông, rộng 6m</t>
  </si>
  <si>
    <t>Từ nhà ông Tiến xóm Đắc Trung đến đường Vành đai V</t>
  </si>
  <si>
    <r>
      <rPr>
        <sz val="12"/>
        <color rgb="FFFF0000"/>
        <rFont val="Times New Roman"/>
        <family val="1"/>
      </rPr>
      <t>Đổi</t>
    </r>
    <r>
      <rPr>
        <sz val="12"/>
        <rFont val="Times New Roman"/>
        <family val="1"/>
      </rPr>
      <t xml:space="preserve"> tên cũ "Từ cầu ông Tanh đi huyện Phú Bình qua ngã tư La Lẻ 100m (đường tỉnh lộ 269b)" thành "Từ cầu ông Tanh đi </t>
    </r>
    <r>
      <rPr>
        <sz val="12"/>
        <color rgb="FFFF0000"/>
        <rFont val="Times New Roman"/>
        <family val="1"/>
      </rPr>
      <t>trung tâm</t>
    </r>
    <r>
      <rPr>
        <sz val="12"/>
        <rFont val="Times New Roman"/>
        <family val="1"/>
      </rPr>
      <t xml:space="preserve"> huyện Phú Bình qua ngã tư La Lẻ 100m (đường tỉnh lộ 269b)"</t>
    </r>
  </si>
  <si>
    <t>Bổ sung đường bê tông nhựa, rộng 12m</t>
  </si>
  <si>
    <t>Tách thành 2 tuyến đối với tuyến đường là: "Từ đường rẽ Bệnh viện Phong đi cầu Mây đến hết đất xã Tân Kim"</t>
  </si>
  <si>
    <r>
      <t xml:space="preserve">Từ ngã ba Mỏn Hạ đi ngã tư Kim Đĩnh, đi xã Tân Thành đến hết đất </t>
    </r>
    <r>
      <rPr>
        <sz val="12"/>
        <color rgb="FFFF0000"/>
        <rFont val="Times New Roman"/>
        <family val="1"/>
      </rPr>
      <t xml:space="preserve">xã </t>
    </r>
    <r>
      <rPr>
        <sz val="12"/>
        <color theme="1"/>
        <rFont val="Times New Roman"/>
        <family val="1"/>
      </rPr>
      <t>Tân Kim</t>
    </r>
  </si>
  <si>
    <r>
      <rPr>
        <sz val="11"/>
        <color rgb="FFFF0000"/>
        <rFont val="Times New Roman"/>
        <family val="1"/>
      </rPr>
      <t xml:space="preserve">Đổi tên cũ là </t>
    </r>
    <r>
      <rPr>
        <sz val="11"/>
        <color theme="1"/>
        <rFont val="Times New Roman"/>
        <family val="1"/>
      </rPr>
      <t>"Từ ngã 3 xóm Mỏn Hạ đến ngã tư Kim Đĩnh" thành "Từ ngã ba Mỏn Hạ đi ngã tư Kim Đĩnh, đi xã Tân Thành đến hết đất xã Tân Kim"
Nâng cấp đường bê tông nhựa, rộng 12m</t>
    </r>
  </si>
  <si>
    <r>
      <t xml:space="preserve">Tách tuyến đường thành 3 </t>
    </r>
    <r>
      <rPr>
        <sz val="11"/>
        <color rgb="FFFF0000"/>
        <rFont val="Times New Roman"/>
        <family val="1"/>
      </rPr>
      <t>đối với tuyến đường</t>
    </r>
    <r>
      <rPr>
        <sz val="11"/>
        <color theme="1"/>
        <rFont val="Times New Roman"/>
        <family val="1"/>
      </rPr>
      <t xml:space="preserve">
"Từ ngã tư Kim Đĩnh đi 3 hướng đến ngã ba xóm Bạch Thạch; đến trại giống; đến hồ sinh thái"</t>
    </r>
  </si>
  <si>
    <t>Bổ sung  đường bê tông, rộng 5m</t>
  </si>
  <si>
    <r>
      <t>Tách tuyến đường thành 2</t>
    </r>
    <r>
      <rPr>
        <sz val="11"/>
        <color rgb="FFFF0000"/>
        <rFont val="Times New Roman"/>
        <family val="1"/>
      </rPr>
      <t xml:space="preserve"> đối với tuyến đường</t>
    </r>
    <r>
      <rPr>
        <sz val="11"/>
        <color theme="1"/>
        <rFont val="Times New Roman"/>
        <family val="1"/>
      </rPr>
      <t xml:space="preserve">
"Từ ngã ba Trung Tâm đi xã Bảo Lý đến đường rẽ vào xóm Kim Bảng"</t>
    </r>
  </si>
  <si>
    <t xml:space="preserve">Từ Trường Trung học cơ sở Tân Khánh đi 100m hướng ngã ba đường rẽ xóm Kim Bảng
</t>
  </si>
  <si>
    <r>
      <t>Tách tuyến đường thành 2</t>
    </r>
    <r>
      <rPr>
        <sz val="11"/>
        <color rgb="FFFF0000"/>
        <rFont val="Times New Roman"/>
        <family val="1"/>
      </rPr>
      <t xml:space="preserve"> đối với tuyến đường</t>
    </r>
    <r>
      <rPr>
        <sz val="11"/>
        <color theme="1"/>
        <rFont val="Times New Roman"/>
        <family val="1"/>
      </rPr>
      <t xml:space="preserve"> "Từ Trường Trung học cơ sở Tân Khánh đến ngã ba đường rẽ xóm Kim Bảng"</t>
    </r>
  </si>
  <si>
    <r>
      <t xml:space="preserve">Tách tuyến đường thành </t>
    </r>
    <r>
      <rPr>
        <sz val="11"/>
        <color rgb="FFFF0000"/>
        <rFont val="Times New Roman"/>
        <family val="1"/>
      </rPr>
      <t>2 đối với tuyến đường</t>
    </r>
    <r>
      <rPr>
        <sz val="11"/>
        <color theme="1"/>
        <rFont val="Times New Roman"/>
        <family val="1"/>
      </rPr>
      <t xml:space="preserve"> "Từ Trường Trung học cơ sở Tân Khánh đến ngã ba đường rẽ xóm Kim Bảng"</t>
    </r>
  </si>
  <si>
    <t>Đổi tên cũ là: "Từ ngã ba La Tú đi Trại Cau đến hết đất nhà bà Phong (hết thửa đất số 447, tờ bản đồ địa chính số 21 xã Tân Khánh)" thành "Từ ngã ba La Tú đi Trại Cau đến hết đất nhà bà Phong đến ngã ba đường rẽ xóm Trung Tâm"</t>
  </si>
  <si>
    <r>
      <t xml:space="preserve">Tách tuyến đường thành 2 </t>
    </r>
    <r>
      <rPr>
        <sz val="11"/>
        <color rgb="FFFF0000"/>
        <rFont val="Times New Roman"/>
        <family val="1"/>
      </rPr>
      <t>đối với tuyến đường "</t>
    </r>
    <r>
      <rPr>
        <sz val="11"/>
        <color theme="1"/>
        <rFont val="Times New Roman"/>
        <family val="1"/>
      </rPr>
      <t>Từ đầu cầu Bằng đi ngược, xuôi 100m hai bờ sông Đào"</t>
    </r>
  </si>
  <si>
    <t>Từ ngã ba xóm Ngoài đi Nhà văn hóa xóm Ngọc Lý</t>
  </si>
  <si>
    <t>Từ  ngã ba xóm Ngoài qua 200m đến Nhà văn hóa xóm Ngọc Lý</t>
  </si>
  <si>
    <t>Từ ngã ba Nhà văn hóa xóm Quẫn đi xã Tân Hòa; đi xóm Viên; đi xã Tiến Thắng (huyện Yên Thế, tỉnh Bắc Giang)</t>
  </si>
  <si>
    <t>Từ ngã ba Nhà văn hóa xóm Quẫn (+) 200m đi các phía trên</t>
  </si>
  <si>
    <t>Từ cách ngã ba Nhà văn hóa xóm Quẫn 200m đi xã Tân Hòa, đi xóm Viên, đi xã Tiến Thắng (Yên Thế, Bắc Giang)</t>
  </si>
  <si>
    <t>Từ ngã ba xóm Ngọc Lý đi đến Nhà văn hóa xóm Tân Ngọc</t>
  </si>
  <si>
    <t>Từ Quốc lộ 37 rẽ đến ngã ba Nhà văn hóa xóm Hanh Nón</t>
  </si>
  <si>
    <r>
      <rPr>
        <sz val="11"/>
        <color rgb="FFFF0000"/>
        <rFont val="Times New Roman"/>
        <family val="1"/>
      </rPr>
      <t>Đổi</t>
    </r>
    <r>
      <rPr>
        <sz val="11"/>
        <color theme="1"/>
        <rFont val="Times New Roman"/>
        <family val="1"/>
      </rPr>
      <t xml:space="preserve"> tên cũ là: "Tỉnh lộ 266 từ giáp đất Phổ Yên đến ngã ba núi Căng" </t>
    </r>
  </si>
  <si>
    <t>Tỉnh lộ 266 rẽ đến hết đất Nhà văn hóa xóm Ngọc Sơn</t>
  </si>
  <si>
    <t xml:space="preserve"> Tỉnh lộ 266 rẽ đi chùa Hộ Lệnh đến Nhà văn hóa xóm Trung 2</t>
  </si>
  <si>
    <t xml:space="preserve"> Từ Nhà văn hóa xóm Trung 2 đến Nhà văn hóa xóm Bình 2</t>
  </si>
  <si>
    <t xml:space="preserve">Bổ sung đường bê tông, rộng 9m </t>
  </si>
  <si>
    <t>Tỉnh lộ 266 rẽ đến hết đất Nhà văn hóa xóm Trạng</t>
  </si>
  <si>
    <t>Từ Quốc lộ 37 (Chợ Hanh) rẽ đến Nhà văn hóa xóm Trạng</t>
  </si>
  <si>
    <t>Đường rẽ từ khu công nghiệp Điềm Thụy đến hết đất Nhà văn hóa xóm Bình 1</t>
  </si>
  <si>
    <t>8.5</t>
  </si>
  <si>
    <t>8.6</t>
  </si>
  <si>
    <t>Đổi tên cũ là: 
"Từ cách ngã ba kè Lũ Yên 200m đi xuôi xã Bảo Lý đến 800m" thành " Từ cách ngã 3 kè Lũ Yên 200m đi xuôi xã Bảo Lý đến 400"</t>
  </si>
  <si>
    <t>Giá theo Quyết định số 46/2019/QĐ-UBND của UBND tỉnh</t>
  </si>
  <si>
    <t>Mức giá  đề xuất điều chỉnh ngày 14/10</t>
  </si>
  <si>
    <t>Sửa tuyển trùng tên mục 9</t>
  </si>
  <si>
    <t>Bổ sung thành"…."</t>
  </si>
  <si>
    <t>Thay từ Sửa = Đổi</t>
  </si>
  <si>
    <t>Thay từ Điều chỉnh= Đổi</t>
  </si>
  <si>
    <t>Chữ in hoa B</t>
  </si>
  <si>
    <t>Bỏ từ tuyến</t>
  </si>
  <si>
    <r>
      <t xml:space="preserve">Sửa chữ in hoa </t>
    </r>
    <r>
      <rPr>
        <sz val="11"/>
        <color rgb="FFFF0000"/>
        <rFont val="Times New Roman"/>
        <family val="1"/>
      </rPr>
      <t>V</t>
    </r>
  </si>
  <si>
    <t>Thay từ Sửa = Đổi và thành "…"</t>
  </si>
  <si>
    <t>Thêm đường bê tông nhựa, rộng 12m</t>
  </si>
  <si>
    <t>Sửa và thêm chữ bôi đỏ</t>
  </si>
  <si>
    <r>
      <t xml:space="preserve">Đổi </t>
    </r>
    <r>
      <rPr>
        <sz val="11"/>
        <color rgb="FFFF0000"/>
        <rFont val="Times New Roman"/>
        <family val="1"/>
      </rPr>
      <t>tên cũ là</t>
    </r>
    <r>
      <rPr>
        <sz val="11"/>
        <color theme="1"/>
        <rFont val="Times New Roman"/>
        <family val="1"/>
      </rPr>
      <t>:=đối với tuyến đường</t>
    </r>
  </si>
  <si>
    <r>
      <t xml:space="preserve">Đổi </t>
    </r>
    <r>
      <rPr>
        <sz val="11"/>
        <color rgb="FFFF0000"/>
        <rFont val="Times New Roman"/>
        <family val="1"/>
      </rPr>
      <t>tên cũ là</t>
    </r>
    <r>
      <rPr>
        <sz val="11"/>
        <color theme="1"/>
        <rFont val="Times New Roman"/>
        <family val="1"/>
      </rPr>
      <t>:=</t>
    </r>
    <r>
      <rPr>
        <sz val="11"/>
        <color rgb="FFFF0000"/>
        <rFont val="Times New Roman"/>
        <family val="1"/>
      </rPr>
      <t>đối với tuyến đường</t>
    </r>
  </si>
  <si>
    <t>Thêm  thành "…"</t>
  </si>
  <si>
    <t xml:space="preserve">Thay từ Sửa = Đổi </t>
  </si>
  <si>
    <t>sửa chữ in hoa B</t>
  </si>
  <si>
    <t xml:space="preserve">Mức giá  đất ở đề xuất điều chỉnh </t>
  </si>
  <si>
    <t>BẢNG GIÁ ĐẤT Ở; ĐẤT THƯƠNG MẠI DỊCH VỤ; ĐẤT CƠ SỞ SẢN XUẤT PHI NÔNG NGHIỆP; ĐẤT SỬ DỤNG 
CHO HOẠT ĐỘNG KHOÁNG SẢN ĐIỀU CHỈNH, BỔ SUNG GIAI ĐOẠN 2020-2024 HUYỆN PHÚ BÌNH</t>
  </si>
  <si>
    <t>ĐƯỜNG TRẦN HƯNG ĐẠO (từ giáp đất thị xã Phổ Yên đến đường rẽ trường Văn Hóa I)</t>
  </si>
  <si>
    <t>ĐƯỜNG TRẦN HƯNG ĐẠO (từ giáp đất thành phố Phổ Yên đến đường rẽ trường Văn Hóa I)</t>
  </si>
  <si>
    <t>Từ Km 48/H6-40m (Cầu Lu) đến Km 51/H8+50m (đường rẽ trường Văn hóa I, Bộ Công an)</t>
  </si>
  <si>
    <r>
      <t>Km 46+30m, rẽ vào đồi Tên Lửa đến hết đất Thành phố Sông Công (giáp đất</t>
    </r>
    <r>
      <rPr>
        <sz val="12"/>
        <color rgb="FFFF0000"/>
        <rFont val="Times New Roman"/>
        <family val="1"/>
      </rPr>
      <t xml:space="preserve"> phường</t>
    </r>
    <r>
      <rPr>
        <sz val="12"/>
        <color rgb="FF000000"/>
        <rFont val="Times New Roman"/>
        <family val="1"/>
      </rPr>
      <t xml:space="preserve"> Đắc Sơn)</t>
    </r>
  </si>
  <si>
    <t>Km 46/H3+65m đi nhà văn hóa tổ dân phố 1</t>
  </si>
  <si>
    <t>Km 46/H3+65m đi Nhà văn hóa tổ dân phố 1</t>
  </si>
  <si>
    <t>Km 46/H5, đường rẽ vào nhà văn hóa tổ dân phố 3</t>
  </si>
  <si>
    <t>Km 46/H5, đường rẽ vào Nhà văn hóa tổ dân phố 3</t>
  </si>
  <si>
    <t>Từ sau 100m đến cổng sau chợ Phố Cò</t>
  </si>
  <si>
    <t>Từ cổng sau chợ Phố Cò đến hết đất đền Thanh Lâm</t>
  </si>
  <si>
    <t>Từ hết đất đền Thanh Lâm đến hết đất trường Đảng cũ</t>
  </si>
  <si>
    <t>Km 47+20m, đường rẽ phía Nam vào nhà văn hóa tổ dân phố 2A đến giáp đất nhà văn hóa</t>
  </si>
  <si>
    <t>Km 47+20m, đường rẽ phía Nam vào Nhà văn hóa tổ dân phố 2A đến giáp cánh đồng nông nghiệp</t>
  </si>
  <si>
    <t>Sửa "giáp đất nhà văn hóa" thành "giáp cánh đồng nông nghiệp". Phường Phố Cò đề xuất bổ sung thêm đoạn đường.</t>
  </si>
  <si>
    <t>Từ đường rẽ phía Nam vào Nhà văn hóa tổ dân phố 2A đến giáp đất Nhà văn hóa</t>
  </si>
  <si>
    <t>Từ giáp đất Nhà văn hóa đến giáp cánh đồng nông nghiệp</t>
  </si>
  <si>
    <t>Km 47+200m, đường rẽ phía Bắc vào nhà văn hóa tổ dân phố 2A, đến giáp đất nhà văn hóa</t>
  </si>
  <si>
    <t>Km 47+200m, đường rẽ phía Bắc vào Nhà văn hóa tổ dân phố 2A, đến giáp đất Nhà văn hóa</t>
  </si>
  <si>
    <t>Đường rẽ vào trường THCS Thắng Lợi đến hết đất trường Mầm non số 2</t>
  </si>
  <si>
    <r>
      <t xml:space="preserve">Đường rẽ vào trường THCS Thắng Lợi đến hết đất trường </t>
    </r>
    <r>
      <rPr>
        <sz val="12"/>
        <color rgb="FF00B0F0"/>
        <rFont val="Times New Roman"/>
        <family val="1"/>
      </rPr>
      <t>Mầm</t>
    </r>
    <r>
      <rPr>
        <sz val="12"/>
        <color rgb="FF000000"/>
        <rFont val="Times New Roman"/>
        <family val="1"/>
      </rPr>
      <t xml:space="preserve"> non </t>
    </r>
    <r>
      <rPr>
        <sz val="12"/>
        <rFont val="Times New Roman"/>
        <family val="1"/>
      </rPr>
      <t>số</t>
    </r>
    <r>
      <rPr>
        <sz val="12"/>
        <color rgb="FF000000"/>
        <rFont val="Times New Roman"/>
        <family val="1"/>
      </rPr>
      <t xml:space="preserve"> 2</t>
    </r>
  </si>
  <si>
    <t>Sửa "Ao Ngo" thành "Hợp  Tiến"  theo Nghị quyết số 79/NQ-HĐND ngày 11/12/2019 của HĐND tỉnh và Nghị quyết số 206/NQ-HĐND ngày 10/12/2021</t>
  </si>
  <si>
    <r>
      <t>Sửa "</t>
    </r>
    <r>
      <rPr>
        <i/>
        <sz val="11"/>
        <color rgb="FF000000"/>
        <rFont val="Times New Roman"/>
        <family val="1"/>
      </rPr>
      <t>Km 47/H8</t>
    </r>
    <r>
      <rPr>
        <sz val="11"/>
        <color rgb="FF000000"/>
        <rFont val="Times New Roman"/>
        <family val="1"/>
      </rPr>
      <t>" thành "</t>
    </r>
    <r>
      <rPr>
        <i/>
        <sz val="11"/>
        <color rgb="FF000000"/>
        <rFont val="Times New Roman"/>
        <family val="1"/>
      </rPr>
      <t>Km 47/H8+50m</t>
    </r>
    <r>
      <rPr>
        <sz val="11"/>
        <color rgb="FF000000"/>
        <rFont val="Times New Roman"/>
        <family val="1"/>
      </rPr>
      <t xml:space="preserve">"  </t>
    </r>
    <r>
      <rPr>
        <sz val="11"/>
        <color rgb="FFFF0000"/>
        <rFont val="Times New Roman"/>
        <family val="1"/>
      </rPr>
      <t>(Vị trí không thay đổi so với QĐ46)</t>
    </r>
    <r>
      <rPr>
        <sz val="11"/>
        <color rgb="FF000000"/>
        <rFont val="Times New Roman"/>
        <family val="1"/>
      </rPr>
      <t>.
Sửa "Ao Ngo" thành "Hợp  Tiến" theo Nghị quyết số 79/NQ-HĐND ngày 11/12/2019 của HĐND tỉnh và theo Nghị quyết số 206/NQ-HĐND ngày 10/12/2021</t>
    </r>
  </si>
  <si>
    <r>
      <t>Sửa "</t>
    </r>
    <r>
      <rPr>
        <i/>
        <sz val="11"/>
        <color rgb="FF000000"/>
        <rFont val="Times New Roman"/>
        <family val="1"/>
      </rPr>
      <t>Km 47/H8+50m</t>
    </r>
    <r>
      <rPr>
        <sz val="11"/>
        <color rgb="FF000000"/>
        <rFont val="Times New Roman"/>
        <family val="1"/>
      </rPr>
      <t>" thành "</t>
    </r>
    <r>
      <rPr>
        <i/>
        <sz val="11"/>
        <color rgb="FF000000"/>
        <rFont val="Times New Roman"/>
        <family val="1"/>
      </rPr>
      <t>Km 47/H9-10m</t>
    </r>
    <r>
      <rPr>
        <sz val="11"/>
        <color rgb="FF000000"/>
        <rFont val="Times New Roman"/>
        <family val="1"/>
      </rPr>
      <t xml:space="preserve">" </t>
    </r>
    <r>
      <rPr>
        <sz val="11"/>
        <color rgb="FFFF0000"/>
        <rFont val="Times New Roman"/>
        <family val="1"/>
      </rPr>
      <t>(Vị trí không thay đổi so với QĐ46).</t>
    </r>
    <r>
      <rPr>
        <sz val="11"/>
        <color rgb="FF000000"/>
        <rFont val="Times New Roman"/>
        <family val="1"/>
      </rPr>
      <t xml:space="preserve">
Sửa "Ao Ngo" thành "Hợp  Tiến" theo Nghị quyết số 79/NQ-HĐND ngày 11/12/2019 của HĐND tỉnh và theo Nghị quyết số 206/NQ-HĐND ngày 10/12/2021</t>
    </r>
  </si>
  <si>
    <t>Từ sau 150m đến hết đất nhà văn hóa</t>
  </si>
  <si>
    <t>Km 48/H6+40m, đi phân hiệu trường Dân lập Lương Thế Vinh</t>
  </si>
  <si>
    <r>
      <t xml:space="preserve">Km 48/H6+40m, đi phân hiệu trường </t>
    </r>
    <r>
      <rPr>
        <sz val="12"/>
        <color rgb="FF00B0F0"/>
        <rFont val="Times New Roman"/>
        <family val="1"/>
      </rPr>
      <t>dân</t>
    </r>
    <r>
      <rPr>
        <sz val="12"/>
        <color rgb="FF000000"/>
        <rFont val="Times New Roman"/>
        <family val="1"/>
      </rPr>
      <t xml:space="preserve"> lập Lương Thế Vinh</t>
    </r>
  </si>
  <si>
    <r>
      <t xml:space="preserve">Km 48/H9-15m, đường rẽ vào </t>
    </r>
    <r>
      <rPr>
        <sz val="12"/>
        <color rgb="FF00B0F0"/>
        <rFont val="Times New Roman"/>
        <family val="1"/>
      </rPr>
      <t>chùa</t>
    </r>
    <r>
      <rPr>
        <sz val="12"/>
        <color rgb="FF000000"/>
        <rFont val="Times New Roman"/>
        <family val="1"/>
      </rPr>
      <t xml:space="preserve"> Cải Đan, vào 150m</t>
    </r>
  </si>
  <si>
    <t>Km 49-20m, đường rẽ vào nhà văn hóa Tổ dân phố Phố Mới</t>
  </si>
  <si>
    <t>Km 49-20m, đường rẽ vào Nhà văn hóa tổ dân phố Phố Mới</t>
  </si>
  <si>
    <t>Vào đến nhà văn hóa tổ dân phố Phố Mới</t>
  </si>
  <si>
    <t>Từ sau nhà văn hóa Tổ dân phố Phố Mới đến 100m</t>
  </si>
  <si>
    <t>Từ sau Nhà văn hóa tổ dân phố Phố Mới đến 100m</t>
  </si>
  <si>
    <t>Km 50/H1-20m, đường rẽ tổ dân phố Khuynh Thạch cạnh nhà ông Bộ, vào 100m</t>
  </si>
  <si>
    <t>Km 50/H1+50m, đường Dọc Dài - Cầu Gáo - Mỏ Chè</t>
  </si>
  <si>
    <t>Km 50/H3 + 80m (đường rẽ nhà văn hóa Tân Dương - nhánh vào nhà ông Châu)</t>
  </si>
  <si>
    <t>Km 50/H3 + 80m, đường rẽ Nhà văn hóa Tân Dương - nhánh vào nhà ông Châu</t>
  </si>
  <si>
    <t>Km 50/H4+60m, đường rẽ khu dân cư Tân Dương cạnh nhà bà Năm</t>
  </si>
  <si>
    <r>
      <t>Km 51/H3+10m, đường rẽ khu dân cư t</t>
    </r>
    <r>
      <rPr>
        <sz val="12"/>
        <color rgb="FFFF0000"/>
        <rFont val="Times New Roman"/>
        <family val="1"/>
      </rPr>
      <t>ổ dân phố Cầu Sắt</t>
    </r>
    <r>
      <rPr>
        <sz val="12"/>
        <color theme="1"/>
        <rFont val="Times New Roman"/>
        <family val="1"/>
      </rPr>
      <t xml:space="preserve"> - cạnh nhà bà Tuyên</t>
    </r>
  </si>
  <si>
    <t>ĐƯỜNG 30 - 4 (từ đường rẽ trường Văn Hóa I đến giáp đất thành phố Thái Nguyên)</t>
  </si>
  <si>
    <t>Từ Km 51/H8+50m, đường rẽ trường Văn hóa I, Bộ Công an đến Km 55/H9-50m (giáp đất Bưu điện Tân Thành)</t>
  </si>
  <si>
    <t>Từ bờ kênh qua nhà văn hóa Đông Tiến đến Trạm Y tế</t>
  </si>
  <si>
    <t>Từ bờ kênh qua Nhà văn hóa Đông Tiến đến Trạm Y tế</t>
  </si>
  <si>
    <t>Từ nhà văn hóa Tân Thành 1 qua bờ kênh rẽ vào Tân Thành 2 đến Quốc lộ 3</t>
  </si>
  <si>
    <t xml:space="preserve">Ngõ số 270: Km 55+20m, từ Nhà văn hóa Tân Thành 1 qua bờ kênh rẽ vào Tân Thành 2 đến Quốc lộ 3 </t>
  </si>
  <si>
    <t>Từ chợ vào đến 50m</t>
  </si>
  <si>
    <r>
      <t xml:space="preserve">Đường từ </t>
    </r>
    <r>
      <rPr>
        <sz val="12"/>
        <color rgb="FF00B0F0"/>
        <rFont val="Times New Roman"/>
        <family val="1"/>
      </rPr>
      <t>sân vận động</t>
    </r>
    <r>
      <rPr>
        <sz val="12"/>
        <color rgb="FF000000"/>
        <rFont val="Times New Roman"/>
        <family val="1"/>
      </rPr>
      <t xml:space="preserve"> UBND xã đi trường cấp 1, 2 đến ngã </t>
    </r>
    <r>
      <rPr>
        <sz val="12"/>
        <color rgb="FF00B0F0"/>
        <rFont val="Times New Roman"/>
        <family val="1"/>
      </rPr>
      <t>ba</t>
    </r>
    <r>
      <rPr>
        <sz val="12"/>
        <color rgb="FF000000"/>
        <rFont val="Times New Roman"/>
        <family val="1"/>
      </rPr>
      <t xml:space="preserve"> Bài Lài</t>
    </r>
  </si>
  <si>
    <r>
      <t xml:space="preserve">Bỏ </t>
    </r>
    <r>
      <rPr>
        <i/>
        <sz val="11"/>
        <color rgb="FFFF0000"/>
        <rFont val="Times New Roman"/>
        <family val="1"/>
      </rPr>
      <t>"La Chưỡng"</t>
    </r>
    <r>
      <rPr>
        <sz val="11"/>
        <color rgb="FFFF0000"/>
        <rFont val="Times New Roman"/>
        <family val="1"/>
      </rPr>
      <t xml:space="preserve"> do giải thể xóm theo NQ số  206/NQ-HĐND ngày 10/12/2021</t>
    </r>
  </si>
  <si>
    <t>Từ ngã ba đi đường bãi rác đi nhà văn hóa xóm Tân Mỹ 1 đi Lữ đoàn 210</t>
  </si>
  <si>
    <t>Đoạn nắn Quốc lộ 3 cũ qua nhà văn hóa Tân Sơn</t>
  </si>
  <si>
    <t>Đoạn nắn Quốc lộ 3 cũ qua Nhà văn hóa tổ dân phố số 3 Tân Sơn.</t>
  </si>
  <si>
    <t>Rẽ vào đến cổng trường Văn hóa 1, Bộ Công an</t>
  </si>
  <si>
    <r>
      <t xml:space="preserve">Rẽ vào đến </t>
    </r>
    <r>
      <rPr>
        <sz val="12"/>
        <color rgb="FF00B0F0"/>
        <rFont val="Times New Roman"/>
        <family val="1"/>
      </rPr>
      <t>ga</t>
    </r>
    <r>
      <rPr>
        <sz val="12"/>
        <color theme="1"/>
        <rFont val="Times New Roman"/>
        <family val="1"/>
      </rPr>
      <t xml:space="preserve"> Lương Sơn</t>
    </r>
  </si>
  <si>
    <r>
      <t xml:space="preserve">Sửa </t>
    </r>
    <r>
      <rPr>
        <i/>
        <sz val="11"/>
        <color rgb="FF000000"/>
        <rFont val="Times New Roman"/>
        <family val="1"/>
      </rPr>
      <t>"La Hoàng"</t>
    </r>
    <r>
      <rPr>
        <sz val="11"/>
        <color rgb="FF000000"/>
        <rFont val="Times New Roman"/>
        <family val="1"/>
      </rPr>
      <t xml:space="preserve"> thành </t>
    </r>
    <r>
      <rPr>
        <i/>
        <sz val="11"/>
        <color rgb="FF000000"/>
        <rFont val="Times New Roman"/>
        <family val="1"/>
      </rPr>
      <t xml:space="preserve">"Na Hoàng"; </t>
    </r>
    <r>
      <rPr>
        <sz val="11"/>
        <color rgb="FF000000"/>
        <rFont val="Times New Roman"/>
        <family val="1"/>
      </rPr>
      <t xml:space="preserve">bổ sung thêm </t>
    </r>
    <r>
      <rPr>
        <i/>
        <sz val="11"/>
        <color rgb="FF000000"/>
        <rFont val="Times New Roman"/>
        <family val="1"/>
      </rPr>
      <t>"(</t>
    </r>
    <r>
      <rPr>
        <i/>
        <sz val="11"/>
        <color rgb="FF00B0F0"/>
        <rFont val="Times New Roman"/>
        <family val="1"/>
      </rPr>
      <t>ngõ</t>
    </r>
    <r>
      <rPr>
        <i/>
        <sz val="11"/>
        <color rgb="FF000000"/>
        <rFont val="Times New Roman"/>
        <family val="1"/>
      </rPr>
      <t xml:space="preserve"> đối diện Nhà hàng Phù Đổng)".</t>
    </r>
    <r>
      <rPr>
        <sz val="11"/>
        <color rgb="FFFF0000"/>
        <rFont val="Times New Roman"/>
        <family val="1"/>
      </rPr>
      <t xml:space="preserve"> (Vị trí không thay đổi so với QĐ46).</t>
    </r>
  </si>
  <si>
    <t>ĐƯỜNG CÁCH MẠNG THÁNG 8 (từ ngã ba Phố Cò đến đường tròn Thành phố)</t>
  </si>
  <si>
    <t>Từ đường rẽ Xây lắp 3 đến đường rẽ trường Tiểu học Phố Cò</t>
  </si>
  <si>
    <t>Từ đường rẽ trường Tiểu học Phố Cò đến đường rẽ Phố Nguyễn Khuyến (đường rẽ vào khu Văn hóa thể thao, đối diện Đài tưởng niệm thành phố)</t>
  </si>
  <si>
    <r>
      <t xml:space="preserve">Từ đường rẽ trường Tiểu học Phố Cò đến đường rẽ </t>
    </r>
    <r>
      <rPr>
        <sz val="12"/>
        <color rgb="FF00B0F0"/>
        <rFont val="Times New Roman"/>
        <family val="1"/>
      </rPr>
      <t>phố</t>
    </r>
    <r>
      <rPr>
        <sz val="12"/>
        <color rgb="FF000000"/>
        <rFont val="Times New Roman"/>
        <family val="1"/>
      </rPr>
      <t xml:space="preserve"> Nguyễn Khuyến (đường rẽ vào khu Văn hóa thể thao, đối diện Đài tưởng niệm thành phố)</t>
    </r>
  </si>
  <si>
    <r>
      <t xml:space="preserve">Từ đường rẽ </t>
    </r>
    <r>
      <rPr>
        <sz val="12"/>
        <color rgb="FF00B0F0"/>
        <rFont val="Times New Roman"/>
        <family val="1"/>
      </rPr>
      <t xml:space="preserve">phố </t>
    </r>
    <r>
      <rPr>
        <sz val="12"/>
        <color rgb="FF000000"/>
        <rFont val="Times New Roman"/>
        <family val="1"/>
      </rPr>
      <t>Nguyễn Khuyến đến tường rào phía nam Trung tâm VNPT (Bưu điện cũ)</t>
    </r>
  </si>
  <si>
    <r>
      <t xml:space="preserve">Từ tường rào phía </t>
    </r>
    <r>
      <rPr>
        <sz val="12"/>
        <color rgb="FF00B0F0"/>
        <rFont val="Times New Roman"/>
        <family val="1"/>
      </rPr>
      <t>nam</t>
    </r>
    <r>
      <rPr>
        <sz val="12"/>
        <color rgb="FF000000"/>
        <rFont val="Times New Roman"/>
        <family val="1"/>
      </rPr>
      <t xml:space="preserve"> Trung tâm VNPT (Bưu điện cũ) đến ngã ba Mỏ Chè</t>
    </r>
  </si>
  <si>
    <t>Từ ngã ba Mỏ Chè đến tường rào phía nam Trung tâm Thương mại Shophouse (trường Hướng nghiệp dạy nghề)</t>
  </si>
  <si>
    <t>Bỏ "(trường Hướng nghiệp dạy nghề)" cho phù hợp thực tế</t>
  </si>
  <si>
    <t>Từ tường rào phía nam Trung tâm Thương mại Shophouse (trường Hướng nghiệp dạy nghề) đến hết đất Ngân hàng chính sách</t>
  </si>
  <si>
    <t>Từ giáp đất Ngân hàng chính sách đến đường tròn thành phố (nút giao đường Cách Mạng Tháng Mười)</t>
  </si>
  <si>
    <t>Ngõ số 10: Rẽ vào trường Mầm non tư thục, cạnh nhà bà Bính, vào 100m</t>
  </si>
  <si>
    <t xml:space="preserve">Ngõ số 10: Rẽ vào trường Mầm non 8-3, cạnh nhà bà Bính, vào 100m </t>
  </si>
  <si>
    <t>Ngõ số 12: Rẽ đối diện Trung tâm Thương mại Shophouse (trường Hướng nghiệp dạy nghề), rẽ cạnh nhà ông Sơn đến hết đất nhà ông Hưng Vân</t>
  </si>
  <si>
    <r>
      <t xml:space="preserve">Bỏ </t>
    </r>
    <r>
      <rPr>
        <i/>
        <sz val="11"/>
        <color theme="1"/>
        <rFont val="Times New Roman"/>
        <family val="1"/>
      </rPr>
      <t>"(trường Hướng nghiệp dạy nghề)"</t>
    </r>
    <r>
      <rPr>
        <sz val="11"/>
        <color theme="1"/>
        <rFont val="Times New Roman"/>
        <family val="1"/>
      </rPr>
      <t xml:space="preserve"> cho phù hợp thực tế</t>
    </r>
  </si>
  <si>
    <t>Phố An Châu: Từ đường Cách Mạng Tháng Tám đến cổng trường Tiểu học Mỏ Chè, phường Thắng Lợi (phố Tôn Thất Tùng)</t>
  </si>
  <si>
    <t>Phố An Châu: Từ đường Cách Mạng Tháng Tám đến cổng trường Tiểu học Mỏ Chè, phường Mỏ Chè (phố Tôn Thất Tùng)</t>
  </si>
  <si>
    <t>Từ đường Cách Mạng Tháng Tám đến hết đất quy hoạch khu dân cư tổ 4, 5</t>
  </si>
  <si>
    <t>Các đường nhánh quy hoạch mới của đoạn từ nhà văn hóa An Châu 2 đến đường Tôn Thất Tùng (đường Gốc Đa cũ)</t>
  </si>
  <si>
    <t>Các đường nhánh quy hoạch mới của đoạn từ Nhà văn hóa An Châu 2 đến đường Tôn Thất Tùng (đường Gốc Đa cũ)</t>
  </si>
  <si>
    <t>Ngõ số 3: Đi nhà văn hóa xóm Đồi đến đường Thanh Niên</t>
  </si>
  <si>
    <t>Ngõ số 3: Đi Nhà văn hóa xóm Đồi đến đường Thanh Niên</t>
  </si>
  <si>
    <t>Ngõ số 5: Rẽ vào khu dân cư tổ dân phố 1, rẽ phía Nam Ngân hàng chính sách đến hết đất nhà văn hóa</t>
  </si>
  <si>
    <t>Ngõ số 20: Rẽ từ ngã ba Mỏ Chè vào trường Tiểu học Lý Tự Trọng</t>
  </si>
  <si>
    <t>Từ giáp đất nhà văn hóa khối phố 3 cũ đến giáp đường rẽ phía Đông trường Tiểu học Lý Tự Trọng đi bến Vượng</t>
  </si>
  <si>
    <t>Từ sau 300m đến nhà văn hóa tổ dân phố Du Tán</t>
  </si>
  <si>
    <t>Từ sau 300m đến Nhà văn hóa tổ dân phố Du Tán</t>
  </si>
  <si>
    <t>Đường Trần Phú (từ đường Cách Mạng Tháng Tám tại Km 1+325 đến giáp Sông Công</t>
  </si>
  <si>
    <t>Ngõ số 26: Rẽ phía bắc nhà văn hóa tổ dân phố 12, đường vào nhà ông Sinh</t>
  </si>
  <si>
    <t>Ngõ số 28: Rẽ vào tổ dân phố 12, đối diện nhà văn hóa Xuân Miếu 2</t>
  </si>
  <si>
    <t>Từ sau 180m đến nhà văn hóa tổ 13</t>
  </si>
  <si>
    <t>Từ sau 180m đến Nhà văn hóa tổ 13</t>
  </si>
  <si>
    <t>Từ nhà văn hóa tổ 13 đi tiếp 250m về 2 phía</t>
  </si>
  <si>
    <t>Từ Nhà văn hóa tổ 13 đi tiếp 250m về 2 phía</t>
  </si>
  <si>
    <t>Từ giáp đất Bưu điện cũ đến đường rẽ cạnh Tòa án thành phố (đến đường Cách Mạng Tháng Tám)</t>
  </si>
  <si>
    <t>Ngõ số 25: Đường rẽ cạnh nhà văn hóa Xuân Miếu 2, vào 150m</t>
  </si>
  <si>
    <t>Ngõ số 27: Rẽ vào nhà văn hóa Xuân Miếu 1 đến hết đất nhà văn hóa</t>
  </si>
  <si>
    <r>
      <t xml:space="preserve">Ngõ số 29: Rẽ tổ dân phố Xuân Miếu 1, đường rẽ vào </t>
    </r>
    <r>
      <rPr>
        <sz val="12"/>
        <color rgb="FF00B0F0"/>
        <rFont val="Times New Roman"/>
        <family val="1"/>
      </rPr>
      <t>nhà</t>
    </r>
    <r>
      <rPr>
        <sz val="12"/>
        <color rgb="FF000000"/>
        <rFont val="Times New Roman"/>
        <family val="1"/>
      </rPr>
      <t xml:space="preserve"> ông Đồng</t>
    </r>
  </si>
  <si>
    <r>
      <t xml:space="preserve">Ngõ số 31 : Rẽ cạnh </t>
    </r>
    <r>
      <rPr>
        <sz val="12"/>
        <color rgb="FF00B0F0"/>
        <rFont val="Times New Roman"/>
        <family val="1"/>
      </rPr>
      <t>nhà</t>
    </r>
    <r>
      <rPr>
        <sz val="12"/>
        <color rgb="FF000000"/>
        <rFont val="Times New Roman"/>
        <family val="1"/>
      </rPr>
      <t xml:space="preserve"> ông Nho Tản, đối diện đường vào khu 3,5ha, vào 150m</t>
    </r>
  </si>
  <si>
    <t>Ngõ số 39: Rẽ cạnh nhà văn hóa Xuân Thành, vào 100m</t>
  </si>
  <si>
    <r>
      <t xml:space="preserve">Ngõ số 40: Rẽ cạnh Trạm Y tế </t>
    </r>
    <r>
      <rPr>
        <sz val="12"/>
        <color rgb="FF00B0F0"/>
        <rFont val="Times New Roman"/>
        <family val="1"/>
      </rPr>
      <t>phường</t>
    </r>
    <r>
      <rPr>
        <sz val="12"/>
        <color rgb="FF000000"/>
        <rFont val="Times New Roman"/>
        <family val="1"/>
      </rPr>
      <t xml:space="preserve"> Phố Cò cũ đến đến </t>
    </r>
    <r>
      <rPr>
        <sz val="12"/>
        <color rgb="FFFF0000"/>
        <rFont val="Times New Roman"/>
        <family val="1"/>
      </rPr>
      <t>đường rẽ đi tổ dân phố Tân Mới</t>
    </r>
  </si>
  <si>
    <t>Ngõ số 42: Rẽ tổ dân phố Thanh Xuân 1 đến hết đất trường Tiểu học Phố Cò</t>
  </si>
  <si>
    <t>Từ sau 100m đến hết đất trường Tiểu học Phố Cò</t>
  </si>
  <si>
    <t>Từ hết đất trường Tiểu học Phố Cò đến nhà ông Nguyễn Văn Cải</t>
  </si>
  <si>
    <t>Từ đường Cách Mạng Tháng Tám đến cổng kho gạch Hường Ân</t>
  </si>
  <si>
    <t>Ngõ số 48: Rẽ vào nhà văn hóa tổ dân phố Thanh Xuân 2 đến hết đất nhà văn hóa</t>
  </si>
  <si>
    <t>Ngõ số 48: Rẽ vào Nhà văn hóa tổ dân phố Thanh Xuân 2 đến hết đất Nhà văn hóa</t>
  </si>
  <si>
    <t>Từ đường Cách Mạng Tháng Tám đến mương Núi Cốc</t>
  </si>
  <si>
    <t>Từ mương Núi Cốc đến đường rẽ nhà văn hóa Tân Huyện</t>
  </si>
  <si>
    <t>Từ mương Núi Cốc đến đường rẽ Nhà văn hóa Tân Huyện</t>
  </si>
  <si>
    <t>Từ đường rẽ nhà văn hóa Tân Huyện vào 500m</t>
  </si>
  <si>
    <t>Từ đường rẽ Nhà văn hóa Tân Huyện vào 500m</t>
  </si>
  <si>
    <t>Từ hết đoạn đường rẽ Nhà văn hóa Tân Huyện vào 500m đến ngã ba đường rẽ đi Trung đoàn 209</t>
  </si>
  <si>
    <t>Ngõ số 54: Đường vào nhà văn hóa tổ dân phố 4A, vào 100m</t>
  </si>
  <si>
    <t>Ngõ số 54: Đường vào Nhà văn hóa tổ dân phố 4A, vào 100m</t>
  </si>
  <si>
    <t>Từ đường Cách Mạng Tháng Tám đến ngã ba vào Xí nghiệp Xây lắp 3</t>
  </si>
  <si>
    <t>Từ ngã ba vào Xí nghiệp Xây lắp 3 đến mương Núi Cốc</t>
  </si>
  <si>
    <t>Từ mương Núi Cốc đến hết đất nhà văn hóa tổ dân phố 5</t>
  </si>
  <si>
    <t>Từ mương Núi Cốc đến hết đất Nhà văn hóa tổ dân phố 5</t>
  </si>
  <si>
    <t>Từ cổng Xí nghiệp 1/5 (Công ty cổ phần Kết cấu thép Hà Nội) đến cổng sau chợ Phố Cò</t>
  </si>
  <si>
    <t>Ngõ số 47: Rẽ vào trường THCS Thắng Lợi</t>
  </si>
  <si>
    <t>Qua 100m đến trường Mầm non số 2</t>
  </si>
  <si>
    <t>ĐƯỜNG Cách Mạng Tháng Mười (từ Cầu vượt Sông Công đến Quốc lộ 3)</t>
  </si>
  <si>
    <t>Từ sau 100m đến nhà văn hóa tổ dân phố Đồi</t>
  </si>
  <si>
    <t>Đường rẽ vào nhà văn hóa tổ dân phố Làng Sắn (vào đến nhà văn hóa)</t>
  </si>
  <si>
    <t>Từ sau 50m đến nhà văn hóa tổ dân phố Đồi</t>
  </si>
  <si>
    <t>Ngõ số 15: Đi nhà văn hóa tổ dân phố La Đình (khu dân cư Tái định cư La Đình)</t>
  </si>
  <si>
    <t>Ngõ số 15: Đi Nhà văn hóa tổ dân phố La Đình (khu Tái định cư La Đình)</t>
  </si>
  <si>
    <t>Từ đường Cách Mạng Tháng Mười rẽ vào hết khu dân cư (trục dọc)</t>
  </si>
  <si>
    <r>
      <t xml:space="preserve">Từ đường Cách </t>
    </r>
    <r>
      <rPr>
        <sz val="12"/>
        <color rgb="FF00B0F0"/>
        <rFont val="Times New Roman"/>
        <family val="1"/>
      </rPr>
      <t>Mạng Tháng</t>
    </r>
    <r>
      <rPr>
        <sz val="12"/>
        <color theme="1"/>
        <rFont val="Times New Roman"/>
        <family val="1"/>
      </rPr>
      <t xml:space="preserve"> </t>
    </r>
    <r>
      <rPr>
        <sz val="12"/>
        <color rgb="FF00B0F0"/>
        <rFont val="Times New Roman"/>
        <family val="1"/>
      </rPr>
      <t>Mười</t>
    </r>
    <r>
      <rPr>
        <sz val="12"/>
        <color theme="1"/>
        <rFont val="Times New Roman"/>
        <family val="1"/>
      </rPr>
      <t xml:space="preserve"> rẽ vào hết khu dân cư (trục dọc)</t>
    </r>
  </si>
  <si>
    <t>Song song với đường Cách Mạng Tháng Mười (trục ngang)</t>
  </si>
  <si>
    <r>
      <t xml:space="preserve">Song song với đường Cách </t>
    </r>
    <r>
      <rPr>
        <sz val="12"/>
        <color rgb="FF00B0F0"/>
        <rFont val="Times New Roman"/>
        <family val="1"/>
      </rPr>
      <t>Mạng Tháng Mười</t>
    </r>
    <r>
      <rPr>
        <sz val="12"/>
        <color theme="1"/>
        <rFont val="Times New Roman"/>
        <family val="1"/>
      </rPr>
      <t xml:space="preserve"> (trục ngang)</t>
    </r>
  </si>
  <si>
    <t>Ngõ số 7: Đường vào nhà văn hóa tổ dân phố cầu Gáo</t>
  </si>
  <si>
    <t>Ngõ số 7: Đường vào Nhà văn hóa tổ dân phố Cầu Gáo</t>
  </si>
  <si>
    <r>
      <t xml:space="preserve">Ngõ số 5: Đường bê tông đi tổ dân phố </t>
    </r>
    <r>
      <rPr>
        <sz val="12"/>
        <color rgb="FF00B0F0"/>
        <rFont val="Times New Roman"/>
        <family val="1"/>
      </rPr>
      <t>Cầu</t>
    </r>
    <r>
      <rPr>
        <sz val="12"/>
        <color theme="1"/>
        <rFont val="Times New Roman"/>
        <family val="1"/>
      </rPr>
      <t xml:space="preserve"> Gáo, giáp khu công nghiệp Sông Công 1 </t>
    </r>
  </si>
  <si>
    <r>
      <t xml:space="preserve">Từ đường Cách </t>
    </r>
    <r>
      <rPr>
        <sz val="12"/>
        <color rgb="FF00B0F0"/>
        <rFont val="Times New Roman"/>
        <family val="1"/>
      </rPr>
      <t>Mạng Tháng Mười</t>
    </r>
    <r>
      <rPr>
        <sz val="12"/>
        <color rgb="FFFF0000"/>
        <rFont val="Times New Roman"/>
        <family val="1"/>
      </rPr>
      <t xml:space="preserve"> đến hết đất Công ty </t>
    </r>
    <r>
      <rPr>
        <sz val="12"/>
        <color rgb="FF00B0F0"/>
        <rFont val="Times New Roman"/>
        <family val="1"/>
      </rPr>
      <t>may</t>
    </r>
  </si>
  <si>
    <t>Đường rẽ cạnh nhà ông Tráng đi nhà văn hóa tổ dân phố Chương Lương</t>
  </si>
  <si>
    <t>Đường rẽ cạnh nhà ông Tráng đi Nhà văn hóa tổ dân phố Làng Mới</t>
  </si>
  <si>
    <r>
      <t>Sửa</t>
    </r>
    <r>
      <rPr>
        <i/>
        <sz val="11"/>
        <color theme="1"/>
        <rFont val="Times New Roman"/>
        <family val="1"/>
      </rPr>
      <t xml:space="preserve"> "Chương Lương"</t>
    </r>
    <r>
      <rPr>
        <sz val="11"/>
        <color theme="1"/>
        <rFont val="Times New Roman"/>
        <family val="1"/>
      </rPr>
      <t xml:space="preserve"> thành </t>
    </r>
    <r>
      <rPr>
        <i/>
        <sz val="11"/>
        <color theme="1"/>
        <rFont val="Times New Roman"/>
        <family val="1"/>
      </rPr>
      <t>"Làng Mới"</t>
    </r>
    <r>
      <rPr>
        <sz val="11"/>
        <color theme="1"/>
        <rFont val="Times New Roman"/>
        <family val="1"/>
      </rPr>
      <t xml:space="preserve"> theo  Nghị quyết số 206/NQ-HĐND ngày 10/12/2021  </t>
    </r>
  </si>
  <si>
    <t>ĐƯỜNG NGUYỄN VĂN CỪ (từ đường Cách mạng Tháng Mười tại Km2 + 100 đến giáp địa phận xã Tân Quang)</t>
  </si>
  <si>
    <r>
      <t xml:space="preserve">Từ đường Cách </t>
    </r>
    <r>
      <rPr>
        <sz val="12"/>
        <color rgb="FF00B0F0"/>
        <rFont val="Times New Roman"/>
        <family val="1"/>
      </rPr>
      <t>Mạng Tháng Mười</t>
    </r>
    <r>
      <rPr>
        <sz val="12"/>
        <color theme="1"/>
        <rFont val="Times New Roman"/>
        <family val="1"/>
      </rPr>
      <t xml:space="preserve"> đến đường rẽ vào UBND phường Bách Quang</t>
    </r>
  </si>
  <si>
    <t>Từ đường rẽ vào UBND phường Bách Quang đến đường rẽ trường THCS Bách Quang</t>
  </si>
  <si>
    <t>Từ đường rẽ trường THCS Bách Quang đến Trạm biến áp Bách Quang 2 (hết đất tổ dân phố Khu Yên)</t>
  </si>
  <si>
    <t>Từ ngã ba Chùa Đổ (Đình Tân Yên) đến ngã 3 (đi nhà văn hóa Tân Tiến)</t>
  </si>
  <si>
    <t>Từ ngã ba Chùa Đổ (Đình Tân Yên) đến ngã ba (đi Nhà văn hóa Tân Tiến)</t>
  </si>
  <si>
    <t>Từ ngã 3 (đi nhà văn hóa Tân Tiến) đến bãi rác</t>
  </si>
  <si>
    <t>Từ ngã ba (đi Nhà văn hóa Tân Tiến) đến bãi rác</t>
  </si>
  <si>
    <t>ĐƯỜNG THẮNG LỢI (từ ngã ba Mỏ Chè đến cầu treo Sông Công)</t>
  </si>
  <si>
    <t>Từ đường rẽ phố Tôn Thất Tùng đến đường rẽ trường Mầm non 1.6</t>
  </si>
  <si>
    <t>Từ đường rẽ trường Mầm non 1.6 đến đường rẽ Công ty cổ phần Meinfa</t>
  </si>
  <si>
    <t>Ngõ số 5: Đi tổ dân phố 8, 9 đến đường đi nhà văn hóa tổ 8, tổ 9 (khối phố 3 cũ)</t>
  </si>
  <si>
    <t>Ngõ số 5: Đi tổ dân phố 8, 9 đến đường đi Nhà văn hóa tổ 8, tổ 9 (khối phố 3 cũ)</t>
  </si>
  <si>
    <t xml:space="preserve">Ngõ số 7: Rẽ cạnh trường Trung học phổ thông đi bến Vượng </t>
  </si>
  <si>
    <r>
      <t>Từ ngã ba (cạnh nhà ông Long) rẽ đi</t>
    </r>
    <r>
      <rPr>
        <sz val="12"/>
        <color rgb="FF00B0F0"/>
        <rFont val="Times New Roman"/>
        <family val="1"/>
      </rPr>
      <t xml:space="preserve"> tổ</t>
    </r>
    <r>
      <rPr>
        <sz val="12"/>
        <color rgb="FF000000"/>
        <rFont val="Times New Roman"/>
        <family val="1"/>
      </rPr>
      <t xml:space="preserve"> dân phố Bến Vượng đến hết đất nhà ông Trung Phúc</t>
    </r>
  </si>
  <si>
    <t>Từ giáp đất nhà ông Trung Thêu đến Ngã ba đường đi nhà văn hóa tổ dân phố Du Tán</t>
  </si>
  <si>
    <t>Từ giáp đất nhà ông Trung Thêu đến Ngã ba đường đi Nhà văn hóa tổ dân phố Du Tán</t>
  </si>
  <si>
    <r>
      <t xml:space="preserve">Ngõ số 15: Đi khu dân cư đồi Yên </t>
    </r>
    <r>
      <rPr>
        <sz val="12"/>
        <color rgb="FF00B0F0"/>
        <rFont val="Times New Roman"/>
        <family val="1"/>
      </rPr>
      <t>Ngựa</t>
    </r>
    <r>
      <rPr>
        <sz val="12"/>
        <color rgb="FF000000"/>
        <rFont val="Times New Roman"/>
        <family val="1"/>
      </rPr>
      <t xml:space="preserve"> (phía đông trụ sở </t>
    </r>
    <r>
      <rPr>
        <sz val="12"/>
        <color rgb="FFFF0000"/>
        <rFont val="Times New Roman"/>
        <family val="1"/>
      </rPr>
      <t>Ban quản lý trật tự xây dựng và giao thông thành phố</t>
    </r>
    <r>
      <rPr>
        <sz val="12"/>
        <color rgb="FF000000"/>
        <rFont val="Times New Roman"/>
        <family val="1"/>
      </rPr>
      <t>), vào 200m</t>
    </r>
  </si>
  <si>
    <t>Ngõ số 17: Rẽ cạnh Trụ sở Công An phường Thắng Lợi (đường vào nhà văn hóa tổ dân phố 4)</t>
  </si>
  <si>
    <t>Ngõ số 17: Rẽ cạnh Trụ sở Công an phường Thắng Lợi (đường vào Nhà văn hóa tổ dân phố 4)</t>
  </si>
  <si>
    <t>Ngõ số 27: Rẽ phía tây nhà văn hóa tổ 3 (khối phố 1 cũ), vào 100m</t>
  </si>
  <si>
    <t>Ngõ số 27: Rẽ phía tây Nhà văn hóa tổ 3 (khối phố 1 cũ), vào 100m</t>
  </si>
  <si>
    <r>
      <t xml:space="preserve">Họng đường </t>
    </r>
    <r>
      <rPr>
        <sz val="12"/>
        <color rgb="FF00B0F0"/>
        <rFont val="Times New Roman"/>
        <family val="1"/>
      </rPr>
      <t>quy</t>
    </r>
    <r>
      <rPr>
        <sz val="12"/>
        <color rgb="FF000000"/>
        <rFont val="Times New Roman"/>
        <family val="1"/>
      </rPr>
      <t xml:space="preserve"> hoạch 20m, vào 150m</t>
    </r>
  </si>
  <si>
    <t>Phố Tôn Thất Tùng: Từ đường Cách Mạng Tháng Mười tại Km 4+235 đến giao với đường Lý Thường Kiệt</t>
  </si>
  <si>
    <t>Ngõ số 20: Rẽ vào trường Mầm non số 1 đến hết đất trường Mầm non số 1</t>
  </si>
  <si>
    <t>ĐƯỜNG 3/2 (từ đường Cách Mạng Tháng Mười đến đường Thắng Lợi)</t>
  </si>
  <si>
    <t>ĐƯỜNG K0 (từ đường Thắng Lợi đến giáp đất xã Bá Xuyên)</t>
  </si>
  <si>
    <r>
      <t xml:space="preserve">Phố Kim Đồng: Từ đường Cách </t>
    </r>
    <r>
      <rPr>
        <sz val="12"/>
        <color rgb="FF00B0F0"/>
        <rFont val="Times New Roman"/>
        <family val="1"/>
      </rPr>
      <t>Mạng</t>
    </r>
    <r>
      <rPr>
        <sz val="12"/>
        <color rgb="FF000000"/>
        <rFont val="Times New Roman"/>
        <family val="1"/>
      </rPr>
      <t xml:space="preserve"> Tháng Mười đến giao với đường Thắng Lợi </t>
    </r>
  </si>
  <si>
    <r>
      <t xml:space="preserve">Phố Ngô Sỹ Liên: Từ giáp với địa phận xã Bá Xuyên đến giao với đường </t>
    </r>
    <r>
      <rPr>
        <sz val="12"/>
        <color rgb="FF00B0F0"/>
        <rFont val="Times New Roman"/>
        <family val="1"/>
      </rPr>
      <t>Cách</t>
    </r>
    <r>
      <rPr>
        <sz val="12"/>
        <color rgb="FF000000"/>
        <rFont val="Times New Roman"/>
        <family val="1"/>
      </rPr>
      <t xml:space="preserve"> </t>
    </r>
    <r>
      <rPr>
        <sz val="12"/>
        <color rgb="FF00B0F0"/>
        <rFont val="Times New Roman"/>
        <family val="1"/>
      </rPr>
      <t>Mạng</t>
    </r>
    <r>
      <rPr>
        <sz val="12"/>
        <color rgb="FF000000"/>
        <rFont val="Times New Roman"/>
        <family val="1"/>
      </rPr>
      <t xml:space="preserve"> Tháng Mười tại Km 5 + 280</t>
    </r>
  </si>
  <si>
    <t>ĐƯỜNG VŨ XUÂN (từ giáp xã Thịnh Đức, thành phố Thái Nguyên đến giao với đường Cách Mạng Tháng Mười)</t>
  </si>
  <si>
    <t>Từ hết đất UBND phường Lương Châu đến Km 11/H2 + 35 (chợ Gốc tre, giao với đường Cách Mạng Tháng Mười)</t>
  </si>
  <si>
    <t>Từ hết đất Trung tâm Phát triển quỹ đất thành phố Sông Công đến Km 11/H2 + 35 (chợ Gốc tre, giao với đường Cách Mạng Tháng Mười)</t>
  </si>
  <si>
    <r>
      <t xml:space="preserve">Từ </t>
    </r>
    <r>
      <rPr>
        <sz val="12"/>
        <color rgb="FF00B0F0"/>
        <rFont val="Times New Roman"/>
        <family val="1"/>
      </rPr>
      <t>cầu</t>
    </r>
    <r>
      <rPr>
        <sz val="12"/>
        <color rgb="FF000000"/>
        <rFont val="Times New Roman"/>
        <family val="1"/>
      </rPr>
      <t xml:space="preserve"> Đấp đến phố Ngô Sỹ Liên (đường K0 cũ)</t>
    </r>
  </si>
  <si>
    <t>Từ sau 200m đến nhà văn hóa Na Chùa</t>
  </si>
  <si>
    <t>Từ sau 200m đến Nhà văn hóa Na Chùa</t>
  </si>
  <si>
    <t>Km 6/H1 + 50, đi xóm Chũng Na - nhà văn hóa</t>
  </si>
  <si>
    <t>Km 6/H1 + 50, đi xóm Chũng Na - Nhà văn hóa</t>
  </si>
  <si>
    <t>Từ sau 200m đến nhà văn hóa xóm Bãi Hát</t>
  </si>
  <si>
    <t>Từ sau 200m đến Nhà văn hóa xóm Bãi Hát</t>
  </si>
  <si>
    <t>Từ sau 200m đến nhà văn hóa</t>
  </si>
  <si>
    <t>Từ sau 200m đến Nhà văn hóa</t>
  </si>
  <si>
    <t>ĐƯỜNG THỐNG NHẤT (từ Quốc lộ 3 qua Trung đoàn 209 đến bờ Sông Công)</t>
  </si>
  <si>
    <t>Đường chia lô (lô 2, lô 3), khu dân cư cổng trường Cao đẳng Công nghiệp Việt Đức</t>
  </si>
  <si>
    <t>Đường rẽ vào Trung tâm Sát hạch lái xe, trường Cao đẳng Công nghiệp Việt Đức, vào 250m</t>
  </si>
  <si>
    <t>Đường rẽ vào Trung tâm Sát hạch lái xe trường Cao đẳng Công nghiệp Việt Đức đến cầu Đồng Vai</t>
  </si>
  <si>
    <t>Ngõ số 4: Đi tổ dân phố Xuân Gáo đến hết khu dân cư mới (gần trường Tiểu học Cải Đan)</t>
  </si>
  <si>
    <t>Đường đi trường Mầm non Việt Đức, vào 200m</t>
  </si>
  <si>
    <t>Ngõ số 16: Đường đi trường Mầm non Việt Đức, vào 200m</t>
  </si>
  <si>
    <t>Ngõ số 18: Đường rẽ phía Đông, trường Cao đẳng Công nghiệp Việt Đức đến giáp đất ông Hòa</t>
  </si>
  <si>
    <t>Ngõ số 20: Đường rẽ phía Tây, trường Cao đẳng Công nghiệp Việt Đức, vào 150m</t>
  </si>
  <si>
    <r>
      <t xml:space="preserve">Điều chỉnh tên </t>
    </r>
    <r>
      <rPr>
        <i/>
        <sz val="11"/>
        <color theme="1"/>
        <rFont val="Times New Roman"/>
        <family val="1"/>
      </rPr>
      <t>"Khu dân cư Thiên Lộc"</t>
    </r>
    <r>
      <rPr>
        <sz val="11"/>
        <color theme="1"/>
        <rFont val="Times New Roman"/>
        <family val="1"/>
      </rPr>
      <t xml:space="preserve"> thành </t>
    </r>
    <r>
      <rPr>
        <i/>
        <sz val="11"/>
        <color theme="1"/>
        <rFont val="Times New Roman"/>
        <family val="1"/>
      </rPr>
      <t xml:space="preserve">"Khu dân cư đoạn đường Thống Nhất" </t>
    </r>
  </si>
  <si>
    <t>Cơ sở hạ tầng chưa hoàn thiện</t>
  </si>
  <si>
    <r>
      <t xml:space="preserve">Đường chia lô trong </t>
    </r>
    <r>
      <rPr>
        <sz val="12"/>
        <color rgb="FFFF0000"/>
        <rFont val="Times New Roman"/>
        <family val="1"/>
      </rPr>
      <t>Khu dân cư đoạn đường Thống Nhất</t>
    </r>
    <r>
      <rPr>
        <sz val="12"/>
        <color rgb="FF000000"/>
        <rFont val="Times New Roman"/>
        <family val="1"/>
      </rPr>
      <t xml:space="preserve"> </t>
    </r>
  </si>
  <si>
    <r>
      <t>Điều chỉnh tên</t>
    </r>
    <r>
      <rPr>
        <i/>
        <sz val="11"/>
        <color theme="1"/>
        <rFont val="Times New Roman"/>
        <family val="1"/>
      </rPr>
      <t xml:space="preserve"> "Khu dân cư Thiên Lộc"</t>
    </r>
    <r>
      <rPr>
        <sz val="11"/>
        <color theme="1"/>
        <rFont val="Times New Roman"/>
        <family val="1"/>
      </rPr>
      <t xml:space="preserve"> thành </t>
    </r>
    <r>
      <rPr>
        <i/>
        <sz val="11"/>
        <color theme="1"/>
        <rFont val="Times New Roman"/>
        <family val="1"/>
      </rPr>
      <t xml:space="preserve">"Khu dân cư đoạn đường Thống Nhất" </t>
    </r>
  </si>
  <si>
    <t>Đường quy hoạch rộng 13,5m (từ lô 65 đến lô 95, lô 97 đến lô 127, lô 207 đến lô 234, lô 254 đến lô 1104, lô 759 đến lô 811, lô 711 đến lô 753, lô 987 đến lô 999, lô 1007 đến lô 1015)</t>
  </si>
  <si>
    <t>Đường quy hoạch còn lại trong Khu dân cư đoạn đường Thống Nhất</t>
  </si>
  <si>
    <t>Đường rẽ phía Đông nhà văn hóa tổ dân phố Kè, vào 300m</t>
  </si>
  <si>
    <t>Đường rẽ phía Đông Nhà văn hóa tổ dân phố Kè, vào 300m</t>
  </si>
  <si>
    <r>
      <t xml:space="preserve">Đường từ cầu vượt Sông Công đến ngã </t>
    </r>
    <r>
      <rPr>
        <sz val="12"/>
        <color rgb="FF00B0F0"/>
        <rFont val="Times New Roman"/>
        <family val="1"/>
      </rPr>
      <t>ba</t>
    </r>
    <r>
      <rPr>
        <sz val="12"/>
        <color rgb="FF000000"/>
        <rFont val="Times New Roman"/>
        <family val="1"/>
      </rPr>
      <t xml:space="preserve"> núi Măn</t>
    </r>
  </si>
  <si>
    <t>Từ hết khu dân cư quy hoạch đi đến hết đất nhà văn hóa xóm Bá Vân 5</t>
  </si>
  <si>
    <t>Từ hết khu dân cư quy hoạch đi đến hết đất Nhà văn hóa xóm Bá Vân 5 cũ</t>
  </si>
  <si>
    <t>Từ hết đất nhà văn hóa Bá Vân 5 đến giáp đất xã Phúc Thuận, Phổ Yên</t>
  </si>
  <si>
    <t>Từ hết đất Nhà văn hóa Bá Vân 5 cũ đến giáp đất xã Phúc Thuận, Phổ Yên</t>
  </si>
  <si>
    <t>Từ cách cổng UBND xã Bình Sơn 200m đến ngã ba nhà văn hóa Bá Vân 2</t>
  </si>
  <si>
    <t>Từ đường bê tông rẽ xóm Bá Vân 1 đến ngã ba nhà văn hóa Bá Vân 2</t>
  </si>
  <si>
    <t xml:space="preserve">Từ ngã ba nhà văn hóa Bá Vân 2 đến Ghềnh Chè </t>
  </si>
  <si>
    <t>Từ ngã ba nhà văn hóa Bá Vân 2 đến cầu Bình Định</t>
  </si>
  <si>
    <t>ĐƯỜNG LÊ HỒNG PHONG (từ Tỉnh lộ ĐT 262 đến giao với đường Cách mạng tháng mười tại Km3+300)</t>
  </si>
  <si>
    <r>
      <t xml:space="preserve">ĐƯỜNG LÊ HỒNG PHONG (từ Tỉnh </t>
    </r>
    <r>
      <rPr>
        <b/>
        <sz val="12"/>
        <color rgb="FF00B0F0"/>
        <rFont val="Times New Roman"/>
        <family val="1"/>
      </rPr>
      <t>lộ 262</t>
    </r>
    <r>
      <rPr>
        <b/>
        <sz val="12"/>
        <color theme="1"/>
        <rFont val="Times New Roman"/>
        <family val="1"/>
      </rPr>
      <t xml:space="preserve"> đến giao với đường Cách </t>
    </r>
    <r>
      <rPr>
        <b/>
        <sz val="12"/>
        <color rgb="FF00B0F0"/>
        <rFont val="Times New Roman"/>
        <family val="1"/>
      </rPr>
      <t>Mạng Tháng Mười</t>
    </r>
    <r>
      <rPr>
        <b/>
        <sz val="12"/>
        <color theme="1"/>
        <rFont val="Times New Roman"/>
        <family val="1"/>
      </rPr>
      <t xml:space="preserve"> tại Km3+300)</t>
    </r>
  </si>
  <si>
    <t>Từ đảo tròn (nút giao đường Cách Mạng Tháng Mười) đến đường rẽ nhánh thứ 2 (cạnh ô quy hoạch số 40)</t>
  </si>
  <si>
    <r>
      <t xml:space="preserve">Từ hết đất Công ty môi trường đô thị đến hết </t>
    </r>
    <r>
      <rPr>
        <sz val="12"/>
        <color rgb="FF00B0F0"/>
        <rFont val="Times New Roman"/>
        <family val="1"/>
      </rPr>
      <t>Tỉnh lộ 262</t>
    </r>
  </si>
  <si>
    <t>ĐƯỜNG LƯƠNG SƠN (từ đường Vó Ngựa qua UBND phường Lương Sơn gặp đường 30/4)</t>
  </si>
  <si>
    <t>Ngõ số 3: Rẽ tổ dân phố Pha, vào 200m (Ngõ đối diện Nhà văn hóa tổ dân phố Pha)</t>
  </si>
  <si>
    <t>Rẽ nhà văn hóa tổ dân phố Ngân, vào 200m</t>
  </si>
  <si>
    <t>Ngõ số 20: Rẽ Nhà văn hóa tổ dân phố Ngân, vào 200m.</t>
  </si>
  <si>
    <t>Đường vào trường Quân sự Quân khu I</t>
  </si>
  <si>
    <t>Rẽ đến cổng trường Cao đẳng Luyện kim</t>
  </si>
  <si>
    <t>Rẽ đến cổng trường Cao đẳng Công nghệ và Thương mại</t>
  </si>
  <si>
    <t>Từ cổng trường Cao đẳng Luyện kim đến kênh Núi Cốc</t>
  </si>
  <si>
    <t>Từ cổng trường Cao đẳng Công nghệ và Thương mại đến kênh Núi Cốc</t>
  </si>
  <si>
    <t>Từ kênh Núi Cốc đến cổng trường Quân sự Quân khu I</t>
  </si>
  <si>
    <t>Từ kênh Núi Cốc đến cổng Bệnh xá trường Quân sự Quân khu I</t>
  </si>
  <si>
    <t>ĐƯỜNG VÓ NGỰA (từ giáp đất phường Tân Thành, thành phố Thái Nguyên đến hết đất phường Lương Sơn, thành phố Sông Công)</t>
  </si>
  <si>
    <t>Ngõ số 623: Rẽ đi khu miền Ninh Sơn, vào 200m (Ngõ rẽ trường Tiểu học Ninh Sơn)</t>
  </si>
  <si>
    <t>Rẽ đi nhà văn hóa tổ dân phố Bần vào 200m</t>
  </si>
  <si>
    <t>Ngõ số 428: Rẽ đi Nhà văn hóa tổ dân phố Bần vào 200m</t>
  </si>
  <si>
    <r>
      <t xml:space="preserve">ĐƯỜNG THẮNG LỢI KÉO DÀI (từ đường Quốc lộ 3 đến giao với đường Cách </t>
    </r>
    <r>
      <rPr>
        <b/>
        <sz val="12"/>
        <color rgb="FF00B0F0"/>
        <rFont val="Times New Roman"/>
        <family val="1"/>
      </rPr>
      <t>Mạng Tháng Tám)</t>
    </r>
  </si>
  <si>
    <t>Từ giao với đường Cách Mạng Tháng Tám đến hết đất khu Nhà ở Bách Quang</t>
  </si>
  <si>
    <t>Khu tái định cư phục vụ công tác bồi thường giải phóng mặt bằng Khu công nghiệp Sông Công II, xóm Tân Tiến, xã Tân Quang</t>
  </si>
  <si>
    <t>Đường quy hoạch rộng 19,5m (từ đường Lê Hồng Phong vào 150m)</t>
  </si>
  <si>
    <t>Đường quy hoạch rộng 34,5m (từ cầu vượt Sông Công đến hết ô quy hoạch C.HH11-1)</t>
  </si>
  <si>
    <t>Đường quy hoạch rộng 35,4m (từ hết ô quy hoạch C.HH11-1 đến nút giao với đường WB.3)</t>
  </si>
  <si>
    <t>Đường quy hoạch rộng 35,4m (từ nút giao với đường WB.3 đến hết ô quy hoạch C.LK19-1)</t>
  </si>
  <si>
    <t>Mức giá theo 46/2019/ QĐ-UBND</t>
  </si>
  <si>
    <t>ĐƯỜNG HOÀNG QUỐC VIỆT (từ cầu Đa Phúc đến ngã ba Tân Hương (Km 33+350 - Km40+100)</t>
  </si>
  <si>
    <t>Từ Quốc lộ 3 qua Nhà văn hóa tổ dân phố Thanh Hoa đến ngã ba nhà ông Luận Nhượng</t>
  </si>
  <si>
    <t xml:space="preserve"> - Điều chỉnh tuyến theo QĐ 46 "Từ Quốc lộ 3 đến Nhà văn hóa thôn Thanh Hoa xã Trung Thành", kéo dài thêm 100m để xác định hết tuyến đường đều có giá. </t>
  </si>
  <si>
    <t>Từ Quốc lộ 3 đến đình Thượng Giã</t>
  </si>
  <si>
    <t>Từ đình Thượng Giã qua Nhà văn hóa đến đường Triệu Túc</t>
  </si>
  <si>
    <t xml:space="preserve">Từ Quốc lộ 3 đến Nhà văn hóa tổ dân phố Triều Lai 1 </t>
  </si>
  <si>
    <t>Từ Quốc lộ 3 đến kênh Núi Cốc N19-21</t>
  </si>
  <si>
    <t>Từ kênh Núi Cốc đến đường nội đồng Lai Bíp</t>
  </si>
  <si>
    <t>Từ đường nội đồng Lai Bíp đến Nhà văn hóa tổ dân phố Triều Lai 1</t>
  </si>
  <si>
    <t>Từ ngã tư tổ dân phố Đoàn Kết đến Nhà văn hóa tổ dân phố Đoàn Kết</t>
  </si>
  <si>
    <t>Từ Nhà văn hóa tổ dân phố Đoàn Kết đến đường Võ Thị Sáu</t>
  </si>
  <si>
    <t>Từ Quốc lộ 3 đi đền Đồng Thụ đến đê Chã</t>
  </si>
  <si>
    <t>Từ Quốc lộ 3 (Núi Sáo) đến đường ngầm</t>
  </si>
  <si>
    <t>Từ Quốc lộ 3 (nhà ông bà Thái Mai) tổ dân phố Hưng Thịnh đến Nhà văn hóa tổ dân phố Hưng Thịnh</t>
  </si>
  <si>
    <t>Từ ngã ba Tân Hương đến giáp đất phường Nam Tiến (Km40 + 100 - Km40 + 240)</t>
  </si>
  <si>
    <t>Từ đất phường Nam Tiến đến đường rẽ vào Trung tâm Chính trị thành phố Phổ Yên (Km40 + 240 - Km41 + 486)</t>
  </si>
  <si>
    <t>Từ đường rẽ trường Tiểu học Ba Hàng đến đường đi Tiên Phong (Km42 + 845 - Km43)</t>
  </si>
  <si>
    <t>Từ Quốc lộ 3 đến trường Tiểu học Ba Hàng</t>
  </si>
  <si>
    <t>ĐƯỜNG PHẠM VĂN ĐỒNG (từ đường đi phường Tiên Phong (Km43) đến giáp đất phường Phố Cò, thành phố Sông Công (Km 45+ 950)</t>
  </si>
  <si>
    <t>Từ đường đi phường Tiên Phong đến đường rẽ vào trường Đỗ Cận (Km43 - Km43 + 45)</t>
  </si>
  <si>
    <t>Từ Quốc lộ 3 đến đồi Tên Lửa tổ dân phố Đài phường Đắc Sơn</t>
  </si>
  <si>
    <t>Từ đường đi đồi Tên Lửa đi Nhà văn hóa tổ dân phố Ruộng (đến mương Núi Cốc)</t>
  </si>
  <si>
    <t>Từ đồi Tên Lửa đến ngã tư đường rẽ vào Nhà văn hóa tổ dân phố Chùa 2</t>
  </si>
  <si>
    <t>Từ ngã ba nhà ông Nhâm Tình qua trường Tiểu học Đắc Sơn 1 đến nhà ông Xuân Mỵ</t>
  </si>
  <si>
    <t xml:space="preserve">Từ ngã ba nhà ông Xuân Mỵ đi qua tổ dân phố Chùa 2, tổ dân phố Đầm (nhà ông Lê Văn Đông tổ dân phố Chùa 2) </t>
  </si>
  <si>
    <t>Nhánh rẽ từ ngã tư nhà ông Mạnh tổ dân phố Chùa 2 đi tổ dân phố Đầm (nhà ông Lê Văn Đông tổ dân phố Chùa 2)</t>
  </si>
  <si>
    <t>Nhánh rẽ từ nhà ông Đỗ Văn Triệu tổ dân phố Chùa 2 đi chợ Phố Cò (đến Mương Núi Cốc)</t>
  </si>
  <si>
    <t>Từ Quốc lộ 3 đến Nhà văn hóa tổ dân phố Đông Sinh phường Hồng Tiến (đoạn đi qua tổ dân phố Đông Sinh)</t>
  </si>
  <si>
    <t>Từ Quốc lộ 3, hai nhánh tổ dân phố Thành Lập đến kho thuốc sâu cũ, tổ dân phố Quán Vã</t>
  </si>
  <si>
    <t>Từ Quốc lộ 3 đến Nhà văn hóa tổ dân phố 2 + 150m</t>
  </si>
  <si>
    <t xml:space="preserve"> - Điều chỉnh tuyến theo QĐ 46 là "Từ Quốc lộ 3 đến Nhà văn hóa tổ dân phố 2 + 50m", kéo dài thêm 100m để thể hiện hết toàn tuyến.</t>
  </si>
  <si>
    <t>Từ Quốc lộ 3 đến hết đất Nhà văn hóa tổ dân phố Thành Lập</t>
  </si>
  <si>
    <t>Từ giáp đất Nhà văn hóa tổ dân phố Thành Lập đến khu dân cư  Khánh Phương</t>
  </si>
  <si>
    <t>Từ Quốc lộ 3 đi trường Mầm non Sơn Ca đến hết đất nhà bà Bình (tổ dân phố 4)</t>
  </si>
  <si>
    <t>Từ Quốc lộ 3 qua trường THCS Đỗ Cận đến đường Lý Nam Đế</t>
  </si>
  <si>
    <t>QUỐC LỘ 3 HÀ NỘI - THÁI NGUYÊN (từ Km47 đến Km51 + 230m)</t>
  </si>
  <si>
    <t>Từ Cầu Rẽo đến đường rẽ tổ dân phố Cống Thượng</t>
  </si>
  <si>
    <t>Từ đường rẽ Cống Thượng đến kênh giữa Núi Cốc</t>
  </si>
  <si>
    <t>Từ kênh giữa Núi Cốc đến hết đất thành phố Phổ Yên (giáp đất huyện Phú Bình)</t>
  </si>
  <si>
    <t>Từ nhà bà Lê Thị Chung tổ dân phố Diện đến kênh N12-10 (2 nhánh)</t>
  </si>
  <si>
    <t>Từ đình tổ dân phố Diện đến đường sắt</t>
  </si>
  <si>
    <t>Từ trạm điện tổ dân phố Diện đến hết đất ông Đồng Văn Tuyên, tổ dân phố Diện</t>
  </si>
  <si>
    <t>Từ ngõ 12 đường Tôn Đức Thắng đến ngã ba trường Mầm non Bãi Bông</t>
  </si>
  <si>
    <t>Từ ngã ba Vòng Bi đến nhà máy Vòng Bi</t>
  </si>
  <si>
    <t>Từ ngã ba nhà ông Vỹ Hằng đến đầu cầu Đại Thịnh</t>
  </si>
  <si>
    <t>Từ nhà ông Thiều Đào đến nhà ông Ngọc tổ dân phố Đại Thịnh</t>
  </si>
  <si>
    <t>Từ nhà bà Vân tổ dân phố Đại Xuân đến giáp đường sắt Hà Thái</t>
  </si>
  <si>
    <t>Từ ngã ba hồ A5 đến ngã tư nhà ông Hoạch tổ dân phố Đại Hưng</t>
  </si>
  <si>
    <t>Đi xóm Cống Thượng đến đường Võ Nguyên Giáp</t>
  </si>
  <si>
    <t>Đoạn từ nhà ông Bắc Chấp, tổ dân phố Đại Đồng đến hết đất phường Đồng Tiến</t>
  </si>
  <si>
    <t>Từ nhà ông Ước đến nhà ông Đặng tổ dân phố Đại Cát</t>
  </si>
  <si>
    <t>Từ cổng nhà ông Tiến Bẩy, tổ dân phố Cống Thượng qua Nhà văn hóa cũ đến khu Tái định cư</t>
  </si>
  <si>
    <t xml:space="preserve"> - Điều chỉnh tuyến theo QĐ 46 "Đi Nhà văn hóa xóm Hanh, đến nhà ông Dũng xóm Hanh", kéo dài thêm 200m để hết tuyến đều có giá.</t>
  </si>
  <si>
    <t>ĐƯỜNG ĐỖ CẬN (từ Quốc lộ 3 đến chân Cầu Đẫm, phường Đắc Sơn)</t>
  </si>
  <si>
    <t>Từ nhà ông Tần Phái đến trung tâm cai nghiện</t>
  </si>
  <si>
    <t xml:space="preserve">Từ ngõ rẽ cạnh UBND phường Đắc Sơn cũ vào đến đồi Tên Lửa </t>
  </si>
  <si>
    <t>Từ ngã ba Nhà văn hóa tổ dân phố Hưng Thịnh đến gặp đường đi đồi Tên lửa</t>
  </si>
  <si>
    <t>TỈNH LỘ 274 ĐI VĨNH PHÚC (từ Cầu Nhái đến đỉnh đèo Nhe)</t>
  </si>
  <si>
    <t>Từ giáp đất nhà ông Lê Văn Yên đến cầu Lai, xã Thành Công</t>
  </si>
  <si>
    <t>Từ hết đất UBND xã Thành Công đến hết đất trường THCS Thành Công</t>
  </si>
  <si>
    <t>Từ ngã tư Trám qua Nhà văn hóa Hạ Vụ 2 đi chùa Cỏ, xã Thành Công</t>
  </si>
  <si>
    <t>Từ qua đường liên kết vùng 250m đến ngã ba nhà ông Long Trúc</t>
  </si>
  <si>
    <t>Ngã ba chợ Long Thành đi hồ Suối Lạnh</t>
  </si>
  <si>
    <t>Từ giáp đất xã Bắc Sơn, huyện Sóc Sơn, qua nhà máy gạch Hồng Trang đến hết cổng làng Ao Sen</t>
  </si>
  <si>
    <t>Từ hết đất nhà văn hoá xóm Xuân Hà 4 đi xã Minh Đức (đến hết địa phận xã Thành Công)</t>
  </si>
  <si>
    <t>ĐƯỜNG LÝ NAM ĐẾ (từ Quốc lộ 3 cũ (Km 43) đến bến đò Thù Lâm, phường Tiên Phong)</t>
  </si>
  <si>
    <t>Từ chân cầu vượt đi Tiên Phong đến ngã ba Kho dự trữ C203 + 200m</t>
  </si>
  <si>
    <t>Từ ngã tư nút giao với đường Vạn Xuân đến ngã ba Cao Vương</t>
  </si>
  <si>
    <t>Từ đường đi Tiên Phong, nhà ông Cường Chanh đến trường Tiểu học Đồng Tiến</t>
  </si>
  <si>
    <t>Tuyến đê Hà Châu: từ đường rẽ đi UBND phường Tiên Phong đến ngã ba nhà ông Dương Văn Huy tổ dân phố Giã Trung 2</t>
  </si>
  <si>
    <t>Tuyến đê Hà Châu: từ ngã ba nhà ông Dương Văn Huy tổ dân phố Giã Trung 2 đến giáp đất Phú Bình</t>
  </si>
  <si>
    <t>Từ nhà ông Nguyễn Văn Giáp tổ dân phố Định Thành đến nhà ông Nguyễn Văn Tường tổ dân phố Trung Quân</t>
  </si>
  <si>
    <t>Từ ngã ba nhà ông Hoàng Hồng Văn tổ dân phố Đại Tân đến nhà ông Tạ Văn Sửu tổ dân phố Trung Quân</t>
  </si>
  <si>
    <t>Từ nhà ông Hà Văn Linh tổ dân phố Trung Quân đến nghĩa trang chùa Hương Ấp</t>
  </si>
  <si>
    <t>Từ nhà ông Tạ Văn Sửu tổ dân phố Trung Quân đến đường Vạn Xuân</t>
  </si>
  <si>
    <t>Từ ngã ba nhà ông Tạ Văn Hải đến nhà ông Hà Văn Quảng tổ dân phố Đồng Xuân</t>
  </si>
  <si>
    <t>Từ ngã ba nhà ông Tạ Quang Tới đến nhà ông Nguyễn Văn Lượng tổ dân phố Định Thành</t>
  </si>
  <si>
    <t>Từ ngã ba trường Mầm non Tiên Phong 2 đến ngã ba nhà ông Nghiêm Văn Chúc tổ dân phố Ngọc Lâm</t>
  </si>
  <si>
    <t>Từ nhà ông Kế tổ dân phố Hoàng Thanh đến nghĩa địa Đồng Sểnh</t>
  </si>
  <si>
    <t>Từ giáp tái định cư Đông Kết đến ngã tư nhà ông Trần Văn Ưng tổ dân phố Cổ Pháp 2</t>
  </si>
  <si>
    <t>Từ nhà ông Trần Văn Ưng tổ dân phố Cổ Pháp 2 đến nhà ông Trần Văn Hiếu</t>
  </si>
  <si>
    <t>Từ nhà ông Nguyễn Văn Lý đến ngã ba nhà ông Nguyễn Thế Cấp tổ dân phố Định Thành</t>
  </si>
  <si>
    <t>Từ ngã ba đường rẽ vào chùa Hương Ấp (nhà ông Dương Văn Điệp tổ dân phố Định Thành) đến ngã ba nhà ông Nguyễn Văn Ba tổ dân phố Cổ Pháp 1</t>
  </si>
  <si>
    <t>Từ ngã ba nhà ông Hà Văn Biên đến nhà ông Hà Văn Thoan tổ dân phố Đại Tân</t>
  </si>
  <si>
    <t>Từ ngã ba nhà ông Tạ Văn Chất tổ dân phố Thái Cao đến ngã ba nhà ông Hà Văn Doanh tổ dân phố Quyết Tiến</t>
  </si>
  <si>
    <t>Từ ngã ba nhà ông Ngô Văn Quý đến ngã ba nhà ông Lưu Văn Giáp tổ dân phố Hòa Bình</t>
  </si>
  <si>
    <t>Từ cây xăng tổ dân phố Hòa Bình đến giáp đất Phú Bình</t>
  </si>
  <si>
    <t>Từ đường đi Tiên Phong (trạm điện Trung Quân) qua ngã năm Giã Thù đến ngã năm Cầu Gô</t>
  </si>
  <si>
    <t>Từ đường đi Tiên Phong (trạm điện Trung Quân) đến ngã năm Giã Thù (nhà bà Nguyễn Thị Nghìn tổ dân phố Giã Thù 3)</t>
  </si>
  <si>
    <t>Từ ngã ba nhà ông Hà Văn Toàn tổ dân phố Giã Thù 3 đến ngã ba nhà ông Hoàng Văn Lừng tổ dân phố Giã Thù 4</t>
  </si>
  <si>
    <t>Từ cổng làng Giã Trung đến hết ngã ba nhà ông Dương Văn Huy, tổ dân phố Giã Trung 2</t>
  </si>
  <si>
    <t>Từ ngã năm Cầu Gô đến đình Xuân Trù</t>
  </si>
  <si>
    <t>Từ qua đình Xuân Trù đến đình Thù Lâm</t>
  </si>
  <si>
    <t>Ngã ba nhà ông Dương Văn Sửu tổ dân phố Giã Trung 1 đến nhà ông Dương Văn Tụ tổ dân phố Giã Trung 1</t>
  </si>
  <si>
    <t>Từ trường Tiểu học Tiên Phong 2 đến trạm điện Hảo Sơn</t>
  </si>
  <si>
    <t>Từ qua bờ kênh Núi Cốc 100m đến bệnh viện Quân Y 91</t>
  </si>
  <si>
    <t>Từ cổng chính bệnh viện Quân Y 91 đến hết đất nhà ông Kế tổ dân phố Đầu Cầu</t>
  </si>
  <si>
    <t>ĐƯỜNG NGUYỄN CẤU (từ Quốc lộ 3 cũ (Km43+400) đến khu dân cư Hồng Phong)</t>
  </si>
  <si>
    <t xml:space="preserve"> - Chuyển từ đường "Một số đường thuộc phường Đồng Tiến" theo NQ 30/NQ-HĐND.
- Gộp tuyến theo QĐ 46 là "Từ cổng chính Z131 đến hết Nhà văn hoá tổ dân phố Chiến Thắng", "Từ nhà văn hoá tổ dân phố Chiến Thắng đến hết nhà ông Dũng (Loan)", "Từ cống chui đường cao tốc qua đình làngThanh Quang đến ngã ba nhà ông Hạnh, tổ dân phố Chiến Thắng" để phù hợp với hiện trạng.</t>
  </si>
  <si>
    <t>Từ qua 100m đến cầu Nhái, phường Đắc Sơn</t>
  </si>
  <si>
    <t>Từ cầu Chặng đi tổ dân phố Bến</t>
  </si>
  <si>
    <t>Từ cầu Chặng đến hết đất nhà ông Lê Doãn Tú</t>
  </si>
  <si>
    <t>Từ nhà ông Lê Doãn Tú đến trạm điện + 100m về 2 phía</t>
  </si>
  <si>
    <t>Nhánh rẽ từ ngã ba nhà ông Nguyễn Xuân Phúc đến đường vào đền Lục Giáp</t>
  </si>
  <si>
    <t>Ngõ cạnh nhà ông Tạ Khắc Sáu qua Nhà văn hóa tổ dân phố Chiềng đến đường đi vào tổ dân phố Bến</t>
  </si>
  <si>
    <t>ĐƯỜNG TRẦN NGUYÊN HÃN (từ Quốc lộ 3 cũ (Km41) đến đường rẽ vào tổ dân phố Hộ Sơn, phường Nam Tiến)</t>
  </si>
  <si>
    <t>Từ Quốc lộ 3 đến trường Tiểu học Nam Tiến I</t>
  </si>
  <si>
    <t>ĐƯỜNG TRIỆU QUANG PHỤC (từ Quốc lộ 3 cũ (Km37) đến Đê Chã, phường Đông Cao)</t>
  </si>
  <si>
    <t>ĐƯỜNG TRẦN QUANG KHẢI (từ Quốc lộ 3 cũ (Km37) đến đê Sông Công, phường Trung Thành)</t>
  </si>
  <si>
    <t>ĐƯỜNG LÝ THIÊN BẢO (từ Quốc lộ 3 (Km33+350) đến Cống Táo, phường Thuận Thành)</t>
  </si>
  <si>
    <t>Đê Chã đến tái định cư Phù Lôi</t>
  </si>
  <si>
    <t>ĐƯỜNG TRIỆU TÚC (từ Quốc lộ 3 (Công ty Sữa Km35+700) đến Cống Táo, phường Thuận Thành)</t>
  </si>
  <si>
    <t>ĐƯỜNG PHẠM TU (từ Quốc lộ 3 (Km40+100) đến tổ dân phố Tân Long, phường Tân Hương)</t>
  </si>
  <si>
    <t>Từ Nhà văn hóa Hương Đình đến Nhà văn hóa Hương Thịnh cũ</t>
  </si>
  <si>
    <t>ĐƯỜNG TRẦN KHÁNH DƯ (từ Quốc lộ 3 (Km40+100) đến cầu Bến Vạn, phường Nam Tiến)</t>
  </si>
  <si>
    <t>Từ nhà ông Thoan, tổ dân phố Thanh Trung đến ngã ba trạm điện Thanh Xuân</t>
  </si>
  <si>
    <t>Từ nhà ông Huyên (Sơn), tổ dân phố Hoàng Thanh qua ngã ba trạm điện Thanh Xuân đến đường Võ Nguyên Giáp</t>
  </si>
  <si>
    <t>Từ nhà ông Nhất qua Nhà văn hóa tổ dân phố Thanh Trung, đến  tái định cư Tân Hoa</t>
  </si>
  <si>
    <t>Từ nhà bà Trai, tổ dân phố Bắc Nam qua trạm bảo vệ thực vật đến đường vào Z131</t>
  </si>
  <si>
    <t>Từ Nhà văn hóa tổ dân phố Chiến Thắng qua nhà ông Bộ đến ngã ba nhà ông Hạnh</t>
  </si>
  <si>
    <t>Từ nhà ông Hành, tổ dân phố Thanh Trung qua nhà ông Vui đến  tái định cư Thanh Xuân</t>
  </si>
  <si>
    <t>Từ cầu Đẫm đến đến cách UBND xã Minh Đức 150m</t>
  </si>
  <si>
    <t>Từ giáp địa phận xã Minh Đức đến hết hạt giao thông số 5</t>
  </si>
  <si>
    <t>Từ hạt giao thông số 5 đến cách chợ Bắc Sơn 50m</t>
  </si>
  <si>
    <t>Từ ngã ba đi xóm Quân Xóm đến ngã ba rẽ trường THCS Phúc Thuận</t>
  </si>
  <si>
    <t>Từ ngã ba rẽ trường THCS Phúc Thuận đến hết đất xã Phúc Thuận</t>
  </si>
  <si>
    <t>Từ ngã tư đường T05 đến nhà bà Hòe Mến tổ dân phố Hương Vị</t>
  </si>
  <si>
    <t>Từ ngã ba đường WB3 nhà ông Tiến đến nhà ông Dũng Hường</t>
  </si>
  <si>
    <t>Từ đập tràn Bến Cao đến đường liên kết vùng</t>
  </si>
  <si>
    <t>Từ trung tâm thương nghiệp đến hết trường THPT Bắc Sơn</t>
  </si>
  <si>
    <t>Từ ngã tư khu tập thể trường THPT Bắc Sơn đến ngã tư trường Mầm non Bắc Sơn</t>
  </si>
  <si>
    <t>Từ ngã tư trung tâm Y tế phường Bắc Sơn đến nhà ông Lê Văn Hai</t>
  </si>
  <si>
    <t>Từ ngã ba chợ Phúc Thuận đi xóm Chãng, vào 400m</t>
  </si>
  <si>
    <t>Từ đập tràn đến hết đất trường Tiểu học Phúc Thuận 2</t>
  </si>
  <si>
    <t>Giáp đất thành phố Sông Công (xã Bình Sơn), Từ hết đất Nhà văn hóa Bá Vân 5 cũ đến giáp đất xã Phúc Thuận, Phổ Yên, (giá 1,6 triệu đồng)</t>
  </si>
  <si>
    <t xml:space="preserve">Từ đất nhà bà Hà Thị Huê qua Nhà văn hóa tổ dân phố Mãn Chiêm đến cống chui đường cao tốc </t>
  </si>
  <si>
    <t xml:space="preserve"> - Điều chỉnh tuyến theo QĐ 46 "Từ đất nhà ông Sáu qua Nhà văn hóa xóm Mãn Chiêm đến cống chui đường cao tốc", giảm 66m để phù hợp với thực tế và cả tuyến đều có giá.</t>
  </si>
  <si>
    <t>Đường gom đi tổ dân phố Mãn Chiêm (cống chui đường cao tốc) đến hết đất phường Hồng Tiến</t>
  </si>
  <si>
    <t xml:space="preserve"> - Chuyển từ đường "Hoàng Quốc Việt" theo NQ 30/NQ-HĐND .
- Điều chỉnh tuyến theo QĐ 46 "Từ Trạm Ytế xã Đông Cao đến giáp đất phường Tân Hương" để phù hợp với lý trình phố 21/8. 
</t>
  </si>
  <si>
    <t xml:space="preserve"> - Chuyển từ đường "Phạm Tu" theo NQ 30/NQ-HĐND .
- Điều chỉnh tuyến theo QĐ 46 là "Từ đất nhà ông Cường, tổ dân phố Tân Trung đi Cẩm Na đến giáp đất phường Đông Cao" để phù hợp với lý trình phố 21/8.
</t>
  </si>
  <si>
    <t>Từ đường Triệu Quang Phục đến bãi sỏi</t>
  </si>
  <si>
    <t>Từ bãi sỏi đến hết đất phường Trung Thành</t>
  </si>
  <si>
    <t>Từ hết đất phường Trung Thành đến đường rẽ trạm dừng nghỉ Hải Đăng</t>
  </si>
  <si>
    <t>Từ cổng đền Phú Cốc đến Nhà văn hóa tổ dân phố Đồng Lẩm</t>
  </si>
  <si>
    <t>Từ khu dân cư Tân Tiến đến giao cắt đường Lý Nam Đế</t>
  </si>
  <si>
    <t>Từ Quốc lộ 3 đến ngã tư trường Tiểu học Ba Hàng (điểm trường Yên Trung)</t>
  </si>
  <si>
    <t>Từ ngã tư trường Tiểu học Ba Hàng (điểm trường Yên Trung) đến ngã ba nhà ông Luyện Nhàn (qua nhà văn hoá tổ dân phố Đồng Dẫy mới 100m)</t>
  </si>
  <si>
    <t xml:space="preserve"> 
- Chuyển từ đường "Phạm Văn Đồng"  theo NQ 30/NQ-HĐND .
</t>
  </si>
  <si>
    <t xml:space="preserve"> - Chuyển từ "Quốc lộ 3 Hà Nội Thái Nguyên"  theo NQ 30/NQ-HĐND .
- Điều chỉnh tuyến theo QĐ 46 là "Từ nhà Tùng Nhung đến Nhà văn hóa xóm Giếng" , giảm 70m, để phù hợp với thực tế .</t>
  </si>
  <si>
    <t xml:space="preserve"> - Chuyển từ đường "Tôn Đức Thắng" theo NQ 30/NQ-HĐND .
- Chia "Đoạn từ Cầu Rẽo đến Nhà văn hóa xóm Giếng" thành 3 đoạn và điều chỉnh lý trình để phù hợp với tuyến phố Hồ Tùng Mậu</t>
  </si>
  <si>
    <t xml:space="preserve"> - Chuyển từ đường "Tôn Đức Thắng" theo NQ 30/NQ-HĐND .
- Điều chỉnh "Đoạn từ Nhà văn hóa xóm Giếng đến ngã ba nhà ông Thư, xóm Giếng", Tăng 70m để phù hợp với thực tế và cả tuyến đều được xác định giá.</t>
  </si>
  <si>
    <t xml:space="preserve"> - Chuyển từ đường "Tôn Đức Thắng" theo NQ 30/NQ-HĐND .
- Điều chỉnh tuyến trong QĐ 46 là "Nhánh của trục phụ đoạn từ Cầu Rẽo đến Nhà văn hóa xóm Giếng: Từ Khu tái định cư xóm Ngoài đến Trường Tiểu học Hồng Tiến 2"để phù hợp với lý trình phố Trần Đăng Ninh.</t>
  </si>
  <si>
    <t>Từ nhà văn hoá tổ dân phố Yên Mễ đến hết đất ông Đặng Xuân Sáng tổ dân phố Yên Mễ</t>
  </si>
  <si>
    <t>Từ giáp tái định cư tổ dân phố Yên Mễ đến đường Quốc lộ 3 mới</t>
  </si>
  <si>
    <t>Từ Quốc lộ 3 qua trạm điện đến Nhà văn hóa tổ dân phố Đông Sinh phường Hồng Tiến</t>
  </si>
  <si>
    <t>Từ ngã tư hồ tổ dân phố Đông Sinh qua đất bà Đào Thị Thuý đến mương nước tổ dân phố Đông Sinh</t>
  </si>
  <si>
    <t>Từ đất bà Đặng Thị Thúy tổ dân phố Đông Sinh đến khu đô thị Việt Hàn</t>
  </si>
  <si>
    <t xml:space="preserve"> - Chuyển từ đường "Phạm Văn Đồng" theo NQ 30/NQ-HĐND.
 - Điều chỉnh tuyến theo QĐ46 là "Từ Nhà văn hóa xóm Chùa đến đường sắt Hà Thái",  tăng 150m để phù hợp lý trình phố Phạm Hồng Thái</t>
  </si>
  <si>
    <t>Từ Quốc lộ 3 đến hết đất Nhà văn hóa xóm Ấm (mới) phường Hồng Tiến</t>
  </si>
  <si>
    <t>Từ đất bà Nguyễn Thị Mùi tổ dân phố Ấm đến mương nước (giáp khu đô thị Việt Hàn)</t>
  </si>
  <si>
    <t>Từ đất Nhà văn hóa tổ dân phố Ấm (mới) đến ngã ba nhà bà Đồng Thị Tiến tổ dân phố Ấm</t>
  </si>
  <si>
    <t>Từ đất Nhà văn hóa tổ dân phố Ấm (mới) dọc theo kênh N12-10 đến khu đô thị Việt Hàn</t>
  </si>
  <si>
    <t>Từ cầu Sơn đến bờ kênh Núi Cốc</t>
  </si>
  <si>
    <t xml:space="preserve">  - Chuyển sang từ đường Trường Chinh theo NQ 30/NQ-HĐND.
 - Bỏ chữ "xã Nam Tiến" để phù hợp với lý trình đường Vạn Xuân</t>
  </si>
  <si>
    <t xml:space="preserve"> 
- Chuyển sang từ đường Trường Chinh theo NQ 30/NQ-HĐND.
- Điều chỉnh tuyến trong QĐ 46 là "Từ cầu vượt đường sắt đến ngã tư giao với đường Ba Hàng - Tiên Phong" để phù hợp với lý trình đường Vạn Xuân.
</t>
  </si>
  <si>
    <t xml:space="preserve"> - Chuyển từ "đường Vành Đai 5"  theo NQ 30/NQ-HĐND.
- Điều chỉnh tuyến trong QĐ 46 là "Toàn tuyến đường vành đai 5 (địa phận Phổ Yên)" để phù hợp với lý trình đường Vạn Xuân.
- Giáp với huyện Phú Bình (xã Hà Châu), Thuộc địa phận xã Hà Châu, xã Nga My (giá 4,5 triệu đồng)</t>
  </si>
  <si>
    <t>Từ đường Vạn Xuân đến nhà ông Tạ Văn Thái tổ dân phố Đại Tân</t>
  </si>
  <si>
    <t>Từ ngã ba nhà ông Nguyễn Văn Đương tổ dân phố Thái Cao đến đường Vạn Xuân nhà ông Nguyễn Văn Phong</t>
  </si>
  <si>
    <t>Từ đường Vạn Xuân đến ngã ba nhà ông Tạ Văn Chất tổ dân phố Thái Cao</t>
  </si>
  <si>
    <t>Từ ngã ba nhà ông Dương Văn Trai, tổ dân phố Cống Thượng đến hết nhà ông Dương Văn Thiệp, tổ dân phố Cống Thượng</t>
  </si>
  <si>
    <t>Từ ngã ba nhà ông Dương Văn Thiệp, tổ dân phố Cống Thượng đến hết đất nhà ông Ngô Đa Khoa, tổ dân phố Cống Thượng</t>
  </si>
  <si>
    <t>Từ ngã ba nhà ông Dương Văn Thiệp, tổ dân phố Cống Thượng đến đất nhà ông Phạm Văn Chuyên, tổ dân phố Cống Thượng</t>
  </si>
  <si>
    <t>Đất tái định cư trong khu đô thị Hồng Tiến</t>
  </si>
  <si>
    <t xml:space="preserve"> Đất tái định cư trong khu dân cư Đông Cao - Tân Hương (Khu nhà ở Đông Cao (Khu số 4) + Khu đô thị Đông Cao - Tân Hương 2)</t>
  </si>
  <si>
    <t>Đất tái định cư trong khu đô thị Tân Hương (Khu số 1)</t>
  </si>
  <si>
    <t>Đất tái định cư trong khu đô thị Đắc Sơn (Khu số 1)</t>
  </si>
  <si>
    <t>Đất tái định cư trong khu đô thị Nam Thái (phần diện tích 19,45 ha)</t>
  </si>
  <si>
    <t>Đất tái định cư trong khu đô thị Vạn Xuân 3</t>
  </si>
  <si>
    <t>Đất tái định cư trong khu đô thị Đồng Tiến (Khu số 2)</t>
  </si>
  <si>
    <t>Đất tái định cư trong khu đô thị City Home</t>
  </si>
  <si>
    <t>Đất tái định cư trong khu đô thị Nam Tiến 2</t>
  </si>
  <si>
    <t>Đất tái định cư trong khu đô thị Thành Công (Khu số 4)</t>
  </si>
  <si>
    <t>Đất tái định cư trong khu đô thị Nam Thái (phần diện tích 49,4 ha)</t>
  </si>
  <si>
    <t>Đất tái định cư trong khu đô thị Tiên Phong (Khu số 2)</t>
  </si>
  <si>
    <t>Đất tái định cư trong khu đô thị phường Ba Hàng</t>
  </si>
  <si>
    <t>Đất tái định cư trong khu đô thị Tân Hương (Khu số 6)</t>
  </si>
  <si>
    <t>Đất tái định cư trong khu đô thị Tân Phú (Khu số 1)</t>
  </si>
  <si>
    <t>Đất tái định cư trong khu đô thị Tân Thịnh</t>
  </si>
  <si>
    <t>Đất tái định cư trong khu nhà ở xã hội Tân Phú</t>
  </si>
  <si>
    <t>19.4</t>
  </si>
  <si>
    <t>19.5</t>
  </si>
  <si>
    <t>19.6</t>
  </si>
  <si>
    <t>Từ Km125 + 80 (đường rẽ vào UBND xã La Hiên) đến Km125/H2 (cầu La Hiên)</t>
  </si>
  <si>
    <t>Đường từ Cúc đường đi Thần Sa</t>
  </si>
  <si>
    <t>Các lô nằm trên trục đường quy hoạch rộng 30m</t>
  </si>
  <si>
    <t>Các lô nằm trên trục đường quy hoạch rộng 19,5m</t>
  </si>
  <si>
    <t>Các lô nằm trên trục đường quy hoạch rộng 15m</t>
  </si>
  <si>
    <t>Khu tái định cư ổn định dân cư vùng thiên tai xóm Bậu, xã Bình Long</t>
  </si>
  <si>
    <t>UBND huyện đề xuất bổ sung; Đường quy hoạch rộng 12m</t>
  </si>
  <si>
    <t>Tái định cư tập trung khu vực bị ảnh hưởng bởi thiên tai tại xóm Tân Kim, xã Thần Sa</t>
  </si>
  <si>
    <t>Bổ sung, đang thực hiện bồi thường - giải phóng mặt bằng một phần. Đường quy hoạch rộng 13m</t>
  </si>
  <si>
    <t>Bổ sung tên ngõ số 06 và sửa nhà văn hóa Núi Nến, nhà văn hóa Đồng Kiệm thành nhà văn hóa Nhà Thờ 2, nhà văn hóa Nhà thờ do thay đổi tên Nhà văn hoá</t>
  </si>
  <si>
    <t>Từ Nhà văn hoá xóm Đồng Lạnh đến đập tràn Phúc Trìu</t>
  </si>
  <si>
    <t>Từ Nhà văn hoá tổ 8 đến Nhà văn hoá tổ 10</t>
  </si>
  <si>
    <t>BẢNG GIÁ ĐẤT Ở; ĐẤT THƯƠNG MẠI DỊCH VỤ; ĐẤT CƠ SỞ SẢN XUẤT PHI NÔNG NGHIỆP; ĐẤT SỬ DỤNG 
CHO HOẠT ĐỘNG KHOÁNG SẢN ĐIỀU CHỈNH, BỔ SUNG GIAI ĐOẠN 2020-2024 HUYỆN ĐỒNG HỶ</t>
  </si>
  <si>
    <t>BẢNG GIÁ ĐẤT Ở; ĐẤT THƯƠNG MẠI DỊCH VỤ; ĐẤT CƠ SỞ SẢN XUẤT PHI NÔNG NGHIỆP; ĐẤT SỬ DỤNG 
CHO HOẠT ĐỘNG KHOÁNG SẢN ĐIỀU CHỈNH, BỔ SUNG GIAI ĐOẠN 2020-2024 HUYỆN ĐẠI TỪ</t>
  </si>
  <si>
    <t>BẢNG GIÁ ĐẤT Ở; ĐẤT THƯƠNG MẠI DỊCH VỤ; ĐẤT CƠ SỞ SẢN XUẤT PHI NÔNG NGHIỆP; ĐẤT SỬ DỤNG 
CHO HOẠT ĐỘNG KHOÁNG SẢN ĐIỀU CHỈNH, BỔ SUNG GIAI ĐOẠN 2020-2024 HUYỆN PHÚ LƯƠNG</t>
  </si>
  <si>
    <t>BẢNG GIÁ ĐẤT Ở; ĐẤT THƯƠNG MẠI DỊCH VỤ; ĐẤT CƠ SỞ SẢN XUẤT PHI NÔNG NGHIỆP; ĐẤT SỬ DỤNG 
CHO HOẠT ĐỘNG KHOÁNG SẢN ĐIỀU CHỈNH, BỔ SUNG GIAI ĐOẠN 2020-2024 HUYỆN ĐỊNH HOÁ</t>
  </si>
  <si>
    <t>BẢNG GIÁ ĐẤT Ở; ĐẤT THƯƠNG MẠI DỊCH VỤ; ĐẤT CƠ SỞ SẢN XUẤT PHI NÔNG NGHIỆP; ĐẤT SỬ DỤNG 
CHO HOẠT ĐỘNG KHOÁNG SẢN ĐIỀU CHỈNH, BỔ SUNG GIAI ĐOẠN 2020-2024 HUYỆN VÕ NHAI</t>
  </si>
  <si>
    <t xml:space="preserve">Cập nhật "xã" thành "thị trấn" theo NQ số 729/NQ-UBTV ngày 13/2/2023 </t>
  </si>
  <si>
    <t>Các nhánh rẽ từ Quốc lộ 1B cũ vào 200m (đoạn từ đường rẽ đối diện cổng trường Trung học phổ thông đến đường rẽ vào Nhà văn hóa tổ dân phố Hưng Thái), đường bê tông hoặc nhựa ≥ 2,5m</t>
  </si>
  <si>
    <t>Từ Quốc lộ 1B cũ đi qua Nhà văn hóa tổ dân phố Hưng Thái đến ngã tư giáp đất phường Chùa Hang</t>
  </si>
  <si>
    <t>Từ Quốc lộ 1B cũ đến Nhà văn hóa tổ dân phố Hưng Thái</t>
  </si>
  <si>
    <t>Từ Nhà văn hóa tổ dân phố Hưng Thái đến ngã tư giáp đất chùa Hang</t>
  </si>
  <si>
    <t>Từ Quốc lộ 17 đi khu dân cư tổ dân phố Tân Thái 200m (đối diện đường rẽ vào Nhà văn hóa tổ dân phố Tân Thái)</t>
  </si>
  <si>
    <t>Từ đường 359 cũ đi qua Nhà văn hóa tổ dân phố Luông đến đất Ban Chỉ huy Quân sự huyện trong Khu hành chính mới</t>
  </si>
  <si>
    <t>Từ ngã tư tổ dân phố Việt Cường đến ngã ba Nhà văn hóa xóm Sông Cầu 3 cũ</t>
  </si>
  <si>
    <t>Các đường quy hoạch thuộc khu dân cư số 3, số 4 Hóa Thượng</t>
  </si>
  <si>
    <t>Đất tái định cư thuộc Khu đô thị số 3 (đường quy hoạch rộng 15,5m)</t>
  </si>
  <si>
    <r>
      <t>Sửa đổi</t>
    </r>
    <r>
      <rPr>
        <i/>
        <sz val="11"/>
        <color theme="1"/>
        <rFont val="Times New Roman"/>
        <family val="1"/>
      </rPr>
      <t xml:space="preserve"> "Đường từ xóm Viến Ván vào xóm Đồng Chuỗng đi xã La Hiên (hết địa phận xã Quang Sơn)"</t>
    </r>
    <r>
      <rPr>
        <sz val="11"/>
        <color theme="1"/>
        <rFont val="Times New Roman"/>
        <family val="1"/>
      </rPr>
      <t xml:space="preserve"> thành </t>
    </r>
    <r>
      <rPr>
        <i/>
        <sz val="11"/>
        <color theme="1"/>
        <rFont val="Times New Roman"/>
        <family val="1"/>
      </rPr>
      <t xml:space="preserve">"Đường từ xóm Đồng Tâm đến mỏ đá Đồng Chuỗng đi xã La Hiên hết địa phận Quang Sơn" </t>
    </r>
    <r>
      <rPr>
        <sz val="11"/>
        <color theme="1"/>
        <rFont val="Times New Roman"/>
        <family val="1"/>
      </rPr>
      <t xml:space="preserve">theo NQ số 729/NQ-UBTV ngày 13/2/2023 </t>
    </r>
  </si>
  <si>
    <r>
      <t xml:space="preserve">Cập nhật </t>
    </r>
    <r>
      <rPr>
        <i/>
        <sz val="11"/>
        <color theme="1"/>
        <rFont val="Times New Roman"/>
        <family val="1"/>
      </rPr>
      <t>"xóm"</t>
    </r>
    <r>
      <rPr>
        <sz val="11"/>
        <color theme="1"/>
        <rFont val="Times New Roman"/>
        <family val="1"/>
      </rPr>
      <t xml:space="preserve"> thành </t>
    </r>
    <r>
      <rPr>
        <i/>
        <sz val="11"/>
        <color theme="1"/>
        <rFont val="Times New Roman"/>
        <family val="1"/>
      </rPr>
      <t>"tổ dân phố"</t>
    </r>
    <r>
      <rPr>
        <sz val="11"/>
        <color theme="1"/>
        <rFont val="Times New Roman"/>
        <family val="1"/>
      </rPr>
      <t xml:space="preserve"> Theo NQ 79/NQ-HĐND ngày 11/12/2019 </t>
    </r>
  </si>
  <si>
    <t>Từ  hết đất ở nhà ông Nguyễn Kim Cao, tổ dân phố 1 đến hết đường nhựa tổ dân phố 5</t>
  </si>
  <si>
    <r>
      <t xml:space="preserve">Sửa đổi </t>
    </r>
    <r>
      <rPr>
        <i/>
        <sz val="11"/>
        <color theme="1"/>
        <rFont val="Times New Roman"/>
        <family val="1"/>
      </rPr>
      <t>"Từ chân đồi Cây Trám, xóm Tân Tiến đến hết đường nhựa xóm 5"</t>
    </r>
    <r>
      <rPr>
        <sz val="11"/>
        <color theme="1"/>
        <rFont val="Times New Roman"/>
        <family val="1"/>
      </rPr>
      <t xml:space="preserve"> thành </t>
    </r>
    <r>
      <rPr>
        <i/>
        <sz val="11"/>
        <color theme="1"/>
        <rFont val="Times New Roman"/>
        <family val="1"/>
      </rPr>
      <t>"Từ  hết đất ở nhà ông Nguyễn Kim Cao ,tổ dân phố 1 đến hết đường nhựa tổ dân phố 5"</t>
    </r>
  </si>
  <si>
    <t>Từ ngã ba Trạm Y tế đến hết đất thị trấn Sông Cầu (hướng đi xã Khe Mo)</t>
  </si>
  <si>
    <r>
      <t xml:space="preserve">Sửa đổi </t>
    </r>
    <r>
      <rPr>
        <i/>
        <sz val="11"/>
        <color theme="1"/>
        <rFont val="Times New Roman"/>
        <family val="1"/>
      </rPr>
      <t>"Từ ngã ba Trạm Y tế đến cổng trường Trung học cơ sở thị trấn Sông Cầu"</t>
    </r>
    <r>
      <rPr>
        <sz val="11"/>
        <color theme="1"/>
        <rFont val="Times New Roman"/>
        <family val="1"/>
      </rPr>
      <t xml:space="preserve"> thành </t>
    </r>
    <r>
      <rPr>
        <i/>
        <sz val="11"/>
        <color theme="1"/>
        <rFont val="Times New Roman"/>
        <family val="1"/>
      </rPr>
      <t>"Từ ngã ba Trạm Y tế đến cổng trường Trung học cơ sở Sông Cầu"</t>
    </r>
  </si>
  <si>
    <t>Cập nhật tổ dân phố "Từ cổng Mỏ sắt Trại Cau đến Nhà văn hóa tổ 7, tổ 8" thành "Từ cổng Mỏ sắt Trại Cau đến Nhà văn hóa tổ 4"</t>
  </si>
  <si>
    <t xml:space="preserve">Bổ sung đường bê tông rộng 3,0m </t>
  </si>
  <si>
    <t>Từ Quốc lộ 17 đi đến Nhà văn hóa xóm Bãi Bông</t>
  </si>
  <si>
    <t>Từ Trạm Y tế xã đến ao tập thể xóm Mỹ Hòa</t>
  </si>
  <si>
    <t>Từ ngã ba sông Cầu đến Nhà văn hóa xóm Sông Cầu</t>
  </si>
  <si>
    <t>Từ đường Hóa Thượng - Hòa Bình rẽ đến Nhà văn hóa xóm Hang Ne</t>
  </si>
  <si>
    <t>Tuyến đường từ xóm Phả Lý, xã Văn Hán đi xóm Thống Nhất, xã Khe Mo (đến giáp đất xã Khe Mo)</t>
  </si>
  <si>
    <r>
      <t xml:space="preserve">Sửa đổi </t>
    </r>
    <r>
      <rPr>
        <i/>
        <sz val="11"/>
        <color theme="1"/>
        <rFont val="Times New Roman"/>
        <family val="1"/>
      </rPr>
      <t>"Ngã ba Văn Lăng đến qua UBND xã 200m"</t>
    </r>
    <r>
      <rPr>
        <sz val="11"/>
        <color theme="1"/>
        <rFont val="Times New Roman"/>
        <family val="1"/>
      </rPr>
      <t xml:space="preserve"> thành </t>
    </r>
    <r>
      <rPr>
        <i/>
        <sz val="11"/>
        <color theme="1"/>
        <rFont val="Times New Roman"/>
        <family val="1"/>
      </rPr>
      <t>"Từ ngã ba Văn Lăng đến qua UBND xã 200m"</t>
    </r>
  </si>
  <si>
    <r>
      <t xml:space="preserve">Sửa đổi </t>
    </r>
    <r>
      <rPr>
        <i/>
        <sz val="11"/>
        <color theme="1"/>
        <rFont val="Times New Roman"/>
        <family val="1"/>
      </rPr>
      <t>"Đường ngã ba Văn Lăng đến giáp đất xã Phú Đô (Phú Lương)"</t>
    </r>
    <r>
      <rPr>
        <sz val="11"/>
        <color theme="1"/>
        <rFont val="Times New Roman"/>
        <family val="1"/>
      </rPr>
      <t xml:space="preserve"> thành </t>
    </r>
    <r>
      <rPr>
        <i/>
        <sz val="11"/>
        <color theme="1"/>
        <rFont val="Times New Roman"/>
        <family val="1"/>
      </rPr>
      <t>"Đường từ ngã ba Văn Lăng đến giáp đất xã Phú Đô (Phú Lương)"</t>
    </r>
  </si>
  <si>
    <r>
      <t xml:space="preserve">Sửa đổi </t>
    </r>
    <r>
      <rPr>
        <i/>
        <sz val="11"/>
        <color theme="1"/>
        <rFont val="Times New Roman"/>
        <family val="1"/>
      </rPr>
      <t>"Ngã ba Văn Lăng đi hết đất Trường Trung học cơ sở Văn Lăng"</t>
    </r>
    <r>
      <rPr>
        <sz val="11"/>
        <color theme="1"/>
        <rFont val="Times New Roman"/>
        <family val="1"/>
      </rPr>
      <t xml:space="preserve"> thành </t>
    </r>
    <r>
      <rPr>
        <i/>
        <sz val="11"/>
        <color theme="1"/>
        <rFont val="Times New Roman"/>
        <family val="1"/>
      </rPr>
      <t>"Từ ngã ba Văn Lăng đi hết đất trường Trung học cơ sở Văn Lăng"</t>
    </r>
  </si>
  <si>
    <t>Từ ngã ba đi xóm Bản Tèn đến Nhà văn hóa Bản Tèn</t>
  </si>
  <si>
    <t>Từ ngã ba đi xóm Bản Tèn đến cầu treo Khe Hai</t>
  </si>
  <si>
    <t>Từ cầu tràn liên hợp, xóm Đồng Mây đến ngã ba Nhà văn hóa xóm Làng Giếng</t>
  </si>
  <si>
    <t>Từ ngã ba Nhà văn hóa xóm Làng Mới đến ngã ba Nhà văn hóa xóm Ba Đình</t>
  </si>
  <si>
    <t>Từ ngã ba cầu Tràn đến Nhà văn hóa xóm Đồng Mẫu</t>
  </si>
  <si>
    <t>Khu tái định cư xóm Thành Nam Duyên Bắc, xã Tân Hương, thị xã Phổ Yên</t>
  </si>
  <si>
    <t>Khu tái định cư phục vụ GPMB thực hiện dự án khu đô thị Nam Thái (mở rộng)</t>
  </si>
  <si>
    <t>Khu tái định cư phục vụ GPMB trên địa bàn phường Ba Hàng</t>
  </si>
  <si>
    <r>
      <t>TT</t>
    </r>
    <r>
      <rPr>
        <b/>
        <sz val="11"/>
        <color theme="0"/>
        <rFont val="Times New Roman"/>
        <family val="1"/>
      </rPr>
      <t>2</t>
    </r>
  </si>
  <si>
    <r>
      <t xml:space="preserve">Sửa </t>
    </r>
    <r>
      <rPr>
        <b/>
        <sz val="11"/>
        <rFont val="Times New Roman"/>
        <family val="1"/>
      </rPr>
      <t>Công an tỉnh</t>
    </r>
    <r>
      <rPr>
        <sz val="11"/>
        <rFont val="Times New Roman"/>
        <family val="1"/>
      </rPr>
      <t xml:space="preserve"> thành </t>
    </r>
    <r>
      <rPr>
        <b/>
        <sz val="11"/>
        <rFont val="Times New Roman"/>
        <family val="1"/>
      </rPr>
      <t>Công an TP</t>
    </r>
  </si>
  <si>
    <r>
      <t xml:space="preserve">Sửa đổi: </t>
    </r>
    <r>
      <rPr>
        <b/>
        <sz val="10"/>
        <rFont val="Times New Roman"/>
        <family val="1"/>
      </rPr>
      <t>Tổ 15</t>
    </r>
    <r>
      <rPr>
        <sz val="10"/>
        <rFont val="Times New Roman"/>
        <family val="1"/>
      </rPr>
      <t xml:space="preserve"> thành </t>
    </r>
    <r>
      <rPr>
        <b/>
        <sz val="10"/>
        <rFont val="Times New Roman"/>
        <family val="1"/>
      </rPr>
      <t>tổ 10</t>
    </r>
    <r>
      <rPr>
        <sz val="10"/>
        <rFont val="Times New Roman"/>
        <family val="1"/>
      </rPr>
      <t>. Lý do: thay đổi địa giới hành chính tổ theo Nghị quyết HĐND</t>
    </r>
  </si>
  <si>
    <r>
      <t xml:space="preserve">Sửa đổi: </t>
    </r>
    <r>
      <rPr>
        <b/>
        <sz val="10"/>
        <rFont val="Times New Roman"/>
        <family val="1"/>
      </rPr>
      <t>Tổ 12</t>
    </r>
    <r>
      <rPr>
        <sz val="10"/>
        <rFont val="Times New Roman"/>
        <family val="1"/>
      </rPr>
      <t xml:space="preserve"> thành </t>
    </r>
    <r>
      <rPr>
        <b/>
        <sz val="10"/>
        <rFont val="Times New Roman"/>
        <family val="1"/>
      </rPr>
      <t>tổ 7</t>
    </r>
    <r>
      <rPr>
        <sz val="10"/>
        <rFont val="Times New Roman"/>
        <family val="1"/>
      </rPr>
      <t>. Lý do: thay đổi địa giới hành chính tổ theo Nghị quyết HĐND</t>
    </r>
  </si>
  <si>
    <r>
      <t xml:space="preserve">Sửa đổi: </t>
    </r>
    <r>
      <rPr>
        <b/>
        <sz val="10"/>
        <rFont val="Times New Roman"/>
        <family val="1"/>
      </rPr>
      <t>Tổ 16</t>
    </r>
    <r>
      <rPr>
        <sz val="10"/>
        <rFont val="Times New Roman"/>
        <family val="1"/>
      </rPr>
      <t xml:space="preserve"> thành </t>
    </r>
    <r>
      <rPr>
        <b/>
        <sz val="10"/>
        <rFont val="Times New Roman"/>
        <family val="1"/>
      </rPr>
      <t>tổ 7</t>
    </r>
    <r>
      <rPr>
        <sz val="10"/>
        <rFont val="Times New Roman"/>
        <family val="1"/>
      </rPr>
      <t>. Lý do: thay đổi địa giới hành chính tổ theo Nghị quyết HĐND</t>
    </r>
  </si>
  <si>
    <r>
      <t xml:space="preserve">Sửa đổi: </t>
    </r>
    <r>
      <rPr>
        <b/>
        <sz val="10"/>
        <rFont val="Times New Roman"/>
        <family val="1"/>
      </rPr>
      <t>Rẽ vào đến nhà văn hóa xóm Xuân Hòa</t>
    </r>
    <r>
      <rPr>
        <sz val="10"/>
        <rFont val="Times New Roman"/>
        <family val="1"/>
      </rPr>
      <t xml:space="preserve"> thành </t>
    </r>
    <r>
      <rPr>
        <b/>
        <sz val="10"/>
        <rFont val="Times New Roman"/>
        <family val="1"/>
      </rPr>
      <t xml:space="preserve">Từ đường đường Bắc Sơn kéo dài rẽ vào đến nhà văn hóa xóm Cao Trãng </t>
    </r>
    <r>
      <rPr>
        <sz val="10"/>
        <rFont val="Times New Roman"/>
        <family val="1"/>
      </rPr>
      <t>để phù hợp với hiện trạng. Ngõ này chuyển từ đường Tố Hữu</t>
    </r>
  </si>
  <si>
    <r>
      <t xml:space="preserve">Ngõ </t>
    </r>
    <r>
      <rPr>
        <sz val="12"/>
        <color rgb="FFFF0000"/>
        <rFont val="Times New Roman"/>
        <family val="1"/>
      </rPr>
      <t>số 19</t>
    </r>
    <r>
      <rPr>
        <sz val="12"/>
        <color theme="1"/>
        <rFont val="Times New Roman"/>
        <family val="1"/>
      </rPr>
      <t xml:space="preserve"> rẽ vào Trụ sở Công an phường Phan Đình Phùng (mới) và đường quy hoạch khu dân cư hồ điều</t>
    </r>
    <r>
      <rPr>
        <sz val="12"/>
        <color rgb="FFFF0000"/>
        <rFont val="Times New Roman"/>
        <family val="1"/>
      </rPr>
      <t xml:space="preserve"> hòa</t>
    </r>
    <r>
      <rPr>
        <sz val="12"/>
        <color theme="1"/>
        <rFont val="Times New Roman"/>
        <family val="1"/>
      </rPr>
      <t xml:space="preserve"> Xương Rồng</t>
    </r>
  </si>
  <si>
    <r>
      <t xml:space="preserve">Thêm tên số 19 và cụm từ và đường quy hoạch khu dân cư hồ điều </t>
    </r>
    <r>
      <rPr>
        <sz val="11"/>
        <color rgb="FFFF0000"/>
        <rFont val="Times New Roman"/>
        <family val="1"/>
      </rPr>
      <t>hòa</t>
    </r>
    <r>
      <rPr>
        <sz val="11"/>
        <rFont val="Times New Roman"/>
        <family val="1"/>
      </rPr>
      <t xml:space="preserve"> Xương Rồng</t>
    </r>
  </si>
  <si>
    <t>Ngõ số 2 rẽ đến gặp phố Xương Rồng</t>
  </si>
  <si>
    <t>Ngõ cạnh Trung tâm Quan trắc Tài nguyên và môi trường đến hết đất ủy ban nhân dân phường Phan Đình Phùng</t>
  </si>
  <si>
    <r>
      <t xml:space="preserve">Bổ sung thêm tên </t>
    </r>
    <r>
      <rPr>
        <b/>
        <sz val="10"/>
        <rFont val="Times New Roman"/>
        <family val="1"/>
      </rPr>
      <t>Ngõ số 18</t>
    </r>
    <r>
      <rPr>
        <sz val="10"/>
        <rFont val="Times New Roman"/>
        <family val="1"/>
      </rPr>
      <t xml:space="preserve"> theo hiện trạng</t>
    </r>
  </si>
  <si>
    <t>Đường trong khu nhà ở Thủy Lợi có mặt đường rộng 15m</t>
  </si>
  <si>
    <r>
      <rPr>
        <sz val="12"/>
        <color rgb="FFFF0000"/>
        <rFont val="Times New Roman"/>
        <family val="1"/>
      </rPr>
      <t>Ngõ số 38:</t>
    </r>
    <r>
      <rPr>
        <sz val="12"/>
        <color theme="1"/>
        <rFont val="Times New Roman"/>
        <family val="1"/>
      </rPr>
      <t xml:space="preserve"> Rẽ cạnh Khách sạn X Hotel</t>
    </r>
  </si>
  <si>
    <t>Từ 150m đến gặp ngõ số 375 (cạnh đường sắt Hà Thái)</t>
  </si>
  <si>
    <r>
      <t xml:space="preserve">Bổ sung thêm tên </t>
    </r>
    <r>
      <rPr>
        <b/>
        <sz val="10"/>
        <rFont val="Times New Roman"/>
        <family val="1"/>
      </rPr>
      <t>ngõ số 06</t>
    </r>
    <r>
      <rPr>
        <sz val="10"/>
        <rFont val="Times New Roman"/>
        <family val="1"/>
      </rPr>
      <t xml:space="preserve"> và sửa </t>
    </r>
    <r>
      <rPr>
        <b/>
        <sz val="10"/>
        <rFont val="Times New Roman"/>
        <family val="1"/>
      </rPr>
      <t>nhà văn hóa Núi Nến, nhà văn hóa Đồng Kiệm</t>
    </r>
    <r>
      <rPr>
        <sz val="10"/>
        <rFont val="Times New Roman"/>
        <family val="1"/>
      </rPr>
      <t xml:space="preserve"> thành </t>
    </r>
    <r>
      <rPr>
        <b/>
        <sz val="10"/>
        <rFont val="Times New Roman"/>
        <family val="1"/>
      </rPr>
      <t xml:space="preserve">nhà văn hóa Nhà Thờ 2, nhà văn hóa Nhà thờ </t>
    </r>
    <r>
      <rPr>
        <sz val="10"/>
        <rFont val="Times New Roman"/>
        <family val="1"/>
      </rPr>
      <t>do thay đổi tên nhà văn hoá</t>
    </r>
  </si>
  <si>
    <r>
      <t xml:space="preserve">Sửa đổi: </t>
    </r>
    <r>
      <rPr>
        <b/>
        <sz val="10"/>
        <rFont val="Times New Roman"/>
        <family val="1"/>
      </rPr>
      <t>Từ đường Tố Hữu vào đến nhà văn hóa xóm Cây Thị</t>
    </r>
    <r>
      <rPr>
        <sz val="10"/>
        <rFont val="Times New Roman"/>
        <family val="1"/>
      </rPr>
      <t xml:space="preserve"> thành </t>
    </r>
    <r>
      <rPr>
        <b/>
        <sz val="10"/>
        <rFont val="Times New Roman"/>
        <family val="1"/>
      </rPr>
      <t>Từ đường đường Bắc Sơn kéo dài vào đến Khu dân cư số 1, 2 xã Phúc Xuân</t>
    </r>
    <r>
      <rPr>
        <sz val="10"/>
        <rFont val="Times New Roman"/>
        <family val="1"/>
      </rPr>
      <t>. Lý do: thay đổi trục đường</t>
    </r>
  </si>
  <si>
    <r>
      <t xml:space="preserve">Sửa đổi: </t>
    </r>
    <r>
      <rPr>
        <b/>
        <sz val="10"/>
        <rFont val="Times New Roman"/>
        <family val="1"/>
      </rPr>
      <t>Từ nhà văn hóa xóm Cây Thị đến nhà văn hóa xóm Đèo Đá</t>
    </r>
    <r>
      <rPr>
        <sz val="10"/>
        <rFont val="Times New Roman"/>
        <family val="1"/>
      </rPr>
      <t xml:space="preserve"> thành </t>
    </r>
    <r>
      <rPr>
        <b/>
        <sz val="10"/>
        <rFont val="Times New Roman"/>
        <family val="1"/>
      </rPr>
      <t>Từ đường đường Bắc Sơn kéo dài vào đến Nhà văn hóa xóm Cây Thị 2</t>
    </r>
    <r>
      <rPr>
        <sz val="10"/>
        <rFont val="Times New Roman"/>
        <family val="1"/>
      </rPr>
      <t>. Lý do: thay đổi trục đường</t>
    </r>
  </si>
  <si>
    <r>
      <t xml:space="preserve">Sửa tên </t>
    </r>
    <r>
      <rPr>
        <b/>
        <sz val="10"/>
        <rFont val="Times New Roman"/>
        <family val="1"/>
      </rPr>
      <t>Nhà văn hóa tổ 7</t>
    </r>
    <r>
      <rPr>
        <sz val="10"/>
        <rFont val="Times New Roman"/>
        <family val="1"/>
      </rPr>
      <t xml:space="preserve"> thành </t>
    </r>
    <r>
      <rPr>
        <b/>
        <sz val="10"/>
        <rFont val="Times New Roman"/>
        <family val="1"/>
      </rPr>
      <t>Nhà văn hóa tổ 4</t>
    </r>
    <r>
      <rPr>
        <sz val="10"/>
        <rFont val="Times New Roman"/>
        <family val="1"/>
      </rPr>
      <t>. Lý do: do thay đổi tên tổ theo NQ của HĐND</t>
    </r>
  </si>
  <si>
    <r>
      <t xml:space="preserve">Sửa đổi: </t>
    </r>
    <r>
      <rPr>
        <b/>
        <sz val="10"/>
        <rFont val="Times New Roman"/>
        <family val="1"/>
      </rPr>
      <t>Nhà văn hóa tổ 7</t>
    </r>
    <r>
      <rPr>
        <sz val="10"/>
        <rFont val="Times New Roman"/>
        <family val="1"/>
      </rPr>
      <t xml:space="preserve"> thành </t>
    </r>
    <r>
      <rPr>
        <b/>
        <sz val="10"/>
        <rFont val="Times New Roman"/>
        <family val="1"/>
      </rPr>
      <t>Nhà văn hóa tổ 4</t>
    </r>
    <r>
      <rPr>
        <sz val="10"/>
        <rFont val="Times New Roman"/>
        <family val="1"/>
      </rPr>
      <t>. Lý do: do thay đổi tên tổ theo NQ của HĐND</t>
    </r>
  </si>
  <si>
    <r>
      <t xml:space="preserve">Sửa đổi: bổ sung thêm tên </t>
    </r>
    <r>
      <rPr>
        <b/>
        <sz val="10"/>
        <rFont val="Times New Roman"/>
        <family val="1"/>
      </rPr>
      <t>Ngõ số 18</t>
    </r>
    <r>
      <rPr>
        <sz val="10"/>
        <rFont val="Times New Roman"/>
        <family val="1"/>
      </rPr>
      <t>. Lý do: Hiện trạng đã cắm biển ngõ mới</t>
    </r>
  </si>
  <si>
    <r>
      <t xml:space="preserve">Sửa đổi: bổ sung thêm tên </t>
    </r>
    <r>
      <rPr>
        <b/>
        <sz val="10"/>
        <rFont val="Times New Roman"/>
        <family val="1"/>
      </rPr>
      <t>Ngõ số 28</t>
    </r>
    <r>
      <rPr>
        <sz val="10"/>
        <rFont val="Times New Roman"/>
        <family val="1"/>
      </rPr>
      <t>. Lý do: Hiện trạng đã cắm biển ngõ mới</t>
    </r>
  </si>
  <si>
    <r>
      <t xml:space="preserve">Sửa đổi: bổ sung thêm tên </t>
    </r>
    <r>
      <rPr>
        <b/>
        <sz val="10"/>
        <rFont val="Times New Roman"/>
        <family val="1"/>
      </rPr>
      <t>Ngõ số 41</t>
    </r>
    <r>
      <rPr>
        <sz val="10"/>
        <rFont val="Times New Roman"/>
        <family val="1"/>
      </rPr>
      <t>. Lý do: Hiện trạng đã cắm biển ngõ mới</t>
    </r>
  </si>
  <si>
    <r>
      <t xml:space="preserve">Sửa đổi: bổ sung thêm tên </t>
    </r>
    <r>
      <rPr>
        <b/>
        <sz val="10"/>
        <rFont val="Times New Roman"/>
        <family val="1"/>
      </rPr>
      <t>Ngõ số 36</t>
    </r>
    <r>
      <rPr>
        <sz val="10"/>
        <rFont val="Times New Roman"/>
        <family val="1"/>
      </rPr>
      <t>. Lý do: Hiện trạng đã cắm biển ngõ mới</t>
    </r>
  </si>
  <si>
    <r>
      <t xml:space="preserve">Sửa đổi: bổ sung thêm tên </t>
    </r>
    <r>
      <rPr>
        <b/>
        <sz val="10"/>
        <rFont val="Times New Roman"/>
        <family val="1"/>
      </rPr>
      <t>Ngõ số 46</t>
    </r>
    <r>
      <rPr>
        <sz val="10"/>
        <rFont val="Times New Roman"/>
        <family val="1"/>
      </rPr>
      <t>. Lý do: Hiện trạng đã cắm biển ngõ mới</t>
    </r>
  </si>
  <si>
    <r>
      <t xml:space="preserve">Sửa đổi: Bổ sung thêm tên </t>
    </r>
    <r>
      <rPr>
        <b/>
        <sz val="10"/>
        <rFont val="Times New Roman"/>
        <family val="1"/>
      </rPr>
      <t>Ngõ số 527</t>
    </r>
    <r>
      <rPr>
        <sz val="10"/>
        <rFont val="Times New Roman"/>
        <family val="1"/>
      </rPr>
      <t xml:space="preserve"> . Lý do: cắm biển ngõ mới</t>
    </r>
  </si>
  <si>
    <r>
      <t xml:space="preserve">Sửa đổi: Bổ sung thêm tên </t>
    </r>
    <r>
      <rPr>
        <b/>
        <sz val="10"/>
        <rFont val="Times New Roman"/>
        <family val="1"/>
      </rPr>
      <t>Ngõ số 321</t>
    </r>
    <r>
      <rPr>
        <sz val="10"/>
        <rFont val="Times New Roman"/>
        <family val="1"/>
      </rPr>
      <t>. Lý do: cắm biển ngõ mới</t>
    </r>
  </si>
  <si>
    <r>
      <t xml:space="preserve">Sửa đổi: Bổ sung thêm tên </t>
    </r>
    <r>
      <rPr>
        <b/>
        <sz val="10"/>
        <rFont val="Times New Roman"/>
        <family val="1"/>
      </rPr>
      <t>Ngõ số 356.</t>
    </r>
    <r>
      <rPr>
        <sz val="10"/>
        <rFont val="Times New Roman"/>
        <family val="1"/>
      </rPr>
      <t xml:space="preserve"> Lý do: cắm biển ngõ mới</t>
    </r>
  </si>
  <si>
    <r>
      <t xml:space="preserve">Sửa đổi: Bổ sung thêm tên </t>
    </r>
    <r>
      <rPr>
        <b/>
        <sz val="10"/>
        <rFont val="Times New Roman"/>
        <family val="1"/>
      </rPr>
      <t>Ngõ số 191</t>
    </r>
    <r>
      <rPr>
        <sz val="10"/>
        <rFont val="Times New Roman"/>
        <family val="1"/>
      </rPr>
      <t xml:space="preserve"> và </t>
    </r>
    <r>
      <rPr>
        <b/>
        <sz val="10"/>
        <rFont val="Times New Roman"/>
        <family val="1"/>
      </rPr>
      <t>khu dân cư tổ 9</t>
    </r>
    <r>
      <rPr>
        <sz val="10"/>
        <rFont val="Times New Roman"/>
        <family val="1"/>
      </rPr>
      <t xml:space="preserve"> thành </t>
    </r>
    <r>
      <rPr>
        <b/>
        <sz val="10"/>
        <rFont val="Times New Roman"/>
        <family val="1"/>
      </rPr>
      <t>khu dân cư tổ 5</t>
    </r>
    <r>
      <rPr>
        <sz val="10"/>
        <rFont val="Times New Roman"/>
        <family val="1"/>
      </rPr>
      <t>. Lý do: cắm biển ngõ mới và thay đổi địa danh tổ dân phố</t>
    </r>
  </si>
  <si>
    <r>
      <t>Từ đất Trường Tiểu học Quang Vinh đến N</t>
    </r>
    <r>
      <rPr>
        <sz val="12"/>
        <color rgb="FFFF0000"/>
        <rFont val="Times New Roman"/>
        <family val="1"/>
      </rPr>
      <t>hà văn hóa tổ 8</t>
    </r>
  </si>
  <si>
    <r>
      <t xml:space="preserve">Từ Nhà </t>
    </r>
    <r>
      <rPr>
        <sz val="12"/>
        <color rgb="FFFF0000"/>
        <rFont val="Times New Roman"/>
        <family val="1"/>
      </rPr>
      <t>văn hóa tổ 8</t>
    </r>
    <r>
      <rPr>
        <sz val="12"/>
        <color theme="1"/>
        <rFont val="Times New Roman"/>
        <family val="1"/>
      </rPr>
      <t xml:space="preserve"> ra gặp đường Bắc Kạn</t>
    </r>
  </si>
  <si>
    <t>Ngõ 382: Rẽ vào 150m</t>
  </si>
  <si>
    <t>Các ngõ 516; 501; 403; 393: Rẽ vào 150m</t>
  </si>
  <si>
    <r>
      <t xml:space="preserve">Các nhánh rẽ </t>
    </r>
    <r>
      <rPr>
        <sz val="12"/>
        <color rgb="FFFF0000"/>
        <rFont val="Times New Roman"/>
        <family val="1"/>
      </rPr>
      <t xml:space="preserve">còn lại </t>
    </r>
    <r>
      <rPr>
        <sz val="12"/>
        <color theme="1"/>
        <rFont val="Times New Roman"/>
        <family val="1"/>
      </rPr>
      <t xml:space="preserve">trên đường Quang Vinh, (đoạn từ </t>
    </r>
    <r>
      <rPr>
        <sz val="12"/>
        <color rgb="FFFF0000"/>
        <rFont val="Times New Roman"/>
        <family val="1"/>
      </rPr>
      <t>nhà văn hóa tổ 8</t>
    </r>
    <r>
      <rPr>
        <sz val="12"/>
        <color theme="1"/>
        <rFont val="Times New Roman"/>
        <family val="1"/>
      </rPr>
      <t xml:space="preserve"> đến đường Bắc Kạn), vào 150m</t>
    </r>
  </si>
  <si>
    <r>
      <t xml:space="preserve">Sửa đổi: bổ sung thêm tên </t>
    </r>
    <r>
      <rPr>
        <b/>
        <sz val="10"/>
        <rFont val="Times New Roman"/>
        <family val="1"/>
      </rPr>
      <t>ngõ số 558</t>
    </r>
    <r>
      <rPr>
        <sz val="10"/>
        <rFont val="Times New Roman"/>
        <family val="1"/>
      </rPr>
      <t>. Lý do: phù hợp hiện trạng cắm biển ngõ mới</t>
    </r>
  </si>
  <si>
    <r>
      <t xml:space="preserve">Sửa đổi: bổ sung thêm tên </t>
    </r>
    <r>
      <rPr>
        <b/>
        <sz val="10"/>
        <rFont val="Times New Roman"/>
        <family val="1"/>
      </rPr>
      <t>ngõ số 400</t>
    </r>
    <r>
      <rPr>
        <sz val="10"/>
        <rFont val="Times New Roman"/>
        <family val="1"/>
      </rPr>
      <t>. Lý do: hiện trạng cắm biển ngõ mới</t>
    </r>
  </si>
  <si>
    <r>
      <t xml:space="preserve">Sửa đổi: bổ sung thêm tên </t>
    </r>
    <r>
      <rPr>
        <b/>
        <sz val="10"/>
        <rFont val="Times New Roman"/>
        <family val="1"/>
      </rPr>
      <t>ngõ số 744</t>
    </r>
    <r>
      <rPr>
        <sz val="10"/>
        <rFont val="Times New Roman"/>
        <family val="1"/>
      </rPr>
      <t>. Lý do: hiện trạng cắm biển ngõ mới</t>
    </r>
  </si>
  <si>
    <r>
      <t xml:space="preserve">Sửa đổi: bổ sung thêm tên </t>
    </r>
    <r>
      <rPr>
        <b/>
        <sz val="10"/>
        <rFont val="Times New Roman"/>
        <family val="1"/>
      </rPr>
      <t>ngõ số 524</t>
    </r>
    <r>
      <rPr>
        <sz val="10"/>
        <rFont val="Times New Roman"/>
        <family val="1"/>
      </rPr>
      <t>. Lý do: hiện trạng cắm biển ngõ mới</t>
    </r>
  </si>
  <si>
    <r>
      <t xml:space="preserve">Sửa đổi: </t>
    </r>
    <r>
      <rPr>
        <b/>
        <sz val="10"/>
        <rFont val="Times New Roman"/>
        <family val="1"/>
      </rPr>
      <t>xóm Bắc Lương</t>
    </r>
    <r>
      <rPr>
        <sz val="10"/>
        <rFont val="Times New Roman"/>
        <family val="1"/>
      </rPr>
      <t xml:space="preserve"> thành </t>
    </r>
    <r>
      <rPr>
        <b/>
        <sz val="10"/>
        <rFont val="Times New Roman"/>
        <family val="1"/>
      </rPr>
      <t>liên tổ 6,7</t>
    </r>
    <r>
      <rPr>
        <sz val="10"/>
        <rFont val="Times New Roman"/>
        <family val="1"/>
      </rPr>
      <t>. Lý do: thay đổi tổ</t>
    </r>
  </si>
  <si>
    <r>
      <t xml:space="preserve">Sửa đổi: bổ sung thêm tên </t>
    </r>
    <r>
      <rPr>
        <b/>
        <sz val="10"/>
        <rFont val="Times New Roman"/>
        <family val="1"/>
      </rPr>
      <t>ngõ số 1014</t>
    </r>
    <r>
      <rPr>
        <sz val="10"/>
        <rFont val="Times New Roman"/>
        <family val="1"/>
      </rPr>
      <t xml:space="preserve"> và </t>
    </r>
    <r>
      <rPr>
        <b/>
        <sz val="10"/>
        <rFont val="Times New Roman"/>
        <family val="1"/>
      </rPr>
      <t>phân đoạn</t>
    </r>
    <r>
      <rPr>
        <sz val="10"/>
        <rFont val="Times New Roman"/>
        <family val="1"/>
      </rPr>
      <t>. Lý do: hiện trạng cắm biển ngõ mới phù hợp với thực tế</t>
    </r>
  </si>
  <si>
    <r>
      <t>Sửa đổi: bổ sung thêm tên n</t>
    </r>
    <r>
      <rPr>
        <b/>
        <sz val="10"/>
        <rFont val="Times New Roman"/>
        <family val="1"/>
      </rPr>
      <t>gõ số 1016</t>
    </r>
    <r>
      <rPr>
        <sz val="10"/>
        <rFont val="Times New Roman"/>
        <family val="1"/>
      </rPr>
      <t xml:space="preserve"> và </t>
    </r>
    <r>
      <rPr>
        <b/>
        <sz val="10"/>
        <rFont val="Times New Roman"/>
        <family val="1"/>
      </rPr>
      <t>phân đoạn</t>
    </r>
    <r>
      <rPr>
        <sz val="10"/>
        <rFont val="Times New Roman"/>
        <family val="1"/>
      </rPr>
      <t>. Lý do: hiện trạng cắm biển ngõ mới phù hợp với thực tế</t>
    </r>
  </si>
  <si>
    <r>
      <t xml:space="preserve">Sửa đổi: bổ sung thêm tên </t>
    </r>
    <r>
      <rPr>
        <b/>
        <sz val="10"/>
        <rFont val="Times New Roman"/>
        <family val="1"/>
      </rPr>
      <t>ngõ số 1014</t>
    </r>
    <r>
      <rPr>
        <sz val="10"/>
        <rFont val="Times New Roman"/>
        <family val="1"/>
      </rPr>
      <t>. Lý do: hiện trạng cắm biển ngõ mới</t>
    </r>
  </si>
  <si>
    <r>
      <t xml:space="preserve">Bổ sung ngõ mới: </t>
    </r>
    <r>
      <rPr>
        <b/>
        <sz val="10"/>
        <rFont val="Times New Roman"/>
        <family val="1"/>
      </rPr>
      <t>Ngõ số 1224</t>
    </r>
    <r>
      <rPr>
        <sz val="10"/>
        <rFont val="Times New Roman"/>
        <family val="1"/>
      </rPr>
      <t>. Lý do: Cắm biển ngõ mới và phù hợp với hiện trạng,</t>
    </r>
  </si>
  <si>
    <r>
      <t xml:space="preserve">Sửa đổi: bổ sung thêm tên </t>
    </r>
    <r>
      <rPr>
        <b/>
        <sz val="10"/>
        <rFont val="Times New Roman"/>
        <family val="1"/>
      </rPr>
      <t>ngõ số 1046.</t>
    </r>
    <r>
      <rPr>
        <sz val="10"/>
        <rFont val="Times New Roman"/>
        <family val="1"/>
      </rPr>
      <t xml:space="preserve"> Lý do: hiện trạng cắm biển ngõ mới</t>
    </r>
  </si>
  <si>
    <r>
      <t xml:space="preserve">Bổ sung: </t>
    </r>
    <r>
      <rPr>
        <b/>
        <sz val="10"/>
        <rFont val="Times New Roman"/>
        <family val="1"/>
      </rPr>
      <t>ngõ số 408</t>
    </r>
    <r>
      <rPr>
        <sz val="10"/>
        <rFont val="Times New Roman"/>
        <family val="1"/>
      </rPr>
      <t>. Lý do: cắm biển ngõ mới</t>
    </r>
  </si>
  <si>
    <r>
      <t xml:space="preserve">Bổ sung: </t>
    </r>
    <r>
      <rPr>
        <b/>
        <sz val="10"/>
        <rFont val="Times New Roman"/>
        <family val="1"/>
      </rPr>
      <t>ngõ số 610; 908; 1132</t>
    </r>
    <r>
      <rPr>
        <sz val="10"/>
        <rFont val="Times New Roman"/>
        <family val="1"/>
      </rPr>
      <t>. Lý do: cắm biển ngõ mới</t>
    </r>
  </si>
  <si>
    <r>
      <t xml:space="preserve">Bổ sung: </t>
    </r>
    <r>
      <rPr>
        <b/>
        <sz val="10"/>
        <rFont val="Times New Roman"/>
        <family val="1"/>
      </rPr>
      <t>ngõ số 744</t>
    </r>
    <r>
      <rPr>
        <sz val="10"/>
        <rFont val="Times New Roman"/>
        <family val="1"/>
      </rPr>
      <t>. Lý do: cắm biển ngõ mới</t>
    </r>
  </si>
  <si>
    <r>
      <t xml:space="preserve">Bổ sung: </t>
    </r>
    <r>
      <rPr>
        <b/>
        <sz val="10"/>
        <rFont val="Times New Roman"/>
        <family val="1"/>
      </rPr>
      <t>ngõ số 426</t>
    </r>
    <r>
      <rPr>
        <sz val="10"/>
        <rFont val="Times New Roman"/>
        <family val="1"/>
      </rPr>
      <t>. Lý do: cắm biển ngõ mới</t>
    </r>
  </si>
  <si>
    <r>
      <t xml:space="preserve">Bổ sung: </t>
    </r>
    <r>
      <rPr>
        <b/>
        <sz val="10"/>
        <rFont val="Times New Roman"/>
        <family val="1"/>
      </rPr>
      <t>ngõ số 1050</t>
    </r>
    <r>
      <rPr>
        <sz val="10"/>
        <rFont val="Times New Roman"/>
        <family val="1"/>
      </rPr>
      <t>. Lý do: cắm biển ngõ mới</t>
    </r>
  </si>
  <si>
    <r>
      <t xml:space="preserve">Bổ sung: </t>
    </r>
    <r>
      <rPr>
        <b/>
        <sz val="10"/>
        <rFont val="Times New Roman"/>
        <family val="1"/>
      </rPr>
      <t>ngõ số 1142</t>
    </r>
    <r>
      <rPr>
        <sz val="10"/>
        <rFont val="Times New Roman"/>
        <family val="1"/>
      </rPr>
      <t>. Lý do: cắm biển ngõ mới</t>
    </r>
  </si>
  <si>
    <r>
      <t xml:space="preserve">Bổ sung: </t>
    </r>
    <r>
      <rPr>
        <b/>
        <sz val="10"/>
        <rFont val="Times New Roman"/>
        <family val="1"/>
      </rPr>
      <t>ngõ số 456A</t>
    </r>
    <r>
      <rPr>
        <sz val="10"/>
        <rFont val="Times New Roman"/>
        <family val="1"/>
      </rPr>
      <t>. Lý do: cắm biển ngõ mới</t>
    </r>
  </si>
  <si>
    <r>
      <t xml:space="preserve">Bổ sung: </t>
    </r>
    <r>
      <rPr>
        <b/>
        <sz val="10"/>
        <rFont val="Times New Roman"/>
        <family val="1"/>
      </rPr>
      <t>ngõ số 910</t>
    </r>
    <r>
      <rPr>
        <sz val="10"/>
        <rFont val="Times New Roman"/>
        <family val="1"/>
      </rPr>
      <t>. Lý do: cắm biển ngõ mới</t>
    </r>
  </si>
  <si>
    <r>
      <t xml:space="preserve">Bổ sung: </t>
    </r>
    <r>
      <rPr>
        <b/>
        <sz val="10"/>
        <rFont val="Times New Roman"/>
        <family val="1"/>
      </rPr>
      <t>Ngõ số 02</t>
    </r>
    <r>
      <rPr>
        <sz val="10"/>
        <rFont val="Times New Roman"/>
        <family val="1"/>
      </rPr>
      <t xml:space="preserve"> và </t>
    </r>
    <r>
      <rPr>
        <b/>
        <sz val="10"/>
        <rFont val="Times New Roman"/>
        <family val="1"/>
      </rPr>
      <t>phân đoạn</t>
    </r>
    <r>
      <rPr>
        <sz val="10"/>
        <rFont val="Times New Roman"/>
        <family val="1"/>
      </rPr>
      <t>. Lý do: Cắm biển ngõ mới và phù hợp với hiện trạng,</t>
    </r>
  </si>
  <si>
    <r>
      <t xml:space="preserve">Bổ sung: </t>
    </r>
    <r>
      <rPr>
        <b/>
        <sz val="10"/>
        <rFont val="Times New Roman"/>
        <family val="1"/>
      </rPr>
      <t>Ngõ số 50</t>
    </r>
    <r>
      <rPr>
        <sz val="10"/>
        <rFont val="Times New Roman"/>
        <family val="1"/>
      </rPr>
      <t>. Lý do: Cắm biển ngõ mới</t>
    </r>
  </si>
  <si>
    <r>
      <t xml:space="preserve">Bổ sung: </t>
    </r>
    <r>
      <rPr>
        <b/>
        <sz val="10"/>
        <rFont val="Times New Roman"/>
        <family val="1"/>
      </rPr>
      <t>Ngõ số 27</t>
    </r>
    <r>
      <rPr>
        <sz val="10"/>
        <rFont val="Times New Roman"/>
        <family val="1"/>
      </rPr>
      <t>. Lý do: Cắm biển ngõ mới</t>
    </r>
  </si>
  <si>
    <t>Ngõ số 74; 90; 123 vào 100m</t>
  </si>
  <si>
    <t>Ngõ số 181: Cạnh Doanh nghiệp vận tải Khánh Lâm</t>
  </si>
  <si>
    <t>Từ 150m đến hết đoạn còn lại</t>
  </si>
  <si>
    <t>Ngõ số 120, cạnh trạm Y tế phường Trung Thành</t>
  </si>
  <si>
    <r>
      <t xml:space="preserve">Bổ sung: </t>
    </r>
    <r>
      <rPr>
        <b/>
        <sz val="10"/>
        <rFont val="Times New Roman"/>
        <family val="1"/>
      </rPr>
      <t>Ngõ số 112</t>
    </r>
    <r>
      <rPr>
        <sz val="10"/>
        <rFont val="Times New Roman"/>
        <family val="1"/>
      </rPr>
      <t>. Lý do: Cắm biển ngõ mới</t>
    </r>
  </si>
  <si>
    <t>Ngõ số 423; 434; 465; 485: Rẽ đến nhà văn hóa thể thao Gang Thép, vào 150m</t>
  </si>
  <si>
    <t>Bổ sung ngõ 434; 485</t>
  </si>
  <si>
    <r>
      <t xml:space="preserve">Sửa đổi: bổ sung thêm tên </t>
    </r>
    <r>
      <rPr>
        <b/>
        <sz val="10"/>
        <rFont val="Times New Roman"/>
        <family val="1"/>
      </rPr>
      <t>ngõ số 407</t>
    </r>
    <r>
      <rPr>
        <sz val="10"/>
        <rFont val="Times New Roman"/>
        <family val="1"/>
      </rPr>
      <t xml:space="preserve"> và thay đổi </t>
    </r>
    <r>
      <rPr>
        <b/>
        <sz val="10"/>
        <rFont val="Times New Roman"/>
        <family val="1"/>
      </rPr>
      <t>tổ 27</t>
    </r>
    <r>
      <rPr>
        <sz val="10"/>
        <rFont val="Times New Roman"/>
        <family val="1"/>
      </rPr>
      <t xml:space="preserve"> thành </t>
    </r>
    <r>
      <rPr>
        <b/>
        <sz val="10"/>
        <rFont val="Times New Roman"/>
        <family val="1"/>
      </rPr>
      <t>tổ 4</t>
    </r>
    <r>
      <rPr>
        <sz val="10"/>
        <rFont val="Times New Roman"/>
        <family val="1"/>
      </rPr>
      <t>. Lý do: thay đổi biển ngõ mới và tổ dân phố</t>
    </r>
  </si>
  <si>
    <t>Sửa đổi: bổ sung thêm tên ngõ 318. Lý do: thay đổi biển ngõ mới</t>
  </si>
  <si>
    <r>
      <t xml:space="preserve">Sửa đổi: bổ sung thêm tên </t>
    </r>
    <r>
      <rPr>
        <b/>
        <sz val="10"/>
        <rFont val="Times New Roman"/>
        <family val="1"/>
      </rPr>
      <t>ngõ số 323</t>
    </r>
    <r>
      <rPr>
        <sz val="10"/>
        <rFont val="Times New Roman"/>
        <family val="1"/>
      </rPr>
      <t xml:space="preserve"> và thay đổi </t>
    </r>
    <r>
      <rPr>
        <b/>
        <sz val="10"/>
        <rFont val="Times New Roman"/>
        <family val="1"/>
      </rPr>
      <t>tổ 3</t>
    </r>
    <r>
      <rPr>
        <sz val="10"/>
        <rFont val="Times New Roman"/>
        <family val="1"/>
      </rPr>
      <t xml:space="preserve"> thành </t>
    </r>
    <r>
      <rPr>
        <b/>
        <sz val="10"/>
        <rFont val="Times New Roman"/>
        <family val="1"/>
      </rPr>
      <t>tổ 4</t>
    </r>
    <r>
      <rPr>
        <sz val="10"/>
        <rFont val="Times New Roman"/>
        <family val="1"/>
      </rPr>
      <t>. Lý do: thay đổi biển ngõ mới và tổ dân phố</t>
    </r>
  </si>
  <si>
    <r>
      <t xml:space="preserve">Sửa đổi: bổ sung thêm tên </t>
    </r>
    <r>
      <rPr>
        <b/>
        <sz val="10"/>
        <rFont val="Times New Roman"/>
        <family val="1"/>
      </rPr>
      <t>ngõ số 311</t>
    </r>
    <r>
      <rPr>
        <sz val="10"/>
        <rFont val="Times New Roman"/>
        <family val="1"/>
      </rPr>
      <t>. Lý do: thay đổi biển ngõ mới</t>
    </r>
  </si>
  <si>
    <r>
      <t xml:space="preserve">Sửa đổi: bổ sung thêm tên </t>
    </r>
    <r>
      <rPr>
        <b/>
        <sz val="10"/>
        <rFont val="Times New Roman"/>
        <family val="1"/>
      </rPr>
      <t>ngõ số 290</t>
    </r>
    <r>
      <rPr>
        <sz val="10"/>
        <rFont val="Times New Roman"/>
        <family val="1"/>
      </rPr>
      <t>. Lý do: thay đổi biển ngõ mới</t>
    </r>
  </si>
  <si>
    <r>
      <t xml:space="preserve">Sửa đổi: bổ sung thêm tên </t>
    </r>
    <r>
      <rPr>
        <b/>
        <sz val="10"/>
        <rFont val="Times New Roman"/>
        <family val="1"/>
      </rPr>
      <t>ngõ 229</t>
    </r>
    <r>
      <rPr>
        <sz val="10"/>
        <rFont val="Times New Roman"/>
        <family val="1"/>
      </rPr>
      <t>. Lý do: thay đổi biển ngõ mới</t>
    </r>
  </si>
  <si>
    <r>
      <t xml:space="preserve">Sửa đổi: bổ sung thêm tên </t>
    </r>
    <r>
      <rPr>
        <b/>
        <sz val="10"/>
        <rFont val="Times New Roman"/>
        <family val="1"/>
      </rPr>
      <t>ngõ 191</t>
    </r>
    <r>
      <rPr>
        <sz val="10"/>
        <rFont val="Times New Roman"/>
        <family val="1"/>
      </rPr>
      <t>. Lý do: thay đổi biển ngõ mới</t>
    </r>
  </si>
  <si>
    <t>Ngõ số 72A; 72B; 72C; 86 vào 100m</t>
  </si>
  <si>
    <r>
      <t xml:space="preserve">Sửa đổi: </t>
    </r>
    <r>
      <rPr>
        <b/>
        <sz val="10"/>
        <rFont val="Times New Roman"/>
        <family val="1"/>
      </rPr>
      <t>tổ 9, 10</t>
    </r>
    <r>
      <rPr>
        <sz val="10"/>
        <rFont val="Times New Roman"/>
        <family val="1"/>
      </rPr>
      <t xml:space="preserve"> thành </t>
    </r>
    <r>
      <rPr>
        <b/>
        <sz val="10"/>
        <rFont val="Times New Roman"/>
        <family val="1"/>
      </rPr>
      <t>tổ 9</t>
    </r>
    <r>
      <rPr>
        <sz val="10"/>
        <rFont val="Times New Roman"/>
        <family val="1"/>
      </rPr>
      <t>. Lý do: thay đổi tổ</t>
    </r>
  </si>
  <si>
    <r>
      <t xml:space="preserve">Sửa đổi: bổ sung thêm tên </t>
    </r>
    <r>
      <rPr>
        <b/>
        <sz val="10"/>
        <rFont val="Times New Roman"/>
        <family val="1"/>
      </rPr>
      <t>ngõ số 860</t>
    </r>
    <r>
      <rPr>
        <sz val="10"/>
        <rFont val="Times New Roman"/>
        <family val="1"/>
      </rPr>
      <t>. Lý do: hiện trạng cắm biển ngõ mới</t>
    </r>
  </si>
  <si>
    <r>
      <t xml:space="preserve">Sửa đổi: bổ sung thêm tên </t>
    </r>
    <r>
      <rPr>
        <b/>
        <sz val="10"/>
        <rFont val="Times New Roman"/>
        <family val="1"/>
      </rPr>
      <t>ngõ số 793</t>
    </r>
    <r>
      <rPr>
        <sz val="10"/>
        <rFont val="Times New Roman"/>
        <family val="1"/>
      </rPr>
      <t>. Lý do: hiện trạng cắm biển ngõ mới</t>
    </r>
  </si>
  <si>
    <r>
      <t xml:space="preserve">Sửa đổi: bổ sung thêm tên </t>
    </r>
    <r>
      <rPr>
        <b/>
        <sz val="10"/>
        <rFont val="Times New Roman"/>
        <family val="1"/>
      </rPr>
      <t>ngõ số 700</t>
    </r>
    <r>
      <rPr>
        <sz val="10"/>
        <rFont val="Times New Roman"/>
        <family val="1"/>
      </rPr>
      <t>. Lý do: hiện trạng cắm biển ngõ mới</t>
    </r>
  </si>
  <si>
    <r>
      <t xml:space="preserve">Sửa đổi: bổ sung thêm tên ngõ </t>
    </r>
    <r>
      <rPr>
        <b/>
        <sz val="10"/>
        <rFont val="Times New Roman"/>
        <family val="1"/>
      </rPr>
      <t>số 605</t>
    </r>
    <r>
      <rPr>
        <sz val="10"/>
        <rFont val="Times New Roman"/>
        <family val="1"/>
      </rPr>
      <t>. Lý do: hiện trạng cắm biển ngõ mới</t>
    </r>
  </si>
  <si>
    <t>Các đường quy hoạch trong Khu phố Châu âu bên bờ sông Cầu</t>
  </si>
  <si>
    <t>Đường rộng 40,5m</t>
  </si>
  <si>
    <r>
      <t xml:space="preserve">Sửa đổi: bổ sung thêm tên </t>
    </r>
    <r>
      <rPr>
        <b/>
        <sz val="10"/>
        <rFont val="Times New Roman"/>
        <family val="1"/>
      </rPr>
      <t>ngõ số 23</t>
    </r>
    <r>
      <rPr>
        <sz val="10"/>
        <rFont val="Times New Roman"/>
        <family val="1"/>
      </rPr>
      <t>. Lý do: hiện trạng cắm biển ngõ mới</t>
    </r>
  </si>
  <si>
    <r>
      <t xml:space="preserve">Sửa đổi: bổ sung thêm tên </t>
    </r>
    <r>
      <rPr>
        <b/>
        <sz val="10"/>
        <rFont val="Times New Roman"/>
        <family val="1"/>
      </rPr>
      <t>ngõ số 21</t>
    </r>
    <r>
      <rPr>
        <sz val="10"/>
        <rFont val="Times New Roman"/>
        <family val="1"/>
      </rPr>
      <t>. Lý do: hiện trạng cắm biển ngõ mới</t>
    </r>
  </si>
  <si>
    <r>
      <t xml:space="preserve">Sửa đổi: bổ sung thêm tên </t>
    </r>
    <r>
      <rPr>
        <b/>
        <sz val="10"/>
        <rFont val="Times New Roman"/>
        <family val="1"/>
      </rPr>
      <t>ngõ số 15</t>
    </r>
    <r>
      <rPr>
        <sz val="10"/>
        <rFont val="Times New Roman"/>
        <family val="1"/>
      </rPr>
      <t>. Lý do: hiện trạng cắm biển ngõ mới</t>
    </r>
  </si>
  <si>
    <r>
      <t xml:space="preserve">Sửa đổi: bổ sung thêm tên </t>
    </r>
    <r>
      <rPr>
        <b/>
        <sz val="10"/>
        <rFont val="Times New Roman"/>
        <family val="1"/>
      </rPr>
      <t>ngõ số 10</t>
    </r>
    <r>
      <rPr>
        <sz val="10"/>
        <rFont val="Times New Roman"/>
        <family val="1"/>
      </rPr>
      <t>. Lý do: hiện trạng cắm biển ngõ mới</t>
    </r>
  </si>
  <si>
    <r>
      <t xml:space="preserve">Sửa đổi: </t>
    </r>
    <r>
      <rPr>
        <b/>
        <sz val="10"/>
        <rFont val="Times New Roman"/>
        <family val="1"/>
      </rPr>
      <t>tổ 7 cũ</t>
    </r>
    <r>
      <rPr>
        <sz val="10"/>
        <rFont val="Times New Roman"/>
        <family val="1"/>
      </rPr>
      <t xml:space="preserve"> thành </t>
    </r>
    <r>
      <rPr>
        <b/>
        <sz val="10"/>
        <rFont val="Times New Roman"/>
        <family val="1"/>
      </rPr>
      <t>tổ 4</t>
    </r>
    <r>
      <rPr>
        <sz val="10"/>
        <rFont val="Times New Roman"/>
        <family val="1"/>
      </rPr>
      <t>. Lý do: thay đổi tổ</t>
    </r>
  </si>
  <si>
    <t>(Kèm theo Quyết định số        /2024/QĐ-UBND ngày         tháng 10 năm 2024 của Uỷ ban nhân dân tỉnh Thái Nguyên)</t>
  </si>
  <si>
    <t>BẢNG GIÁ ĐẤT Ở; ĐẤT THƯƠNG MẠI DỊCH VỤ; ĐẤT CƠ SỞ SẢN XUẤT PHI NÔNG NGHIỆP; ĐẤT SỬ DỤNG 
CHO HOẠT ĐỘNG KHOÁNG SẢN ĐIỀU CHỈNH, BỔ SUNG GIAI ĐOẠN 2020-2024 THÀNH PHỐ THÁI NGUYÊN</t>
  </si>
  <si>
    <r>
      <t xml:space="preserve">Từ ngã ba đi đường bãi rác, đi Nhà văn hóa xóm Tân Mỹ 1, đi Lữ đoàn 210 </t>
    </r>
    <r>
      <rPr>
        <sz val="12"/>
        <color rgb="FFFF0000"/>
        <rFont val="Times New Roman"/>
        <family val="1"/>
      </rPr>
      <t>đến hết đất xã Tân Quang</t>
    </r>
  </si>
  <si>
    <r>
      <rPr>
        <sz val="12"/>
        <color rgb="FFFF0000"/>
        <rFont val="Times New Roman"/>
        <family val="1"/>
      </rPr>
      <t>K</t>
    </r>
    <r>
      <rPr>
        <sz val="12"/>
        <color theme="1"/>
        <rFont val="Times New Roman"/>
        <family val="1"/>
      </rPr>
      <t>hu tái định cư số 1, phường Lương Sơn.</t>
    </r>
  </si>
  <si>
    <r>
      <t xml:space="preserve">Rẽ tổ dân phố </t>
    </r>
    <r>
      <rPr>
        <sz val="12"/>
        <color rgb="FFFF0000"/>
        <rFont val="Times New Roman"/>
        <family val="1"/>
      </rPr>
      <t>Na Hoàng,</t>
    </r>
    <r>
      <rPr>
        <sz val="12"/>
        <color rgb="FF000000"/>
        <rFont val="Times New Roman"/>
        <family val="1"/>
      </rPr>
      <t xml:space="preserve"> vào 100m </t>
    </r>
    <r>
      <rPr>
        <sz val="12"/>
        <color rgb="FF00B0F0"/>
        <rFont val="Times New Roman"/>
        <family val="1"/>
      </rPr>
      <t>(ngõ</t>
    </r>
    <r>
      <rPr>
        <sz val="12"/>
        <color rgb="FFFF0000"/>
        <rFont val="Times New Roman"/>
        <family val="1"/>
      </rPr>
      <t xml:space="preserve"> đối diện Nhà hàng Phù Đổng)</t>
    </r>
  </si>
  <si>
    <t>Từ tường rào phía nam Trung tâm Thương mại Shophouse đến hết đất Ngân hàng chính sách</t>
  </si>
  <si>
    <r>
      <t xml:space="preserve">Từ </t>
    </r>
    <r>
      <rPr>
        <sz val="12"/>
        <color rgb="FFFF0000"/>
        <rFont val="Times New Roman"/>
        <family val="1"/>
      </rPr>
      <t>hết</t>
    </r>
    <r>
      <rPr>
        <sz val="12"/>
        <color rgb="FF000000"/>
        <rFont val="Times New Roman"/>
        <family val="1"/>
      </rPr>
      <t xml:space="preserve"> đất Ngân hàng chính sách đến đường tròn thành phố (nút giao đường Cách Mạng Tháng Mười)</t>
    </r>
  </si>
  <si>
    <r>
      <t>Ngõ số 1: Rẽ cạnh nhà ông Thành, tổ dân phố số 1,</t>
    </r>
    <r>
      <rPr>
        <sz val="12"/>
        <color rgb="FFFF0000"/>
        <rFont val="Times New Roman"/>
        <family val="1"/>
      </rPr>
      <t xml:space="preserve"> vào đến hết ngõ</t>
    </r>
  </si>
  <si>
    <t>Rẽ vào khu dân cư tổ dân phố 1 (rẽ phía Nam Ngân hàng chính sách) đến hết đất Nhà văn hóa</t>
  </si>
  <si>
    <r>
      <t xml:space="preserve">Từ sau 150m đến hết đất </t>
    </r>
    <r>
      <rPr>
        <sz val="12"/>
        <color rgb="FFFF0000"/>
        <rFont val="Times New Roman"/>
        <family val="1"/>
      </rPr>
      <t>Nhà văn hóa tổ dân phố 8</t>
    </r>
  </si>
  <si>
    <r>
      <t xml:space="preserve">Từ </t>
    </r>
    <r>
      <rPr>
        <sz val="12"/>
        <color rgb="FFFF0000"/>
        <rFont val="Times New Roman"/>
        <family val="1"/>
      </rPr>
      <t xml:space="preserve">hết </t>
    </r>
    <r>
      <rPr>
        <sz val="12"/>
        <color rgb="FF000000"/>
        <rFont val="Times New Roman"/>
        <family val="1"/>
      </rPr>
      <t xml:space="preserve">đất </t>
    </r>
    <r>
      <rPr>
        <sz val="12"/>
        <color rgb="FFFF0000"/>
        <rFont val="Times New Roman"/>
        <family val="1"/>
      </rPr>
      <t xml:space="preserve">Nhà văn hóa tổ dân phố 8 </t>
    </r>
    <r>
      <rPr>
        <sz val="12"/>
        <color rgb="FF000000"/>
        <rFont val="Times New Roman"/>
        <family val="1"/>
      </rPr>
      <t>đến giáp đường rẽ phía Đông trường Tiểu học Lý Tự Trọng đi bến Vượng</t>
    </r>
  </si>
  <si>
    <r>
      <t>Đường Trần Phú (từ đường Cách Mạng Tháng Tám tại Km 1+325 đến</t>
    </r>
    <r>
      <rPr>
        <sz val="12"/>
        <color rgb="FFFF0000"/>
        <rFont val="Times New Roman"/>
        <family val="1"/>
      </rPr>
      <t xml:space="preserve"> đường Lý Thường Kiệt)</t>
    </r>
  </si>
  <si>
    <r>
      <t xml:space="preserve">Đường chia lô </t>
    </r>
    <r>
      <rPr>
        <sz val="12"/>
        <color rgb="FFFF0000"/>
        <rFont val="Times New Roman"/>
        <family val="1"/>
      </rPr>
      <t>còn lại trong khu</t>
    </r>
    <r>
      <rPr>
        <sz val="12"/>
        <color rgb="FF000000"/>
        <rFont val="Times New Roman"/>
        <family val="1"/>
      </rPr>
      <t xml:space="preserve"> (đường </t>
    </r>
    <r>
      <rPr>
        <sz val="12"/>
        <color rgb="FFFF0000"/>
        <rFont val="Times New Roman"/>
        <family val="1"/>
      </rPr>
      <t>bê tông</t>
    </r>
    <r>
      <rPr>
        <sz val="12"/>
        <color theme="1"/>
        <rFont val="Times New Roman"/>
        <family val="1"/>
      </rPr>
      <t xml:space="preserve"> 7,5m)</t>
    </r>
  </si>
  <si>
    <r>
      <t xml:space="preserve">Ngõ số 26: Rẽ phía bắc Nhà văn hóa tổ dân phố 12, đường vào nhà ông Sinh, </t>
    </r>
    <r>
      <rPr>
        <sz val="12"/>
        <color rgb="FFFF0000"/>
        <rFont val="Times New Roman"/>
        <family val="1"/>
      </rPr>
      <t>vào đến hết ngõ</t>
    </r>
  </si>
  <si>
    <r>
      <t xml:space="preserve">Ngõ số 28: Rẽ vào tổ dân phố 12, đối diện Nhà văn hóa Xuân Miếu 2, </t>
    </r>
    <r>
      <rPr>
        <sz val="12"/>
        <color rgb="FFFF0000"/>
        <rFont val="Times New Roman"/>
        <family val="1"/>
      </rPr>
      <t>vào đến hết ngõ</t>
    </r>
  </si>
  <si>
    <r>
      <t xml:space="preserve">Ngõ số 30: Rẽ vào tổ dân phố 12 (phía Bắc), </t>
    </r>
    <r>
      <rPr>
        <sz val="12"/>
        <color rgb="FFFF0000"/>
        <rFont val="Times New Roman"/>
        <family val="1"/>
      </rPr>
      <t>vào đến hết ngõ</t>
    </r>
    <r>
      <rPr>
        <sz val="12"/>
        <color rgb="FF000000"/>
        <rFont val="Times New Roman"/>
        <family val="1"/>
      </rPr>
      <t xml:space="preserve"> </t>
    </r>
  </si>
  <si>
    <r>
      <t xml:space="preserve">Từ </t>
    </r>
    <r>
      <rPr>
        <sz val="12"/>
        <color rgb="FFFF0000"/>
        <rFont val="Times New Roman"/>
        <family val="1"/>
      </rPr>
      <t>hết</t>
    </r>
    <r>
      <rPr>
        <sz val="12"/>
        <color rgb="FF000000"/>
        <rFont val="Times New Roman"/>
        <family val="1"/>
      </rPr>
      <t xml:space="preserve"> đất Bưu điện cũ đến đường rẽ cạnh Tòa án thành phố (đến Ngõ số 15 đường Cách Mạng Tháng Tám)</t>
    </r>
  </si>
  <si>
    <r>
      <t xml:space="preserve">Ngõ số 27: Rẽ vào </t>
    </r>
    <r>
      <rPr>
        <sz val="12"/>
        <color rgb="FFFF0000"/>
        <rFont val="Times New Roman"/>
        <family val="1"/>
      </rPr>
      <t>đến hết đất Nhà văn hóa Xuân Miếu 1</t>
    </r>
  </si>
  <si>
    <r>
      <t xml:space="preserve">Ngõ số 43: Rẽ cạnh </t>
    </r>
    <r>
      <rPr>
        <sz val="12"/>
        <color rgb="FF00B0F0"/>
        <rFont val="Times New Roman"/>
        <family val="1"/>
      </rPr>
      <t>nhà</t>
    </r>
    <r>
      <rPr>
        <sz val="12"/>
        <color rgb="FF000000"/>
        <rFont val="Times New Roman"/>
        <family val="1"/>
      </rPr>
      <t xml:space="preserve"> ông </t>
    </r>
    <r>
      <rPr>
        <sz val="12"/>
        <color rgb="FFFF0000"/>
        <rFont val="Times New Roman"/>
        <family val="1"/>
      </rPr>
      <t>Lê Văn Binh (số nhà 659), vào</t>
    </r>
    <r>
      <rPr>
        <sz val="12"/>
        <color rgb="FF000000"/>
        <rFont val="Times New Roman"/>
        <family val="1"/>
      </rPr>
      <t xml:space="preserve"> 100m </t>
    </r>
  </si>
  <si>
    <r>
      <t xml:space="preserve">Ngõ rẽ vào khu Bãi Trại cạnh Viettel, </t>
    </r>
    <r>
      <rPr>
        <sz val="12"/>
        <color rgb="FFFF0000"/>
        <rFont val="Times New Roman"/>
        <family val="1"/>
      </rPr>
      <t>vào đến hết ngõ</t>
    </r>
  </si>
  <si>
    <t>ĐƯỜNG CÁCH MẠNG THÁNG MƯỜI (từ cầu vượt Sông Công đến Quốc lộ 3)</t>
  </si>
  <si>
    <t>Ngõ số 29: Đường rẽ chợ Bãi Đỗ đi Đài tưởng niệm Mỏ Chè, vào 200m</t>
  </si>
  <si>
    <t>Ngõ số 24: Đường rẽ vào Nhà văn hóa tổ dân phố Làng Sắn (vào đến Nhà văn hóa)</t>
  </si>
  <si>
    <t>Ngõ số 3: Đi tổ dân phố Dọc Dài, cạnh Công ty may</t>
  </si>
  <si>
    <t>Rẽ từ hết đất Công ty may đến Nhà văn hóa tổ dân phố Dọc Dài</t>
  </si>
  <si>
    <t>Rẽ đến ngã ba (cạnh nhà ông Long)</t>
  </si>
  <si>
    <r>
      <rPr>
        <sz val="12"/>
        <color rgb="FFFF0000"/>
        <rFont val="Times New Roman"/>
        <family val="1"/>
      </rPr>
      <t>Ngõ số 11:</t>
    </r>
    <r>
      <rPr>
        <sz val="12"/>
        <color rgb="FF000000"/>
        <rFont val="Times New Roman"/>
        <family val="1"/>
      </rPr>
      <t xml:space="preserve"> Đường rẽ phía Bắc nhà tầng 3B tổ dân phố 8,</t>
    </r>
    <r>
      <rPr>
        <sz val="12"/>
        <color rgb="FFFF0000"/>
        <rFont val="Times New Roman"/>
        <family val="1"/>
      </rPr>
      <t xml:space="preserve"> vào</t>
    </r>
    <r>
      <rPr>
        <sz val="12"/>
        <color rgb="FF000000"/>
        <rFont val="Times New Roman"/>
        <family val="1"/>
      </rPr>
      <t xml:space="preserve"> 100m</t>
    </r>
  </si>
  <si>
    <r>
      <rPr>
        <sz val="12"/>
        <color rgb="FFFF0000"/>
        <rFont val="Times New Roman"/>
        <family val="1"/>
      </rPr>
      <t>Ngõ số 9:</t>
    </r>
    <r>
      <rPr>
        <sz val="12"/>
        <color rgb="FF000000"/>
        <rFont val="Times New Roman"/>
        <family val="1"/>
      </rPr>
      <t xml:space="preserve"> Đường rẽ phía Nam nhà tầng 3B tổ dân phố 8, </t>
    </r>
    <r>
      <rPr>
        <sz val="12"/>
        <color rgb="FFFF0000"/>
        <rFont val="Times New Roman"/>
        <family val="1"/>
      </rPr>
      <t>vào</t>
    </r>
    <r>
      <rPr>
        <sz val="12"/>
        <color rgb="FF000000"/>
        <rFont val="Times New Roman"/>
        <family val="1"/>
      </rPr>
      <t xml:space="preserve"> 100m</t>
    </r>
  </si>
  <si>
    <r>
      <rPr>
        <sz val="12"/>
        <color rgb="FFFF0000"/>
        <rFont val="Times New Roman"/>
        <family val="1"/>
      </rPr>
      <t>Ngõ số 7</t>
    </r>
    <r>
      <rPr>
        <sz val="12"/>
        <color theme="1"/>
        <rFont val="Times New Roman"/>
        <family val="1"/>
      </rPr>
      <t xml:space="preserve">, đường rẽ phía nam nhà ông Thắng (Thanh), </t>
    </r>
    <r>
      <rPr>
        <sz val="12"/>
        <color rgb="FFFF0000"/>
        <rFont val="Times New Roman"/>
        <family val="1"/>
      </rPr>
      <t>vào</t>
    </r>
    <r>
      <rPr>
        <sz val="12"/>
        <color theme="1"/>
        <rFont val="Times New Roman"/>
        <family val="1"/>
      </rPr>
      <t xml:space="preserve"> 100m</t>
    </r>
  </si>
  <si>
    <r>
      <rPr>
        <sz val="12"/>
        <color rgb="FFFF0000"/>
        <rFont val="Times New Roman"/>
        <family val="1"/>
      </rPr>
      <t>Ngõ số 3</t>
    </r>
    <r>
      <rPr>
        <sz val="12"/>
        <color theme="1"/>
        <rFont val="Times New Roman"/>
        <family val="1"/>
      </rPr>
      <t xml:space="preserve">, đường rẽ cạnh nhà bà Lưu (Tâng), </t>
    </r>
    <r>
      <rPr>
        <sz val="12"/>
        <color rgb="FFFF0000"/>
        <rFont val="Times New Roman"/>
        <family val="1"/>
      </rPr>
      <t>vào</t>
    </r>
    <r>
      <rPr>
        <sz val="12"/>
        <color theme="1"/>
        <rFont val="Times New Roman"/>
        <family val="1"/>
      </rPr>
      <t xml:space="preserve"> 100m</t>
    </r>
  </si>
  <si>
    <r>
      <rPr>
        <sz val="12"/>
        <color rgb="FFFF0000"/>
        <rFont val="Times New Roman"/>
        <family val="1"/>
      </rPr>
      <t>Ngõ số 2:</t>
    </r>
    <r>
      <rPr>
        <sz val="12"/>
        <color rgb="FF000000"/>
        <rFont val="Times New Roman"/>
        <family val="1"/>
      </rPr>
      <t xml:space="preserve"> Đường đi bến Bùn đến bờ Sông Công</t>
    </r>
  </si>
  <si>
    <t>Rẽ cạnh nhà ông Văn Hoa (số nhà 17), vào đến hết ngõ</t>
  </si>
  <si>
    <t>Ngõ 6: Rẽ vào Nhà văn hóa tổ dân phố 6, vào 100m</t>
  </si>
  <si>
    <r>
      <t xml:space="preserve">Từ hết đất Khu tái định cư cụm công nghiệp Bá Xuyên </t>
    </r>
    <r>
      <rPr>
        <sz val="12"/>
        <rFont val="Times New Roman"/>
        <family val="1"/>
      </rPr>
      <t>đến Km10+ 40 (cầu Khoang)</t>
    </r>
  </si>
  <si>
    <r>
      <rPr>
        <sz val="12"/>
        <color rgb="FFFF0000"/>
        <rFont val="Times New Roman"/>
        <family val="1"/>
      </rPr>
      <t>Từ Cơ sở điều trị Methadone</t>
    </r>
    <r>
      <rPr>
        <sz val="12"/>
        <color rgb="FF000000"/>
        <rFont val="Times New Roman"/>
        <family val="1"/>
      </rPr>
      <t xml:space="preserve"> đến ngã tư tổ dân phố số 4</t>
    </r>
  </si>
  <si>
    <r>
      <t xml:space="preserve">Từ ngã tư tổ dân phố 4 đến giáp đất </t>
    </r>
    <r>
      <rPr>
        <sz val="12"/>
        <color rgb="FFFF0000"/>
        <rFont val="Times New Roman"/>
        <family val="1"/>
      </rPr>
      <t>chùa Bá Xuyên</t>
    </r>
  </si>
  <si>
    <r>
      <t xml:space="preserve">Đường Thịnh Đức đi Trung tâm Nghiên cứu và Phát triển chăn nuôi miền núi: Từ hết đất thành phố Thái Nguyên đến đập tràn </t>
    </r>
    <r>
      <rPr>
        <sz val="12"/>
        <color rgb="FFFF0000"/>
        <rFont val="Times New Roman"/>
        <family val="1"/>
      </rPr>
      <t>Bình Sơn</t>
    </r>
  </si>
  <si>
    <r>
      <t xml:space="preserve">Từ đường rẽ nhà ông Trọng (Thi) đến bờ </t>
    </r>
    <r>
      <rPr>
        <sz val="12"/>
        <color rgb="FFFF0000"/>
        <rFont val="Times New Roman"/>
        <family val="1"/>
      </rPr>
      <t>Sông Công</t>
    </r>
    <r>
      <rPr>
        <sz val="12"/>
        <color rgb="FF000000"/>
        <rFont val="Times New Roman"/>
        <family val="1"/>
      </rPr>
      <t xml:space="preserve"> (đường đất)</t>
    </r>
  </si>
  <si>
    <t>Từ ngã ba đi Trung tâm Sát hạch lái xe trường Cao đẳng Công nghiệp Việt Đức đến dự án Khu du lịch sinh thái, nghỉ dưỡng Phố Cò</t>
  </si>
  <si>
    <t>Từ ngã ba đường rẽ vào dự án Khu du lịch sinh thái, nghỉ dưỡng Phố Cò đến cầu Đồng Vai</t>
  </si>
  <si>
    <r>
      <t xml:space="preserve">CÁC TRỤC ĐƯỜNG </t>
    </r>
    <r>
      <rPr>
        <b/>
        <sz val="12"/>
        <color rgb="FFFF0000"/>
        <rFont val="Times New Roman"/>
        <family val="1"/>
      </rPr>
      <t>KHÁC CỦA PHƯỜNG CHÂU SƠN (XÃ VINH SƠN CŨ)</t>
    </r>
  </si>
  <si>
    <t>Từ hết đất ông Dương Văn Đương đến Nhà văn hóa tổ dân phố Sơn Tía</t>
  </si>
  <si>
    <t>Từ ngã ba hết đất ông Dương Văn Dương đến ngã tư Bình Phong</t>
  </si>
  <si>
    <t>Từ qua ngã tư Bình Phong đến Đập Líp - Minh Đức</t>
  </si>
  <si>
    <r>
      <t xml:space="preserve">Từ </t>
    </r>
    <r>
      <rPr>
        <sz val="12"/>
        <color rgb="FFFF0000"/>
        <rFont val="Times New Roman"/>
        <family val="1"/>
      </rPr>
      <t>qua</t>
    </r>
    <r>
      <rPr>
        <sz val="12"/>
        <color rgb="FF000000"/>
        <rFont val="Times New Roman"/>
        <family val="1"/>
      </rPr>
      <t xml:space="preserve"> 200m đến 300m</t>
    </r>
  </si>
  <si>
    <r>
      <t xml:space="preserve">Từ </t>
    </r>
    <r>
      <rPr>
        <sz val="12"/>
        <color rgb="FFFF0000"/>
        <rFont val="Times New Roman"/>
        <family val="1"/>
      </rPr>
      <t>qua</t>
    </r>
    <r>
      <rPr>
        <sz val="12"/>
        <color rgb="FF000000"/>
        <rFont val="Times New Roman"/>
        <family val="1"/>
      </rPr>
      <t xml:space="preserve"> 300m đến 400m</t>
    </r>
  </si>
  <si>
    <t>Đường quy hoạch rộng 12m (lô 2, trục ngang song song với đường 30/4)</t>
  </si>
  <si>
    <t>6.6</t>
  </si>
  <si>
    <t xml:space="preserve">Sửa "thị xã" thành "thành phố" theo NQ 469/NQ-UBTVQH ngày 15/02/2022 </t>
  </si>
  <si>
    <t xml:space="preserve">Sửa "xã" thành "phường" theo NQ 469/NQ-UBTVQH ngày 15/02/2022 </t>
  </si>
  <si>
    <r>
      <t xml:space="preserve">Bổ sung </t>
    </r>
    <r>
      <rPr>
        <i/>
        <sz val="11"/>
        <color theme="1"/>
        <rFont val="Times New Roman"/>
        <family val="1"/>
      </rPr>
      <t>"đến hết đất xã Tân Quang"</t>
    </r>
  </si>
  <si>
    <r>
      <t xml:space="preserve">Bổ sung tên </t>
    </r>
    <r>
      <rPr>
        <i/>
        <sz val="11"/>
        <color rgb="FF000000"/>
        <rFont val="Times New Roman"/>
        <family val="1"/>
      </rPr>
      <t>"Ngõ số 1027",</t>
    </r>
    <r>
      <rPr>
        <sz val="11"/>
        <color rgb="FF000000"/>
        <rFont val="Times New Roman"/>
        <family val="1"/>
      </rPr>
      <t xml:space="preserve"> sửa </t>
    </r>
    <r>
      <rPr>
        <i/>
        <sz val="11"/>
        <color rgb="FF000000"/>
        <rFont val="Times New Roman"/>
        <family val="1"/>
      </rPr>
      <t>"Hợp tác xã công nghiệp Toàn Diện"</t>
    </r>
    <r>
      <rPr>
        <sz val="11"/>
        <color rgb="FF000000"/>
        <rFont val="Times New Roman"/>
        <family val="1"/>
      </rPr>
      <t xml:space="preserve"> thành </t>
    </r>
    <r>
      <rPr>
        <i/>
        <sz val="11"/>
        <color rgb="FF000000"/>
        <rFont val="Times New Roman"/>
        <family val="1"/>
      </rPr>
      <t>"Kim khí Hiền Lương".</t>
    </r>
    <r>
      <rPr>
        <sz val="11"/>
        <color rgb="FFFF0000"/>
        <rFont val="Times New Roman"/>
        <family val="1"/>
      </rPr>
      <t xml:space="preserve"> (Vị trí không thay đổi so với QĐ46).</t>
    </r>
  </si>
  <si>
    <r>
      <t xml:space="preserve">Bổ sung tên </t>
    </r>
    <r>
      <rPr>
        <i/>
        <sz val="11"/>
        <color rgb="FF000000"/>
        <rFont val="Times New Roman"/>
        <family val="1"/>
      </rPr>
      <t>"Ngõ số 1041/1"</t>
    </r>
  </si>
  <si>
    <r>
      <t xml:space="preserve">Sửa </t>
    </r>
    <r>
      <rPr>
        <i/>
        <sz val="11"/>
        <color theme="1"/>
        <rFont val="Times New Roman"/>
        <family val="1"/>
      </rPr>
      <t>"giáp"</t>
    </r>
    <r>
      <rPr>
        <sz val="11"/>
        <color theme="1"/>
        <rFont val="Times New Roman"/>
        <family val="1"/>
      </rPr>
      <t xml:space="preserve"> thành </t>
    </r>
    <r>
      <rPr>
        <i/>
        <sz val="11"/>
        <color theme="1"/>
        <rFont val="Times New Roman"/>
        <family val="1"/>
      </rPr>
      <t>"hết"</t>
    </r>
  </si>
  <si>
    <r>
      <t xml:space="preserve">Bổ sung thêm cụm từ </t>
    </r>
    <r>
      <rPr>
        <i/>
        <sz val="11"/>
        <color theme="1"/>
        <rFont val="Times New Roman"/>
        <family val="1"/>
      </rPr>
      <t>"vào đến hết ngõ"</t>
    </r>
  </si>
  <si>
    <r>
      <t xml:space="preserve">Sửa </t>
    </r>
    <r>
      <rPr>
        <i/>
        <sz val="11"/>
        <color rgb="FF000000"/>
        <rFont val="Times New Roman"/>
        <family val="1"/>
      </rPr>
      <t>"khối phố 3 cũ"</t>
    </r>
    <r>
      <rPr>
        <sz val="11"/>
        <color rgb="FF000000"/>
        <rFont val="Times New Roman"/>
        <family val="1"/>
      </rPr>
      <t xml:space="preserve"> thành </t>
    </r>
    <r>
      <rPr>
        <i/>
        <sz val="11"/>
        <color rgb="FF000000"/>
        <rFont val="Times New Roman"/>
        <family val="1"/>
      </rPr>
      <t>"tổ dân phố 8"</t>
    </r>
    <r>
      <rPr>
        <sz val="11"/>
        <color rgb="FF000000"/>
        <rFont val="Times New Roman"/>
        <family val="1"/>
      </rPr>
      <t xml:space="preserve"> theo hiện trạng thực tế </t>
    </r>
    <r>
      <rPr>
        <sz val="11"/>
        <color rgb="FFFF0000"/>
        <rFont val="Times New Roman"/>
        <family val="1"/>
      </rPr>
      <t>(Vị trí không thay đổi so với QĐ46).</t>
    </r>
  </si>
  <si>
    <r>
      <t xml:space="preserve">Sửa </t>
    </r>
    <r>
      <rPr>
        <i/>
        <sz val="11"/>
        <color rgb="FF000000"/>
        <rFont val="Times New Roman"/>
        <family val="1"/>
      </rPr>
      <t>"khối phố 3 cũ"</t>
    </r>
    <r>
      <rPr>
        <sz val="11"/>
        <color rgb="FF000000"/>
        <rFont val="Times New Roman"/>
        <family val="1"/>
      </rPr>
      <t xml:space="preserve"> thành </t>
    </r>
    <r>
      <rPr>
        <i/>
        <sz val="11"/>
        <color rgb="FF000000"/>
        <rFont val="Times New Roman"/>
        <family val="1"/>
      </rPr>
      <t xml:space="preserve">"tổ dân phố 8", </t>
    </r>
    <r>
      <rPr>
        <sz val="11"/>
        <color rgb="FF000000"/>
        <rFont val="Times New Roman"/>
        <family val="1"/>
      </rPr>
      <t xml:space="preserve">sửa </t>
    </r>
    <r>
      <rPr>
        <i/>
        <sz val="11"/>
        <color rgb="FF000000"/>
        <rFont val="Times New Roman"/>
        <family val="1"/>
      </rPr>
      <t xml:space="preserve">"giáp" </t>
    </r>
    <r>
      <rPr>
        <sz val="11"/>
        <color rgb="FF000000"/>
        <rFont val="Times New Roman"/>
        <family val="1"/>
      </rPr>
      <t>thành</t>
    </r>
    <r>
      <rPr>
        <i/>
        <sz val="11"/>
        <color rgb="FF000000"/>
        <rFont val="Times New Roman"/>
        <family val="1"/>
      </rPr>
      <t xml:space="preserve"> "hết" </t>
    </r>
    <r>
      <rPr>
        <sz val="11"/>
        <color rgb="FF000000"/>
        <rFont val="Times New Roman"/>
        <family val="1"/>
      </rPr>
      <t xml:space="preserve"> theo hiện trạng thực tế </t>
    </r>
    <r>
      <rPr>
        <sz val="11"/>
        <color rgb="FFFF0000"/>
        <rFont val="Times New Roman"/>
        <family val="1"/>
      </rPr>
      <t>(Vị trí không thay đổi so với QĐ46).</t>
    </r>
  </si>
  <si>
    <r>
      <t xml:space="preserve">Bổ sung tên </t>
    </r>
    <r>
      <rPr>
        <i/>
        <sz val="11"/>
        <color theme="1"/>
        <rFont val="Times New Roman"/>
        <family val="1"/>
      </rPr>
      <t>"còn lại trong khu"</t>
    </r>
    <r>
      <rPr>
        <sz val="11"/>
        <color theme="1"/>
        <rFont val="Times New Roman"/>
        <family val="1"/>
      </rPr>
      <t xml:space="preserve">
Sửa </t>
    </r>
    <r>
      <rPr>
        <i/>
        <sz val="11"/>
        <color theme="1"/>
        <rFont val="Times New Roman"/>
        <family val="1"/>
      </rPr>
      <t>"nhựa"</t>
    </r>
    <r>
      <rPr>
        <sz val="11"/>
        <color theme="1"/>
        <rFont val="Times New Roman"/>
        <family val="1"/>
      </rPr>
      <t xml:space="preserve"> thành </t>
    </r>
    <r>
      <rPr>
        <i/>
        <sz val="11"/>
        <color theme="1"/>
        <rFont val="Times New Roman"/>
        <family val="1"/>
      </rPr>
      <t>"bê tông"</t>
    </r>
    <r>
      <rPr>
        <sz val="11"/>
        <color theme="1"/>
        <rFont val="Times New Roman"/>
        <family val="1"/>
      </rPr>
      <t xml:space="preserve"> theo hiện trạng</t>
    </r>
  </si>
  <si>
    <r>
      <t xml:space="preserve">Bổ sung </t>
    </r>
    <r>
      <rPr>
        <i/>
        <sz val="11"/>
        <color theme="1"/>
        <rFont val="Times New Roman"/>
        <family val="1"/>
      </rPr>
      <t>"vào đến hết ngõ"</t>
    </r>
  </si>
  <si>
    <r>
      <t xml:space="preserve">Bổ sung tên </t>
    </r>
    <r>
      <rPr>
        <i/>
        <sz val="11"/>
        <color theme="1"/>
        <rFont val="Times New Roman"/>
        <family val="1"/>
      </rPr>
      <t>"Ngõ số 15"</t>
    </r>
    <r>
      <rPr>
        <sz val="11"/>
        <color theme="1"/>
        <rFont val="Times New Roman"/>
        <family val="1"/>
      </rPr>
      <t xml:space="preserve"> theo hiện trạng; sửa </t>
    </r>
    <r>
      <rPr>
        <i/>
        <sz val="11"/>
        <color theme="1"/>
        <rFont val="Times New Roman"/>
        <family val="1"/>
      </rPr>
      <t>"giáp"</t>
    </r>
    <r>
      <rPr>
        <sz val="11"/>
        <color theme="1"/>
        <rFont val="Times New Roman"/>
        <family val="1"/>
      </rPr>
      <t xml:space="preserve"> thành </t>
    </r>
    <r>
      <rPr>
        <i/>
        <sz val="11"/>
        <color theme="1"/>
        <rFont val="Times New Roman"/>
        <family val="1"/>
      </rPr>
      <t>"hết"</t>
    </r>
  </si>
  <si>
    <r>
      <t xml:space="preserve">Sửa tên </t>
    </r>
    <r>
      <rPr>
        <i/>
        <sz val="11"/>
        <color theme="1"/>
        <rFont val="Times New Roman"/>
        <family val="1"/>
      </rPr>
      <t>"Rẽ vào nhà văn hóa Xuân Miếu 1 đến hết đất nhà văn hóa"</t>
    </r>
    <r>
      <rPr>
        <sz val="11"/>
        <color theme="1"/>
        <rFont val="Times New Roman"/>
        <family val="1"/>
      </rPr>
      <t xml:space="preserve"> thành </t>
    </r>
    <r>
      <rPr>
        <i/>
        <sz val="11"/>
        <color theme="1"/>
        <rFont val="Times New Roman"/>
        <family val="1"/>
      </rPr>
      <t>"Rẽ vào đến hết đất Nhà văn hóa Xuân Miếu 1"</t>
    </r>
  </si>
  <si>
    <r>
      <t>Sửa</t>
    </r>
    <r>
      <rPr>
        <i/>
        <sz val="11"/>
        <color theme="1"/>
        <rFont val="Times New Roman"/>
        <family val="1"/>
      </rPr>
      <t xml:space="preserve"> "Thắng"</t>
    </r>
    <r>
      <rPr>
        <sz val="11"/>
        <color theme="1"/>
        <rFont val="Times New Roman"/>
        <family val="1"/>
      </rPr>
      <t xml:space="preserve"> thành </t>
    </r>
    <r>
      <rPr>
        <i/>
        <sz val="11"/>
        <color theme="1"/>
        <rFont val="Times New Roman"/>
        <family val="1"/>
      </rPr>
      <t>"Lê Văn Binh (số nhà 659)"</t>
    </r>
    <r>
      <rPr>
        <sz val="11"/>
        <color theme="1"/>
        <rFont val="Times New Roman"/>
        <family val="1"/>
      </rPr>
      <t xml:space="preserve"> theo hiện trạng thực tế </t>
    </r>
    <r>
      <rPr>
        <sz val="11"/>
        <color rgb="FFFF0000"/>
        <rFont val="Times New Roman"/>
        <family val="1"/>
      </rPr>
      <t xml:space="preserve">(Vị trí không thay đổi so với QĐ46).
</t>
    </r>
    <r>
      <rPr>
        <sz val="11"/>
        <rFont val="Times New Roman"/>
        <family val="1"/>
      </rPr>
      <t>Sửa</t>
    </r>
    <r>
      <rPr>
        <i/>
        <sz val="11"/>
        <rFont val="Times New Roman"/>
        <family val="1"/>
      </rPr>
      <t xml:space="preserve"> "đến"</t>
    </r>
    <r>
      <rPr>
        <sz val="11"/>
        <rFont val="Times New Roman"/>
        <family val="1"/>
      </rPr>
      <t xml:space="preserve"> thành </t>
    </r>
    <r>
      <rPr>
        <i/>
        <sz val="11"/>
        <rFont val="Times New Roman"/>
        <family val="1"/>
      </rPr>
      <t>"vào"</t>
    </r>
  </si>
  <si>
    <r>
      <t xml:space="preserve">Sửa </t>
    </r>
    <r>
      <rPr>
        <i/>
        <sz val="11"/>
        <color theme="1"/>
        <rFont val="Times New Roman"/>
        <family val="1"/>
      </rPr>
      <t>"hết đất trường Tiểu học Phố Cò"</t>
    </r>
    <r>
      <rPr>
        <sz val="11"/>
        <color theme="1"/>
        <rFont val="Times New Roman"/>
        <family val="1"/>
      </rPr>
      <t xml:space="preserve"> thành </t>
    </r>
    <r>
      <rPr>
        <i/>
        <sz val="11"/>
        <color theme="1"/>
        <rFont val="Times New Roman"/>
        <family val="1"/>
      </rPr>
      <t>"nhà ông Nguyễn Văn Cải"</t>
    </r>
    <r>
      <rPr>
        <sz val="11"/>
        <color theme="1"/>
        <rFont val="Times New Roman"/>
        <family val="1"/>
      </rPr>
      <t>, do phường Phố Cò đề xuất bổ sung thêm đoạn đường</t>
    </r>
  </si>
  <si>
    <r>
      <t xml:space="preserve">Bỏ </t>
    </r>
    <r>
      <rPr>
        <i/>
        <sz val="11"/>
        <color theme="1"/>
        <rFont val="Times New Roman"/>
        <family val="1"/>
      </rPr>
      <t>"Chương Lương"</t>
    </r>
    <r>
      <rPr>
        <sz val="11"/>
        <color theme="1"/>
        <rFont val="Times New Roman"/>
        <family val="1"/>
      </rPr>
      <t xml:space="preserve"> do sáp nhập vào Làng Mới theo Nghị quyết số 206/NQ-HĐND ngày 10/12/2021 </t>
    </r>
  </si>
  <si>
    <r>
      <t xml:space="preserve">Bổ sung tên </t>
    </r>
    <r>
      <rPr>
        <i/>
        <sz val="11"/>
        <color theme="1"/>
        <rFont val="Times New Roman"/>
        <family val="1"/>
      </rPr>
      <t xml:space="preserve">"Ngõ số 11", </t>
    </r>
    <r>
      <rPr>
        <sz val="11"/>
        <color theme="1"/>
        <rFont val="Times New Roman"/>
        <family val="1"/>
      </rPr>
      <t xml:space="preserve">sửa </t>
    </r>
    <r>
      <rPr>
        <i/>
        <sz val="11"/>
        <color theme="1"/>
        <rFont val="Times New Roman"/>
        <family val="1"/>
      </rPr>
      <t xml:space="preserve">"đến" </t>
    </r>
    <r>
      <rPr>
        <sz val="11"/>
        <color theme="1"/>
        <rFont val="Times New Roman"/>
        <family val="1"/>
      </rPr>
      <t>thành</t>
    </r>
    <r>
      <rPr>
        <i/>
        <sz val="11"/>
        <color theme="1"/>
        <rFont val="Times New Roman"/>
        <family val="1"/>
      </rPr>
      <t xml:space="preserve"> "vào"</t>
    </r>
  </si>
  <si>
    <r>
      <t xml:space="preserve">Bổ sung tên </t>
    </r>
    <r>
      <rPr>
        <i/>
        <sz val="11"/>
        <color theme="1"/>
        <rFont val="Times New Roman"/>
        <family val="1"/>
      </rPr>
      <t>"Ngõ số 9"</t>
    </r>
    <r>
      <rPr>
        <sz val="11"/>
        <color theme="1"/>
        <rFont val="Times New Roman"/>
        <family val="1"/>
      </rPr>
      <t xml:space="preserve">, sửa </t>
    </r>
    <r>
      <rPr>
        <i/>
        <sz val="11"/>
        <color theme="1"/>
        <rFont val="Times New Roman"/>
        <family val="1"/>
      </rPr>
      <t>"đến"</t>
    </r>
    <r>
      <rPr>
        <sz val="11"/>
        <color theme="1"/>
        <rFont val="Times New Roman"/>
        <family val="1"/>
      </rPr>
      <t xml:space="preserve"> thành </t>
    </r>
    <r>
      <rPr>
        <i/>
        <sz val="11"/>
        <color theme="1"/>
        <rFont val="Times New Roman"/>
        <family val="1"/>
      </rPr>
      <t>"vào"</t>
    </r>
  </si>
  <si>
    <r>
      <t xml:space="preserve">Bổ sung tên </t>
    </r>
    <r>
      <rPr>
        <i/>
        <sz val="11"/>
        <color theme="1"/>
        <rFont val="Times New Roman"/>
        <family val="1"/>
      </rPr>
      <t xml:space="preserve">"Ngõ số 7", </t>
    </r>
    <r>
      <rPr>
        <sz val="11"/>
        <color theme="1"/>
        <rFont val="Times New Roman"/>
        <family val="1"/>
      </rPr>
      <t xml:space="preserve">sửa </t>
    </r>
    <r>
      <rPr>
        <i/>
        <sz val="11"/>
        <color theme="1"/>
        <rFont val="Times New Roman"/>
        <family val="1"/>
      </rPr>
      <t>"đến"</t>
    </r>
    <r>
      <rPr>
        <sz val="11"/>
        <color theme="1"/>
        <rFont val="Times New Roman"/>
        <family val="1"/>
      </rPr>
      <t xml:space="preserve"> thành </t>
    </r>
    <r>
      <rPr>
        <i/>
        <sz val="11"/>
        <color theme="1"/>
        <rFont val="Times New Roman"/>
        <family val="1"/>
      </rPr>
      <t>"vào"</t>
    </r>
  </si>
  <si>
    <r>
      <t xml:space="preserve">Bổ sung tên </t>
    </r>
    <r>
      <rPr>
        <i/>
        <sz val="11"/>
        <color theme="1"/>
        <rFont val="Times New Roman"/>
        <family val="1"/>
      </rPr>
      <t xml:space="preserve">"Ngõ số 3", </t>
    </r>
    <r>
      <rPr>
        <sz val="11"/>
        <color theme="1"/>
        <rFont val="Times New Roman"/>
        <family val="1"/>
      </rPr>
      <t xml:space="preserve">sửa </t>
    </r>
    <r>
      <rPr>
        <i/>
        <sz val="11"/>
        <color theme="1"/>
        <rFont val="Times New Roman"/>
        <family val="1"/>
      </rPr>
      <t>"đến"</t>
    </r>
    <r>
      <rPr>
        <sz val="11"/>
        <color theme="1"/>
        <rFont val="Times New Roman"/>
        <family val="1"/>
      </rPr>
      <t xml:space="preserve"> thành </t>
    </r>
    <r>
      <rPr>
        <i/>
        <sz val="11"/>
        <color theme="1"/>
        <rFont val="Times New Roman"/>
        <family val="1"/>
      </rPr>
      <t>"vào"</t>
    </r>
  </si>
  <si>
    <r>
      <t xml:space="preserve">Bổ sung tên </t>
    </r>
    <r>
      <rPr>
        <i/>
        <sz val="11"/>
        <color theme="1"/>
        <rFont val="Times New Roman"/>
        <family val="1"/>
      </rPr>
      <t>"Ngõ số 2"</t>
    </r>
    <r>
      <rPr>
        <sz val="11"/>
        <color theme="1"/>
        <rFont val="Times New Roman"/>
        <family val="1"/>
      </rPr>
      <t xml:space="preserve">, sửa </t>
    </r>
    <r>
      <rPr>
        <i/>
        <sz val="11"/>
        <color theme="1"/>
        <rFont val="Times New Roman"/>
        <family val="1"/>
      </rPr>
      <t>"sông"</t>
    </r>
    <r>
      <rPr>
        <sz val="11"/>
        <color theme="1"/>
        <rFont val="Times New Roman"/>
        <family val="1"/>
      </rPr>
      <t xml:space="preserve"> thành </t>
    </r>
    <r>
      <rPr>
        <i/>
        <sz val="11"/>
        <color theme="1"/>
        <rFont val="Times New Roman"/>
        <family val="1"/>
      </rPr>
      <t>"Sông Công"</t>
    </r>
  </si>
  <si>
    <r>
      <t xml:space="preserve">Thêm tên </t>
    </r>
    <r>
      <rPr>
        <i/>
        <sz val="11"/>
        <color theme="1"/>
        <rFont val="Times New Roman"/>
        <family val="1"/>
      </rPr>
      <t>"Bình Sơn"</t>
    </r>
  </si>
  <si>
    <r>
      <t xml:space="preserve">Sửa </t>
    </r>
    <r>
      <rPr>
        <i/>
        <sz val="11"/>
        <color theme="1"/>
        <rFont val="Times New Roman"/>
        <family val="1"/>
      </rPr>
      <t>"sông"</t>
    </r>
    <r>
      <rPr>
        <sz val="11"/>
        <color theme="1"/>
        <rFont val="Times New Roman"/>
        <family val="1"/>
      </rPr>
      <t xml:space="preserve"> thành</t>
    </r>
    <r>
      <rPr>
        <i/>
        <sz val="11"/>
        <color theme="1"/>
        <rFont val="Times New Roman"/>
        <family val="1"/>
      </rPr>
      <t xml:space="preserve"> "Sông Công"</t>
    </r>
  </si>
  <si>
    <r>
      <rPr>
        <sz val="11"/>
        <rFont val="Times New Roman"/>
        <family val="1"/>
      </rPr>
      <t xml:space="preserve">Điều chỉnh tên </t>
    </r>
    <r>
      <rPr>
        <i/>
        <sz val="11"/>
        <rFont val="Times New Roman"/>
        <family val="1"/>
      </rPr>
      <t>"Các đường còn lại Khu B - Khu dân cư Thiên Lộc"</t>
    </r>
    <r>
      <rPr>
        <sz val="11"/>
        <rFont val="Times New Roman"/>
        <family val="1"/>
      </rPr>
      <t xml:space="preserve"> thành </t>
    </r>
    <r>
      <rPr>
        <i/>
        <sz val="11"/>
        <rFont val="Times New Roman"/>
        <family val="1"/>
      </rPr>
      <t>"Đường quy hoạch rộng 13,5m (từ lô 65 đến lô 95, lô 97 đến lô 127, lô 207 đến lô 234, lô 254 đến lô 1104, lô 759 đến lô 811, lô 711 đến lô 753, lô 987 đến lô 999, lô 1007 đến lô 1015)"</t>
    </r>
    <r>
      <rPr>
        <sz val="11"/>
        <color rgb="FFFF0000"/>
        <rFont val="Times New Roman"/>
        <family val="1"/>
      </rPr>
      <t xml:space="preserve">
Đề xuất giảm do mức giá chưa phù hợp với mức giá của đoạn đường 29m trong khu: mức giá đề xuất của trục đường 29m là 1,9 triệu đồng, do đó đề xuất mức giá của trục 13,5m (là nhánh của trục 29m) giảm từ 3 triệu đồng xuống 1,75 triệu đồng</t>
    </r>
  </si>
  <si>
    <r>
      <rPr>
        <sz val="11"/>
        <rFont val="Times New Roman"/>
        <family val="1"/>
      </rPr>
      <t>Điều chỉnh gộp đoạn</t>
    </r>
    <r>
      <rPr>
        <i/>
        <sz val="11"/>
        <rFont val="Times New Roman"/>
        <family val="1"/>
      </rPr>
      <t>"Các đường còn lại Khu A - Khu dân cư Thiên Lộc"</t>
    </r>
    <r>
      <rPr>
        <sz val="11"/>
        <rFont val="Times New Roman"/>
        <family val="1"/>
      </rPr>
      <t xml:space="preserve"> và </t>
    </r>
    <r>
      <rPr>
        <i/>
        <sz val="11"/>
        <rFont val="Times New Roman"/>
        <family val="1"/>
      </rPr>
      <t>"Các đường chia lô còn lại thuộc Khu dân cư Thiên Lộc"</t>
    </r>
    <r>
      <rPr>
        <sz val="11"/>
        <rFont val="Times New Roman"/>
        <family val="1"/>
      </rPr>
      <t xml:space="preserve"> thành </t>
    </r>
    <r>
      <rPr>
        <i/>
        <sz val="11"/>
        <rFont val="Times New Roman"/>
        <family val="1"/>
      </rPr>
      <t>"Đường chia lô còn lại trong Khu dân cư đoạn đường Thống Nhất"</t>
    </r>
    <r>
      <rPr>
        <sz val="11"/>
        <rFont val="Times New Roman"/>
        <family val="1"/>
      </rPr>
      <t xml:space="preserve">  </t>
    </r>
    <r>
      <rPr>
        <sz val="11"/>
        <color rgb="FFFF0000"/>
        <rFont val="Times New Roman"/>
        <family val="1"/>
      </rPr>
      <t xml:space="preserve">
Đề xuất gộp 5.2.2 và 5.2.3
Đề xuất giảm do mức giá chưa phù hợp với mức giá của đoạn đường 29m trong khu: mức giá đề xuất của trục đường 29m (vào 75m) là 1,9 triệu đồng, do đó đề xuất mức giá của các trục còn lại (là nhánh của trục 29m và ở vị trí phía trong của khu) giảm từ 2,5 triệu đồng xuống 1,2 triệu đồng</t>
    </r>
  </si>
  <si>
    <r>
      <t xml:space="preserve">Sửa </t>
    </r>
    <r>
      <rPr>
        <i/>
        <sz val="11"/>
        <color rgb="FF000000"/>
        <rFont val="Times New Roman"/>
        <family val="1"/>
      </rPr>
      <t>"Trục đường Vinh Sơn - Thu Quang - Minh Đức"</t>
    </r>
    <r>
      <rPr>
        <sz val="11"/>
        <color rgb="FF000000"/>
        <rFont val="Times New Roman"/>
        <family val="1"/>
      </rPr>
      <t xml:space="preserve">  thành </t>
    </r>
    <r>
      <rPr>
        <i/>
        <sz val="11"/>
        <color rgb="FF000000"/>
        <rFont val="Times New Roman"/>
        <family val="1"/>
      </rPr>
      <t>"Trục đường từ UBND phường Châu Sơn đi Đập Líp - Minh Đức"</t>
    </r>
    <r>
      <rPr>
        <sz val="11"/>
        <color rgb="FF000000"/>
        <rFont val="Times New Roman"/>
        <family val="1"/>
      </rPr>
      <t xml:space="preserve"> (Theo NQ 814/ NQ - UBTVQH14 ngày 21/11/2019), thay đổi cho phù hợp địa danh tại địa phương. </t>
    </r>
    <r>
      <rPr>
        <sz val="11"/>
        <color rgb="FFFF0000"/>
        <rFont val="Times New Roman"/>
        <family val="1"/>
      </rPr>
      <t>Vị trí không thay đổi so với QĐ 46</t>
    </r>
  </si>
  <si>
    <r>
      <t xml:space="preserve">Sửa </t>
    </r>
    <r>
      <rPr>
        <i/>
        <sz val="11"/>
        <color theme="1"/>
        <rFont val="Times New Roman"/>
        <family val="1"/>
      </rPr>
      <t>"đi tiếp 250m"</t>
    </r>
    <r>
      <rPr>
        <sz val="11"/>
        <color theme="1"/>
        <rFont val="Times New Roman"/>
        <family val="1"/>
      </rPr>
      <t xml:space="preserve"> thành </t>
    </r>
    <r>
      <rPr>
        <i/>
        <sz val="11"/>
        <color theme="1"/>
        <rFont val="Times New Roman"/>
        <family val="1"/>
      </rPr>
      <t>"đến 400m"</t>
    </r>
    <r>
      <rPr>
        <sz val="11"/>
        <color theme="1"/>
        <rFont val="Times New Roman"/>
        <family val="1"/>
      </rPr>
      <t xml:space="preserve"> cho phù hợp </t>
    </r>
    <r>
      <rPr>
        <sz val="11"/>
        <color rgb="FFFF0000"/>
        <rFont val="Times New Roman"/>
        <family val="1"/>
      </rPr>
      <t xml:space="preserve">(Vị trí không thay đổi so với QĐ 46); </t>
    </r>
    <r>
      <rPr>
        <sz val="11"/>
        <color theme="1"/>
        <rFont val="Times New Roman"/>
        <family val="1"/>
      </rPr>
      <t>Đường bê tông rộng 7m</t>
    </r>
  </si>
  <si>
    <r>
      <t xml:space="preserve">Sửa </t>
    </r>
    <r>
      <rPr>
        <i/>
        <sz val="11"/>
        <color theme="1"/>
        <rFont val="Times New Roman"/>
        <family val="1"/>
      </rPr>
      <t>"sau"</t>
    </r>
    <r>
      <rPr>
        <sz val="11"/>
        <color theme="1"/>
        <rFont val="Times New Roman"/>
        <family val="1"/>
      </rPr>
      <t xml:space="preserve"> thành </t>
    </r>
    <r>
      <rPr>
        <i/>
        <sz val="11"/>
        <color theme="1"/>
        <rFont val="Times New Roman"/>
        <family val="1"/>
      </rPr>
      <t>"qua"</t>
    </r>
  </si>
  <si>
    <r>
      <t xml:space="preserve">Sửa </t>
    </r>
    <r>
      <rPr>
        <i/>
        <sz val="11"/>
        <color rgb="FF000000"/>
        <rFont val="Times New Roman"/>
        <family val="1"/>
      </rPr>
      <t>"nhà văn hóa"</t>
    </r>
    <r>
      <rPr>
        <sz val="11"/>
        <color rgb="FF000000"/>
        <rFont val="Times New Roman"/>
        <family val="1"/>
      </rPr>
      <t xml:space="preserve"> thành</t>
    </r>
    <r>
      <rPr>
        <i/>
        <sz val="11"/>
        <color rgb="FF000000"/>
        <rFont val="Times New Roman"/>
        <family val="1"/>
      </rPr>
      <t xml:space="preserve"> "xóm" </t>
    </r>
  </si>
  <si>
    <r>
      <t xml:space="preserve">Sửa </t>
    </r>
    <r>
      <rPr>
        <i/>
        <sz val="11"/>
        <color rgb="FF000000"/>
        <rFont val="Times New Roman"/>
        <family val="1"/>
      </rPr>
      <t>"nhà văn hóa"</t>
    </r>
    <r>
      <rPr>
        <sz val="11"/>
        <color rgb="FF000000"/>
        <rFont val="Times New Roman"/>
        <family val="1"/>
      </rPr>
      <t xml:space="preserve"> thành </t>
    </r>
    <r>
      <rPr>
        <i/>
        <sz val="11"/>
        <color rgb="FF000000"/>
        <rFont val="Times New Roman"/>
        <family val="1"/>
      </rPr>
      <t xml:space="preserve">"xóm" </t>
    </r>
  </si>
  <si>
    <r>
      <t xml:space="preserve">Sửa </t>
    </r>
    <r>
      <rPr>
        <i/>
        <sz val="11"/>
        <color rgb="FF000000"/>
        <rFont val="Times New Roman"/>
        <family val="1"/>
      </rPr>
      <t>"nhà văn hóa"</t>
    </r>
    <r>
      <rPr>
        <sz val="11"/>
        <color rgb="FF000000"/>
        <rFont val="Times New Roman"/>
        <family val="1"/>
      </rPr>
      <t xml:space="preserve"> thành </t>
    </r>
    <r>
      <rPr>
        <i/>
        <sz val="11"/>
        <color rgb="FF000000"/>
        <rFont val="Times New Roman"/>
        <family val="1"/>
      </rPr>
      <t>"xóm"</t>
    </r>
    <r>
      <rPr>
        <sz val="11"/>
        <color rgb="FF000000"/>
        <rFont val="Times New Roman"/>
        <family val="1"/>
      </rPr>
      <t xml:space="preserve">; Sửa </t>
    </r>
    <r>
      <rPr>
        <i/>
        <sz val="11"/>
        <color rgb="FF000000"/>
        <rFont val="Times New Roman"/>
        <family val="1"/>
      </rPr>
      <t>"Ghềnh Chè"</t>
    </r>
    <r>
      <rPr>
        <sz val="11"/>
        <color rgb="FF000000"/>
        <rFont val="Times New Roman"/>
        <family val="1"/>
      </rPr>
      <t xml:space="preserve"> thành </t>
    </r>
    <r>
      <rPr>
        <i/>
        <sz val="11"/>
        <color rgb="FF000000"/>
        <rFont val="Times New Roman"/>
        <family val="1"/>
      </rPr>
      <t>"đi xóm Tiền Tiến"</t>
    </r>
    <r>
      <rPr>
        <sz val="11"/>
        <color rgb="FF000000"/>
        <rFont val="Times New Roman"/>
        <family val="1"/>
      </rPr>
      <t xml:space="preserve"> theo đề xuất của UBND xã Bình Sơn</t>
    </r>
  </si>
  <si>
    <r>
      <t xml:space="preserve">Sửa </t>
    </r>
    <r>
      <rPr>
        <i/>
        <sz val="11"/>
        <color rgb="FF000000"/>
        <rFont val="Times New Roman"/>
        <family val="1"/>
      </rPr>
      <t>"nhà văn hóa"</t>
    </r>
    <r>
      <rPr>
        <sz val="11"/>
        <color rgb="FF000000"/>
        <rFont val="Times New Roman"/>
        <family val="1"/>
      </rPr>
      <t xml:space="preserve">; Sửa </t>
    </r>
    <r>
      <rPr>
        <i/>
        <sz val="11"/>
        <color rgb="FF000000"/>
        <rFont val="Times New Roman"/>
        <family val="1"/>
      </rPr>
      <t>"cầu Bình Định"</t>
    </r>
    <r>
      <rPr>
        <sz val="11"/>
        <color rgb="FF000000"/>
        <rFont val="Times New Roman"/>
        <family val="1"/>
      </rPr>
      <t xml:space="preserve"> thành </t>
    </r>
    <r>
      <rPr>
        <i/>
        <sz val="11"/>
        <color rgb="FF000000"/>
        <rFont val="Times New Roman"/>
        <family val="1"/>
      </rPr>
      <t xml:space="preserve">"ngã ba sân bóng Bình Định" </t>
    </r>
    <r>
      <rPr>
        <sz val="11"/>
        <color rgb="FF000000"/>
        <rFont val="Times New Roman"/>
        <family val="1"/>
      </rPr>
      <t>theo đề xuất của UBND xã Bình Sơn</t>
    </r>
  </si>
  <si>
    <r>
      <t xml:space="preserve">Bỏ </t>
    </r>
    <r>
      <rPr>
        <i/>
        <sz val="11"/>
        <color theme="1"/>
        <rFont val="Times New Roman"/>
        <family val="1"/>
      </rPr>
      <t>"(hết đất phường Bách Quang)"</t>
    </r>
    <r>
      <rPr>
        <sz val="11"/>
        <color theme="1"/>
        <rFont val="Times New Roman"/>
        <family val="1"/>
      </rPr>
      <t xml:space="preserve"> cho phù hợp với đoạn sau</t>
    </r>
  </si>
  <si>
    <r>
      <t xml:space="preserve">Bổ sung tên </t>
    </r>
    <r>
      <rPr>
        <i/>
        <sz val="11"/>
        <color theme="1"/>
        <rFont val="Times New Roman"/>
        <family val="1"/>
      </rPr>
      <t>"Ngõ số 3"</t>
    </r>
    <r>
      <rPr>
        <sz val="11"/>
        <color theme="1"/>
        <rFont val="Times New Roman"/>
        <family val="1"/>
      </rPr>
      <t xml:space="preserve">, </t>
    </r>
    <r>
      <rPr>
        <i/>
        <sz val="11"/>
        <color theme="1"/>
        <rFont val="Times New Roman"/>
        <family val="1"/>
      </rPr>
      <t>"(Ngõ đối diện nhà văn hóa tổ dân phố Pha)"</t>
    </r>
    <r>
      <rPr>
        <sz val="11"/>
        <color theme="1"/>
        <rFont val="Times New Roman"/>
        <family val="1"/>
      </rPr>
      <t>.
Nâng cấp từ đường bê tông 3m thành đường bê tông 5m</t>
    </r>
  </si>
  <si>
    <r>
      <t xml:space="preserve">Sửa </t>
    </r>
    <r>
      <rPr>
        <i/>
        <sz val="11"/>
        <color theme="1"/>
        <rFont val="Times New Roman"/>
        <family val="1"/>
      </rPr>
      <t>"trường"</t>
    </r>
    <r>
      <rPr>
        <sz val="11"/>
        <color theme="1"/>
        <rFont val="Times New Roman"/>
        <family val="1"/>
      </rPr>
      <t xml:space="preserve"> thành </t>
    </r>
    <r>
      <rPr>
        <i/>
        <sz val="11"/>
        <color theme="1"/>
        <rFont val="Times New Roman"/>
        <family val="1"/>
      </rPr>
      <t>"Bệnh xá"</t>
    </r>
    <r>
      <rPr>
        <sz val="11"/>
        <color theme="1"/>
        <rFont val="Times New Roman"/>
        <family val="1"/>
      </rPr>
      <t>. Thay đổi lại đoạn đường do cổng trường Quân sự Quân khu I thuộc địa phận xã Thượng Đình, huyện Phú Bình</t>
    </r>
  </si>
  <si>
    <r>
      <t xml:space="preserve">Bổ sung tên </t>
    </r>
    <r>
      <rPr>
        <i/>
        <sz val="11"/>
        <color theme="1"/>
        <rFont val="Times New Roman"/>
        <family val="1"/>
      </rPr>
      <t>"Ngõ số 623"</t>
    </r>
    <r>
      <rPr>
        <sz val="11"/>
        <color theme="1"/>
        <rFont val="Times New Roman"/>
        <family val="1"/>
      </rPr>
      <t xml:space="preserve">, </t>
    </r>
    <r>
      <rPr>
        <i/>
        <sz val="11"/>
        <color theme="1"/>
        <rFont val="Times New Roman"/>
        <family val="1"/>
      </rPr>
      <t>"(Ngõ rẽ trường Tiểu học Ninh Sơn"</t>
    </r>
    <r>
      <rPr>
        <sz val="11"/>
        <color theme="1"/>
        <rFont val="Times New Roman"/>
        <family val="1"/>
      </rPr>
      <t xml:space="preserve"> </t>
    </r>
  </si>
  <si>
    <t xml:space="preserve"> - Điều chỉnh "xã", "xóm" thành "phường", "tổ dân phố" theo NQ 469/NQ-UBTVQH.
</t>
  </si>
  <si>
    <t>Ngõ 40: từ Quốc lộ 3 vào đến nhà ông Thiệp Đô</t>
  </si>
  <si>
    <t>Ngõ 35: từ Quốc lộ 3 vào đến xí nghiệp chăn nuôi Phổ Yên</t>
  </si>
  <si>
    <t>Ngõ 36: từ Quốc lộ 3 vào đến nhà ông Can Hiện tổ dân phố Quang Trung</t>
  </si>
  <si>
    <t>Ngõ 20: từ Quốc lộ 3 vào đến Nhà văn hóa tổ dân phố Kim Tỉnh</t>
  </si>
  <si>
    <t>Ngõ 29: từ Quốc lộ 3 vào đến nhà ông bà Long Hoan tổ dân phố Thanh Xuyên 4</t>
  </si>
  <si>
    <t>Ngõ 33: từ Quốc lộ 3 vào đến ngã ba nhà ông Chinh Bích tổ dân phố Thanh Hoa</t>
  </si>
  <si>
    <t>Ngõ 26: từ Quốc lộ 3 vào đến nhà ông bà Phúc Duyên tổ dân phố Thanh Hoa</t>
  </si>
  <si>
    <t>ĐƯỜNG TRƯỜNG CHINH (từ ngã ba Tân Hương (Km40+100) đến đường đi Tiên Phong (Km43))</t>
  </si>
  <si>
    <t>Từ đường rẽ vào trường THCS Đỗ Cận đến cách ngã tư Ba Hàng 100m (Km43 + 45 - Km43 + 350)</t>
  </si>
  <si>
    <t xml:space="preserve"> - Giáp thành phố Sông Công (phường Phố Cò), Từ Km45/H9+50m (giáp đất thành phố Phổ Yên) đến Km 46/H5 (đường rẽ vào Tổng kho cũ), (giá 7,5 triệu đồng)
</t>
  </si>
  <si>
    <t xml:space="preserve"> 
- Điều chỉnh tuyến theo QĐ 46 là "Từ Quốc lộ 3 đến Xí nghiệp Xi măng Đồng Tiến", kéo dài thêm 200m để thể hiện hết toàn tuyến.
</t>
  </si>
  <si>
    <t>Từ Quốc lộ 3 (nhà ông Đào Nam Tuấn) đến Tỉnh lộ 261 (nhà ông Lê Bá Cường tổ dân phố số 1)</t>
  </si>
  <si>
    <t>Từ Quốc lộ 3 (cạnh nhà ông Thích tổ dân phố Thành Lập) đến Tỉnh lộ 261 đi Phú Bình</t>
  </si>
  <si>
    <t xml:space="preserve"> - Điều chỉnh tuyến theo QĐ 46 là "Từ giáp đất Nhà văn hóa tổ dân phố Thành Lập đến Tỉnh lộ 261 đi Phú Bình (nhà ông Vạn)" vì đoạn còn lại đã thu hồi trong khu dân cư Khánh Phương.
</t>
  </si>
  <si>
    <t>Từ nhà bà Bình đến giáp đất Công ty cổ phần Nam Việt (Km47 - Km47 + 250)</t>
  </si>
  <si>
    <t xml:space="preserve"> - Điều chỉnh "Nhà máy cám Trư Đại " thành "Công ty cổ phần Nam Việt" để đúng với thực tế.
- Giáp thành phố Sông Công (phường Phố Cò), Từ Km47+26m (đường rẽ phía Bắc tổ dân phố 2A) đến Km 48/H6-40m (Cầu Lu), (giá 7 triệu đồng)</t>
  </si>
  <si>
    <t>Giáp thành phố Sông Công (phường Bách Quang), Từ Km 48/H6-40m (Cầu Lu) đến Km 51/H8+50m (đường rẽ Trường Văn hóa I, Bộ Công an), (giá 6,5 triệu đồng)</t>
  </si>
  <si>
    <t>ĐƯỜNG TÔN ĐỨC THẮNG (từ ngã tư Quốc lộ 3 cũ (Km43+500) đến Tỉnh lộ 261 Km 47+350))</t>
  </si>
  <si>
    <t xml:space="preserve"> - Chuyển sang từ Tỉnh lộ 261 thị xã Phổ Yên đi huyện Phú Bình sang theo NQ 30/NQ-HĐND.</t>
  </si>
  <si>
    <t xml:space="preserve"> - Chuyển sang từ Tỉnh lộ 261 thị xã Phổ Yên đi huyện Phú Bình sang theo NQ 30/NQ-HĐND.
 - Điều chỉnh "thị xã" thành "thành phố" theo NQ 469/NQ-UBTVQH15.
 - Giáp với huyện Phú Bình (xã Điềm Thụy), Tỉnh lộ 261C: Từ ngã ba Núi Căng đi Phổ Yên đến hết đất Điềm Thụy, (giá 2,8 triệu đồng)</t>
  </si>
  <si>
    <t>Từ đường Tôn Đức Thắng (Tỉnh lộ 261) đất bà Nguyễn Thị Hảo đến đất ông Đỗ Thành Thuyết tổ dân phố Thành Lập</t>
  </si>
  <si>
    <t>Từ đường Tôn Đức Thắng (Tỉnh lộ 261) đất ông Mẫn Xuân Phúc đến đất ông Đỗ Văn Cần tổ dân phố Thành Lập giáp đường sắt.</t>
  </si>
  <si>
    <t>Từ đường Tôn Đức Thắng (Tỉnh lộ 261) đất bà Nguyễn Thị Thu Phương qua Nhà văn hóa mới tổ dân phố Thành Lập đến đất bà Nguyễn Thị Thúy tổ dân phố Thành Lập</t>
  </si>
  <si>
    <t>Từ đường Tôn Đức Thắng (Tỉnh lộ 261) đất ông Nguyễn Thanh Tùng qua nghĩa trang liệt sỹ đến hết đất ông Nguyễn Văn Ước tổ dân phố Thành Lập</t>
  </si>
  <si>
    <t>Từ đường Tôn Đức Thắng (Tỉnh lộ 261) qua Nhà văn hóa cũ tổ dân phố Thành Lập đến hết đất ông Nguyễn Văn Vịnh tổ dân phố Thành Lập</t>
  </si>
  <si>
    <t>Từ đường Tôn Đức Thắng (Tỉnh lộ 261) đất ông Phạm Văn Thuần đến bà Nguyễn Thị Liên tổ dân phố Ấm</t>
  </si>
  <si>
    <t>Từ đường Tôn Đức Thắng (Tỉnh lộ 261) đất ông Đồng Văn Chung tổ dân phố Diện đến đất ông Trần Huy Khôi tổ dân phố Diện</t>
  </si>
  <si>
    <t xml:space="preserve"> - Điều chỉnh tuyến theo QĐ 46 "Từ mương Núi Cốc (giáp đất khu dân cư Hồng Diện) đến đường sắt", điều chỉnh cho đúng với hiện trạng thực tế.
</t>
  </si>
  <si>
    <t>Từ đường Tôn Đức Thắng (Tỉnh lộ 261) đến giáp đất bà Đồng Thị Mùi, tổ dân phố Diện</t>
  </si>
  <si>
    <t>Từ Tỉnh lộ 261 đất ông Đoàn Văn Ban tổ dân phố Ấm  đến đất ông Dương Văn Chiến tổ dân phố Ấm</t>
  </si>
  <si>
    <t>Từ Tỉnh lộ 261 (nhà bà Thung Đạt) qua đường sắt đến ngã tư tổ dân phố Chùa</t>
  </si>
  <si>
    <t xml:space="preserve"> - Điều chỉnh tuyến theo QĐ 46 "Từ Tỉnh lộ 261 (nhà bà Thung Đạt) đến đường sắt", kéo dài thêm 320m để hết tuyến đều có giá.
</t>
  </si>
  <si>
    <t>Từ Tỉnh lộ 261 (nhà bà Nguyễn Thị Vân) đến đường sắt</t>
  </si>
  <si>
    <t>Từ đường Tôn Đức Thắng (Tỉnh lộ 261) qua trường Mầm non Hồng Tiến I đến đường sắt</t>
  </si>
  <si>
    <t>Từ Tỉnh lộ 261 (nhà ông Luật Hậu) đi tổ dân phố Tâm Quang đến đầu cầu Đồng Tâm</t>
  </si>
  <si>
    <t>Từ Tỉnh lộ 261, nhà bà Vát đến nhà bà Bách tổ dân phố Trung Tâm</t>
  </si>
  <si>
    <t>Từ Tỉnh lộ 261, nhà bà Út đến ngã ba nhà ông Hoàng tổ dân phố Thống Nhất</t>
  </si>
  <si>
    <t>Từ Tỉnh lộ 261, nhà ông Vân đến nhà ông Tiến, tổ dân phố Thống Nhất</t>
  </si>
  <si>
    <t>Từ Tỉnh lộ 261, nhà ông Thành đến nhà ông Tường, tổ dân phố Cầu Rẽo</t>
  </si>
  <si>
    <t>Ngõ 12: từ đường Tôn Đức Thắng đến ngã ba trường Mầm non Bãi Bông</t>
  </si>
  <si>
    <t xml:space="preserve"> - Chuyển sang từ Tỉnh lộ 261 thị xã Phổ Yên đi huyện Phú Bình sang theo NQ 30/NQ-HĐND.
</t>
  </si>
  <si>
    <t>Từ đường Tôn Đức Thắng (Tỉnh lộ 261) đến đất ông Lưu Văn Lạc tổ dân phố Hắng</t>
  </si>
  <si>
    <t>Từ đường Tôn Đức Thắng (Tỉnh lộ 261) đất ông Nguyễn Xuân Đại đến nhà ông Tạ Quang Hiền, tổ dân phố Hắng</t>
  </si>
  <si>
    <t>Từ đường Tôn Đức Thắng (Tỉnh lộ 261) cạnh hiệu thuốc Khánh Hoà đến nhà ông Dương Văn Đoan, tổ dân phố Hắng</t>
  </si>
  <si>
    <t>Từ dường Tôn Đức Thắng (Tỉnh lộ 261) đến nghĩa địa Núi Trọc tổ dân phố Hắng</t>
  </si>
  <si>
    <t>Từ đường Tôn Đức Thắng (Tỉnh lộ 261) đến hết đất nhà Phượng Đào tổ dân phố Cống Thượng</t>
  </si>
  <si>
    <t>Từ đường Tôn Đức Thắng (Tỉnh lộ 261) đất ông Nguyễn Sinh Tùng tổ dân phố Hắng qua cổng chùa Hắng đến hết đất hồ tổ dân phố Hắng</t>
  </si>
  <si>
    <t>Từ đường Tôn Đức Thắng (Tỉnh lộ 261) đi Nhà văn hóa tổ dân phố Hanh đến khu tái định cư xóm Hanh và xóm Cống Thượng</t>
  </si>
  <si>
    <t>Từ đường Tôn Đức Thắng (Tỉnh lộ 261), nhà ông Nguyễn Thanh Tùng đến hết đất nhà bà Dương Thị Thiều tổ dân phố Hanh</t>
  </si>
  <si>
    <t>Từ đường Tôn Đức Thắng (Tỉnh lộ 261) đến hết đất phường Hồng Tiến (đường Võ Nguyên Giáp kéo dài)</t>
  </si>
  <si>
    <t>Từ đường Tôn Đức Thắng (Tỉnh lộ 261) đến hết đất ông Trần Văn Hưng, tổ dân phố Hanh</t>
  </si>
  <si>
    <t xml:space="preserve">Từ đường Tôn Đức Thắng (Tỉnh lộ 261) nhà ông Thắng (Duyên) đến hết đất hồ tổ dân phố Hắng </t>
  </si>
  <si>
    <t>Từ Quốc lộ 3 đến hết đất khu dân cư VIF, phường Ba Hàng</t>
  </si>
  <si>
    <t>Từ hết đất khu dân cư VIF đến cầu Trâu II</t>
  </si>
  <si>
    <t>Từ Tỉnh lộ 261, nhà ông Vỵ qua Nhà văn hóa tổ dân phố Yên Ninh đến kênh Núi Cốc</t>
  </si>
  <si>
    <t>Từ Tỉnh lộ 261, nhà ông Uyển Cần đến ngã ba nhà ông Lưu, tổ dân phố 3</t>
  </si>
  <si>
    <t>Từ Tỉnh lộ 261, cạnh nhà ông Bình đến ngã ba nhà ông Luyến tổ dân phố 3</t>
  </si>
  <si>
    <t>Từ Tỉnh lộ 261, cạnh nhà ông Dần qua tổ dân phố Yên Ninh đến gặp đường đi bệnh viện Quân Y 91</t>
  </si>
  <si>
    <t>Từ Tỉnh lộ 261 đến trung tâm cai nghiện</t>
  </si>
  <si>
    <t>Từ Tỉnh lộ 261 đến nhà ông Tần Phái</t>
  </si>
  <si>
    <t>Từ Tỉnh lộ 261 đến Nhà văn hóa tổ dân phố Yên Trung</t>
  </si>
  <si>
    <t>Từ Tỉnh lộ 261 đến ngã ba nhà ông Luyện Nhàn (hết khu dân cư Yên Thứ)</t>
  </si>
  <si>
    <t>Từ Tỉnh lộ 261 nhà ông bà Lan Bằng đến ngã ba nhà ông Biên</t>
  </si>
  <si>
    <t>Từ Tỉnh lộ 261 nhà ông Học vào 250 m</t>
  </si>
  <si>
    <t>Ngõ 20 từ đường Tỉnh lộ 261 đến Nhà văn hóa tổ dân phố Hưng Thịnh</t>
  </si>
  <si>
    <t xml:space="preserve"> - Điều chỉnh tuyến theo QĐ 46 "Từ Cầu Nhái đến hết đất nhà ông Phúc, xóm Thượng Vụ", giảm 80m để bố cục các đoạn cùng tính chất, giá trị vào cùng 1 vị trí.</t>
  </si>
  <si>
    <t>Từ đường Tỉnh lộ 274 đi xóm Thượng Vụ 1 đến ngã ba quán ông Nguyễn Văn Bình</t>
  </si>
  <si>
    <t xml:space="preserve">Từ ngã ba quán ông Nguyễn Văn Bình đến đường Tỉnh lộ 274 </t>
  </si>
  <si>
    <t>Từ hết đất chợ Vạn Phái đến giáp tái định cư Vạn Phái</t>
  </si>
  <si>
    <t>Từ giáp tái định cư Vạn Phái đến ngã ba nhà ông Hách đi cầu Bến Vạn</t>
  </si>
  <si>
    <t>Từ ngã ba bưu điện xã đến ngã tư Trám</t>
  </si>
  <si>
    <t>Từ ngã ba đình làng Xuân Hà đến hết đất Nhà văn hoá xóm Xuân Hà 2</t>
  </si>
  <si>
    <t>Từ hết đất Nhà văn hoá xóm Xuân Hà 2 đến cầu bê tông (giáp đất xã Minh Đức)</t>
  </si>
  <si>
    <t>Từ ngã ba đình làng Xuân Hà qua trường Tiểu học Thành Công 2 đến đường Tỉnh lộ 274</t>
  </si>
  <si>
    <t>Từ đường Tỉnh lộ 274 đến qua đường liên kết vùng 250m</t>
  </si>
  <si>
    <t>Từ ngã ba nhà ông Long Trúc đến cầu nhà ông Cơ (qua điểm trường Mầm non Thành Công 1)</t>
  </si>
  <si>
    <t>Từ ngã ba chợ Long Thành đến hết tái định cư Thành Công 3</t>
  </si>
  <si>
    <t>Từ giáp tái định cư Thành Công 3 đến hết đất nhà ông Cương Hoa xóm Xuân Dương</t>
  </si>
  <si>
    <t>Từ ngã ba cổng Làng Đanh đến hết trường Tiểu học Thành Công 1</t>
  </si>
  <si>
    <t>Từ hết đất trường Tiểu học Thành Công 1 đến hết đất nhà ông Hùng (ngã tư xóm Đầm Đanh)</t>
  </si>
  <si>
    <t>Từ đường Tỉnh lộ 274 qua nhà văn hoá xóm Xuân Hà 4 đi xã Minh Đức (hết địa phận xã Thành Công)</t>
  </si>
  <si>
    <t>Từ đường Tỉnh lộ 274 đến hết đất nhà văn hoá xóm Xuân Hà 4</t>
  </si>
  <si>
    <t>Từ đường Tỉnh lộ 274 (nhà ông Đàm Quang Định) đi qua xóm Xuân Dương đến đường Tỉnh lộ 274 (nhà ông Bình Nguyên)</t>
  </si>
  <si>
    <t>Từ đường Tỉnh lộ 274 (nhà ông Đặng Văn Man, xóm Bìa) đi hồ Suối Lạnh (đến ngã ba giao với đường Gò Đồn đi hồ Suối Lạnh)</t>
  </si>
  <si>
    <t>Từ ngã ba Kho dự trữ C203 + 200m đến ngã tư nút giao với đường Vạn Xuân</t>
  </si>
  <si>
    <t xml:space="preserve"> - Chuyển từ đường Quốc lộ 3 đi Tiên Phong sang theo NQ 30/NQ-HĐND.
- Đặt tên đường theo NQ 30/NQ-HĐND .
</t>
  </si>
  <si>
    <t>Từ đường đi Tiên Phong, giáp đất ông Thoại đến đường vào nhà máy Z131</t>
  </si>
  <si>
    <t>Từ đường đi Tiên Phong, cạnh nhà bà Ngân Dân đến nhà bà Hợp Xuân</t>
  </si>
  <si>
    <t>Từ ngã ba chợ Cầu Gô đến nhà ông Hà Văn Thắm tổ dân phố Đồng Xuân</t>
  </si>
  <si>
    <t>Từ ngã tư chùa Thù Lâm (hướng đi Nhà văn hóa Thù Lâm) vào 200m</t>
  </si>
  <si>
    <t xml:space="preserve"> - Chuyển từ đường "Quốc lộ 3 đi Tiên Phong" sang theo NQ 30/NQ-HĐND.</t>
  </si>
  <si>
    <t xml:space="preserve"> - Chuyển từ đường "Quốc lộ 3 đi Tiên Phong" sang theo NQ 30/NQ-HĐND.
- Điều chỉnh "xóm" thành "tổ dân phố" theo NQ 469/NQ-UBTVQH.
</t>
  </si>
  <si>
    <t>Từ ngã ba nhà ông Hoàng Văn Phán đến nhà ông Nguyễn Văn Huynh tổ dân phố Hòa Bình</t>
  </si>
  <si>
    <t>Từ nhà ông Hoàng Công Lộc đến nhà ông Nguyễn Huy Nam tổ dân phố Hòa Bình</t>
  </si>
  <si>
    <t>Từ ngã năm nhà ông Hoàng Văn Hòa tổ dân phố Giã Thù 2 đến nhà bà Minh Thạnh tổ dân phố Giã Thù 2</t>
  </si>
  <si>
    <t>Từ nhà bà Minh Thạnh tổ dân phố Giã Thù 2 đến trưởng Tiểu học Tiên Phong 1</t>
  </si>
  <si>
    <t>Từ qua trường Tiểu học Tiên Phong 1 đến ngã năm Cầu Gô</t>
  </si>
  <si>
    <t>Từ ngã năm Giã Thù (nhà bà Nguyễn Thị Nghìn) đến ngã ba nhà ông Hoàng Văn Lừng tổ dân phố Giã Thù 4</t>
  </si>
  <si>
    <t>Từ ngã năm Giã Thù (nhà ông Hoàng Văn Hòa tổ dân phố Giã Thù 2) đến nhà ông Hoàng Minh Tấn tổ dân phố Giã Thù 1</t>
  </si>
  <si>
    <t xml:space="preserve">  - Chuyển từ đường "Quốc lộ 3 đi Tiên Phong" sang theo NQ 30/NQ-HĐND.
</t>
  </si>
  <si>
    <t>Từ ngã năm Cầu Gô đến cổng làng Giã Trung</t>
  </si>
  <si>
    <t xml:space="preserve"> - Điều chỉnh tuyến theo QĐ 46 "Từ đường đi Tiên Phong + 100m" , Tăng thêm 350m, do có cùng cơ sở hạ tầng và giá trị tương đương nhau</t>
  </si>
  <si>
    <t>Tuyến đê Hà Châu: từ đường rẽ tổ dân phố Đông Đoài đến ngã tư nhà ông Hà Văn Bắc, tổ dân phố Đông Đoài</t>
  </si>
  <si>
    <t>Từ đường đi Tiên Phong (ngã ba nhà ông Đào Văn Tiến) đến hết trường Tiểu học Tiên Phong 2</t>
  </si>
  <si>
    <t>Từ qua trường Tiểu học Tiên Phong 2 đến chân đê Yên Trung (cống Bò Đái)</t>
  </si>
  <si>
    <t>ĐƯỜNG NGÔ GIA TỰ (từ Quốc lộ 3 cũ Km42+700 đến đường Nguyễn Cấu, phường Ba Hàng)</t>
  </si>
  <si>
    <t>ĐƯỜNG ĐẶNG THÙY TRÂM (từ Tỉnh lộ 261 (Km40+700) đến cổng phụ bệnh viện Quân Y 91)</t>
  </si>
  <si>
    <t>ĐƯỜNG NGUYỄN THỊ MINH KHAI (từ Tỉnh lộ 261 đi Phú Bình (Km42) đến đường gom cao tốc Hà Nội -  Thái Nguyên, phường Đồng Tiến)</t>
  </si>
  <si>
    <t>Từ Tỉnh lộ 261 (Km42, ngã ba dốc Xe Trâu) + 120m</t>
  </si>
  <si>
    <t>ĐƯỜNG TRẦN NHẬT DUẬT (từ Tỉnh lộ 261 (Km39+300) đến Cầu Nhái, phường Đắc Sơn)</t>
  </si>
  <si>
    <t>Từ đường Đỗ Cận (Km 42, Tỉnh lộ 261) + 100m</t>
  </si>
  <si>
    <t>Từ đường Tỉnh lộ 274 (ngõ cạnh trường Tiểu học Đắc Sơn II) vào 250 m</t>
  </si>
  <si>
    <t>Từ đường Tỉnh lộ 274 (ngõ cạnh nhà ông Năm Luyện) vào 250 m</t>
  </si>
  <si>
    <t>Ngõ rẽ từ cầu Chặng đến gặp đường Tỉnh lộ 261</t>
  </si>
  <si>
    <t>Ngõ 10: vào đến ngã ba nhà ông Nguyễn Xuân Phúc</t>
  </si>
  <si>
    <t>Nhánh rẽ từ ngã ba nhà ông Nguyễn Xuân Phúc đến đường Tỉnh lộ 261</t>
  </si>
  <si>
    <t>Ngõ 16: vào 250 m</t>
  </si>
  <si>
    <t>Từ đường Tỉnh lộ 274 (ngõ cạnh nhà ông Kịp) vào 250 m</t>
  </si>
  <si>
    <t xml:space="preserve"> - Chuyển từ đường "Trường Chinh" theo NQ 30/NQ-HĐND.
 - Điều chỉnh tên theo QĐ 46 là "Tiểu học 1, xã Nam Tiến" để đúng với thực tế.</t>
  </si>
  <si>
    <t xml:space="preserve">Từ Quốc lộ 3 đến hết Công ty kinh doanh than Bắc Thái </t>
  </si>
  <si>
    <t>Từ giáp Công ty kinh doanh than Bắc Thái đến cống chui Phù Lôi</t>
  </si>
  <si>
    <t>Từ nhà ông Phạm Bá Lơ đến nhà ông Đỗ Văn Thơm, tổ dân phố Đầm</t>
  </si>
  <si>
    <t>Điều chỉnh "ông Thơm (trưởng xóm)" thành "ông Đỗ Văn Thơm, tổ dân phố Đầm"</t>
  </si>
  <si>
    <t xml:space="preserve">Từ nhà ông Đỗ Văn Thơm, tổ dân phố Đầm đến đê Chã </t>
  </si>
  <si>
    <t>Từ Trạm Y tế phường đến hết trường Tiểu học và THCS phường Tân Hương</t>
  </si>
  <si>
    <t>Từ UBND phường đến đất nhà ông Việt tổ dân phố Hương Trung</t>
  </si>
  <si>
    <t xml:space="preserve"> - Điều chỉnh tuyến theo QĐ 46 "Từ UBND xã + 100m đến đất nhà ông Việt xóm Hương Đình 2" để không bị trùng với trục chính của đường Phạm Tu theo NQ 30/NQ-HĐND.
- Điều chỉnh "tổ dân phố Hương Đình 2" thành" tổ dân phố Hương Trung" theo NĐ 79/NQĐ-HĐND".</t>
  </si>
  <si>
    <t>Ngõ 3: vào đến nhà bà Hoa Hải</t>
  </si>
  <si>
    <t>Ngõ 10: vào đến hết ao cá Bác Hồ</t>
  </si>
  <si>
    <t>Ngõ 4: vào đến nhà ông Thiệp</t>
  </si>
  <si>
    <t>Ngõ 16: vào đến nhà ông Sinh</t>
  </si>
  <si>
    <t>Từ nghè ông Đại đến cầu Bến Vạn, phường Nam Tiến (trừ tái định cư xóm Hạ)</t>
  </si>
  <si>
    <t>Từ nhà bà Tiến, tổ dân phố Giữa đến hết tái định cư Chiến Thắng</t>
  </si>
  <si>
    <t>ĐƯỜNG HOÀ BÌNH (từ đường Tỉnh lộ 261 Km38 chân cầu Đẫm, phường Đắc Sơn đến ĐT 261 Km 22+700 giáp huyện Đại Từ))</t>
  </si>
  <si>
    <t>Đường vào Nhà văn hóa tổ dân phố Thống Hạ từ đường Tỉnh lộ 261 vào 250m</t>
  </si>
  <si>
    <t>Đường đi vào Nhà văn hóa tổ dân phố Cây Xanh từ đường Tỉnh lộ 261 vào 250m</t>
  </si>
  <si>
    <t>Ngõ cạnh nhà ông Ca, từ đường Tỉnh lộ 261 vào 250m</t>
  </si>
  <si>
    <t>Từ đường Tỉnh lộ 261 đi đập Líp, giáp thành phố Sông Công</t>
  </si>
  <si>
    <t>Từ đường Tỉnh lộ 261 đi ngã ba xóm Đậu</t>
  </si>
  <si>
    <t>Từ đường Tỉnh lộ 261 đi tổ dân phố Thuận Đức</t>
  </si>
  <si>
    <t>Từ đường Tỉnh lộ 261 nhà Hạnh Trang đến nhà Quang Dự</t>
  </si>
  <si>
    <t>Từ đường Tỉnh lộ 261 đi tổ dân phố Trung</t>
  </si>
  <si>
    <t>Từ đường Tỉnh lộ 261 bê tông Tùng Tuấn đến nhà ông Phương Cây</t>
  </si>
  <si>
    <t>Từ trung tâm thương nghiệp đi xóm Nhe, xã Thành Công</t>
  </si>
  <si>
    <t>Từ trung tâm thương nghiệp đi tổ dân phố 3, phường Bắc Sơn, vào 500m</t>
  </si>
  <si>
    <t>Từ ngã ba đường T05 nhà La Nguyên Lức đến ngã ba đường Tỉnh lộ 261 hạt giao thông số 5</t>
  </si>
  <si>
    <t>Từ qua trung tâm thương nghiệp 500m đến đập tràn Bến Cao</t>
  </si>
  <si>
    <t>9.6</t>
  </si>
  <si>
    <t>9.7</t>
  </si>
  <si>
    <t>Từ ngã tư nhà Hoa Ý đến nhà ông Út Hay</t>
  </si>
  <si>
    <t>9.8</t>
  </si>
  <si>
    <t>9.9</t>
  </si>
  <si>
    <t>9.10</t>
  </si>
  <si>
    <t>9.11</t>
  </si>
  <si>
    <t>9.12</t>
  </si>
  <si>
    <t>9.13</t>
  </si>
  <si>
    <t>Từ đường Tỉnh lộ 261 nhà Thái Tuyên đến nhà Lê Doãn Phúc</t>
  </si>
  <si>
    <t>Từ đường Tỉnh lộ 261 đến ngã tư nhà ông Viên Bách</t>
  </si>
  <si>
    <t>Từ đường Tỉnh lộ 261 đến nhà ông Hội Thọ</t>
  </si>
  <si>
    <t>14.4</t>
  </si>
  <si>
    <t>Từ đường Tỉnh lộ 261 đi tổ dân phố A2</t>
  </si>
  <si>
    <t>Từ đường Tỉnh lộ 261 nhà ông Nguyễn Đức Tốn đến ngã tư nhà bà Trần Thị Lục</t>
  </si>
  <si>
    <t>Từ ngã ba UBND phường Bắc Sơn đến trạm biến thế Công ty chè Bắc Sơn</t>
  </si>
  <si>
    <t xml:space="preserve">Từ trường Tiểu học Phúc Thuận 2 đến hết đất xã Phúc Thuận </t>
  </si>
  <si>
    <t>23.5</t>
  </si>
  <si>
    <t>23.6</t>
  </si>
  <si>
    <t>Từ Tỉnh lộ 261 đi Đầm Ban, vào 200m</t>
  </si>
  <si>
    <t>Từ Tỉnh lộ 261 đi đền Vua Bà, vào 400m</t>
  </si>
  <si>
    <t>Từ cổng đền Vua Bà đi xuống đường Z131</t>
  </si>
  <si>
    <t>Ngã ba Tỉnh lộ 261 đi trường THCS Phúc Thuận, vào 200m</t>
  </si>
  <si>
    <t>Từ ngã ba Tỉnh lộ 261 đi Quân Xóm vào 200m</t>
  </si>
  <si>
    <t>ĐƯỜNG HOÀNG HOA THÁM (từ Tỉnh lộ 266 Km 0+00, tổ dân phố Mãn Chiêm, phường Hồng Tiến đến Tỉnh lộ 266 Km2+10, khu công nghiệp Điềm Thụy B, tổ dân phố Mãn Chiêm, phường Hồng Tiến (giáp huyện Phú Bình))</t>
  </si>
  <si>
    <t>Từ Tỉnh lộ 266 nhà ông Dương Văn Cường, tổ dân phố Giếng đi tổ dân phố Giếng đến ngã ba nhà Hà Văn Kệu</t>
  </si>
  <si>
    <t>Từ Tỉnh lộ 266 đến hết đất ông Hà Văn Huỳnh tổ dân phố Giếng</t>
  </si>
  <si>
    <t>Từ Tỉnh lộ 266, ba nhánh đi tổ dân phố Giếng, đất ông Dương Văn Giám tổ dân phố Giếng đến nhà ông Nguyễn Văn Sơn tổ dân phố Giếng</t>
  </si>
  <si>
    <t>Từ Tỉnh lộ 266 đến hết đất nhà ông Bùi Văn Thư tổ dân phố Giếng</t>
  </si>
  <si>
    <t>Từ Tỉnh lộ 266 đến hết đất ông Ngô Văn Dũng tổ dân phố Giếng</t>
  </si>
  <si>
    <t>Từ Tỉnh lộ 266 đất ông Hà Duy Ngợi, tổ dân phố Mãn Chiêm đến giáp đường gom Quốc lộ 3 mới</t>
  </si>
  <si>
    <t>Từ Tỉnh lộ 266 qua tái định cư tổ dân phố Mãn Chiêm đến đất nhà bà Hà Thị Huê, tổ dân phố Mãn Chiêm</t>
  </si>
  <si>
    <t>PHỐ 21/8 (từ giao đường Triệu Quang Phục, đối diện Trạm Y tế phường Đông Cao đến giao đường gom cao tốc, tổ dân phố Hương Trung, phường Tân Hương)</t>
  </si>
  <si>
    <t>PHỐ NGUYỄN DU (từ giao cắt đường Triệu Quang Phục với đường sắt, tổ dân phố Thanh Xuyên 5, phường Trung Thành đến Đê Chã, tổ dân phố Thanh Vân, phường Tân Phú)</t>
  </si>
  <si>
    <t>Từ đường sắt qua trường Cao đẳng công nghệ và kinh tế công nghiệp Thái Nguyên (trường xây lắp điện cũ) đến hết đất phường Trung Thành</t>
  </si>
  <si>
    <t>PHỐ TỐ HỮU (từ phân hiệu Tiểu học Tân Phú đến đê Chã, tổ dân phố Hương Đình, phường Tân Phú )</t>
  </si>
  <si>
    <t>Từ phân hiệu Tiểu học Tân Phú đến cống chui Hương Đình</t>
  </si>
  <si>
    <t>PHỐ NGUYỄN ĐÌNH THI (từ cổng trường THCS Tân Phú, đê Chã, phường Tân Phú đến tổ dân phố Bến Cả, phường Tân Phú)</t>
  </si>
  <si>
    <t>PHỐ LÊ LAI (từ tọa độ 21.394449, 105.891218, tổ dân phố Tân Thịnh, phường Tân Hương đến tọa độ 21.386453, 105.889746, tổ dân phố Hương Trung, phường Tân Hương)</t>
  </si>
  <si>
    <t xml:space="preserve"> - Chuyển từ trục phụ đường Phạm Tu đoạn "Từ đất nhà ông Phúc, tổ dân phố Tân Long 3 đến đất nhà ông Cường, tổ dân phố Tân Trung" theo NQ 30/NQ-HĐND. 
-  Điều chỉnh "xóm" thành "tổ dân phố" theo Nghị quyết số 469/NQ-UBTVQH.</t>
  </si>
  <si>
    <t>PHỐ NGUYỄN CHÍ THANH (từ phía bắc khu trung tâm hành chính Phổ Yên, phường Nam Tiến, giao Quốc lộ 3 tại vị trí Km42+250 đến giao cắt đường Lý Nam Đế, phường Đồng Tiến)</t>
  </si>
  <si>
    <t>Từ Quốc lộ 3 nhà Vinh Huệ đến đường sắt</t>
  </si>
  <si>
    <t>PHỐ LƯU NHÂN CHÚ (từ Quốc lộ 3 Km43+710, phường Ba Hàng đến tổ dân phố Đồng Dẫy, phường Ba Hàng</t>
  </si>
  <si>
    <t>PHỐ TRẦN ĐĂNG NINH (Quốc lộ 3 Km42+950 (bên trái), phường Ba Hàng đến khu dân cư Yên Thứ, phường Ba Hàng)</t>
  </si>
  <si>
    <t>PHỐ HỒ TÙNG MẬU (từ Quốc lộ 3 Km50+270, tổ dân phố Giếng, phường Hồng Tiến đến cầu Rẽo, phường Hồng Tiến)</t>
  </si>
  <si>
    <t>Từ cầu Sòi, tổ dân phố Yên Mễ đến Tỉnh lộ 261</t>
  </si>
  <si>
    <t>Từ Nhà văn hoá tổ dân phố Giếng qua nhà ông Dương Văn Rộng đến đường sắt</t>
  </si>
  <si>
    <t>Từ Nhà văn hoá tổ dân phố Ngoài đến hết trường Tiểu học Hồng Tiến 2</t>
  </si>
  <si>
    <t>PHỐ BÙI THỊ XUÂN (từ Quốc lộ 3 Km47+220 (bên phải), tổ dân phố Hiệp Đồng, phường Hồng Tiến đến ngã ba trạm điện tổ dân phố Chùa, phường Hồng Tiến)</t>
  </si>
  <si>
    <t>PHỐ PHẠM HỒNG THÁI (từ Quốc lộ 3 Km45+900 (bên phải), tổ dân phố Đông Sinh, phường Hồng Tiến ngã ba trạm điện tổ dân phố Chùa, phường Hồng Tiến)</t>
  </si>
  <si>
    <t>Từ Nhà văn hoá Đông Sinh đến trạm điện tổ dân phố Chùa</t>
  </si>
  <si>
    <t>Từ Nhà văn hoá tổ dân phố Chùa đến đường sắt</t>
  </si>
  <si>
    <t>Từ Nhà văn hoá tổ dân phố Chùa đến đất bà Lưu Thị Hường tổ dân phố Chùa</t>
  </si>
  <si>
    <t>PHỐ NGUYỄN TRI PHƯƠNG (từ Quốc lộ 3 Km45+115 (bên phải) cổng chính khu đô thị Việt Hàn, tổ dân phố Đông Sinh, phường Hồng Tiến đến giao cắt Tỉnh lộ 261 tại khu tập thể cơ khí Phổ Yên, phường Hồng Tiến)</t>
  </si>
  <si>
    <t>PHỐ NGUYỄN TRUNG TRỰC (từ Quốc lộ 3, tổ dân phố Ấm, phường Hồng Tiến đến giao đường Tôn Đức Thắng (Tỉnh lộ 261), phường Hồng Tiến)</t>
  </si>
  <si>
    <t>Từ hết đất Nhà văn hóa tổ dân phố Ấm (mới) đến giao đường Tôn Đức Thắng (Tỉnh lộ 261)</t>
  </si>
  <si>
    <t>PHỐ CHU VĂN AN (từ tổ dân phố Cầu Sơn, phường Trung Thành, giao cắt Quốc lộ 3 tại vị trí Km39+170 đến đường gom đường sắt, tổ dân phố Quang Trung, phường Tân Hương)</t>
  </si>
  <si>
    <t>ĐƯỜNG VẠN XUÂN (từ đê Sông Công, tổ dân phố Bến 2, phường Đắc Sơn đến đường Vành đai 5 thuộc khu vực tổ dân phố Thái Cao, phường Tiên Phong (giáp huyện Phú Bình)</t>
  </si>
  <si>
    <t>Từ giáp đất nhà ông Hoàng Văn Bình tổ dân phố Đại Tân đến đường Vạn Xuân</t>
  </si>
  <si>
    <t>ĐƯỜNG VÕ THỊ SÁU (từ Quốc lộ 3 Km 34+250 đến đê Sông Công (cạnh khu tái định cư Thu Lỗ, tổ dân phố Thu Lỗ, phường Trung Thành))</t>
  </si>
  <si>
    <t>ĐƯỜNG VÕ NGUYÊN GIÁP (từ điểm giao cắt giữa đường Võ Nguyên Giáp và Tỉnh lộ 261 thuộc phường Hồng Tiến đến giao đường Vành đai 5, phường Tân Hương )</t>
  </si>
  <si>
    <t xml:space="preserve">Từ đường Tôn Đức Thắng (Tỉnh lộ 261) đến khu xử lý nước thải Yên Bình </t>
  </si>
  <si>
    <t xml:space="preserve"> - Chuyển từ đường trong QĐ 46 là "Từ Tỉnh lộ 261 thị xã Phổ Yên đi huyện Phú Bình" theo NQ 30/NQ-HĐND.
- Điều chỉnh tuyến theo QĐ 46 là "Đường 47m (đoạn từ Tỉnh lộ 261 đến Khu xử lý nước thải Yên Bình) " theo NQ 30/NQ-HĐND.
</t>
  </si>
  <si>
    <t>ĐƯỜNG DƯƠNG TỰ MINH (từ đường Tỉnh lộ 266 Km1+350, khu công nghiệp Điềm Thụy B, đầu cầu 17, tổ dân phố Giếng, phường Hồng Tiến đến cây xăng Hòa Bỉ, phường Tân Hương)</t>
  </si>
  <si>
    <t>Từ đường Hoàng Hoa Thám (Tỉnh lộ 266) đến đường Tôn Đức Thắng (Tỉnh lộ 261)</t>
  </si>
  <si>
    <t>Từ đường Tôn Đức Thắng (Tỉnh lộ 261) đến hết nhà máy Sam Sung</t>
  </si>
  <si>
    <t>Từ Bưu điện văn hóa xã (+) 300m đi xã Thanh Ninh</t>
  </si>
  <si>
    <t>Từ Bưu điện văn hóa xã đến kênh 4, đường Cầu Ca - Lữ Vân (Tỉnh lộ 261C)</t>
  </si>
  <si>
    <r>
      <t xml:space="preserve">Từ ngã ba vườn </t>
    </r>
    <r>
      <rPr>
        <sz val="12"/>
        <color rgb="FFFF0000"/>
        <rFont val="Times New Roman"/>
        <family val="1"/>
      </rPr>
      <t>ươm</t>
    </r>
    <r>
      <rPr>
        <sz val="12"/>
        <color theme="1"/>
        <rFont val="Times New Roman"/>
        <family val="1"/>
      </rPr>
      <t xml:space="preserve"> đi ngã ba Tam Xuân xuôi xóm Đồng Hòa đến hết địa phận xã Nga My</t>
    </r>
  </si>
  <si>
    <t>Từ Ngã ba An châu đi Nhà văn hóa xóm Làng Nội, đến Ngã ba Tam Xuân</t>
  </si>
  <si>
    <r>
      <rPr>
        <sz val="11"/>
        <color rgb="FFFF0000"/>
        <rFont val="Times New Roman"/>
        <family val="1"/>
      </rPr>
      <t>Đổi</t>
    </r>
    <r>
      <rPr>
        <sz val="11"/>
        <rFont val="Times New Roman"/>
        <family val="1"/>
      </rPr>
      <t xml:space="preserve"> tên cũ "Từ cầu ông Tanh đi huyện Phú Bình qua ngã tư La Lẻ 100m (đường tỉnh lộ 269b)" thành "Từ cầu ông Tanh đi </t>
    </r>
    <r>
      <rPr>
        <sz val="11"/>
        <color rgb="FFFF0000"/>
        <rFont val="Times New Roman"/>
        <family val="1"/>
      </rPr>
      <t>trung tâm</t>
    </r>
    <r>
      <rPr>
        <sz val="11"/>
        <rFont val="Times New Roman"/>
        <family val="1"/>
      </rPr>
      <t xml:space="preserve"> huyện Phú Bình qua ngã tư La Lẻ 100m (đường tỉnh lộ 269b)"</t>
    </r>
  </si>
  <si>
    <t>Từ giáp đất xã Cao Ngạn đến cách ngã ba thị trấn Hóa Thượng 200m</t>
  </si>
  <si>
    <t>Từ cách ngã ba thị trấn Hóa Thượng 200m đến cống La Gianh</t>
  </si>
  <si>
    <t>Từ cầu Đồng Thu đến cổng trung tâm dạy nghề trại Phú Sơn 4</t>
  </si>
  <si>
    <t>Từ cổng trung tâm dạy nghề trại Phú Sơn 4 đến hết đất xã Quang Sơn</t>
  </si>
  <si>
    <t>Từ đường rẽ vào Lữ đoàn 575 đến  ngã ba thị trấn Hóa Thượng</t>
  </si>
  <si>
    <t>Từ cầu Đỏ đến hết đất kiốt xăng Doanh nghiệp Đồng Tâm</t>
  </si>
  <si>
    <t>Từ cầu Ngòi Chẹo đến đường rẽ Trạm Y tế xã Nam Hòa</t>
  </si>
  <si>
    <t>Từ đường rẽ Trạm Y tế xã Nam Hòa đến cách cổng chợ Nam Hòa 200m</t>
  </si>
  <si>
    <t>Từ cách cổng chợ Nam Hòa 200m đến qua cổng chợ Nam Hòa 200m</t>
  </si>
  <si>
    <t>Từ qua cổng chợ Nam Hòa 200m đến cầu Thác Lạc</t>
  </si>
  <si>
    <r>
      <t>THỊ TR</t>
    </r>
    <r>
      <rPr>
        <b/>
        <sz val="12"/>
        <rFont val="Times New Roman"/>
        <family val="1"/>
      </rPr>
      <t>ẤN</t>
    </r>
    <r>
      <rPr>
        <b/>
        <sz val="12"/>
        <color theme="1"/>
        <rFont val="Times New Roman"/>
        <family val="1"/>
      </rPr>
      <t xml:space="preserve"> HÓA THƯỢNG</t>
    </r>
  </si>
  <si>
    <r>
      <t>Tr</t>
    </r>
    <r>
      <rPr>
        <sz val="12"/>
        <rFont val="Times New Roman"/>
        <family val="1"/>
      </rPr>
      <t>ục</t>
    </r>
    <r>
      <rPr>
        <sz val="12"/>
        <color theme="1"/>
        <rFont val="Times New Roman"/>
        <family val="1"/>
      </rPr>
      <t xml:space="preserve"> phụ Quốc lộ 1B</t>
    </r>
  </si>
  <si>
    <t xml:space="preserve">Sửa "xóm" thành "tổ dân phố" theo QĐ số 778/QĐ-UBND ngày 10/4/2023 </t>
  </si>
  <si>
    <t>Đường rẽ Quốc lộ 1B cũ ngõ rẽ cạnh huyện đội (đến hết địa phận thị trấn Hóa Thượng)</t>
  </si>
  <si>
    <t>Từ Quốc lộ 1B cũ đến trường mầm non Quân khu I</t>
  </si>
  <si>
    <t>Từ Trạm 88 cũ đến trường mầm non Quân khu I</t>
  </si>
  <si>
    <t>Quốc lộ 1B cũ đến ngã ba (đường giáp nhà ông Hoàng Sính)</t>
  </si>
  <si>
    <r>
      <t xml:space="preserve">Từ Quốc lộ 1B cũ </t>
    </r>
    <r>
      <rPr>
        <sz val="12"/>
        <color rgb="FFFF0000"/>
        <rFont val="Times New Roman"/>
        <family val="1"/>
      </rPr>
      <t>(đoạn Km4 + 400m)</t>
    </r>
    <r>
      <rPr>
        <sz val="12"/>
        <color theme="1"/>
        <rFont val="Times New Roman"/>
        <family val="1"/>
      </rPr>
      <t xml:space="preserve"> vào 200m </t>
    </r>
    <r>
      <rPr>
        <sz val="12"/>
        <color rgb="FFFF0000"/>
        <rFont val="Times New Roman"/>
        <family val="1"/>
      </rPr>
      <t>hướng đi</t>
    </r>
    <r>
      <rPr>
        <sz val="12"/>
        <color theme="1"/>
        <rFont val="Times New Roman"/>
        <family val="1"/>
      </rPr>
      <t xml:space="preserve"> núi Kháo</t>
    </r>
  </si>
  <si>
    <r>
      <rPr>
        <sz val="12"/>
        <color theme="1"/>
        <rFont val="Times New Roman"/>
        <family val="1"/>
      </rPr>
      <t xml:space="preserve">Từ Quốc lộ 1B cũ </t>
    </r>
    <r>
      <rPr>
        <sz val="12"/>
        <color rgb="FFFF0000"/>
        <rFont val="Times New Roman"/>
        <family val="1"/>
      </rPr>
      <t xml:space="preserve">(đoạn Km4 + 500m) </t>
    </r>
    <r>
      <rPr>
        <sz val="12"/>
        <color theme="1"/>
        <rFont val="Times New Roman"/>
        <family val="1"/>
      </rPr>
      <t>vào 200m</t>
    </r>
    <r>
      <rPr>
        <sz val="12"/>
        <color rgb="FFFF0000"/>
        <rFont val="Times New Roman"/>
        <family val="1"/>
      </rPr>
      <t xml:space="preserve"> hướng đi đồi Pháo cũ</t>
    </r>
  </si>
  <si>
    <r>
      <rPr>
        <sz val="12"/>
        <color theme="1"/>
        <rFont val="Times New Roman"/>
        <family val="1"/>
      </rPr>
      <t>Từ Quốc lộ 1B cũ</t>
    </r>
    <r>
      <rPr>
        <sz val="12"/>
        <color rgb="FFFF0000"/>
        <rFont val="Times New Roman"/>
        <family val="1"/>
      </rPr>
      <t xml:space="preserve"> (đoạn Km4 + 600m) vào 200m hướng đi núi Cái</t>
    </r>
  </si>
  <si>
    <t>Từ Quốc lộ 1B cũ (Km4+800) vào 200m hướng đi tổ dân phố Đồng Thái (đoạn giáp trường Trung học cơ sở Hóa Thượng)</t>
  </si>
  <si>
    <t>Từ Quốc lộ 1B cũ (Km4 + 900m) vào 200m đi tổ dân phố Đồng Thái (đoạn giáp trường Trung học cơ sở thị trấn Hóa Thượng đến đường vào Lữ đoàn 575)</t>
  </si>
  <si>
    <t>Từ Quốc lộ 1B cũ đi Lữ đoàn 575 (hết đất thị trấn Hóa Thượng)</t>
  </si>
  <si>
    <t>Từ Quốc lộ 1B cũ đến lò vôi Nha Trang</t>
  </si>
  <si>
    <t>Từ Quốc lộ 1B cũ đến đồi Chùa vào đến hết dốc nhà ông Thiêm</t>
  </si>
  <si>
    <t>Từ Quốc lộ 1B cũ cạnh tam giác Km6 rẽ vào 200m</t>
  </si>
  <si>
    <r>
      <t xml:space="preserve">Từ Quốc lộ 1B cũ vào 200m ngõ rẽ giáp nhà ông Mai Đình Khả </t>
    </r>
    <r>
      <rPr>
        <sz val="12"/>
        <color rgb="FFFF0000"/>
        <rFont val="Times New Roman"/>
        <family val="1"/>
      </rPr>
      <t xml:space="preserve">(hướng đi tổ dân phố Tân Thái) </t>
    </r>
  </si>
  <si>
    <t>Từ Quốc lộ 17 đi tổ dân phố Ấp Thái (đường vào nhà ông Luật) đến hết tổ dân phố Ấp Thái</t>
  </si>
  <si>
    <t>Từ qua 200m đến hết đất tổ dân phố Ấp Thái</t>
  </si>
  <si>
    <t xml:space="preserve">Từ Quốc lộ 17 đi đết hết đất tổ dân phố Ấp Thái (rẽ cạnh kiốt xăng) </t>
  </si>
  <si>
    <t>Từ Quốc lộ 17 đến giáp đất vườn ươm của Công ty Lâm nghiệp Thái Nguyên (đồi bệnh viện cũ)</t>
  </si>
  <si>
    <t>Từ Quốc lộ 17 đi đến hết tổ dân phố Tân Thái (hướng đi Nhị Hòa)</t>
  </si>
  <si>
    <t>Từ qua 200m đến hết đất tổ dân phố Tân Thái</t>
  </si>
  <si>
    <t>Từ Quốc lộ 17 rẽ đến đất nhà ông Trần Cao Trung (đoạn cầu Linh Nham)</t>
  </si>
  <si>
    <t>Từ ngã tư Gò Cao đi Gốc Vối (hết địa phận thị trấn Hóa Thượng)</t>
  </si>
  <si>
    <t>Các tuyến rẽ từ ngã ba Km7, Quốc lộ 1B đi Gốc Vối</t>
  </si>
  <si>
    <t>Từ ngã ba đường đi Hòa Bình đi Cầu Mơn (đường Tỉnh lộ 273)</t>
  </si>
  <si>
    <t>Từ ngã tư Gò Cao đi Minh Lập (hết địa phận thị trấn Hóa Thượng)</t>
  </si>
  <si>
    <t>Từ qua ngã tư Gò Cao 200m đến hết địa phận thị trấn Hóa Thượng</t>
  </si>
  <si>
    <t>Khu Trạm phòng dịch E 651; khu Xí nghiệp may 20 (khu trong tuyến giáp đường nhà ông Hoàng Sính)</t>
  </si>
  <si>
    <t xml:space="preserve">Từ ngã tư tổ dân phố Việt Cường vào 100m </t>
  </si>
  <si>
    <t>Từ qua ngã tư tổ dân phố Việt Cường 100m đến ngã ba nhà văn hoá xóm Sông Cầu 3 cũ</t>
  </si>
  <si>
    <t>Từ trường mầm non số 2 Hóa Thượng đến gặp ngõ rẽ cạnh Ban Chỉ huy Quân sự huyện cũ (địa phận thị trấn Hóa Thượng)</t>
  </si>
  <si>
    <t xml:space="preserve">Từ lò vôi Nha Trang đến đường rẽ Bộ Tư lệnh Quân khu </t>
  </si>
  <si>
    <t>Các đường quy hoạch trong khu dân cư thị trấn Hóa Thượng (Dốc Đỏ) không bám Quốc lộ 1B</t>
  </si>
  <si>
    <t>Đường rẽ từ Quốc lộ 1B (giáp đất thị trấn Hóa Thượng) đến cổng Lữ đoàn 575</t>
  </si>
  <si>
    <t xml:space="preserve">Các tuyến đường rẽ từ Quốc lộ 1B vào 200m: Đoạn từ Km7+150m đến cổng UBND xã Hóa Trung </t>
  </si>
  <si>
    <t>Đường Tỉnh lộ 272: Quốc lộ 1B (Km12) đi xã Tân Long hết địa phận Quang Sơn</t>
  </si>
  <si>
    <t>Từ Quốc lộ 1B qua UBND xã Quang Sơn đến trường Trung học phổ thông Trần Quốc Tuấn</t>
  </si>
  <si>
    <t>Từ Quốc lộ 1B vào xóm Đồng Thu đến ngã ba xóm Xuân Quang</t>
  </si>
  <si>
    <t>Ngã ba Na Oai qua cụm công nghiệp Quang Sơn đi xã Tân Long hết địa phận xã Quang Sơn.</t>
  </si>
  <si>
    <t>Từ trường Trung học phổ thông Trần Quốc Tuấn đến cổng trường Tiểu học Quang Sơn</t>
  </si>
  <si>
    <t>Đường liên xã đoạn từ Tỉnh lộ 272 đi xóm Hang Cô xã Hóa Trung hết địa phận Quang Sơn.</t>
  </si>
  <si>
    <r>
      <t xml:space="preserve">Các trục đường bê tông xóm, liên xóm trên địa bàn xã </t>
    </r>
    <r>
      <rPr>
        <sz val="12"/>
        <color rgb="FFFF0000"/>
        <rFont val="Times New Roman"/>
        <family val="1"/>
      </rPr>
      <t>(đường bê tông rộng ≥ 2,5m).</t>
    </r>
  </si>
  <si>
    <r>
      <t xml:space="preserve">Từ đảo tròn thị trấn Sông Cầu đến </t>
    </r>
    <r>
      <rPr>
        <sz val="12"/>
        <color rgb="FFFF0000"/>
        <rFont val="Times New Roman"/>
        <family val="1"/>
      </rPr>
      <t>bình phong</t>
    </r>
    <r>
      <rPr>
        <sz val="12"/>
        <color theme="1"/>
        <rFont val="Times New Roman"/>
        <family val="1"/>
      </rPr>
      <t xml:space="preserve"> tổ dân phố 2 đi tổ dân phố 4</t>
    </r>
  </si>
  <si>
    <t>Từ đảo tròn thị trấn Sông Cầu đến hết đường nhựa tổ dân phố 5</t>
  </si>
  <si>
    <t>Từ đảo tròn thị trấn Sông Cầu đến ngã ba Trạm Y tế (hướng đi xã Khe Mo)</t>
  </si>
  <si>
    <t>Từ ngã ba Trạm Y tế đến hết đất ở nhà ông Nguyễn Kim Cao tổ dân phố 1 (hướng đi xã Khe Mo)</t>
  </si>
  <si>
    <t>Từ bình phong tổ dân phố 2 đi tổ dân phố 3 đến Quốc lộ 1B</t>
  </si>
  <si>
    <t>Từ bình phong tổ dân phố 2 đến cầu cứng tổ dân phố 4</t>
  </si>
  <si>
    <t>Từ bình phong tổ dân phố 2 đến cổng làng nghề tổ dân phố 4</t>
  </si>
  <si>
    <t>Cổng làng nghề tổ dân phố 4 đến cầu cứng tổ dân phố 4</t>
  </si>
  <si>
    <t>Từ bình phong tổ dân phố 3 đi xóm La Mao đến ngã ba cổng làng nghề tổ dân phố 4</t>
  </si>
  <si>
    <t>Từ ngã ba Trạm Y tế đến cổng trường Trung học cơ sở Sông Cầu</t>
  </si>
  <si>
    <t xml:space="preserve">Từ cổng trụ sở công an thị trấn đến hết đất nhà ông Đặng Văn Lợi, tổ dân phố 2 </t>
  </si>
  <si>
    <t>Từ cổng mỏ sắt Trại Cau đến Nhà văn hóa tổ 4</t>
  </si>
  <si>
    <t>Đường bê tông, nhựa (mặt đường rộng ≥2,5m)</t>
  </si>
  <si>
    <t xml:space="preserve">Cách Quốc lộ 17 vào 200m đến Đền Đá Thiên </t>
  </si>
  <si>
    <r>
      <t xml:space="preserve">Đường chính từ Quốc lộ 17 đi vào </t>
    </r>
    <r>
      <rPr>
        <sz val="12"/>
        <color rgb="FFFF0000"/>
        <rFont val="Times New Roman"/>
        <family val="1"/>
      </rPr>
      <t>đến</t>
    </r>
    <r>
      <rPr>
        <sz val="12"/>
        <color theme="1"/>
        <rFont val="Times New Roman"/>
        <family val="1"/>
      </rPr>
      <t xml:space="preserve"> </t>
    </r>
    <r>
      <rPr>
        <sz val="12"/>
        <color rgb="FFFF0000"/>
        <rFont val="Times New Roman"/>
        <family val="1"/>
      </rPr>
      <t>hết đất khu tái định cư</t>
    </r>
  </si>
  <si>
    <t>Từ ngã ba Quốc lộ 17 đi qua chợ Hợp Tiến 50m (hướng đi Tân Thành, Phú Bình)</t>
  </si>
  <si>
    <t>Từ qua chợ Hợp Tiến 50m đi Tân Thành, Phú Bình đến hết đất Hợp Tiến (Tỉnh lộ 269B)</t>
  </si>
  <si>
    <t>Từ ngã ba chợ Hợp Tiến + 200m theo hướng đi ga Hợp Tiến</t>
  </si>
  <si>
    <r>
      <t>Từ ngã ba chợ Hợp Tiến</t>
    </r>
    <r>
      <rPr>
        <sz val="12"/>
        <color rgb="FFFF0000"/>
        <rFont val="Times New Roman"/>
        <family val="1"/>
      </rPr>
      <t xml:space="preserve"> </t>
    </r>
    <r>
      <rPr>
        <sz val="12"/>
        <color theme="1"/>
        <rFont val="Times New Roman"/>
        <family val="1"/>
      </rPr>
      <t xml:space="preserve">+ 200m đến ga Hợp Tiến </t>
    </r>
  </si>
  <si>
    <t xml:space="preserve">Từ đường Tỉnh lộ 269B đi xóm Đoàn Kết đến  Quốc lộ 17 </t>
  </si>
  <si>
    <t>Từ Quốc lộ 17 đến cầu Suối Bùn xóm Mỏ Sắt</t>
  </si>
  <si>
    <t xml:space="preserve">Từ cầu Suối Bùn xóm Mỏ Sắt đến ngã ba ông Cao </t>
  </si>
  <si>
    <t>Từ Km00 đường tránh thị trấn Trại Cau đến Km00+ 828,8m (đường từ tổ 14, thị trấn Trại Cau đi xã Cây Thị)</t>
  </si>
  <si>
    <t>Từ Km00+828,8 đến cổng UBND xã Cây Thị</t>
  </si>
  <si>
    <r>
      <t xml:space="preserve">Từ cổng chợ Hòa Bình </t>
    </r>
    <r>
      <rPr>
        <sz val="12"/>
        <color rgb="FFFF0000"/>
        <rFont val="Times New Roman"/>
        <family val="1"/>
      </rPr>
      <t>+</t>
    </r>
    <r>
      <rPr>
        <sz val="12"/>
        <color theme="1"/>
        <rFont val="Times New Roman"/>
        <family val="1"/>
      </rPr>
      <t xml:space="preserve"> 200m đến giáp đất xã Minh Lập</t>
    </r>
  </si>
  <si>
    <r>
      <t xml:space="preserve">Từ cổng chợ Hòa Bình </t>
    </r>
    <r>
      <rPr>
        <sz val="12"/>
        <color rgb="FFFF0000"/>
        <rFont val="Times New Roman"/>
        <family val="1"/>
      </rPr>
      <t>+</t>
    </r>
    <r>
      <rPr>
        <sz val="12"/>
        <color theme="1"/>
        <rFont val="Times New Roman"/>
        <family val="1"/>
      </rPr>
      <t xml:space="preserve"> 200m đến giáp cầu Phố Hích</t>
    </r>
  </si>
  <si>
    <t>Từ cầu Phố Hích đến giáp đất xã Minh Lập</t>
  </si>
  <si>
    <r>
      <t xml:space="preserve">Từ cách cổng chợ Trại Cài </t>
    </r>
    <r>
      <rPr>
        <sz val="12"/>
        <color rgb="FFFF0000"/>
        <rFont val="Times New Roman"/>
        <family val="1"/>
      </rPr>
      <t>+</t>
    </r>
    <r>
      <rPr>
        <sz val="12"/>
        <color theme="1"/>
        <rFont val="Times New Roman"/>
        <family val="1"/>
      </rPr>
      <t xml:space="preserve"> 200m đi Cầu Mơn (đến hết đất xã Minh Lập)</t>
    </r>
  </si>
  <si>
    <t>Từ cách ngã tư chợ Trại Cài 200m đi cổng làng Cà Phê 2</t>
  </si>
  <si>
    <t>Từ cổng làng Cà Phê 2 đến cách ngã tư rẽ UBND xã Minh Lập 200m</t>
  </si>
  <si>
    <t>Từ điểm đầu đường rẽ đi UBND xã Minh Lập + 200m về 2 phía (chợ Trại Cài và Tiểu đoàn 31)</t>
  </si>
  <si>
    <t>Từ ngã ba xóm Na Ca đến ngã ba trường Trung học cơ sở Minh Lập</t>
  </si>
  <si>
    <r>
      <t xml:space="preserve">Từ qua cầu Linh Nham </t>
    </r>
    <r>
      <rPr>
        <sz val="12"/>
        <color rgb="FFFF0000"/>
        <rFont val="Times New Roman"/>
        <family val="1"/>
      </rPr>
      <t xml:space="preserve">+ </t>
    </r>
    <r>
      <rPr>
        <sz val="12"/>
        <color theme="1"/>
        <rFont val="Times New Roman"/>
        <family val="1"/>
      </rPr>
      <t>200m đến cách UBND xã Khe Mo 200m</t>
    </r>
  </si>
  <si>
    <r>
      <t xml:space="preserve">Từ cách UBND xã Khe Mo 200m đến qua ngã ba xã Khe Mo </t>
    </r>
    <r>
      <rPr>
        <sz val="12"/>
        <color rgb="FFFF0000"/>
        <rFont val="Times New Roman"/>
        <family val="1"/>
      </rPr>
      <t>+</t>
    </r>
    <r>
      <rPr>
        <sz val="12"/>
        <color theme="1"/>
        <rFont val="Times New Roman"/>
        <family val="1"/>
      </rPr>
      <t xml:space="preserve"> 200m (hướng đi xã Văn Hán)</t>
    </r>
  </si>
  <si>
    <r>
      <t xml:space="preserve">Từ qua ngã ba xã Khe Mo </t>
    </r>
    <r>
      <rPr>
        <sz val="12"/>
        <color rgb="FFFF0000"/>
        <rFont val="Times New Roman"/>
        <family val="1"/>
      </rPr>
      <t xml:space="preserve">+ </t>
    </r>
    <r>
      <rPr>
        <sz val="12"/>
        <color theme="1"/>
        <rFont val="Times New Roman"/>
        <family val="1"/>
      </rPr>
      <t>200m đến hết đất xã Khe Mo (hướng đi xã Văn Hán)</t>
    </r>
  </si>
  <si>
    <r>
      <t>Đường</t>
    </r>
    <r>
      <rPr>
        <sz val="12"/>
        <color rgb="FFFF0000"/>
        <rFont val="Times New Roman"/>
        <family val="1"/>
      </rPr>
      <t xml:space="preserve"> từ</t>
    </r>
    <r>
      <rPr>
        <sz val="12"/>
        <color theme="1"/>
        <rFont val="Times New Roman"/>
        <family val="1"/>
      </rPr>
      <t xml:space="preserve"> ngã ba xã Khe Mo đi Đèo Khế gặp Quốc lộ 1B</t>
    </r>
  </si>
  <si>
    <t>Từ ngã ba Khe Mo đến qua chợ Khe Mo 100m</t>
  </si>
  <si>
    <t xml:space="preserve">Từ qua chợ Khe Mo 100m đi Đèo Khế gặp Quốc lộ 1B (hết địa phận xã Khe Mo) </t>
  </si>
  <si>
    <t>Các đường liên xã</t>
  </si>
  <si>
    <t>Từ Tỉnh lộ 269D (ngã ba xóm Hải Hà) đi cầu sắt Hải Hà đến dốc Ba Chân (La Nưa - La Dẫy)</t>
  </si>
  <si>
    <t>Tuyến đường từ cổng làng Cháy, xã Khe Mo đến giáp đất thị trấn Sông Cầu</t>
  </si>
  <si>
    <t>Tuyến đường từ Tỉnh lộ 269D (Trạm biến áp 1) đi xóm La Nưa, La Dẫy đến giáp đất xã Nam Hòa</t>
  </si>
  <si>
    <t>Tuyến đường từ Cầu Sắt đến ngã ba La Nưa</t>
  </si>
  <si>
    <t>Tuyến đường xóm Tiền Phong, xã Khe Mo đi Sông Cầu</t>
  </si>
  <si>
    <t>Từ đường nhựa ngã ba xóm Ao Rôm II đến D1 Lữ đoàn 575</t>
  </si>
  <si>
    <t>Từ cách chợ Văn Hán 200m đến qua UBND xã Văn Hán 100m</t>
  </si>
  <si>
    <t>Từ ngã ba Phả Lý + 200m đi Thịnh Đức</t>
  </si>
  <si>
    <t>Từ ngã ba Văn Lăng đến qua UBND xã 200m</t>
  </si>
  <si>
    <t>Đường từ ngã ba Văn Lăng đến giáp đất xã Phú Đô (Phú Lương)</t>
  </si>
  <si>
    <t>Từ ngã ba Văn Lăng đi hết đất trường Trung học cơ sở Văn Lăng</t>
  </si>
  <si>
    <t>Từ hết đất trường Trung học cơ sở Văn Lăng đến giáp đất xã Phú Đô huyện Phú Lương</t>
  </si>
  <si>
    <r>
      <t xml:space="preserve">Cập nhật </t>
    </r>
    <r>
      <rPr>
        <i/>
        <sz val="11"/>
        <color theme="1"/>
        <rFont val="Times New Roman"/>
        <family val="1"/>
      </rPr>
      <t>"xã"</t>
    </r>
    <r>
      <rPr>
        <sz val="11"/>
        <color theme="1"/>
        <rFont val="Times New Roman"/>
        <family val="1"/>
      </rPr>
      <t xml:space="preserve"> thành </t>
    </r>
    <r>
      <rPr>
        <i/>
        <sz val="11"/>
        <color theme="1"/>
        <rFont val="Times New Roman"/>
        <family val="1"/>
      </rPr>
      <t>"thị trấn"</t>
    </r>
    <r>
      <rPr>
        <sz val="11"/>
        <color theme="1"/>
        <rFont val="Times New Roman"/>
        <family val="1"/>
      </rPr>
      <t xml:space="preserve"> theo NQ số 729/NQ-UBTV ngày 13/2/2023. Giáp đất TP.Thái Nguyên (xã Cao Ngạn), Từ cầu Cao Ngạn đến hết đất xã Cao Ngạn (giá 3tr450)</t>
    </r>
  </si>
  <si>
    <r>
      <t xml:space="preserve">Cập nhật "xã" thành "thị trấn" theo NQ số 729/NQ-UBTV ngày 13/2/2023 
Sửa </t>
    </r>
    <r>
      <rPr>
        <i/>
        <sz val="11"/>
        <color theme="1"/>
        <rFont val="Times New Roman"/>
        <family val="1"/>
      </rPr>
      <t>"Đường rẽ Quốc lộ 1B cũ ngõ rẽ cạnh huyện đội (địa phận thị trấn Hóa Thượng)"</t>
    </r>
    <r>
      <rPr>
        <sz val="11"/>
        <color theme="1"/>
        <rFont val="Times New Roman"/>
        <family val="1"/>
      </rPr>
      <t xml:space="preserve"> thành </t>
    </r>
    <r>
      <rPr>
        <i/>
        <sz val="11"/>
        <color theme="1"/>
        <rFont val="Times New Roman"/>
        <family val="1"/>
      </rPr>
      <t>"Đường rẽ Quốc lộ 1B cũ ngõ rẽ cạnh huyện đội (đến hết địa phận thị trấn Hóa Thượng)"</t>
    </r>
  </si>
  <si>
    <r>
      <t xml:space="preserve">Sửa </t>
    </r>
    <r>
      <rPr>
        <i/>
        <sz val="11"/>
        <color theme="1"/>
        <rFont val="Times New Roman"/>
        <family val="1"/>
      </rPr>
      <t>"Từ Quốc lộ 1B cũ vào 200m (đoạn Km4 + 400m) đi vào núi Kháo</t>
    </r>
    <r>
      <rPr>
        <sz val="11"/>
        <color theme="1"/>
        <rFont val="Times New Roman"/>
        <family val="1"/>
      </rPr>
      <t xml:space="preserve">" thành </t>
    </r>
    <r>
      <rPr>
        <i/>
        <sz val="11"/>
        <color theme="1"/>
        <rFont val="Times New Roman"/>
        <family val="1"/>
      </rPr>
      <t>"Từ Quốc lộ 1B cũ (đoạn Km4 + 400m) vào 200m hướng đi núi Kháo"</t>
    </r>
  </si>
  <si>
    <r>
      <t xml:space="preserve">Sửa </t>
    </r>
    <r>
      <rPr>
        <i/>
        <sz val="11"/>
        <color theme="1"/>
        <rFont val="Times New Roman"/>
        <family val="1"/>
      </rPr>
      <t>"Từ Quốc lộ 1B cũ vào 200m (đoạn Km4 + 500m) đi vào đồi Pháo cũ"</t>
    </r>
    <r>
      <rPr>
        <sz val="11"/>
        <color theme="1"/>
        <rFont val="Times New Roman"/>
        <family val="1"/>
      </rPr>
      <t xml:space="preserve"> thành </t>
    </r>
    <r>
      <rPr>
        <i/>
        <sz val="11"/>
        <color theme="1"/>
        <rFont val="Times New Roman"/>
        <family val="1"/>
      </rPr>
      <t>"Từ Quốc lộ 1B cũ (đoạn Km4 + 500m) vào 200m hướng đi đồi Pháo cũ"</t>
    </r>
  </si>
  <si>
    <r>
      <t xml:space="preserve">Sửa </t>
    </r>
    <r>
      <rPr>
        <i/>
        <sz val="11"/>
        <color theme="1"/>
        <rFont val="Times New Roman"/>
        <family val="1"/>
      </rPr>
      <t>"Từ Quốc lộ 1B cũ vào 200m (đoạn Km4 + 600m) đi vào núi Cái"</t>
    </r>
    <r>
      <rPr>
        <sz val="11"/>
        <color theme="1"/>
        <rFont val="Times New Roman"/>
        <family val="1"/>
      </rPr>
      <t xml:space="preserve"> thành </t>
    </r>
    <r>
      <rPr>
        <i/>
        <sz val="11"/>
        <color theme="1"/>
        <rFont val="Times New Roman"/>
        <family val="1"/>
      </rPr>
      <t xml:space="preserve">"Từ Quốc lộ 1B cũ (đoạn Km4+600m) vào 200m hướng đi núi Cái" </t>
    </r>
  </si>
  <si>
    <r>
      <t>Sửa "</t>
    </r>
    <r>
      <rPr>
        <i/>
        <sz val="11"/>
        <color theme="1"/>
        <rFont val="Times New Roman"/>
        <family val="1"/>
      </rPr>
      <t>Ngõ rẽ từ Km4+800 đi vào tổ dân phố Đồng Thái (đoạn giáp Trường Trung học cơ sở Hóa Thượng): Từ Quốc lộ 1B cũ vào 200m"</t>
    </r>
    <r>
      <rPr>
        <sz val="11"/>
        <color theme="1"/>
        <rFont val="Times New Roman"/>
        <family val="1"/>
      </rPr>
      <t xml:space="preserve"> thành </t>
    </r>
    <r>
      <rPr>
        <i/>
        <sz val="11"/>
        <color theme="1"/>
        <rFont val="Times New Roman"/>
        <family val="1"/>
      </rPr>
      <t>"Từ Quốc lộ 1B cũ (Km4+800) vào 200m hướng đi tổ dân phố Đồng Thái (đoạn giáp trường Trung học cơ sở Hóa Thượng)"</t>
    </r>
    <r>
      <rPr>
        <sz val="11"/>
        <color theme="1"/>
        <rFont val="Times New Roman"/>
        <family val="1"/>
      </rPr>
      <t xml:space="preserve">
Sửa </t>
    </r>
    <r>
      <rPr>
        <i/>
        <sz val="11"/>
        <color theme="1"/>
        <rFont val="Times New Roman"/>
        <family val="1"/>
      </rPr>
      <t>"xóm"</t>
    </r>
    <r>
      <rPr>
        <sz val="11"/>
        <color theme="1"/>
        <rFont val="Times New Roman"/>
        <family val="1"/>
      </rPr>
      <t xml:space="preserve"> thành </t>
    </r>
    <r>
      <rPr>
        <i/>
        <sz val="11"/>
        <color theme="1"/>
        <rFont val="Times New Roman"/>
        <family val="1"/>
      </rPr>
      <t>"tổ dân phố"</t>
    </r>
    <r>
      <rPr>
        <sz val="11"/>
        <color theme="1"/>
        <rFont val="Times New Roman"/>
        <family val="1"/>
      </rPr>
      <t xml:space="preserve"> theo QĐ số 778/QĐ-UBND ngày 10/4/2023 </t>
    </r>
  </si>
  <si>
    <r>
      <t>Cập nhật:</t>
    </r>
    <r>
      <rPr>
        <i/>
        <sz val="11"/>
        <color theme="1"/>
        <rFont val="Times New Roman"/>
        <family val="1"/>
      </rPr>
      <t>"xã"</t>
    </r>
    <r>
      <rPr>
        <sz val="11"/>
        <color theme="1"/>
        <rFont val="Times New Roman"/>
        <family val="1"/>
      </rPr>
      <t xml:space="preserve"> thành </t>
    </r>
    <r>
      <rPr>
        <i/>
        <sz val="11"/>
        <color theme="1"/>
        <rFont val="Times New Roman"/>
        <family val="1"/>
      </rPr>
      <t>"thị trấn"</t>
    </r>
    <r>
      <rPr>
        <sz val="11"/>
        <color theme="1"/>
        <rFont val="Times New Roman"/>
        <family val="1"/>
      </rPr>
      <t xml:space="preserve"> theo NQ số 729/NQ-UBTV ngày 13/2/2023; 
Sửa</t>
    </r>
    <r>
      <rPr>
        <i/>
        <sz val="11"/>
        <color theme="1"/>
        <rFont val="Times New Roman"/>
        <family val="1"/>
      </rPr>
      <t xml:space="preserve"> "xóm"</t>
    </r>
    <r>
      <rPr>
        <sz val="11"/>
        <color theme="1"/>
        <rFont val="Times New Roman"/>
        <family val="1"/>
      </rPr>
      <t xml:space="preserve"> thành </t>
    </r>
    <r>
      <rPr>
        <i/>
        <sz val="11"/>
        <color theme="1"/>
        <rFont val="Times New Roman"/>
        <family val="1"/>
      </rPr>
      <t xml:space="preserve">"tổ dân phố" </t>
    </r>
    <r>
      <rPr>
        <sz val="11"/>
        <color theme="1"/>
        <rFont val="Times New Roman"/>
        <family val="1"/>
      </rPr>
      <t xml:space="preserve">theo QĐ số 778/QĐ-UBND ngày 10/4/2023 </t>
    </r>
  </si>
  <si>
    <r>
      <t xml:space="preserve">Cập nhật </t>
    </r>
    <r>
      <rPr>
        <i/>
        <sz val="11"/>
        <color theme="1"/>
        <rFont val="Times New Roman"/>
        <family val="1"/>
      </rPr>
      <t xml:space="preserve">"xã" </t>
    </r>
    <r>
      <rPr>
        <sz val="11"/>
        <color theme="1"/>
        <rFont val="Times New Roman"/>
        <family val="1"/>
      </rPr>
      <t xml:space="preserve">thành </t>
    </r>
    <r>
      <rPr>
        <i/>
        <sz val="11"/>
        <color theme="1"/>
        <rFont val="Times New Roman"/>
        <family val="1"/>
      </rPr>
      <t>"thị trấn"</t>
    </r>
    <r>
      <rPr>
        <sz val="11"/>
        <color theme="1"/>
        <rFont val="Times New Roman"/>
        <family val="1"/>
      </rPr>
      <t xml:space="preserve"> theo NQ số 729/NQ-UBTV ngày 13/2/2023 </t>
    </r>
  </si>
  <si>
    <r>
      <t xml:space="preserve">Sửa đổi </t>
    </r>
    <r>
      <rPr>
        <i/>
        <sz val="11"/>
        <color theme="1"/>
        <rFont val="Times New Roman"/>
        <family val="1"/>
      </rPr>
      <t>"Từ ngã tư xóm Việt Cường đến ngã 3 Nhà văn hóa xóm Sông Cầu 3"</t>
    </r>
    <r>
      <rPr>
        <sz val="11"/>
        <color theme="1"/>
        <rFont val="Times New Roman"/>
        <family val="1"/>
      </rPr>
      <t xml:space="preserve"> thành </t>
    </r>
    <r>
      <rPr>
        <i/>
        <sz val="11"/>
        <color theme="1"/>
        <rFont val="Times New Roman"/>
        <family val="1"/>
      </rPr>
      <t>"Từ ngã tư tổ dân phố Việt Cường đến ngã ba Nhà văn hóa xóm Sông Cầu 3 cũ"</t>
    </r>
    <r>
      <rPr>
        <sz val="11"/>
        <color theme="1"/>
        <rFont val="Times New Roman"/>
        <family val="1"/>
      </rPr>
      <t xml:space="preserve"> Theo NQ 79/NQ-HĐND ngày 11/12/2019; QĐ số 778/QĐ-UBND ngày 10/4/2023. Lý do: Sáp nhập xóm Sông Cầu 3 vào tổ dân phố Việt Cường.</t>
    </r>
  </si>
  <si>
    <r>
      <t xml:space="preserve">Sửa đổi </t>
    </r>
    <r>
      <rPr>
        <i/>
        <sz val="11"/>
        <color theme="1"/>
        <rFont val="Times New Roman"/>
        <family val="1"/>
      </rPr>
      <t>"Từ ngã tư xóm Việt Cường đến ngã 3 Nhà văn hóa xóm Sông Cầu 3"</t>
    </r>
    <r>
      <rPr>
        <sz val="11"/>
        <color theme="1"/>
        <rFont val="Times New Roman"/>
        <family val="1"/>
      </rPr>
      <t xml:space="preserve"> thành </t>
    </r>
    <r>
      <rPr>
        <i/>
        <sz val="11"/>
        <color theme="1"/>
        <rFont val="Times New Roman"/>
        <family val="1"/>
      </rPr>
      <t>"Từ ngã tư tổ dân phố Việt Cường đến ngã 3 Nhà văn hóa xóm Sông Cầu 3 cũ"</t>
    </r>
    <r>
      <rPr>
        <sz val="11"/>
        <color theme="1"/>
        <rFont val="Times New Roman"/>
        <family val="1"/>
      </rPr>
      <t xml:space="preserve"> Theo NQ 79/NQ-HĐND ngày 11/12/2019; QĐ số 778/QĐ-UBND ngày 10/4/2023. Lý do: sáp nhập xóm Sông Cầu 3 vào tổ dân phố Việt Cường.</t>
    </r>
  </si>
  <si>
    <r>
      <t xml:space="preserve">Cập nhật </t>
    </r>
    <r>
      <rPr>
        <i/>
        <sz val="11"/>
        <color theme="1"/>
        <rFont val="Times New Roman"/>
        <family val="1"/>
      </rPr>
      <t>"xã"</t>
    </r>
    <r>
      <rPr>
        <sz val="11"/>
        <color theme="1"/>
        <rFont val="Times New Roman"/>
        <family val="1"/>
      </rPr>
      <t xml:space="preserve"> thành </t>
    </r>
    <r>
      <rPr>
        <i/>
        <sz val="11"/>
        <color theme="1"/>
        <rFont val="Times New Roman"/>
        <family val="1"/>
      </rPr>
      <t>"thị trấn"</t>
    </r>
    <r>
      <rPr>
        <sz val="11"/>
        <color theme="1"/>
        <rFont val="Times New Roman"/>
        <family val="1"/>
      </rPr>
      <t xml:space="preserve"> theo NQ số 729/NQ-UBTV ngày 13/2/2023 </t>
    </r>
  </si>
  <si>
    <r>
      <t xml:space="preserve">Sửa đổi </t>
    </r>
    <r>
      <rPr>
        <i/>
        <sz val="11"/>
        <color theme="1"/>
        <rFont val="Times New Roman"/>
        <family val="1"/>
      </rPr>
      <t>"Từ Quốc lộ 1B đi xã Tân Long đến hết địa phận xã Quang Sơn"</t>
    </r>
    <r>
      <rPr>
        <sz val="11"/>
        <color theme="1"/>
        <rFont val="Times New Roman"/>
        <family val="1"/>
      </rPr>
      <t xml:space="preserve"> thành </t>
    </r>
    <r>
      <rPr>
        <i/>
        <sz val="11"/>
        <color theme="1"/>
        <rFont val="Times New Roman"/>
        <family val="1"/>
      </rPr>
      <t>"Đường Tỉnh lộ 272: Quốc lộ 1B (Km12) đi xã Tân Long hết địa phận Quang Sơn"</t>
    </r>
  </si>
  <si>
    <r>
      <t xml:space="preserve">Sửa đổi </t>
    </r>
    <r>
      <rPr>
        <i/>
        <sz val="11"/>
        <color theme="1"/>
        <rFont val="Times New Roman"/>
        <family val="1"/>
      </rPr>
      <t>"Từ trường Trung học phổ thông Trần Quốc Tuấn đến cổng Trường Tiểu học xã Quang Sơn"</t>
    </r>
    <r>
      <rPr>
        <sz val="11"/>
        <color theme="1"/>
        <rFont val="Times New Roman"/>
        <family val="1"/>
      </rPr>
      <t xml:space="preserve"> thành </t>
    </r>
    <r>
      <rPr>
        <i/>
        <sz val="11"/>
        <color theme="1"/>
        <rFont val="Times New Roman"/>
        <family val="1"/>
      </rPr>
      <t>"Từ trường Trung học phổ thông Trần Quốc Tuấn đến cổng trường Tiểu học Quang Sơn"</t>
    </r>
  </si>
  <si>
    <r>
      <t xml:space="preserve">Cập nhật "xóm" thành "tổ dân phố" Theo NQ 79/NQ-HĐND ngày 11/12/2019. 
Sửa đổi </t>
    </r>
    <r>
      <rPr>
        <i/>
        <sz val="11"/>
        <color theme="1"/>
        <rFont val="Times New Roman"/>
        <family val="1"/>
      </rPr>
      <t>"Từ đảo tròn thị trấn Sông Cầu đến bình phong xóm Liên Cơ đi xóm 9"</t>
    </r>
    <r>
      <rPr>
        <sz val="11"/>
        <color theme="1"/>
        <rFont val="Times New Roman"/>
        <family val="1"/>
      </rPr>
      <t xml:space="preserve"> thành </t>
    </r>
    <r>
      <rPr>
        <i/>
        <sz val="11"/>
        <color theme="1"/>
        <rFont val="Times New Roman"/>
        <family val="1"/>
      </rPr>
      <t>"Từ đảo tròn thị trấn Sông Cầu đến bình phong tổ dân phố 2 đi tổ dân phố 4"</t>
    </r>
  </si>
  <si>
    <r>
      <t xml:space="preserve">Sửa đổi  </t>
    </r>
    <r>
      <rPr>
        <i/>
        <sz val="11"/>
        <color theme="1"/>
        <rFont val="Times New Roman"/>
        <family val="1"/>
      </rPr>
      <t>"Từ ngã tư đảo tròn thị trấn Sông Cầu vào 200m"</t>
    </r>
    <r>
      <rPr>
        <sz val="11"/>
        <color theme="1"/>
        <rFont val="Times New Roman"/>
        <family val="1"/>
      </rPr>
      <t xml:space="preserve"> thành </t>
    </r>
    <r>
      <rPr>
        <i/>
        <sz val="11"/>
        <color theme="1"/>
        <rFont val="Times New Roman"/>
        <family val="1"/>
      </rPr>
      <t>"Từ đảo tròn thị trấn Sông Cầu đến ngã ba Trạm Y tế (hướng đi xã Khe Mo)"</t>
    </r>
  </si>
  <si>
    <r>
      <t xml:space="preserve">Sửa đổi </t>
    </r>
    <r>
      <rPr>
        <i/>
        <sz val="11"/>
        <color theme="1"/>
        <rFont val="Times New Roman"/>
        <family val="1"/>
      </rPr>
      <t>"Từ qua đảo tròn thị trấn Sông Cầu 200m đến chân đồi Cây Trám, xóm Tân Tiến"</t>
    </r>
    <r>
      <rPr>
        <sz val="11"/>
        <color theme="1"/>
        <rFont val="Times New Roman"/>
        <family val="1"/>
      </rPr>
      <t xml:space="preserve"> thành</t>
    </r>
    <r>
      <rPr>
        <i/>
        <sz val="11"/>
        <color theme="1"/>
        <rFont val="Times New Roman"/>
        <family val="1"/>
      </rPr>
      <t xml:space="preserve"> "Từ ngã ba Trạm Y tế đến hết đất ở nhà ông Nguyễn Kim Cao tổ dân phố 1 (hướng đi xã Khe Mo)"</t>
    </r>
  </si>
  <si>
    <r>
      <t xml:space="preserve">Cập nhật "xóm" thành "tổ dân phố" Theo NQ 79/NQ-HĐND ngày 11/12/2019  
Sửa đổi </t>
    </r>
    <r>
      <rPr>
        <i/>
        <sz val="11"/>
        <color theme="1"/>
        <rFont val="Times New Roman"/>
        <family val="1"/>
      </rPr>
      <t>"Từ bình phong xóm Liên cơ đi xóm 4 đến Quốc lộ 1B"</t>
    </r>
    <r>
      <rPr>
        <sz val="11"/>
        <color theme="1"/>
        <rFont val="Times New Roman"/>
        <family val="1"/>
      </rPr>
      <t xml:space="preserve"> thành </t>
    </r>
    <r>
      <rPr>
        <i/>
        <sz val="11"/>
        <color theme="1"/>
        <rFont val="Times New Roman"/>
        <family val="1"/>
      </rPr>
      <t>"Từ bình phong tổ dân phố 2 đi tổ dân phố 3 đến Quốc lộ 1B"</t>
    </r>
  </si>
  <si>
    <r>
      <t xml:space="preserve">Cập nhật "xóm" thành "tổ dân phố" Theo NQ 79/NQ-HĐND ngày 11/12/2019 
Sửa đổi </t>
    </r>
    <r>
      <rPr>
        <i/>
        <sz val="11"/>
        <color theme="1"/>
        <rFont val="Times New Roman"/>
        <family val="1"/>
      </rPr>
      <t>"Từ bình phong xóm Liên cơ đến cầu treo xóm 7"</t>
    </r>
    <r>
      <rPr>
        <sz val="11"/>
        <color theme="1"/>
        <rFont val="Times New Roman"/>
        <family val="1"/>
      </rPr>
      <t xml:space="preserve"> thành </t>
    </r>
    <r>
      <rPr>
        <i/>
        <sz val="11"/>
        <color theme="1"/>
        <rFont val="Times New Roman"/>
        <family val="1"/>
      </rPr>
      <t>"Từ bình phong tổ dân phố 2 đến cầu cứng tổ dân phố 4"</t>
    </r>
  </si>
  <si>
    <r>
      <t xml:space="preserve">Cập nhật "xóm" thành "tổ dân phố" Theo NQ 79/NQ-HĐND ngày 11/12/2019 
Sửa </t>
    </r>
    <r>
      <rPr>
        <i/>
        <sz val="11"/>
        <color theme="1"/>
        <rFont val="Times New Roman"/>
        <family val="1"/>
      </rPr>
      <t>"Từ bình phong xóm Liên Cơ đến đỉnh dốc đồi Cây Giang"</t>
    </r>
    <r>
      <rPr>
        <sz val="11"/>
        <color theme="1"/>
        <rFont val="Times New Roman"/>
        <family val="1"/>
      </rPr>
      <t xml:space="preserve"> thành </t>
    </r>
    <r>
      <rPr>
        <i/>
        <sz val="11"/>
        <color theme="1"/>
        <rFont val="Times New Roman"/>
        <family val="1"/>
      </rPr>
      <t>"Từ bình phong tổ dân phố 2 đến cổng làng nghề tổ dân phố 4"</t>
    </r>
  </si>
  <si>
    <r>
      <t>Cập nhật "xóm" thành "tổ dân phố" Theo NQ 79/NQ-HĐND ngày 11/12/2019 
Sửa</t>
    </r>
    <r>
      <rPr>
        <i/>
        <sz val="11"/>
        <color theme="1"/>
        <rFont val="Times New Roman"/>
        <family val="1"/>
      </rPr>
      <t xml:space="preserve"> "Từ đỉnh dốc đồi Cây Giang đến cầu treo xóm 7"</t>
    </r>
    <r>
      <rPr>
        <sz val="11"/>
        <color theme="1"/>
        <rFont val="Times New Roman"/>
        <family val="1"/>
      </rPr>
      <t xml:space="preserve"> thành </t>
    </r>
    <r>
      <rPr>
        <i/>
        <sz val="11"/>
        <color theme="1"/>
        <rFont val="Times New Roman"/>
        <family val="1"/>
      </rPr>
      <t>"Cổng làng nghề tổ dân phố 4 đến cầu cứng tổ dân phố 4"</t>
    </r>
  </si>
  <si>
    <r>
      <t xml:space="preserve">Cập nhật "xóm" thành "tổ dân phố" Theo NQ 79/NQ-HĐND ngày 11/12/2019 
Sửa đổi </t>
    </r>
    <r>
      <rPr>
        <i/>
        <sz val="11"/>
        <color theme="1"/>
        <rFont val="Times New Roman"/>
        <family val="1"/>
      </rPr>
      <t>"Từ bình phong xóm 4 đi xóm La Mao đến ngã ba xóm 9"</t>
    </r>
    <r>
      <rPr>
        <sz val="11"/>
        <color theme="1"/>
        <rFont val="Times New Roman"/>
        <family val="1"/>
      </rPr>
      <t xml:space="preserve"> thành </t>
    </r>
    <r>
      <rPr>
        <i/>
        <sz val="11"/>
        <color theme="1"/>
        <rFont val="Times New Roman"/>
        <family val="1"/>
      </rPr>
      <t>"Từ bình phong tổ dân phố 3  đi xóm La Mao đến ngã ba cổng làng nghề tổ dân phố 4"</t>
    </r>
  </si>
  <si>
    <r>
      <t xml:space="preserve">Sửa đổi </t>
    </r>
    <r>
      <rPr>
        <i/>
        <sz val="11"/>
        <color theme="1"/>
        <rFont val="Times New Roman"/>
        <family val="1"/>
      </rPr>
      <t>"Từ ngã ba Trạm Y tế đến Trạm bơm"</t>
    </r>
    <r>
      <rPr>
        <sz val="11"/>
        <color theme="1"/>
        <rFont val="Times New Roman"/>
        <family val="1"/>
      </rPr>
      <t xml:space="preserve"> thành </t>
    </r>
    <r>
      <rPr>
        <i/>
        <sz val="11"/>
        <color theme="1"/>
        <rFont val="Times New Roman"/>
        <family val="1"/>
      </rPr>
      <t xml:space="preserve">"Từ ngã ba Trạm Y tế đến hết đất thị trấn Sông Cầu (hướng đi xã Khe Mo)" </t>
    </r>
    <r>
      <rPr>
        <sz val="11"/>
        <color theme="1"/>
        <rFont val="Times New Roman"/>
        <family val="1"/>
      </rPr>
      <t>Cập nhật tuyến ghi chi tiết hơn</t>
    </r>
  </si>
  <si>
    <r>
      <t xml:space="preserve">Sửa đổi </t>
    </r>
    <r>
      <rPr>
        <i/>
        <sz val="11"/>
        <color theme="1"/>
        <rFont val="Times New Roman"/>
        <family val="1"/>
      </rPr>
      <t xml:space="preserve">"Các nhánh rẽ (thuộc đoạn 4) có mặt đường bê tông hoặc nhựa rộng ≥ 2,5m"  </t>
    </r>
    <r>
      <rPr>
        <sz val="11"/>
        <color theme="1"/>
        <rFont val="Times New Roman"/>
        <family val="1"/>
      </rPr>
      <t>thành</t>
    </r>
    <r>
      <rPr>
        <i/>
        <sz val="11"/>
        <color theme="1"/>
        <rFont val="Times New Roman"/>
        <family val="1"/>
      </rPr>
      <t xml:space="preserve"> "Các nhánh rẽ  có mặt đường bê tông hoặc nhựa rộng ≥ 2,5m"</t>
    </r>
  </si>
  <si>
    <r>
      <t xml:space="preserve">Sửa </t>
    </r>
    <r>
      <rPr>
        <i/>
        <sz val="11"/>
        <color theme="1"/>
        <rFont val="Times New Roman"/>
        <family val="1"/>
      </rPr>
      <t>"Đường chính từ Quốc lộ 17 đi vào"</t>
    </r>
    <r>
      <rPr>
        <sz val="11"/>
        <color theme="1"/>
        <rFont val="Times New Roman"/>
        <family val="1"/>
      </rPr>
      <t xml:space="preserve"> thành </t>
    </r>
    <r>
      <rPr>
        <i/>
        <sz val="11"/>
        <color theme="1"/>
        <rFont val="Times New Roman"/>
        <family val="1"/>
      </rPr>
      <t>"Đường chính từ Quốc lộ 17 đi vào đến hết đất khu tái định cư"</t>
    </r>
  </si>
  <si>
    <r>
      <t xml:space="preserve">Sửa đổi: </t>
    </r>
    <r>
      <rPr>
        <i/>
        <sz val="11"/>
        <color theme="1"/>
        <rFont val="Times New Roman"/>
        <family val="1"/>
      </rPr>
      <t>"Từ qua Chợ Hợp Tiến 50m đi Tân Thành, Phú Bình đến hết địa phần đất Hợp Tiến"</t>
    </r>
    <r>
      <rPr>
        <sz val="11"/>
        <color theme="1"/>
        <rFont val="Times New Roman"/>
        <family val="1"/>
      </rPr>
      <t xml:space="preserve"> thành </t>
    </r>
    <r>
      <rPr>
        <i/>
        <sz val="11"/>
        <color theme="1"/>
        <rFont val="Times New Roman"/>
        <family val="1"/>
      </rPr>
      <t>"Từ qua Chợ Hợp Tiến 50m đi Tân Thành, Phú Bình đến hết đất Hợp Tiến (Tỉnh lộ 269B)"</t>
    </r>
    <r>
      <rPr>
        <sz val="11"/>
        <color theme="1"/>
        <rFont val="Times New Roman"/>
        <family val="1"/>
      </rPr>
      <t xml:space="preserve"> 
Giáp đất huyện Phú Bình (xã Tân Thành), Từ cầu Suối Giữa (+) 400m đi xã Hợp Tiến huyện Đồng Hỷ (đường tỉnh lộ 269b). Giá 1tr6</t>
    </r>
  </si>
  <si>
    <r>
      <t xml:space="preserve">Sửa </t>
    </r>
    <r>
      <rPr>
        <i/>
        <sz val="11"/>
        <color theme="1"/>
        <rFont val="Times New Roman"/>
        <family val="1"/>
      </rPr>
      <t>"Đường từ tổ 14, thị trấn Trại Cau đi xã Cây Thị (từ Km00 đường tránh thị trấn Trại Cau đến Km00+ 828,8m giao với đường đi xã Cây Thị"</t>
    </r>
    <r>
      <rPr>
        <sz val="11"/>
        <color theme="1"/>
        <rFont val="Times New Roman"/>
        <family val="1"/>
      </rPr>
      <t xml:space="preserve"> thành </t>
    </r>
    <r>
      <rPr>
        <i/>
        <sz val="11"/>
        <color theme="1"/>
        <rFont val="Times New Roman"/>
        <family val="1"/>
      </rPr>
      <t>"Từ Km00 đường tránh thị trấn Trại Cau đến Km00+ 828,8m (đường từ tổ 14, thị trấn Trại Cau đi xã Cây Thị)"</t>
    </r>
  </si>
  <si>
    <r>
      <t xml:space="preserve">Sửa </t>
    </r>
    <r>
      <rPr>
        <i/>
        <sz val="11"/>
        <color theme="1"/>
        <rFont val="Times New Roman"/>
        <family val="1"/>
      </rPr>
      <t>"Từ giáp đất Trại Cau đến cổng UBND xã Cây Thị"</t>
    </r>
    <r>
      <rPr>
        <sz val="11"/>
        <color theme="1"/>
        <rFont val="Times New Roman"/>
        <family val="1"/>
      </rPr>
      <t xml:space="preserve"> thành </t>
    </r>
    <r>
      <rPr>
        <i/>
        <sz val="11"/>
        <color theme="1"/>
        <rFont val="Times New Roman"/>
        <family val="1"/>
      </rPr>
      <t>"Từ Km00+828,8 đến cổng UBND xã Cây Thị"</t>
    </r>
  </si>
  <si>
    <r>
      <t xml:space="preserve">Sửa </t>
    </r>
    <r>
      <rPr>
        <i/>
        <sz val="11"/>
        <color theme="1"/>
        <rFont val="Times New Roman"/>
        <family val="1"/>
      </rPr>
      <t>"Từ cổng chợ Hòa Bình 200m đến giáp đất xã Minh Lập"</t>
    </r>
    <r>
      <rPr>
        <sz val="11"/>
        <color theme="1"/>
        <rFont val="Times New Roman"/>
        <family val="1"/>
      </rPr>
      <t xml:space="preserve"> thành </t>
    </r>
    <r>
      <rPr>
        <i/>
        <sz val="11"/>
        <color theme="1"/>
        <rFont val="Times New Roman"/>
        <family val="1"/>
      </rPr>
      <t>"Từ cổng chợ Hòa Bình + 200m đến giáp đất xã Minh Lập"</t>
    </r>
  </si>
  <si>
    <r>
      <t xml:space="preserve">Sửa </t>
    </r>
    <r>
      <rPr>
        <i/>
        <sz val="11"/>
        <color theme="1"/>
        <rFont val="Times New Roman"/>
        <family val="1"/>
      </rPr>
      <t>"Từ cổng chợ Hòa Bình 200m đến giáp cầu Phố Hích"</t>
    </r>
    <r>
      <rPr>
        <sz val="11"/>
        <color theme="1"/>
        <rFont val="Times New Roman"/>
        <family val="1"/>
      </rPr>
      <t xml:space="preserve"> thành </t>
    </r>
    <r>
      <rPr>
        <i/>
        <sz val="11"/>
        <color theme="1"/>
        <rFont val="Times New Roman"/>
        <family val="1"/>
      </rPr>
      <t>"Từ cổng chợ Hòa Bình + 200m đến giáp cầu Phố Hích"</t>
    </r>
  </si>
  <si>
    <r>
      <t xml:space="preserve">Sửa </t>
    </r>
    <r>
      <rPr>
        <i/>
        <sz val="11"/>
        <color theme="1"/>
        <rFont val="Times New Roman"/>
        <family val="1"/>
      </rPr>
      <t>"Từ cách cổng chợ Trại Cài 200m đi Cầu Mơn (đến hết đất xã Minh Lập)"</t>
    </r>
    <r>
      <rPr>
        <sz val="11"/>
        <color theme="1"/>
        <rFont val="Times New Roman"/>
        <family val="1"/>
      </rPr>
      <t xml:space="preserve"> thành </t>
    </r>
    <r>
      <rPr>
        <i/>
        <sz val="11"/>
        <color theme="1"/>
        <rFont val="Times New Roman"/>
        <family val="1"/>
      </rPr>
      <t>"Từ cách cổng chợ Trại Cài + 200m đi Cầu Mơn (đến hết đất xã Minh Lập)"</t>
    </r>
  </si>
  <si>
    <r>
      <t xml:space="preserve">Sửa đổi </t>
    </r>
    <r>
      <rPr>
        <i/>
        <sz val="11"/>
        <color theme="1"/>
        <rFont val="Times New Roman"/>
        <family val="1"/>
      </rPr>
      <t xml:space="preserve">"Từ ngã ba xóm Na Ca đến ngã ba Trường Trung học cơ sở xã Minh Lập" </t>
    </r>
    <r>
      <rPr>
        <sz val="11"/>
        <color theme="1"/>
        <rFont val="Times New Roman"/>
        <family val="1"/>
      </rPr>
      <t xml:space="preserve">thành </t>
    </r>
    <r>
      <rPr>
        <i/>
        <sz val="11"/>
        <color theme="1"/>
        <rFont val="Times New Roman"/>
        <family val="1"/>
      </rPr>
      <t>"Từ ngã ba xóm Na Ca đến ngã ba trường Trung học cơ sở Minh Lập"</t>
    </r>
  </si>
  <si>
    <r>
      <t>Sửa</t>
    </r>
    <r>
      <rPr>
        <i/>
        <sz val="11"/>
        <color theme="1"/>
        <rFont val="Times New Roman"/>
        <family val="1"/>
      </rPr>
      <t xml:space="preserve"> "Từ qua cầu Linh Nham 200m đến cách UBND xã Khe Mo 200m"</t>
    </r>
    <r>
      <rPr>
        <sz val="11"/>
        <color theme="1"/>
        <rFont val="Times New Roman"/>
        <family val="1"/>
      </rPr>
      <t xml:space="preserve"> thành </t>
    </r>
    <r>
      <rPr>
        <i/>
        <sz val="11"/>
        <color theme="1"/>
        <rFont val="Times New Roman"/>
        <family val="1"/>
      </rPr>
      <t>"Từ qua cầu Linh Nham + 200m đến cách UBND xã Khe Mo 200m"</t>
    </r>
  </si>
  <si>
    <r>
      <t xml:space="preserve">Sửa đổi </t>
    </r>
    <r>
      <rPr>
        <i/>
        <sz val="11"/>
        <color theme="1"/>
        <rFont val="Times New Roman"/>
        <family val="1"/>
      </rPr>
      <t xml:space="preserve">"Cách UBND xã Khe Mo 200m đến qua ngã ba xã Khe Mo 200m (hướng đi xã Văn Hán)" </t>
    </r>
    <r>
      <rPr>
        <sz val="11"/>
        <color theme="1"/>
        <rFont val="Times New Roman"/>
        <family val="1"/>
      </rPr>
      <t xml:space="preserve">thành </t>
    </r>
    <r>
      <rPr>
        <i/>
        <sz val="11"/>
        <color theme="1"/>
        <rFont val="Times New Roman"/>
        <family val="1"/>
      </rPr>
      <t xml:space="preserve">"Từ cách UBND xã Khe Mo 200m đến qua ngã ba xã Khe Mo + 200m (hướng đi xã Văn Hán)" </t>
    </r>
  </si>
  <si>
    <r>
      <t xml:space="preserve">Sửa đổi </t>
    </r>
    <r>
      <rPr>
        <i/>
        <sz val="11"/>
        <color theme="1"/>
        <rFont val="Times New Roman"/>
        <family val="1"/>
      </rPr>
      <t>"Qua ngã ba xã Khe Mo 200m đến hết đất xã Khe Mo (hướng đi xã Văn Hán)"</t>
    </r>
    <r>
      <rPr>
        <sz val="11"/>
        <color theme="1"/>
        <rFont val="Times New Roman"/>
        <family val="1"/>
      </rPr>
      <t xml:space="preserve"> thành </t>
    </r>
    <r>
      <rPr>
        <i/>
        <sz val="11"/>
        <color theme="1"/>
        <rFont val="Times New Roman"/>
        <family val="1"/>
      </rPr>
      <t>"Từ qua ngã ba xã Khe Mo + 200m đến hết đất xã Khe Mo (hướng đi xã Văn Hán)"</t>
    </r>
  </si>
  <si>
    <r>
      <t xml:space="preserve">Sửa đổi </t>
    </r>
    <r>
      <rPr>
        <i/>
        <sz val="11"/>
        <color theme="1"/>
        <rFont val="Times New Roman"/>
        <family val="1"/>
      </rPr>
      <t>"Đường ngã ba xã Khe Mo đi Đèo Khế gặp Quốc lộ 1B"</t>
    </r>
    <r>
      <rPr>
        <sz val="11"/>
        <color theme="1"/>
        <rFont val="Times New Roman"/>
        <family val="1"/>
      </rPr>
      <t xml:space="preserve"> thành </t>
    </r>
    <r>
      <rPr>
        <i/>
        <sz val="11"/>
        <color theme="1"/>
        <rFont val="Times New Roman"/>
        <family val="1"/>
      </rPr>
      <t>"Đường từ ngã ba xã Khe Mo đi Đèo Khế gặp Quốc lộ 1B"</t>
    </r>
  </si>
  <si>
    <r>
      <t xml:space="preserve">Sửa đổi </t>
    </r>
    <r>
      <rPr>
        <i/>
        <sz val="11"/>
        <color theme="1"/>
        <rFont val="Times New Roman"/>
        <family val="1"/>
      </rPr>
      <t>"Tuyến đường từ đường Tỉnh lộ 269D (Trạm biến áp 1) đi xóm La Nưa, La Dẫy đến giáp đất xã Nam Hòa"</t>
    </r>
    <r>
      <rPr>
        <sz val="11"/>
        <color theme="1"/>
        <rFont val="Times New Roman"/>
        <family val="1"/>
      </rPr>
      <t xml:space="preserve"> thành </t>
    </r>
    <r>
      <rPr>
        <i/>
        <sz val="11"/>
        <color theme="1"/>
        <rFont val="Times New Roman"/>
        <family val="1"/>
      </rPr>
      <t>"Tuyến đường từ Tỉnh lộ 269D (Trạm biến áp 1) đi xóm La Nưa, La Dẫy đến giáp đất xã Nam Hòa"</t>
    </r>
  </si>
  <si>
    <r>
      <t xml:space="preserve">Sửa đổi </t>
    </r>
    <r>
      <rPr>
        <i/>
        <sz val="11"/>
        <color theme="1"/>
        <rFont val="Times New Roman"/>
        <family val="1"/>
      </rPr>
      <t>"Đường xóm Tiền Phong -Khe Mo đi Sông Cầu"</t>
    </r>
    <r>
      <rPr>
        <sz val="11"/>
        <color theme="1"/>
        <rFont val="Times New Roman"/>
        <family val="1"/>
      </rPr>
      <t xml:space="preserve"> thành </t>
    </r>
    <r>
      <rPr>
        <i/>
        <sz val="11"/>
        <color theme="1"/>
        <rFont val="Times New Roman"/>
        <family val="1"/>
      </rPr>
      <t>"Tuyến đường xóm Tiền Phong, xã Khe Mo đi Sông Cầu"</t>
    </r>
  </si>
  <si>
    <r>
      <t xml:space="preserve">Sửa đổi </t>
    </r>
    <r>
      <rPr>
        <i/>
        <sz val="11"/>
        <color theme="1"/>
        <rFont val="Times New Roman"/>
        <family val="1"/>
      </rPr>
      <t>"Từ qua UBND xã Văn Hán 100m đến đỉnh đèo Nhâu (hết đất xã Văn Hán)" thành "Từ cổng làng Cầu Mai đến đỉnh đèo Nhâu ( hết đất Văn Hán)"</t>
    </r>
    <r>
      <rPr>
        <sz val="11"/>
        <color theme="1"/>
        <rFont val="Times New Roman"/>
        <family val="1"/>
      </rPr>
      <t xml:space="preserve"> Giáp huyện Võ Nhai (xã Liên Minh), Các đoạn còn lại thuộc đường Tràng Xá-Liên Minh-Đèo Nhau (Giá 550)</t>
    </r>
  </si>
  <si>
    <r>
      <t xml:space="preserve">Sửa </t>
    </r>
    <r>
      <rPr>
        <i/>
        <sz val="11"/>
        <color theme="1"/>
        <rFont val="Times New Roman"/>
        <family val="1"/>
      </rPr>
      <t>"Ngã ba Phả Lý + 200m đi Thịnh Đức"</t>
    </r>
    <r>
      <rPr>
        <sz val="11"/>
        <color theme="1"/>
        <rFont val="Times New Roman"/>
        <family val="1"/>
      </rPr>
      <t xml:space="preserve"> thành </t>
    </r>
    <r>
      <rPr>
        <i/>
        <sz val="11"/>
        <color theme="1"/>
        <rFont val="Times New Roman"/>
        <family val="1"/>
      </rPr>
      <t>"Từ ngã ba Phả Lý + 200m đi Thịnh Đức"</t>
    </r>
  </si>
  <si>
    <t>Đường rẽ vào Đền Đá thiên</t>
  </si>
  <si>
    <t>TRỤC QUỐC LỘ 37</t>
  </si>
  <si>
    <r>
      <t>Từ Quốc lộ 37 vào đến Nhà văn hóa xóm Địa Chất, và lô 2, lô 3</t>
    </r>
    <r>
      <rPr>
        <sz val="12"/>
        <color rgb="FFFF0000"/>
        <rFont val="Times New Roman"/>
        <family val="1"/>
      </rPr>
      <t xml:space="preserve"> khu dân cư xóm Địa Chất (khu B - mỏ than Phấn Mễ)</t>
    </r>
  </si>
  <si>
    <r>
      <t xml:space="preserve">Từ Nhà văn hóa xóm Địa Chất đến hết đất bà Tám (xóm Khuôn </t>
    </r>
    <r>
      <rPr>
        <sz val="12"/>
        <color rgb="FFFF0000"/>
        <rFont val="Times New Roman"/>
        <family val="1"/>
      </rPr>
      <t>Lình</t>
    </r>
    <r>
      <rPr>
        <sz val="12"/>
        <rFont val="Times New Roman"/>
        <family val="1"/>
      </rPr>
      <t>)</t>
    </r>
  </si>
  <si>
    <t>Từ nhà bà Vũ Thị Ánh xóm Đồng Bông đến nhà ông Ngô Quang Hưng xóm Khuôn Lình</t>
  </si>
  <si>
    <t>Nhánh rẽ trục phụ từ nhà bà Vũ Thị Ánh xóm Đồng Bông đến Nhà văn hóa xóm Khuôn Lình</t>
  </si>
  <si>
    <t>Từ Quốc lộ 37 qua Nhà văn hóa xóm Suối Cát đến nhà ông Trương Văn Hùng xóm Suối Cát</t>
  </si>
  <si>
    <t>Từ đường 1 tháng 8 đến giáp đất quy hoạch dự án khai thác chế biến khoáng sản Núi Pháo (đường 1 tháng 8 đi tổ dân phố An Long)</t>
  </si>
  <si>
    <r>
      <t>Từ cổng làng nghề</t>
    </r>
    <r>
      <rPr>
        <sz val="12"/>
        <color rgb="FFFF0000"/>
        <rFont val="Times New Roman"/>
        <family val="1"/>
      </rPr>
      <t xml:space="preserve"> tổ dân phố</t>
    </r>
    <r>
      <rPr>
        <sz val="12"/>
        <rFont val="Times New Roman"/>
        <family val="1"/>
      </rPr>
      <t xml:space="preserve"> Hàm Rồng đến hết Trường Tiểu học Hùng Sơn I</t>
    </r>
  </si>
  <si>
    <r>
      <t>Từ Trường Tiểu học Hùng Sơn</t>
    </r>
    <r>
      <rPr>
        <sz val="12"/>
        <color rgb="FFFF0000"/>
        <rFont val="Times New Roman"/>
        <family val="1"/>
      </rPr>
      <t xml:space="preserve"> I</t>
    </r>
    <r>
      <rPr>
        <sz val="12"/>
        <rFont val="Times New Roman"/>
        <family val="1"/>
      </rPr>
      <t xml:space="preserve"> qua Nhà văn hóa tổ dân phố Hàm Rồng đến nhà bà Nguyễn Bích Thủy tổ dân phố Hàm Rồng</t>
    </r>
  </si>
  <si>
    <t>Đường Hàm Rồng</t>
  </si>
  <si>
    <t xml:space="preserve">Đặt tên theo NQ 16/NQ-HĐND ngày 10/5/2023 của HĐND tỉnh </t>
  </si>
  <si>
    <r>
      <rPr>
        <sz val="12"/>
        <color rgb="FFFF0000"/>
        <rFont val="Times New Roman"/>
        <family val="1"/>
      </rPr>
      <t xml:space="preserve">Phố Cầu Thành: Từ đường 1 tháng 8 </t>
    </r>
    <r>
      <rPr>
        <sz val="12"/>
        <rFont val="Times New Roman"/>
        <family val="1"/>
      </rPr>
      <t>đến Nhà văn hóa tổ dân phố Cầu Thành 2, thị trấn Hùng Sơn</t>
    </r>
  </si>
  <si>
    <t xml:space="preserve">Đổi tên "Trục đường Nam Sông Công"  thành "đường Nam Sông Công" theo NQ 16/NQ-HĐND ngày 10/5/2023 của HĐND tỉnh </t>
  </si>
  <si>
    <r>
      <rPr>
        <sz val="12"/>
        <color rgb="FFFF0000"/>
        <rFont val="Times New Roman"/>
        <family val="1"/>
      </rPr>
      <t xml:space="preserve">Đường 19 tháng 8: </t>
    </r>
    <r>
      <rPr>
        <sz val="12"/>
        <rFont val="Times New Roman"/>
        <family val="1"/>
      </rPr>
      <t xml:space="preserve">Từ đường 1 tháng 8 vào đường Đồng Khốc đến giáp đường vào Bệnh viện Đa khoa huyện Đại Từ </t>
    </r>
  </si>
  <si>
    <t xml:space="preserve">- Bổ sung tên đường 19 tháng 8
- Đổi tên "Quốc lộ 37"  thành "đường 1 tháng 8" theo NQ 16/NQ-HĐND ngày 10/5/2023 của HĐND tỉnh </t>
  </si>
  <si>
    <r>
      <t xml:space="preserve">Từ ngã ba làng Đảng + </t>
    </r>
    <r>
      <rPr>
        <sz val="12"/>
        <color rgb="FFFF0000"/>
        <rFont val="Times New Roman"/>
        <family val="1"/>
      </rPr>
      <t>460</t>
    </r>
    <r>
      <rPr>
        <sz val="12"/>
        <rFont val="Times New Roman"/>
        <family val="1"/>
      </rPr>
      <t>m đi xóm An Sơn (tuyến nhánh Hoàng Nông - Bản Ngoại)</t>
    </r>
  </si>
  <si>
    <r>
      <t xml:space="preserve">Từ cầu xóm Đoàn Kết đến hết đất Đèo Xá, </t>
    </r>
    <r>
      <rPr>
        <sz val="12"/>
        <color rgb="FFFF0000"/>
        <rFont val="Times New Roman"/>
        <family val="1"/>
      </rPr>
      <t xml:space="preserve">xã Yên Lãng </t>
    </r>
    <r>
      <rPr>
        <sz val="12"/>
        <rFont val="Times New Roman"/>
        <family val="1"/>
      </rPr>
      <t>(giáp huyện Sơn Dương,</t>
    </r>
    <r>
      <rPr>
        <sz val="12"/>
        <color rgb="FFFF0000"/>
        <rFont val="Times New Roman"/>
        <family val="1"/>
      </rPr>
      <t xml:space="preserve"> tỉnh Tuyên Quang)</t>
    </r>
  </si>
  <si>
    <r>
      <t xml:space="preserve">Từ cầu xóm Đèo Xá đến hết đất Đèo Xá, </t>
    </r>
    <r>
      <rPr>
        <sz val="12"/>
        <color rgb="FFFF0000"/>
        <rFont val="Times New Roman"/>
        <family val="1"/>
      </rPr>
      <t>xã Yên Lãng (giáp huyện Sơn Dương, tỉnh Tuyên Quang)</t>
    </r>
  </si>
  <si>
    <r>
      <t xml:space="preserve">ĐƯỜNG LƯU NHÂN CHÚ </t>
    </r>
    <r>
      <rPr>
        <b/>
        <sz val="12"/>
        <color rgb="FFFF0000"/>
        <rFont val="Times New Roman"/>
        <family val="1"/>
      </rPr>
      <t>(từ ngã ba Bưu điện huyện Đại Từ đi Quân Chu, đến hết đất thị trấn Hùng Sơn)</t>
    </r>
  </si>
  <si>
    <t xml:space="preserve">Đường Trương Văn Nho (từ đường Lưu Nhân Chú Km 0+100, tổ dân phố Tân Sơn tổ dân phố Chợ 2, cổng phụ Trường Trung học Phổ thông Đại Từ): Từ đường Lưu Nhân Chú (cầu Gò Son) đến cổng phụ Trường Trung học phổ thông Đại Từ </t>
  </si>
  <si>
    <r>
      <t xml:space="preserve">Đường Cầu Thông (từ đường ĐT 263B </t>
    </r>
    <r>
      <rPr>
        <sz val="12"/>
        <color rgb="FFFF0000"/>
        <rFont val="Times New Roman"/>
        <family val="1"/>
      </rPr>
      <t>Km 0</t>
    </r>
    <r>
      <rPr>
        <sz val="12"/>
        <rFont val="Times New Roman"/>
        <family val="1"/>
      </rPr>
      <t>+390, tổ dân phố Cầu Thông 2 đến đường Lưu Nhân Chú K</t>
    </r>
    <r>
      <rPr>
        <sz val="12"/>
        <color rgb="FFFF0000"/>
        <rFont val="Times New Roman"/>
        <family val="1"/>
      </rPr>
      <t>m 0+</t>
    </r>
    <r>
      <rPr>
        <sz val="12"/>
        <rFont val="Times New Roman"/>
        <family val="1"/>
      </rPr>
      <t xml:space="preserve">330, tổ dân phố Tân Sơn): </t>
    </r>
  </si>
  <si>
    <t>Từ cổng Ban Chỉ huy Quân sự huyện qua Trung tâm Bồi dưỡng Chính trị huyện đến đường Đồng Doãn Khuê</t>
  </si>
  <si>
    <t>- Chuyển từ mục VI.TRỤC PHỤ TỈNH LỘ 263B.2
- Đổi tên đường 263B thành đường Đồng Doãn Khuê theo  NQ 16/NQ-HĐND ngày 10/5/2023 của HĐND tỉnh</t>
  </si>
  <si>
    <r>
      <t xml:space="preserve">Phố Sân Tập </t>
    </r>
    <r>
      <rPr>
        <sz val="12"/>
        <color rgb="FFFF0000"/>
        <rFont val="Times New Roman"/>
        <family val="1"/>
      </rPr>
      <t>(từ đường Lưu Nhân Chú qua cổng Bệnh viện Đa khoa đến cầu Thanh Niên đi xóm Đồng Cả)</t>
    </r>
  </si>
  <si>
    <t xml:space="preserve">- Đặt tên phố Sân Tập theo NQ 16/NQ-HĐND ngày 10/5/2023 của HĐND tỉnh 
- Đổi tên "Từ Tỉnh lộ 261 qua cổng Bệnh viện Đa khoa đến cầu Thanh Niên đi xóm Đồng Cả" thành "Phố Sân Tập (từ đường Lưu Nhân Chú qua cổng Bệnh viện Đa khoa đến cầu Thanh Niên đi xóm Đồng Cả)"
</t>
  </si>
  <si>
    <r>
      <t xml:space="preserve">Từ giáp đất Trường Nguyễn Tất Thành </t>
    </r>
    <r>
      <rPr>
        <sz val="12"/>
        <color rgb="FFFF0000"/>
        <rFont val="Times New Roman"/>
        <family val="1"/>
      </rPr>
      <t>đến</t>
    </r>
    <r>
      <rPr>
        <sz val="12"/>
        <rFont val="Times New Roman"/>
        <family val="1"/>
      </rPr>
      <t xml:space="preserve"> cổng Bệnh viện Đa khoa huyện Đại Từ</t>
    </r>
  </si>
  <si>
    <r>
      <t xml:space="preserve">Từ  Chùa Già đến hết đất xã Văn </t>
    </r>
    <r>
      <rPr>
        <sz val="12"/>
        <color rgb="FFFF0000"/>
        <rFont val="Times New Roman"/>
        <family val="1"/>
      </rPr>
      <t>Y</t>
    </r>
    <r>
      <rPr>
        <sz val="12"/>
        <rFont val="Times New Roman"/>
        <family val="1"/>
      </rPr>
      <t>ên</t>
    </r>
  </si>
  <si>
    <r>
      <t xml:space="preserve">ĐƯỜNG ĐỒNG DOÃN KHUÊ </t>
    </r>
    <r>
      <rPr>
        <b/>
        <sz val="12"/>
        <color rgb="FFFF0000"/>
        <rFont val="Times New Roman"/>
        <family val="1"/>
      </rPr>
      <t>(Từ đường 1 tháng 8 (đèn xanh, đèn đỏ) đi Khu di tích 27/7 đến hết đất thị trấn Hùng Sơn)</t>
    </r>
  </si>
  <si>
    <t>Đổi tên "đường tỉnh lộ 263B" thành "đường Đồng Doãn Khuê" theo NQ 16/NQ-HĐND ngày 10/5/2023 của HĐND tỉnh 
- Bổ sung "(Từ đường 1 tháng 8 (đèn xanh, đèn đỏ) đi Khu di tích 27/7 đến hết đất thị trấn Hùng Sơn)"</t>
  </si>
  <si>
    <r>
      <t xml:space="preserve">Đổi tên "xóm 13"  thành "xóm Địa chất" theo NQ 206/NQ-HĐND ngày 10/12/2021 HĐND tỉnh
- Sửa </t>
    </r>
    <r>
      <rPr>
        <i/>
        <sz val="11"/>
        <rFont val="Times New Roman"/>
        <family val="1"/>
      </rPr>
      <t>"khu quy hoạch Văn phòng mỏ than Làng Cẩm"</t>
    </r>
    <r>
      <rPr>
        <sz val="11"/>
        <rFont val="Times New Roman"/>
        <family val="1"/>
      </rPr>
      <t xml:space="preserve"> thành "</t>
    </r>
    <r>
      <rPr>
        <i/>
        <sz val="11"/>
        <rFont val="Times New Roman"/>
        <family val="1"/>
      </rPr>
      <t>khu dân cư xóm Địa Chất (khu B - mỏ than Phấn Mễ)</t>
    </r>
    <r>
      <rPr>
        <sz val="11"/>
        <rFont val="Times New Roman"/>
        <family val="1"/>
      </rPr>
      <t>"</t>
    </r>
  </si>
  <si>
    <r>
      <t xml:space="preserve">Bổ sung tuyến mới, đường bê tông 3,5m </t>
    </r>
    <r>
      <rPr>
        <sz val="11"/>
        <color rgb="FFFF0000"/>
        <rFont val="Times New Roman"/>
        <family val="1"/>
      </rPr>
      <t>(đang mở rộng 6m)</t>
    </r>
  </si>
  <si>
    <r>
      <t xml:space="preserve">Sửa </t>
    </r>
    <r>
      <rPr>
        <i/>
        <sz val="11"/>
        <rFont val="Times New Roman"/>
        <family val="1"/>
      </rPr>
      <t>"+ 100m</t>
    </r>
    <r>
      <rPr>
        <sz val="11"/>
        <rFont val="Times New Roman"/>
        <family val="1"/>
      </rPr>
      <t xml:space="preserve">" thành </t>
    </r>
    <r>
      <rPr>
        <i/>
        <sz val="11"/>
        <rFont val="Times New Roman"/>
        <family val="1"/>
      </rPr>
      <t>"+460m"</t>
    </r>
  </si>
  <si>
    <t>Sau 300m đến đường rẽ Nhà văn hóa tổ dân phố Giang Long</t>
  </si>
  <si>
    <t>Từ đường rẽ Nhà văn hóa tổ dân phố Giang Long đến cầu Đát Ma</t>
  </si>
  <si>
    <t>Điều chỉnh tên từ "Nhà văn hóa" thành "Nhà thể thao"</t>
  </si>
  <si>
    <t>Từ Km85+600 đi xóm Mỹ Khánh đến hết đất xã Phấn Mễ</t>
  </si>
  <si>
    <t>Từ Quốc lộ 3 đến Nhà văn hóa xóm Đồng Danh, xã Yên Ninh</t>
  </si>
  <si>
    <t>Từ Quốc lộ 3 đi đền Thắm (Chợ Mới, Bắc Kạn) và đi phòng khám đa khoa Bảo Ngọc</t>
  </si>
  <si>
    <t>Thêm cụm từ " và đi phòng khám đa khoa Bảo Ngọc"</t>
  </si>
  <si>
    <t>Từ Quốc lộ 3 vào đến ngã 3</t>
  </si>
  <si>
    <t>Từ đoạn Km1 + 700 đến hết đất Phú Lương</t>
  </si>
  <si>
    <t>Từ Km16 + 600 đến Km17 + 800</t>
  </si>
  <si>
    <t>Bỏ (giáp đất xã Phú Đô)</t>
  </si>
  <si>
    <t>Sau 100m đến đến Nhà văn hóa xóm Đồng Hút</t>
  </si>
  <si>
    <t>Từ Nhà văn hóa xóm Đồng Hút đến ngã ba gặp đường Giang Tiên - Phú Đô - Núi Phấn</t>
  </si>
  <si>
    <t>Từ đầu cầu Làng Cọ đến Nhà văn hóa xóm Cọ 2</t>
  </si>
  <si>
    <t>- Điều chỉnh tuyến "Từ khu Quy hoạch dân cư cầu Làng Giang đến cầu treo Làng Cọ (giáp thị trấn Đu)" thành "Từ đầu cầu Làng Cọ đến Nhà văn hóa xóm Cọ 2"</t>
  </si>
  <si>
    <t>Đường nhánh, đoạn từ cách Quốc lộ 3 vào 360 rẽ đi tổ dân phố Lân 1, Lân 2 đến hết đất thị trấn Đu</t>
  </si>
  <si>
    <t>Từ cầu Ông Mạch đến Nhà văn hóa xóm Yên Thủy 2 + 100m</t>
  </si>
  <si>
    <t>Từ Nhà văn hóa xóm Yên Thủy 2 + 100m đến cầu Yên Thủy 1</t>
  </si>
  <si>
    <t>Từ cầu Tràn đến hết đất xã Yên Ninh</t>
  </si>
  <si>
    <t>Từ ngã ba chợ Hợp Thành đến ngã ba Phú Thành</t>
  </si>
  <si>
    <t>Từ Bưu điện văn hóa xã đi xóm Khuân Lân đến giáp đất Phủ Lý</t>
  </si>
  <si>
    <t>Từ Quốc lộ 3 vào 200m (hướng đi vào kho 24)</t>
  </si>
  <si>
    <t>Từ Quốc lộ 3 (Km90 + 550) đến Nhà văn hóa tổ dân phố Thái An</t>
  </si>
  <si>
    <t>Sau 150m đến Nhà văn hóa xóm Làng</t>
  </si>
  <si>
    <t>Từ Quốc lộ 3 đi Trạm Y tế xã Yên Đổ đến Nhà văn hóa xóm Thanh Đồng</t>
  </si>
  <si>
    <t>Từ Trạm Y tế xã Yên Đổ đến Nhà văn hóa xóm Thanh Đồng</t>
  </si>
  <si>
    <t>- Đổi tên "xóm Thâm Đông" thành "xóm Bản Đông" theo NQ 206/NQ-HĐND ngày 10/12/2021 của HĐND tỉnh
- Điều chỉnh tuyến "Từ ngã ba xóm Thâm Đông đi Nhà văn hóa xóm Đầm Rum" thành "Từ ngã ba xóm Bản Đông đến hết sân bóng thể thao xóm Đầm Rum"</t>
  </si>
  <si>
    <t>Từ Nhà văn hóa xóm Na Tủn đến nhánh 3 đường làng nghề</t>
  </si>
  <si>
    <t xml:space="preserve">Từ Tỉnh lộ 263 (Km9 + 300) qua Nhà văn hóa xóm Xuân Trường nối Tỉnh lộ 263 (Km9 + 900) </t>
  </si>
  <si>
    <t>Từ ngã ba làng Mon (cũ) đến Nhà văn hóa Khuôn Lân + 400</t>
  </si>
  <si>
    <t>Đường bê tông liên xóm Tiến Thành - Bo Chè - Tiến Bộ (từ Nhà văn hóa xóm Kết - Tiến Thành đến Bưu điện Văn hóa xã)</t>
  </si>
  <si>
    <t>Từ Quốc lộ 3 mới vào 200m</t>
  </si>
  <si>
    <t>Điều chỉnh đoạn "Quốc lộ 37 đi xóm Cổng Đồn, Bãi Nha (gần Nhà văn hóa xóm Cổng Đồn): Từ Quốc lộ 37 đến ngã ba" thành "Quốc lộ 37 đi xóm Bãi Nha đến 400m"</t>
  </si>
  <si>
    <t>21.3</t>
  </si>
  <si>
    <t>21.4</t>
  </si>
  <si>
    <r>
      <t>Sửa lại tuyến "</t>
    </r>
    <r>
      <rPr>
        <i/>
        <sz val="11"/>
        <rFont val="Times New Roman"/>
        <family val="1"/>
      </rPr>
      <t>Từ Quốc lộ 3 vào 75m</t>
    </r>
    <r>
      <rPr>
        <sz val="11"/>
        <rFont val="Times New Roman"/>
        <family val="1"/>
      </rPr>
      <t>" thành "</t>
    </r>
    <r>
      <rPr>
        <i/>
        <sz val="11"/>
        <rFont val="Times New Roman"/>
        <family val="1"/>
      </rPr>
      <t>Từ Quốc lộ 3 vào đến ngã 3</t>
    </r>
    <r>
      <rPr>
        <sz val="11"/>
        <rFont val="Times New Roman"/>
        <family val="1"/>
      </rPr>
      <t>"</t>
    </r>
  </si>
  <si>
    <r>
      <t>Sửa lại tuyến "</t>
    </r>
    <r>
      <rPr>
        <i/>
        <sz val="11"/>
        <rFont val="Times New Roman"/>
        <family val="1"/>
      </rPr>
      <t>Từ sau 75m đến 200m đi đền Thắm (Chợ Mới, Bắc Kạn)</t>
    </r>
    <r>
      <rPr>
        <sz val="11"/>
        <rFont val="Times New Roman"/>
        <family val="1"/>
      </rPr>
      <t>" thành "</t>
    </r>
    <r>
      <rPr>
        <i/>
        <sz val="11"/>
        <rFont val="Times New Roman"/>
        <family val="1"/>
      </rPr>
      <t>Từ ngã 3 đi đền Thắm (Chợ Mới, Bắc Kạn) đến hết đất xã Yên Ninh</t>
    </r>
    <r>
      <rPr>
        <sz val="11"/>
        <rFont val="Times New Roman"/>
        <family val="1"/>
      </rPr>
      <t>"</t>
    </r>
  </si>
  <si>
    <r>
      <t xml:space="preserve">Điều chỉnh </t>
    </r>
    <r>
      <rPr>
        <i/>
        <sz val="11"/>
        <rFont val="Times New Roman"/>
        <family val="1"/>
      </rPr>
      <t>"Từ Quốc lộ 3 vào kho 24+200m"</t>
    </r>
    <r>
      <rPr>
        <sz val="11"/>
        <rFont val="Times New Roman"/>
        <family val="1"/>
      </rPr>
      <t xml:space="preserve"> thành </t>
    </r>
    <r>
      <rPr>
        <i/>
        <sz val="11"/>
        <rFont val="Times New Roman"/>
        <family val="1"/>
      </rPr>
      <t>"Từ Quốc lộ 3 vào 200m (hướng đi vào kho 24)"</t>
    </r>
  </si>
  <si>
    <t>3.13.1</t>
  </si>
  <si>
    <t>3.13.2</t>
  </si>
  <si>
    <r>
      <t>Từ Km29 + 800 (giáp đất</t>
    </r>
    <r>
      <rPr>
        <sz val="12"/>
        <color rgb="FF00B0F0"/>
        <rFont val="Times New Roman"/>
        <family val="1"/>
      </rPr>
      <t xml:space="preserve"> xã </t>
    </r>
    <r>
      <rPr>
        <sz val="12"/>
        <rFont val="Times New Roman"/>
        <family val="1"/>
      </rPr>
      <t>Trung Lương) đến Km30 + 400</t>
    </r>
  </si>
  <si>
    <r>
      <t xml:space="preserve">Đổi tên </t>
    </r>
    <r>
      <rPr>
        <i/>
        <sz val="11"/>
        <rFont val="Times New Roman"/>
        <family val="1"/>
      </rPr>
      <t>"phố Hoà Bình, Thống Nhất, Đoàn Kết"</t>
    </r>
    <r>
      <rPr>
        <sz val="11"/>
        <rFont val="Times New Roman"/>
        <family val="1"/>
      </rPr>
      <t xml:space="preserve"> thành </t>
    </r>
    <r>
      <rPr>
        <i/>
        <sz val="11"/>
        <rFont val="Times New Roman"/>
        <family val="1"/>
      </rPr>
      <t>"tổ dân phố Chợ Chu"</t>
    </r>
    <r>
      <rPr>
        <sz val="11"/>
        <rFont val="Times New Roman"/>
        <family val="1"/>
      </rPr>
      <t xml:space="preserve"> theo Nghị quyết số 79/NQ-HĐND ngày 11/12/2019 của HĐND tỉnh </t>
    </r>
  </si>
  <si>
    <t>(1)</t>
  </si>
  <si>
    <r>
      <t xml:space="preserve">"Đổi tên "Km 100+500" thành "Km100/H5" theo QCVN 41:2019/BGTVT" </t>
    </r>
    <r>
      <rPr>
        <vertAlign val="superscript"/>
        <sz val="11"/>
        <color indexed="8"/>
        <rFont val="Times New Roman"/>
        <family val="1"/>
      </rPr>
      <t>(1)</t>
    </r>
  </si>
  <si>
    <r>
      <t xml:space="preserve">Thay "Bãi Lai" thành " tổ dân phố số 1", thêm tên "Ngõ số 7" </t>
    </r>
    <r>
      <rPr>
        <sz val="11"/>
        <color indexed="8"/>
        <rFont val="Times New Roman"/>
        <family val="1"/>
      </rPr>
      <t xml:space="preserve">theo Nghị quyết số 79/NQ-HĐND  ngày 11/12/2019 của HĐND tỉnh Thái Nguyên </t>
    </r>
  </si>
  <si>
    <t xml:space="preserve">Phụ lục </t>
  </si>
  <si>
    <t>Phụ lục số 01</t>
  </si>
  <si>
    <t xml:space="preserve">BẢNG GIÁ ĐẤT NÔNG NGHIỆP THỜI HẠN SỬ DỤNG 50 NĂM 
</t>
  </si>
  <si>
    <t>ĐIẺU CHỈNH, BỔ SUNG GIAI ĐOẠN 2020-2024 TRÊN ĐỊA BÀN TỈNH THÁI NGUYÊN</t>
  </si>
  <si>
    <t xml:space="preserve">(Kèm theo Quyết định số       /2024/QĐ-UBND ngày     /10/2024 của Uỷ ban nhân dân tỉnh Thái Nguyên </t>
  </si>
  <si>
    <t>1. Bảng giá đất trồng lúa</t>
  </si>
  <si>
    <t>Mức giá theo Quyết định số 46/2019/QĐ-UBND</t>
  </si>
  <si>
    <t>Mức giá đề xuất điều chỉnh</t>
  </si>
  <si>
    <t>1. Thành phố Thái Nguyên</t>
  </si>
  <si>
    <t>Các phường: Hoàng Văn Thụ, Phan Đình Phùng, Trưng Vương, Đồng Quang, Quang Trung, Gia Sàng, Túc Duyên, Tân Thịnh, Thịnh Đán, Cam Giá, Hương Sơn, Phú Xá, Quan Triều, Quang Vinh, Tân Lập, Tân Long, Tân Thành, Tích Lương, Trung Thành, Đồng Bẩm, Chùa Hang</t>
  </si>
  <si>
    <t>Các xã: Cao Ngạn, Phúc Hà, Phúc Trìu, Phúc Xuân, Tân Cương, Thịnh Đức, Linh Sơn, Huống Thượng, Đồng Liên</t>
  </si>
  <si>
    <t>2. Thành phố Sông Công</t>
  </si>
  <si>
    <t>Các phường: Lương Sơn, Thắng Lợi, Cải Đan, Mỏ Chè, Châu Sơn (phường Lương Châu và xã Vinh Sơn cũ), Bách Quang, Phố Cò</t>
  </si>
  <si>
    <t>Xã Vinh Sơn (nay đã sáp nhập vào phường Lương Châu và đổi tên thành phường Châu Sơn)</t>
  </si>
  <si>
    <t>3. Thành phố Phổ Yên</t>
  </si>
  <si>
    <t>Các phường: Ba Hàng, Bãi Bông, Đồng Tiến</t>
  </si>
  <si>
    <t>Phường Bắc Sơn</t>
  </si>
  <si>
    <t>Các xã: Minh Đức, Phúc Thuận, Thành Công, Phúc Tân, Vạn Phái</t>
  </si>
  <si>
    <t>4. Huyện Phú Bình</t>
  </si>
  <si>
    <t>Các xã: Thượng Đình, Điềm Thụy, Nhã Lộng, Úc Kỳ, Nga My, Hà Châu, Xuân Phương, Kha Sơn, Thanh Ninh, Lương Phú, Dương Thành, Bảo Lý, Đào Xá</t>
  </si>
  <si>
    <t>Các xã: Tân Đức, Tân Khánh</t>
  </si>
  <si>
    <t>Các xã: Bàn Đạt, Tân Hòa, Tân Kim, Tân Thành</t>
  </si>
  <si>
    <t>5. Huyện Đồng Hỷ</t>
  </si>
  <si>
    <t>Các thị trấn: Sông Cầu, Trại Cau, Hóa Thượng</t>
  </si>
  <si>
    <t>Các xã: Minh Lập, Hoá Trung</t>
  </si>
  <si>
    <t>Các xã: Quang Sơn, Khe Mo, Nam Hòa, Hòa Bình</t>
  </si>
  <si>
    <t>Các xã: Văn Lăng, Cây Thị, Hợp Tiến, Tân Lợi, Tân Long, Văn Hán</t>
  </si>
  <si>
    <t>6. Huyện Đại Từ</t>
  </si>
  <si>
    <t>Thị trấn Quân Chu</t>
  </si>
  <si>
    <t>Các xã: Cù Vân, La Bằng, Hà Thượng</t>
  </si>
  <si>
    <t>Xã Quân Chu (đã nhập vào thị trấn Quân Chu)</t>
  </si>
  <si>
    <t>Các xã: Bản ngoại, Phú Xuyên, Yên Lãng, Cát Nê, Mỹ Yên, Phú Cường, Phú Lạc, Phú Thịnh, Phục Linh, Tân Linh, Vạn Thọ, Văn Yên, An Khánh, Bình Thuận, Tân Thái, Tiên Hội, Khôi Kỳ, Hoàng Nông, Ký Phú, Lục Ba</t>
  </si>
  <si>
    <t>Các xã: Đức Lương, Phúc Lương, Na Mao, Minh Tiến</t>
  </si>
  <si>
    <t>7. Huyện Phú Lương</t>
  </si>
  <si>
    <t>Các thị trấn: Đu, Giang Tiên</t>
  </si>
  <si>
    <t>Các xã: Động Đạt, Tức Tranh, Yên Đổ, Ôn Lương</t>
  </si>
  <si>
    <t>Các xã: Yên Ninh, Hợp Thành, Yên Lạc, Phủ Lý, Yên Lạc, Phú Đô</t>
  </si>
  <si>
    <t>8. Huyện Võ Nhai</t>
  </si>
  <si>
    <t>Thị trấn: Đình Cả</t>
  </si>
  <si>
    <t>Các xã: Lâu Thượng, Phú Thượng, La Hiên, Tràng Xá, Dân Tiến</t>
  </si>
  <si>
    <t>9. Huyện Định hóa</t>
  </si>
  <si>
    <t>Các xã: Trung Hội, Tân Dương, Phúc Chu, Kim Phượng, Phú Tiến, Đồng Thịnh</t>
  </si>
  <si>
    <t>Xã Kim Sơn (đã sát nhập vào xã Kim Phượng)</t>
  </si>
  <si>
    <t>Các xã: Trung Lương, Bảo Cường, Bình Yên, Bộc Nhiêu, Thanh Định, Phượng Tiến, Tân Thịnh, Bình Thành, Linh Thông, Điềm Mặc, Phú Đình, Định Biên, Sơn Phú, Bảo Linh, Quy Kỳ, Lam Vỹ</t>
  </si>
  <si>
    <t>2. Bảng giá đất trồng cây hàng năm khác</t>
  </si>
  <si>
    <t>Các phường: Thắng Lợi, Cải Đan, Mỏ Chè, Châu Sơn (phường Lương Châu và xã Vinh Sơn cũ), Bách Quang, Phố Cò</t>
  </si>
  <si>
    <t>Các xã: Tân Đức, Tân Khánh</t>
  </si>
  <si>
    <t>Các xã: Minh Lập, Hóa Trung</t>
  </si>
  <si>
    <t>Xã Quân Chu (sáp nhập vào thị trấn Quân Chu)</t>
  </si>
  <si>
    <t>Các xã: Bản Ngoại, Phú Xuyên, Yên Lãng, Cát Nê, Mỹ Yên, Phú Cường, Phú Lạc, Phú Thịnh, Phục Linh, Tân Linh, Vạn Thọ, Văn Yên, An Khánh, Bình Thuận, Tân Thái, Tiên Hội, Khôi Kỳ, Hoàng Nông, Ký Phú, Lục Ba</t>
  </si>
  <si>
    <t>9. Huyện Định Hóa</t>
  </si>
  <si>
    <t>Xã Kim Sơn (đã sáp nhập vào xã Kim Phượng)</t>
  </si>
  <si>
    <t>3. Bảng giá đất trồng cây lâu năm</t>
  </si>
  <si>
    <t>Xã Quân Chu (đã sáp nhập vào thị trấn Quân Chu)</t>
  </si>
  <si>
    <t>4. Bảng giá đất rừng sản xuất</t>
  </si>
  <si>
    <t>Các xã: Minh Đức, Phúc Thuận</t>
  </si>
  <si>
    <t>Các xã: Thành Công, Phúc Tân, Vạn Phái</t>
  </si>
  <si>
    <t>Các xã: Yên Ninh, Yên Lạc</t>
  </si>
  <si>
    <t>Các xã: Yên Trạch, Hợp Thành, Phú Đô, Phủ Lý</t>
  </si>
  <si>
    <t xml:space="preserve">Thị trấn Chợ Chu </t>
  </si>
  <si>
    <t>Các xã: Đồng Thịnh, Trung Hội, Tân Dương, Phúc Chu, Kim Phượng, Phú Tiến</t>
  </si>
  <si>
    <t>Các xã: Trung Lương, Bảo Cường, Bình Yên, Bộc Nhiêu, Thanh Định, Phượng Tiến</t>
  </si>
  <si>
    <t>Các xã: Bình Thành, Điềm Mặc, Phú Đình, Định Biên, Sơn Phú</t>
  </si>
  <si>
    <t>Các xã: Linh Thông, Tân Thịnh, Bảo Linh, Quy Kỳ, Lam Vỹ</t>
  </si>
  <si>
    <t>5. Bảng giá đất nuôi trồng thuỷ sản</t>
  </si>
  <si>
    <t>Các thi trấn: Sông Cầu, Trại Cau, Hóa Thượng</t>
  </si>
  <si>
    <t>6. Bảng giá đất nông nghiệp khác</t>
  </si>
  <si>
    <t>Các xã: Phương Giao, Liên Minh, Thần Sa, Thượng Nung, Sảng Mộc, Nghinh Tường, Vũ Chấn</t>
  </si>
  <si>
    <t>Các xã: Bình Long, Cúc Đường</t>
  </si>
  <si>
    <t>Khu tái định cư tại khu dân cư xóm Tân Thành, phường Đồng Bẩm (giai đoạn 1)</t>
  </si>
  <si>
    <t>Sửa đổi: Ngõ 377 cũ, áp trục đường QH trong khu dân cư số 10 phường Phan Đình Phùng đường QH &gt;=12m nhưng nhỏ hơn 22,5m, giá 7tr. Có vị trí và cơ sở hạ tầng tương đương</t>
  </si>
  <si>
    <t>Bò mục 7.1 từ đường Tố Hữu vào khu tái định cư, đường rộng 41m (đường đôi), do hiện trạng chỉ có quy hoạch đường 14m và 11m có hành lang đường điện ở giữa</t>
  </si>
  <si>
    <t>Khu dân cư Kosy, phường Gia Sàng, thành phố Thái Nguyên</t>
  </si>
  <si>
    <t>(Kèm theo Quyết định số        /2024/QĐ-UBND ngày        tháng 10 năm 2024 của Uỷ ban nhân dân tỉnh Thái Nguyên)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</si>
</sst>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_);_(* \(#,##0\);_(* &quot;-&quot;??_);_(@_)"/>
    <numFmt numFmtId="166" formatCode="#,##0.0"/>
    <numFmt numFmtId="167" formatCode="_(* #,##0.00_);_(* \(#,##0.00\);_(* &quot;-&quot;??.00_);_(@_)"/>
    <numFmt numFmtId="168" formatCode="#,##0.000"/>
    <numFmt numFmtId="169" formatCode="0.000"/>
  </numFmts>
  <fonts count="70" x14ac:knownFonts="1">
    <font>
      <sz val="11"/>
      <color theme="1"/>
      <name val="Calibri"/>
      <family val="2"/>
      <scheme val="minor"/>
    </font>
    <font>
      <sz val="11"/>
      <color theme="1"/>
      <name val="Calibri"/>
      <family val="2"/>
      <scheme val="minor"/>
    </font>
    <font>
      <b/>
      <sz val="14"/>
      <color theme="1"/>
      <name val="Times New Roman"/>
      <family val="1"/>
    </font>
    <font>
      <b/>
      <sz val="12"/>
      <color theme="1"/>
      <name val="Times New Roman"/>
      <family val="1"/>
    </font>
    <font>
      <sz val="12"/>
      <color theme="1"/>
      <name val="Times New Roman"/>
      <family val="1"/>
    </font>
    <font>
      <i/>
      <sz val="12"/>
      <color theme="1"/>
      <name val="Times New Roman"/>
      <family val="1"/>
    </font>
    <font>
      <b/>
      <sz val="12"/>
      <color theme="0"/>
      <name val="Times New Roman"/>
      <family val="1"/>
    </font>
    <font>
      <b/>
      <sz val="11"/>
      <color theme="1"/>
      <name val="Times New Roman"/>
      <family val="1"/>
    </font>
    <font>
      <sz val="11"/>
      <color theme="1"/>
      <name val="Times New Roman"/>
      <family val="1"/>
    </font>
    <font>
      <b/>
      <sz val="11"/>
      <name val="Times New Roman"/>
      <family val="1"/>
    </font>
    <font>
      <b/>
      <sz val="10"/>
      <name val="Times New Roman"/>
      <family val="1"/>
    </font>
    <font>
      <sz val="11"/>
      <name val="Times New Roman"/>
      <family val="1"/>
    </font>
    <font>
      <sz val="10"/>
      <name val="Times New Roman"/>
      <family val="1"/>
    </font>
    <font>
      <sz val="12"/>
      <color rgb="FFFF0000"/>
      <name val="Times New Roman"/>
      <family val="1"/>
    </font>
    <font>
      <sz val="10"/>
      <color theme="1"/>
      <name val="Times New Roman"/>
      <family val="1"/>
    </font>
    <font>
      <sz val="12"/>
      <name val="Times New Roman"/>
      <family val="1"/>
    </font>
    <font>
      <sz val="11"/>
      <color rgb="FFFF0000"/>
      <name val="Times New Roman"/>
      <family val="1"/>
    </font>
    <font>
      <sz val="10"/>
      <color rgb="FFFF0000"/>
      <name val="Times New Roman"/>
      <family val="1"/>
    </font>
    <font>
      <b/>
      <sz val="12"/>
      <color rgb="FFFF0000"/>
      <name val="Times New Roman"/>
      <family val="1"/>
    </font>
    <font>
      <sz val="12"/>
      <color theme="1"/>
      <name val="Calibri"/>
      <family val="2"/>
    </font>
    <font>
      <b/>
      <sz val="10"/>
      <color theme="1"/>
      <name val="Times New Roman"/>
      <family val="1"/>
    </font>
    <font>
      <b/>
      <sz val="12"/>
      <name val="Times New Roman"/>
      <family val="1"/>
    </font>
    <font>
      <b/>
      <sz val="9"/>
      <color indexed="81"/>
      <name val="Tahoma"/>
      <family val="2"/>
    </font>
    <font>
      <sz val="9"/>
      <color indexed="81"/>
      <name val="Tahoma"/>
      <family val="2"/>
    </font>
    <font>
      <b/>
      <sz val="11.5"/>
      <color theme="1"/>
      <name val="Times New Roman"/>
      <family val="1"/>
    </font>
    <font>
      <b/>
      <sz val="12"/>
      <color rgb="FF000000"/>
      <name val="Times New Roman"/>
      <family val="1"/>
    </font>
    <font>
      <sz val="12"/>
      <color rgb="FF000000"/>
      <name val="Times New Roman"/>
      <family val="1"/>
    </font>
    <font>
      <i/>
      <sz val="12"/>
      <name val="Times New Roman"/>
      <family val="1"/>
    </font>
    <font>
      <sz val="14"/>
      <name val="Times New Roman"/>
      <family val="1"/>
    </font>
    <font>
      <sz val="12"/>
      <color indexed="8"/>
      <name val="Times New Roman"/>
      <family val="1"/>
    </font>
    <font>
      <sz val="12"/>
      <color indexed="10"/>
      <name val="Times New Roman"/>
      <family val="1"/>
    </font>
    <font>
      <sz val="14"/>
      <color theme="1"/>
      <name val="Times New Roman"/>
      <family val="1"/>
    </font>
    <font>
      <i/>
      <sz val="11"/>
      <color theme="1"/>
      <name val="Times New Roman"/>
      <family val="1"/>
    </font>
    <font>
      <sz val="12"/>
      <name val=".VnTime"/>
      <family val="2"/>
    </font>
    <font>
      <sz val="12"/>
      <color theme="1"/>
      <name val="Calibri"/>
      <family val="2"/>
      <scheme val="minor"/>
    </font>
    <font>
      <i/>
      <vertAlign val="superscript"/>
      <sz val="12"/>
      <name val="Times New Roman"/>
      <family val="1"/>
    </font>
    <font>
      <i/>
      <sz val="11"/>
      <name val="Times New Roman"/>
      <family val="1"/>
    </font>
    <font>
      <sz val="13"/>
      <name val="Times New Roman"/>
      <family val="1"/>
    </font>
    <font>
      <b/>
      <sz val="11.5"/>
      <name val="Times New Roman"/>
      <family val="1"/>
    </font>
    <font>
      <sz val="11"/>
      <name val="Calibri"/>
      <family val="2"/>
      <scheme val="minor"/>
    </font>
    <font>
      <sz val="11"/>
      <color rgb="FF222222"/>
      <name val="Times New Roman"/>
      <family val="1"/>
    </font>
    <font>
      <sz val="11"/>
      <color rgb="FF000000"/>
      <name val="Times New Roman"/>
      <family val="1"/>
    </font>
    <font>
      <i/>
      <sz val="11"/>
      <color rgb="FF000000"/>
      <name val="Times New Roman"/>
      <family val="1"/>
    </font>
    <font>
      <i/>
      <sz val="11"/>
      <color rgb="FFFF0000"/>
      <name val="Times New Roman"/>
      <family val="1"/>
    </font>
    <font>
      <b/>
      <sz val="11"/>
      <color rgb="FFFF0000"/>
      <name val="Times New Roman"/>
      <family val="1"/>
    </font>
    <font>
      <vertAlign val="superscript"/>
      <sz val="11"/>
      <name val="Times New Roman"/>
      <family val="1"/>
    </font>
    <font>
      <sz val="11"/>
      <color rgb="FF0000FF"/>
      <name val="Times New Roman"/>
      <family val="1"/>
    </font>
    <font>
      <b/>
      <sz val="12"/>
      <color theme="1"/>
      <name val="Times New Roman"/>
      <family val="1"/>
    </font>
    <font>
      <sz val="12"/>
      <color theme="1"/>
      <name val="Times New Roman"/>
      <family val="1"/>
    </font>
    <font>
      <sz val="12"/>
      <color rgb="FF0070C0"/>
      <name val="Times New Roman"/>
      <family val="1"/>
    </font>
    <font>
      <sz val="11"/>
      <color rgb="FF0070C0"/>
      <name val="Times New Roman"/>
      <family val="1"/>
    </font>
    <font>
      <b/>
      <sz val="12"/>
      <color rgb="FF0070C0"/>
      <name val="Times New Roman"/>
      <family val="1"/>
    </font>
    <font>
      <b/>
      <i/>
      <sz val="12"/>
      <color theme="1"/>
      <name val="Times New Roman"/>
      <family val="1"/>
    </font>
    <font>
      <sz val="12"/>
      <name val="Calibri"/>
      <family val="2"/>
      <scheme val="minor"/>
    </font>
    <font>
      <sz val="12"/>
      <color rgb="FFFF0066"/>
      <name val="Times New Roman"/>
      <family val="1"/>
    </font>
    <font>
      <sz val="12"/>
      <color rgb="FF00B0F0"/>
      <name val="Times New Roman"/>
      <family val="1"/>
    </font>
    <font>
      <sz val="12"/>
      <color theme="1"/>
      <name val="Calibri Light"/>
      <family val="2"/>
      <scheme val="major"/>
    </font>
    <font>
      <sz val="12"/>
      <color theme="8"/>
      <name val="Times New Roman"/>
      <family val="1"/>
    </font>
    <font>
      <i/>
      <sz val="11"/>
      <color rgb="FF00B0F0"/>
      <name val="Times New Roman"/>
      <family val="1"/>
    </font>
    <font>
      <b/>
      <sz val="12"/>
      <color rgb="FF00B0F0"/>
      <name val="Times New Roman"/>
      <family val="1"/>
    </font>
    <font>
      <sz val="8"/>
      <name val="Calibri"/>
      <family val="2"/>
      <scheme val="minor"/>
    </font>
    <font>
      <b/>
      <sz val="11"/>
      <color theme="0"/>
      <name val="Times New Roman"/>
      <family val="1"/>
    </font>
    <font>
      <b/>
      <sz val="9"/>
      <color indexed="81"/>
      <name val="Segoe UI"/>
      <family val="2"/>
    </font>
    <font>
      <sz val="9"/>
      <color indexed="81"/>
      <name val="Segoe UI"/>
      <family val="2"/>
    </font>
    <font>
      <vertAlign val="superscript"/>
      <sz val="11"/>
      <color indexed="8"/>
      <name val="Times New Roman"/>
      <family val="1"/>
    </font>
    <font>
      <sz val="11"/>
      <color indexed="8"/>
      <name val="Times New Roman"/>
      <family val="1"/>
    </font>
    <font>
      <b/>
      <sz val="13"/>
      <color theme="1"/>
      <name val="Times New Roman"/>
      <family val="1"/>
    </font>
    <font>
      <b/>
      <sz val="13"/>
      <name val="Times New Roman"/>
      <family val="1"/>
    </font>
    <font>
      <b/>
      <sz val="11"/>
      <color rgb="FF000000"/>
      <name val="Times New Roman"/>
      <family val="1"/>
    </font>
    <font>
      <b/>
      <sz val="12"/>
      <color rgb="FF0000FF"/>
      <name val="Times New Roman"/>
      <family val="1"/>
    </font>
  </fonts>
  <fills count="9">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theme="8"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rgb="FF000000"/>
      </top>
      <bottom style="thin">
        <color indexed="64"/>
      </bottom>
      <diagonal/>
    </border>
    <border>
      <left/>
      <right style="thin">
        <color rgb="FF000000"/>
      </right>
      <top/>
      <bottom/>
      <diagonal/>
    </border>
    <border>
      <left/>
      <right style="thin">
        <color rgb="FF000000"/>
      </right>
      <top style="thin">
        <color indexed="64"/>
      </top>
      <bottom/>
      <diagonal/>
    </border>
    <border>
      <left/>
      <right style="thin">
        <color rgb="FF000000"/>
      </right>
      <top/>
      <bottom style="thin">
        <color rgb="FF000000"/>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indexed="64"/>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33" fillId="0" borderId="0"/>
    <xf numFmtId="0" fontId="1" fillId="0" borderId="0"/>
  </cellStyleXfs>
  <cellXfs count="792">
    <xf numFmtId="0" fontId="0" fillId="0" borderId="0" xfId="0"/>
    <xf numFmtId="0" fontId="3" fillId="0" borderId="0" xfId="0" applyFont="1" applyAlignment="1">
      <alignment horizontal="left" vertical="center" wrapText="1"/>
    </xf>
    <xf numFmtId="0" fontId="4" fillId="0" borderId="0" xfId="0" applyFont="1"/>
    <xf numFmtId="0" fontId="3" fillId="0" borderId="0" xfId="0" applyFont="1" applyAlignment="1">
      <alignment horizontal="left" wrapText="1"/>
    </xf>
    <xf numFmtId="0" fontId="3" fillId="2" borderId="1" xfId="0" applyFont="1" applyFill="1" applyBorder="1" applyAlignment="1">
      <alignment horizontal="center" vertical="center" wrapText="1"/>
    </xf>
    <xf numFmtId="165" fontId="3" fillId="2" borderId="1" xfId="1" applyNumberFormat="1" applyFont="1" applyFill="1" applyBorder="1" applyAlignment="1">
      <alignment horizontal="center" vertical="center" wrapText="1"/>
    </xf>
    <xf numFmtId="43" fontId="3" fillId="2" borderId="1" xfId="1" applyFont="1" applyFill="1" applyBorder="1" applyAlignment="1">
      <alignment horizontal="center" vertical="center" wrapText="1"/>
    </xf>
    <xf numFmtId="165" fontId="7" fillId="2" borderId="1" xfId="1" applyNumberFormat="1" applyFont="1" applyFill="1" applyBorder="1" applyAlignment="1">
      <alignment horizontal="center" vertical="center" wrapText="1"/>
    </xf>
    <xf numFmtId="0" fontId="7" fillId="2" borderId="1" xfId="0" applyFont="1" applyFill="1" applyBorder="1" applyAlignment="1">
      <alignment horizontal="center" vertical="center"/>
    </xf>
    <xf numFmtId="0" fontId="3" fillId="2" borderId="1" xfId="0" applyFont="1" applyFill="1" applyBorder="1" applyAlignment="1">
      <alignment vertical="center" wrapText="1" shrinkToFit="1"/>
    </xf>
    <xf numFmtId="165" fontId="3" fillId="2" borderId="1" xfId="1" applyNumberFormat="1" applyFont="1" applyFill="1" applyBorder="1" applyAlignment="1">
      <alignment horizontal="center" vertical="center" wrapText="1" shrinkToFit="1"/>
    </xf>
    <xf numFmtId="165" fontId="4" fillId="2" borderId="1" xfId="1" applyNumberFormat="1" applyFont="1" applyFill="1" applyBorder="1" applyAlignment="1">
      <alignment horizontal="center" vertical="center"/>
    </xf>
    <xf numFmtId="43" fontId="4" fillId="2" borderId="1" xfId="1" applyFont="1" applyFill="1" applyBorder="1" applyAlignment="1">
      <alignment horizontal="center" vertical="center"/>
    </xf>
    <xf numFmtId="43" fontId="8" fillId="2" borderId="1" xfId="1" applyFont="1" applyFill="1" applyBorder="1" applyAlignment="1">
      <alignment horizontal="center" vertical="center" wrapText="1"/>
    </xf>
    <xf numFmtId="49" fontId="9" fillId="2" borderId="1" xfId="1" applyNumberFormat="1" applyFont="1" applyFill="1" applyBorder="1" applyAlignment="1">
      <alignment vertical="center" wrapText="1"/>
    </xf>
    <xf numFmtId="0" fontId="4" fillId="0" borderId="0" xfId="0" applyFont="1" applyAlignment="1">
      <alignment vertical="center"/>
    </xf>
    <xf numFmtId="0" fontId="8" fillId="2" borderId="1" xfId="0" applyFont="1" applyFill="1" applyBorder="1" applyAlignment="1">
      <alignment horizontal="center" vertical="center"/>
    </xf>
    <xf numFmtId="0" fontId="4" fillId="2" borderId="1" xfId="0" applyFont="1" applyFill="1" applyBorder="1" applyAlignment="1">
      <alignment vertical="center" wrapText="1" shrinkToFit="1"/>
    </xf>
    <xf numFmtId="165" fontId="4" fillId="2" borderId="1" xfId="1" applyNumberFormat="1" applyFont="1" applyFill="1" applyBorder="1" applyAlignment="1">
      <alignment horizontal="center" vertical="center" wrapText="1" shrinkToFit="1"/>
    </xf>
    <xf numFmtId="3"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164" fontId="8" fillId="2" borderId="1" xfId="0" applyNumberFormat="1" applyFont="1" applyFill="1" applyBorder="1" applyAlignment="1">
      <alignment horizontal="center" vertical="center" wrapText="1"/>
    </xf>
    <xf numFmtId="49" fontId="11" fillId="2" borderId="1" xfId="1" applyNumberFormat="1" applyFont="1" applyFill="1" applyBorder="1" applyAlignment="1">
      <alignment vertical="center" wrapText="1"/>
    </xf>
    <xf numFmtId="164" fontId="8" fillId="2" borderId="2" xfId="0" applyNumberFormat="1" applyFont="1" applyFill="1" applyBorder="1" applyAlignment="1">
      <alignment horizontal="center" vertical="center" wrapText="1"/>
    </xf>
    <xf numFmtId="49" fontId="11" fillId="2" borderId="2" xfId="1" applyNumberFormat="1" applyFont="1" applyFill="1" applyBorder="1" applyAlignment="1">
      <alignment vertical="center" wrapText="1"/>
    </xf>
    <xf numFmtId="0" fontId="3" fillId="0" borderId="0" xfId="0" applyFont="1" applyAlignment="1">
      <alignment vertical="center"/>
    </xf>
    <xf numFmtId="49" fontId="9" fillId="2" borderId="2" xfId="1" applyNumberFormat="1" applyFont="1" applyFill="1" applyBorder="1" applyAlignment="1">
      <alignment vertical="center" wrapText="1"/>
    </xf>
    <xf numFmtId="0" fontId="4" fillId="2" borderId="1" xfId="0" applyFont="1" applyFill="1" applyBorder="1" applyAlignment="1">
      <alignment horizontal="left" vertical="center" wrapText="1"/>
    </xf>
    <xf numFmtId="165" fontId="4" fillId="2" borderId="1" xfId="1" applyNumberFormat="1" applyFont="1" applyFill="1" applyBorder="1" applyAlignment="1">
      <alignment horizontal="center" vertical="center" wrapText="1"/>
    </xf>
    <xf numFmtId="0" fontId="13" fillId="2" borderId="1" xfId="0" applyFont="1" applyFill="1" applyBorder="1" applyAlignment="1">
      <alignment horizontal="left" vertical="center" wrapText="1"/>
    </xf>
    <xf numFmtId="43" fontId="4" fillId="2" borderId="2" xfId="1" applyFont="1" applyFill="1" applyBorder="1" applyAlignment="1">
      <alignment horizontal="center" vertical="center"/>
    </xf>
    <xf numFmtId="164" fontId="14" fillId="2" borderId="1" xfId="0" applyNumberFormat="1"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165" fontId="4" fillId="2" borderId="1" xfId="1" applyNumberFormat="1" applyFont="1" applyFill="1" applyBorder="1" applyAlignment="1">
      <alignment horizontal="right" vertical="center" wrapText="1" shrinkToFit="1"/>
    </xf>
    <xf numFmtId="165" fontId="4" fillId="2" borderId="1" xfId="1" applyNumberFormat="1" applyFont="1" applyFill="1" applyBorder="1" applyAlignment="1">
      <alignment horizontal="right" vertical="center"/>
    </xf>
    <xf numFmtId="164" fontId="4" fillId="2" borderId="3" xfId="0" applyNumberFormat="1" applyFont="1" applyFill="1" applyBorder="1" applyAlignment="1">
      <alignment vertical="center"/>
    </xf>
    <xf numFmtId="164" fontId="8" fillId="2" borderId="3" xfId="0" applyNumberFormat="1" applyFont="1" applyFill="1" applyBorder="1" applyAlignment="1">
      <alignment vertical="center"/>
    </xf>
    <xf numFmtId="49" fontId="11" fillId="2" borderId="3" xfId="1" applyNumberFormat="1" applyFont="1" applyFill="1" applyBorder="1" applyAlignment="1">
      <alignment vertical="center" wrapText="1"/>
    </xf>
    <xf numFmtId="0" fontId="11" fillId="2" borderId="1" xfId="0" applyFont="1" applyFill="1" applyBorder="1" applyAlignment="1">
      <alignment horizontal="center" vertical="center"/>
    </xf>
    <xf numFmtId="43" fontId="4" fillId="2" borderId="1" xfId="1" applyFont="1" applyFill="1" applyBorder="1" applyAlignment="1">
      <alignment horizontal="center" vertical="center" wrapText="1"/>
    </xf>
    <xf numFmtId="49" fontId="11" fillId="2" borderId="4" xfId="1" applyNumberFormat="1"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3" fontId="15" fillId="2" borderId="1" xfId="0" applyNumberFormat="1" applyFont="1" applyFill="1" applyBorder="1" applyAlignment="1">
      <alignment horizontal="center" vertical="center"/>
    </xf>
    <xf numFmtId="0" fontId="8" fillId="2" borderId="1" xfId="0" applyFont="1" applyFill="1" applyBorder="1" applyAlignment="1">
      <alignment horizontal="left" vertical="center" wrapText="1"/>
    </xf>
    <xf numFmtId="0" fontId="11" fillId="2" borderId="1" xfId="0" applyFont="1" applyFill="1" applyBorder="1" applyAlignment="1">
      <alignment vertical="center"/>
    </xf>
    <xf numFmtId="165" fontId="4" fillId="2" borderId="1" xfId="1" applyNumberFormat="1" applyFont="1" applyFill="1" applyBorder="1" applyAlignment="1">
      <alignment vertical="center" wrapText="1" shrinkToFit="1"/>
    </xf>
    <xf numFmtId="165" fontId="4" fillId="2" borderId="1" xfId="1" applyNumberFormat="1" applyFont="1" applyFill="1" applyBorder="1" applyAlignment="1">
      <alignment vertical="center"/>
    </xf>
    <xf numFmtId="43" fontId="4" fillId="2" borderId="3" xfId="1" applyFont="1" applyFill="1" applyBorder="1" applyAlignment="1">
      <alignment vertical="center"/>
    </xf>
    <xf numFmtId="165" fontId="4" fillId="2" borderId="1" xfId="0" applyNumberFormat="1" applyFont="1" applyFill="1" applyBorder="1" applyAlignment="1">
      <alignment vertical="center"/>
    </xf>
    <xf numFmtId="49" fontId="11" fillId="2" borderId="3" xfId="0" applyNumberFormat="1" applyFont="1" applyFill="1" applyBorder="1" applyAlignment="1">
      <alignment vertical="center" wrapText="1"/>
    </xf>
    <xf numFmtId="0" fontId="13" fillId="2" borderId="1" xfId="0" applyFont="1" applyFill="1" applyBorder="1" applyAlignment="1">
      <alignment vertical="center" wrapText="1" shrinkToFit="1"/>
    </xf>
    <xf numFmtId="165" fontId="13" fillId="2" borderId="1" xfId="1" applyNumberFormat="1" applyFont="1" applyFill="1" applyBorder="1" applyAlignment="1">
      <alignment horizontal="center" vertical="center" wrapText="1" shrinkToFit="1"/>
    </xf>
    <xf numFmtId="164" fontId="8" fillId="2" borderId="3" xfId="0" applyNumberFormat="1" applyFont="1" applyFill="1" applyBorder="1" applyAlignment="1">
      <alignment horizontal="center" vertical="center" wrapText="1"/>
    </xf>
    <xf numFmtId="0" fontId="13" fillId="2" borderId="0" xfId="0" applyFont="1" applyFill="1" applyAlignment="1">
      <alignment vertical="center"/>
    </xf>
    <xf numFmtId="0" fontId="16" fillId="2" borderId="1" xfId="0" applyFont="1" applyFill="1" applyBorder="1" applyAlignment="1">
      <alignment horizontal="center" vertical="center"/>
    </xf>
    <xf numFmtId="165" fontId="13" fillId="2" borderId="1" xfId="1" applyNumberFormat="1" applyFont="1" applyFill="1" applyBorder="1" applyAlignment="1">
      <alignment horizontal="center" vertical="center"/>
    </xf>
    <xf numFmtId="3" fontId="13" fillId="2" borderId="1" xfId="0" applyNumberFormat="1" applyFont="1" applyFill="1" applyBorder="1" applyAlignment="1">
      <alignment horizontal="center" vertical="center"/>
    </xf>
    <xf numFmtId="165" fontId="13" fillId="2" borderId="1" xfId="0" applyNumberFormat="1" applyFont="1" applyFill="1" applyBorder="1" applyAlignment="1">
      <alignment horizontal="center" vertical="center"/>
    </xf>
    <xf numFmtId="43" fontId="13" fillId="2" borderId="1" xfId="1" applyFont="1" applyFill="1" applyBorder="1" applyAlignment="1">
      <alignment horizontal="center" vertical="center"/>
    </xf>
    <xf numFmtId="164" fontId="16" fillId="2" borderId="1" xfId="0" applyNumberFormat="1" applyFont="1" applyFill="1" applyBorder="1" applyAlignment="1">
      <alignment horizontal="center" vertical="center" wrapText="1"/>
    </xf>
    <xf numFmtId="164" fontId="16" fillId="2" borderId="2" xfId="0" applyNumberFormat="1" applyFont="1" applyFill="1" applyBorder="1" applyAlignment="1">
      <alignment horizontal="center" vertical="center" wrapText="1"/>
    </xf>
    <xf numFmtId="49" fontId="16" fillId="2" borderId="2" xfId="1" applyNumberFormat="1" applyFont="1" applyFill="1" applyBorder="1" applyAlignment="1">
      <alignment vertical="center" wrapText="1"/>
    </xf>
    <xf numFmtId="49" fontId="17" fillId="2" borderId="2" xfId="1" applyNumberFormat="1" applyFont="1" applyFill="1" applyBorder="1" applyAlignment="1">
      <alignment vertical="center" wrapText="1"/>
    </xf>
    <xf numFmtId="0" fontId="4" fillId="0" borderId="1" xfId="0" applyFont="1" applyBorder="1" applyAlignment="1">
      <alignment horizontal="left" vertical="center" wrapText="1"/>
    </xf>
    <xf numFmtId="43" fontId="8" fillId="2" borderId="3" xfId="1" applyFont="1" applyFill="1" applyBorder="1" applyAlignment="1">
      <alignment vertical="center" wrapText="1"/>
    </xf>
    <xf numFmtId="165" fontId="13" fillId="2" borderId="1" xfId="1" applyNumberFormat="1" applyFont="1" applyFill="1" applyBorder="1" applyAlignment="1">
      <alignment horizontal="center" vertical="center" wrapText="1"/>
    </xf>
    <xf numFmtId="165" fontId="4" fillId="2" borderId="3" xfId="1" applyNumberFormat="1" applyFont="1" applyFill="1" applyBorder="1" applyAlignment="1">
      <alignment horizontal="center" vertical="center"/>
    </xf>
    <xf numFmtId="49" fontId="11" fillId="2" borderId="3" xfId="0" quotePrefix="1" applyNumberFormat="1" applyFont="1" applyFill="1" applyBorder="1" applyAlignment="1">
      <alignment vertical="center" wrapText="1"/>
    </xf>
    <xf numFmtId="0" fontId="4" fillId="2" borderId="6" xfId="0" applyFont="1" applyFill="1" applyBorder="1" applyAlignment="1">
      <alignment horizontal="center" vertical="center"/>
    </xf>
    <xf numFmtId="0" fontId="4" fillId="2" borderId="6" xfId="0" applyFont="1" applyFill="1" applyBorder="1" applyAlignment="1">
      <alignment vertical="center" wrapText="1" shrinkToFit="1"/>
    </xf>
    <xf numFmtId="165" fontId="4" fillId="2" borderId="6" xfId="1" applyNumberFormat="1" applyFont="1" applyFill="1" applyBorder="1" applyAlignment="1">
      <alignment horizontal="center" vertical="center" wrapText="1" shrinkToFit="1"/>
    </xf>
    <xf numFmtId="165" fontId="4" fillId="2" borderId="4" xfId="1" applyNumberFormat="1" applyFont="1" applyFill="1" applyBorder="1" applyAlignment="1">
      <alignment horizontal="center" vertical="center"/>
    </xf>
    <xf numFmtId="164" fontId="8" fillId="2" borderId="4" xfId="0" applyNumberFormat="1" applyFont="1" applyFill="1" applyBorder="1" applyAlignment="1">
      <alignment horizontal="center" vertical="center" wrapText="1"/>
    </xf>
    <xf numFmtId="49" fontId="11" fillId="2" borderId="4" xfId="0" applyNumberFormat="1" applyFont="1" applyFill="1" applyBorder="1" applyAlignment="1">
      <alignment vertical="center" wrapText="1"/>
    </xf>
    <xf numFmtId="165" fontId="4" fillId="2" borderId="3" xfId="0" applyNumberFormat="1" applyFont="1" applyFill="1" applyBorder="1" applyAlignment="1">
      <alignment vertical="center"/>
    </xf>
    <xf numFmtId="0" fontId="3" fillId="0" borderId="0" xfId="0" applyFont="1"/>
    <xf numFmtId="0" fontId="8" fillId="2" borderId="6" xfId="0" applyFont="1" applyFill="1" applyBorder="1" applyAlignment="1">
      <alignment horizontal="center" vertical="center"/>
    </xf>
    <xf numFmtId="165" fontId="3" fillId="2" borderId="6" xfId="1" applyNumberFormat="1" applyFont="1" applyFill="1" applyBorder="1" applyAlignment="1">
      <alignment horizontal="center" vertical="center" wrapText="1" shrinkToFit="1"/>
    </xf>
    <xf numFmtId="164" fontId="4" fillId="2" borderId="4" xfId="0" applyNumberFormat="1" applyFont="1" applyFill="1" applyBorder="1" applyAlignment="1">
      <alignment horizontal="center" vertical="center"/>
    </xf>
    <xf numFmtId="0" fontId="8" fillId="2" borderId="1" xfId="0" applyFont="1" applyFill="1" applyBorder="1" applyAlignment="1">
      <alignment vertical="center" wrapText="1" shrinkToFit="1"/>
    </xf>
    <xf numFmtId="0" fontId="8" fillId="2" borderId="7" xfId="0" applyFont="1" applyFill="1" applyBorder="1" applyAlignment="1">
      <alignment horizontal="center" vertical="center" wrapText="1"/>
    </xf>
    <xf numFmtId="0" fontId="8" fillId="2" borderId="6" xfId="0" applyFont="1" applyFill="1" applyBorder="1" applyAlignment="1">
      <alignment vertical="center" wrapText="1"/>
    </xf>
    <xf numFmtId="0" fontId="8" fillId="2" borderId="6"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8" fillId="2" borderId="8" xfId="0" applyFont="1" applyFill="1" applyBorder="1" applyAlignment="1">
      <alignment vertical="center" wrapText="1"/>
    </xf>
    <xf numFmtId="0" fontId="8" fillId="2" borderId="8" xfId="0" applyFont="1" applyFill="1" applyBorder="1" applyAlignment="1">
      <alignment horizontal="center" vertical="center" wrapText="1"/>
    </xf>
    <xf numFmtId="165" fontId="15" fillId="2" borderId="1" xfId="1" applyNumberFormat="1" applyFont="1" applyFill="1" applyBorder="1" applyAlignment="1">
      <alignment horizontal="center" vertical="center" wrapText="1"/>
    </xf>
    <xf numFmtId="0" fontId="15" fillId="0" borderId="0" xfId="0" applyFont="1" applyAlignment="1">
      <alignment vertical="center"/>
    </xf>
    <xf numFmtId="0" fontId="15" fillId="2" borderId="1" xfId="0" applyFont="1" applyFill="1" applyBorder="1" applyAlignment="1">
      <alignment vertical="center" wrapText="1" shrinkToFit="1"/>
    </xf>
    <xf numFmtId="165" fontId="15" fillId="2" borderId="1" xfId="1" applyNumberFormat="1" applyFont="1" applyFill="1" applyBorder="1" applyAlignment="1">
      <alignment horizontal="center" vertical="center" wrapText="1" shrinkToFit="1"/>
    </xf>
    <xf numFmtId="165" fontId="8" fillId="2" borderId="1" xfId="0" applyNumberFormat="1" applyFont="1" applyFill="1" applyBorder="1" applyAlignment="1">
      <alignment horizontal="center" vertical="center" wrapText="1"/>
    </xf>
    <xf numFmtId="0" fontId="4" fillId="2" borderId="6" xfId="0" applyFont="1" applyFill="1" applyBorder="1" applyAlignment="1">
      <alignment horizontal="left" vertical="center" wrapText="1"/>
    </xf>
    <xf numFmtId="165" fontId="4" fillId="2" borderId="6" xfId="1" applyNumberFormat="1" applyFont="1" applyFill="1" applyBorder="1" applyAlignment="1">
      <alignment horizontal="center" vertical="center" wrapText="1"/>
    </xf>
    <xf numFmtId="165" fontId="4" fillId="2" borderId="6" xfId="1" applyNumberFormat="1" applyFont="1" applyFill="1" applyBorder="1" applyAlignment="1">
      <alignment horizontal="center" vertical="center"/>
    </xf>
    <xf numFmtId="43" fontId="4" fillId="2" borderId="6" xfId="1" applyFont="1" applyFill="1" applyBorder="1" applyAlignment="1">
      <alignment horizontal="center" vertical="center" wrapText="1"/>
    </xf>
    <xf numFmtId="165" fontId="4" fillId="2" borderId="6" xfId="0" applyNumberFormat="1" applyFont="1" applyFill="1" applyBorder="1" applyAlignment="1">
      <alignment horizontal="center" vertical="center"/>
    </xf>
    <xf numFmtId="43" fontId="4" fillId="2" borderId="6" xfId="1" applyFont="1" applyFill="1" applyBorder="1" applyAlignment="1">
      <alignment horizontal="center" vertical="center"/>
    </xf>
    <xf numFmtId="164" fontId="8" fillId="2" borderId="6" xfId="0" applyNumberFormat="1" applyFont="1" applyFill="1" applyBorder="1" applyAlignment="1">
      <alignment horizontal="center" vertical="center" wrapText="1"/>
    </xf>
    <xf numFmtId="0" fontId="15" fillId="2" borderId="1" xfId="0" applyFont="1" applyFill="1" applyBorder="1" applyAlignment="1">
      <alignment horizontal="left" vertical="center" wrapText="1"/>
    </xf>
    <xf numFmtId="165" fontId="21" fillId="2" borderId="1" xfId="1" applyNumberFormat="1" applyFont="1" applyFill="1" applyBorder="1" applyAlignment="1">
      <alignment horizontal="center" vertical="center" wrapText="1"/>
    </xf>
    <xf numFmtId="43" fontId="15" fillId="2" borderId="1" xfId="1" applyFont="1" applyFill="1" applyBorder="1" applyAlignment="1">
      <alignment horizontal="center" vertical="center" wrapText="1"/>
    </xf>
    <xf numFmtId="0" fontId="4" fillId="0" borderId="0" xfId="0" applyFont="1" applyAlignment="1">
      <alignment wrapText="1"/>
    </xf>
    <xf numFmtId="164" fontId="4" fillId="0" borderId="0" xfId="0" applyNumberFormat="1" applyFont="1"/>
    <xf numFmtId="43" fontId="4" fillId="2" borderId="0" xfId="1" applyFont="1" applyFill="1"/>
    <xf numFmtId="0" fontId="3" fillId="0" borderId="0" xfId="0" applyFont="1" applyAlignment="1">
      <alignment wrapText="1"/>
    </xf>
    <xf numFmtId="0" fontId="5" fillId="0" borderId="0" xfId="0" applyFont="1"/>
    <xf numFmtId="0" fontId="5" fillId="0" borderId="14" xfId="0" applyFont="1" applyBorder="1" applyAlignment="1">
      <alignment horizontal="right"/>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65"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 fillId="0" borderId="4" xfId="0" applyFont="1" applyBorder="1" applyAlignment="1">
      <alignment horizontal="left"/>
    </xf>
    <xf numFmtId="0" fontId="4" fillId="0" borderId="0" xfId="0" applyFont="1" applyAlignment="1">
      <alignment horizontal="left" wrapText="1"/>
    </xf>
    <xf numFmtId="0" fontId="25" fillId="0" borderId="0" xfId="0" applyFont="1" applyAlignment="1">
      <alignment horizontal="left" vertical="center" wrapText="1"/>
    </xf>
    <xf numFmtId="3" fontId="4" fillId="0" borderId="1" xfId="0" applyNumberFormat="1" applyFont="1" applyBorder="1" applyAlignment="1">
      <alignment horizontal="right" vertical="center" wrapText="1"/>
    </xf>
    <xf numFmtId="0" fontId="3" fillId="0" borderId="0" xfId="0" applyFont="1" applyAlignment="1">
      <alignment vertical="center" wrapText="1"/>
    </xf>
    <xf numFmtId="0" fontId="27" fillId="0" borderId="0" xfId="0" applyFont="1" applyAlignment="1">
      <alignment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wrapText="1"/>
    </xf>
    <xf numFmtId="0" fontId="4" fillId="0" borderId="0" xfId="0" applyFont="1" applyAlignment="1">
      <alignment horizontal="center" vertical="center"/>
    </xf>
    <xf numFmtId="0" fontId="21" fillId="0" borderId="1" xfId="0" applyFont="1" applyBorder="1" applyAlignment="1">
      <alignmen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13" fillId="0" borderId="1" xfId="0" applyFont="1" applyBorder="1" applyAlignment="1">
      <alignment horizontal="left" vertical="center" wrapText="1"/>
    </xf>
    <xf numFmtId="2" fontId="15"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4" fillId="0" borderId="1" xfId="0" applyFont="1" applyBorder="1" applyAlignment="1">
      <alignment horizontal="left" vertical="center"/>
    </xf>
    <xf numFmtId="49" fontId="15" fillId="0" borderId="1" xfId="0" applyNumberFormat="1" applyFont="1" applyBorder="1" applyAlignment="1">
      <alignment horizontal="center" vertical="center" wrapText="1"/>
    </xf>
    <xf numFmtId="0" fontId="13" fillId="0" borderId="1" xfId="0" applyFont="1" applyBorder="1" applyAlignment="1">
      <alignment horizontal="justify" vertical="center" wrapText="1"/>
    </xf>
    <xf numFmtId="0" fontId="21" fillId="0" borderId="1" xfId="0" applyFont="1" applyBorder="1" applyAlignment="1">
      <alignment horizontal="left" vertical="center" wrapText="1"/>
    </xf>
    <xf numFmtId="0" fontId="13" fillId="0" borderId="1" xfId="0" applyFont="1" applyBorder="1" applyAlignment="1">
      <alignment horizontal="center" vertical="center"/>
    </xf>
    <xf numFmtId="0" fontId="15" fillId="0" borderId="1" xfId="0" applyFont="1" applyBorder="1" applyAlignment="1">
      <alignment horizontal="center" vertical="center"/>
    </xf>
    <xf numFmtId="0" fontId="18" fillId="0" borderId="1" xfId="0" applyFont="1" applyBorder="1" applyAlignment="1">
      <alignment horizontal="center" vertical="center" wrapText="1"/>
    </xf>
    <xf numFmtId="0" fontId="31" fillId="0" borderId="0" xfId="0" applyFont="1" applyAlignment="1">
      <alignment vertical="center"/>
    </xf>
    <xf numFmtId="0" fontId="3" fillId="0" borderId="0" xfId="0" applyFont="1" applyAlignment="1">
      <alignment horizontal="center" vertical="center" wrapText="1"/>
    </xf>
    <xf numFmtId="10" fontId="3" fillId="0" borderId="0" xfId="0" applyNumberFormat="1" applyFont="1" applyAlignment="1">
      <alignment vertical="center"/>
    </xf>
    <xf numFmtId="3" fontId="15" fillId="0" borderId="0" xfId="0" applyNumberFormat="1" applyFont="1" applyAlignment="1">
      <alignment vertical="center"/>
    </xf>
    <xf numFmtId="3" fontId="4" fillId="0" borderId="0" xfId="0" applyNumberFormat="1" applyFont="1" applyAlignment="1">
      <alignment horizontal="right" vertical="center"/>
    </xf>
    <xf numFmtId="0" fontId="15" fillId="0" borderId="1" xfId="0" applyFont="1" applyBorder="1" applyAlignment="1">
      <alignment vertical="center"/>
    </xf>
    <xf numFmtId="0" fontId="15" fillId="0" borderId="0" xfId="0" applyFont="1" applyAlignment="1">
      <alignment horizontal="left" vertical="center" wrapText="1"/>
    </xf>
    <xf numFmtId="0" fontId="4" fillId="0" borderId="0" xfId="0" applyFont="1" applyAlignment="1">
      <alignment horizontal="left" vertical="center"/>
    </xf>
    <xf numFmtId="0" fontId="15" fillId="0" borderId="6" xfId="0" applyFont="1" applyBorder="1" applyAlignment="1">
      <alignment vertical="center" wrapText="1"/>
    </xf>
    <xf numFmtId="0" fontId="15" fillId="0" borderId="1" xfId="0" applyFont="1" applyBorder="1" applyAlignment="1">
      <alignment horizontal="right" vertical="center" wrapText="1"/>
    </xf>
    <xf numFmtId="3" fontId="15" fillId="0" borderId="1" xfId="0" applyNumberFormat="1" applyFont="1" applyBorder="1" applyAlignment="1">
      <alignment horizontal="right" vertical="center" wrapText="1"/>
    </xf>
    <xf numFmtId="3" fontId="1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xf>
    <xf numFmtId="3" fontId="13" fillId="0" borderId="1" xfId="0" applyNumberFormat="1" applyFont="1" applyBorder="1" applyAlignment="1">
      <alignment horizontal="right" vertical="center"/>
    </xf>
    <xf numFmtId="3" fontId="15" fillId="0" borderId="1" xfId="0" applyNumberFormat="1" applyFont="1" applyBorder="1" applyAlignment="1">
      <alignment horizontal="right" vertical="center"/>
    </xf>
    <xf numFmtId="0" fontId="15" fillId="0" borderId="1" xfId="0" applyFont="1" applyBorder="1" applyAlignment="1">
      <alignment horizontal="right" vertical="center"/>
    </xf>
    <xf numFmtId="0" fontId="4" fillId="0" borderId="0" xfId="0" applyFont="1" applyAlignment="1">
      <alignment horizontal="right" vertical="center"/>
    </xf>
    <xf numFmtId="0" fontId="24" fillId="0" borderId="10" xfId="0" applyFont="1" applyBorder="1" applyAlignment="1">
      <alignment horizontal="center" vertical="center" wrapText="1"/>
    </xf>
    <xf numFmtId="0" fontId="3" fillId="0" borderId="1" xfId="0" applyFont="1" applyBorder="1" applyAlignment="1">
      <alignment vertical="center"/>
    </xf>
    <xf numFmtId="3" fontId="3"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left" vertical="center" wrapText="1"/>
    </xf>
    <xf numFmtId="3" fontId="4" fillId="0" borderId="1" xfId="0" applyNumberFormat="1" applyFont="1" applyBorder="1" applyAlignment="1">
      <alignment vertical="center"/>
    </xf>
    <xf numFmtId="0" fontId="4" fillId="0" borderId="1" xfId="0" applyFont="1" applyBorder="1" applyAlignment="1">
      <alignment horizontal="center" vertical="center"/>
    </xf>
    <xf numFmtId="1" fontId="4" fillId="0" borderId="1" xfId="2" applyNumberFormat="1" applyFont="1" applyFill="1" applyBorder="1" applyAlignment="1">
      <alignment horizontal="right" vertical="center"/>
    </xf>
    <xf numFmtId="0" fontId="4" fillId="0" borderId="1" xfId="0" applyFont="1" applyBorder="1" applyAlignment="1">
      <alignment horizontal="right"/>
    </xf>
    <xf numFmtId="3" fontId="4" fillId="0" borderId="1" xfId="0" applyNumberFormat="1" applyFont="1" applyBorder="1"/>
    <xf numFmtId="0" fontId="3" fillId="0" borderId="1" xfId="0" applyFont="1" applyBorder="1" applyAlignment="1">
      <alignment horizontal="left" vertical="center"/>
    </xf>
    <xf numFmtId="3" fontId="4" fillId="0" borderId="0" xfId="0" applyNumberFormat="1" applyFont="1" applyAlignment="1">
      <alignment horizontal="center" vertical="center"/>
    </xf>
    <xf numFmtId="0" fontId="15" fillId="0" borderId="1" xfId="0" applyFont="1" applyBorder="1" applyAlignment="1">
      <alignment vertical="center" wrapText="1"/>
    </xf>
    <xf numFmtId="0" fontId="4" fillId="0" borderId="1" xfId="0" applyFont="1" applyBorder="1" applyAlignment="1">
      <alignment horizontal="center"/>
    </xf>
    <xf numFmtId="0" fontId="26"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4" fillId="0" borderId="1" xfId="0" applyFont="1" applyBorder="1" applyAlignment="1">
      <alignment horizontal="right" vertical="center" wrapText="1"/>
    </xf>
    <xf numFmtId="0" fontId="15" fillId="0" borderId="1" xfId="3" applyFont="1" applyBorder="1" applyAlignment="1">
      <alignment horizontal="left" vertical="center" wrapText="1"/>
    </xf>
    <xf numFmtId="0" fontId="15" fillId="0" borderId="1" xfId="0" quotePrefix="1" applyFont="1" applyBorder="1" applyAlignment="1">
      <alignment horizontal="center" vertical="center"/>
    </xf>
    <xf numFmtId="0" fontId="21" fillId="0" borderId="1" xfId="0" applyFont="1" applyBorder="1" applyAlignment="1">
      <alignment horizontal="center" vertical="center"/>
    </xf>
    <xf numFmtId="0" fontId="15" fillId="0" borderId="1" xfId="3" applyFont="1" applyBorder="1" applyAlignment="1">
      <alignment vertical="center" wrapText="1"/>
    </xf>
    <xf numFmtId="0" fontId="15" fillId="0" borderId="1" xfId="0" quotePrefix="1" applyFont="1" applyBorder="1" applyAlignment="1">
      <alignment vertical="center" wrapText="1"/>
    </xf>
    <xf numFmtId="0" fontId="34" fillId="0" borderId="0" xfId="0" applyFont="1"/>
    <xf numFmtId="3" fontId="4" fillId="0" borderId="0" xfId="0" applyNumberFormat="1" applyFont="1"/>
    <xf numFmtId="0" fontId="3" fillId="2" borderId="14" xfId="0" applyFont="1" applyFill="1" applyBorder="1" applyAlignment="1">
      <alignment horizontal="justify"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4" fillId="0" borderId="1" xfId="0" applyFont="1" applyBorder="1" applyAlignment="1">
      <alignment vertical="center"/>
    </xf>
    <xf numFmtId="0" fontId="8" fillId="0" borderId="1" xfId="0" applyFont="1" applyBorder="1" applyAlignment="1">
      <alignment vertical="center" wrapText="1"/>
    </xf>
    <xf numFmtId="165" fontId="4" fillId="0" borderId="1" xfId="1" applyNumberFormat="1" applyFont="1" applyFill="1" applyBorder="1" applyAlignment="1">
      <alignment horizontal="right" vertical="center"/>
    </xf>
    <xf numFmtId="0" fontId="8" fillId="0" borderId="1" xfId="0" quotePrefix="1" applyFont="1" applyBorder="1" applyAlignment="1">
      <alignment horizontal="left" vertical="center" wrapText="1"/>
    </xf>
    <xf numFmtId="0" fontId="8" fillId="0" borderId="0" xfId="0" applyFont="1" applyAlignment="1">
      <alignment horizontal="center" vertical="center"/>
    </xf>
    <xf numFmtId="0" fontId="8" fillId="0" borderId="0" xfId="0" applyFont="1" applyAlignment="1">
      <alignment horizontal="left" vertical="center" wrapText="1"/>
    </xf>
    <xf numFmtId="0" fontId="3" fillId="0" borderId="3" xfId="0" applyFont="1" applyBorder="1" applyAlignment="1">
      <alignment horizontal="center" vertical="center" wrapText="1"/>
    </xf>
    <xf numFmtId="0" fontId="3" fillId="0" borderId="16" xfId="0" applyFont="1" applyBorder="1" applyAlignment="1">
      <alignment horizontal="center" vertical="center" wrapText="1"/>
    </xf>
    <xf numFmtId="0" fontId="13" fillId="0" borderId="0" xfId="0" applyFont="1"/>
    <xf numFmtId="0" fontId="15" fillId="0" borderId="0" xfId="0" applyFont="1"/>
    <xf numFmtId="0" fontId="21" fillId="0" borderId="6" xfId="0" applyFont="1" applyBorder="1" applyAlignment="1">
      <alignment horizontal="center" vertical="center"/>
    </xf>
    <xf numFmtId="0" fontId="21" fillId="0" borderId="6" xfId="0" applyFont="1" applyBorder="1" applyAlignment="1">
      <alignment vertical="center" wrapText="1"/>
    </xf>
    <xf numFmtId="0" fontId="21" fillId="2" borderId="2" xfId="0" applyFont="1" applyFill="1" applyBorder="1" applyAlignment="1">
      <alignment horizontal="center" vertical="center" wrapText="1"/>
    </xf>
    <xf numFmtId="4" fontId="15" fillId="0" borderId="0" xfId="0" applyNumberFormat="1" applyFont="1" applyAlignment="1">
      <alignment wrapText="1"/>
    </xf>
    <xf numFmtId="0" fontId="21" fillId="0" borderId="1" xfId="0" applyFont="1" applyBorder="1" applyAlignment="1">
      <alignment horizontal="right" vertical="center"/>
    </xf>
    <xf numFmtId="0" fontId="21" fillId="0" borderId="0" xfId="0" applyFont="1"/>
    <xf numFmtId="0" fontId="15" fillId="0" borderId="0" xfId="0" applyFont="1" applyAlignment="1">
      <alignment wrapText="1"/>
    </xf>
    <xf numFmtId="3" fontId="21" fillId="0" borderId="1" xfId="0" applyNumberFormat="1" applyFont="1" applyBorder="1" applyAlignment="1">
      <alignment horizontal="right" vertical="center"/>
    </xf>
    <xf numFmtId="0" fontId="37" fillId="0" borderId="0" xfId="0" applyFont="1" applyAlignment="1">
      <alignment horizontal="center" vertical="center" wrapText="1"/>
    </xf>
    <xf numFmtId="0" fontId="15" fillId="2" borderId="1" xfId="0" applyFont="1" applyFill="1" applyBorder="1" applyAlignment="1">
      <alignment vertical="center"/>
    </xf>
    <xf numFmtId="0" fontId="15" fillId="0" borderId="1" xfId="0" applyFont="1" applyBorder="1" applyAlignment="1">
      <alignment horizontal="center"/>
    </xf>
    <xf numFmtId="0" fontId="15" fillId="0" borderId="1" xfId="0" applyFont="1" applyBorder="1" applyAlignment="1">
      <alignment wrapText="1"/>
    </xf>
    <xf numFmtId="0" fontId="15" fillId="0" borderId="1" xfId="0" applyFont="1" applyBorder="1" applyAlignment="1">
      <alignment horizontal="right"/>
    </xf>
    <xf numFmtId="0" fontId="15" fillId="0" borderId="0" xfId="0" applyFont="1" applyAlignment="1">
      <alignment horizontal="center"/>
    </xf>
    <xf numFmtId="4" fontId="15" fillId="0" borderId="0" xfId="0" applyNumberFormat="1" applyFont="1" applyAlignment="1">
      <alignment horizontal="right" vertical="center"/>
    </xf>
    <xf numFmtId="0" fontId="15" fillId="2" borderId="0" xfId="0" applyFont="1" applyFill="1" applyAlignment="1">
      <alignment vertical="center"/>
    </xf>
    <xf numFmtId="4" fontId="15" fillId="2" borderId="0" xfId="0" applyNumberFormat="1" applyFont="1" applyFill="1"/>
    <xf numFmtId="0" fontId="15" fillId="0" borderId="0" xfId="0" applyFont="1" applyAlignment="1">
      <alignment horizontal="right" vertical="center"/>
    </xf>
    <xf numFmtId="0" fontId="38" fillId="2" borderId="2" xfId="0" applyFont="1" applyFill="1" applyBorder="1" applyAlignment="1">
      <alignment horizontal="center" vertical="center" wrapText="1"/>
    </xf>
    <xf numFmtId="0" fontId="39" fillId="0" borderId="0" xfId="0" applyFont="1"/>
    <xf numFmtId="0" fontId="39" fillId="0" borderId="0" xfId="0" applyFont="1" applyAlignment="1">
      <alignment vertical="center"/>
    </xf>
    <xf numFmtId="0" fontId="15" fillId="0" borderId="16" xfId="0" applyFont="1" applyBorder="1" applyAlignment="1">
      <alignment horizontal="center" vertical="center" wrapText="1"/>
    </xf>
    <xf numFmtId="0" fontId="15" fillId="0" borderId="16" xfId="0" applyFont="1" applyBorder="1" applyAlignment="1">
      <alignment horizontal="center" vertical="center"/>
    </xf>
    <xf numFmtId="4" fontId="4" fillId="2" borderId="0" xfId="0" applyNumberFormat="1" applyFont="1" applyFill="1" applyAlignment="1">
      <alignment horizontal="center" vertical="center"/>
    </xf>
    <xf numFmtId="0" fontId="4" fillId="2" borderId="0" xfId="0" applyFont="1" applyFill="1"/>
    <xf numFmtId="0" fontId="3" fillId="2" borderId="14" xfId="0" applyFont="1" applyFill="1" applyBorder="1" applyAlignment="1">
      <alignment horizontal="center" vertical="center" wrapText="1"/>
    </xf>
    <xf numFmtId="0" fontId="5" fillId="2" borderId="14" xfId="0" applyFont="1" applyFill="1" applyBorder="1" applyAlignment="1">
      <alignment horizontal="right" vertical="center" wrapText="1"/>
    </xf>
    <xf numFmtId="4" fontId="15" fillId="2" borderId="0" xfId="0" applyNumberFormat="1" applyFont="1" applyFill="1" applyAlignment="1">
      <alignment horizontal="center" vertical="center"/>
    </xf>
    <xf numFmtId="0" fontId="15" fillId="2" borderId="0" xfId="0" applyFont="1" applyFill="1"/>
    <xf numFmtId="0" fontId="15" fillId="2" borderId="0" xfId="0" applyFont="1" applyFill="1" applyAlignment="1">
      <alignment horizontal="left" vertical="center"/>
    </xf>
    <xf numFmtId="3" fontId="15" fillId="2" borderId="0" xfId="0" applyNumberFormat="1" applyFont="1" applyFill="1"/>
    <xf numFmtId="0" fontId="15" fillId="2" borderId="0" xfId="0" applyFont="1" applyFill="1" applyAlignment="1">
      <alignment horizontal="center"/>
    </xf>
    <xf numFmtId="9" fontId="4" fillId="0" borderId="0" xfId="2" applyFont="1"/>
    <xf numFmtId="165" fontId="3" fillId="0" borderId="1" xfId="1"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169" fontId="3" fillId="0" borderId="1" xfId="0" applyNumberFormat="1" applyFont="1" applyBorder="1" applyAlignment="1">
      <alignment horizontal="center" vertical="center" wrapText="1"/>
    </xf>
    <xf numFmtId="2" fontId="4" fillId="0" borderId="0" xfId="0" applyNumberFormat="1" applyFont="1"/>
    <xf numFmtId="2" fontId="4" fillId="0" borderId="0" xfId="2" applyNumberFormat="1" applyFont="1"/>
    <xf numFmtId="0" fontId="4" fillId="0" borderId="0" xfId="0" applyFont="1" applyAlignment="1">
      <alignment horizontal="left" vertical="top" wrapText="1"/>
    </xf>
    <xf numFmtId="0" fontId="13" fillId="0" borderId="1" xfId="0" applyFont="1" applyBorder="1" applyAlignment="1">
      <alignment vertical="center" wrapText="1"/>
    </xf>
    <xf numFmtId="0" fontId="15" fillId="0" borderId="0" xfId="0" applyFont="1" applyAlignment="1">
      <alignment vertical="center" wrapText="1"/>
    </xf>
    <xf numFmtId="0" fontId="4" fillId="0" borderId="1" xfId="0" applyFont="1" applyBorder="1" applyAlignment="1">
      <alignment horizontal="right" vertical="center"/>
    </xf>
    <xf numFmtId="165" fontId="4" fillId="0" borderId="0" xfId="1" applyNumberFormat="1" applyFont="1" applyAlignment="1">
      <alignment horizontal="right"/>
    </xf>
    <xf numFmtId="1" fontId="4" fillId="0" borderId="0" xfId="0" applyNumberFormat="1" applyFont="1" applyAlignment="1">
      <alignment horizontal="right" vertical="center"/>
    </xf>
    <xf numFmtId="169" fontId="4" fillId="0" borderId="0" xfId="0" applyNumberFormat="1" applyFont="1" applyAlignment="1">
      <alignment horizontal="right" vertical="center"/>
    </xf>
    <xf numFmtId="0" fontId="15" fillId="0" borderId="0" xfId="0" applyFont="1" applyAlignment="1">
      <alignment horizontal="center" vertical="center" wrapText="1"/>
    </xf>
    <xf numFmtId="0" fontId="15" fillId="0" borderId="4" xfId="0" applyFont="1" applyBorder="1" applyAlignment="1">
      <alignment vertical="center" wrapText="1"/>
    </xf>
    <xf numFmtId="0" fontId="15" fillId="0" borderId="4" xfId="0" applyFont="1" applyBorder="1" applyAlignment="1">
      <alignment horizontal="center" vertical="center" wrapText="1"/>
    </xf>
    <xf numFmtId="0" fontId="26" fillId="0" borderId="1" xfId="0" applyFont="1" applyBorder="1" applyAlignment="1">
      <alignment horizontal="center" vertical="center" wrapText="1"/>
    </xf>
    <xf numFmtId="0" fontId="16" fillId="0" borderId="1" xfId="0" applyFont="1" applyBorder="1" applyAlignment="1">
      <alignment vertical="center" wrapText="1"/>
    </xf>
    <xf numFmtId="0" fontId="11" fillId="0" borderId="1" xfId="0" applyFont="1" applyBorder="1" applyAlignment="1">
      <alignment vertical="center" wrapText="1"/>
    </xf>
    <xf numFmtId="0" fontId="8"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2" borderId="1" xfId="0" applyFont="1" applyFill="1" applyBorder="1" applyAlignment="1">
      <alignment horizontal="center" vertical="center" wrapText="1"/>
    </xf>
    <xf numFmtId="0" fontId="4" fillId="2" borderId="0" xfId="0" applyFont="1" applyFill="1" applyAlignment="1">
      <alignment horizontal="center"/>
    </xf>
    <xf numFmtId="0" fontId="4" fillId="2" borderId="0" xfId="0" applyFont="1" applyFill="1" applyAlignment="1">
      <alignment wrapText="1"/>
    </xf>
    <xf numFmtId="3" fontId="4" fillId="2" borderId="1" xfId="0" applyNumberFormat="1" applyFont="1" applyFill="1" applyBorder="1" applyAlignment="1">
      <alignment horizontal="right" vertical="center" wrapText="1"/>
    </xf>
    <xf numFmtId="0" fontId="4" fillId="2" borderId="0" xfId="0" applyFont="1" applyFill="1" applyAlignment="1">
      <alignment vertical="center"/>
    </xf>
    <xf numFmtId="0" fontId="3" fillId="2" borderId="1" xfId="0" applyFont="1" applyFill="1" applyBorder="1" applyAlignment="1">
      <alignment horizontal="center" vertical="center"/>
    </xf>
    <xf numFmtId="0" fontId="3" fillId="2" borderId="0" xfId="0" applyFont="1" applyFill="1"/>
    <xf numFmtId="0" fontId="4" fillId="4" borderId="0" xfId="0" applyFont="1" applyFill="1"/>
    <xf numFmtId="0" fontId="3" fillId="2" borderId="0" xfId="0" applyFont="1" applyFill="1" applyAlignment="1">
      <alignment wrapText="1"/>
    </xf>
    <xf numFmtId="0" fontId="3" fillId="0" borderId="3" xfId="0" applyFont="1" applyBorder="1" applyAlignment="1">
      <alignment horizontal="center" wrapText="1"/>
    </xf>
    <xf numFmtId="0" fontId="3" fillId="0" borderId="16" xfId="0" applyFont="1" applyBorder="1" applyAlignment="1">
      <alignment horizontal="center" wrapText="1"/>
    </xf>
    <xf numFmtId="0" fontId="11" fillId="0" borderId="1" xfId="0" applyFont="1" applyBorder="1" applyAlignment="1">
      <alignment horizontal="left" vertical="center" wrapText="1"/>
    </xf>
    <xf numFmtId="0" fontId="16" fillId="0" borderId="1" xfId="0" applyFont="1" applyBorder="1" applyAlignment="1">
      <alignment horizontal="left" vertical="center" wrapText="1"/>
    </xf>
    <xf numFmtId="3" fontId="11" fillId="0" borderId="1" xfId="0" applyNumberFormat="1" applyFont="1" applyBorder="1" applyAlignment="1">
      <alignment horizontal="left" vertical="center" wrapText="1"/>
    </xf>
    <xf numFmtId="0" fontId="11" fillId="0" borderId="1" xfId="0" quotePrefix="1" applyFont="1" applyBorder="1" applyAlignment="1">
      <alignment horizontal="left" vertical="center" wrapText="1"/>
    </xf>
    <xf numFmtId="0" fontId="11" fillId="0" borderId="6" xfId="0" quotePrefix="1" applyFont="1" applyBorder="1" applyAlignment="1">
      <alignment horizontal="left" vertical="center" wrapText="1"/>
    </xf>
    <xf numFmtId="0" fontId="8" fillId="0" borderId="0" xfId="0" applyFont="1" applyAlignment="1">
      <alignment horizontal="left" vertical="center"/>
    </xf>
    <xf numFmtId="3" fontId="11" fillId="0" borderId="1" xfId="0" applyNumberFormat="1" applyFont="1" applyBorder="1" applyAlignment="1">
      <alignment horizontal="center" vertical="center" wrapText="1"/>
    </xf>
    <xf numFmtId="3" fontId="9" fillId="0" borderId="1" xfId="0" applyNumberFormat="1" applyFont="1" applyBorder="1" applyAlignment="1">
      <alignment horizontal="left" vertical="center" wrapText="1"/>
    </xf>
    <xf numFmtId="3" fontId="11" fillId="0" borderId="1" xfId="0" applyNumberFormat="1" applyFont="1" applyBorder="1" applyAlignment="1">
      <alignment vertical="center" wrapText="1"/>
    </xf>
    <xf numFmtId="3" fontId="11" fillId="0" borderId="1" xfId="0" quotePrefix="1" applyNumberFormat="1" applyFont="1" applyBorder="1" applyAlignment="1">
      <alignment vertical="center" wrapText="1"/>
    </xf>
    <xf numFmtId="3" fontId="11" fillId="0" borderId="1" xfId="0" quotePrefix="1" applyNumberFormat="1" applyFont="1" applyBorder="1" applyAlignment="1">
      <alignment horizontal="center" vertical="center" wrapText="1"/>
    </xf>
    <xf numFmtId="3" fontId="11" fillId="0" borderId="1" xfId="0" quotePrefix="1" applyNumberFormat="1" applyFont="1" applyBorder="1" applyAlignment="1">
      <alignment horizontal="left" vertical="center" wrapText="1"/>
    </xf>
    <xf numFmtId="0" fontId="11" fillId="0" borderId="1" xfId="0" applyFont="1" applyBorder="1" applyAlignment="1">
      <alignment horizontal="center" vertical="center" wrapText="1"/>
    </xf>
    <xf numFmtId="0" fontId="11" fillId="0" borderId="1" xfId="0" applyFont="1" applyBorder="1" applyAlignment="1">
      <alignment horizontal="left" wrapText="1"/>
    </xf>
    <xf numFmtId="0" fontId="11" fillId="0" borderId="1" xfId="0" applyFont="1" applyBorder="1" applyAlignment="1">
      <alignment horizontal="center" wrapText="1"/>
    </xf>
    <xf numFmtId="0" fontId="11" fillId="0" borderId="0" xfId="0" applyFont="1" applyAlignment="1">
      <alignment horizontal="left" wrapText="1"/>
    </xf>
    <xf numFmtId="0" fontId="8" fillId="0" borderId="0" xfId="0" applyFont="1" applyAlignment="1">
      <alignment vertical="center"/>
    </xf>
    <xf numFmtId="0" fontId="8" fillId="0" borderId="0" xfId="0" applyFont="1" applyAlignment="1">
      <alignment horizontal="center" vertical="center" wrapText="1"/>
    </xf>
    <xf numFmtId="0" fontId="8" fillId="0" borderId="0" xfId="0" applyFont="1" applyAlignment="1">
      <alignment horizontal="left"/>
    </xf>
    <xf numFmtId="0" fontId="8" fillId="0" borderId="1" xfId="0" applyFont="1" applyBorder="1" applyAlignment="1">
      <alignment horizontal="left" vertical="top" wrapText="1"/>
    </xf>
    <xf numFmtId="0" fontId="7" fillId="0" borderId="10" xfId="0" applyFont="1" applyBorder="1" applyAlignment="1">
      <alignment horizontal="center" vertical="center" wrapText="1"/>
    </xf>
    <xf numFmtId="0" fontId="24" fillId="2" borderId="1" xfId="0" applyFont="1" applyFill="1" applyBorder="1" applyAlignment="1">
      <alignment horizontal="center" vertical="center" wrapText="1"/>
    </xf>
    <xf numFmtId="43" fontId="24" fillId="2" borderId="1" xfId="1" applyFont="1" applyFill="1" applyBorder="1" applyAlignment="1">
      <alignment horizontal="center" vertical="center" wrapText="1"/>
    </xf>
    <xf numFmtId="1" fontId="15" fillId="2" borderId="0" xfId="0" applyNumberFormat="1" applyFont="1" applyFill="1" applyAlignment="1">
      <alignment vertical="center"/>
    </xf>
    <xf numFmtId="0" fontId="32" fillId="2" borderId="14" xfId="0" applyFont="1" applyFill="1" applyBorder="1" applyAlignment="1">
      <alignment horizontal="right" vertical="center" wrapText="1"/>
    </xf>
    <xf numFmtId="3" fontId="11" fillId="2" borderId="0" xfId="0" applyNumberFormat="1" applyFont="1" applyFill="1" applyAlignment="1">
      <alignment horizontal="left" vertical="center"/>
    </xf>
    <xf numFmtId="0" fontId="4" fillId="2" borderId="0" xfId="0" applyFont="1" applyFill="1" applyAlignment="1">
      <alignment horizontal="left" vertical="center"/>
    </xf>
    <xf numFmtId="0" fontId="3" fillId="2" borderId="0" xfId="0" applyFont="1" applyFill="1" applyAlignment="1">
      <alignment horizontal="left" wrapText="1"/>
    </xf>
    <xf numFmtId="0" fontId="24" fillId="2" borderId="6" xfId="0" applyFont="1" applyFill="1" applyBorder="1" applyAlignment="1">
      <alignment horizontal="center" vertical="center" wrapText="1"/>
    </xf>
    <xf numFmtId="165" fontId="4" fillId="2" borderId="0" xfId="1" applyNumberFormat="1" applyFont="1" applyFill="1" applyAlignment="1">
      <alignment vertical="center"/>
    </xf>
    <xf numFmtId="0" fontId="32" fillId="2" borderId="0" xfId="0" applyFont="1" applyFill="1" applyAlignment="1">
      <alignment horizontal="right" wrapText="1"/>
    </xf>
    <xf numFmtId="0" fontId="3" fillId="2" borderId="6" xfId="1"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165" fontId="24" fillId="2" borderId="6" xfId="1"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48" fillId="2" borderId="0" xfId="0" applyFont="1" applyFill="1" applyAlignment="1">
      <alignment vertical="center"/>
    </xf>
    <xf numFmtId="165" fontId="48" fillId="2" borderId="0" xfId="0" applyNumberFormat="1" applyFont="1" applyFill="1" applyAlignment="1">
      <alignment vertical="center"/>
    </xf>
    <xf numFmtId="167" fontId="48" fillId="2" borderId="0" xfId="0" applyNumberFormat="1" applyFont="1" applyFill="1" applyAlignment="1">
      <alignment vertical="center"/>
    </xf>
    <xf numFmtId="0" fontId="47" fillId="2" borderId="0" xfId="0" applyFont="1" applyFill="1" applyAlignment="1">
      <alignment vertical="center"/>
    </xf>
    <xf numFmtId="165" fontId="47" fillId="2" borderId="0" xfId="0" applyNumberFormat="1" applyFont="1" applyFill="1" applyAlignment="1">
      <alignment vertical="center"/>
    </xf>
    <xf numFmtId="3" fontId="48" fillId="2" borderId="0" xfId="0" applyNumberFormat="1" applyFont="1" applyFill="1" applyAlignment="1">
      <alignment vertical="center"/>
    </xf>
    <xf numFmtId="167" fontId="48" fillId="2" borderId="1" xfId="0" applyNumberFormat="1" applyFont="1" applyFill="1" applyBorder="1" applyAlignment="1">
      <alignment vertical="center"/>
    </xf>
    <xf numFmtId="0" fontId="0" fillId="2" borderId="0" xfId="0" applyFill="1"/>
    <xf numFmtId="0" fontId="4" fillId="2" borderId="0" xfId="1" applyNumberFormat="1" applyFont="1" applyFill="1" applyAlignment="1">
      <alignment horizontal="center" vertical="center"/>
    </xf>
    <xf numFmtId="165" fontId="4" fillId="2" borderId="0" xfId="1" applyNumberFormat="1" applyFont="1" applyFill="1" applyAlignment="1">
      <alignment horizontal="right" vertical="center"/>
    </xf>
    <xf numFmtId="165" fontId="4" fillId="2" borderId="0" xfId="1" applyNumberFormat="1" applyFont="1" applyFill="1" applyAlignment="1">
      <alignment horizontal="center" vertical="center"/>
    </xf>
    <xf numFmtId="0" fontId="8" fillId="2" borderId="0" xfId="0" applyFont="1" applyFill="1" applyAlignment="1">
      <alignment horizontal="center" vertical="center"/>
    </xf>
    <xf numFmtId="0" fontId="5" fillId="2" borderId="0" xfId="0" applyFont="1" applyFill="1" applyAlignment="1">
      <alignment horizontal="right" vertical="center" wrapText="1"/>
    </xf>
    <xf numFmtId="0" fontId="14" fillId="2" borderId="0" xfId="0" applyFont="1" applyFill="1"/>
    <xf numFmtId="0" fontId="2" fillId="2" borderId="0" xfId="0" applyFont="1" applyFill="1" applyAlignment="1">
      <alignment horizontal="center" vertical="center" wrapText="1"/>
    </xf>
    <xf numFmtId="0" fontId="24" fillId="2" borderId="1" xfId="0" applyFont="1" applyFill="1" applyBorder="1" applyAlignment="1">
      <alignment horizontal="center" wrapText="1"/>
    </xf>
    <xf numFmtId="0" fontId="3" fillId="2" borderId="1" xfId="0" applyFont="1" applyFill="1" applyBorder="1" applyAlignment="1">
      <alignment horizontal="center" wrapText="1"/>
    </xf>
    <xf numFmtId="49" fontId="3" fillId="2" borderId="0" xfId="0" applyNumberFormat="1" applyFont="1" applyFill="1" applyAlignment="1">
      <alignment vertical="center" wrapText="1"/>
    </xf>
    <xf numFmtId="49" fontId="10" fillId="2" borderId="1" xfId="1" applyNumberFormat="1" applyFont="1" applyFill="1" applyBorder="1" applyAlignment="1">
      <alignment vertical="center" wrapText="1"/>
    </xf>
    <xf numFmtId="49" fontId="12" fillId="2" borderId="1" xfId="1" applyNumberFormat="1" applyFont="1" applyFill="1" applyBorder="1" applyAlignment="1">
      <alignment vertical="center" wrapText="1"/>
    </xf>
    <xf numFmtId="49" fontId="12" fillId="2" borderId="2" xfId="1" applyNumberFormat="1" applyFont="1" applyFill="1" applyBorder="1" applyAlignment="1">
      <alignment vertical="center" wrapText="1"/>
    </xf>
    <xf numFmtId="0" fontId="3" fillId="2" borderId="0" xfId="0" applyFont="1" applyFill="1" applyAlignment="1">
      <alignment vertical="center"/>
    </xf>
    <xf numFmtId="49" fontId="10" fillId="2" borderId="2" xfId="1" applyNumberFormat="1" applyFont="1" applyFill="1" applyBorder="1" applyAlignment="1">
      <alignment vertical="center" wrapText="1"/>
    </xf>
    <xf numFmtId="49" fontId="12" fillId="2" borderId="3" xfId="1" applyNumberFormat="1" applyFont="1" applyFill="1" applyBorder="1" applyAlignment="1">
      <alignment vertical="center" wrapText="1"/>
    </xf>
    <xf numFmtId="49" fontId="12" fillId="2" borderId="4" xfId="1" applyNumberFormat="1" applyFont="1" applyFill="1" applyBorder="1" applyAlignment="1">
      <alignment vertical="center" wrapText="1"/>
    </xf>
    <xf numFmtId="165" fontId="4" fillId="2" borderId="0" xfId="0" applyNumberFormat="1" applyFont="1" applyFill="1"/>
    <xf numFmtId="0" fontId="14" fillId="2" borderId="1" xfId="0" applyFont="1" applyFill="1" applyBorder="1" applyAlignment="1">
      <alignment horizontal="left" vertical="center" wrapText="1"/>
    </xf>
    <xf numFmtId="49" fontId="12" fillId="2" borderId="3" xfId="0" applyNumberFormat="1" applyFont="1" applyFill="1" applyBorder="1" applyAlignment="1">
      <alignment vertical="center" wrapText="1"/>
    </xf>
    <xf numFmtId="49" fontId="12" fillId="2" borderId="5" xfId="1" applyNumberFormat="1" applyFont="1" applyFill="1" applyBorder="1" applyAlignment="1">
      <alignment vertical="center" wrapText="1"/>
    </xf>
    <xf numFmtId="49" fontId="12" fillId="2" borderId="3" xfId="0" quotePrefix="1" applyNumberFormat="1" applyFont="1" applyFill="1" applyBorder="1" applyAlignment="1">
      <alignment vertical="center" wrapText="1"/>
    </xf>
    <xf numFmtId="49" fontId="12" fillId="2" borderId="4" xfId="0" applyNumberFormat="1" applyFont="1" applyFill="1" applyBorder="1" applyAlignment="1">
      <alignment vertical="center" wrapText="1"/>
    </xf>
    <xf numFmtId="0" fontId="4" fillId="2" borderId="0" xfId="0" applyFont="1" applyFill="1" applyAlignment="1">
      <alignment vertical="center" wrapText="1"/>
    </xf>
    <xf numFmtId="0" fontId="14" fillId="2" borderId="1" xfId="0" applyFont="1" applyFill="1" applyBorder="1" applyAlignment="1">
      <alignment vertical="center" wrapText="1" shrinkToFit="1"/>
    </xf>
    <xf numFmtId="0" fontId="12" fillId="2" borderId="1" xfId="0" applyFont="1" applyFill="1" applyBorder="1" applyAlignment="1">
      <alignment horizontal="left" vertical="center" wrapText="1"/>
    </xf>
    <xf numFmtId="165" fontId="4" fillId="2" borderId="0" xfId="0" applyNumberFormat="1" applyFont="1" applyFill="1" applyAlignment="1">
      <alignment vertical="center"/>
    </xf>
    <xf numFmtId="49" fontId="12" fillId="2" borderId="9" xfId="1" applyNumberFormat="1" applyFont="1" applyFill="1" applyBorder="1" applyAlignment="1">
      <alignment vertical="center" wrapText="1"/>
    </xf>
    <xf numFmtId="0" fontId="19" fillId="2" borderId="0" xfId="0" applyFont="1" applyFill="1" applyAlignment="1">
      <alignment wrapText="1"/>
    </xf>
    <xf numFmtId="165" fontId="4" fillId="2" borderId="0" xfId="1" applyNumberFormat="1" applyFont="1" applyFill="1" applyAlignment="1">
      <alignment horizontal="right"/>
    </xf>
    <xf numFmtId="164" fontId="4" fillId="2" borderId="0" xfId="0" applyNumberFormat="1" applyFont="1" applyFill="1"/>
    <xf numFmtId="164" fontId="14" fillId="2" borderId="0" xfId="0" applyNumberFormat="1" applyFont="1" applyFill="1"/>
    <xf numFmtId="0" fontId="8" fillId="2" borderId="0" xfId="0" applyFont="1" applyFill="1"/>
    <xf numFmtId="0" fontId="24" fillId="2" borderId="1" xfId="0" applyFont="1" applyFill="1" applyBorder="1" applyAlignment="1">
      <alignment horizontal="center" vertical="center"/>
    </xf>
    <xf numFmtId="0" fontId="3" fillId="2" borderId="1" xfId="0" applyFont="1" applyFill="1" applyBorder="1"/>
    <xf numFmtId="0" fontId="25" fillId="0" borderId="1" xfId="0" applyFont="1" applyBorder="1" applyAlignment="1">
      <alignment horizontal="center" vertical="center" wrapText="1"/>
    </xf>
    <xf numFmtId="0" fontId="3" fillId="0" borderId="2" xfId="0" applyFont="1" applyBorder="1" applyAlignment="1">
      <alignment horizontal="center" vertical="center" wrapText="1"/>
    </xf>
    <xf numFmtId="0" fontId="4" fillId="0" borderId="16" xfId="0" applyFont="1" applyBorder="1" applyAlignment="1">
      <alignment horizontal="left" vertical="center" wrapText="1"/>
    </xf>
    <xf numFmtId="0" fontId="5" fillId="0" borderId="0" xfId="0" applyFont="1" applyAlignment="1">
      <alignment wrapText="1"/>
    </xf>
    <xf numFmtId="0" fontId="21" fillId="0" borderId="17" xfId="0" applyFont="1" applyBorder="1" applyAlignment="1">
      <alignment horizontal="center" vertical="center" wrapText="1"/>
    </xf>
    <xf numFmtId="0" fontId="21" fillId="0" borderId="17" xfId="0" applyFont="1" applyBorder="1" applyAlignment="1">
      <alignment vertical="center" wrapText="1"/>
    </xf>
    <xf numFmtId="0" fontId="21" fillId="0" borderId="17" xfId="0" applyFont="1" applyBorder="1" applyAlignment="1">
      <alignment horizontal="right" vertical="center" wrapText="1"/>
    </xf>
    <xf numFmtId="3" fontId="21" fillId="0" borderId="17" xfId="0" applyNumberFormat="1" applyFont="1" applyBorder="1" applyAlignment="1">
      <alignment horizontal="right" vertical="center" wrapText="1"/>
    </xf>
    <xf numFmtId="0" fontId="21" fillId="0" borderId="1" xfId="0" applyFont="1" applyBorder="1" applyAlignment="1">
      <alignment horizontal="right" vertical="center" wrapText="1"/>
    </xf>
    <xf numFmtId="3" fontId="15" fillId="0" borderId="6" xfId="0" applyNumberFormat="1" applyFont="1" applyBorder="1" applyAlignment="1">
      <alignment vertical="center" wrapText="1"/>
    </xf>
    <xf numFmtId="0" fontId="53" fillId="0" borderId="1" xfId="0" applyFont="1" applyBorder="1"/>
    <xf numFmtId="3" fontId="15" fillId="0" borderId="1" xfId="0" applyNumberFormat="1" applyFont="1" applyBorder="1" applyAlignment="1">
      <alignment horizontal="center" vertical="center" wrapText="1"/>
    </xf>
    <xf numFmtId="0" fontId="9" fillId="0" borderId="17" xfId="0" applyFont="1" applyBorder="1" applyAlignment="1">
      <alignment horizontal="left" vertical="center" wrapText="1"/>
    </xf>
    <xf numFmtId="3" fontId="11" fillId="0" borderId="8" xfId="0" applyNumberFormat="1" applyFont="1" applyBorder="1" applyAlignment="1">
      <alignment horizontal="left" vertical="center" wrapText="1"/>
    </xf>
    <xf numFmtId="0" fontId="9" fillId="0" borderId="1" xfId="0" applyFont="1" applyBorder="1" applyAlignment="1">
      <alignment horizontal="left" vertical="center" wrapText="1"/>
    </xf>
    <xf numFmtId="0" fontId="11" fillId="0" borderId="1" xfId="0" applyFont="1" applyBorder="1" applyAlignment="1">
      <alignment horizontal="left"/>
    </xf>
    <xf numFmtId="4" fontId="15" fillId="0" borderId="1" xfId="0" applyNumberFormat="1" applyFont="1" applyBorder="1" applyAlignment="1">
      <alignment horizontal="center" vertical="center" wrapText="1"/>
    </xf>
    <xf numFmtId="0" fontId="4" fillId="0" borderId="1" xfId="0" quotePrefix="1" applyFont="1" applyBorder="1" applyAlignment="1">
      <alignment horizontal="center" vertical="center" wrapText="1"/>
    </xf>
    <xf numFmtId="3" fontId="15" fillId="0" borderId="1" xfId="0" applyNumberFormat="1" applyFont="1" applyBorder="1" applyAlignment="1">
      <alignment horizontal="center" vertical="center"/>
    </xf>
    <xf numFmtId="0" fontId="15" fillId="0" borderId="1" xfId="0" applyFont="1" applyBorder="1" applyAlignment="1">
      <alignment horizontal="justify" vertical="center" wrapText="1"/>
    </xf>
    <xf numFmtId="0" fontId="4" fillId="0" borderId="1" xfId="0" applyFont="1" applyBorder="1" applyAlignment="1">
      <alignment wrapText="1"/>
    </xf>
    <xf numFmtId="3" fontId="4" fillId="0" borderId="1" xfId="0" applyNumberFormat="1" applyFont="1" applyBorder="1" applyAlignment="1">
      <alignment horizontal="center" vertical="center" wrapText="1"/>
    </xf>
    <xf numFmtId="0" fontId="11" fillId="0" borderId="1" xfId="0" applyFont="1" applyBorder="1" applyAlignment="1">
      <alignment horizontal="center" vertical="center"/>
    </xf>
    <xf numFmtId="0" fontId="50" fillId="0" borderId="1" xfId="0" applyFont="1" applyBorder="1" applyAlignment="1">
      <alignment horizontal="center" vertical="center" wrapText="1"/>
    </xf>
    <xf numFmtId="0" fontId="16" fillId="0" borderId="1" xfId="0" applyFont="1" applyBorder="1" applyAlignment="1">
      <alignment horizontal="center" vertical="center" wrapText="1"/>
    </xf>
    <xf numFmtId="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1" xfId="0" quotePrefix="1" applyFont="1" applyBorder="1" applyAlignment="1">
      <alignment horizontal="center" vertical="center" wrapText="1"/>
    </xf>
    <xf numFmtId="0" fontId="11" fillId="0" borderId="1" xfId="0" applyFont="1" applyBorder="1" applyAlignment="1">
      <alignment vertical="center"/>
    </xf>
    <xf numFmtId="0" fontId="16" fillId="0" borderId="1" xfId="0" applyFont="1" applyBorder="1" applyAlignment="1">
      <alignment horizontal="center" vertical="center"/>
    </xf>
    <xf numFmtId="0" fontId="8" fillId="0" borderId="1" xfId="0" applyFont="1" applyBorder="1" applyAlignment="1">
      <alignment wrapText="1"/>
    </xf>
    <xf numFmtId="43" fontId="7" fillId="0" borderId="10" xfId="1" applyFont="1" applyFill="1" applyBorder="1" applyAlignment="1">
      <alignment horizontal="center" vertical="center" wrapText="1"/>
    </xf>
    <xf numFmtId="0" fontId="3" fillId="0" borderId="1" xfId="1" applyNumberFormat="1" applyFont="1" applyFill="1" applyBorder="1" applyAlignment="1">
      <alignment horizontal="center" vertical="center" wrapText="1"/>
    </xf>
    <xf numFmtId="165" fontId="3" fillId="0" borderId="1" xfId="1" applyNumberFormat="1" applyFont="1" applyFill="1" applyBorder="1" applyAlignment="1">
      <alignment horizontal="right" vertical="center" wrapText="1"/>
    </xf>
    <xf numFmtId="165" fontId="4" fillId="0" borderId="1" xfId="1" applyNumberFormat="1" applyFont="1" applyFill="1" applyBorder="1" applyAlignment="1">
      <alignment horizontal="center" vertical="center" wrapText="1"/>
    </xf>
    <xf numFmtId="165" fontId="3" fillId="0" borderId="1" xfId="1" applyNumberFormat="1" applyFont="1" applyFill="1" applyBorder="1" applyAlignment="1">
      <alignment horizontal="center" vertical="center" wrapText="1"/>
    </xf>
    <xf numFmtId="43" fontId="4" fillId="0" borderId="1" xfId="1" applyFont="1" applyFill="1" applyBorder="1" applyAlignment="1">
      <alignment horizontal="center" vertical="center"/>
    </xf>
    <xf numFmtId="0" fontId="4" fillId="0" borderId="1" xfId="1" applyNumberFormat="1" applyFont="1" applyFill="1" applyBorder="1" applyAlignment="1">
      <alignment horizontal="center" vertical="center" wrapText="1"/>
    </xf>
    <xf numFmtId="165" fontId="4" fillId="0" borderId="1" xfId="1" applyNumberFormat="1" applyFont="1" applyFill="1" applyBorder="1" applyAlignment="1">
      <alignment horizontal="right" vertical="center" wrapText="1"/>
    </xf>
    <xf numFmtId="0" fontId="4" fillId="0" borderId="1" xfId="0" quotePrefix="1" applyFont="1" applyBorder="1" applyAlignment="1">
      <alignment horizontal="right" vertical="center" wrapText="1"/>
    </xf>
    <xf numFmtId="43" fontId="4" fillId="0" borderId="1" xfId="1" applyFont="1" applyFill="1" applyBorder="1" applyAlignment="1">
      <alignment horizontal="center" vertical="center" wrapText="1"/>
    </xf>
    <xf numFmtId="1" fontId="4" fillId="0" borderId="1" xfId="1" applyNumberFormat="1" applyFont="1" applyFill="1" applyBorder="1" applyAlignment="1">
      <alignment horizontal="center" vertical="center"/>
    </xf>
    <xf numFmtId="165" fontId="4" fillId="0" borderId="1" xfId="1" applyNumberFormat="1" applyFont="1" applyFill="1" applyBorder="1" applyAlignment="1">
      <alignment vertical="center"/>
    </xf>
    <xf numFmtId="165" fontId="4" fillId="0" borderId="1" xfId="1" applyNumberFormat="1" applyFont="1" applyFill="1" applyBorder="1" applyAlignment="1">
      <alignment horizontal="center" vertical="center"/>
    </xf>
    <xf numFmtId="3" fontId="4" fillId="0" borderId="1" xfId="0" applyNumberFormat="1" applyFont="1" applyBorder="1" applyAlignment="1">
      <alignment vertical="center" wrapText="1"/>
    </xf>
    <xf numFmtId="2" fontId="3" fillId="0" borderId="1" xfId="0" applyNumberFormat="1" applyFont="1" applyBorder="1" applyAlignment="1">
      <alignment horizontal="left" vertical="center" wrapText="1"/>
    </xf>
    <xf numFmtId="3" fontId="3" fillId="0" borderId="1" xfId="0" applyNumberFormat="1" applyFont="1" applyBorder="1" applyAlignment="1">
      <alignment vertical="center" wrapText="1"/>
    </xf>
    <xf numFmtId="165" fontId="4" fillId="0" borderId="1" xfId="0" applyNumberFormat="1" applyFont="1" applyBorder="1" applyAlignment="1">
      <alignment vertical="center"/>
    </xf>
    <xf numFmtId="165" fontId="56" fillId="0" borderId="1" xfId="1" applyNumberFormat="1" applyFont="1" applyFill="1" applyBorder="1" applyAlignment="1">
      <alignment horizontal="center" vertical="center"/>
    </xf>
    <xf numFmtId="0" fontId="49" fillId="0" borderId="1" xfId="1" applyNumberFormat="1" applyFont="1" applyFill="1" applyBorder="1" applyAlignment="1">
      <alignment horizontal="center" vertical="center" wrapText="1"/>
    </xf>
    <xf numFmtId="0" fontId="16" fillId="0" borderId="1" xfId="0" quotePrefix="1" applyFont="1" applyBorder="1" applyAlignment="1">
      <alignment horizontal="center" vertical="center" wrapText="1"/>
    </xf>
    <xf numFmtId="165" fontId="8" fillId="0" borderId="1" xfId="0" applyNumberFormat="1" applyFont="1" applyBorder="1" applyAlignment="1">
      <alignment horizontal="center" vertical="center"/>
    </xf>
    <xf numFmtId="2" fontId="4" fillId="0" borderId="1" xfId="0" applyNumberFormat="1" applyFont="1" applyBorder="1" applyAlignment="1">
      <alignment horizontal="left" vertical="center" wrapText="1"/>
    </xf>
    <xf numFmtId="1" fontId="4" fillId="0" borderId="1" xfId="1" applyNumberFormat="1" applyFont="1" applyFill="1" applyBorder="1" applyAlignment="1">
      <alignment horizontal="right" vertical="center" wrapText="1"/>
    </xf>
    <xf numFmtId="0" fontId="4" fillId="0" borderId="1" xfId="1" applyNumberFormat="1" applyFont="1" applyFill="1" applyBorder="1" applyAlignment="1">
      <alignment horizontal="center" vertical="center"/>
    </xf>
    <xf numFmtId="0" fontId="7" fillId="0" borderId="1" xfId="0" applyFont="1" applyBorder="1" applyAlignment="1">
      <alignment horizontal="center" vertical="center"/>
    </xf>
    <xf numFmtId="165" fontId="4" fillId="0" borderId="1" xfId="1" applyNumberFormat="1" applyFont="1" applyFill="1" applyBorder="1" applyAlignment="1">
      <alignment vertical="center" wrapText="1"/>
    </xf>
    <xf numFmtId="0" fontId="16" fillId="0" borderId="1" xfId="0" applyFont="1" applyBorder="1" applyAlignment="1">
      <alignment horizontal="center" vertical="top" wrapText="1"/>
    </xf>
    <xf numFmtId="0" fontId="14" fillId="0" borderId="1" xfId="0" applyFont="1" applyBorder="1" applyAlignment="1">
      <alignment horizontal="center" vertical="center" wrapText="1"/>
    </xf>
    <xf numFmtId="0" fontId="8" fillId="0" borderId="1" xfId="0" applyFont="1" applyBorder="1" applyAlignment="1">
      <alignment vertical="top" wrapText="1"/>
    </xf>
    <xf numFmtId="3" fontId="3" fillId="0" borderId="1" xfId="0" applyNumberFormat="1" applyFont="1" applyBorder="1" applyAlignment="1">
      <alignment horizontal="right" vertical="center" wrapText="1"/>
    </xf>
    <xf numFmtId="165" fontId="3" fillId="0" borderId="1" xfId="1" applyNumberFormat="1" applyFont="1" applyFill="1" applyBorder="1" applyAlignment="1">
      <alignment horizontal="center" vertical="center"/>
    </xf>
    <xf numFmtId="43" fontId="3" fillId="0" borderId="1" xfId="1" applyFont="1" applyFill="1" applyBorder="1" applyAlignment="1">
      <alignment horizontal="center" vertical="center" wrapText="1"/>
    </xf>
    <xf numFmtId="1" fontId="3" fillId="0" borderId="1" xfId="1" applyNumberFormat="1" applyFont="1" applyFill="1" applyBorder="1" applyAlignment="1">
      <alignment horizontal="center" vertical="center"/>
    </xf>
    <xf numFmtId="0" fontId="4" fillId="0" borderId="1" xfId="0" applyFont="1" applyBorder="1" applyAlignment="1">
      <alignment vertical="top" wrapText="1"/>
    </xf>
    <xf numFmtId="0" fontId="4" fillId="0" borderId="1" xfId="0" applyFont="1" applyBorder="1" applyAlignment="1">
      <alignment horizontal="justify" vertical="center" wrapText="1"/>
    </xf>
    <xf numFmtId="1" fontId="4" fillId="0" borderId="1" xfId="0" applyNumberFormat="1" applyFont="1" applyBorder="1" applyAlignment="1">
      <alignment vertical="center"/>
    </xf>
    <xf numFmtId="0" fontId="8" fillId="0" borderId="1" xfId="0" applyFont="1" applyBorder="1" applyAlignment="1">
      <alignment horizontal="center" wrapText="1"/>
    </xf>
    <xf numFmtId="165" fontId="3" fillId="0" borderId="1" xfId="1" applyNumberFormat="1" applyFont="1" applyFill="1" applyBorder="1" applyAlignment="1">
      <alignment vertical="center"/>
    </xf>
    <xf numFmtId="0" fontId="14" fillId="0" borderId="1" xfId="0" applyFont="1" applyBorder="1" applyAlignment="1">
      <alignment horizontal="center" vertical="center"/>
    </xf>
    <xf numFmtId="0" fontId="17" fillId="0" borderId="1" xfId="0" applyFont="1" applyBorder="1" applyAlignment="1">
      <alignment horizontal="center" vertical="center"/>
    </xf>
    <xf numFmtId="0" fontId="8" fillId="0" borderId="1" xfId="0" quotePrefix="1" applyFont="1" applyBorder="1" applyAlignment="1">
      <alignment vertical="center" wrapText="1"/>
    </xf>
    <xf numFmtId="0" fontId="4" fillId="5" borderId="1" xfId="0" applyFont="1" applyFill="1" applyBorder="1" applyAlignment="1">
      <alignment horizontal="center" vertical="center" wrapText="1"/>
    </xf>
    <xf numFmtId="165" fontId="3" fillId="0" borderId="1" xfId="1" applyNumberFormat="1" applyFont="1" applyFill="1" applyBorder="1" applyAlignment="1">
      <alignment horizontal="right" vertical="center"/>
    </xf>
    <xf numFmtId="0" fontId="17" fillId="0" borderId="1" xfId="0" applyFont="1" applyBorder="1" applyAlignment="1">
      <alignment horizontal="center" vertical="center" wrapText="1"/>
    </xf>
    <xf numFmtId="2" fontId="4" fillId="0" borderId="0" xfId="0" applyNumberFormat="1" applyFont="1" applyAlignment="1">
      <alignment vertical="center"/>
    </xf>
    <xf numFmtId="0" fontId="34" fillId="0" borderId="0" xfId="0" applyFont="1" applyAlignment="1">
      <alignment vertical="center"/>
    </xf>
    <xf numFmtId="0" fontId="1" fillId="0" borderId="0" xfId="0" applyFont="1" applyAlignment="1">
      <alignment vertical="center"/>
    </xf>
    <xf numFmtId="2" fontId="34" fillId="0" borderId="0" xfId="0" applyNumberFormat="1" applyFont="1" applyAlignment="1">
      <alignment vertical="center"/>
    </xf>
    <xf numFmtId="165" fontId="4" fillId="0" borderId="0" xfId="0" applyNumberFormat="1" applyFont="1" applyAlignment="1">
      <alignment vertical="center"/>
    </xf>
    <xf numFmtId="167" fontId="4" fillId="0" borderId="0" xfId="0" applyNumberFormat="1" applyFont="1" applyAlignment="1">
      <alignment vertical="center"/>
    </xf>
    <xf numFmtId="0" fontId="7" fillId="0" borderId="0" xfId="0" applyFont="1" applyAlignment="1">
      <alignment vertical="center"/>
    </xf>
    <xf numFmtId="165" fontId="3" fillId="0" borderId="0" xfId="0" applyNumberFormat="1" applyFont="1" applyAlignment="1">
      <alignment vertical="center"/>
    </xf>
    <xf numFmtId="167" fontId="3" fillId="0" borderId="0" xfId="0" applyNumberFormat="1" applyFont="1" applyAlignment="1">
      <alignment vertical="center"/>
    </xf>
    <xf numFmtId="2" fontId="3" fillId="6" borderId="0" xfId="0" applyNumberFormat="1" applyFont="1" applyFill="1" applyAlignment="1">
      <alignment vertical="center"/>
    </xf>
    <xf numFmtId="3" fontId="4" fillId="0" borderId="0" xfId="0" applyNumberFormat="1" applyFont="1" applyAlignment="1">
      <alignment vertical="center"/>
    </xf>
    <xf numFmtId="167" fontId="4" fillId="0" borderId="1" xfId="0" applyNumberFormat="1" applyFont="1" applyBorder="1" applyAlignment="1">
      <alignment vertical="center"/>
    </xf>
    <xf numFmtId="2" fontId="0" fillId="6" borderId="0" xfId="0" applyNumberFormat="1" applyFill="1"/>
    <xf numFmtId="0" fontId="4" fillId="0" borderId="0" xfId="1" applyNumberFormat="1" applyFont="1" applyFill="1" applyAlignment="1">
      <alignment horizontal="center" vertical="center"/>
    </xf>
    <xf numFmtId="165" fontId="4" fillId="0" borderId="0" xfId="1" applyNumberFormat="1" applyFont="1" applyFill="1" applyAlignment="1">
      <alignment horizontal="right" vertical="center"/>
    </xf>
    <xf numFmtId="165" fontId="4" fillId="0" borderId="0" xfId="1" applyNumberFormat="1" applyFont="1" applyFill="1" applyAlignment="1">
      <alignment vertical="center"/>
    </xf>
    <xf numFmtId="165" fontId="4" fillId="0" borderId="0" xfId="1" applyNumberFormat="1" applyFont="1" applyFill="1" applyAlignment="1">
      <alignment horizontal="center" vertical="center"/>
    </xf>
    <xf numFmtId="165" fontId="24" fillId="0" borderId="1" xfId="1" applyNumberFormat="1" applyFont="1" applyFill="1" applyBorder="1" applyAlignment="1">
      <alignment horizontal="center" vertical="center" wrapText="1"/>
    </xf>
    <xf numFmtId="0" fontId="24"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57"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4" fillId="0" borderId="1" xfId="0" applyFont="1" applyBorder="1"/>
    <xf numFmtId="4" fontId="4" fillId="0" borderId="1" xfId="0" applyNumberFormat="1" applyFont="1" applyBorder="1" applyAlignment="1">
      <alignment horizontal="right" vertical="center"/>
    </xf>
    <xf numFmtId="0" fontId="40" fillId="0" borderId="1" xfId="0" applyFont="1" applyBorder="1" applyAlignment="1">
      <alignment horizontal="justify" vertical="center" wrapText="1"/>
    </xf>
    <xf numFmtId="3" fontId="26" fillId="0" borderId="1" xfId="0" applyNumberFormat="1" applyFont="1" applyBorder="1" applyAlignment="1">
      <alignment horizontal="right" vertical="center" wrapText="1"/>
    </xf>
    <xf numFmtId="0" fontId="8" fillId="0" borderId="1" xfId="0" applyFont="1" applyBorder="1" applyAlignment="1">
      <alignment horizontal="justify" vertical="center"/>
    </xf>
    <xf numFmtId="0" fontId="26" fillId="0" borderId="1" xfId="0" applyFont="1" applyBorder="1" applyAlignment="1">
      <alignment horizontal="justify" vertical="center" wrapText="1"/>
    </xf>
    <xf numFmtId="4" fontId="4" fillId="0" borderId="1" xfId="1" applyNumberFormat="1" applyFont="1" applyFill="1" applyBorder="1" applyAlignment="1">
      <alignment horizontal="right" vertical="center"/>
    </xf>
    <xf numFmtId="3" fontId="4" fillId="0" borderId="1" xfId="1" applyNumberFormat="1" applyFont="1" applyFill="1" applyBorder="1" applyAlignment="1">
      <alignment horizontal="right" vertical="center"/>
    </xf>
    <xf numFmtId="0" fontId="26" fillId="0" borderId="1" xfId="0" applyFont="1" applyBorder="1" applyAlignment="1">
      <alignment horizontal="right" vertical="center" wrapText="1"/>
    </xf>
    <xf numFmtId="0" fontId="16" fillId="0" borderId="1" xfId="0" applyFont="1" applyBorder="1" applyAlignment="1">
      <alignment horizontal="justify" vertical="center" wrapText="1"/>
    </xf>
    <xf numFmtId="0" fontId="8" fillId="0" borderId="1" xfId="0" applyFont="1" applyBorder="1" applyAlignment="1">
      <alignment horizontal="justify" vertical="center" wrapText="1"/>
    </xf>
    <xf numFmtId="0" fontId="41" fillId="0" borderId="1" xfId="0" applyFont="1" applyBorder="1" applyAlignment="1">
      <alignment horizontal="justify" vertical="center" wrapText="1"/>
    </xf>
    <xf numFmtId="0" fontId="26" fillId="0" borderId="3"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1" xfId="0" applyFont="1" applyBorder="1" applyAlignment="1">
      <alignment horizontal="justify" vertical="center" wrapText="1"/>
    </xf>
    <xf numFmtId="0" fontId="4" fillId="0" borderId="3" xfId="0" applyFont="1" applyBorder="1" applyAlignment="1">
      <alignment horizontal="justify" vertical="center" wrapText="1"/>
    </xf>
    <xf numFmtId="0" fontId="25" fillId="0" borderId="3" xfId="0" applyFont="1" applyBorder="1" applyAlignment="1">
      <alignment horizontal="justify" vertical="center" wrapText="1"/>
    </xf>
    <xf numFmtId="0" fontId="26" fillId="0" borderId="8" xfId="0" applyFont="1" applyBorder="1" applyAlignment="1">
      <alignment horizontal="center" vertical="center" wrapText="1"/>
    </xf>
    <xf numFmtId="0" fontId="26" fillId="0" borderId="8" xfId="0" applyFont="1" applyBorder="1" applyAlignment="1">
      <alignment horizontal="justify" vertical="center" wrapText="1"/>
    </xf>
    <xf numFmtId="3" fontId="26" fillId="0" borderId="8" xfId="0" applyNumberFormat="1" applyFont="1" applyBorder="1" applyAlignment="1">
      <alignment horizontal="right" vertical="center" wrapText="1"/>
    </xf>
    <xf numFmtId="0" fontId="41" fillId="0" borderId="8" xfId="0" applyFont="1" applyBorder="1" applyAlignment="1">
      <alignment horizontal="justify" vertical="center" wrapText="1"/>
    </xf>
    <xf numFmtId="0" fontId="26" fillId="0" borderId="6" xfId="0" applyFont="1" applyBorder="1" applyAlignment="1">
      <alignment horizontal="center" vertical="center" wrapText="1"/>
    </xf>
    <xf numFmtId="0" fontId="26" fillId="0" borderId="6" xfId="0" applyFont="1" applyBorder="1" applyAlignment="1">
      <alignment horizontal="justify" vertical="center" wrapText="1"/>
    </xf>
    <xf numFmtId="3" fontId="26" fillId="0" borderId="6" xfId="0" applyNumberFormat="1" applyFont="1" applyBorder="1" applyAlignment="1">
      <alignment horizontal="right" vertical="center" wrapText="1"/>
    </xf>
    <xf numFmtId="0" fontId="41" fillId="0" borderId="6" xfId="0" quotePrefix="1" applyFont="1" applyBorder="1" applyAlignment="1">
      <alignment horizontal="justify" vertical="center" wrapText="1"/>
    </xf>
    <xf numFmtId="0" fontId="41" fillId="0" borderId="6" xfId="0" applyFont="1" applyBorder="1" applyAlignment="1">
      <alignment horizontal="justify" vertical="center" wrapText="1"/>
    </xf>
    <xf numFmtId="0" fontId="41" fillId="0" borderId="1" xfId="0" quotePrefix="1" applyFont="1" applyBorder="1" applyAlignment="1">
      <alignment horizontal="justify" vertical="center" wrapText="1"/>
    </xf>
    <xf numFmtId="0" fontId="13" fillId="0" borderId="3" xfId="0" applyFont="1" applyBorder="1" applyAlignment="1">
      <alignment horizontal="justify" vertical="center" wrapText="1"/>
    </xf>
    <xf numFmtId="0" fontId="16" fillId="0" borderId="1" xfId="0" applyFont="1" applyBorder="1" applyAlignment="1">
      <alignment horizontal="justify" vertical="center"/>
    </xf>
    <xf numFmtId="2" fontId="16" fillId="0" borderId="1" xfId="0" quotePrefix="1" applyNumberFormat="1" applyFont="1" applyBorder="1" applyAlignment="1">
      <alignment horizontal="justify" vertical="center" wrapText="1"/>
    </xf>
    <xf numFmtId="2" fontId="41" fillId="0" borderId="1" xfId="0" quotePrefix="1" applyNumberFormat="1" applyFont="1" applyBorder="1" applyAlignment="1">
      <alignment horizontal="justify" vertical="center" wrapText="1"/>
    </xf>
    <xf numFmtId="0" fontId="11" fillId="0" borderId="1" xfId="0" applyFont="1" applyBorder="1" applyAlignment="1">
      <alignment horizontal="justify" vertical="center" wrapText="1"/>
    </xf>
    <xf numFmtId="0" fontId="8" fillId="0" borderId="1" xfId="0" quotePrefix="1" applyFont="1" applyBorder="1" applyAlignment="1">
      <alignment horizontal="justify" vertical="center" wrapText="1"/>
    </xf>
    <xf numFmtId="0" fontId="4" fillId="0" borderId="1" xfId="0" applyFont="1" applyBorder="1" applyAlignment="1">
      <alignment horizontal="justify" vertical="center"/>
    </xf>
    <xf numFmtId="0" fontId="13" fillId="0" borderId="1" xfId="0" applyFont="1" applyBorder="1" applyAlignment="1">
      <alignment horizontal="justify" vertical="center"/>
    </xf>
    <xf numFmtId="0" fontId="3" fillId="0" borderId="1" xfId="0" applyFont="1" applyBorder="1" applyAlignment="1">
      <alignment horizontal="right" vertical="center"/>
    </xf>
    <xf numFmtId="0" fontId="25" fillId="0" borderId="3" xfId="0" applyFont="1" applyBorder="1" applyAlignment="1">
      <alignment horizontal="left" vertical="center" wrapText="1"/>
    </xf>
    <xf numFmtId="0" fontId="25" fillId="0" borderId="1" xfId="0" applyFont="1" applyBorder="1" applyAlignment="1">
      <alignment vertical="center" wrapText="1"/>
    </xf>
    <xf numFmtId="0" fontId="18" fillId="0" borderId="1" xfId="0" applyFont="1" applyBorder="1" applyAlignment="1">
      <alignment horizontal="justify" vertical="center" wrapText="1"/>
    </xf>
    <xf numFmtId="0" fontId="8" fillId="0" borderId="1" xfId="0" applyFont="1" applyBorder="1"/>
    <xf numFmtId="0" fontId="4" fillId="0" borderId="3" xfId="0" applyFont="1" applyBorder="1"/>
    <xf numFmtId="3" fontId="13" fillId="0" borderId="1" xfId="0" applyNumberFormat="1" applyFont="1" applyBorder="1" applyAlignment="1">
      <alignment vertical="center"/>
    </xf>
    <xf numFmtId="0" fontId="26" fillId="0" borderId="3" xfId="0" applyFont="1" applyBorder="1" applyAlignment="1">
      <alignment horizontal="left" vertical="center" wrapText="1"/>
    </xf>
    <xf numFmtId="3" fontId="18" fillId="0" borderId="1" xfId="0" applyNumberFormat="1" applyFont="1" applyBorder="1" applyAlignment="1">
      <alignment horizontal="right" vertical="center"/>
    </xf>
    <xf numFmtId="0" fontId="3" fillId="0" borderId="1" xfId="0" applyFont="1" applyBorder="1" applyAlignment="1">
      <alignment horizontal="justify" vertical="center"/>
    </xf>
    <xf numFmtId="3" fontId="26" fillId="0" borderId="1" xfId="0" applyNumberFormat="1" applyFont="1" applyBorder="1" applyAlignment="1">
      <alignment horizontal="right" vertical="center"/>
    </xf>
    <xf numFmtId="0" fontId="3" fillId="0" borderId="1" xfId="0" quotePrefix="1" applyFont="1" applyBorder="1" applyAlignment="1">
      <alignment horizontal="center" vertical="center" wrapText="1"/>
    </xf>
    <xf numFmtId="0" fontId="4" fillId="0" borderId="1" xfId="0" quotePrefix="1" applyFont="1" applyBorder="1" applyAlignment="1">
      <alignment horizontal="center" vertical="center"/>
    </xf>
    <xf numFmtId="0" fontId="3" fillId="0" borderId="1" xfId="0" quotePrefix="1" applyFont="1" applyBorder="1" applyAlignment="1">
      <alignment horizontal="center" vertical="center"/>
    </xf>
    <xf numFmtId="0" fontId="3" fillId="0" borderId="3" xfId="0" applyFont="1" applyBorder="1"/>
    <xf numFmtId="0" fontId="21" fillId="0" borderId="1" xfId="0" applyFont="1" applyBorder="1" applyAlignment="1">
      <alignment horizontal="justify" vertical="center" wrapText="1"/>
    </xf>
    <xf numFmtId="0" fontId="13" fillId="0" borderId="3" xfId="0" applyFont="1" applyBorder="1"/>
    <xf numFmtId="0" fontId="13" fillId="0" borderId="1" xfId="0" applyFont="1" applyBorder="1"/>
    <xf numFmtId="4" fontId="4" fillId="0" borderId="0" xfId="0" applyNumberFormat="1" applyFont="1"/>
    <xf numFmtId="168" fontId="4" fillId="0" borderId="0" xfId="0" applyNumberFormat="1" applyFont="1"/>
    <xf numFmtId="0" fontId="4" fillId="0" borderId="16" xfId="0" applyFont="1" applyBorder="1" applyAlignment="1">
      <alignment vertical="center"/>
    </xf>
    <xf numFmtId="3" fontId="4" fillId="0" borderId="1" xfId="0" quotePrefix="1" applyNumberFormat="1" applyFont="1" applyBorder="1" applyAlignment="1">
      <alignment horizontal="center" vertical="center" wrapText="1"/>
    </xf>
    <xf numFmtId="0" fontId="4" fillId="0" borderId="16" xfId="0" applyFont="1" applyBorder="1"/>
    <xf numFmtId="0" fontId="4" fillId="0" borderId="0" xfId="0" applyFont="1" applyAlignment="1">
      <alignment horizontal="center" vertical="center" wrapText="1"/>
    </xf>
    <xf numFmtId="3" fontId="4" fillId="0" borderId="1" xfId="0" quotePrefix="1" applyNumberFormat="1" applyFont="1" applyBorder="1" applyAlignment="1">
      <alignment horizontal="right" vertical="center" wrapText="1"/>
    </xf>
    <xf numFmtId="0" fontId="4" fillId="0" borderId="0" xfId="0" applyFont="1" applyAlignment="1">
      <alignment horizontal="left" vertical="center" wrapText="1"/>
    </xf>
    <xf numFmtId="4" fontId="4" fillId="0" borderId="0" xfId="0" applyNumberFormat="1" applyFont="1" applyAlignment="1">
      <alignment vertical="center"/>
    </xf>
    <xf numFmtId="168" fontId="13" fillId="0" borderId="0" xfId="0" applyNumberFormat="1" applyFont="1"/>
    <xf numFmtId="3" fontId="4" fillId="0" borderId="0" xfId="0" applyNumberFormat="1" applyFont="1" applyAlignment="1">
      <alignment horizontal="left" vertical="center" wrapText="1"/>
    </xf>
    <xf numFmtId="4" fontId="3" fillId="0" borderId="0" xfId="0" applyNumberFormat="1" applyFont="1"/>
    <xf numFmtId="168" fontId="3" fillId="0" borderId="0" xfId="0" applyNumberFormat="1" applyFont="1"/>
    <xf numFmtId="4" fontId="13" fillId="0" borderId="0" xfId="0" applyNumberFormat="1" applyFont="1"/>
    <xf numFmtId="0" fontId="3" fillId="0" borderId="14" xfId="0" applyFont="1" applyBorder="1" applyAlignment="1">
      <alignment horizontal="center" vertical="center" wrapText="1"/>
    </xf>
    <xf numFmtId="0" fontId="4" fillId="0" borderId="0" xfId="0" applyFont="1" applyAlignment="1">
      <alignment horizontal="center"/>
    </xf>
    <xf numFmtId="0" fontId="3" fillId="0" borderId="14" xfId="0" applyFont="1" applyBorder="1" applyAlignment="1">
      <alignment horizontal="justify" vertical="center" wrapText="1"/>
    </xf>
    <xf numFmtId="0" fontId="5" fillId="0" borderId="14" xfId="0" applyFont="1" applyBorder="1" applyAlignment="1">
      <alignment vertical="center" wrapText="1"/>
    </xf>
    <xf numFmtId="168" fontId="5" fillId="0" borderId="14" xfId="0" applyNumberFormat="1" applyFont="1" applyBorder="1" applyAlignment="1">
      <alignment vertical="center" wrapText="1"/>
    </xf>
    <xf numFmtId="0" fontId="4" fillId="0" borderId="0" xfId="0" applyFont="1" applyAlignment="1">
      <alignment horizontal="justify" vertical="center"/>
    </xf>
    <xf numFmtId="4" fontId="4" fillId="0" borderId="0" xfId="0" applyNumberFormat="1" applyFont="1" applyAlignment="1">
      <alignment horizontal="right" vertical="center"/>
    </xf>
    <xf numFmtId="0" fontId="8" fillId="0" borderId="0" xfId="0" applyFont="1" applyAlignment="1">
      <alignment horizontal="justify" vertical="center"/>
    </xf>
    <xf numFmtId="1" fontId="4" fillId="0" borderId="1" xfId="0" applyNumberFormat="1" applyFont="1" applyBorder="1" applyAlignment="1">
      <alignment horizontal="center" vertical="center"/>
    </xf>
    <xf numFmtId="169" fontId="4" fillId="0" borderId="16" xfId="0" applyNumberFormat="1" applyFont="1" applyBorder="1" applyAlignment="1">
      <alignment horizontal="center" vertical="center"/>
    </xf>
    <xf numFmtId="1" fontId="4" fillId="0" borderId="16" xfId="1" applyNumberFormat="1" applyFont="1" applyFill="1" applyBorder="1" applyAlignment="1">
      <alignment horizontal="center" vertical="center"/>
    </xf>
    <xf numFmtId="165" fontId="4" fillId="0" borderId="16" xfId="1" applyNumberFormat="1" applyFont="1" applyFill="1" applyBorder="1" applyAlignment="1">
      <alignment horizontal="center" vertical="center"/>
    </xf>
    <xf numFmtId="165" fontId="13" fillId="0" borderId="1" xfId="1" applyNumberFormat="1" applyFont="1" applyFill="1" applyBorder="1" applyAlignment="1">
      <alignment horizontal="center" vertical="center"/>
    </xf>
    <xf numFmtId="165" fontId="13" fillId="0" borderId="1" xfId="1" applyNumberFormat="1" applyFont="1" applyFill="1" applyBorder="1" applyAlignment="1">
      <alignment horizontal="center" vertical="center" wrapText="1"/>
    </xf>
    <xf numFmtId="1" fontId="13" fillId="0" borderId="1" xfId="0" applyNumberFormat="1" applyFont="1" applyBorder="1" applyAlignment="1">
      <alignment horizontal="center" vertical="center"/>
    </xf>
    <xf numFmtId="168" fontId="15" fillId="2" borderId="0" xfId="0" applyNumberFormat="1" applyFont="1" applyFill="1" applyAlignment="1">
      <alignment vertical="center" wrapText="1"/>
    </xf>
    <xf numFmtId="0" fontId="14" fillId="0" borderId="0" xfId="0" applyFont="1"/>
    <xf numFmtId="0" fontId="2" fillId="0" borderId="0" xfId="0" applyFont="1" applyAlignment="1">
      <alignment horizontal="center" vertical="center" wrapText="1"/>
    </xf>
    <xf numFmtId="49" fontId="3" fillId="0" borderId="0" xfId="0" applyNumberFormat="1" applyFont="1" applyAlignment="1">
      <alignment vertical="center" wrapText="1"/>
    </xf>
    <xf numFmtId="165" fontId="4" fillId="0" borderId="0" xfId="1" applyNumberFormat="1" applyFont="1" applyFill="1" applyAlignment="1">
      <alignment horizontal="right"/>
    </xf>
    <xf numFmtId="164" fontId="14" fillId="0" borderId="0" xfId="0" applyNumberFormat="1" applyFont="1"/>
    <xf numFmtId="0" fontId="5" fillId="2" borderId="0" xfId="0" applyFont="1" applyFill="1" applyAlignment="1">
      <alignment vertical="center" wrapText="1"/>
    </xf>
    <xf numFmtId="43" fontId="7" fillId="2" borderId="1" xfId="1" applyFont="1" applyFill="1" applyBorder="1" applyAlignment="1">
      <alignment horizontal="center" vertical="center" wrapText="1"/>
    </xf>
    <xf numFmtId="0" fontId="7" fillId="0" borderId="1" xfId="0" applyFont="1" applyBorder="1" applyAlignment="1">
      <alignment horizontal="center" wrapText="1"/>
    </xf>
    <xf numFmtId="165" fontId="7" fillId="0" borderId="1" xfId="1" applyNumberFormat="1" applyFont="1" applyFill="1" applyBorder="1" applyAlignment="1">
      <alignment horizontal="center" vertical="center" wrapText="1"/>
    </xf>
    <xf numFmtId="49" fontId="7" fillId="0" borderId="1" xfId="0" applyNumberFormat="1" applyFont="1" applyBorder="1" applyAlignment="1">
      <alignment vertical="center" wrapText="1"/>
    </xf>
    <xf numFmtId="3" fontId="4" fillId="0" borderId="6" xfId="0" applyNumberFormat="1" applyFont="1" applyBorder="1" applyAlignment="1">
      <alignment horizontal="center" vertical="center"/>
    </xf>
    <xf numFmtId="0" fontId="21" fillId="0" borderId="2" xfId="0" applyFont="1" applyBorder="1" applyAlignment="1">
      <alignment horizontal="center" vertical="center" wrapText="1"/>
    </xf>
    <xf numFmtId="0" fontId="3" fillId="0" borderId="1" xfId="0" applyFont="1" applyBorder="1" applyAlignment="1">
      <alignment vertical="center" wrapText="1" shrinkToFit="1"/>
    </xf>
    <xf numFmtId="165" fontId="3" fillId="0" borderId="1" xfId="1" applyNumberFormat="1" applyFont="1" applyFill="1" applyBorder="1" applyAlignment="1">
      <alignment horizontal="center" vertical="center" wrapText="1" shrinkToFit="1"/>
    </xf>
    <xf numFmtId="43" fontId="8" fillId="0" borderId="1" xfId="1" applyFont="1" applyFill="1" applyBorder="1" applyAlignment="1">
      <alignment horizontal="center" vertical="center" wrapText="1"/>
    </xf>
    <xf numFmtId="49" fontId="10" fillId="0" borderId="1" xfId="1" applyNumberFormat="1" applyFont="1" applyFill="1" applyBorder="1" applyAlignment="1">
      <alignment vertical="center" wrapText="1"/>
    </xf>
    <xf numFmtId="49" fontId="9" fillId="0" borderId="1" xfId="1" applyNumberFormat="1" applyFont="1" applyFill="1" applyBorder="1" applyAlignment="1">
      <alignment vertical="center" wrapText="1"/>
    </xf>
    <xf numFmtId="0" fontId="4" fillId="0" borderId="1" xfId="0" applyFont="1" applyBorder="1" applyAlignment="1">
      <alignment vertical="center" wrapText="1" shrinkToFit="1"/>
    </xf>
    <xf numFmtId="165" fontId="4" fillId="0" borderId="1" xfId="1" applyNumberFormat="1" applyFont="1" applyFill="1" applyBorder="1" applyAlignment="1">
      <alignment horizontal="center" vertical="center" wrapText="1" shrinkToFit="1"/>
    </xf>
    <xf numFmtId="165" fontId="4" fillId="0" borderId="1" xfId="0" applyNumberFormat="1" applyFont="1" applyBorder="1" applyAlignment="1">
      <alignment horizontal="center" vertical="center"/>
    </xf>
    <xf numFmtId="164" fontId="8" fillId="0" borderId="1" xfId="0" applyNumberFormat="1" applyFont="1" applyBorder="1" applyAlignment="1">
      <alignment horizontal="center" vertical="center" wrapText="1"/>
    </xf>
    <xf numFmtId="49" fontId="12" fillId="0" borderId="1" xfId="1" applyNumberFormat="1" applyFont="1" applyFill="1" applyBorder="1" applyAlignment="1">
      <alignment vertical="center" wrapText="1"/>
    </xf>
    <xf numFmtId="49" fontId="11" fillId="0" borderId="1" xfId="1" applyNumberFormat="1" applyFont="1" applyFill="1" applyBorder="1" applyAlignment="1">
      <alignment vertical="center" wrapText="1"/>
    </xf>
    <xf numFmtId="164" fontId="14" fillId="0" borderId="1" xfId="0" applyNumberFormat="1" applyFont="1" applyBorder="1" applyAlignment="1">
      <alignment horizontal="center" vertical="center" wrapText="1"/>
    </xf>
    <xf numFmtId="165" fontId="4" fillId="0" borderId="1" xfId="1" applyNumberFormat="1" applyFont="1" applyFill="1" applyBorder="1" applyAlignment="1">
      <alignment horizontal="right" vertical="center" wrapText="1" shrinkToFit="1"/>
    </xf>
    <xf numFmtId="164" fontId="4" fillId="0" borderId="1" xfId="0" applyNumberFormat="1" applyFont="1" applyBorder="1" applyAlignment="1">
      <alignment vertical="center"/>
    </xf>
    <xf numFmtId="164" fontId="8" fillId="0" borderId="1" xfId="0" applyNumberFormat="1" applyFont="1" applyBorder="1" applyAlignment="1">
      <alignment vertical="center"/>
    </xf>
    <xf numFmtId="0" fontId="14" fillId="0" borderId="1" xfId="0" applyFont="1" applyBorder="1" applyAlignment="1">
      <alignment horizontal="left" vertical="center" wrapText="1"/>
    </xf>
    <xf numFmtId="165" fontId="4" fillId="0" borderId="1" xfId="1" applyNumberFormat="1" applyFont="1" applyFill="1" applyBorder="1" applyAlignment="1">
      <alignment vertical="center" wrapText="1" shrinkToFit="1"/>
    </xf>
    <xf numFmtId="43" fontId="4" fillId="0" borderId="1" xfId="1" applyFont="1" applyFill="1" applyBorder="1" applyAlignment="1">
      <alignment vertical="center"/>
    </xf>
    <xf numFmtId="49" fontId="12" fillId="0" borderId="1" xfId="0" applyNumberFormat="1" applyFont="1" applyBorder="1" applyAlignment="1">
      <alignment vertical="center" wrapText="1"/>
    </xf>
    <xf numFmtId="49" fontId="11" fillId="0" borderId="1" xfId="0" applyNumberFormat="1" applyFont="1" applyBorder="1" applyAlignment="1">
      <alignment vertical="center" wrapText="1"/>
    </xf>
    <xf numFmtId="0" fontId="13" fillId="0" borderId="1" xfId="0" applyFont="1" applyBorder="1" applyAlignment="1">
      <alignment vertical="center" wrapText="1" shrinkToFit="1"/>
    </xf>
    <xf numFmtId="165" fontId="13" fillId="0" borderId="1" xfId="1" applyNumberFormat="1" applyFont="1" applyFill="1" applyBorder="1" applyAlignment="1">
      <alignment horizontal="center" vertical="center" wrapText="1" shrinkToFit="1"/>
    </xf>
    <xf numFmtId="0" fontId="13" fillId="0" borderId="1" xfId="0" applyFont="1" applyBorder="1" applyAlignment="1">
      <alignment vertical="center"/>
    </xf>
    <xf numFmtId="3" fontId="13" fillId="0" borderId="1" xfId="0" applyNumberFormat="1" applyFont="1" applyBorder="1" applyAlignment="1">
      <alignment horizontal="center" vertical="center"/>
    </xf>
    <xf numFmtId="165" fontId="13" fillId="0" borderId="1" xfId="0" applyNumberFormat="1" applyFont="1" applyBorder="1" applyAlignment="1">
      <alignment horizontal="center" vertical="center"/>
    </xf>
    <xf numFmtId="43" fontId="13" fillId="0" borderId="1" xfId="1" applyFont="1" applyFill="1" applyBorder="1" applyAlignment="1">
      <alignment horizontal="center" vertical="center"/>
    </xf>
    <xf numFmtId="164" fontId="16" fillId="0" borderId="1" xfId="0" applyNumberFormat="1" applyFont="1" applyBorder="1" applyAlignment="1">
      <alignment horizontal="center" vertical="center" wrapText="1"/>
    </xf>
    <xf numFmtId="49" fontId="17" fillId="0" borderId="1" xfId="1" applyNumberFormat="1" applyFont="1" applyFill="1" applyBorder="1" applyAlignment="1">
      <alignment vertical="center" wrapText="1"/>
    </xf>
    <xf numFmtId="49" fontId="16" fillId="0" borderId="1" xfId="1" applyNumberFormat="1" applyFont="1" applyFill="1" applyBorder="1" applyAlignment="1">
      <alignment vertical="center" wrapText="1"/>
    </xf>
    <xf numFmtId="43" fontId="8" fillId="0" borderId="1" xfId="1" applyFont="1" applyFill="1" applyBorder="1" applyAlignment="1">
      <alignment vertical="center" wrapText="1"/>
    </xf>
    <xf numFmtId="49" fontId="12" fillId="0" borderId="1" xfId="0" quotePrefix="1" applyNumberFormat="1" applyFont="1" applyBorder="1" applyAlignment="1">
      <alignment vertical="center" wrapText="1"/>
    </xf>
    <xf numFmtId="49" fontId="11" fillId="0" borderId="1" xfId="0" quotePrefix="1" applyNumberFormat="1" applyFont="1" applyBorder="1" applyAlignment="1">
      <alignment vertical="center" wrapText="1"/>
    </xf>
    <xf numFmtId="0" fontId="3" fillId="0" borderId="1" xfId="0" applyFont="1" applyBorder="1"/>
    <xf numFmtId="164" fontId="4" fillId="0" borderId="1" xfId="0" applyNumberFormat="1" applyFont="1" applyBorder="1" applyAlignment="1">
      <alignment horizontal="center" vertical="center"/>
    </xf>
    <xf numFmtId="0" fontId="14" fillId="0" borderId="1" xfId="0" applyFont="1" applyBorder="1" applyAlignment="1">
      <alignment vertical="center" wrapText="1" shrinkToFit="1"/>
    </xf>
    <xf numFmtId="0" fontId="8" fillId="0" borderId="1" xfId="0" applyFont="1" applyBorder="1" applyAlignment="1">
      <alignment vertical="center" wrapText="1" shrinkToFit="1"/>
    </xf>
    <xf numFmtId="0" fontId="12" fillId="0" borderId="1" xfId="0" applyFont="1" applyBorder="1" applyAlignment="1">
      <alignment horizontal="left" vertical="center" wrapText="1"/>
    </xf>
    <xf numFmtId="165" fontId="15" fillId="0" borderId="1" xfId="1" applyNumberFormat="1" applyFont="1" applyFill="1" applyBorder="1" applyAlignment="1">
      <alignment horizontal="center" vertical="center" wrapText="1"/>
    </xf>
    <xf numFmtId="0" fontId="15" fillId="0" borderId="1" xfId="0" applyFont="1" applyBorder="1" applyAlignment="1">
      <alignment vertical="center" wrapText="1" shrinkToFit="1"/>
    </xf>
    <xf numFmtId="165" fontId="15" fillId="0" borderId="1" xfId="1" applyNumberFormat="1" applyFont="1" applyFill="1" applyBorder="1" applyAlignment="1">
      <alignment horizontal="center" vertical="center" wrapText="1" shrinkToFit="1"/>
    </xf>
    <xf numFmtId="164" fontId="4" fillId="0" borderId="3" xfId="0" applyNumberFormat="1" applyFont="1" applyBorder="1" applyAlignment="1">
      <alignment vertical="center"/>
    </xf>
    <xf numFmtId="165" fontId="8" fillId="0" borderId="1" xfId="0" applyNumberFormat="1" applyFont="1" applyBorder="1" applyAlignment="1">
      <alignment horizontal="center" vertical="center" wrapText="1"/>
    </xf>
    <xf numFmtId="165" fontId="21" fillId="0" borderId="1" xfId="1" applyNumberFormat="1" applyFont="1" applyFill="1" applyBorder="1" applyAlignment="1">
      <alignment horizontal="center" vertical="center" wrapText="1"/>
    </xf>
    <xf numFmtId="43" fontId="15" fillId="0" borderId="1" xfId="1" applyFont="1" applyFill="1" applyBorder="1" applyAlignment="1">
      <alignment horizontal="center" vertical="center" wrapText="1"/>
    </xf>
    <xf numFmtId="165" fontId="13" fillId="0" borderId="1" xfId="1" applyNumberFormat="1" applyFont="1" applyFill="1" applyBorder="1" applyAlignment="1">
      <alignment vertical="center" wrapText="1" shrinkToFit="1"/>
    </xf>
    <xf numFmtId="165" fontId="13" fillId="0" borderId="1" xfId="1" applyNumberFormat="1" applyFont="1" applyFill="1" applyBorder="1" applyAlignment="1">
      <alignment horizontal="right" vertical="center"/>
    </xf>
    <xf numFmtId="165" fontId="13" fillId="0" borderId="1" xfId="1" applyNumberFormat="1" applyFont="1" applyFill="1" applyBorder="1" applyAlignment="1">
      <alignment vertical="center"/>
    </xf>
    <xf numFmtId="164" fontId="13" fillId="0" borderId="1" xfId="0" applyNumberFormat="1" applyFont="1" applyBorder="1" applyAlignment="1">
      <alignment vertical="center"/>
    </xf>
    <xf numFmtId="4" fontId="3" fillId="0" borderId="1" xfId="0" applyNumberFormat="1" applyFont="1" applyBorder="1" applyAlignment="1">
      <alignment horizontal="center" vertical="center" wrapText="1"/>
    </xf>
    <xf numFmtId="0" fontId="44" fillId="0" borderId="1" xfId="0" applyFont="1" applyBorder="1" applyAlignment="1">
      <alignment horizontal="justify" vertical="center"/>
    </xf>
    <xf numFmtId="3" fontId="21" fillId="0" borderId="1" xfId="1" applyNumberFormat="1" applyFont="1" applyFill="1" applyBorder="1" applyAlignment="1">
      <alignment vertical="center" wrapText="1"/>
    </xf>
    <xf numFmtId="3" fontId="15" fillId="0" borderId="1" xfId="0" applyNumberFormat="1" applyFont="1" applyBorder="1" applyAlignment="1">
      <alignment horizontal="left" vertical="center" wrapText="1"/>
    </xf>
    <xf numFmtId="168" fontId="15" fillId="0" borderId="1" xfId="0" applyNumberFormat="1" applyFont="1" applyBorder="1" applyAlignment="1">
      <alignment horizontal="left" vertical="center" wrapText="1"/>
    </xf>
    <xf numFmtId="168" fontId="21" fillId="0" borderId="1" xfId="0" applyNumberFormat="1" applyFont="1" applyBorder="1" applyAlignment="1">
      <alignment horizontal="left" vertical="center" wrapText="1"/>
    </xf>
    <xf numFmtId="3" fontId="15" fillId="0" borderId="1" xfId="0" applyNumberFormat="1" applyFont="1" applyBorder="1" applyAlignment="1">
      <alignment vertical="center" wrapText="1"/>
    </xf>
    <xf numFmtId="1" fontId="15" fillId="0" borderId="1" xfId="0" applyNumberFormat="1" applyFont="1" applyBorder="1" applyAlignment="1">
      <alignment vertical="center" wrapText="1"/>
    </xf>
    <xf numFmtId="3" fontId="21" fillId="0" borderId="1" xfId="0" applyNumberFormat="1" applyFont="1" applyBorder="1" applyAlignment="1">
      <alignment vertical="center" wrapText="1"/>
    </xf>
    <xf numFmtId="3" fontId="21" fillId="0" borderId="1" xfId="0" applyNumberFormat="1" applyFont="1" applyBorder="1" applyAlignment="1">
      <alignment horizontal="right" vertical="center" wrapText="1"/>
    </xf>
    <xf numFmtId="165" fontId="15" fillId="0" borderId="1" xfId="0" applyNumberFormat="1" applyFont="1" applyBorder="1" applyAlignment="1">
      <alignment horizontal="right" vertical="center" wrapText="1"/>
    </xf>
    <xf numFmtId="166" fontId="15" fillId="0" borderId="1" xfId="0" applyNumberFormat="1" applyFont="1" applyBorder="1" applyAlignment="1">
      <alignment horizontal="center" vertical="center" wrapText="1"/>
    </xf>
    <xf numFmtId="4" fontId="15" fillId="0" borderId="1" xfId="0" applyNumberFormat="1" applyFont="1" applyBorder="1" applyAlignment="1">
      <alignment horizontal="right" vertical="center" wrapText="1"/>
    </xf>
    <xf numFmtId="3" fontId="11" fillId="0" borderId="1" xfId="0" applyNumberFormat="1" applyFont="1" applyBorder="1" applyAlignment="1">
      <alignment horizontal="left" wrapText="1"/>
    </xf>
    <xf numFmtId="3" fontId="11" fillId="0" borderId="1" xfId="0" applyNumberFormat="1" applyFont="1" applyBorder="1" applyAlignment="1">
      <alignment horizontal="right" vertical="center" wrapText="1"/>
    </xf>
    <xf numFmtId="168" fontId="11" fillId="0" borderId="1" xfId="0" applyNumberFormat="1" applyFont="1" applyBorder="1" applyAlignment="1">
      <alignment horizontal="left" vertical="center" wrapText="1"/>
    </xf>
    <xf numFmtId="4" fontId="11" fillId="0" borderId="1" xfId="0" applyNumberFormat="1" applyFont="1" applyBorder="1" applyAlignment="1">
      <alignment horizontal="right" vertical="center" wrapText="1"/>
    </xf>
    <xf numFmtId="4" fontId="11" fillId="0" borderId="1" xfId="0" applyNumberFormat="1" applyFont="1" applyBorder="1" applyAlignment="1">
      <alignment horizontal="left" vertical="center" wrapText="1"/>
    </xf>
    <xf numFmtId="0" fontId="9" fillId="0" borderId="1" xfId="0" applyFont="1" applyBorder="1" applyAlignment="1">
      <alignment vertical="center" wrapText="1"/>
    </xf>
    <xf numFmtId="165" fontId="13" fillId="0" borderId="1" xfId="0" applyNumberFormat="1" applyFont="1" applyBorder="1" applyAlignment="1">
      <alignment vertical="center"/>
    </xf>
    <xf numFmtId="165" fontId="13" fillId="0" borderId="1" xfId="1" applyNumberFormat="1" applyFont="1" applyFill="1" applyBorder="1" applyAlignment="1">
      <alignment horizontal="right" vertical="center" wrapText="1"/>
    </xf>
    <xf numFmtId="3" fontId="13" fillId="0" borderId="1" xfId="0" applyNumberFormat="1" applyFont="1" applyBorder="1" applyAlignment="1">
      <alignment horizontal="center" vertical="center" wrapText="1"/>
    </xf>
    <xf numFmtId="165" fontId="13" fillId="0" borderId="1" xfId="1" applyNumberFormat="1" applyFont="1" applyFill="1" applyBorder="1" applyAlignment="1">
      <alignment vertical="center" wrapText="1"/>
    </xf>
    <xf numFmtId="165" fontId="18" fillId="0" borderId="1" xfId="1" applyNumberFormat="1" applyFont="1" applyFill="1" applyBorder="1" applyAlignment="1">
      <alignment horizontal="center" vertical="center" wrapText="1"/>
    </xf>
    <xf numFmtId="0" fontId="13" fillId="0" borderId="1" xfId="0" applyFont="1" applyBorder="1" applyAlignment="1">
      <alignment horizontal="right" vertical="center" wrapText="1"/>
    </xf>
    <xf numFmtId="0" fontId="4" fillId="0" borderId="8" xfId="0" applyFont="1" applyBorder="1" applyAlignment="1">
      <alignment vertical="center" wrapText="1"/>
    </xf>
    <xf numFmtId="165" fontId="4" fillId="0" borderId="1" xfId="1" applyNumberFormat="1" applyFont="1" applyFill="1" applyBorder="1" applyAlignment="1">
      <alignment horizontal="center"/>
    </xf>
    <xf numFmtId="165" fontId="4" fillId="0" borderId="16" xfId="1" applyNumberFormat="1" applyFont="1" applyFill="1" applyBorder="1" applyAlignment="1">
      <alignment horizontal="center" vertical="center" wrapText="1"/>
    </xf>
    <xf numFmtId="9" fontId="8" fillId="0" borderId="1" xfId="2" applyFont="1" applyFill="1" applyBorder="1" applyAlignment="1">
      <alignment horizontal="left" vertical="center" wrapText="1"/>
    </xf>
    <xf numFmtId="1" fontId="13" fillId="0" borderId="1" xfId="1" applyNumberFormat="1" applyFont="1" applyFill="1" applyBorder="1" applyAlignment="1">
      <alignment horizontal="center" vertical="center"/>
    </xf>
    <xf numFmtId="0" fontId="28" fillId="0" borderId="1" xfId="0" applyFont="1" applyBorder="1" applyAlignment="1">
      <alignment horizontal="right" vertical="center"/>
    </xf>
    <xf numFmtId="3" fontId="15" fillId="0" borderId="1" xfId="0" applyNumberFormat="1" applyFont="1" applyBorder="1" applyAlignment="1">
      <alignment vertical="center"/>
    </xf>
    <xf numFmtId="0" fontId="15" fillId="0" borderId="1" xfId="0" applyFont="1" applyBorder="1"/>
    <xf numFmtId="3" fontId="36" fillId="0" borderId="1" xfId="0" applyNumberFormat="1" applyFont="1" applyBorder="1" applyAlignment="1">
      <alignment horizontal="left" vertical="center" wrapText="1"/>
    </xf>
    <xf numFmtId="0" fontId="21" fillId="0" borderId="2" xfId="0" applyFont="1" applyBorder="1" applyAlignment="1">
      <alignment vertical="center" wrapText="1"/>
    </xf>
    <xf numFmtId="0" fontId="21" fillId="0" borderId="8" xfId="0" applyFont="1" applyBorder="1" applyAlignment="1">
      <alignment horizontal="right" vertical="center" wrapText="1"/>
    </xf>
    <xf numFmtId="0" fontId="15" fillId="0" borderId="2" xfId="0" applyFont="1" applyBorder="1" applyAlignment="1">
      <alignment vertical="center" wrapText="1"/>
    </xf>
    <xf numFmtId="0" fontId="15" fillId="0" borderId="6" xfId="0" applyFont="1" applyBorder="1" applyAlignment="1">
      <alignment horizontal="center" vertical="center" wrapText="1"/>
    </xf>
    <xf numFmtId="0" fontId="15" fillId="0" borderId="6" xfId="0" applyFont="1" applyBorder="1" applyAlignment="1">
      <alignment horizontal="left" vertical="center" wrapText="1"/>
    </xf>
    <xf numFmtId="0" fontId="21" fillId="0" borderId="2" xfId="0" applyFont="1" applyBorder="1" applyAlignment="1">
      <alignment horizontal="left" vertical="center" wrapText="1"/>
    </xf>
    <xf numFmtId="0" fontId="15" fillId="0" borderId="2" xfId="0" applyFont="1" applyBorder="1" applyAlignment="1">
      <alignment horizontal="left" vertical="center" wrapText="1"/>
    </xf>
    <xf numFmtId="0" fontId="13" fillId="0" borderId="6" xfId="0" applyFont="1" applyBorder="1" applyAlignment="1">
      <alignment horizontal="center" vertical="center" wrapText="1"/>
    </xf>
    <xf numFmtId="0" fontId="3" fillId="0" borderId="2" xfId="0" applyFont="1" applyBorder="1" applyAlignment="1">
      <alignment horizontal="left" vertical="center" wrapText="1"/>
    </xf>
    <xf numFmtId="0" fontId="11" fillId="0" borderId="6" xfId="0" applyFont="1" applyBorder="1" applyAlignment="1">
      <alignment horizontal="center" vertical="center" wrapText="1"/>
    </xf>
    <xf numFmtId="0" fontId="11" fillId="0" borderId="6" xfId="0" quotePrefix="1" applyFont="1" applyBorder="1" applyAlignment="1">
      <alignment horizontal="center" vertical="center" wrapText="1"/>
    </xf>
    <xf numFmtId="0" fontId="8" fillId="0" borderId="6" xfId="0" applyFont="1" applyBorder="1" applyAlignment="1">
      <alignment horizontal="center" vertical="center" wrapText="1"/>
    </xf>
    <xf numFmtId="49" fontId="8" fillId="0" borderId="1" xfId="0" applyNumberFormat="1" applyFont="1" applyBorder="1" applyAlignment="1">
      <alignment horizontal="left" vertical="center"/>
    </xf>
    <xf numFmtId="49" fontId="8" fillId="0" borderId="1" xfId="0" applyNumberFormat="1" applyFont="1" applyBorder="1" applyAlignment="1">
      <alignment vertical="center" wrapText="1"/>
    </xf>
    <xf numFmtId="0" fontId="8" fillId="0" borderId="1" xfId="0" applyFont="1" applyBorder="1" applyAlignment="1">
      <alignment vertical="center"/>
    </xf>
    <xf numFmtId="0" fontId="8" fillId="0" borderId="1" xfId="0" applyFont="1" applyBorder="1" applyAlignment="1">
      <alignment horizontal="left" vertical="center"/>
    </xf>
    <xf numFmtId="0" fontId="3" fillId="2" borderId="0" xfId="0" applyFont="1" applyFill="1" applyAlignment="1">
      <alignment horizontal="center"/>
    </xf>
    <xf numFmtId="0" fontId="3" fillId="2" borderId="0" xfId="0" applyFont="1" applyFill="1" applyAlignment="1">
      <alignment horizontal="center" wrapText="1"/>
    </xf>
    <xf numFmtId="0" fontId="5" fillId="0" borderId="0" xfId="0" applyFont="1" applyAlignment="1">
      <alignment horizontal="center" wrapText="1"/>
    </xf>
    <xf numFmtId="0" fontId="3" fillId="2" borderId="0" xfId="0" applyFont="1" applyFill="1" applyAlignment="1">
      <alignment horizontal="left" wrapText="1"/>
    </xf>
    <xf numFmtId="0" fontId="5" fillId="0" borderId="0" xfId="0" applyFont="1" applyAlignment="1">
      <alignment horizontal="right" vertical="center" wrapText="1"/>
    </xf>
    <xf numFmtId="0" fontId="4" fillId="2" borderId="1" xfId="0" applyFont="1" applyFill="1" applyBorder="1" applyAlignment="1">
      <alignment vertical="center" wrapText="1"/>
    </xf>
    <xf numFmtId="0" fontId="4" fillId="2" borderId="1" xfId="0" applyFont="1" applyFill="1" applyBorder="1" applyAlignment="1">
      <alignment wrapText="1"/>
    </xf>
    <xf numFmtId="0" fontId="4" fillId="2" borderId="1" xfId="0" applyFont="1" applyFill="1" applyBorder="1" applyAlignment="1">
      <alignment horizontal="left" vertical="center" wrapText="1"/>
    </xf>
    <xf numFmtId="0" fontId="5" fillId="2" borderId="14" xfId="0" applyFont="1" applyFill="1" applyBorder="1" applyAlignment="1">
      <alignment horizontal="right"/>
    </xf>
    <xf numFmtId="0" fontId="3" fillId="2" borderId="1" xfId="0" applyFont="1" applyFill="1" applyBorder="1" applyAlignment="1">
      <alignment horizontal="center" vertical="center"/>
    </xf>
    <xf numFmtId="0" fontId="3" fillId="2" borderId="9"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3" fillId="2" borderId="1" xfId="0" applyFont="1" applyFill="1" applyBorder="1" applyAlignment="1">
      <alignment horizontal="center" wrapText="1"/>
    </xf>
    <xf numFmtId="0" fontId="4" fillId="0" borderId="0" xfId="0" applyFont="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8" fillId="0" borderId="6" xfId="0" applyFont="1" applyBorder="1" applyAlignment="1">
      <alignment horizontal="left" vertical="center" wrapText="1"/>
    </xf>
    <xf numFmtId="0" fontId="8" fillId="0" borderId="8" xfId="0" applyFont="1" applyBorder="1" applyAlignment="1">
      <alignment horizontal="left" vertical="center" wrapText="1"/>
    </xf>
    <xf numFmtId="0" fontId="8" fillId="0" borderId="6" xfId="0" quotePrefix="1" applyFont="1" applyBorder="1" applyAlignment="1">
      <alignment horizontal="justify" vertical="center" wrapText="1"/>
    </xf>
    <xf numFmtId="0" fontId="8" fillId="0" borderId="7" xfId="0" quotePrefix="1" applyFont="1" applyBorder="1" applyAlignment="1">
      <alignment horizontal="justify" vertical="center" wrapText="1"/>
    </xf>
    <xf numFmtId="0" fontId="8" fillId="0" borderId="8" xfId="0" quotePrefix="1" applyFont="1" applyBorder="1" applyAlignment="1">
      <alignment horizontal="justify" vertical="center" wrapText="1"/>
    </xf>
    <xf numFmtId="0" fontId="41" fillId="0" borderId="6" xfId="0" applyFont="1" applyBorder="1" applyAlignment="1">
      <alignment horizontal="justify" vertical="center" wrapText="1"/>
    </xf>
    <xf numFmtId="0" fontId="41" fillId="0" borderId="8" xfId="0" applyFont="1" applyBorder="1" applyAlignment="1">
      <alignment horizontal="justify" vertical="center" wrapText="1"/>
    </xf>
    <xf numFmtId="3" fontId="4" fillId="0" borderId="0" xfId="0" applyNumberFormat="1" applyFont="1" applyAlignment="1">
      <alignment horizontal="center" vertical="center" wrapText="1"/>
    </xf>
    <xf numFmtId="0" fontId="4" fillId="0" borderId="4" xfId="0" applyFont="1" applyBorder="1" applyAlignment="1">
      <alignment horizontal="center"/>
    </xf>
    <xf numFmtId="0" fontId="8" fillId="0" borderId="6" xfId="0" applyFont="1" applyBorder="1" applyAlignment="1">
      <alignment horizontal="justify" vertical="center" wrapText="1"/>
    </xf>
    <xf numFmtId="0" fontId="8" fillId="0" borderId="8" xfId="0" applyFont="1" applyBorder="1" applyAlignment="1">
      <alignment horizontal="justify" vertical="center" wrapText="1"/>
    </xf>
    <xf numFmtId="0" fontId="26" fillId="0" borderId="4" xfId="0" applyFont="1" applyBorder="1" applyAlignment="1">
      <alignment horizontal="center" vertical="center" wrapText="1"/>
    </xf>
    <xf numFmtId="0" fontId="26" fillId="0" borderId="0" xfId="0" applyFont="1" applyAlignment="1">
      <alignment horizontal="center" vertical="center" wrapText="1"/>
    </xf>
    <xf numFmtId="0" fontId="3" fillId="0" borderId="0" xfId="0" applyFont="1" applyAlignment="1">
      <alignment horizontal="left" vertical="center" wrapText="1"/>
    </xf>
    <xf numFmtId="0" fontId="5" fillId="0" borderId="0" xfId="0" applyFont="1" applyAlignment="1">
      <alignment horizontal="right"/>
    </xf>
    <xf numFmtId="0" fontId="3"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21" fillId="0" borderId="1" xfId="0" applyFont="1" applyBorder="1" applyAlignment="1">
      <alignment horizontal="center" vertical="center" wrapText="1"/>
    </xf>
    <xf numFmtId="3" fontId="11" fillId="0" borderId="1" xfId="0" applyNumberFormat="1" applyFont="1" applyBorder="1" applyAlignment="1">
      <alignment horizontal="left" vertical="center" wrapText="1"/>
    </xf>
    <xf numFmtId="0" fontId="3" fillId="2" borderId="0" xfId="0" applyFont="1" applyFill="1" applyAlignment="1">
      <alignment horizontal="left" vertical="center" wrapText="1"/>
    </xf>
    <xf numFmtId="0" fontId="5" fillId="2" borderId="14" xfId="0" applyFont="1" applyFill="1" applyBorder="1" applyAlignment="1">
      <alignment horizontal="right" vertical="center" wrapText="1"/>
    </xf>
    <xf numFmtId="0" fontId="9"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3" fontId="7" fillId="2" borderId="1" xfId="1"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3" fontId="9" fillId="2" borderId="6" xfId="1" applyNumberFormat="1" applyFont="1" applyFill="1" applyBorder="1" applyAlignment="1">
      <alignment horizontal="center" vertical="center" wrapText="1"/>
    </xf>
    <xf numFmtId="3" fontId="9" fillId="2" borderId="8" xfId="1" applyNumberFormat="1" applyFont="1" applyFill="1" applyBorder="1" applyAlignment="1">
      <alignment horizontal="center" vertical="center" wrapText="1"/>
    </xf>
    <xf numFmtId="3" fontId="9" fillId="2" borderId="1" xfId="0" applyNumberFormat="1" applyFont="1" applyFill="1" applyBorder="1" applyAlignment="1">
      <alignment horizontal="center" vertical="center" wrapText="1"/>
    </xf>
    <xf numFmtId="0" fontId="5" fillId="0" borderId="14" xfId="0" applyFont="1" applyBorder="1" applyAlignment="1">
      <alignment horizontal="right" indent="1"/>
    </xf>
    <xf numFmtId="0" fontId="3" fillId="0" borderId="1" xfId="0" applyFont="1" applyBorder="1" applyAlignment="1">
      <alignment horizontal="center" wrapText="1"/>
    </xf>
    <xf numFmtId="0" fontId="5" fillId="0" borderId="14" xfId="0" applyFont="1" applyBorder="1" applyAlignment="1">
      <alignment horizontal="right"/>
    </xf>
    <xf numFmtId="0" fontId="8" fillId="0" borderId="1" xfId="0" quotePrefix="1" applyFont="1" applyBorder="1" applyAlignment="1">
      <alignment horizontal="left" vertical="center" wrapText="1"/>
    </xf>
    <xf numFmtId="0" fontId="8" fillId="0" borderId="1" xfId="0" applyFont="1" applyBorder="1" applyAlignment="1">
      <alignment horizontal="lef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center" vertical="center" wrapText="1"/>
    </xf>
    <xf numFmtId="0" fontId="8" fillId="0" borderId="1" xfId="0" quotePrefix="1" applyFont="1" applyBorder="1" applyAlignment="1">
      <alignment horizontal="center" vertical="center" wrapText="1"/>
    </xf>
    <xf numFmtId="0" fontId="3" fillId="0" borderId="0" xfId="0" applyFont="1" applyAlignment="1">
      <alignment horizontal="left"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6" xfId="0" applyFont="1" applyBorder="1" applyAlignment="1">
      <alignment horizontal="center" vertical="center" wrapText="1"/>
    </xf>
    <xf numFmtId="0" fontId="27" fillId="0" borderId="14" xfId="0" applyFont="1" applyBorder="1" applyAlignment="1">
      <alignment horizontal="right" vertical="center"/>
    </xf>
    <xf numFmtId="0" fontId="3" fillId="0" borderId="0" xfId="0" applyFont="1" applyAlignment="1">
      <alignment horizontal="center"/>
    </xf>
    <xf numFmtId="0" fontId="3" fillId="0" borderId="0" xfId="0" applyFont="1" applyAlignment="1">
      <alignment horizontal="center" wrapText="1"/>
    </xf>
    <xf numFmtId="0" fontId="21" fillId="0" borderId="0" xfId="0" applyFont="1" applyAlignment="1">
      <alignment horizontal="left" vertical="center" wrapText="1"/>
    </xf>
    <xf numFmtId="0" fontId="3" fillId="0" borderId="9"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5" xfId="0" applyFont="1" applyBorder="1" applyAlignment="1">
      <alignment horizontal="center" vertical="center" wrapText="1"/>
    </xf>
    <xf numFmtId="3" fontId="11" fillId="0" borderId="6" xfId="0" applyNumberFormat="1" applyFont="1" applyBorder="1" applyAlignment="1">
      <alignment horizontal="left" vertical="center" wrapText="1"/>
    </xf>
    <xf numFmtId="3" fontId="11" fillId="0" borderId="8" xfId="0" applyNumberFormat="1" applyFont="1" applyBorder="1" applyAlignment="1">
      <alignment horizontal="left"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3" fontId="11" fillId="0" borderId="6" xfId="0" quotePrefix="1" applyNumberFormat="1" applyFont="1" applyBorder="1" applyAlignment="1">
      <alignment horizontal="left" vertical="center" wrapText="1"/>
    </xf>
    <xf numFmtId="3" fontId="11" fillId="0" borderId="8" xfId="0" quotePrefix="1" applyNumberFormat="1" applyFont="1" applyBorder="1" applyAlignment="1">
      <alignment horizontal="left" vertical="center" wrapText="1"/>
    </xf>
    <xf numFmtId="0" fontId="5" fillId="2" borderId="0" xfId="0" applyFont="1" applyFill="1" applyAlignment="1">
      <alignment horizontal="right" vertical="center" wrapText="1"/>
    </xf>
    <xf numFmtId="0" fontId="3"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3" fillId="3" borderId="17"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4" fillId="3" borderId="19" xfId="0" applyFont="1" applyFill="1" applyBorder="1" applyAlignment="1">
      <alignment horizontal="center" vertical="center" wrapText="1"/>
    </xf>
    <xf numFmtId="0" fontId="24" fillId="3" borderId="21" xfId="0" applyFont="1" applyFill="1" applyBorder="1" applyAlignment="1">
      <alignment horizontal="center" vertical="center" wrapText="1"/>
    </xf>
    <xf numFmtId="3" fontId="24" fillId="2" borderId="18" xfId="0" applyNumberFormat="1" applyFont="1" applyFill="1" applyBorder="1" applyAlignment="1">
      <alignment horizontal="center" vertical="center" wrapText="1"/>
    </xf>
    <xf numFmtId="3" fontId="24" fillId="2" borderId="20" xfId="0" applyNumberFormat="1" applyFont="1" applyFill="1" applyBorder="1" applyAlignment="1">
      <alignment horizontal="center" vertical="center" wrapText="1"/>
    </xf>
    <xf numFmtId="3" fontId="24" fillId="2" borderId="22" xfId="0" applyNumberFormat="1" applyFont="1" applyFill="1" applyBorder="1" applyAlignment="1">
      <alignment horizontal="center" vertical="center" wrapText="1"/>
    </xf>
    <xf numFmtId="3" fontId="7" fillId="2"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21" fillId="0" borderId="0" xfId="0" applyFont="1" applyAlignment="1">
      <alignment horizontal="justify" vertical="center" wrapText="1"/>
    </xf>
    <xf numFmtId="0" fontId="27" fillId="0" borderId="14" xfId="0" applyFont="1" applyBorder="1" applyAlignment="1">
      <alignment horizontal="right" vertical="center" wrapText="1"/>
    </xf>
    <xf numFmtId="0" fontId="15" fillId="0" borderId="23" xfId="0" applyFont="1" applyBorder="1" applyAlignment="1">
      <alignment horizontal="left" vertical="center" wrapText="1"/>
    </xf>
    <xf numFmtId="0" fontId="15" fillId="0" borderId="14" xfId="0" applyFont="1" applyBorder="1" applyAlignment="1">
      <alignment horizontal="left" vertical="center"/>
    </xf>
    <xf numFmtId="0" fontId="15" fillId="0" borderId="24" xfId="0" applyFont="1" applyBorder="1" applyAlignment="1">
      <alignment horizontal="left" vertical="center"/>
    </xf>
    <xf numFmtId="0" fontId="21" fillId="0" borderId="4" xfId="0" applyFont="1" applyBorder="1" applyAlignment="1">
      <alignment horizontal="left"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6" xfId="0" applyFont="1" applyBorder="1" applyAlignment="1">
      <alignment horizontal="center" vertical="center" wrapText="1"/>
    </xf>
    <xf numFmtId="0" fontId="27" fillId="0" borderId="0" xfId="0" applyFont="1" applyAlignment="1">
      <alignment horizontal="right"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6" xfId="0" applyFont="1" applyBorder="1" applyAlignment="1">
      <alignment vertical="center" wrapText="1"/>
    </xf>
    <xf numFmtId="0" fontId="11" fillId="0" borderId="8" xfId="0" applyFont="1" applyBorder="1" applyAlignment="1">
      <alignmen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16" xfId="0" applyFont="1" applyBorder="1" applyAlignment="1">
      <alignment horizontal="left" vertical="center" wrapText="1"/>
    </xf>
    <xf numFmtId="0" fontId="3" fillId="0" borderId="1" xfId="0" applyFont="1" applyBorder="1" applyAlignment="1">
      <alignment horizontal="center" vertical="center"/>
    </xf>
    <xf numFmtId="0" fontId="3" fillId="0" borderId="14" xfId="0" applyFont="1" applyBorder="1" applyAlignment="1">
      <alignment horizontal="left" vertical="center" wrapText="1"/>
    </xf>
    <xf numFmtId="0" fontId="5" fillId="0" borderId="14" xfId="0" applyFont="1" applyBorder="1" applyAlignment="1">
      <alignment horizontal="right" wrapText="1"/>
    </xf>
    <xf numFmtId="0" fontId="7" fillId="0" borderId="0" xfId="0" applyFont="1" applyAlignment="1">
      <alignment horizontal="center"/>
    </xf>
    <xf numFmtId="0" fontId="8" fillId="0" borderId="0" xfId="0" applyFont="1"/>
    <xf numFmtId="0" fontId="7" fillId="0" borderId="0" xfId="0" applyFont="1" applyAlignment="1">
      <alignment horizontal="center" wrapText="1"/>
    </xf>
    <xf numFmtId="0" fontId="32" fillId="0" borderId="0" xfId="0" applyFont="1" applyAlignment="1">
      <alignment horizontal="center"/>
    </xf>
    <xf numFmtId="0" fontId="32" fillId="0" borderId="0" xfId="0" applyFont="1" applyAlignment="1">
      <alignment horizontal="right"/>
    </xf>
    <xf numFmtId="0" fontId="25" fillId="7" borderId="1"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7" borderId="1" xfId="0" applyFont="1" applyFill="1" applyBorder="1" applyAlignment="1">
      <alignment horizontal="justify" vertical="center" wrapText="1"/>
    </xf>
    <xf numFmtId="0" fontId="4" fillId="7" borderId="1" xfId="0" applyFont="1" applyFill="1" applyBorder="1" applyAlignment="1">
      <alignment horizontal="center" vertical="center" wrapText="1"/>
    </xf>
    <xf numFmtId="0" fontId="26" fillId="7" borderId="1" xfId="0" applyFont="1" applyFill="1" applyBorder="1" applyAlignment="1">
      <alignment horizontal="justify" vertical="center" wrapText="1"/>
    </xf>
    <xf numFmtId="0" fontId="26" fillId="7" borderId="1" xfId="0" applyFont="1" applyFill="1" applyBorder="1" applyAlignment="1">
      <alignment horizontal="center" vertical="center" wrapText="1"/>
    </xf>
    <xf numFmtId="2" fontId="8" fillId="0" borderId="0" xfId="0" applyNumberFormat="1" applyFont="1"/>
    <xf numFmtId="0" fontId="25" fillId="7" borderId="1" xfId="0" applyFont="1" applyFill="1" applyBorder="1" applyAlignment="1">
      <alignment vertical="center" wrapText="1"/>
    </xf>
    <xf numFmtId="0" fontId="18" fillId="7" borderId="1" xfId="0" applyFont="1" applyFill="1" applyBorder="1" applyAlignment="1">
      <alignment horizontal="justify" vertical="center" wrapText="1"/>
    </xf>
    <xf numFmtId="0" fontId="13" fillId="7" borderId="1" xfId="0" applyFont="1" applyFill="1" applyBorder="1" applyAlignment="1">
      <alignment horizontal="center" vertical="center" wrapText="1"/>
    </xf>
    <xf numFmtId="0" fontId="26" fillId="7"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66" fillId="0" borderId="1" xfId="0" applyFont="1" applyBorder="1" applyAlignment="1">
      <alignment horizontal="center" vertical="center"/>
    </xf>
    <xf numFmtId="1" fontId="66" fillId="0" borderId="6" xfId="0" applyNumberFormat="1" applyFont="1" applyBorder="1" applyAlignment="1">
      <alignment horizontal="center" vertical="center"/>
    </xf>
    <xf numFmtId="0" fontId="37" fillId="0" borderId="6" xfId="0" applyFont="1" applyBorder="1" applyAlignment="1">
      <alignment horizontal="center" vertical="center" wrapText="1"/>
    </xf>
    <xf numFmtId="1" fontId="66" fillId="0" borderId="8" xfId="0" applyNumberFormat="1" applyFont="1" applyBorder="1" applyAlignment="1">
      <alignment horizontal="center" vertical="center"/>
    </xf>
    <xf numFmtId="0" fontId="67" fillId="0" borderId="1" xfId="0" applyFont="1" applyBorder="1" applyAlignment="1">
      <alignment horizontal="center" vertical="center" wrapText="1"/>
    </xf>
    <xf numFmtId="0" fontId="18" fillId="7"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68" fillId="7" borderId="1" xfId="0" applyFont="1" applyFill="1" applyBorder="1" applyAlignment="1">
      <alignment horizontal="center" vertical="center" wrapText="1"/>
    </xf>
    <xf numFmtId="0" fontId="25" fillId="7" borderId="6" xfId="0" applyFont="1" applyFill="1" applyBorder="1" applyAlignment="1">
      <alignment horizontal="justify" vertical="center" wrapText="1"/>
    </xf>
    <xf numFmtId="0" fontId="4" fillId="7" borderId="6" xfId="0"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26" fillId="0" borderId="1" xfId="0" applyFont="1" applyBorder="1" applyAlignment="1">
      <alignment vertical="center" wrapText="1"/>
    </xf>
    <xf numFmtId="0" fontId="69" fillId="0" borderId="1"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8" xfId="0" applyFont="1" applyBorder="1" applyAlignment="1">
      <alignment horizontal="center" vertical="center" wrapText="1"/>
    </xf>
    <xf numFmtId="0" fontId="18" fillId="0" borderId="1" xfId="0" applyFont="1" applyBorder="1" applyAlignment="1">
      <alignment horizontal="center" vertical="center" wrapTex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37" fillId="0" borderId="6" xfId="0" applyFont="1" applyBorder="1" applyAlignment="1">
      <alignment horizontal="center" vertical="center" wrapText="1"/>
    </xf>
    <xf numFmtId="0" fontId="37"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25" fillId="7" borderId="2" xfId="0" applyFont="1" applyFill="1" applyBorder="1" applyAlignment="1">
      <alignment horizontal="center" vertical="center" wrapText="1"/>
    </xf>
    <xf numFmtId="0" fontId="25" fillId="7" borderId="3"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7" borderId="6" xfId="0" applyFont="1" applyFill="1" applyBorder="1" applyAlignment="1">
      <alignment horizontal="center" vertical="center" wrapText="1"/>
    </xf>
    <xf numFmtId="0" fontId="68" fillId="7" borderId="6" xfId="0" applyFont="1" applyFill="1" applyBorder="1" applyAlignment="1">
      <alignment horizontal="center" vertical="center" wrapText="1"/>
    </xf>
    <xf numFmtId="0" fontId="25" fillId="7" borderId="6" xfId="0" applyFont="1" applyFill="1" applyBorder="1" applyAlignment="1">
      <alignment horizontal="left" vertical="center" wrapText="1"/>
    </xf>
    <xf numFmtId="0" fontId="25" fillId="7" borderId="6" xfId="0" applyFont="1" applyFill="1" applyBorder="1" applyAlignment="1">
      <alignment horizontal="center" vertical="center" wrapText="1"/>
    </xf>
    <xf numFmtId="0" fontId="69"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8" xfId="0" applyFont="1" applyBorder="1" applyAlignment="1">
      <alignment horizontal="center" vertical="center" wrapText="1"/>
    </xf>
    <xf numFmtId="0" fontId="4" fillId="8" borderId="1" xfId="0" applyFont="1" applyFill="1" applyBorder="1" applyAlignment="1">
      <alignment vertical="center" wrapText="1"/>
    </xf>
    <xf numFmtId="0" fontId="4" fillId="8" borderId="1"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8" borderId="0" xfId="0" applyFont="1" applyFill="1"/>
  </cellXfs>
  <cellStyles count="5">
    <cellStyle name="Comma" xfId="1" builtinId="3"/>
    <cellStyle name="Normal" xfId="0" builtinId="0"/>
    <cellStyle name="Normal 7 2" xfId="4" xr:uid="{2809A20C-94EA-4A81-BC29-19E5487F3F4C}"/>
    <cellStyle name="Normal_Tai san khu I -BBT chinh sua_p.an dot 3- 15  ho chua trinh Z131_2" xfId="3" xr:uid="{BAB0A0F7-CE36-4C42-8C03-5A8A5C389447}"/>
    <cellStyle name="Percent" xfId="2" builtinId="5"/>
  </cellStyles>
  <dxfs count="34">
    <dxf>
      <font>
        <color rgb="FF9C0006"/>
      </font>
      <fill>
        <patternFill>
          <bgColor rgb="FFFFC7CE"/>
        </patternFill>
      </fill>
    </dxf>
    <dxf>
      <font>
        <b val="0"/>
        <i val="0"/>
        <strike val="0"/>
        <condense val="0"/>
        <extend val="0"/>
        <outline val="0"/>
        <shadow val="0"/>
        <u val="none"/>
        <vertAlign val="baseline"/>
        <sz val="11"/>
        <color auto="1"/>
        <name val="Times New Roman"/>
        <family val="1"/>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64" formatCode="_(* #,##0.00_);_(* \(#,##0.00\);_(*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64" formatCode="_(* #,##0.00_);_(* \(#,##0.00\);_(*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solid">
          <fgColor indexed="64"/>
          <bgColor theme="0"/>
        </patternFill>
      </fill>
      <alignment horizontal="center"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alignment horizontal="general"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family val="1"/>
        <scheme val="none"/>
      </font>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top style="thin">
          <color rgb="FF000000"/>
        </top>
        <bottom style="thin">
          <color rgb="FF000000"/>
        </bottom>
      </border>
    </dxf>
    <dxf>
      <font>
        <strike val="0"/>
        <outline val="0"/>
        <shadow val="0"/>
        <u val="none"/>
        <vertAlign val="baseline"/>
        <sz val="12"/>
        <color rgb="FF000000"/>
        <name val="Times New Roman"/>
        <family val="1"/>
        <scheme val="none"/>
      </font>
      <fill>
        <patternFill patternType="none">
          <fgColor indexed="64"/>
          <bgColor theme="0"/>
        </patternFill>
      </fill>
    </dxf>
    <dxf>
      <border outline="0">
        <bottom style="thin">
          <color rgb="FF000000"/>
        </bottom>
      </border>
    </dxf>
    <dxf>
      <font>
        <b/>
        <i val="0"/>
        <strike val="0"/>
        <condense val="0"/>
        <extend val="0"/>
        <outline val="0"/>
        <shadow val="0"/>
        <u val="none"/>
        <vertAlign val="baseline"/>
        <sz val="12"/>
        <color theme="1"/>
        <name val="Times New Roman"/>
        <family val="1"/>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Times New Roman"/>
        <family val="1"/>
        <scheme val="none"/>
      </font>
      <numFmt numFmtId="164" formatCode="_(* #,##0.00_);_(* \(#,##0.00\);_(* &quot;-&quot;??_);_(@_)"/>
      <fill>
        <patternFill>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Times New Roman"/>
        <family val="1"/>
        <scheme val="none"/>
      </font>
      <numFmt numFmtId="164" formatCode="_(* #,##0.00_);_(* \(#,##0.00\);_(* &quot;-&quot;??_);_(@_)"/>
      <fill>
        <patternFill patternType="none">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none">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numFmt numFmtId="165" formatCode="_(* #,##0_);_(* \(#,##0\);_(* &quot;-&quot;??_);_(@_)"/>
      <fill>
        <patternFill patternType="none">
          <fgColor indexed="64"/>
          <bgColor indexed="65"/>
        </patternFill>
      </fill>
      <alignment horizontal="center"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fill>
        <patternFill patternType="solid">
          <fgColor indexed="64"/>
          <bgColor theme="0"/>
        </patternFill>
      </fill>
      <alignment horizontal="general"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Times New Roman"/>
        <family val="1"/>
        <scheme val="none"/>
      </font>
      <fill>
        <patternFill>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top style="thin">
          <color rgb="FF000000"/>
        </top>
        <bottom style="thin">
          <color rgb="FF000000"/>
        </bottom>
      </border>
    </dxf>
    <dxf>
      <font>
        <strike val="0"/>
        <outline val="0"/>
        <shadow val="0"/>
        <u val="none"/>
        <vertAlign val="baseline"/>
        <sz val="12"/>
        <color rgb="FF000000"/>
        <name val="Times New Roman"/>
        <family val="1"/>
        <scheme val="none"/>
      </font>
      <fill>
        <patternFill patternType="none">
          <fgColor indexed="64"/>
          <bgColor theme="0"/>
        </patternFill>
      </fill>
    </dxf>
    <dxf>
      <border outline="0">
        <bottom style="thin">
          <color rgb="FF000000"/>
        </bottom>
      </border>
    </dxf>
    <dxf>
      <font>
        <b/>
        <i val="0"/>
        <strike val="0"/>
        <condense val="0"/>
        <extend val="0"/>
        <outline val="0"/>
        <shadow val="0"/>
        <u val="none"/>
        <vertAlign val="baseline"/>
        <sz val="12"/>
        <color theme="1"/>
        <name val="Times New Roman"/>
        <family val="1"/>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Documents\Zalo%20Received%20Files\D&#7921;%20th&#7843;o%20&#273;&#7845;t%20&#7903;%20to&#224;n%20t&#7881;nh%2017.10.2024%20(&#273;&#227;%20th&#234;m%20b&#7893;%20sung).xlsx" TargetMode="External"/><Relationship Id="rId1" Type="http://schemas.openxmlformats.org/officeDocument/2006/relationships/externalLinkPath" Target="/Users/Admin/Documents/Zalo%20Received%20Files/D&#7921;%20th&#7843;o%20&#273;&#7845;t%20&#7903;%20to&#224;n%20t&#7881;nh%2017.10.2024%20(&#273;&#227;%20th&#234;m%20b&#7893;%20sun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0.c&#244;ng%20vi&#7879;c%202023\XD%20gi&#225;%20-%20&#272;&#7845;u%20gi&#225;%20TPTN\0.GI&#193;%20&#272;&#7844;T%202025%20-%20T&#7901;%20Ring\TH&#192;NH%20PH&#7888;\Ph&#7909;%20l&#7909;c%20gi&#225;%20&#273;&#7845;t%20TPTN%20&#273;&#7875;%20&#273;i%20x&#227;%20ph&#432;&#7901;ng\Khu%20d&#226;n%20c&#432;%20v&#224;%20T&#272;C\T&#7893;ng%20file%20l&#224;m\TPTN%20-%20BB%20PL%20s&#7917;a%20&#273;&#7893;i%20b&#7893;%20sung%2017.10.2024%20(l&#224;m%20c&#249;ng%20Ho&#224;i).xlsx" TargetMode="External"/><Relationship Id="rId1" Type="http://schemas.openxmlformats.org/officeDocument/2006/relationships/externalLinkPath" Target="/Users/Admin/Documents/Zalo%20Received%20Files/TPTN%20-%20BB%20PL%20s&#7917;a%20&#273;&#7893;i%20b&#7893;%20sung%2017.10.2024%20(l&#224;m%20c&#249;ng%20Ho&#224;i).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Documents\Zalo%20Received%20Files\D&#7921;%20th&#7843;o%20&#273;&#7845;t%20&#7903;%20to&#224;n%20t&#7881;nh%2015.10.2024.xlsx" TargetMode="External"/><Relationship Id="rId1" Type="http://schemas.openxmlformats.org/officeDocument/2006/relationships/externalLinkPath" Target="/Users/Admin/Documents/Zalo%20Received%20Files/D&#7921;%20th&#7843;o%20&#273;&#7845;t%20&#7903;%20to&#224;n%20t&#7881;nh%2015.1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1 TPTN "/>
      <sheetName val="2.1. TPTN trục GT"/>
      <sheetName val="2.2. TPTN ngoài trục"/>
      <sheetName val="3.1 Sông Công"/>
      <sheetName val="3.2 SC ngoài trục"/>
      <sheetName val="4.1 Phổ Yên"/>
      <sheetName val="4.2 PY ngoài trục GT"/>
      <sheetName val="5.1 Phú Bình."/>
      <sheetName val="5.1. Phú Bình"/>
      <sheetName val="5.2 PB ngoài trục"/>
      <sheetName val="6.1 Đồng Hỷ"/>
      <sheetName val="6.2 Đồng Hỷ ngoài trục"/>
      <sheetName val="7.1 Đại Từ"/>
      <sheetName val="7.2 Đại từ ngoài trục"/>
      <sheetName val="8.1 Phú Lương"/>
      <sheetName val="8.2 Phú Lương ngoài trục"/>
      <sheetName val="9.1 Định Hoá"/>
      <sheetName val="9.2 Định Hoá ngoài trục"/>
      <sheetName val="10.1 Võ Nhai"/>
      <sheetName val="10.2. Võ Nhai ngoài trục"/>
      <sheetName val="Dự thảo đất ở toàn tỉnh 17.1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ảng giá 46 sửa bổ sung"/>
      <sheetName val="Sheet1"/>
      <sheetName val="TPTN chốt"/>
      <sheetName val="TPTN bổ sung"/>
      <sheetName val="Sheet2"/>
      <sheetName val="TPTN"/>
      <sheetName val="chèn vào 46"/>
      <sheetName val="Trang_tính1"/>
      <sheetName val="Bản lưu"/>
      <sheetName val="TPTN - BB PL sửa đổi bổ sung 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1. TPTN trục GT"/>
      <sheetName val="2.2. TPTN ngoài trục"/>
      <sheetName val="3.1 Sông Công"/>
      <sheetName val="3.2 SC ngoài trục"/>
      <sheetName val="4.1 Phổ Yên"/>
      <sheetName val="4.2 PY ngoài trục GT"/>
      <sheetName val="5.1. Phú Bình"/>
      <sheetName val="5.2 PB ngoài trục"/>
      <sheetName val="6.1 Đồng Hỷ"/>
      <sheetName val="6.2 Đồng Hỷ ngoài trục"/>
      <sheetName val="7.1 Đại Từ"/>
      <sheetName val="7.2 Đại từ ngoài trục"/>
      <sheetName val="8.1 Phú Lương"/>
      <sheetName val="8.2 Phú Lương ngoài trục"/>
      <sheetName val="9.1 Định Hoá"/>
      <sheetName val="9.2 Định Hoá ngoài trục"/>
      <sheetName val="10.1 Võ Nhai"/>
      <sheetName val="10.2. Võ Nhai ngoài trục"/>
      <sheetName val="Dự thảo đất ở toàn tỉnh 15.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D1FFAE-54E4-45CD-824E-054813496A45}" name="Table32353" displayName="Table32353" ref="A6:L1642" totalsRowShown="0" headerRowDxfId="33" dataDxfId="31" headerRowBorderDxfId="32" tableBorderDxfId="30">
  <tableColumns count="12">
    <tableColumn id="2" xr3:uid="{669BFCAD-6E45-47D3-A24F-7E79614E384D}" name="TT" dataDxfId="29"/>
    <tableColumn id="3" xr3:uid="{7569F14B-F941-40C3-A4B8-5659EE4728A8}" name="TT2" dataDxfId="28"/>
    <tableColumn id="9" xr3:uid="{A0BB34D7-B83B-46EA-9E35-005B3A9D9285}" name="TRỤC ĐƯỜNG GIAO THÔNG " dataDxfId="27"/>
    <tableColumn id="7" xr3:uid="{DE472E0B-D0E5-4274-9772-0C6AAC050DD7}" name="Mức giá theo Quyết định 46/2019/ QĐ-UBND" dataDxfId="26" dataCellStyle="Comma"/>
    <tableColumn id="15" xr3:uid="{568488C4-8AB3-4AF0-B4A7-A34960F246DE}" name="Mức giá theo QĐ số 46 x 1,1" dataDxfId="25" dataCellStyle="Comma"/>
    <tableColumn id="16" xr3:uid="{CB95A967-C563-4B31-90D0-4D1C6FD47D25}" name="Mức Giá QĐ 46 x 1,3" dataDxfId="24" dataCellStyle="Comma"/>
    <tableColumn id="4" xr3:uid="{E055DC30-F7CE-43DF-9F7E-4811F8CF2897}" name="Giá thị trường qua điều tra" dataDxfId="23"/>
    <tableColumn id="5" xr3:uid="{226268A0-6764-4333-8F43-9B8E8AF5C75E}" name="Giá đất ở điều chỉnh, bổ sung" dataDxfId="22"/>
    <tableColumn id="10" xr3:uid="{1FF2EAD3-E296-4522-BA3E-F1C60024DB5B}" name="Giá đất thương mại dịch vụ, đất cơ sở sản xuất phi nông nghiệp, đất sử dụng cho hoạt động khoáng sản" dataDxfId="21"/>
    <tableColumn id="1" xr3:uid="{354B887F-D397-4F2B-8882-7718C19C34F9}" name="Column1" dataDxfId="20" dataCellStyle="Comma"/>
    <tableColumn id="6" xr3:uid="{414E5D00-C0A3-41C3-8F11-B8B4C49F5B02}" name="Column2" dataDxfId="19"/>
    <tableColumn id="8" xr3:uid="{96315A00-9E8B-4E29-A759-A39F9AD53DEE}" name="Column3" data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88DC40A-0594-4AE5-B4E2-BF24C219359E}" name="Table3235" displayName="Table3235" ref="A6:M1627" totalsRowShown="0" headerRowDxfId="17" dataDxfId="15" headerRowBorderDxfId="16" tableBorderDxfId="14">
  <autoFilter ref="A6:M1627" xr:uid="{C88DC40A-0594-4AE5-B4E2-BF24C219359E}"/>
  <tableColumns count="13">
    <tableColumn id="2" xr3:uid="{267E72A3-C92F-433A-8781-C368AB19A73D}" name="TT" dataDxfId="13"/>
    <tableColumn id="3" xr3:uid="{6F773CCF-C0FC-4FA1-BF30-0E93804D7A82}" name="TT2" dataDxfId="12"/>
    <tableColumn id="20" xr3:uid="{2A92C3A1-33DC-4368-BA4B-8464BF72E11A}" name="TRỤC ĐƯỜNG GIAO THÔNG " dataDxfId="11"/>
    <tableColumn id="7" xr3:uid="{FB5C62A9-B479-4F69-A0A1-DB6E09DD96F9}" name="Mức giá theo Quyết định 46/2019/ QĐ-UBND" dataDxfId="10" dataCellStyle="Comma"/>
    <tableColumn id="15" xr3:uid="{43BD34D0-0493-4A70-8BD2-2F2659F00D44}" name="Mức giá theo QĐ số 46 x 1,1" dataDxfId="9" dataCellStyle="Comma"/>
    <tableColumn id="16" xr3:uid="{5854799A-9430-46DC-B182-B60F0E4BDAB5}" name="Mức Giá QĐ 46 x 1,3" dataDxfId="8" dataCellStyle="Comma"/>
    <tableColumn id="4" xr3:uid="{3FD47B56-3C94-42FE-854E-2201F7D4E672}" name="Giá thị trường qua điều tra" dataDxfId="7"/>
    <tableColumn id="5" xr3:uid="{4372AF12-37D8-41B5-97CF-61E6021ABA9C}" name="Giá đất ở điều chỉnh, bổ sung" dataDxfId="6"/>
    <tableColumn id="10" xr3:uid="{5CB89E56-C95F-4A45-8198-11DAD0B5FFF2}" name="Giá đất thương mại dịch vụ, đất cơ sở sản xuất phi nông nghiệp, đất sử dụng cho hoạt động khoáng sản" dataDxfId="5"/>
    <tableColumn id="1" xr3:uid="{7E6383FB-3792-433C-89CC-C8DF0204CF62}" name="Column1" dataDxfId="4" dataCellStyle="Comma"/>
    <tableColumn id="6" xr3:uid="{8EB8E10B-3644-4266-A68B-A0CFEC561AA8}" name="Column2" dataDxfId="3"/>
    <tableColumn id="8" xr3:uid="{03F40B3B-CE87-4EC1-8D27-2CE3015A0B93}" name="Column3" dataDxfId="2"/>
    <tableColumn id="13" xr3:uid="{782AB03D-95DE-4FE7-B633-B347F81A8C4A}" name="Ghi chú" dataDxfId="1"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F71ED-D9B5-4FC3-8931-39B975D2DD31}">
  <dimension ref="A1:J313"/>
  <sheetViews>
    <sheetView tabSelected="1" topLeftCell="A55" workbookViewId="0">
      <selection activeCell="D61" sqref="D61"/>
    </sheetView>
  </sheetViews>
  <sheetFormatPr defaultRowHeight="15.5" x14ac:dyDescent="0.35"/>
  <cols>
    <col min="1" max="1" width="43.90625" style="2" customWidth="1"/>
    <col min="2" max="7" width="7.36328125" style="738" customWidth="1"/>
    <col min="8" max="10" width="0" style="738" hidden="1" customWidth="1"/>
    <col min="11" max="16384" width="8.7265625" style="738"/>
  </cols>
  <sheetData>
    <row r="1" spans="1:10" ht="14" x14ac:dyDescent="0.3">
      <c r="A1" s="737" t="s">
        <v>7044</v>
      </c>
      <c r="B1" s="737"/>
      <c r="C1" s="737"/>
      <c r="D1" s="737"/>
      <c r="E1" s="737"/>
      <c r="F1" s="737"/>
      <c r="G1" s="737"/>
    </row>
    <row r="2" spans="1:10" ht="14" x14ac:dyDescent="0.3">
      <c r="A2" s="739" t="s">
        <v>7045</v>
      </c>
      <c r="B2" s="739"/>
      <c r="C2" s="739"/>
      <c r="D2" s="739"/>
      <c r="E2" s="739"/>
      <c r="F2" s="739"/>
      <c r="G2" s="739"/>
    </row>
    <row r="3" spans="1:10" ht="15" customHeight="1" x14ac:dyDescent="0.3">
      <c r="A3" s="737" t="s">
        <v>7046</v>
      </c>
      <c r="B3" s="737"/>
      <c r="C3" s="737"/>
      <c r="D3" s="737"/>
      <c r="E3" s="737"/>
      <c r="F3" s="737"/>
      <c r="G3" s="737"/>
    </row>
    <row r="4" spans="1:10" ht="15" customHeight="1" x14ac:dyDescent="0.3">
      <c r="A4" s="740" t="s">
        <v>7047</v>
      </c>
      <c r="B4" s="740"/>
      <c r="C4" s="740"/>
      <c r="D4" s="740"/>
      <c r="E4" s="740"/>
      <c r="F4" s="740"/>
      <c r="G4" s="740"/>
    </row>
    <row r="5" spans="1:10" ht="20" customHeight="1" x14ac:dyDescent="0.3">
      <c r="A5" s="77" t="s">
        <v>7048</v>
      </c>
    </row>
    <row r="6" spans="1:10" ht="15" customHeight="1" x14ac:dyDescent="0.3">
      <c r="A6" s="741" t="s">
        <v>0</v>
      </c>
      <c r="B6" s="741"/>
      <c r="C6" s="741"/>
      <c r="D6" s="741"/>
      <c r="E6" s="741"/>
      <c r="F6" s="741"/>
      <c r="G6" s="741"/>
    </row>
    <row r="7" spans="1:10" ht="41.5" customHeight="1" x14ac:dyDescent="0.3">
      <c r="A7" s="742" t="s">
        <v>1996</v>
      </c>
      <c r="B7" s="742" t="s">
        <v>7049</v>
      </c>
      <c r="C7" s="742"/>
      <c r="D7" s="742"/>
      <c r="E7" s="742" t="s">
        <v>7050</v>
      </c>
      <c r="F7" s="742"/>
      <c r="G7" s="742"/>
    </row>
    <row r="8" spans="1:10" ht="30" x14ac:dyDescent="0.3">
      <c r="A8" s="742"/>
      <c r="B8" s="743" t="s">
        <v>2968</v>
      </c>
      <c r="C8" s="743" t="s">
        <v>2969</v>
      </c>
      <c r="D8" s="743" t="s">
        <v>2970</v>
      </c>
      <c r="E8" s="743" t="s">
        <v>2968</v>
      </c>
      <c r="F8" s="743" t="s">
        <v>2969</v>
      </c>
      <c r="G8" s="743" t="s">
        <v>2970</v>
      </c>
    </row>
    <row r="9" spans="1:10" ht="20" customHeight="1" x14ac:dyDescent="0.3">
      <c r="A9" s="744" t="s">
        <v>7051</v>
      </c>
      <c r="B9" s="745"/>
      <c r="C9" s="745"/>
      <c r="D9" s="745"/>
      <c r="E9" s="745"/>
      <c r="F9" s="745"/>
      <c r="G9" s="745"/>
    </row>
    <row r="10" spans="1:10" ht="108.5" x14ac:dyDescent="0.3">
      <c r="A10" s="746" t="s">
        <v>7052</v>
      </c>
      <c r="B10" s="747">
        <v>120</v>
      </c>
      <c r="C10" s="747">
        <v>117</v>
      </c>
      <c r="D10" s="747">
        <v>114</v>
      </c>
      <c r="E10" s="747">
        <v>120</v>
      </c>
      <c r="F10" s="747">
        <v>117</v>
      </c>
      <c r="G10" s="747">
        <v>114</v>
      </c>
      <c r="H10" s="748">
        <f>E10/B10</f>
        <v>1</v>
      </c>
    </row>
    <row r="11" spans="1:10" ht="20" customHeight="1" x14ac:dyDescent="0.3">
      <c r="A11" s="746" t="s">
        <v>2005</v>
      </c>
      <c r="B11" s="747">
        <v>90</v>
      </c>
      <c r="C11" s="747">
        <v>87</v>
      </c>
      <c r="D11" s="747">
        <v>84</v>
      </c>
      <c r="E11" s="747">
        <v>90</v>
      </c>
      <c r="F11" s="747">
        <v>87</v>
      </c>
      <c r="G11" s="747">
        <v>84</v>
      </c>
      <c r="H11" s="748">
        <f t="shared" ref="H11:H54" si="0">E11/B11</f>
        <v>1</v>
      </c>
    </row>
    <row r="12" spans="1:10" ht="46.5" x14ac:dyDescent="0.3">
      <c r="A12" s="746" t="s">
        <v>7053</v>
      </c>
      <c r="B12" s="747">
        <v>78</v>
      </c>
      <c r="C12" s="747">
        <v>75</v>
      </c>
      <c r="D12" s="747">
        <v>72</v>
      </c>
      <c r="E12" s="747">
        <v>78</v>
      </c>
      <c r="F12" s="747">
        <v>75</v>
      </c>
      <c r="G12" s="747">
        <v>72</v>
      </c>
      <c r="H12" s="748">
        <f t="shared" si="0"/>
        <v>1</v>
      </c>
    </row>
    <row r="13" spans="1:10" ht="20" customHeight="1" x14ac:dyDescent="0.3">
      <c r="A13" s="749" t="s">
        <v>7054</v>
      </c>
      <c r="B13" s="745"/>
      <c r="C13" s="745"/>
      <c r="D13" s="745"/>
      <c r="E13" s="745"/>
      <c r="F13" s="745"/>
      <c r="G13" s="745"/>
      <c r="H13" s="748"/>
    </row>
    <row r="14" spans="1:10" s="2" customFormat="1" ht="46.5" x14ac:dyDescent="0.35">
      <c r="A14" s="112" t="s">
        <v>7055</v>
      </c>
      <c r="B14" s="156">
        <v>80</v>
      </c>
      <c r="C14" s="156">
        <v>77</v>
      </c>
      <c r="D14" s="156">
        <v>74</v>
      </c>
      <c r="E14" s="765">
        <v>80</v>
      </c>
      <c r="F14" s="765">
        <v>77</v>
      </c>
      <c r="G14" s="765">
        <v>74</v>
      </c>
      <c r="H14" s="2">
        <f>B14*1.1</f>
        <v>88</v>
      </c>
      <c r="I14" s="2">
        <f t="shared" ref="I14:J14" si="1">C14*1.1</f>
        <v>84.7</v>
      </c>
      <c r="J14" s="2">
        <f t="shared" si="1"/>
        <v>81.400000000000006</v>
      </c>
    </row>
    <row r="15" spans="1:10" s="2" customFormat="1" ht="46.5" x14ac:dyDescent="0.35">
      <c r="A15" s="112" t="s">
        <v>7056</v>
      </c>
      <c r="B15" s="156">
        <v>75</v>
      </c>
      <c r="C15" s="156">
        <v>72</v>
      </c>
      <c r="D15" s="156">
        <v>69</v>
      </c>
      <c r="E15" s="766"/>
      <c r="F15" s="766"/>
      <c r="G15" s="766"/>
    </row>
    <row r="16" spans="1:10" s="2" customFormat="1" ht="20" customHeight="1" x14ac:dyDescent="0.35">
      <c r="A16" s="112" t="s">
        <v>5124</v>
      </c>
      <c r="B16" s="156">
        <v>75</v>
      </c>
      <c r="C16" s="156">
        <v>72</v>
      </c>
      <c r="D16" s="156">
        <v>69</v>
      </c>
      <c r="E16" s="156">
        <v>75</v>
      </c>
      <c r="F16" s="156">
        <v>72</v>
      </c>
      <c r="G16" s="156">
        <v>69</v>
      </c>
      <c r="H16" s="2">
        <f>B16*1.1</f>
        <v>82.5</v>
      </c>
      <c r="I16" s="2">
        <f t="shared" ref="I16:J17" si="2">C16*1.1</f>
        <v>79.2</v>
      </c>
      <c r="J16" s="2">
        <f t="shared" si="2"/>
        <v>75.900000000000006</v>
      </c>
    </row>
    <row r="17" spans="1:10" s="2" customFormat="1" ht="20" customHeight="1" x14ac:dyDescent="0.35">
      <c r="A17" s="112" t="s">
        <v>5125</v>
      </c>
      <c r="B17" s="156">
        <v>70</v>
      </c>
      <c r="C17" s="156">
        <v>67</v>
      </c>
      <c r="D17" s="156">
        <v>64</v>
      </c>
      <c r="E17" s="156">
        <v>70</v>
      </c>
      <c r="F17" s="156">
        <v>67</v>
      </c>
      <c r="G17" s="156">
        <v>64</v>
      </c>
      <c r="H17" s="2">
        <f>B17*1.1</f>
        <v>77</v>
      </c>
      <c r="I17" s="2">
        <f t="shared" si="2"/>
        <v>73.7</v>
      </c>
      <c r="J17" s="2">
        <f t="shared" si="2"/>
        <v>70.400000000000006</v>
      </c>
    </row>
    <row r="18" spans="1:10" ht="20" customHeight="1" x14ac:dyDescent="0.3">
      <c r="A18" s="750" t="s">
        <v>7057</v>
      </c>
      <c r="B18" s="751"/>
      <c r="C18" s="751"/>
      <c r="D18" s="751"/>
      <c r="E18" s="751"/>
      <c r="F18" s="751"/>
      <c r="G18" s="751"/>
      <c r="H18" s="748"/>
    </row>
    <row r="19" spans="1:10" x14ac:dyDescent="0.3">
      <c r="A19" s="746" t="s">
        <v>7058</v>
      </c>
      <c r="B19" s="751">
        <v>78</v>
      </c>
      <c r="C19" s="751">
        <v>75</v>
      </c>
      <c r="D19" s="751">
        <v>72</v>
      </c>
      <c r="E19" s="743">
        <v>90</v>
      </c>
      <c r="F19" s="743">
        <v>86</v>
      </c>
      <c r="G19" s="743">
        <v>83</v>
      </c>
      <c r="H19" s="748">
        <f t="shared" si="0"/>
        <v>1.1538461538461537</v>
      </c>
    </row>
    <row r="20" spans="1:10" ht="46.5" x14ac:dyDescent="0.3">
      <c r="A20" s="746" t="s">
        <v>5141</v>
      </c>
      <c r="B20" s="751">
        <v>75</v>
      </c>
      <c r="C20" s="751">
        <v>72</v>
      </c>
      <c r="D20" s="751">
        <v>69</v>
      </c>
      <c r="E20" s="743">
        <v>86</v>
      </c>
      <c r="F20" s="743">
        <v>83</v>
      </c>
      <c r="G20" s="743">
        <v>79</v>
      </c>
      <c r="H20" s="748">
        <f t="shared" si="0"/>
        <v>1.1466666666666667</v>
      </c>
    </row>
    <row r="21" spans="1:10" ht="20" customHeight="1" x14ac:dyDescent="0.3">
      <c r="A21" s="746" t="s">
        <v>7059</v>
      </c>
      <c r="B21" s="751">
        <v>72</v>
      </c>
      <c r="C21" s="751">
        <v>69</v>
      </c>
      <c r="D21" s="751">
        <v>66</v>
      </c>
      <c r="E21" s="743">
        <v>83</v>
      </c>
      <c r="F21" s="743">
        <v>79</v>
      </c>
      <c r="G21" s="743">
        <v>76</v>
      </c>
      <c r="H21" s="748">
        <f t="shared" si="0"/>
        <v>1.1527777777777777</v>
      </c>
    </row>
    <row r="22" spans="1:10" ht="31" x14ac:dyDescent="0.3">
      <c r="A22" s="746" t="s">
        <v>7060</v>
      </c>
      <c r="B22" s="751">
        <v>70</v>
      </c>
      <c r="C22" s="751">
        <v>67</v>
      </c>
      <c r="D22" s="751">
        <v>64</v>
      </c>
      <c r="E22" s="743">
        <v>81</v>
      </c>
      <c r="F22" s="743">
        <v>77</v>
      </c>
      <c r="G22" s="743">
        <v>74</v>
      </c>
      <c r="H22" s="748">
        <f t="shared" si="0"/>
        <v>1.1571428571428573</v>
      </c>
    </row>
    <row r="23" spans="1:10" ht="20" customHeight="1" x14ac:dyDescent="0.3">
      <c r="A23" s="749" t="s">
        <v>7061</v>
      </c>
      <c r="B23" s="745"/>
      <c r="C23" s="745"/>
      <c r="D23" s="745"/>
      <c r="E23" s="745"/>
      <c r="F23" s="745"/>
      <c r="G23" s="745"/>
      <c r="H23" s="748"/>
    </row>
    <row r="24" spans="1:10" ht="20" customHeight="1" x14ac:dyDescent="0.3">
      <c r="A24" s="746" t="s">
        <v>3446</v>
      </c>
      <c r="B24" s="747">
        <v>77</v>
      </c>
      <c r="C24" s="747">
        <v>74</v>
      </c>
      <c r="D24" s="747">
        <v>71</v>
      </c>
      <c r="E24" s="747">
        <v>77</v>
      </c>
      <c r="F24" s="747">
        <v>74</v>
      </c>
      <c r="G24" s="747">
        <v>71</v>
      </c>
      <c r="H24" s="748">
        <f t="shared" si="0"/>
        <v>1</v>
      </c>
    </row>
    <row r="25" spans="1:10" ht="62" x14ac:dyDescent="0.3">
      <c r="A25" s="746" t="s">
        <v>7062</v>
      </c>
      <c r="B25" s="747">
        <v>75</v>
      </c>
      <c r="C25" s="747">
        <v>72</v>
      </c>
      <c r="D25" s="747">
        <v>69</v>
      </c>
      <c r="E25" s="747">
        <v>75</v>
      </c>
      <c r="F25" s="747">
        <v>72</v>
      </c>
      <c r="G25" s="747">
        <v>69</v>
      </c>
      <c r="H25" s="748">
        <f t="shared" si="0"/>
        <v>1</v>
      </c>
    </row>
    <row r="26" spans="1:10" ht="20" customHeight="1" x14ac:dyDescent="0.3">
      <c r="A26" s="746" t="s">
        <v>7063</v>
      </c>
      <c r="B26" s="747">
        <v>70</v>
      </c>
      <c r="C26" s="747">
        <v>67</v>
      </c>
      <c r="D26" s="747">
        <v>64</v>
      </c>
      <c r="E26" s="747">
        <v>70</v>
      </c>
      <c r="F26" s="747">
        <v>67</v>
      </c>
      <c r="G26" s="747">
        <v>64</v>
      </c>
      <c r="H26" s="748">
        <f t="shared" si="0"/>
        <v>1</v>
      </c>
    </row>
    <row r="27" spans="1:10" x14ac:dyDescent="0.3">
      <c r="A27" s="746" t="s">
        <v>7064</v>
      </c>
      <c r="B27" s="747">
        <v>65</v>
      </c>
      <c r="C27" s="747">
        <v>62</v>
      </c>
      <c r="D27" s="747">
        <v>59</v>
      </c>
      <c r="E27" s="747">
        <v>65</v>
      </c>
      <c r="F27" s="747">
        <v>62</v>
      </c>
      <c r="G27" s="747">
        <v>59</v>
      </c>
      <c r="H27" s="748">
        <f t="shared" si="0"/>
        <v>1</v>
      </c>
    </row>
    <row r="28" spans="1:10" ht="20" customHeight="1" x14ac:dyDescent="0.3">
      <c r="A28" s="744" t="s">
        <v>7065</v>
      </c>
      <c r="B28" s="745"/>
      <c r="C28" s="745"/>
      <c r="D28" s="745"/>
      <c r="E28" s="745"/>
      <c r="F28" s="745"/>
      <c r="G28" s="745"/>
      <c r="H28" s="748"/>
    </row>
    <row r="29" spans="1:10" x14ac:dyDescent="0.3">
      <c r="A29" s="746" t="s">
        <v>7066</v>
      </c>
      <c r="B29" s="747">
        <v>67</v>
      </c>
      <c r="C29" s="747">
        <v>64</v>
      </c>
      <c r="D29" s="747">
        <v>61</v>
      </c>
      <c r="E29" s="743">
        <v>77</v>
      </c>
      <c r="F29" s="743">
        <v>74</v>
      </c>
      <c r="G29" s="743">
        <v>71</v>
      </c>
      <c r="H29" s="748">
        <f t="shared" si="0"/>
        <v>1.1492537313432836</v>
      </c>
    </row>
    <row r="30" spans="1:10" ht="20" customHeight="1" x14ac:dyDescent="0.3">
      <c r="A30" s="746" t="s">
        <v>7067</v>
      </c>
      <c r="B30" s="747">
        <v>65</v>
      </c>
      <c r="C30" s="747">
        <v>62</v>
      </c>
      <c r="D30" s="747">
        <v>59</v>
      </c>
      <c r="E30" s="743">
        <v>74</v>
      </c>
      <c r="F30" s="743">
        <v>71</v>
      </c>
      <c r="G30" s="743">
        <v>68</v>
      </c>
      <c r="H30" s="748">
        <f t="shared" si="0"/>
        <v>1.1384615384615384</v>
      </c>
    </row>
    <row r="31" spans="1:10" ht="31" x14ac:dyDescent="0.3">
      <c r="A31" s="746" t="s">
        <v>7068</v>
      </c>
      <c r="B31" s="747">
        <v>64</v>
      </c>
      <c r="C31" s="747">
        <v>61</v>
      </c>
      <c r="D31" s="747">
        <v>58</v>
      </c>
      <c r="E31" s="743">
        <v>71</v>
      </c>
      <c r="F31" s="743">
        <v>68</v>
      </c>
      <c r="G31" s="743">
        <v>65</v>
      </c>
      <c r="H31" s="748">
        <f t="shared" si="0"/>
        <v>1.109375</v>
      </c>
    </row>
    <row r="32" spans="1:10" ht="31" x14ac:dyDescent="0.3">
      <c r="A32" s="746" t="s">
        <v>7069</v>
      </c>
      <c r="B32" s="747">
        <v>61</v>
      </c>
      <c r="C32" s="747">
        <v>58</v>
      </c>
      <c r="D32" s="747">
        <v>55</v>
      </c>
      <c r="E32" s="743">
        <v>63</v>
      </c>
      <c r="F32" s="743">
        <v>60</v>
      </c>
      <c r="G32" s="743">
        <v>57</v>
      </c>
      <c r="H32" s="748">
        <f t="shared" si="0"/>
        <v>1.0327868852459017</v>
      </c>
    </row>
    <row r="33" spans="1:8" ht="20" customHeight="1" x14ac:dyDescent="0.3">
      <c r="A33" s="744" t="s">
        <v>7070</v>
      </c>
      <c r="B33" s="745"/>
      <c r="C33" s="745"/>
      <c r="D33" s="745"/>
      <c r="E33" s="745"/>
      <c r="F33" s="745"/>
      <c r="G33" s="745"/>
      <c r="H33" s="748"/>
    </row>
    <row r="34" spans="1:8" ht="20" customHeight="1" x14ac:dyDescent="0.3">
      <c r="A34" s="746" t="s">
        <v>2971</v>
      </c>
      <c r="B34" s="747">
        <v>70</v>
      </c>
      <c r="C34" s="747">
        <v>67</v>
      </c>
      <c r="D34" s="747">
        <v>64</v>
      </c>
      <c r="E34" s="747">
        <v>70</v>
      </c>
      <c r="F34" s="747">
        <v>67</v>
      </c>
      <c r="G34" s="747">
        <v>64</v>
      </c>
      <c r="H34" s="748">
        <f t="shared" si="0"/>
        <v>1</v>
      </c>
    </row>
    <row r="35" spans="1:8" ht="20" customHeight="1" x14ac:dyDescent="0.3">
      <c r="A35" s="746" t="s">
        <v>7071</v>
      </c>
      <c r="B35" s="752">
        <v>67</v>
      </c>
      <c r="C35" s="752">
        <v>64</v>
      </c>
      <c r="D35" s="752">
        <v>61</v>
      </c>
      <c r="E35" s="742">
        <v>67</v>
      </c>
      <c r="F35" s="742">
        <v>64</v>
      </c>
      <c r="G35" s="742">
        <v>61</v>
      </c>
      <c r="H35" s="748">
        <f t="shared" si="0"/>
        <v>1</v>
      </c>
    </row>
    <row r="36" spans="1:8" ht="20" customHeight="1" x14ac:dyDescent="0.3">
      <c r="A36" s="746" t="s">
        <v>7072</v>
      </c>
      <c r="B36" s="752"/>
      <c r="C36" s="752"/>
      <c r="D36" s="752"/>
      <c r="E36" s="742"/>
      <c r="F36" s="742"/>
      <c r="G36" s="742"/>
      <c r="H36" s="748"/>
    </row>
    <row r="37" spans="1:8" x14ac:dyDescent="0.3">
      <c r="A37" s="746" t="s">
        <v>7073</v>
      </c>
      <c r="B37" s="743">
        <v>64</v>
      </c>
      <c r="C37" s="743">
        <v>61</v>
      </c>
      <c r="D37" s="743">
        <v>58</v>
      </c>
      <c r="E37" s="742"/>
      <c r="F37" s="742"/>
      <c r="G37" s="742"/>
      <c r="H37" s="748">
        <f t="shared" si="0"/>
        <v>0</v>
      </c>
    </row>
    <row r="38" spans="1:8" ht="77.5" x14ac:dyDescent="0.3">
      <c r="A38" s="746" t="s">
        <v>7074</v>
      </c>
      <c r="B38" s="747">
        <v>67</v>
      </c>
      <c r="C38" s="747">
        <v>64</v>
      </c>
      <c r="D38" s="747">
        <v>61</v>
      </c>
      <c r="E38" s="747">
        <v>67</v>
      </c>
      <c r="F38" s="747">
        <v>64</v>
      </c>
      <c r="G38" s="747">
        <v>61</v>
      </c>
      <c r="H38" s="748">
        <f t="shared" si="0"/>
        <v>1</v>
      </c>
    </row>
    <row r="39" spans="1:8" ht="31" x14ac:dyDescent="0.3">
      <c r="A39" s="746" t="s">
        <v>7075</v>
      </c>
      <c r="B39" s="747">
        <v>64</v>
      </c>
      <c r="C39" s="747">
        <v>61</v>
      </c>
      <c r="D39" s="747">
        <v>58</v>
      </c>
      <c r="E39" s="747">
        <v>64</v>
      </c>
      <c r="F39" s="747">
        <v>61</v>
      </c>
      <c r="G39" s="747">
        <v>58</v>
      </c>
      <c r="H39" s="748">
        <f t="shared" si="0"/>
        <v>1</v>
      </c>
    </row>
    <row r="40" spans="1:8" ht="20" customHeight="1" x14ac:dyDescent="0.3">
      <c r="A40" s="744" t="s">
        <v>7076</v>
      </c>
      <c r="B40" s="745"/>
      <c r="C40" s="745"/>
      <c r="D40" s="745"/>
      <c r="E40" s="745"/>
      <c r="F40" s="745"/>
      <c r="G40" s="745"/>
      <c r="H40" s="748" t="e">
        <f t="shared" si="0"/>
        <v>#DIV/0!</v>
      </c>
    </row>
    <row r="41" spans="1:8" ht="20" customHeight="1" x14ac:dyDescent="0.3">
      <c r="A41" s="746" t="s">
        <v>7077</v>
      </c>
      <c r="B41" s="747">
        <v>70</v>
      </c>
      <c r="C41" s="747">
        <v>67</v>
      </c>
      <c r="D41" s="747">
        <v>64</v>
      </c>
      <c r="E41" s="743">
        <v>77</v>
      </c>
      <c r="F41" s="743">
        <v>74</v>
      </c>
      <c r="G41" s="743">
        <v>71</v>
      </c>
      <c r="H41" s="748">
        <f t="shared" si="0"/>
        <v>1.1000000000000001</v>
      </c>
    </row>
    <row r="42" spans="1:8" ht="20" customHeight="1" x14ac:dyDescent="0.3">
      <c r="A42" s="746" t="s">
        <v>3886</v>
      </c>
      <c r="B42" s="747">
        <v>67</v>
      </c>
      <c r="C42" s="747">
        <v>64</v>
      </c>
      <c r="D42" s="747">
        <v>61</v>
      </c>
      <c r="E42" s="743">
        <v>74</v>
      </c>
      <c r="F42" s="743">
        <v>71</v>
      </c>
      <c r="G42" s="743">
        <v>68</v>
      </c>
      <c r="H42" s="748">
        <f t="shared" si="0"/>
        <v>1.1044776119402986</v>
      </c>
    </row>
    <row r="43" spans="1:8" ht="31" x14ac:dyDescent="0.3">
      <c r="A43" s="746" t="s">
        <v>7078</v>
      </c>
      <c r="B43" s="747">
        <v>64</v>
      </c>
      <c r="C43" s="747">
        <v>61</v>
      </c>
      <c r="D43" s="747">
        <v>58</v>
      </c>
      <c r="E43" s="743">
        <v>71</v>
      </c>
      <c r="F43" s="743">
        <v>68</v>
      </c>
      <c r="G43" s="743">
        <v>65</v>
      </c>
      <c r="H43" s="748">
        <f t="shared" si="0"/>
        <v>1.109375</v>
      </c>
    </row>
    <row r="44" spans="1:8" ht="31" x14ac:dyDescent="0.3">
      <c r="A44" s="746" t="s">
        <v>7079</v>
      </c>
      <c r="B44" s="747">
        <v>57</v>
      </c>
      <c r="C44" s="747">
        <v>54</v>
      </c>
      <c r="D44" s="747">
        <v>51</v>
      </c>
      <c r="E44" s="743">
        <v>63</v>
      </c>
      <c r="F44" s="743">
        <v>60</v>
      </c>
      <c r="G44" s="743">
        <v>57</v>
      </c>
      <c r="H44" s="748">
        <f t="shared" si="0"/>
        <v>1.1052631578947369</v>
      </c>
    </row>
    <row r="45" spans="1:8" ht="20" customHeight="1" x14ac:dyDescent="0.3">
      <c r="A45" s="744" t="s">
        <v>7080</v>
      </c>
      <c r="B45" s="745"/>
      <c r="C45" s="745"/>
      <c r="D45" s="745"/>
      <c r="E45" s="753"/>
      <c r="F45" s="753"/>
      <c r="G45" s="753"/>
      <c r="H45" s="748"/>
    </row>
    <row r="46" spans="1:8" ht="20" customHeight="1" x14ac:dyDescent="0.3">
      <c r="A46" s="165" t="s">
        <v>7081</v>
      </c>
      <c r="B46" s="754">
        <v>61</v>
      </c>
      <c r="C46" s="754">
        <v>58</v>
      </c>
      <c r="D46" s="754">
        <v>55</v>
      </c>
      <c r="E46" s="755">
        <v>65</v>
      </c>
      <c r="F46" s="755">
        <v>62</v>
      </c>
      <c r="G46" s="755">
        <v>59</v>
      </c>
      <c r="H46" s="748">
        <f t="shared" si="0"/>
        <v>1.0655737704918034</v>
      </c>
    </row>
    <row r="47" spans="1:8" ht="31" x14ac:dyDescent="0.3">
      <c r="A47" s="165" t="s">
        <v>7082</v>
      </c>
      <c r="B47" s="754">
        <v>57</v>
      </c>
      <c r="C47" s="754">
        <v>54</v>
      </c>
      <c r="D47" s="754">
        <v>51</v>
      </c>
      <c r="E47" s="756">
        <v>61</v>
      </c>
      <c r="F47" s="756">
        <v>58</v>
      </c>
      <c r="G47" s="756">
        <v>55</v>
      </c>
      <c r="H47" s="748">
        <f>E47/B47</f>
        <v>1.0701754385964912</v>
      </c>
    </row>
    <row r="48" spans="1:8" ht="20" customHeight="1" x14ac:dyDescent="0.3">
      <c r="A48" s="165" t="s">
        <v>7111</v>
      </c>
      <c r="B48" s="757">
        <v>52</v>
      </c>
      <c r="C48" s="757">
        <v>49</v>
      </c>
      <c r="D48" s="757">
        <v>46</v>
      </c>
      <c r="E48" s="758"/>
      <c r="F48" s="758"/>
      <c r="G48" s="758"/>
      <c r="H48" s="748">
        <f>E48/B48</f>
        <v>0</v>
      </c>
    </row>
    <row r="49" spans="1:8" ht="46.5" x14ac:dyDescent="0.3">
      <c r="A49" s="165" t="s">
        <v>7110</v>
      </c>
      <c r="B49" s="754">
        <v>52</v>
      </c>
      <c r="C49" s="754">
        <v>49</v>
      </c>
      <c r="D49" s="754">
        <v>46</v>
      </c>
      <c r="E49" s="759">
        <v>52</v>
      </c>
      <c r="F49" s="759">
        <v>49</v>
      </c>
      <c r="G49" s="759">
        <v>46</v>
      </c>
      <c r="H49" s="748">
        <f t="shared" si="0"/>
        <v>1</v>
      </c>
    </row>
    <row r="50" spans="1:8" ht="20" customHeight="1" x14ac:dyDescent="0.3">
      <c r="A50" s="749" t="s">
        <v>7083</v>
      </c>
      <c r="B50" s="745"/>
      <c r="C50" s="745"/>
      <c r="D50" s="745"/>
      <c r="E50" s="745"/>
      <c r="F50" s="745"/>
      <c r="G50" s="745"/>
      <c r="H50" s="748"/>
    </row>
    <row r="51" spans="1:8" ht="20" customHeight="1" x14ac:dyDescent="0.3">
      <c r="A51" s="746" t="s">
        <v>2331</v>
      </c>
      <c r="B51" s="747">
        <v>61</v>
      </c>
      <c r="C51" s="747">
        <v>58</v>
      </c>
      <c r="D51" s="747">
        <v>55</v>
      </c>
      <c r="E51" s="760">
        <v>70</v>
      </c>
      <c r="F51" s="760">
        <v>67</v>
      </c>
      <c r="G51" s="760">
        <v>63</v>
      </c>
      <c r="H51" s="748">
        <f t="shared" si="0"/>
        <v>1.1475409836065573</v>
      </c>
    </row>
    <row r="52" spans="1:8" ht="31" x14ac:dyDescent="0.3">
      <c r="A52" s="746" t="s">
        <v>7084</v>
      </c>
      <c r="B52" s="747">
        <v>57</v>
      </c>
      <c r="C52" s="747">
        <v>54</v>
      </c>
      <c r="D52" s="747">
        <v>51</v>
      </c>
      <c r="E52" s="761">
        <v>66</v>
      </c>
      <c r="F52" s="761">
        <v>62</v>
      </c>
      <c r="G52" s="761">
        <v>59</v>
      </c>
      <c r="H52" s="748">
        <f t="shared" si="0"/>
        <v>1.1578947368421053</v>
      </c>
    </row>
    <row r="53" spans="1:8" ht="20" customHeight="1" x14ac:dyDescent="0.3">
      <c r="A53" s="746" t="s">
        <v>7085</v>
      </c>
      <c r="B53" s="747">
        <v>52</v>
      </c>
      <c r="C53" s="747">
        <v>49</v>
      </c>
      <c r="D53" s="747">
        <v>46</v>
      </c>
      <c r="E53" s="761"/>
      <c r="F53" s="761"/>
      <c r="G53" s="761"/>
      <c r="H53" s="748">
        <f t="shared" si="0"/>
        <v>0</v>
      </c>
    </row>
    <row r="54" spans="1:8" ht="77.5" x14ac:dyDescent="0.3">
      <c r="A54" s="746" t="s">
        <v>7086</v>
      </c>
      <c r="B54" s="747">
        <v>52</v>
      </c>
      <c r="C54" s="747">
        <v>49</v>
      </c>
      <c r="D54" s="747">
        <v>46</v>
      </c>
      <c r="E54" s="743">
        <v>60</v>
      </c>
      <c r="F54" s="743">
        <v>56</v>
      </c>
      <c r="G54" s="743">
        <v>53</v>
      </c>
      <c r="H54" s="748">
        <f t="shared" si="0"/>
        <v>1.1538461538461537</v>
      </c>
    </row>
    <row r="55" spans="1:8" ht="20" customHeight="1" x14ac:dyDescent="0.35"/>
    <row r="56" spans="1:8" ht="20" customHeight="1" x14ac:dyDescent="0.3">
      <c r="A56" s="77" t="s">
        <v>7087</v>
      </c>
    </row>
    <row r="57" spans="1:8" ht="20" customHeight="1" x14ac:dyDescent="0.3">
      <c r="A57" s="741" t="s">
        <v>0</v>
      </c>
      <c r="B57" s="741"/>
      <c r="C57" s="741"/>
      <c r="D57" s="741"/>
      <c r="E57" s="741"/>
      <c r="F57" s="741"/>
      <c r="G57" s="741"/>
    </row>
    <row r="58" spans="1:8" ht="45" customHeight="1" x14ac:dyDescent="0.3">
      <c r="A58" s="742" t="s">
        <v>1996</v>
      </c>
      <c r="B58" s="742" t="s">
        <v>7049</v>
      </c>
      <c r="C58" s="742"/>
      <c r="D58" s="742"/>
      <c r="E58" s="742" t="s">
        <v>7050</v>
      </c>
      <c r="F58" s="742"/>
      <c r="G58" s="742"/>
    </row>
    <row r="59" spans="1:8" ht="22" customHeight="1" x14ac:dyDescent="0.3">
      <c r="A59" s="742"/>
      <c r="B59" s="762" t="s">
        <v>2968</v>
      </c>
      <c r="C59" s="762" t="s">
        <v>2969</v>
      </c>
      <c r="D59" s="762" t="s">
        <v>2970</v>
      </c>
      <c r="E59" s="762" t="s">
        <v>2968</v>
      </c>
      <c r="F59" s="762" t="s">
        <v>2969</v>
      </c>
      <c r="G59" s="762" t="s">
        <v>2970</v>
      </c>
    </row>
    <row r="60" spans="1:8" ht="20" customHeight="1" x14ac:dyDescent="0.3">
      <c r="A60" s="763" t="s">
        <v>7051</v>
      </c>
      <c r="B60" s="764"/>
      <c r="C60" s="764"/>
      <c r="D60" s="764"/>
      <c r="E60" s="764"/>
      <c r="F60" s="764"/>
      <c r="G60" s="764"/>
    </row>
    <row r="61" spans="1:8" ht="108.5" x14ac:dyDescent="0.3">
      <c r="A61" s="439" t="s">
        <v>7052</v>
      </c>
      <c r="B61" s="242">
        <v>120</v>
      </c>
      <c r="C61" s="242">
        <v>117</v>
      </c>
      <c r="D61" s="242">
        <v>114</v>
      </c>
      <c r="E61" s="242">
        <v>120</v>
      </c>
      <c r="F61" s="242">
        <v>117</v>
      </c>
      <c r="G61" s="242">
        <v>114</v>
      </c>
    </row>
    <row r="62" spans="1:8" ht="20" customHeight="1" x14ac:dyDescent="0.3">
      <c r="A62" s="439" t="s">
        <v>2005</v>
      </c>
      <c r="B62" s="242">
        <v>90</v>
      </c>
      <c r="C62" s="242">
        <v>87</v>
      </c>
      <c r="D62" s="242">
        <v>84</v>
      </c>
      <c r="E62" s="242">
        <v>90</v>
      </c>
      <c r="F62" s="242">
        <v>87</v>
      </c>
      <c r="G62" s="242">
        <v>84</v>
      </c>
    </row>
    <row r="63" spans="1:8" ht="46.5" x14ac:dyDescent="0.3">
      <c r="A63" s="439" t="s">
        <v>2006</v>
      </c>
      <c r="B63" s="242">
        <v>78</v>
      </c>
      <c r="C63" s="242">
        <v>75</v>
      </c>
      <c r="D63" s="242">
        <v>72</v>
      </c>
      <c r="E63" s="242">
        <v>78</v>
      </c>
      <c r="F63" s="242">
        <v>75</v>
      </c>
      <c r="G63" s="242">
        <v>72</v>
      </c>
    </row>
    <row r="64" spans="1:8" ht="20" customHeight="1" x14ac:dyDescent="0.3">
      <c r="A64" s="433" t="s">
        <v>7054</v>
      </c>
      <c r="B64" s="156"/>
      <c r="C64" s="156"/>
      <c r="D64" s="156"/>
      <c r="E64" s="156"/>
      <c r="F64" s="156"/>
      <c r="G64" s="156"/>
    </row>
    <row r="65" spans="1:10" s="2" customFormat="1" ht="20" customHeight="1" x14ac:dyDescent="0.35">
      <c r="A65" s="112" t="s">
        <v>4641</v>
      </c>
      <c r="B65" s="156">
        <v>80</v>
      </c>
      <c r="C65" s="156">
        <v>77</v>
      </c>
      <c r="D65" s="156">
        <v>74</v>
      </c>
      <c r="E65" s="156">
        <v>80</v>
      </c>
      <c r="F65" s="156">
        <v>77</v>
      </c>
      <c r="G65" s="156">
        <v>74</v>
      </c>
      <c r="H65" s="2">
        <f>B65*1.1</f>
        <v>88</v>
      </c>
      <c r="I65" s="2">
        <f t="shared" ref="I65:J69" si="3">C65*1.1</f>
        <v>84.7</v>
      </c>
      <c r="J65" s="2">
        <f t="shared" si="3"/>
        <v>81.400000000000006</v>
      </c>
    </row>
    <row r="66" spans="1:10" s="791" customFormat="1" ht="46.5" x14ac:dyDescent="0.35">
      <c r="A66" s="788" t="s">
        <v>7088</v>
      </c>
      <c r="B66" s="789">
        <v>78</v>
      </c>
      <c r="C66" s="789">
        <v>75</v>
      </c>
      <c r="D66" s="789">
        <v>72</v>
      </c>
      <c r="E66" s="790">
        <f>B66</f>
        <v>78</v>
      </c>
      <c r="F66" s="790">
        <f>C66</f>
        <v>75</v>
      </c>
      <c r="G66" s="790">
        <f>D66</f>
        <v>72</v>
      </c>
      <c r="H66" s="2">
        <f>B66*1.1</f>
        <v>85.800000000000011</v>
      </c>
      <c r="I66" s="2">
        <f t="shared" si="3"/>
        <v>82.5</v>
      </c>
      <c r="J66" s="2">
        <f t="shared" si="3"/>
        <v>79.2</v>
      </c>
    </row>
    <row r="67" spans="1:10" s="2" customFormat="1" ht="46.5" x14ac:dyDescent="0.35">
      <c r="A67" s="112" t="s">
        <v>7056</v>
      </c>
      <c r="B67" s="156">
        <v>69</v>
      </c>
      <c r="C67" s="156">
        <v>66</v>
      </c>
      <c r="D67" s="156">
        <v>63</v>
      </c>
      <c r="E67" s="766"/>
      <c r="F67" s="766"/>
      <c r="G67" s="766"/>
    </row>
    <row r="68" spans="1:10" s="2" customFormat="1" ht="20" customHeight="1" x14ac:dyDescent="0.35">
      <c r="A68" s="112" t="s">
        <v>5124</v>
      </c>
      <c r="B68" s="156">
        <v>69</v>
      </c>
      <c r="C68" s="156">
        <v>66</v>
      </c>
      <c r="D68" s="156">
        <v>63</v>
      </c>
      <c r="E68" s="156">
        <v>69</v>
      </c>
      <c r="F68" s="156">
        <v>66</v>
      </c>
      <c r="G68" s="156">
        <v>63</v>
      </c>
      <c r="H68" s="2">
        <f>B68*1.1</f>
        <v>75.900000000000006</v>
      </c>
      <c r="I68" s="2">
        <f t="shared" si="3"/>
        <v>72.600000000000009</v>
      </c>
      <c r="J68" s="2">
        <f t="shared" si="3"/>
        <v>69.300000000000011</v>
      </c>
    </row>
    <row r="69" spans="1:10" s="2" customFormat="1" ht="20" customHeight="1" x14ac:dyDescent="0.35">
      <c r="A69" s="112" t="s">
        <v>5125</v>
      </c>
      <c r="B69" s="156">
        <v>64</v>
      </c>
      <c r="C69" s="156">
        <v>61</v>
      </c>
      <c r="D69" s="156">
        <v>58</v>
      </c>
      <c r="E69" s="156">
        <v>64</v>
      </c>
      <c r="F69" s="156">
        <v>61</v>
      </c>
      <c r="G69" s="156">
        <v>58</v>
      </c>
      <c r="H69" s="2">
        <f>B69*1.1</f>
        <v>70.400000000000006</v>
      </c>
      <c r="I69" s="2">
        <f t="shared" si="3"/>
        <v>67.100000000000009</v>
      </c>
      <c r="J69" s="2">
        <f t="shared" si="3"/>
        <v>63.800000000000004</v>
      </c>
    </row>
    <row r="70" spans="1:10" ht="20" customHeight="1" x14ac:dyDescent="0.3">
      <c r="A70" s="433" t="s">
        <v>7057</v>
      </c>
      <c r="B70" s="156"/>
      <c r="C70" s="156"/>
      <c r="D70" s="156"/>
      <c r="E70" s="156"/>
      <c r="F70" s="156"/>
      <c r="G70" s="156"/>
    </row>
    <row r="71" spans="1:10" x14ac:dyDescent="0.3">
      <c r="A71" s="439" t="s">
        <v>7058</v>
      </c>
      <c r="B71" s="242">
        <v>72</v>
      </c>
      <c r="C71" s="242">
        <v>69</v>
      </c>
      <c r="D71" s="242">
        <v>66</v>
      </c>
      <c r="E71" s="337">
        <v>83</v>
      </c>
      <c r="F71" s="337">
        <v>79</v>
      </c>
      <c r="G71" s="337">
        <v>76</v>
      </c>
    </row>
    <row r="72" spans="1:10" ht="46.5" x14ac:dyDescent="0.3">
      <c r="A72" s="439" t="s">
        <v>5141</v>
      </c>
      <c r="B72" s="242">
        <v>69</v>
      </c>
      <c r="C72" s="242">
        <v>66</v>
      </c>
      <c r="D72" s="242">
        <v>63</v>
      </c>
      <c r="E72" s="337">
        <v>79</v>
      </c>
      <c r="F72" s="337">
        <v>76</v>
      </c>
      <c r="G72" s="337">
        <v>72</v>
      </c>
    </row>
    <row r="73" spans="1:10" ht="20" customHeight="1" x14ac:dyDescent="0.3">
      <c r="A73" s="439" t="s">
        <v>7059</v>
      </c>
      <c r="B73" s="242">
        <v>66</v>
      </c>
      <c r="C73" s="242">
        <v>63</v>
      </c>
      <c r="D73" s="242">
        <v>60</v>
      </c>
      <c r="E73" s="337">
        <v>76</v>
      </c>
      <c r="F73" s="337">
        <v>72</v>
      </c>
      <c r="G73" s="337">
        <v>69</v>
      </c>
    </row>
    <row r="74" spans="1:10" ht="31" x14ac:dyDescent="0.3">
      <c r="A74" s="439" t="s">
        <v>7060</v>
      </c>
      <c r="B74" s="242">
        <v>63</v>
      </c>
      <c r="C74" s="242">
        <v>60</v>
      </c>
      <c r="D74" s="242">
        <v>57</v>
      </c>
      <c r="E74" s="337">
        <v>72</v>
      </c>
      <c r="F74" s="337">
        <v>69</v>
      </c>
      <c r="G74" s="337">
        <v>66</v>
      </c>
    </row>
    <row r="75" spans="1:10" ht="20" customHeight="1" x14ac:dyDescent="0.3">
      <c r="A75" s="433" t="s">
        <v>7061</v>
      </c>
      <c r="B75" s="156"/>
      <c r="C75" s="156"/>
      <c r="D75" s="156"/>
      <c r="E75" s="156"/>
      <c r="F75" s="156"/>
      <c r="G75" s="156"/>
    </row>
    <row r="76" spans="1:10" ht="20" customHeight="1" x14ac:dyDescent="0.3">
      <c r="A76" s="767" t="s">
        <v>3446</v>
      </c>
      <c r="B76" s="242">
        <v>71</v>
      </c>
      <c r="C76" s="242">
        <v>68</v>
      </c>
      <c r="D76" s="242">
        <v>65</v>
      </c>
      <c r="E76" s="242">
        <v>71</v>
      </c>
      <c r="F76" s="242">
        <v>68</v>
      </c>
      <c r="G76" s="242">
        <v>65</v>
      </c>
    </row>
    <row r="77" spans="1:10" ht="62" x14ac:dyDescent="0.3">
      <c r="A77" s="439" t="s">
        <v>7062</v>
      </c>
      <c r="B77" s="242">
        <v>68</v>
      </c>
      <c r="C77" s="242">
        <v>65</v>
      </c>
      <c r="D77" s="242">
        <v>62</v>
      </c>
      <c r="E77" s="242">
        <v>68</v>
      </c>
      <c r="F77" s="242">
        <v>65</v>
      </c>
      <c r="G77" s="242">
        <v>62</v>
      </c>
    </row>
    <row r="78" spans="1:10" ht="20" customHeight="1" x14ac:dyDescent="0.3">
      <c r="A78" s="439" t="s">
        <v>7089</v>
      </c>
      <c r="B78" s="242">
        <v>65</v>
      </c>
      <c r="C78" s="242">
        <v>62</v>
      </c>
      <c r="D78" s="242">
        <v>59</v>
      </c>
      <c r="E78" s="242">
        <v>65</v>
      </c>
      <c r="F78" s="242">
        <v>62</v>
      </c>
      <c r="G78" s="242">
        <v>59</v>
      </c>
    </row>
    <row r="79" spans="1:10" ht="22.5" customHeight="1" x14ac:dyDescent="0.3">
      <c r="A79" s="439" t="s">
        <v>7064</v>
      </c>
      <c r="B79" s="242">
        <v>62</v>
      </c>
      <c r="C79" s="242">
        <v>59</v>
      </c>
      <c r="D79" s="242">
        <v>56</v>
      </c>
      <c r="E79" s="242">
        <v>62</v>
      </c>
      <c r="F79" s="242">
        <v>59</v>
      </c>
      <c r="G79" s="242">
        <v>56</v>
      </c>
    </row>
    <row r="80" spans="1:10" ht="20" customHeight="1" x14ac:dyDescent="0.3">
      <c r="A80" s="433" t="s">
        <v>7065</v>
      </c>
      <c r="B80" s="156"/>
      <c r="C80" s="156"/>
      <c r="D80" s="156"/>
      <c r="E80" s="156"/>
      <c r="F80" s="156"/>
      <c r="G80" s="156"/>
    </row>
    <row r="81" spans="1:7" ht="22.5" customHeight="1" x14ac:dyDescent="0.3">
      <c r="A81" s="439" t="s">
        <v>7066</v>
      </c>
      <c r="B81" s="242">
        <v>58</v>
      </c>
      <c r="C81" s="242">
        <v>55</v>
      </c>
      <c r="D81" s="242">
        <v>52</v>
      </c>
      <c r="E81" s="337">
        <v>67</v>
      </c>
      <c r="F81" s="337">
        <v>64</v>
      </c>
      <c r="G81" s="337">
        <v>61</v>
      </c>
    </row>
    <row r="82" spans="1:7" ht="20" customHeight="1" x14ac:dyDescent="0.3">
      <c r="A82" s="439" t="s">
        <v>7090</v>
      </c>
      <c r="B82" s="242">
        <v>56</v>
      </c>
      <c r="C82" s="242">
        <v>53</v>
      </c>
      <c r="D82" s="242">
        <v>50</v>
      </c>
      <c r="E82" s="337">
        <v>64</v>
      </c>
      <c r="F82" s="337">
        <v>61</v>
      </c>
      <c r="G82" s="337">
        <v>58</v>
      </c>
    </row>
    <row r="83" spans="1:7" ht="31" x14ac:dyDescent="0.3">
      <c r="A83" s="439" t="s">
        <v>7068</v>
      </c>
      <c r="B83" s="242">
        <v>54</v>
      </c>
      <c r="C83" s="242">
        <v>51</v>
      </c>
      <c r="D83" s="242">
        <v>48</v>
      </c>
      <c r="E83" s="337">
        <v>61</v>
      </c>
      <c r="F83" s="337">
        <v>58</v>
      </c>
      <c r="G83" s="337">
        <v>55</v>
      </c>
    </row>
    <row r="84" spans="1:7" ht="31" x14ac:dyDescent="0.3">
      <c r="A84" s="439" t="s">
        <v>7069</v>
      </c>
      <c r="B84" s="242">
        <v>52</v>
      </c>
      <c r="C84" s="242">
        <v>49</v>
      </c>
      <c r="D84" s="242">
        <v>46</v>
      </c>
      <c r="E84" s="337">
        <v>55</v>
      </c>
      <c r="F84" s="337">
        <v>52</v>
      </c>
      <c r="G84" s="337">
        <v>49</v>
      </c>
    </row>
    <row r="85" spans="1:7" ht="20" customHeight="1" x14ac:dyDescent="0.3">
      <c r="A85" s="433" t="s">
        <v>7070</v>
      </c>
      <c r="B85" s="156"/>
      <c r="C85" s="156"/>
      <c r="D85" s="156"/>
      <c r="E85" s="156"/>
      <c r="F85" s="156"/>
      <c r="G85" s="156"/>
    </row>
    <row r="86" spans="1:7" ht="20" customHeight="1" x14ac:dyDescent="0.3">
      <c r="A86" s="439" t="s">
        <v>2971</v>
      </c>
      <c r="B86" s="242">
        <v>61</v>
      </c>
      <c r="C86" s="242">
        <v>58</v>
      </c>
      <c r="D86" s="242">
        <v>55</v>
      </c>
      <c r="E86" s="242">
        <v>61</v>
      </c>
      <c r="F86" s="242">
        <v>58</v>
      </c>
      <c r="G86" s="242">
        <v>55</v>
      </c>
    </row>
    <row r="87" spans="1:7" ht="20" customHeight="1" x14ac:dyDescent="0.3">
      <c r="A87" s="439" t="s">
        <v>7071</v>
      </c>
      <c r="B87" s="242">
        <v>58</v>
      </c>
      <c r="C87" s="242">
        <v>55</v>
      </c>
      <c r="D87" s="242">
        <v>52</v>
      </c>
      <c r="E87" s="768">
        <v>58</v>
      </c>
      <c r="F87" s="768">
        <v>55</v>
      </c>
      <c r="G87" s="768">
        <v>52</v>
      </c>
    </row>
    <row r="88" spans="1:7" x14ac:dyDescent="0.3">
      <c r="A88" s="439" t="s">
        <v>7091</v>
      </c>
      <c r="B88" s="337">
        <v>55</v>
      </c>
      <c r="C88" s="337">
        <v>52</v>
      </c>
      <c r="D88" s="337">
        <v>49</v>
      </c>
      <c r="E88" s="768"/>
      <c r="F88" s="768"/>
      <c r="G88" s="768"/>
    </row>
    <row r="89" spans="1:7" ht="20" customHeight="1" x14ac:dyDescent="0.3">
      <c r="A89" s="439" t="s">
        <v>7072</v>
      </c>
      <c r="B89" s="242">
        <v>58</v>
      </c>
      <c r="C89" s="242">
        <v>55</v>
      </c>
      <c r="D89" s="242">
        <v>52</v>
      </c>
      <c r="E89" s="242">
        <v>58</v>
      </c>
      <c r="F89" s="242">
        <v>55</v>
      </c>
      <c r="G89" s="242">
        <v>52</v>
      </c>
    </row>
    <row r="90" spans="1:7" ht="77.5" x14ac:dyDescent="0.3">
      <c r="A90" s="439" t="s">
        <v>7092</v>
      </c>
      <c r="B90" s="242">
        <v>55</v>
      </c>
      <c r="C90" s="242">
        <v>52</v>
      </c>
      <c r="D90" s="242">
        <v>49</v>
      </c>
      <c r="E90" s="242">
        <v>55</v>
      </c>
      <c r="F90" s="242">
        <v>52</v>
      </c>
      <c r="G90" s="242">
        <v>49</v>
      </c>
    </row>
    <row r="91" spans="1:7" ht="31" x14ac:dyDescent="0.3">
      <c r="A91" s="439" t="s">
        <v>7075</v>
      </c>
      <c r="B91" s="242">
        <v>52</v>
      </c>
      <c r="C91" s="242">
        <v>49</v>
      </c>
      <c r="D91" s="242">
        <v>46</v>
      </c>
      <c r="E91" s="242">
        <v>52</v>
      </c>
      <c r="F91" s="242">
        <v>49</v>
      </c>
      <c r="G91" s="242">
        <v>46</v>
      </c>
    </row>
    <row r="92" spans="1:7" ht="20" customHeight="1" x14ac:dyDescent="0.3">
      <c r="A92" s="433" t="s">
        <v>7076</v>
      </c>
      <c r="B92" s="156"/>
      <c r="C92" s="156"/>
      <c r="D92" s="156"/>
      <c r="E92" s="156"/>
      <c r="F92" s="156"/>
      <c r="G92" s="156"/>
    </row>
    <row r="93" spans="1:7" ht="20" customHeight="1" x14ac:dyDescent="0.3">
      <c r="A93" s="439" t="s">
        <v>7077</v>
      </c>
      <c r="B93" s="242">
        <v>61</v>
      </c>
      <c r="C93" s="242">
        <v>58</v>
      </c>
      <c r="D93" s="242">
        <v>55</v>
      </c>
      <c r="E93" s="337">
        <v>67</v>
      </c>
      <c r="F93" s="337">
        <v>64</v>
      </c>
      <c r="G93" s="337">
        <v>61</v>
      </c>
    </row>
    <row r="94" spans="1:7" ht="20" customHeight="1" x14ac:dyDescent="0.3">
      <c r="A94" s="439" t="s">
        <v>3886</v>
      </c>
      <c r="B94" s="242">
        <v>58</v>
      </c>
      <c r="C94" s="242">
        <v>55</v>
      </c>
      <c r="D94" s="242">
        <v>52</v>
      </c>
      <c r="E94" s="337">
        <v>64</v>
      </c>
      <c r="F94" s="337">
        <v>61</v>
      </c>
      <c r="G94" s="337">
        <v>58</v>
      </c>
    </row>
    <row r="95" spans="1:7" ht="31" x14ac:dyDescent="0.3">
      <c r="A95" s="439" t="s">
        <v>3887</v>
      </c>
      <c r="B95" s="242">
        <v>55</v>
      </c>
      <c r="C95" s="242">
        <v>52</v>
      </c>
      <c r="D95" s="242">
        <v>49</v>
      </c>
      <c r="E95" s="337">
        <v>61</v>
      </c>
      <c r="F95" s="337">
        <v>58</v>
      </c>
      <c r="G95" s="337">
        <v>55</v>
      </c>
    </row>
    <row r="96" spans="1:7" ht="31" x14ac:dyDescent="0.3">
      <c r="A96" s="439" t="s">
        <v>3888</v>
      </c>
      <c r="B96" s="242">
        <v>50</v>
      </c>
      <c r="C96" s="242">
        <v>47</v>
      </c>
      <c r="D96" s="242">
        <v>44</v>
      </c>
      <c r="E96" s="337">
        <v>55</v>
      </c>
      <c r="F96" s="337">
        <v>52</v>
      </c>
      <c r="G96" s="337">
        <v>49</v>
      </c>
    </row>
    <row r="97" spans="1:7" ht="20" customHeight="1" x14ac:dyDescent="0.3">
      <c r="A97" s="433" t="s">
        <v>7080</v>
      </c>
      <c r="B97" s="156"/>
      <c r="C97" s="156"/>
      <c r="D97" s="156"/>
      <c r="E97" s="156"/>
      <c r="F97" s="156"/>
      <c r="G97" s="156"/>
    </row>
    <row r="98" spans="1:7" ht="20" customHeight="1" x14ac:dyDescent="0.3">
      <c r="A98" s="165" t="s">
        <v>7081</v>
      </c>
      <c r="B98" s="754">
        <v>58</v>
      </c>
      <c r="C98" s="754">
        <v>55</v>
      </c>
      <c r="D98" s="754">
        <v>52</v>
      </c>
      <c r="E98" s="754">
        <v>58</v>
      </c>
      <c r="F98" s="754">
        <v>55</v>
      </c>
      <c r="G98" s="754">
        <v>52</v>
      </c>
    </row>
    <row r="99" spans="1:7" ht="31" x14ac:dyDescent="0.3">
      <c r="A99" s="165" t="s">
        <v>7082</v>
      </c>
      <c r="B99" s="754">
        <v>54</v>
      </c>
      <c r="C99" s="754">
        <v>51</v>
      </c>
      <c r="D99" s="754">
        <v>48</v>
      </c>
      <c r="E99" s="769">
        <v>54</v>
      </c>
      <c r="F99" s="769">
        <v>51</v>
      </c>
      <c r="G99" s="769">
        <v>48</v>
      </c>
    </row>
    <row r="100" spans="1:7" ht="20" customHeight="1" x14ac:dyDescent="0.3">
      <c r="A100" s="165" t="s">
        <v>7111</v>
      </c>
      <c r="B100" s="757">
        <v>44</v>
      </c>
      <c r="C100" s="757">
        <v>41</v>
      </c>
      <c r="D100" s="757">
        <v>38</v>
      </c>
      <c r="E100" s="770"/>
      <c r="F100" s="770"/>
      <c r="G100" s="770"/>
    </row>
    <row r="101" spans="1:7" ht="46.5" x14ac:dyDescent="0.3">
      <c r="A101" s="165" t="s">
        <v>7110</v>
      </c>
      <c r="B101" s="754">
        <v>44</v>
      </c>
      <c r="C101" s="754">
        <v>41</v>
      </c>
      <c r="D101" s="754">
        <v>38</v>
      </c>
      <c r="E101" s="754">
        <v>44</v>
      </c>
      <c r="F101" s="754">
        <v>41</v>
      </c>
      <c r="G101" s="754">
        <v>38</v>
      </c>
    </row>
    <row r="102" spans="1:7" ht="20" customHeight="1" x14ac:dyDescent="0.3">
      <c r="A102" s="433" t="s">
        <v>7093</v>
      </c>
      <c r="B102" s="156"/>
      <c r="C102" s="156"/>
      <c r="D102" s="156"/>
      <c r="E102" s="156"/>
      <c r="F102" s="156"/>
      <c r="G102" s="156"/>
    </row>
    <row r="103" spans="1:7" ht="20" customHeight="1" x14ac:dyDescent="0.3">
      <c r="A103" s="767" t="s">
        <v>2331</v>
      </c>
      <c r="B103" s="242">
        <v>58</v>
      </c>
      <c r="C103" s="242">
        <v>55</v>
      </c>
      <c r="D103" s="242">
        <v>52</v>
      </c>
      <c r="E103" s="135">
        <v>67</v>
      </c>
      <c r="F103" s="135">
        <v>63</v>
      </c>
      <c r="G103" s="135">
        <v>60</v>
      </c>
    </row>
    <row r="104" spans="1:7" ht="31" x14ac:dyDescent="0.3">
      <c r="A104" s="439" t="s">
        <v>7084</v>
      </c>
      <c r="B104" s="242">
        <v>54</v>
      </c>
      <c r="C104" s="242">
        <v>51</v>
      </c>
      <c r="D104" s="242">
        <v>48</v>
      </c>
      <c r="E104" s="771">
        <v>62</v>
      </c>
      <c r="F104" s="771">
        <v>59</v>
      </c>
      <c r="G104" s="771">
        <v>55</v>
      </c>
    </row>
    <row r="105" spans="1:7" ht="20" customHeight="1" x14ac:dyDescent="0.3">
      <c r="A105" s="439" t="s">
        <v>7094</v>
      </c>
      <c r="B105" s="242">
        <v>44</v>
      </c>
      <c r="C105" s="242">
        <v>41</v>
      </c>
      <c r="D105" s="242">
        <v>38</v>
      </c>
      <c r="E105" s="771"/>
      <c r="F105" s="771"/>
      <c r="G105" s="771"/>
    </row>
    <row r="106" spans="1:7" ht="77.5" x14ac:dyDescent="0.3">
      <c r="A106" s="439" t="s">
        <v>7086</v>
      </c>
      <c r="B106" s="242">
        <v>44</v>
      </c>
      <c r="C106" s="242">
        <v>41</v>
      </c>
      <c r="D106" s="242">
        <v>38</v>
      </c>
      <c r="E106" s="135">
        <v>51</v>
      </c>
      <c r="F106" s="135">
        <v>47</v>
      </c>
      <c r="G106" s="135">
        <v>44</v>
      </c>
    </row>
    <row r="108" spans="1:7" ht="20" customHeight="1" x14ac:dyDescent="0.3">
      <c r="A108" s="77" t="s">
        <v>7095</v>
      </c>
    </row>
    <row r="109" spans="1:7" ht="20" customHeight="1" x14ac:dyDescent="0.3">
      <c r="A109" s="741" t="s">
        <v>0</v>
      </c>
      <c r="B109" s="741"/>
      <c r="C109" s="741"/>
      <c r="D109" s="741"/>
      <c r="E109" s="741"/>
      <c r="F109" s="741"/>
      <c r="G109" s="741"/>
    </row>
    <row r="110" spans="1:7" ht="46.5" customHeight="1" x14ac:dyDescent="0.3">
      <c r="A110" s="742" t="s">
        <v>1996</v>
      </c>
      <c r="B110" s="742" t="s">
        <v>7049</v>
      </c>
      <c r="C110" s="742"/>
      <c r="D110" s="742"/>
      <c r="E110" s="742" t="s">
        <v>7050</v>
      </c>
      <c r="F110" s="742"/>
      <c r="G110" s="742"/>
    </row>
    <row r="111" spans="1:7" ht="14" x14ac:dyDescent="0.3">
      <c r="A111" s="742"/>
      <c r="B111" s="762" t="s">
        <v>2968</v>
      </c>
      <c r="C111" s="762" t="s">
        <v>2969</v>
      </c>
      <c r="D111" s="762" t="s">
        <v>2970</v>
      </c>
      <c r="E111" s="762" t="s">
        <v>2968</v>
      </c>
      <c r="F111" s="762" t="s">
        <v>2969</v>
      </c>
      <c r="G111" s="762" t="s">
        <v>2970</v>
      </c>
    </row>
    <row r="112" spans="1:7" ht="20" customHeight="1" x14ac:dyDescent="0.3">
      <c r="A112" s="744" t="s">
        <v>7051</v>
      </c>
      <c r="B112" s="745"/>
      <c r="C112" s="745"/>
      <c r="D112" s="745"/>
      <c r="E112" s="745"/>
      <c r="F112" s="745"/>
      <c r="G112" s="745"/>
    </row>
    <row r="113" spans="1:10" ht="108.5" x14ac:dyDescent="0.3">
      <c r="A113" s="746" t="s">
        <v>7052</v>
      </c>
      <c r="B113" s="242">
        <v>108</v>
      </c>
      <c r="C113" s="242">
        <v>105</v>
      </c>
      <c r="D113" s="242">
        <v>102</v>
      </c>
      <c r="E113" s="242">
        <v>108</v>
      </c>
      <c r="F113" s="242">
        <v>105</v>
      </c>
      <c r="G113" s="242">
        <v>102</v>
      </c>
    </row>
    <row r="114" spans="1:10" ht="20" customHeight="1" x14ac:dyDescent="0.3">
      <c r="A114" s="746" t="s">
        <v>2005</v>
      </c>
      <c r="B114" s="242">
        <v>84</v>
      </c>
      <c r="C114" s="242">
        <v>81</v>
      </c>
      <c r="D114" s="242">
        <v>78</v>
      </c>
      <c r="E114" s="242">
        <v>84</v>
      </c>
      <c r="F114" s="242">
        <v>81</v>
      </c>
      <c r="G114" s="242">
        <v>78</v>
      </c>
    </row>
    <row r="115" spans="1:10" ht="46.5" x14ac:dyDescent="0.3">
      <c r="A115" s="746" t="s">
        <v>7053</v>
      </c>
      <c r="B115" s="242">
        <v>78</v>
      </c>
      <c r="C115" s="242">
        <v>75</v>
      </c>
      <c r="D115" s="242">
        <v>72</v>
      </c>
      <c r="E115" s="242">
        <v>78</v>
      </c>
      <c r="F115" s="242">
        <v>75</v>
      </c>
      <c r="G115" s="242">
        <v>72</v>
      </c>
    </row>
    <row r="116" spans="1:10" ht="20" customHeight="1" x14ac:dyDescent="0.3">
      <c r="A116" s="749" t="s">
        <v>7054</v>
      </c>
      <c r="B116" s="156"/>
      <c r="C116" s="156"/>
      <c r="D116" s="156"/>
      <c r="E116" s="156"/>
      <c r="F116" s="156"/>
      <c r="G116" s="156"/>
    </row>
    <row r="117" spans="1:10" s="2" customFormat="1" ht="49.25" customHeight="1" x14ac:dyDescent="0.35">
      <c r="A117" s="112" t="s">
        <v>7055</v>
      </c>
      <c r="B117" s="156">
        <v>70</v>
      </c>
      <c r="C117" s="156">
        <v>67</v>
      </c>
      <c r="D117" s="156">
        <v>64</v>
      </c>
      <c r="E117" s="765">
        <v>70</v>
      </c>
      <c r="F117" s="765">
        <v>67</v>
      </c>
      <c r="G117" s="772">
        <v>64</v>
      </c>
      <c r="H117" s="2">
        <f t="shared" ref="H117:J120" si="4">B117*1.1</f>
        <v>77</v>
      </c>
      <c r="I117" s="2">
        <f t="shared" si="4"/>
        <v>73.7</v>
      </c>
      <c r="J117" s="2">
        <f t="shared" si="4"/>
        <v>70.400000000000006</v>
      </c>
    </row>
    <row r="118" spans="1:10" s="2" customFormat="1" ht="31.75" customHeight="1" x14ac:dyDescent="0.35">
      <c r="A118" s="112" t="s">
        <v>7056</v>
      </c>
      <c r="B118" s="156">
        <v>66</v>
      </c>
      <c r="C118" s="156">
        <v>63</v>
      </c>
      <c r="D118" s="156">
        <v>60</v>
      </c>
      <c r="E118" s="766"/>
      <c r="F118" s="766"/>
      <c r="G118" s="773"/>
    </row>
    <row r="119" spans="1:10" s="2" customFormat="1" ht="20" customHeight="1" x14ac:dyDescent="0.35">
      <c r="A119" s="112" t="s">
        <v>5124</v>
      </c>
      <c r="B119" s="156">
        <v>66</v>
      </c>
      <c r="C119" s="156">
        <v>63</v>
      </c>
      <c r="D119" s="156">
        <v>60</v>
      </c>
      <c r="E119" s="156">
        <v>66</v>
      </c>
      <c r="F119" s="156">
        <v>63</v>
      </c>
      <c r="G119" s="156">
        <v>60</v>
      </c>
      <c r="H119" s="2">
        <f t="shared" si="4"/>
        <v>72.600000000000009</v>
      </c>
      <c r="I119" s="2">
        <f t="shared" si="4"/>
        <v>69.300000000000011</v>
      </c>
      <c r="J119" s="2">
        <f t="shared" si="4"/>
        <v>66</v>
      </c>
    </row>
    <row r="120" spans="1:10" s="2" customFormat="1" ht="20" customHeight="1" x14ac:dyDescent="0.35">
      <c r="A120" s="112" t="s">
        <v>5125</v>
      </c>
      <c r="B120" s="156">
        <v>61</v>
      </c>
      <c r="C120" s="156">
        <v>58</v>
      </c>
      <c r="D120" s="156">
        <v>55</v>
      </c>
      <c r="E120" s="156">
        <v>61</v>
      </c>
      <c r="F120" s="156">
        <v>58</v>
      </c>
      <c r="G120" s="156">
        <v>55</v>
      </c>
      <c r="H120" s="2">
        <f t="shared" si="4"/>
        <v>67.100000000000009</v>
      </c>
      <c r="I120" s="2">
        <f t="shared" si="4"/>
        <v>63.800000000000004</v>
      </c>
      <c r="J120" s="2">
        <f t="shared" si="4"/>
        <v>60.500000000000007</v>
      </c>
    </row>
    <row r="121" spans="1:10" ht="20" customHeight="1" x14ac:dyDescent="0.3">
      <c r="A121" s="750" t="s">
        <v>7057</v>
      </c>
      <c r="B121" s="156"/>
      <c r="C121" s="156"/>
      <c r="D121" s="156"/>
      <c r="E121" s="156"/>
      <c r="F121" s="156"/>
      <c r="G121" s="156"/>
    </row>
    <row r="122" spans="1:10" ht="20" customHeight="1" x14ac:dyDescent="0.3">
      <c r="A122" s="746" t="s">
        <v>7058</v>
      </c>
      <c r="B122" s="242">
        <v>68</v>
      </c>
      <c r="C122" s="242">
        <v>65</v>
      </c>
      <c r="D122" s="242">
        <v>62</v>
      </c>
      <c r="E122" s="337">
        <v>78</v>
      </c>
      <c r="F122" s="337">
        <v>75</v>
      </c>
      <c r="G122" s="337">
        <v>71</v>
      </c>
    </row>
    <row r="123" spans="1:10" ht="46.5" x14ac:dyDescent="0.3">
      <c r="A123" s="746" t="s">
        <v>5141</v>
      </c>
      <c r="B123" s="242">
        <v>65</v>
      </c>
      <c r="C123" s="242">
        <v>62</v>
      </c>
      <c r="D123" s="242">
        <v>59</v>
      </c>
      <c r="E123" s="337">
        <v>75</v>
      </c>
      <c r="F123" s="337">
        <v>71</v>
      </c>
      <c r="G123" s="337">
        <v>68</v>
      </c>
    </row>
    <row r="124" spans="1:10" ht="20" customHeight="1" x14ac:dyDescent="0.3">
      <c r="A124" s="746" t="s">
        <v>7059</v>
      </c>
      <c r="B124" s="242">
        <v>62</v>
      </c>
      <c r="C124" s="242">
        <v>59</v>
      </c>
      <c r="D124" s="242">
        <v>56</v>
      </c>
      <c r="E124" s="337">
        <v>71</v>
      </c>
      <c r="F124" s="337">
        <v>68</v>
      </c>
      <c r="G124" s="337">
        <v>64</v>
      </c>
    </row>
    <row r="125" spans="1:10" ht="31" x14ac:dyDescent="0.3">
      <c r="A125" s="746" t="s">
        <v>7060</v>
      </c>
      <c r="B125" s="242">
        <v>59</v>
      </c>
      <c r="C125" s="242">
        <v>56</v>
      </c>
      <c r="D125" s="242">
        <v>53</v>
      </c>
      <c r="E125" s="337">
        <v>68</v>
      </c>
      <c r="F125" s="337">
        <v>64</v>
      </c>
      <c r="G125" s="337">
        <v>61</v>
      </c>
    </row>
    <row r="126" spans="1:10" ht="20" customHeight="1" x14ac:dyDescent="0.3">
      <c r="A126" s="749" t="s">
        <v>7061</v>
      </c>
      <c r="B126" s="156"/>
      <c r="C126" s="156"/>
      <c r="D126" s="156"/>
      <c r="E126" s="156"/>
      <c r="F126" s="156"/>
      <c r="G126" s="156"/>
    </row>
    <row r="127" spans="1:10" ht="20" customHeight="1" x14ac:dyDescent="0.3">
      <c r="A127" s="746" t="s">
        <v>3446</v>
      </c>
      <c r="B127" s="242">
        <v>68</v>
      </c>
      <c r="C127" s="242">
        <v>65</v>
      </c>
      <c r="D127" s="242">
        <v>62</v>
      </c>
      <c r="E127" s="242">
        <v>68</v>
      </c>
      <c r="F127" s="242">
        <v>65</v>
      </c>
      <c r="G127" s="242">
        <v>62</v>
      </c>
    </row>
    <row r="128" spans="1:10" ht="64.5" customHeight="1" x14ac:dyDescent="0.3">
      <c r="A128" s="746" t="s">
        <v>7062</v>
      </c>
      <c r="B128" s="242">
        <v>65</v>
      </c>
      <c r="C128" s="242">
        <v>62</v>
      </c>
      <c r="D128" s="242">
        <v>59</v>
      </c>
      <c r="E128" s="242">
        <v>65</v>
      </c>
      <c r="F128" s="242">
        <v>62</v>
      </c>
      <c r="G128" s="242">
        <v>59</v>
      </c>
    </row>
    <row r="129" spans="1:7" ht="20" customHeight="1" x14ac:dyDescent="0.3">
      <c r="A129" s="746" t="s">
        <v>7063</v>
      </c>
      <c r="B129" s="242">
        <v>62</v>
      </c>
      <c r="C129" s="242">
        <v>59</v>
      </c>
      <c r="D129" s="242">
        <v>56</v>
      </c>
      <c r="E129" s="242">
        <v>62</v>
      </c>
      <c r="F129" s="242">
        <v>59</v>
      </c>
      <c r="G129" s="242">
        <v>56</v>
      </c>
    </row>
    <row r="130" spans="1:7" ht="21" customHeight="1" x14ac:dyDescent="0.3">
      <c r="A130" s="746" t="s">
        <v>7064</v>
      </c>
      <c r="B130" s="242">
        <v>59</v>
      </c>
      <c r="C130" s="242">
        <v>56</v>
      </c>
      <c r="D130" s="242">
        <v>53</v>
      </c>
      <c r="E130" s="242">
        <v>59</v>
      </c>
      <c r="F130" s="242">
        <v>56</v>
      </c>
      <c r="G130" s="242">
        <v>53</v>
      </c>
    </row>
    <row r="131" spans="1:7" ht="20" customHeight="1" x14ac:dyDescent="0.3">
      <c r="A131" s="744" t="s">
        <v>7065</v>
      </c>
      <c r="B131" s="156"/>
      <c r="C131" s="156"/>
      <c r="D131" s="156"/>
      <c r="E131" s="156"/>
      <c r="F131" s="156"/>
      <c r="G131" s="156"/>
    </row>
    <row r="132" spans="1:7" ht="21" customHeight="1" x14ac:dyDescent="0.3">
      <c r="A132" s="746" t="s">
        <v>7066</v>
      </c>
      <c r="B132" s="242">
        <v>54</v>
      </c>
      <c r="C132" s="242">
        <v>51</v>
      </c>
      <c r="D132" s="242">
        <v>48</v>
      </c>
      <c r="E132" s="337">
        <v>63</v>
      </c>
      <c r="F132" s="337">
        <v>60</v>
      </c>
      <c r="G132" s="337">
        <v>57</v>
      </c>
    </row>
    <row r="133" spans="1:7" ht="20" customHeight="1" x14ac:dyDescent="0.3">
      <c r="A133" s="746" t="s">
        <v>7067</v>
      </c>
      <c r="B133" s="242">
        <v>52</v>
      </c>
      <c r="C133" s="242">
        <v>49</v>
      </c>
      <c r="D133" s="242">
        <v>46</v>
      </c>
      <c r="E133" s="337">
        <v>60</v>
      </c>
      <c r="F133" s="337">
        <v>57</v>
      </c>
      <c r="G133" s="337">
        <v>54</v>
      </c>
    </row>
    <row r="134" spans="1:7" ht="31" x14ac:dyDescent="0.3">
      <c r="A134" s="746" t="s">
        <v>7068</v>
      </c>
      <c r="B134" s="242">
        <v>50</v>
      </c>
      <c r="C134" s="242">
        <v>47</v>
      </c>
      <c r="D134" s="242">
        <v>44</v>
      </c>
      <c r="E134" s="337">
        <v>57</v>
      </c>
      <c r="F134" s="337">
        <v>54</v>
      </c>
      <c r="G134" s="337">
        <v>51</v>
      </c>
    </row>
    <row r="135" spans="1:7" ht="31" x14ac:dyDescent="0.3">
      <c r="A135" s="746" t="s">
        <v>7069</v>
      </c>
      <c r="B135" s="242">
        <v>48</v>
      </c>
      <c r="C135" s="242">
        <v>45</v>
      </c>
      <c r="D135" s="242">
        <v>42</v>
      </c>
      <c r="E135" s="337">
        <v>54</v>
      </c>
      <c r="F135" s="337">
        <v>51</v>
      </c>
      <c r="G135" s="337">
        <v>48</v>
      </c>
    </row>
    <row r="136" spans="1:7" ht="20" customHeight="1" x14ac:dyDescent="0.3">
      <c r="A136" s="744" t="s">
        <v>7070</v>
      </c>
      <c r="B136" s="156"/>
      <c r="C136" s="156"/>
      <c r="D136" s="156"/>
      <c r="E136" s="156"/>
      <c r="F136" s="156"/>
      <c r="G136" s="156"/>
    </row>
    <row r="137" spans="1:7" ht="20" customHeight="1" x14ac:dyDescent="0.3">
      <c r="A137" s="746" t="s">
        <v>2971</v>
      </c>
      <c r="B137" s="242">
        <v>57</v>
      </c>
      <c r="C137" s="242">
        <v>54</v>
      </c>
      <c r="D137" s="242">
        <v>51</v>
      </c>
      <c r="E137" s="242">
        <v>57</v>
      </c>
      <c r="F137" s="242">
        <v>54</v>
      </c>
      <c r="G137" s="242">
        <v>51</v>
      </c>
    </row>
    <row r="138" spans="1:7" ht="20" customHeight="1" x14ac:dyDescent="0.3">
      <c r="A138" s="746" t="s">
        <v>7071</v>
      </c>
      <c r="B138" s="242">
        <v>54</v>
      </c>
      <c r="C138" s="242">
        <v>51</v>
      </c>
      <c r="D138" s="242">
        <v>48</v>
      </c>
      <c r="E138" s="768">
        <v>54</v>
      </c>
      <c r="F138" s="768">
        <v>51</v>
      </c>
      <c r="G138" s="768">
        <v>48</v>
      </c>
    </row>
    <row r="139" spans="1:7" ht="20" customHeight="1" x14ac:dyDescent="0.3">
      <c r="A139" s="746" t="s">
        <v>7072</v>
      </c>
      <c r="B139" s="337">
        <v>51</v>
      </c>
      <c r="C139" s="337">
        <v>48</v>
      </c>
      <c r="D139" s="337">
        <v>45</v>
      </c>
      <c r="E139" s="768"/>
      <c r="F139" s="768"/>
      <c r="G139" s="768"/>
    </row>
    <row r="140" spans="1:7" ht="31" x14ac:dyDescent="0.3">
      <c r="A140" s="746" t="s">
        <v>7096</v>
      </c>
      <c r="B140" s="242">
        <v>54</v>
      </c>
      <c r="C140" s="242">
        <v>51</v>
      </c>
      <c r="D140" s="242">
        <v>48</v>
      </c>
      <c r="E140" s="242">
        <v>54</v>
      </c>
      <c r="F140" s="242">
        <v>51</v>
      </c>
      <c r="G140" s="242">
        <v>48</v>
      </c>
    </row>
    <row r="141" spans="1:7" ht="77.5" x14ac:dyDescent="0.3">
      <c r="A141" s="746" t="s">
        <v>7074</v>
      </c>
      <c r="B141" s="242">
        <v>51</v>
      </c>
      <c r="C141" s="242">
        <v>48</v>
      </c>
      <c r="D141" s="242">
        <v>45</v>
      </c>
      <c r="E141" s="242">
        <v>51</v>
      </c>
      <c r="F141" s="242">
        <v>48</v>
      </c>
      <c r="G141" s="242">
        <v>45</v>
      </c>
    </row>
    <row r="142" spans="1:7" ht="31" x14ac:dyDescent="0.3">
      <c r="A142" s="746" t="s">
        <v>7075</v>
      </c>
      <c r="B142" s="242">
        <v>48</v>
      </c>
      <c r="C142" s="242">
        <v>45</v>
      </c>
      <c r="D142" s="242">
        <v>42</v>
      </c>
      <c r="E142" s="242">
        <v>48</v>
      </c>
      <c r="F142" s="242">
        <v>45</v>
      </c>
      <c r="G142" s="242">
        <v>42</v>
      </c>
    </row>
    <row r="143" spans="1:7" ht="20" customHeight="1" x14ac:dyDescent="0.3">
      <c r="A143" s="744" t="s">
        <v>7076</v>
      </c>
      <c r="B143" s="156"/>
      <c r="C143" s="156"/>
      <c r="D143" s="156"/>
      <c r="E143" s="156"/>
      <c r="F143" s="156"/>
      <c r="G143" s="156"/>
    </row>
    <row r="144" spans="1:7" ht="20" customHeight="1" x14ac:dyDescent="0.3">
      <c r="A144" s="746" t="s">
        <v>7077</v>
      </c>
      <c r="B144" s="242">
        <v>57</v>
      </c>
      <c r="C144" s="242">
        <v>54</v>
      </c>
      <c r="D144" s="242">
        <v>51</v>
      </c>
      <c r="E144" s="337">
        <v>63</v>
      </c>
      <c r="F144" s="337">
        <v>60</v>
      </c>
      <c r="G144" s="337">
        <v>57</v>
      </c>
    </row>
    <row r="145" spans="1:7" ht="20" customHeight="1" x14ac:dyDescent="0.3">
      <c r="A145" s="746" t="s">
        <v>3886</v>
      </c>
      <c r="B145" s="242">
        <v>54</v>
      </c>
      <c r="C145" s="242">
        <v>51</v>
      </c>
      <c r="D145" s="242">
        <v>48</v>
      </c>
      <c r="E145" s="337">
        <v>60</v>
      </c>
      <c r="F145" s="337">
        <v>57</v>
      </c>
      <c r="G145" s="337">
        <v>54</v>
      </c>
    </row>
    <row r="146" spans="1:7" ht="27" customHeight="1" x14ac:dyDescent="0.3">
      <c r="A146" s="746" t="s">
        <v>7078</v>
      </c>
      <c r="B146" s="242">
        <v>51</v>
      </c>
      <c r="C146" s="242">
        <v>48</v>
      </c>
      <c r="D146" s="242">
        <v>45</v>
      </c>
      <c r="E146" s="337">
        <v>57</v>
      </c>
      <c r="F146" s="337">
        <v>54</v>
      </c>
      <c r="G146" s="337">
        <v>51</v>
      </c>
    </row>
    <row r="147" spans="1:7" ht="31" x14ac:dyDescent="0.3">
      <c r="A147" s="746" t="s">
        <v>7079</v>
      </c>
      <c r="B147" s="242">
        <v>48</v>
      </c>
      <c r="C147" s="242">
        <v>45</v>
      </c>
      <c r="D147" s="242">
        <v>42</v>
      </c>
      <c r="E147" s="337">
        <v>54</v>
      </c>
      <c r="F147" s="337">
        <v>51</v>
      </c>
      <c r="G147" s="337">
        <v>48</v>
      </c>
    </row>
    <row r="148" spans="1:7" ht="20" customHeight="1" x14ac:dyDescent="0.3">
      <c r="A148" s="744" t="s">
        <v>7080</v>
      </c>
      <c r="B148" s="156"/>
      <c r="C148" s="156"/>
      <c r="D148" s="156"/>
      <c r="E148" s="156"/>
      <c r="F148" s="156"/>
      <c r="G148" s="156"/>
    </row>
    <row r="149" spans="1:7" ht="20" customHeight="1" x14ac:dyDescent="0.3">
      <c r="A149" s="165" t="s">
        <v>7081</v>
      </c>
      <c r="B149" s="754">
        <v>54</v>
      </c>
      <c r="C149" s="754">
        <v>51</v>
      </c>
      <c r="D149" s="754">
        <v>48</v>
      </c>
      <c r="E149" s="754">
        <v>54</v>
      </c>
      <c r="F149" s="754">
        <v>51</v>
      </c>
      <c r="G149" s="754">
        <v>48</v>
      </c>
    </row>
    <row r="150" spans="1:7" ht="31" x14ac:dyDescent="0.3">
      <c r="A150" s="165" t="s">
        <v>7082</v>
      </c>
      <c r="B150" s="754">
        <v>50</v>
      </c>
      <c r="C150" s="754">
        <v>47</v>
      </c>
      <c r="D150" s="754">
        <v>44</v>
      </c>
      <c r="E150" s="774">
        <v>50</v>
      </c>
      <c r="F150" s="774">
        <v>47</v>
      </c>
      <c r="G150" s="774">
        <v>44</v>
      </c>
    </row>
    <row r="151" spans="1:7" ht="20" customHeight="1" x14ac:dyDescent="0.3">
      <c r="A151" s="165" t="s">
        <v>7111</v>
      </c>
      <c r="B151" s="754">
        <v>46</v>
      </c>
      <c r="C151" s="754">
        <v>43</v>
      </c>
      <c r="D151" s="754">
        <v>40</v>
      </c>
      <c r="E151" s="775"/>
      <c r="F151" s="775"/>
      <c r="G151" s="775"/>
    </row>
    <row r="152" spans="1:7" ht="46.5" x14ac:dyDescent="0.3">
      <c r="A152" s="165" t="s">
        <v>7110</v>
      </c>
      <c r="B152" s="754">
        <v>46</v>
      </c>
      <c r="C152" s="754">
        <v>43</v>
      </c>
      <c r="D152" s="754">
        <v>40</v>
      </c>
      <c r="E152" s="754">
        <v>46</v>
      </c>
      <c r="F152" s="754">
        <v>43</v>
      </c>
      <c r="G152" s="754">
        <v>40</v>
      </c>
    </row>
    <row r="153" spans="1:7" ht="20" customHeight="1" x14ac:dyDescent="0.3">
      <c r="A153" s="749" t="s">
        <v>7083</v>
      </c>
      <c r="B153" s="242"/>
      <c r="C153" s="242"/>
      <c r="D153" s="242"/>
      <c r="E153" s="242"/>
      <c r="F153" s="242"/>
      <c r="G153" s="242"/>
    </row>
    <row r="154" spans="1:7" ht="20" customHeight="1" x14ac:dyDescent="0.3">
      <c r="A154" s="746" t="s">
        <v>2331</v>
      </c>
      <c r="B154" s="156"/>
      <c r="C154" s="156"/>
      <c r="D154" s="156"/>
      <c r="E154" s="156"/>
      <c r="F154" s="156"/>
      <c r="G154" s="156"/>
    </row>
    <row r="155" spans="1:7" ht="31" x14ac:dyDescent="0.3">
      <c r="A155" s="746" t="s">
        <v>7084</v>
      </c>
      <c r="B155" s="242">
        <v>54</v>
      </c>
      <c r="C155" s="242">
        <v>51</v>
      </c>
      <c r="D155" s="242">
        <v>48</v>
      </c>
      <c r="E155" s="776">
        <v>62</v>
      </c>
      <c r="F155" s="776">
        <v>59</v>
      </c>
      <c r="G155" s="776">
        <v>55</v>
      </c>
    </row>
    <row r="156" spans="1:7" ht="20" customHeight="1" x14ac:dyDescent="0.3">
      <c r="A156" s="746" t="s">
        <v>7085</v>
      </c>
      <c r="B156" s="242">
        <v>50</v>
      </c>
      <c r="C156" s="242">
        <v>47</v>
      </c>
      <c r="D156" s="242">
        <v>44</v>
      </c>
      <c r="E156" s="776"/>
      <c r="F156" s="776"/>
      <c r="G156" s="776"/>
    </row>
    <row r="157" spans="1:7" ht="77.5" x14ac:dyDescent="0.3">
      <c r="A157" s="746" t="s">
        <v>7086</v>
      </c>
      <c r="B157" s="242">
        <v>46</v>
      </c>
      <c r="C157" s="242">
        <v>43</v>
      </c>
      <c r="D157" s="242">
        <v>40</v>
      </c>
      <c r="E157" s="233">
        <v>58</v>
      </c>
      <c r="F157" s="233">
        <v>54</v>
      </c>
      <c r="G157" s="233">
        <v>51</v>
      </c>
    </row>
    <row r="158" spans="1:7" ht="20" customHeight="1" x14ac:dyDescent="0.3">
      <c r="A158" s="77" t="s">
        <v>7097</v>
      </c>
    </row>
    <row r="159" spans="1:7" ht="20" customHeight="1" x14ac:dyDescent="0.3">
      <c r="A159" s="741" t="s">
        <v>0</v>
      </c>
      <c r="B159" s="741"/>
      <c r="C159" s="741"/>
      <c r="D159" s="741"/>
      <c r="E159" s="741"/>
      <c r="F159" s="741"/>
      <c r="G159" s="741"/>
    </row>
    <row r="160" spans="1:7" ht="44" customHeight="1" x14ac:dyDescent="0.3">
      <c r="A160" s="742" t="s">
        <v>1996</v>
      </c>
      <c r="B160" s="777" t="s">
        <v>7049</v>
      </c>
      <c r="C160" s="778"/>
      <c r="D160" s="779"/>
      <c r="E160" s="742" t="s">
        <v>7050</v>
      </c>
      <c r="F160" s="742"/>
      <c r="G160" s="742"/>
    </row>
    <row r="161" spans="1:10" ht="14" x14ac:dyDescent="0.3">
      <c r="A161" s="780"/>
      <c r="B161" s="781" t="s">
        <v>2968</v>
      </c>
      <c r="C161" s="781" t="s">
        <v>2969</v>
      </c>
      <c r="D161" s="781" t="s">
        <v>2970</v>
      </c>
      <c r="E161" s="781" t="s">
        <v>2968</v>
      </c>
      <c r="F161" s="781" t="s">
        <v>2969</v>
      </c>
      <c r="G161" s="781" t="s">
        <v>2970</v>
      </c>
    </row>
    <row r="162" spans="1:10" s="2" customFormat="1" ht="20" customHeight="1" x14ac:dyDescent="0.35">
      <c r="A162" s="782" t="s">
        <v>7051</v>
      </c>
      <c r="B162" s="783"/>
      <c r="C162" s="783"/>
      <c r="D162" s="783"/>
      <c r="E162" s="783"/>
      <c r="F162" s="783"/>
      <c r="G162" s="783"/>
    </row>
    <row r="163" spans="1:10" s="2" customFormat="1" ht="112" customHeight="1" x14ac:dyDescent="0.35">
      <c r="A163" s="439" t="s">
        <v>7052</v>
      </c>
      <c r="B163" s="242">
        <v>39</v>
      </c>
      <c r="C163" s="242">
        <v>36</v>
      </c>
      <c r="D163" s="242">
        <v>33</v>
      </c>
      <c r="E163" s="242">
        <v>39</v>
      </c>
      <c r="F163" s="242">
        <v>36</v>
      </c>
      <c r="G163" s="242">
        <v>33</v>
      </c>
    </row>
    <row r="164" spans="1:10" s="2" customFormat="1" ht="20" customHeight="1" x14ac:dyDescent="0.35">
      <c r="A164" s="439" t="s">
        <v>2005</v>
      </c>
      <c r="B164" s="242">
        <v>32</v>
      </c>
      <c r="C164" s="242">
        <v>29</v>
      </c>
      <c r="D164" s="242">
        <v>26</v>
      </c>
      <c r="E164" s="242">
        <v>32</v>
      </c>
      <c r="F164" s="242">
        <v>29</v>
      </c>
      <c r="G164" s="242">
        <v>26</v>
      </c>
    </row>
    <row r="165" spans="1:10" s="2" customFormat="1" ht="46.5" x14ac:dyDescent="0.35">
      <c r="A165" s="439" t="s">
        <v>2006</v>
      </c>
      <c r="B165" s="242">
        <v>25</v>
      </c>
      <c r="C165" s="242">
        <v>22</v>
      </c>
      <c r="D165" s="242">
        <v>19</v>
      </c>
      <c r="E165" s="242">
        <v>25</v>
      </c>
      <c r="F165" s="242">
        <v>22</v>
      </c>
      <c r="G165" s="242">
        <v>19</v>
      </c>
    </row>
    <row r="166" spans="1:10" s="2" customFormat="1" ht="20" customHeight="1" x14ac:dyDescent="0.35">
      <c r="A166" s="433" t="s">
        <v>7054</v>
      </c>
      <c r="B166" s="156"/>
      <c r="C166" s="156"/>
      <c r="D166" s="156"/>
      <c r="E166" s="156"/>
      <c r="F166" s="156"/>
      <c r="G166" s="156"/>
    </row>
    <row r="167" spans="1:10" s="2" customFormat="1" ht="51" customHeight="1" x14ac:dyDescent="0.35">
      <c r="A167" s="112" t="s">
        <v>7055</v>
      </c>
      <c r="B167" s="156">
        <v>30</v>
      </c>
      <c r="C167" s="156">
        <v>27</v>
      </c>
      <c r="D167" s="156">
        <v>24</v>
      </c>
      <c r="E167" s="765">
        <f>B167</f>
        <v>30</v>
      </c>
      <c r="F167" s="765">
        <f>C167</f>
        <v>27</v>
      </c>
      <c r="G167" s="765">
        <f>D167</f>
        <v>24</v>
      </c>
      <c r="H167" s="2">
        <f t="shared" ref="H167:J170" si="5">B167*1.1</f>
        <v>33</v>
      </c>
      <c r="I167" s="2">
        <f t="shared" si="5"/>
        <v>29.700000000000003</v>
      </c>
      <c r="J167" s="2">
        <f t="shared" si="5"/>
        <v>26.400000000000002</v>
      </c>
    </row>
    <row r="168" spans="1:10" s="2" customFormat="1" ht="39" customHeight="1" x14ac:dyDescent="0.35">
      <c r="A168" s="112" t="s">
        <v>7056</v>
      </c>
      <c r="B168" s="156">
        <v>27</v>
      </c>
      <c r="C168" s="156">
        <v>24</v>
      </c>
      <c r="D168" s="156">
        <v>21</v>
      </c>
      <c r="E168" s="766"/>
      <c r="F168" s="766"/>
      <c r="G168" s="766"/>
    </row>
    <row r="169" spans="1:10" s="2" customFormat="1" ht="20" customHeight="1" x14ac:dyDescent="0.35">
      <c r="A169" s="112" t="s">
        <v>5124</v>
      </c>
      <c r="B169" s="156">
        <v>27</v>
      </c>
      <c r="C169" s="156">
        <v>24</v>
      </c>
      <c r="D169" s="156">
        <v>21</v>
      </c>
      <c r="E169" s="156">
        <v>27</v>
      </c>
      <c r="F169" s="156">
        <v>24</v>
      </c>
      <c r="G169" s="156">
        <v>21</v>
      </c>
      <c r="H169" s="2">
        <f t="shared" si="5"/>
        <v>29.700000000000003</v>
      </c>
      <c r="I169" s="2">
        <f t="shared" si="5"/>
        <v>26.400000000000002</v>
      </c>
      <c r="J169" s="2">
        <f t="shared" si="5"/>
        <v>23.1</v>
      </c>
    </row>
    <row r="170" spans="1:10" s="2" customFormat="1" ht="20" customHeight="1" x14ac:dyDescent="0.35">
      <c r="A170" s="112" t="s">
        <v>5125</v>
      </c>
      <c r="B170" s="156">
        <v>22</v>
      </c>
      <c r="C170" s="156">
        <v>19</v>
      </c>
      <c r="D170" s="156">
        <v>16</v>
      </c>
      <c r="E170" s="156">
        <v>22</v>
      </c>
      <c r="F170" s="156">
        <v>19</v>
      </c>
      <c r="G170" s="156">
        <v>16</v>
      </c>
      <c r="H170" s="2">
        <f t="shared" si="5"/>
        <v>24.200000000000003</v>
      </c>
      <c r="I170" s="2">
        <f t="shared" si="5"/>
        <v>20.900000000000002</v>
      </c>
      <c r="J170" s="2">
        <f t="shared" si="5"/>
        <v>17.600000000000001</v>
      </c>
    </row>
    <row r="171" spans="1:10" s="2" customFormat="1" ht="20" customHeight="1" x14ac:dyDescent="0.35">
      <c r="A171" s="433" t="s">
        <v>7057</v>
      </c>
      <c r="B171" s="156"/>
      <c r="C171" s="156"/>
      <c r="D171" s="156"/>
      <c r="E171" s="156"/>
      <c r="F171" s="156"/>
      <c r="G171" s="156"/>
    </row>
    <row r="172" spans="1:10" s="2" customFormat="1" ht="18" customHeight="1" x14ac:dyDescent="0.35">
      <c r="A172" s="439" t="s">
        <v>7058</v>
      </c>
      <c r="B172" s="242">
        <v>29</v>
      </c>
      <c r="C172" s="242">
        <v>26</v>
      </c>
      <c r="D172" s="242">
        <v>23</v>
      </c>
      <c r="E172" s="337">
        <v>33</v>
      </c>
      <c r="F172" s="337">
        <v>30</v>
      </c>
      <c r="G172" s="337">
        <v>26</v>
      </c>
    </row>
    <row r="173" spans="1:10" s="2" customFormat="1" ht="46.5" x14ac:dyDescent="0.35">
      <c r="A173" s="439" t="s">
        <v>5141</v>
      </c>
      <c r="B173" s="242">
        <v>27</v>
      </c>
      <c r="C173" s="242">
        <v>24</v>
      </c>
      <c r="D173" s="242">
        <v>21</v>
      </c>
      <c r="E173" s="337">
        <v>31</v>
      </c>
      <c r="F173" s="337">
        <v>28</v>
      </c>
      <c r="G173" s="337">
        <v>24</v>
      </c>
    </row>
    <row r="174" spans="1:10" s="2" customFormat="1" ht="20" customHeight="1" x14ac:dyDescent="0.35">
      <c r="A174" s="439" t="s">
        <v>7059</v>
      </c>
      <c r="B174" s="242">
        <v>25</v>
      </c>
      <c r="C174" s="242">
        <v>22</v>
      </c>
      <c r="D174" s="242">
        <v>19</v>
      </c>
      <c r="E174" s="337">
        <v>29</v>
      </c>
      <c r="F174" s="337">
        <v>25</v>
      </c>
      <c r="G174" s="337">
        <v>22</v>
      </c>
    </row>
    <row r="175" spans="1:10" s="2" customFormat="1" ht="20" customHeight="1" x14ac:dyDescent="0.35">
      <c r="A175" s="439" t="s">
        <v>7098</v>
      </c>
      <c r="B175" s="242">
        <v>22</v>
      </c>
      <c r="C175" s="242">
        <v>19</v>
      </c>
      <c r="D175" s="242">
        <v>16</v>
      </c>
      <c r="E175" s="337">
        <v>25</v>
      </c>
      <c r="F175" s="337">
        <v>22</v>
      </c>
      <c r="G175" s="337">
        <v>18</v>
      </c>
    </row>
    <row r="176" spans="1:10" s="2" customFormat="1" ht="20" customHeight="1" x14ac:dyDescent="0.35">
      <c r="A176" s="439" t="s">
        <v>7099</v>
      </c>
      <c r="B176" s="242">
        <v>20</v>
      </c>
      <c r="C176" s="242">
        <v>17</v>
      </c>
      <c r="D176" s="242">
        <v>14</v>
      </c>
      <c r="E176" s="337">
        <v>23</v>
      </c>
      <c r="F176" s="337">
        <v>20</v>
      </c>
      <c r="G176" s="337">
        <v>16</v>
      </c>
    </row>
    <row r="177" spans="1:7" s="2" customFormat="1" ht="20" customHeight="1" x14ac:dyDescent="0.35">
      <c r="A177" s="433" t="s">
        <v>7061</v>
      </c>
      <c r="B177" s="156"/>
      <c r="C177" s="156"/>
      <c r="D177" s="156"/>
      <c r="E177" s="156"/>
      <c r="F177" s="156"/>
      <c r="G177" s="156"/>
    </row>
    <row r="178" spans="1:7" s="2" customFormat="1" ht="20" customHeight="1" x14ac:dyDescent="0.35">
      <c r="A178" s="439" t="s">
        <v>3446</v>
      </c>
      <c r="B178" s="242">
        <v>28</v>
      </c>
      <c r="C178" s="242">
        <v>25</v>
      </c>
      <c r="D178" s="242">
        <v>22</v>
      </c>
      <c r="E178" s="242">
        <v>28</v>
      </c>
      <c r="F178" s="242">
        <v>25</v>
      </c>
      <c r="G178" s="242">
        <v>22</v>
      </c>
    </row>
    <row r="179" spans="1:7" s="2" customFormat="1" ht="62" x14ac:dyDescent="0.35">
      <c r="A179" s="439" t="s">
        <v>7062</v>
      </c>
      <c r="B179" s="242">
        <v>27</v>
      </c>
      <c r="C179" s="242">
        <v>24</v>
      </c>
      <c r="D179" s="242">
        <v>21</v>
      </c>
      <c r="E179" s="242">
        <v>27</v>
      </c>
      <c r="F179" s="242">
        <v>24</v>
      </c>
      <c r="G179" s="242">
        <v>21</v>
      </c>
    </row>
    <row r="180" spans="1:7" s="2" customFormat="1" ht="20" customHeight="1" x14ac:dyDescent="0.35">
      <c r="A180" s="439" t="s">
        <v>7089</v>
      </c>
      <c r="B180" s="242">
        <v>22</v>
      </c>
      <c r="C180" s="242">
        <v>19</v>
      </c>
      <c r="D180" s="242">
        <v>16</v>
      </c>
      <c r="E180" s="242">
        <v>22</v>
      </c>
      <c r="F180" s="242">
        <v>19</v>
      </c>
      <c r="G180" s="242">
        <v>16</v>
      </c>
    </row>
    <row r="181" spans="1:7" s="2" customFormat="1" ht="21.5" customHeight="1" x14ac:dyDescent="0.35">
      <c r="A181" s="439" t="s">
        <v>7064</v>
      </c>
      <c r="B181" s="242">
        <v>20</v>
      </c>
      <c r="C181" s="242">
        <v>17</v>
      </c>
      <c r="D181" s="242">
        <v>14</v>
      </c>
      <c r="E181" s="242">
        <v>20</v>
      </c>
      <c r="F181" s="242">
        <v>17</v>
      </c>
      <c r="G181" s="242">
        <v>14</v>
      </c>
    </row>
    <row r="182" spans="1:7" s="2" customFormat="1" ht="20" customHeight="1" x14ac:dyDescent="0.35">
      <c r="A182" s="433" t="s">
        <v>7065</v>
      </c>
      <c r="B182" s="156"/>
      <c r="C182" s="156"/>
      <c r="D182" s="156"/>
      <c r="E182" s="156"/>
      <c r="F182" s="156"/>
      <c r="G182" s="156"/>
    </row>
    <row r="183" spans="1:7" s="2" customFormat="1" x14ac:dyDescent="0.35">
      <c r="A183" s="439" t="s">
        <v>7066</v>
      </c>
      <c r="B183" s="242">
        <v>20</v>
      </c>
      <c r="C183" s="242">
        <v>17</v>
      </c>
      <c r="D183" s="242">
        <v>14</v>
      </c>
      <c r="E183" s="337">
        <v>25</v>
      </c>
      <c r="F183" s="337">
        <v>22</v>
      </c>
      <c r="G183" s="337">
        <v>19</v>
      </c>
    </row>
    <row r="184" spans="1:7" s="2" customFormat="1" ht="20" customHeight="1" x14ac:dyDescent="0.35">
      <c r="A184" s="439" t="s">
        <v>7090</v>
      </c>
      <c r="B184" s="242">
        <v>17</v>
      </c>
      <c r="C184" s="242">
        <v>14</v>
      </c>
      <c r="D184" s="242">
        <v>11</v>
      </c>
      <c r="E184" s="337">
        <v>20</v>
      </c>
      <c r="F184" s="337">
        <v>17</v>
      </c>
      <c r="G184" s="337">
        <v>14</v>
      </c>
    </row>
    <row r="185" spans="1:7" s="2" customFormat="1" ht="31" x14ac:dyDescent="0.35">
      <c r="A185" s="439" t="s">
        <v>7068</v>
      </c>
      <c r="B185" s="242">
        <v>14</v>
      </c>
      <c r="C185" s="242">
        <v>12</v>
      </c>
      <c r="D185" s="242">
        <v>10</v>
      </c>
      <c r="E185" s="337">
        <v>17</v>
      </c>
      <c r="F185" s="337">
        <v>14</v>
      </c>
      <c r="G185" s="337">
        <v>11</v>
      </c>
    </row>
    <row r="186" spans="1:7" s="2" customFormat="1" ht="31" x14ac:dyDescent="0.35">
      <c r="A186" s="439" t="s">
        <v>4560</v>
      </c>
      <c r="B186" s="242">
        <v>12</v>
      </c>
      <c r="C186" s="242">
        <v>10</v>
      </c>
      <c r="D186" s="242">
        <v>9</v>
      </c>
      <c r="E186" s="337">
        <v>13</v>
      </c>
      <c r="F186" s="337">
        <v>11</v>
      </c>
      <c r="G186" s="337">
        <v>10</v>
      </c>
    </row>
    <row r="187" spans="1:7" s="2" customFormat="1" ht="20" customHeight="1" x14ac:dyDescent="0.35">
      <c r="A187" s="433" t="s">
        <v>7070</v>
      </c>
      <c r="B187" s="156"/>
      <c r="C187" s="156"/>
      <c r="D187" s="156"/>
      <c r="E187" s="156"/>
      <c r="F187" s="156"/>
      <c r="G187" s="156"/>
    </row>
    <row r="188" spans="1:7" s="2" customFormat="1" ht="20" customHeight="1" x14ac:dyDescent="0.35">
      <c r="A188" s="439" t="s">
        <v>2971</v>
      </c>
      <c r="B188" s="242">
        <v>25</v>
      </c>
      <c r="C188" s="242">
        <v>22</v>
      </c>
      <c r="D188" s="242">
        <v>19</v>
      </c>
      <c r="E188" s="784">
        <v>28</v>
      </c>
      <c r="F188" s="784">
        <v>25</v>
      </c>
      <c r="G188" s="784">
        <v>22</v>
      </c>
    </row>
    <row r="189" spans="1:7" s="2" customFormat="1" ht="20" customHeight="1" x14ac:dyDescent="0.35">
      <c r="A189" s="439" t="s">
        <v>7071</v>
      </c>
      <c r="B189" s="242">
        <v>24</v>
      </c>
      <c r="C189" s="242">
        <v>21</v>
      </c>
      <c r="D189" s="242">
        <v>18</v>
      </c>
      <c r="E189" s="768">
        <v>27</v>
      </c>
      <c r="F189" s="768">
        <v>24</v>
      </c>
      <c r="G189" s="768">
        <v>21</v>
      </c>
    </row>
    <row r="190" spans="1:7" s="2" customFormat="1" ht="31" x14ac:dyDescent="0.35">
      <c r="A190" s="439" t="s">
        <v>7096</v>
      </c>
      <c r="B190" s="242">
        <v>22</v>
      </c>
      <c r="C190" s="242">
        <v>19</v>
      </c>
      <c r="D190" s="242">
        <v>16</v>
      </c>
      <c r="E190" s="768"/>
      <c r="F190" s="768"/>
      <c r="G190" s="768"/>
    </row>
    <row r="191" spans="1:7" s="2" customFormat="1" ht="20" customHeight="1" x14ac:dyDescent="0.35">
      <c r="A191" s="439" t="s">
        <v>7072</v>
      </c>
      <c r="B191" s="242">
        <v>24</v>
      </c>
      <c r="C191" s="242">
        <v>21</v>
      </c>
      <c r="D191" s="242">
        <v>18</v>
      </c>
      <c r="E191" s="784">
        <v>27</v>
      </c>
      <c r="F191" s="784">
        <v>24</v>
      </c>
      <c r="G191" s="784">
        <v>21</v>
      </c>
    </row>
    <row r="192" spans="1:7" s="2" customFormat="1" ht="77.5" x14ac:dyDescent="0.35">
      <c r="A192" s="439" t="s">
        <v>7092</v>
      </c>
      <c r="B192" s="242">
        <v>22</v>
      </c>
      <c r="C192" s="242">
        <v>19</v>
      </c>
      <c r="D192" s="242">
        <v>16</v>
      </c>
      <c r="E192" s="784">
        <v>25</v>
      </c>
      <c r="F192" s="784">
        <v>22</v>
      </c>
      <c r="G192" s="784">
        <v>19</v>
      </c>
    </row>
    <row r="193" spans="1:7" s="2" customFormat="1" ht="31" x14ac:dyDescent="0.35">
      <c r="A193" s="439" t="s">
        <v>7075</v>
      </c>
      <c r="B193" s="242">
        <v>18</v>
      </c>
      <c r="C193" s="242">
        <v>15</v>
      </c>
      <c r="D193" s="242">
        <v>12</v>
      </c>
      <c r="E193" s="784">
        <v>21</v>
      </c>
      <c r="F193" s="784">
        <v>18</v>
      </c>
      <c r="G193" s="784">
        <v>15</v>
      </c>
    </row>
    <row r="194" spans="1:7" s="2" customFormat="1" ht="20" customHeight="1" x14ac:dyDescent="0.35">
      <c r="A194" s="433" t="s">
        <v>7076</v>
      </c>
      <c r="B194" s="156"/>
      <c r="C194" s="156"/>
      <c r="D194" s="156"/>
      <c r="E194" s="156"/>
      <c r="F194" s="156"/>
      <c r="G194" s="156"/>
    </row>
    <row r="195" spans="1:7" s="2" customFormat="1" ht="20" customHeight="1" x14ac:dyDescent="0.35">
      <c r="A195" s="439" t="s">
        <v>7077</v>
      </c>
      <c r="B195" s="242">
        <v>23</v>
      </c>
      <c r="C195" s="242">
        <v>20</v>
      </c>
      <c r="D195" s="242">
        <v>17</v>
      </c>
      <c r="E195" s="337">
        <v>25</v>
      </c>
      <c r="F195" s="337">
        <v>22</v>
      </c>
      <c r="G195" s="337">
        <v>19</v>
      </c>
    </row>
    <row r="196" spans="1:7" s="2" customFormat="1" ht="20" customHeight="1" x14ac:dyDescent="0.35">
      <c r="A196" s="439" t="s">
        <v>3886</v>
      </c>
      <c r="B196" s="242">
        <v>18</v>
      </c>
      <c r="C196" s="242">
        <v>15</v>
      </c>
      <c r="D196" s="242">
        <v>12</v>
      </c>
      <c r="E196" s="337">
        <v>20</v>
      </c>
      <c r="F196" s="337">
        <v>17</v>
      </c>
      <c r="G196" s="337">
        <v>14</v>
      </c>
    </row>
    <row r="197" spans="1:7" s="2" customFormat="1" ht="31" x14ac:dyDescent="0.35">
      <c r="A197" s="439" t="s">
        <v>3887</v>
      </c>
      <c r="B197" s="242">
        <v>15</v>
      </c>
      <c r="C197" s="242">
        <v>12</v>
      </c>
      <c r="D197" s="242">
        <v>9</v>
      </c>
      <c r="E197" s="337">
        <v>17</v>
      </c>
      <c r="F197" s="337">
        <v>14</v>
      </c>
      <c r="G197" s="337">
        <v>11</v>
      </c>
    </row>
    <row r="198" spans="1:7" s="2" customFormat="1" ht="20" customHeight="1" x14ac:dyDescent="0.35">
      <c r="A198" s="439" t="s">
        <v>7100</v>
      </c>
      <c r="B198" s="242">
        <v>12</v>
      </c>
      <c r="C198" s="242">
        <v>10</v>
      </c>
      <c r="D198" s="242">
        <v>6.5</v>
      </c>
      <c r="E198" s="337">
        <v>13</v>
      </c>
      <c r="F198" s="337">
        <v>11</v>
      </c>
      <c r="G198" s="337">
        <v>7.5</v>
      </c>
    </row>
    <row r="199" spans="1:7" s="2" customFormat="1" ht="31" x14ac:dyDescent="0.35">
      <c r="A199" s="439" t="s">
        <v>7101</v>
      </c>
      <c r="B199" s="242">
        <v>12</v>
      </c>
      <c r="C199" s="242">
        <v>10</v>
      </c>
      <c r="D199" s="242">
        <v>9</v>
      </c>
      <c r="E199" s="337">
        <v>13</v>
      </c>
      <c r="F199" s="337">
        <v>11</v>
      </c>
      <c r="G199" s="337">
        <v>10</v>
      </c>
    </row>
    <row r="200" spans="1:7" s="2" customFormat="1" ht="20" customHeight="1" x14ac:dyDescent="0.35">
      <c r="A200" s="433" t="s">
        <v>7080</v>
      </c>
      <c r="B200" s="156"/>
      <c r="C200" s="156"/>
      <c r="D200" s="156"/>
      <c r="E200" s="156"/>
      <c r="F200" s="156"/>
      <c r="G200" s="156"/>
    </row>
    <row r="201" spans="1:7" s="2" customFormat="1" ht="20" customHeight="1" x14ac:dyDescent="0.35">
      <c r="A201" s="165" t="s">
        <v>7081</v>
      </c>
      <c r="B201" s="123">
        <v>20</v>
      </c>
      <c r="C201" s="123">
        <v>17</v>
      </c>
      <c r="D201" s="123">
        <v>14</v>
      </c>
      <c r="E201" s="123">
        <v>20</v>
      </c>
      <c r="F201" s="123">
        <v>17</v>
      </c>
      <c r="G201" s="123">
        <v>14</v>
      </c>
    </row>
    <row r="202" spans="1:7" s="2" customFormat="1" ht="31" x14ac:dyDescent="0.35">
      <c r="A202" s="165" t="s">
        <v>7082</v>
      </c>
      <c r="B202" s="123">
        <v>14</v>
      </c>
      <c r="C202" s="123">
        <v>11</v>
      </c>
      <c r="D202" s="123">
        <v>9</v>
      </c>
      <c r="E202" s="723">
        <v>14</v>
      </c>
      <c r="F202" s="723">
        <v>11</v>
      </c>
      <c r="G202" s="723">
        <v>9</v>
      </c>
    </row>
    <row r="203" spans="1:7" s="2" customFormat="1" ht="20" customHeight="1" x14ac:dyDescent="0.35">
      <c r="A203" s="165" t="s">
        <v>7111</v>
      </c>
      <c r="B203" s="123">
        <v>12</v>
      </c>
      <c r="C203" s="123">
        <v>10</v>
      </c>
      <c r="D203" s="123">
        <v>6.5</v>
      </c>
      <c r="E203" s="785"/>
      <c r="F203" s="785"/>
      <c r="G203" s="785"/>
    </row>
    <row r="204" spans="1:7" s="2" customFormat="1" ht="46.5" x14ac:dyDescent="0.35">
      <c r="A204" s="165" t="s">
        <v>7110</v>
      </c>
      <c r="B204" s="123">
        <v>12</v>
      </c>
      <c r="C204" s="123">
        <v>10</v>
      </c>
      <c r="D204" s="123">
        <v>6.5</v>
      </c>
      <c r="E204" s="123">
        <v>12</v>
      </c>
      <c r="F204" s="123">
        <v>10</v>
      </c>
      <c r="G204" s="123">
        <v>7</v>
      </c>
    </row>
    <row r="205" spans="1:7" s="2" customFormat="1" ht="20" customHeight="1" x14ac:dyDescent="0.35">
      <c r="A205" s="433" t="s">
        <v>7093</v>
      </c>
      <c r="B205" s="156"/>
      <c r="C205" s="156"/>
      <c r="D205" s="156"/>
      <c r="E205" s="156"/>
      <c r="F205" s="156"/>
      <c r="G205" s="156"/>
    </row>
    <row r="206" spans="1:7" s="2" customFormat="1" ht="20" customHeight="1" x14ac:dyDescent="0.35">
      <c r="A206" s="439" t="s">
        <v>7102</v>
      </c>
      <c r="B206" s="242">
        <v>20</v>
      </c>
      <c r="C206" s="242">
        <v>17</v>
      </c>
      <c r="D206" s="242">
        <v>14</v>
      </c>
      <c r="E206" s="128">
        <v>22</v>
      </c>
      <c r="F206" s="128">
        <v>19</v>
      </c>
      <c r="G206" s="128">
        <v>15</v>
      </c>
    </row>
    <row r="207" spans="1:7" s="2" customFormat="1" ht="31" x14ac:dyDescent="0.35">
      <c r="A207" s="439" t="s">
        <v>7103</v>
      </c>
      <c r="B207" s="242">
        <v>14</v>
      </c>
      <c r="C207" s="242">
        <v>11</v>
      </c>
      <c r="D207" s="242">
        <v>9</v>
      </c>
      <c r="E207" s="776">
        <v>15</v>
      </c>
      <c r="F207" s="776">
        <v>12</v>
      </c>
      <c r="G207" s="776">
        <v>10</v>
      </c>
    </row>
    <row r="208" spans="1:7" s="2" customFormat="1" ht="20" customHeight="1" x14ac:dyDescent="0.35">
      <c r="A208" s="439" t="s">
        <v>7094</v>
      </c>
      <c r="B208" s="242">
        <v>13</v>
      </c>
      <c r="C208" s="242">
        <v>11</v>
      </c>
      <c r="D208" s="242">
        <v>8</v>
      </c>
      <c r="E208" s="776"/>
      <c r="F208" s="776"/>
      <c r="G208" s="776"/>
    </row>
    <row r="209" spans="1:7" s="2" customFormat="1" ht="31" x14ac:dyDescent="0.35">
      <c r="A209" s="439" t="s">
        <v>7104</v>
      </c>
      <c r="B209" s="242">
        <v>13</v>
      </c>
      <c r="C209" s="242">
        <v>11</v>
      </c>
      <c r="D209" s="242">
        <v>8</v>
      </c>
      <c r="E209" s="128">
        <v>14</v>
      </c>
      <c r="F209" s="128">
        <v>12</v>
      </c>
      <c r="G209" s="128">
        <v>9</v>
      </c>
    </row>
    <row r="210" spans="1:7" s="2" customFormat="1" ht="31" x14ac:dyDescent="0.35">
      <c r="A210" s="439" t="s">
        <v>7105</v>
      </c>
      <c r="B210" s="242">
        <v>12</v>
      </c>
      <c r="C210" s="242">
        <v>10</v>
      </c>
      <c r="D210" s="242">
        <v>8</v>
      </c>
      <c r="E210" s="128">
        <v>13</v>
      </c>
      <c r="F210" s="128">
        <v>11</v>
      </c>
      <c r="G210" s="128">
        <v>9</v>
      </c>
    </row>
    <row r="211" spans="1:7" s="2" customFormat="1" ht="31" x14ac:dyDescent="0.35">
      <c r="A211" s="439" t="s">
        <v>7106</v>
      </c>
      <c r="B211" s="242">
        <v>12</v>
      </c>
      <c r="C211" s="242">
        <v>10</v>
      </c>
      <c r="D211" s="242">
        <v>6.5</v>
      </c>
      <c r="E211" s="128">
        <v>13</v>
      </c>
      <c r="F211" s="128">
        <v>11</v>
      </c>
      <c r="G211" s="128">
        <v>7</v>
      </c>
    </row>
    <row r="212" spans="1:7" ht="20" customHeight="1" x14ac:dyDescent="0.3">
      <c r="A212" s="77" t="s">
        <v>7107</v>
      </c>
    </row>
    <row r="213" spans="1:7" ht="20" customHeight="1" x14ac:dyDescent="0.3">
      <c r="A213" s="741" t="s">
        <v>0</v>
      </c>
      <c r="B213" s="741"/>
      <c r="C213" s="741"/>
      <c r="D213" s="741"/>
      <c r="E213" s="741"/>
      <c r="F213" s="741"/>
      <c r="G213" s="741"/>
    </row>
    <row r="214" spans="1:7" ht="45.5" customHeight="1" x14ac:dyDescent="0.3">
      <c r="A214" s="742" t="s">
        <v>1996</v>
      </c>
      <c r="B214" s="742" t="s">
        <v>7049</v>
      </c>
      <c r="C214" s="742"/>
      <c r="D214" s="742"/>
      <c r="E214" s="742" t="s">
        <v>7050</v>
      </c>
      <c r="F214" s="742"/>
      <c r="G214" s="742"/>
    </row>
    <row r="215" spans="1:7" ht="18" customHeight="1" x14ac:dyDescent="0.3">
      <c r="A215" s="742"/>
      <c r="B215" s="762" t="s">
        <v>2968</v>
      </c>
      <c r="C215" s="762" t="s">
        <v>2969</v>
      </c>
      <c r="D215" s="762" t="s">
        <v>2970</v>
      </c>
      <c r="E215" s="762" t="s">
        <v>2968</v>
      </c>
      <c r="F215" s="762" t="s">
        <v>2969</v>
      </c>
      <c r="G215" s="762" t="s">
        <v>2970</v>
      </c>
    </row>
    <row r="216" spans="1:7" ht="20" customHeight="1" x14ac:dyDescent="0.3">
      <c r="A216" s="763" t="s">
        <v>7051</v>
      </c>
      <c r="B216" s="764"/>
      <c r="C216" s="764"/>
      <c r="D216" s="764"/>
      <c r="E216" s="764"/>
      <c r="F216" s="764"/>
      <c r="G216" s="764"/>
    </row>
    <row r="217" spans="1:7" ht="108.5" x14ac:dyDescent="0.3">
      <c r="A217" s="439" t="s">
        <v>7052</v>
      </c>
      <c r="B217" s="242">
        <v>108</v>
      </c>
      <c r="C217" s="242">
        <v>105</v>
      </c>
      <c r="D217" s="242">
        <v>102</v>
      </c>
      <c r="E217" s="242">
        <v>108</v>
      </c>
      <c r="F217" s="242">
        <v>105</v>
      </c>
      <c r="G217" s="242">
        <v>102</v>
      </c>
    </row>
    <row r="218" spans="1:7" ht="20" customHeight="1" x14ac:dyDescent="0.3">
      <c r="A218" s="439" t="s">
        <v>2005</v>
      </c>
      <c r="B218" s="242">
        <v>84</v>
      </c>
      <c r="C218" s="242">
        <v>81</v>
      </c>
      <c r="D218" s="242">
        <v>78</v>
      </c>
      <c r="E218" s="242">
        <v>84</v>
      </c>
      <c r="F218" s="242">
        <v>81</v>
      </c>
      <c r="G218" s="242">
        <v>78</v>
      </c>
    </row>
    <row r="219" spans="1:7" ht="46.5" x14ac:dyDescent="0.3">
      <c r="A219" s="439" t="s">
        <v>2006</v>
      </c>
      <c r="B219" s="242">
        <v>78</v>
      </c>
      <c r="C219" s="242">
        <v>75</v>
      </c>
      <c r="D219" s="242">
        <v>72</v>
      </c>
      <c r="E219" s="242">
        <v>78</v>
      </c>
      <c r="F219" s="242">
        <v>75</v>
      </c>
      <c r="G219" s="242">
        <v>72</v>
      </c>
    </row>
    <row r="220" spans="1:7" ht="20" customHeight="1" x14ac:dyDescent="0.3">
      <c r="A220" s="433" t="s">
        <v>7054</v>
      </c>
      <c r="B220" s="156"/>
      <c r="C220" s="156"/>
      <c r="D220" s="156"/>
      <c r="E220" s="156"/>
      <c r="F220" s="156"/>
      <c r="G220" s="156"/>
    </row>
    <row r="221" spans="1:7" ht="46.5" x14ac:dyDescent="0.3">
      <c r="A221" s="112" t="s">
        <v>7055</v>
      </c>
      <c r="B221" s="156">
        <v>60</v>
      </c>
      <c r="C221" s="156">
        <v>57</v>
      </c>
      <c r="D221" s="156">
        <v>54</v>
      </c>
      <c r="E221" s="765">
        <f>B221</f>
        <v>60</v>
      </c>
      <c r="F221" s="765">
        <f>C221</f>
        <v>57</v>
      </c>
      <c r="G221" s="765">
        <f>D221</f>
        <v>54</v>
      </c>
    </row>
    <row r="222" spans="1:7" ht="46.5" x14ac:dyDescent="0.3">
      <c r="A222" s="112" t="s">
        <v>7056</v>
      </c>
      <c r="B222" s="156">
        <v>54</v>
      </c>
      <c r="C222" s="156">
        <v>51</v>
      </c>
      <c r="D222" s="156">
        <v>48</v>
      </c>
      <c r="E222" s="766"/>
      <c r="F222" s="766"/>
      <c r="G222" s="766"/>
    </row>
    <row r="223" spans="1:7" ht="20" customHeight="1" x14ac:dyDescent="0.3">
      <c r="A223" s="112" t="s">
        <v>5124</v>
      </c>
      <c r="B223" s="156">
        <v>54</v>
      </c>
      <c r="C223" s="156">
        <v>51</v>
      </c>
      <c r="D223" s="156">
        <v>48</v>
      </c>
      <c r="E223" s="156">
        <v>54</v>
      </c>
      <c r="F223" s="156">
        <v>51</v>
      </c>
      <c r="G223" s="156">
        <v>48</v>
      </c>
    </row>
    <row r="224" spans="1:7" ht="20" customHeight="1" x14ac:dyDescent="0.3">
      <c r="A224" s="112" t="s">
        <v>5125</v>
      </c>
      <c r="B224" s="156">
        <v>50</v>
      </c>
      <c r="C224" s="156">
        <v>47</v>
      </c>
      <c r="D224" s="156">
        <v>44</v>
      </c>
      <c r="E224" s="156">
        <v>50</v>
      </c>
      <c r="F224" s="156">
        <v>47</v>
      </c>
      <c r="G224" s="156">
        <v>44</v>
      </c>
    </row>
    <row r="225" spans="1:7" ht="20" customHeight="1" x14ac:dyDescent="0.3">
      <c r="A225" s="433" t="s">
        <v>7057</v>
      </c>
      <c r="B225" s="156"/>
      <c r="C225" s="156"/>
      <c r="D225" s="156"/>
      <c r="E225" s="156"/>
      <c r="F225" s="156"/>
      <c r="G225" s="156"/>
    </row>
    <row r="226" spans="1:7" ht="20" customHeight="1" x14ac:dyDescent="0.3">
      <c r="A226" s="439" t="s">
        <v>7058</v>
      </c>
      <c r="B226" s="242">
        <v>68</v>
      </c>
      <c r="C226" s="242">
        <v>65</v>
      </c>
      <c r="D226" s="242">
        <v>62</v>
      </c>
      <c r="E226" s="337">
        <v>78</v>
      </c>
      <c r="F226" s="337">
        <v>75</v>
      </c>
      <c r="G226" s="337">
        <v>71</v>
      </c>
    </row>
    <row r="227" spans="1:7" ht="46.5" x14ac:dyDescent="0.3">
      <c r="A227" s="439" t="s">
        <v>5141</v>
      </c>
      <c r="B227" s="242">
        <v>65</v>
      </c>
      <c r="C227" s="242">
        <v>62</v>
      </c>
      <c r="D227" s="242">
        <v>59</v>
      </c>
      <c r="E227" s="337">
        <v>75</v>
      </c>
      <c r="F227" s="337">
        <v>71</v>
      </c>
      <c r="G227" s="337">
        <v>68</v>
      </c>
    </row>
    <row r="228" spans="1:7" ht="20" customHeight="1" x14ac:dyDescent="0.3">
      <c r="A228" s="439" t="s">
        <v>7059</v>
      </c>
      <c r="B228" s="242">
        <v>62</v>
      </c>
      <c r="C228" s="242">
        <v>59</v>
      </c>
      <c r="D228" s="242">
        <v>56</v>
      </c>
      <c r="E228" s="337">
        <v>71</v>
      </c>
      <c r="F228" s="337">
        <v>68</v>
      </c>
      <c r="G228" s="337">
        <v>64</v>
      </c>
    </row>
    <row r="229" spans="1:7" ht="31" x14ac:dyDescent="0.3">
      <c r="A229" s="439" t="s">
        <v>7060</v>
      </c>
      <c r="B229" s="242">
        <v>59</v>
      </c>
      <c r="C229" s="242">
        <v>56</v>
      </c>
      <c r="D229" s="242">
        <v>53</v>
      </c>
      <c r="E229" s="337">
        <v>68</v>
      </c>
      <c r="F229" s="337">
        <v>64</v>
      </c>
      <c r="G229" s="337">
        <v>61</v>
      </c>
    </row>
    <row r="230" spans="1:7" ht="20" customHeight="1" x14ac:dyDescent="0.3">
      <c r="A230" s="433" t="s">
        <v>7061</v>
      </c>
      <c r="B230" s="156"/>
      <c r="C230" s="156"/>
      <c r="D230" s="156"/>
      <c r="E230" s="156"/>
      <c r="F230" s="156"/>
      <c r="G230" s="156"/>
    </row>
    <row r="231" spans="1:7" ht="20" customHeight="1" x14ac:dyDescent="0.3">
      <c r="A231" s="439" t="s">
        <v>3446</v>
      </c>
      <c r="B231" s="242">
        <v>68</v>
      </c>
      <c r="C231" s="242">
        <v>65</v>
      </c>
      <c r="D231" s="242">
        <v>62</v>
      </c>
      <c r="E231" s="242">
        <v>68</v>
      </c>
      <c r="F231" s="242">
        <v>65</v>
      </c>
      <c r="G231" s="242">
        <v>62</v>
      </c>
    </row>
    <row r="232" spans="1:7" ht="62" x14ac:dyDescent="0.3">
      <c r="A232" s="439" t="s">
        <v>7062</v>
      </c>
      <c r="B232" s="242">
        <v>65</v>
      </c>
      <c r="C232" s="242">
        <v>62</v>
      </c>
      <c r="D232" s="242">
        <v>59</v>
      </c>
      <c r="E232" s="242">
        <v>65</v>
      </c>
      <c r="F232" s="242">
        <v>62</v>
      </c>
      <c r="G232" s="242">
        <v>59</v>
      </c>
    </row>
    <row r="233" spans="1:7" ht="20" customHeight="1" x14ac:dyDescent="0.3">
      <c r="A233" s="439" t="s">
        <v>7089</v>
      </c>
      <c r="B233" s="242">
        <v>62</v>
      </c>
      <c r="C233" s="242">
        <v>59</v>
      </c>
      <c r="D233" s="242">
        <v>56</v>
      </c>
      <c r="E233" s="242">
        <v>62</v>
      </c>
      <c r="F233" s="242">
        <v>59</v>
      </c>
      <c r="G233" s="242">
        <v>56</v>
      </c>
    </row>
    <row r="234" spans="1:7" ht="22" customHeight="1" x14ac:dyDescent="0.3">
      <c r="A234" s="439" t="s">
        <v>7064</v>
      </c>
      <c r="B234" s="242">
        <v>59</v>
      </c>
      <c r="C234" s="242">
        <v>56</v>
      </c>
      <c r="D234" s="242">
        <v>53</v>
      </c>
      <c r="E234" s="242">
        <v>59</v>
      </c>
      <c r="F234" s="242">
        <v>56</v>
      </c>
      <c r="G234" s="242">
        <v>53</v>
      </c>
    </row>
    <row r="235" spans="1:7" s="2" customFormat="1" ht="20" customHeight="1" x14ac:dyDescent="0.35">
      <c r="A235" s="433" t="s">
        <v>7065</v>
      </c>
      <c r="B235" s="156"/>
      <c r="C235" s="156"/>
      <c r="D235" s="156"/>
      <c r="E235" s="156"/>
      <c r="F235" s="156"/>
      <c r="G235" s="156"/>
    </row>
    <row r="236" spans="1:7" s="2" customFormat="1" x14ac:dyDescent="0.35">
      <c r="A236" s="439" t="s">
        <v>7108</v>
      </c>
      <c r="B236" s="242">
        <v>54</v>
      </c>
      <c r="C236" s="242">
        <v>51</v>
      </c>
      <c r="D236" s="242">
        <v>48</v>
      </c>
      <c r="E236" s="337">
        <v>63</v>
      </c>
      <c r="F236" s="337">
        <v>60</v>
      </c>
      <c r="G236" s="337">
        <v>57</v>
      </c>
    </row>
    <row r="237" spans="1:7" s="2" customFormat="1" ht="20" customHeight="1" x14ac:dyDescent="0.35">
      <c r="A237" s="439" t="s">
        <v>7090</v>
      </c>
      <c r="B237" s="242">
        <v>52</v>
      </c>
      <c r="C237" s="242">
        <v>49</v>
      </c>
      <c r="D237" s="242">
        <v>46</v>
      </c>
      <c r="E237" s="337">
        <v>60</v>
      </c>
      <c r="F237" s="337">
        <v>57</v>
      </c>
      <c r="G237" s="337">
        <v>54</v>
      </c>
    </row>
    <row r="238" spans="1:7" s="2" customFormat="1" ht="31" x14ac:dyDescent="0.35">
      <c r="A238" s="439" t="s">
        <v>7068</v>
      </c>
      <c r="B238" s="242">
        <v>50</v>
      </c>
      <c r="C238" s="242">
        <v>47</v>
      </c>
      <c r="D238" s="242">
        <v>44</v>
      </c>
      <c r="E238" s="337">
        <v>57</v>
      </c>
      <c r="F238" s="337">
        <v>54</v>
      </c>
      <c r="G238" s="337">
        <v>51</v>
      </c>
    </row>
    <row r="239" spans="1:7" s="2" customFormat="1" ht="31" x14ac:dyDescent="0.35">
      <c r="A239" s="439" t="s">
        <v>4560</v>
      </c>
      <c r="B239" s="242">
        <v>48</v>
      </c>
      <c r="C239" s="242">
        <v>45</v>
      </c>
      <c r="D239" s="242">
        <v>42</v>
      </c>
      <c r="E239" s="337">
        <v>54</v>
      </c>
      <c r="F239" s="337">
        <v>51</v>
      </c>
      <c r="G239" s="337">
        <v>48</v>
      </c>
    </row>
    <row r="240" spans="1:7" s="2" customFormat="1" ht="20" customHeight="1" x14ac:dyDescent="0.35">
      <c r="A240" s="433" t="s">
        <v>7070</v>
      </c>
      <c r="B240" s="156"/>
      <c r="C240" s="156"/>
      <c r="D240" s="156"/>
      <c r="E240" s="156"/>
      <c r="F240" s="156"/>
      <c r="G240" s="156"/>
    </row>
    <row r="241" spans="1:7" s="2" customFormat="1" ht="20" customHeight="1" x14ac:dyDescent="0.35">
      <c r="A241" s="439" t="s">
        <v>2971</v>
      </c>
      <c r="B241" s="242">
        <v>57</v>
      </c>
      <c r="C241" s="242">
        <v>54</v>
      </c>
      <c r="D241" s="242">
        <v>51</v>
      </c>
      <c r="E241" s="242">
        <v>57</v>
      </c>
      <c r="F241" s="242">
        <v>54</v>
      </c>
      <c r="G241" s="242">
        <v>51</v>
      </c>
    </row>
    <row r="242" spans="1:7" s="2" customFormat="1" ht="20" customHeight="1" x14ac:dyDescent="0.35">
      <c r="A242" s="439" t="s">
        <v>7071</v>
      </c>
      <c r="B242" s="242">
        <v>54</v>
      </c>
      <c r="C242" s="242">
        <v>51</v>
      </c>
      <c r="D242" s="242">
        <v>48</v>
      </c>
      <c r="E242" s="768">
        <v>54</v>
      </c>
      <c r="F242" s="768">
        <v>51</v>
      </c>
      <c r="G242" s="768">
        <v>48</v>
      </c>
    </row>
    <row r="243" spans="1:7" s="2" customFormat="1" x14ac:dyDescent="0.35">
      <c r="A243" s="439" t="s">
        <v>7073</v>
      </c>
      <c r="B243" s="337">
        <v>51</v>
      </c>
      <c r="C243" s="337">
        <v>48</v>
      </c>
      <c r="D243" s="337">
        <v>45</v>
      </c>
      <c r="E243" s="768"/>
      <c r="F243" s="768"/>
      <c r="G243" s="768"/>
    </row>
    <row r="244" spans="1:7" s="2" customFormat="1" ht="20" customHeight="1" x14ac:dyDescent="0.35">
      <c r="A244" s="439" t="s">
        <v>7072</v>
      </c>
      <c r="B244" s="242">
        <v>54</v>
      </c>
      <c r="C244" s="242">
        <v>51</v>
      </c>
      <c r="D244" s="242">
        <v>48</v>
      </c>
      <c r="E244" s="242">
        <v>54</v>
      </c>
      <c r="F244" s="242">
        <v>51</v>
      </c>
      <c r="G244" s="242">
        <v>48</v>
      </c>
    </row>
    <row r="245" spans="1:7" s="2" customFormat="1" ht="77.5" x14ac:dyDescent="0.35">
      <c r="A245" s="439" t="s">
        <v>7092</v>
      </c>
      <c r="B245" s="242">
        <v>51</v>
      </c>
      <c r="C245" s="242">
        <v>48</v>
      </c>
      <c r="D245" s="242">
        <v>45</v>
      </c>
      <c r="E245" s="242">
        <v>51</v>
      </c>
      <c r="F245" s="242">
        <v>48</v>
      </c>
      <c r="G245" s="242">
        <v>45</v>
      </c>
    </row>
    <row r="246" spans="1:7" s="2" customFormat="1" ht="31" x14ac:dyDescent="0.35">
      <c r="A246" s="439" t="s">
        <v>7075</v>
      </c>
      <c r="B246" s="242">
        <v>48</v>
      </c>
      <c r="C246" s="242">
        <v>45</v>
      </c>
      <c r="D246" s="242">
        <v>42</v>
      </c>
      <c r="E246" s="242">
        <v>48</v>
      </c>
      <c r="F246" s="242">
        <v>45</v>
      </c>
      <c r="G246" s="242">
        <v>42</v>
      </c>
    </row>
    <row r="247" spans="1:7" s="2" customFormat="1" ht="20" customHeight="1" x14ac:dyDescent="0.35">
      <c r="A247" s="433" t="s">
        <v>7076</v>
      </c>
      <c r="B247" s="156"/>
      <c r="C247" s="156"/>
      <c r="D247" s="156"/>
      <c r="E247" s="156"/>
      <c r="F247" s="156"/>
      <c r="G247" s="156"/>
    </row>
    <row r="248" spans="1:7" s="2" customFormat="1" ht="20" customHeight="1" x14ac:dyDescent="0.35">
      <c r="A248" s="439" t="s">
        <v>7077</v>
      </c>
      <c r="B248" s="242">
        <v>57</v>
      </c>
      <c r="C248" s="242">
        <v>54</v>
      </c>
      <c r="D248" s="242">
        <v>51</v>
      </c>
      <c r="E248" s="337">
        <v>63</v>
      </c>
      <c r="F248" s="337">
        <v>60</v>
      </c>
      <c r="G248" s="337">
        <v>57</v>
      </c>
    </row>
    <row r="249" spans="1:7" s="2" customFormat="1" ht="20" customHeight="1" x14ac:dyDescent="0.35">
      <c r="A249" s="439" t="s">
        <v>3886</v>
      </c>
      <c r="B249" s="242">
        <v>54</v>
      </c>
      <c r="C249" s="242">
        <v>51</v>
      </c>
      <c r="D249" s="242">
        <v>48</v>
      </c>
      <c r="E249" s="337">
        <v>60</v>
      </c>
      <c r="F249" s="337">
        <v>57</v>
      </c>
      <c r="G249" s="337">
        <v>54</v>
      </c>
    </row>
    <row r="250" spans="1:7" s="2" customFormat="1" ht="31" x14ac:dyDescent="0.35">
      <c r="A250" s="439" t="s">
        <v>3887</v>
      </c>
      <c r="B250" s="242">
        <v>51</v>
      </c>
      <c r="C250" s="242">
        <v>48</v>
      </c>
      <c r="D250" s="242">
        <v>45</v>
      </c>
      <c r="E250" s="337">
        <v>57</v>
      </c>
      <c r="F250" s="337">
        <v>54</v>
      </c>
      <c r="G250" s="337">
        <v>51</v>
      </c>
    </row>
    <row r="251" spans="1:7" s="2" customFormat="1" ht="31" x14ac:dyDescent="0.35">
      <c r="A251" s="439" t="s">
        <v>3888</v>
      </c>
      <c r="B251" s="242">
        <v>48</v>
      </c>
      <c r="C251" s="242">
        <v>45</v>
      </c>
      <c r="D251" s="242">
        <v>42</v>
      </c>
      <c r="E251" s="337">
        <v>54</v>
      </c>
      <c r="F251" s="337">
        <v>51</v>
      </c>
      <c r="G251" s="337">
        <v>48</v>
      </c>
    </row>
    <row r="252" spans="1:7" s="2" customFormat="1" ht="20" customHeight="1" x14ac:dyDescent="0.35">
      <c r="A252" s="433" t="s">
        <v>7080</v>
      </c>
      <c r="B252" s="156"/>
      <c r="C252" s="156"/>
      <c r="D252" s="156"/>
      <c r="E252" s="156"/>
      <c r="F252" s="156"/>
      <c r="G252" s="156"/>
    </row>
    <row r="253" spans="1:7" s="2" customFormat="1" ht="20" customHeight="1" x14ac:dyDescent="0.35">
      <c r="A253" s="439" t="s">
        <v>7081</v>
      </c>
      <c r="B253" s="242">
        <v>49</v>
      </c>
      <c r="C253" s="242">
        <f>B253-3</f>
        <v>46</v>
      </c>
      <c r="D253" s="242">
        <f>C253-3</f>
        <v>43</v>
      </c>
      <c r="E253" s="242">
        <f>B253</f>
        <v>49</v>
      </c>
      <c r="F253" s="242">
        <f t="shared" ref="F253:G256" si="6">C253</f>
        <v>46</v>
      </c>
      <c r="G253" s="242">
        <f t="shared" si="6"/>
        <v>43</v>
      </c>
    </row>
    <row r="254" spans="1:7" s="2" customFormat="1" ht="31" x14ac:dyDescent="0.35">
      <c r="A254" s="439" t="s">
        <v>7082</v>
      </c>
      <c r="B254" s="242">
        <v>45</v>
      </c>
      <c r="C254" s="242">
        <f t="shared" ref="C254:D256" si="7">B254-3</f>
        <v>42</v>
      </c>
      <c r="D254" s="242">
        <f t="shared" si="7"/>
        <v>39</v>
      </c>
      <c r="E254" s="786">
        <f t="shared" ref="E254:E256" si="8">B254</f>
        <v>45</v>
      </c>
      <c r="F254" s="786">
        <f t="shared" si="6"/>
        <v>42</v>
      </c>
      <c r="G254" s="786">
        <f t="shared" si="6"/>
        <v>39</v>
      </c>
    </row>
    <row r="255" spans="1:7" s="2" customFormat="1" ht="20" customHeight="1" x14ac:dyDescent="0.35">
      <c r="A255" s="165" t="s">
        <v>7111</v>
      </c>
      <c r="B255" s="242">
        <v>41</v>
      </c>
      <c r="C255" s="242">
        <f t="shared" si="7"/>
        <v>38</v>
      </c>
      <c r="D255" s="242">
        <f t="shared" si="7"/>
        <v>35</v>
      </c>
      <c r="E255" s="787"/>
      <c r="F255" s="787"/>
      <c r="G255" s="787"/>
    </row>
    <row r="256" spans="1:7" s="2" customFormat="1" ht="46.5" x14ac:dyDescent="0.35">
      <c r="A256" s="165" t="s">
        <v>7110</v>
      </c>
      <c r="B256" s="242">
        <v>41</v>
      </c>
      <c r="C256" s="242">
        <f t="shared" si="7"/>
        <v>38</v>
      </c>
      <c r="D256" s="242">
        <f t="shared" si="7"/>
        <v>35</v>
      </c>
      <c r="E256" s="242">
        <f t="shared" si="8"/>
        <v>41</v>
      </c>
      <c r="F256" s="242">
        <f t="shared" si="6"/>
        <v>38</v>
      </c>
      <c r="G256" s="242">
        <f t="shared" si="6"/>
        <v>35</v>
      </c>
    </row>
    <row r="257" spans="1:7" s="2" customFormat="1" ht="20" customHeight="1" x14ac:dyDescent="0.35">
      <c r="A257" s="433" t="s">
        <v>7093</v>
      </c>
      <c r="B257" s="156"/>
      <c r="C257" s="156"/>
      <c r="D257" s="156"/>
      <c r="E257" s="156"/>
      <c r="F257" s="156"/>
      <c r="G257" s="156"/>
    </row>
    <row r="258" spans="1:7" s="2" customFormat="1" ht="20" customHeight="1" x14ac:dyDescent="0.35">
      <c r="A258" s="439" t="s">
        <v>2331</v>
      </c>
      <c r="B258" s="242">
        <v>54</v>
      </c>
      <c r="C258" s="242">
        <v>51</v>
      </c>
      <c r="D258" s="242">
        <v>48</v>
      </c>
      <c r="E258" s="135">
        <v>62</v>
      </c>
      <c r="F258" s="135">
        <v>59</v>
      </c>
      <c r="G258" s="135">
        <v>55</v>
      </c>
    </row>
    <row r="259" spans="1:7" s="2" customFormat="1" ht="31" x14ac:dyDescent="0.35">
      <c r="A259" s="439" t="s">
        <v>7084</v>
      </c>
      <c r="B259" s="242">
        <v>50</v>
      </c>
      <c r="C259" s="242">
        <v>47</v>
      </c>
      <c r="D259" s="242">
        <v>44</v>
      </c>
      <c r="E259" s="771">
        <v>58</v>
      </c>
      <c r="F259" s="771">
        <v>54</v>
      </c>
      <c r="G259" s="771">
        <v>51</v>
      </c>
    </row>
    <row r="260" spans="1:7" s="2" customFormat="1" ht="20" customHeight="1" x14ac:dyDescent="0.35">
      <c r="A260" s="439" t="s">
        <v>7085</v>
      </c>
      <c r="B260" s="242">
        <v>46</v>
      </c>
      <c r="C260" s="242">
        <v>43</v>
      </c>
      <c r="D260" s="242">
        <v>40</v>
      </c>
      <c r="E260" s="771"/>
      <c r="F260" s="771"/>
      <c r="G260" s="771"/>
    </row>
    <row r="261" spans="1:7" s="2" customFormat="1" ht="77.5" x14ac:dyDescent="0.35">
      <c r="A261" s="439" t="s">
        <v>7086</v>
      </c>
      <c r="B261" s="242">
        <v>46</v>
      </c>
      <c r="C261" s="242">
        <v>43</v>
      </c>
      <c r="D261" s="242">
        <v>40</v>
      </c>
      <c r="E261" s="135">
        <v>53</v>
      </c>
      <c r="F261" s="135">
        <v>49</v>
      </c>
      <c r="G261" s="135">
        <v>46</v>
      </c>
    </row>
    <row r="263" spans="1:7" ht="20" customHeight="1" x14ac:dyDescent="0.3">
      <c r="A263" s="77" t="s">
        <v>7109</v>
      </c>
    </row>
    <row r="264" spans="1:7" ht="20" customHeight="1" x14ac:dyDescent="0.3">
      <c r="A264" s="741" t="s">
        <v>0</v>
      </c>
      <c r="B264" s="741"/>
      <c r="C264" s="741"/>
      <c r="D264" s="741"/>
      <c r="E264" s="741"/>
      <c r="F264" s="741"/>
      <c r="G264" s="741"/>
    </row>
    <row r="265" spans="1:7" ht="42.5" customHeight="1" x14ac:dyDescent="0.3">
      <c r="A265" s="742" t="s">
        <v>1996</v>
      </c>
      <c r="B265" s="742" t="s">
        <v>7049</v>
      </c>
      <c r="C265" s="742"/>
      <c r="D265" s="742"/>
      <c r="E265" s="742" t="s">
        <v>7050</v>
      </c>
      <c r="F265" s="742"/>
      <c r="G265" s="742"/>
    </row>
    <row r="266" spans="1:7" ht="30" x14ac:dyDescent="0.3">
      <c r="A266" s="742"/>
      <c r="B266" s="743" t="s">
        <v>2968</v>
      </c>
      <c r="C266" s="743" t="s">
        <v>2969</v>
      </c>
      <c r="D266" s="743" t="s">
        <v>2970</v>
      </c>
      <c r="E266" s="743" t="s">
        <v>2968</v>
      </c>
      <c r="F266" s="743" t="s">
        <v>2969</v>
      </c>
      <c r="G266" s="743" t="s">
        <v>2970</v>
      </c>
    </row>
    <row r="267" spans="1:7" ht="20" customHeight="1" x14ac:dyDescent="0.3">
      <c r="A267" s="763" t="s">
        <v>7051</v>
      </c>
      <c r="B267" s="764"/>
      <c r="C267" s="764"/>
      <c r="D267" s="764"/>
      <c r="E267" s="764"/>
      <c r="F267" s="764"/>
      <c r="G267" s="764"/>
    </row>
    <row r="268" spans="1:7" ht="101.5" customHeight="1" x14ac:dyDescent="0.3">
      <c r="A268" s="439" t="s">
        <v>7052</v>
      </c>
      <c r="B268" s="242">
        <v>120</v>
      </c>
      <c r="C268" s="242">
        <v>117</v>
      </c>
      <c r="D268" s="242">
        <v>114</v>
      </c>
      <c r="E268" s="242">
        <v>120</v>
      </c>
      <c r="F268" s="242">
        <v>117</v>
      </c>
      <c r="G268" s="242">
        <v>114</v>
      </c>
    </row>
    <row r="269" spans="1:7" ht="20" customHeight="1" x14ac:dyDescent="0.3">
      <c r="A269" s="439" t="s">
        <v>2005</v>
      </c>
      <c r="B269" s="242">
        <v>90</v>
      </c>
      <c r="C269" s="242">
        <v>87</v>
      </c>
      <c r="D269" s="242">
        <v>84</v>
      </c>
      <c r="E269" s="242">
        <v>90</v>
      </c>
      <c r="F269" s="242">
        <v>87</v>
      </c>
      <c r="G269" s="242">
        <v>84</v>
      </c>
    </row>
    <row r="270" spans="1:7" ht="46.5" x14ac:dyDescent="0.3">
      <c r="A270" s="439" t="s">
        <v>2006</v>
      </c>
      <c r="B270" s="242">
        <v>78</v>
      </c>
      <c r="C270" s="242">
        <v>75</v>
      </c>
      <c r="D270" s="242">
        <v>72</v>
      </c>
      <c r="E270" s="242">
        <v>78</v>
      </c>
      <c r="F270" s="242">
        <v>75</v>
      </c>
      <c r="G270" s="242">
        <v>72</v>
      </c>
    </row>
    <row r="271" spans="1:7" ht="20" customHeight="1" x14ac:dyDescent="0.3">
      <c r="A271" s="433" t="s">
        <v>7054</v>
      </c>
      <c r="B271" s="156"/>
      <c r="C271" s="156"/>
      <c r="D271" s="156"/>
      <c r="E271" s="156"/>
      <c r="F271" s="156"/>
      <c r="G271" s="156"/>
    </row>
    <row r="272" spans="1:7" ht="20" customHeight="1" x14ac:dyDescent="0.3">
      <c r="A272" s="112" t="s">
        <v>4641</v>
      </c>
      <c r="B272" s="156">
        <v>80</v>
      </c>
      <c r="C272" s="156">
        <v>77</v>
      </c>
      <c r="D272" s="156">
        <v>74</v>
      </c>
      <c r="E272" s="156">
        <v>80</v>
      </c>
      <c r="F272" s="156">
        <v>77</v>
      </c>
      <c r="G272" s="156">
        <v>74</v>
      </c>
    </row>
    <row r="273" spans="1:7" ht="46.5" x14ac:dyDescent="0.3">
      <c r="A273" s="112" t="s">
        <v>7088</v>
      </c>
      <c r="B273" s="156">
        <v>78</v>
      </c>
      <c r="C273" s="156">
        <v>75</v>
      </c>
      <c r="D273" s="156">
        <v>72</v>
      </c>
      <c r="E273" s="765">
        <f>B273</f>
        <v>78</v>
      </c>
      <c r="F273" s="765">
        <f>C273</f>
        <v>75</v>
      </c>
      <c r="G273" s="765">
        <f>D273</f>
        <v>72</v>
      </c>
    </row>
    <row r="274" spans="1:7" ht="46.5" x14ac:dyDescent="0.3">
      <c r="A274" s="112" t="s">
        <v>7056</v>
      </c>
      <c r="B274" s="156">
        <v>69</v>
      </c>
      <c r="C274" s="156">
        <v>66</v>
      </c>
      <c r="D274" s="156">
        <v>63</v>
      </c>
      <c r="E274" s="766"/>
      <c r="F274" s="766"/>
      <c r="G274" s="766"/>
    </row>
    <row r="275" spans="1:7" ht="20" customHeight="1" x14ac:dyDescent="0.3">
      <c r="A275" s="112" t="s">
        <v>5124</v>
      </c>
      <c r="B275" s="156">
        <v>69</v>
      </c>
      <c r="C275" s="156">
        <v>66</v>
      </c>
      <c r="D275" s="156">
        <v>63</v>
      </c>
      <c r="E275" s="156">
        <v>69</v>
      </c>
      <c r="F275" s="156">
        <v>66</v>
      </c>
      <c r="G275" s="156">
        <v>63</v>
      </c>
    </row>
    <row r="276" spans="1:7" ht="20" customHeight="1" x14ac:dyDescent="0.3">
      <c r="A276" s="112" t="s">
        <v>5125</v>
      </c>
      <c r="B276" s="156">
        <v>64</v>
      </c>
      <c r="C276" s="156">
        <v>61</v>
      </c>
      <c r="D276" s="156">
        <v>58</v>
      </c>
      <c r="E276" s="156">
        <v>64</v>
      </c>
      <c r="F276" s="156">
        <v>61</v>
      </c>
      <c r="G276" s="156">
        <v>58</v>
      </c>
    </row>
    <row r="277" spans="1:7" ht="20" customHeight="1" x14ac:dyDescent="0.3">
      <c r="A277" s="433" t="s">
        <v>7057</v>
      </c>
      <c r="B277" s="156"/>
      <c r="C277" s="156"/>
      <c r="D277" s="156"/>
      <c r="E277" s="156"/>
      <c r="F277" s="156"/>
      <c r="G277" s="156"/>
    </row>
    <row r="278" spans="1:7" x14ac:dyDescent="0.3">
      <c r="A278" s="439" t="s">
        <v>7058</v>
      </c>
      <c r="B278" s="242">
        <v>72</v>
      </c>
      <c r="C278" s="242">
        <v>69</v>
      </c>
      <c r="D278" s="242">
        <v>66</v>
      </c>
      <c r="E278" s="337">
        <v>83</v>
      </c>
      <c r="F278" s="337">
        <v>79</v>
      </c>
      <c r="G278" s="337">
        <v>76</v>
      </c>
    </row>
    <row r="279" spans="1:7" ht="46.5" x14ac:dyDescent="0.3">
      <c r="A279" s="439" t="s">
        <v>5141</v>
      </c>
      <c r="B279" s="242">
        <v>69</v>
      </c>
      <c r="C279" s="242">
        <v>66</v>
      </c>
      <c r="D279" s="242">
        <v>63</v>
      </c>
      <c r="E279" s="337">
        <v>79</v>
      </c>
      <c r="F279" s="337">
        <v>76</v>
      </c>
      <c r="G279" s="337">
        <v>72</v>
      </c>
    </row>
    <row r="280" spans="1:7" ht="20" customHeight="1" x14ac:dyDescent="0.3">
      <c r="A280" s="439" t="s">
        <v>7059</v>
      </c>
      <c r="B280" s="242">
        <v>66</v>
      </c>
      <c r="C280" s="242">
        <v>63</v>
      </c>
      <c r="D280" s="242">
        <v>60</v>
      </c>
      <c r="E280" s="337">
        <v>76</v>
      </c>
      <c r="F280" s="337">
        <v>72</v>
      </c>
      <c r="G280" s="337">
        <v>69</v>
      </c>
    </row>
    <row r="281" spans="1:7" ht="31" x14ac:dyDescent="0.3">
      <c r="A281" s="439" t="s">
        <v>7060</v>
      </c>
      <c r="B281" s="242">
        <v>63</v>
      </c>
      <c r="C281" s="242">
        <v>60</v>
      </c>
      <c r="D281" s="242">
        <v>57</v>
      </c>
      <c r="E281" s="337">
        <v>72</v>
      </c>
      <c r="F281" s="337">
        <v>69</v>
      </c>
      <c r="G281" s="337">
        <v>66</v>
      </c>
    </row>
    <row r="282" spans="1:7" ht="20" customHeight="1" x14ac:dyDescent="0.3">
      <c r="A282" s="433" t="s">
        <v>7061</v>
      </c>
      <c r="B282" s="156"/>
      <c r="C282" s="156"/>
      <c r="D282" s="156"/>
      <c r="E282" s="156"/>
      <c r="F282" s="156"/>
      <c r="G282" s="156"/>
    </row>
    <row r="283" spans="1:7" ht="20" customHeight="1" x14ac:dyDescent="0.3">
      <c r="A283" s="439" t="s">
        <v>3446</v>
      </c>
      <c r="B283" s="242">
        <v>71</v>
      </c>
      <c r="C283" s="242">
        <v>68</v>
      </c>
      <c r="D283" s="242">
        <v>65</v>
      </c>
      <c r="E283" s="242">
        <v>71</v>
      </c>
      <c r="F283" s="242">
        <v>68</v>
      </c>
      <c r="G283" s="242">
        <v>65</v>
      </c>
    </row>
    <row r="284" spans="1:7" ht="62" x14ac:dyDescent="0.3">
      <c r="A284" s="439" t="s">
        <v>7062</v>
      </c>
      <c r="B284" s="242">
        <v>68</v>
      </c>
      <c r="C284" s="242">
        <v>65</v>
      </c>
      <c r="D284" s="242">
        <v>62</v>
      </c>
      <c r="E284" s="242">
        <v>68</v>
      </c>
      <c r="F284" s="242">
        <v>65</v>
      </c>
      <c r="G284" s="242">
        <v>62</v>
      </c>
    </row>
    <row r="285" spans="1:7" ht="20" customHeight="1" x14ac:dyDescent="0.3">
      <c r="A285" s="439" t="s">
        <v>7089</v>
      </c>
      <c r="B285" s="242">
        <v>65</v>
      </c>
      <c r="C285" s="242">
        <v>62</v>
      </c>
      <c r="D285" s="242">
        <v>59</v>
      </c>
      <c r="E285" s="242">
        <v>65</v>
      </c>
      <c r="F285" s="242">
        <v>62</v>
      </c>
      <c r="G285" s="242">
        <v>59</v>
      </c>
    </row>
    <row r="286" spans="1:7" x14ac:dyDescent="0.3">
      <c r="A286" s="439" t="s">
        <v>7064</v>
      </c>
      <c r="B286" s="242">
        <v>62</v>
      </c>
      <c r="C286" s="242">
        <v>59</v>
      </c>
      <c r="D286" s="242">
        <v>56</v>
      </c>
      <c r="E286" s="242">
        <v>62</v>
      </c>
      <c r="F286" s="242">
        <v>59</v>
      </c>
      <c r="G286" s="242">
        <v>56</v>
      </c>
    </row>
    <row r="287" spans="1:7" ht="20" customHeight="1" x14ac:dyDescent="0.3">
      <c r="A287" s="433" t="s">
        <v>7065</v>
      </c>
      <c r="B287" s="156"/>
      <c r="C287" s="156"/>
      <c r="D287" s="156"/>
      <c r="E287" s="156"/>
      <c r="F287" s="156"/>
      <c r="G287" s="156"/>
    </row>
    <row r="288" spans="1:7" x14ac:dyDescent="0.3">
      <c r="A288" s="439" t="s">
        <v>7066</v>
      </c>
      <c r="B288" s="242">
        <v>58</v>
      </c>
      <c r="C288" s="242">
        <v>55</v>
      </c>
      <c r="D288" s="242">
        <v>52</v>
      </c>
      <c r="E288" s="337">
        <v>67</v>
      </c>
      <c r="F288" s="337">
        <v>64</v>
      </c>
      <c r="G288" s="337">
        <v>61</v>
      </c>
    </row>
    <row r="289" spans="1:7" ht="20" customHeight="1" x14ac:dyDescent="0.3">
      <c r="A289" s="439" t="s">
        <v>7090</v>
      </c>
      <c r="B289" s="242">
        <v>56</v>
      </c>
      <c r="C289" s="242">
        <v>53</v>
      </c>
      <c r="D289" s="242">
        <v>50</v>
      </c>
      <c r="E289" s="337">
        <v>64</v>
      </c>
      <c r="F289" s="337">
        <v>61</v>
      </c>
      <c r="G289" s="337">
        <v>58</v>
      </c>
    </row>
    <row r="290" spans="1:7" ht="31" x14ac:dyDescent="0.3">
      <c r="A290" s="439" t="s">
        <v>7068</v>
      </c>
      <c r="B290" s="242">
        <v>54</v>
      </c>
      <c r="C290" s="242">
        <v>51</v>
      </c>
      <c r="D290" s="242">
        <v>48</v>
      </c>
      <c r="E290" s="337">
        <v>61</v>
      </c>
      <c r="F290" s="337">
        <v>58</v>
      </c>
      <c r="G290" s="337">
        <v>55</v>
      </c>
    </row>
    <row r="291" spans="1:7" ht="31" x14ac:dyDescent="0.3">
      <c r="A291" s="439" t="s">
        <v>7069</v>
      </c>
      <c r="B291" s="242">
        <v>52</v>
      </c>
      <c r="C291" s="242">
        <v>49</v>
      </c>
      <c r="D291" s="242">
        <v>46</v>
      </c>
      <c r="E291" s="337">
        <v>55</v>
      </c>
      <c r="F291" s="337">
        <v>52</v>
      </c>
      <c r="G291" s="337">
        <v>49</v>
      </c>
    </row>
    <row r="292" spans="1:7" ht="20" customHeight="1" x14ac:dyDescent="0.3">
      <c r="A292" s="433" t="s">
        <v>7070</v>
      </c>
      <c r="B292" s="156"/>
      <c r="C292" s="156"/>
      <c r="D292" s="156"/>
      <c r="E292" s="156"/>
      <c r="F292" s="156"/>
      <c r="G292" s="156"/>
    </row>
    <row r="293" spans="1:7" ht="20" customHeight="1" x14ac:dyDescent="0.3">
      <c r="A293" s="439" t="s">
        <v>2971</v>
      </c>
      <c r="B293" s="242">
        <v>61</v>
      </c>
      <c r="C293" s="242">
        <v>58</v>
      </c>
      <c r="D293" s="242">
        <v>55</v>
      </c>
      <c r="E293" s="242">
        <v>61</v>
      </c>
      <c r="F293" s="242">
        <v>58</v>
      </c>
      <c r="G293" s="242">
        <v>55</v>
      </c>
    </row>
    <row r="294" spans="1:7" ht="20" customHeight="1" x14ac:dyDescent="0.3">
      <c r="A294" s="439" t="s">
        <v>7071</v>
      </c>
      <c r="B294" s="242">
        <v>58</v>
      </c>
      <c r="C294" s="242">
        <v>55</v>
      </c>
      <c r="D294" s="242">
        <v>52</v>
      </c>
      <c r="E294" s="768">
        <v>58</v>
      </c>
      <c r="F294" s="768">
        <v>55</v>
      </c>
      <c r="G294" s="768">
        <v>52</v>
      </c>
    </row>
    <row r="295" spans="1:7" x14ac:dyDescent="0.3">
      <c r="A295" s="439" t="s">
        <v>7091</v>
      </c>
      <c r="B295" s="337">
        <v>55</v>
      </c>
      <c r="C295" s="337">
        <v>52</v>
      </c>
      <c r="D295" s="337">
        <v>49</v>
      </c>
      <c r="E295" s="768"/>
      <c r="F295" s="768"/>
      <c r="G295" s="768"/>
    </row>
    <row r="296" spans="1:7" ht="20" customHeight="1" x14ac:dyDescent="0.3">
      <c r="A296" s="439" t="s">
        <v>7072</v>
      </c>
      <c r="B296" s="242">
        <v>58</v>
      </c>
      <c r="C296" s="242">
        <v>55</v>
      </c>
      <c r="D296" s="242">
        <v>52</v>
      </c>
      <c r="E296" s="242">
        <v>58</v>
      </c>
      <c r="F296" s="242">
        <v>55</v>
      </c>
      <c r="G296" s="242">
        <v>52</v>
      </c>
    </row>
    <row r="297" spans="1:7" ht="77.5" x14ac:dyDescent="0.3">
      <c r="A297" s="439" t="s">
        <v>7092</v>
      </c>
      <c r="B297" s="242">
        <v>55</v>
      </c>
      <c r="C297" s="242">
        <v>52</v>
      </c>
      <c r="D297" s="242">
        <v>49</v>
      </c>
      <c r="E297" s="242">
        <v>55</v>
      </c>
      <c r="F297" s="242">
        <v>52</v>
      </c>
      <c r="G297" s="242">
        <v>49</v>
      </c>
    </row>
    <row r="298" spans="1:7" ht="31" x14ac:dyDescent="0.3">
      <c r="A298" s="439" t="s">
        <v>7075</v>
      </c>
      <c r="B298" s="242">
        <v>52</v>
      </c>
      <c r="C298" s="242">
        <v>49</v>
      </c>
      <c r="D298" s="242">
        <v>46</v>
      </c>
      <c r="E298" s="242">
        <v>52</v>
      </c>
      <c r="F298" s="242">
        <v>49</v>
      </c>
      <c r="G298" s="242">
        <v>46</v>
      </c>
    </row>
    <row r="299" spans="1:7" ht="20" customHeight="1" x14ac:dyDescent="0.3">
      <c r="A299" s="433" t="s">
        <v>7076</v>
      </c>
      <c r="B299" s="156"/>
      <c r="C299" s="156"/>
      <c r="D299" s="156"/>
      <c r="E299" s="156"/>
      <c r="F299" s="156"/>
      <c r="G299" s="156"/>
    </row>
    <row r="300" spans="1:7" ht="20" customHeight="1" x14ac:dyDescent="0.3">
      <c r="A300" s="439" t="s">
        <v>7077</v>
      </c>
      <c r="B300" s="242">
        <v>61</v>
      </c>
      <c r="C300" s="242">
        <v>58</v>
      </c>
      <c r="D300" s="242">
        <v>55</v>
      </c>
      <c r="E300" s="337">
        <v>67</v>
      </c>
      <c r="F300" s="337">
        <v>64</v>
      </c>
      <c r="G300" s="337">
        <v>61</v>
      </c>
    </row>
    <row r="301" spans="1:7" ht="20" customHeight="1" x14ac:dyDescent="0.3">
      <c r="A301" s="439" t="s">
        <v>3886</v>
      </c>
      <c r="B301" s="242">
        <v>58</v>
      </c>
      <c r="C301" s="242">
        <v>55</v>
      </c>
      <c r="D301" s="242">
        <v>52</v>
      </c>
      <c r="E301" s="337">
        <v>64</v>
      </c>
      <c r="F301" s="337">
        <v>61</v>
      </c>
      <c r="G301" s="337">
        <v>58</v>
      </c>
    </row>
    <row r="302" spans="1:7" ht="31" x14ac:dyDescent="0.3">
      <c r="A302" s="439" t="s">
        <v>3887</v>
      </c>
      <c r="B302" s="242">
        <v>55</v>
      </c>
      <c r="C302" s="242">
        <v>52</v>
      </c>
      <c r="D302" s="242">
        <v>49</v>
      </c>
      <c r="E302" s="337">
        <v>61</v>
      </c>
      <c r="F302" s="337">
        <v>58</v>
      </c>
      <c r="G302" s="337">
        <v>55</v>
      </c>
    </row>
    <row r="303" spans="1:7" ht="31" x14ac:dyDescent="0.3">
      <c r="A303" s="439" t="s">
        <v>3888</v>
      </c>
      <c r="B303" s="242">
        <v>50</v>
      </c>
      <c r="C303" s="242">
        <v>47</v>
      </c>
      <c r="D303" s="242">
        <v>44</v>
      </c>
      <c r="E303" s="337">
        <v>55</v>
      </c>
      <c r="F303" s="337">
        <v>52</v>
      </c>
      <c r="G303" s="337">
        <v>49</v>
      </c>
    </row>
    <row r="304" spans="1:7" ht="20" customHeight="1" x14ac:dyDescent="0.3">
      <c r="A304" s="433" t="s">
        <v>7080</v>
      </c>
      <c r="B304" s="156"/>
      <c r="C304" s="156"/>
      <c r="D304" s="156"/>
      <c r="E304" s="156"/>
      <c r="F304" s="156"/>
      <c r="G304" s="156"/>
    </row>
    <row r="305" spans="1:7" ht="20" customHeight="1" x14ac:dyDescent="0.3">
      <c r="A305" s="165" t="s">
        <v>7081</v>
      </c>
      <c r="B305" s="754">
        <v>58</v>
      </c>
      <c r="C305" s="754">
        <v>55</v>
      </c>
      <c r="D305" s="754">
        <v>52</v>
      </c>
      <c r="E305" s="754">
        <v>58</v>
      </c>
      <c r="F305" s="754">
        <v>55</v>
      </c>
      <c r="G305" s="754">
        <v>52</v>
      </c>
    </row>
    <row r="306" spans="1:7" ht="31" x14ac:dyDescent="0.3">
      <c r="A306" s="165" t="s">
        <v>7082</v>
      </c>
      <c r="B306" s="754">
        <v>54</v>
      </c>
      <c r="C306" s="754">
        <v>51</v>
      </c>
      <c r="D306" s="754">
        <v>48</v>
      </c>
      <c r="E306" s="769">
        <v>54</v>
      </c>
      <c r="F306" s="769">
        <v>51</v>
      </c>
      <c r="G306" s="769">
        <v>48</v>
      </c>
    </row>
    <row r="307" spans="1:7" ht="20" customHeight="1" x14ac:dyDescent="0.3">
      <c r="A307" s="165" t="s">
        <v>7111</v>
      </c>
      <c r="B307" s="757">
        <v>44</v>
      </c>
      <c r="C307" s="757">
        <v>41</v>
      </c>
      <c r="D307" s="757">
        <v>38</v>
      </c>
      <c r="E307" s="770"/>
      <c r="F307" s="770"/>
      <c r="G307" s="770"/>
    </row>
    <row r="308" spans="1:7" ht="46.5" x14ac:dyDescent="0.3">
      <c r="A308" s="165" t="s">
        <v>7110</v>
      </c>
      <c r="B308" s="754">
        <v>44</v>
      </c>
      <c r="C308" s="754">
        <v>41</v>
      </c>
      <c r="D308" s="754">
        <v>38</v>
      </c>
      <c r="E308" s="754">
        <v>44</v>
      </c>
      <c r="F308" s="754">
        <v>41</v>
      </c>
      <c r="G308" s="754">
        <v>38</v>
      </c>
    </row>
    <row r="309" spans="1:7" ht="20" customHeight="1" x14ac:dyDescent="0.3">
      <c r="A309" s="433" t="s">
        <v>7093</v>
      </c>
      <c r="B309" s="156"/>
      <c r="C309" s="156"/>
      <c r="D309" s="156"/>
      <c r="E309" s="156"/>
      <c r="F309" s="156"/>
      <c r="G309" s="156"/>
    </row>
    <row r="310" spans="1:7" ht="20" customHeight="1" x14ac:dyDescent="0.3">
      <c r="A310" s="439" t="s">
        <v>2331</v>
      </c>
      <c r="B310" s="242">
        <v>58</v>
      </c>
      <c r="C310" s="242">
        <v>55</v>
      </c>
      <c r="D310" s="242">
        <v>52</v>
      </c>
      <c r="E310" s="135">
        <v>67</v>
      </c>
      <c r="F310" s="135">
        <v>63</v>
      </c>
      <c r="G310" s="135">
        <v>60</v>
      </c>
    </row>
    <row r="311" spans="1:7" ht="31" x14ac:dyDescent="0.3">
      <c r="A311" s="439" t="s">
        <v>7084</v>
      </c>
      <c r="B311" s="242">
        <v>54</v>
      </c>
      <c r="C311" s="242">
        <v>51</v>
      </c>
      <c r="D311" s="242">
        <v>48</v>
      </c>
      <c r="E311" s="771">
        <v>62</v>
      </c>
      <c r="F311" s="771">
        <v>59</v>
      </c>
      <c r="G311" s="771">
        <v>55</v>
      </c>
    </row>
    <row r="312" spans="1:7" ht="20" customHeight="1" x14ac:dyDescent="0.3">
      <c r="A312" s="439" t="s">
        <v>7094</v>
      </c>
      <c r="B312" s="242">
        <v>44</v>
      </c>
      <c r="C312" s="242">
        <v>41</v>
      </c>
      <c r="D312" s="242">
        <v>38</v>
      </c>
      <c r="E312" s="771"/>
      <c r="F312" s="771"/>
      <c r="G312" s="771"/>
    </row>
    <row r="313" spans="1:7" ht="77.5" x14ac:dyDescent="0.3">
      <c r="A313" s="439" t="s">
        <v>7086</v>
      </c>
      <c r="B313" s="242">
        <v>44</v>
      </c>
      <c r="C313" s="242">
        <v>41</v>
      </c>
      <c r="D313" s="242">
        <v>38</v>
      </c>
      <c r="E313" s="135">
        <v>51</v>
      </c>
      <c r="F313" s="135">
        <v>47</v>
      </c>
      <c r="G313" s="135">
        <v>44</v>
      </c>
    </row>
  </sheetData>
  <autoFilter ref="A1:A313" xr:uid="{C68F71ED-D9B5-4FC3-8931-39B975D2DD31}"/>
  <mergeCells count="103">
    <mergeCell ref="E311:E312"/>
    <mergeCell ref="F311:F312"/>
    <mergeCell ref="G311:G312"/>
    <mergeCell ref="E14:E15"/>
    <mergeCell ref="F14:F15"/>
    <mergeCell ref="G14:G15"/>
    <mergeCell ref="E294:E295"/>
    <mergeCell ref="F294:F295"/>
    <mergeCell ref="G294:G295"/>
    <mergeCell ref="E306:E307"/>
    <mergeCell ref="F306:F307"/>
    <mergeCell ref="G306:G307"/>
    <mergeCell ref="A264:G264"/>
    <mergeCell ref="A265:A266"/>
    <mergeCell ref="B265:D265"/>
    <mergeCell ref="E265:G265"/>
    <mergeCell ref="E273:E274"/>
    <mergeCell ref="F273:F274"/>
    <mergeCell ref="G273:G274"/>
    <mergeCell ref="E254:E255"/>
    <mergeCell ref="F254:F255"/>
    <mergeCell ref="G254:G255"/>
    <mergeCell ref="E259:E260"/>
    <mergeCell ref="F259:F260"/>
    <mergeCell ref="G259:G260"/>
    <mergeCell ref="E221:E222"/>
    <mergeCell ref="F221:F222"/>
    <mergeCell ref="G221:G222"/>
    <mergeCell ref="E242:E243"/>
    <mergeCell ref="F242:F243"/>
    <mergeCell ref="G242:G243"/>
    <mergeCell ref="E207:E208"/>
    <mergeCell ref="F207:F208"/>
    <mergeCell ref="G207:G208"/>
    <mergeCell ref="A213:G213"/>
    <mergeCell ref="A214:A215"/>
    <mergeCell ref="B214:D214"/>
    <mergeCell ref="E214:G214"/>
    <mergeCell ref="E189:E190"/>
    <mergeCell ref="F189:F190"/>
    <mergeCell ref="G189:G190"/>
    <mergeCell ref="E202:E203"/>
    <mergeCell ref="F202:F203"/>
    <mergeCell ref="G202:G203"/>
    <mergeCell ref="A159:G159"/>
    <mergeCell ref="A160:A161"/>
    <mergeCell ref="B160:D160"/>
    <mergeCell ref="E160:G160"/>
    <mergeCell ref="E167:E168"/>
    <mergeCell ref="F167:F168"/>
    <mergeCell ref="G167:G168"/>
    <mergeCell ref="E150:E151"/>
    <mergeCell ref="F150:F151"/>
    <mergeCell ref="G150:G151"/>
    <mergeCell ref="E155:E156"/>
    <mergeCell ref="F155:F156"/>
    <mergeCell ref="G155:G156"/>
    <mergeCell ref="E117:E118"/>
    <mergeCell ref="F117:F118"/>
    <mergeCell ref="G117:G118"/>
    <mergeCell ref="E138:E139"/>
    <mergeCell ref="F138:F139"/>
    <mergeCell ref="G138:G139"/>
    <mergeCell ref="E104:E105"/>
    <mergeCell ref="F104:F105"/>
    <mergeCell ref="G104:G105"/>
    <mergeCell ref="A109:G109"/>
    <mergeCell ref="A110:A111"/>
    <mergeCell ref="B110:D110"/>
    <mergeCell ref="E110:G110"/>
    <mergeCell ref="E87:E88"/>
    <mergeCell ref="F87:F88"/>
    <mergeCell ref="G87:G88"/>
    <mergeCell ref="E99:E100"/>
    <mergeCell ref="F99:F100"/>
    <mergeCell ref="G99:G100"/>
    <mergeCell ref="A57:G57"/>
    <mergeCell ref="A58:A59"/>
    <mergeCell ref="B58:D58"/>
    <mergeCell ref="E58:G58"/>
    <mergeCell ref="E66:E67"/>
    <mergeCell ref="F66:F67"/>
    <mergeCell ref="G66:G67"/>
    <mergeCell ref="E47:E48"/>
    <mergeCell ref="F47:F48"/>
    <mergeCell ref="G47:G48"/>
    <mergeCell ref="E52:E53"/>
    <mergeCell ref="F52:F53"/>
    <mergeCell ref="G52:G53"/>
    <mergeCell ref="B35:B36"/>
    <mergeCell ref="C35:C36"/>
    <mergeCell ref="D35:D36"/>
    <mergeCell ref="E35:E37"/>
    <mergeCell ref="F35:F37"/>
    <mergeCell ref="G35:G37"/>
    <mergeCell ref="A1:G1"/>
    <mergeCell ref="A2:G2"/>
    <mergeCell ref="A3:G3"/>
    <mergeCell ref="A4:G4"/>
    <mergeCell ref="A6:G6"/>
    <mergeCell ref="A7:A8"/>
    <mergeCell ref="B7:D7"/>
    <mergeCell ref="E7:G7"/>
  </mergeCells>
  <pageMargins left="0.70866141732283472" right="0.51181102362204722" top="0.74803149606299213" bottom="0.74803149606299213" header="0.31496062992125984" footer="0.31496062992125984"/>
  <pageSetup paperSize="9" orientation="portrait" r:id="rId1"/>
  <headerFoot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35F8-645C-4B05-988E-81394ECB462D}">
  <dimension ref="A1:U491"/>
  <sheetViews>
    <sheetView workbookViewId="0">
      <selection activeCell="L5" sqref="L5"/>
    </sheetView>
  </sheetViews>
  <sheetFormatPr defaultColWidth="9.08984375" defaultRowHeight="15.5" x14ac:dyDescent="0.35"/>
  <cols>
    <col min="1" max="1" width="6.54296875" style="302" customWidth="1"/>
    <col min="2" max="2" width="48.453125" style="284" customWidth="1"/>
    <col min="3" max="3" width="11.90625" style="303" customWidth="1"/>
    <col min="4" max="4" width="8.1796875" style="303" hidden="1" customWidth="1"/>
    <col min="5" max="5" width="8.453125" style="287" hidden="1" customWidth="1"/>
    <col min="6" max="6" width="9.453125" style="287" customWidth="1"/>
    <col min="7" max="7" width="16.7265625" style="287" customWidth="1"/>
    <col min="8" max="8" width="8.54296875" style="287" hidden="1" customWidth="1"/>
    <col min="9" max="9" width="8.453125" style="287" hidden="1" customWidth="1"/>
    <col min="10" max="10" width="8.36328125" style="304" hidden="1" customWidth="1"/>
    <col min="11" max="11" width="0.36328125" style="304" hidden="1" customWidth="1"/>
    <col min="12" max="12" width="37.26953125" style="305" customWidth="1"/>
    <col min="13" max="13" width="9.08984375" style="251" hidden="1" customWidth="1"/>
    <col min="14" max="14" width="0" style="251" hidden="1" customWidth="1"/>
    <col min="15" max="15" width="1.1796875" style="251" hidden="1" customWidth="1"/>
    <col min="16" max="16" width="1.08984375" style="251" hidden="1" customWidth="1"/>
    <col min="17" max="16384" width="9.08984375" style="251"/>
  </cols>
  <sheetData>
    <row r="1" spans="1:18" x14ac:dyDescent="0.3">
      <c r="A1" s="627" t="s">
        <v>5129</v>
      </c>
      <c r="B1" s="627"/>
      <c r="C1" s="627"/>
      <c r="D1" s="627"/>
      <c r="E1" s="627"/>
      <c r="F1" s="627"/>
      <c r="G1" s="627"/>
      <c r="H1" s="627"/>
      <c r="I1" s="627"/>
      <c r="J1" s="627"/>
      <c r="K1" s="627"/>
      <c r="L1" s="627"/>
    </row>
    <row r="2" spans="1:18" ht="35.5" customHeight="1" x14ac:dyDescent="0.3">
      <c r="A2" s="628" t="s">
        <v>3443</v>
      </c>
      <c r="B2" s="628"/>
      <c r="C2" s="628"/>
      <c r="D2" s="628"/>
      <c r="E2" s="628"/>
      <c r="F2" s="628"/>
      <c r="G2" s="628"/>
      <c r="H2" s="628"/>
      <c r="I2" s="628"/>
      <c r="J2" s="628"/>
      <c r="K2" s="628"/>
      <c r="L2" s="628"/>
    </row>
    <row r="3" spans="1:18" ht="20" customHeight="1" x14ac:dyDescent="0.35">
      <c r="A3" s="629" t="s">
        <v>5569</v>
      </c>
      <c r="B3" s="629"/>
      <c r="C3" s="629"/>
      <c r="D3" s="629"/>
      <c r="E3" s="629"/>
      <c r="F3" s="629"/>
      <c r="G3" s="629"/>
      <c r="H3" s="629"/>
      <c r="I3" s="629"/>
      <c r="J3" s="629"/>
      <c r="K3" s="629"/>
      <c r="L3" s="629"/>
    </row>
    <row r="4" spans="1:18" ht="40.5" customHeight="1" x14ac:dyDescent="0.3">
      <c r="A4" s="630" t="s">
        <v>1993</v>
      </c>
      <c r="B4" s="630"/>
      <c r="C4" s="630"/>
      <c r="D4" s="630"/>
      <c r="E4" s="630"/>
      <c r="F4" s="630"/>
      <c r="G4" s="630"/>
      <c r="H4" s="630"/>
      <c r="I4" s="630"/>
      <c r="J4" s="630"/>
      <c r="K4" s="630"/>
      <c r="L4" s="630"/>
    </row>
    <row r="5" spans="1:18" x14ac:dyDescent="0.3">
      <c r="A5" s="285"/>
      <c r="B5" s="285"/>
      <c r="C5" s="285"/>
      <c r="D5" s="285"/>
      <c r="E5" s="285"/>
      <c r="F5" s="285"/>
      <c r="G5" s="285"/>
      <c r="H5" s="285"/>
      <c r="I5" s="285"/>
      <c r="J5" s="285"/>
      <c r="K5" s="285"/>
      <c r="L5" s="288" t="s">
        <v>0</v>
      </c>
    </row>
    <row r="6" spans="1:18" ht="84" customHeight="1" x14ac:dyDescent="0.35">
      <c r="A6" s="289" t="s">
        <v>2010</v>
      </c>
      <c r="B6" s="290" t="s">
        <v>2011</v>
      </c>
      <c r="C6" s="279" t="s">
        <v>5122</v>
      </c>
      <c r="D6" s="291" t="s">
        <v>2977</v>
      </c>
      <c r="E6" s="286" t="s">
        <v>2978</v>
      </c>
      <c r="F6" s="286" t="s">
        <v>3444</v>
      </c>
      <c r="G6" s="292" t="s">
        <v>7</v>
      </c>
      <c r="H6" s="290" t="s">
        <v>2979</v>
      </c>
      <c r="I6" s="290" t="s">
        <v>2980</v>
      </c>
      <c r="J6" s="290" t="s">
        <v>2458</v>
      </c>
      <c r="K6" s="290" t="s">
        <v>2981</v>
      </c>
      <c r="L6" s="293" t="s">
        <v>11</v>
      </c>
      <c r="O6" s="251" t="s">
        <v>2982</v>
      </c>
      <c r="P6" s="251" t="s">
        <v>2982</v>
      </c>
    </row>
    <row r="7" spans="1:18" s="294" customFormat="1" ht="40.5" customHeight="1" x14ac:dyDescent="0.35">
      <c r="A7" s="369" t="s">
        <v>12</v>
      </c>
      <c r="B7" s="157" t="s">
        <v>2983</v>
      </c>
      <c r="C7" s="370"/>
      <c r="D7" s="370"/>
      <c r="E7" s="371"/>
      <c r="F7" s="371"/>
      <c r="G7" s="371"/>
      <c r="H7" s="371"/>
      <c r="I7" s="372"/>
      <c r="J7" s="371"/>
      <c r="K7" s="371"/>
      <c r="L7" s="373"/>
      <c r="M7" s="361" t="s">
        <v>5870</v>
      </c>
    </row>
    <row r="8" spans="1:18" s="294" customFormat="1" ht="31" x14ac:dyDescent="0.35">
      <c r="A8" s="374">
        <v>1</v>
      </c>
      <c r="B8" s="112" t="s">
        <v>2984</v>
      </c>
      <c r="C8" s="375">
        <f>3500</f>
        <v>3500</v>
      </c>
      <c r="D8" s="375">
        <f>ROUND(C8*1.3,-2)</f>
        <v>4600</v>
      </c>
      <c r="E8" s="371">
        <v>4000</v>
      </c>
      <c r="F8" s="371">
        <v>4000</v>
      </c>
      <c r="G8" s="371">
        <v>3850</v>
      </c>
      <c r="H8" s="150">
        <f t="shared" ref="H8:H31" si="0">ROUND(G8*0.7,-1)</f>
        <v>2700</v>
      </c>
      <c r="I8" s="376" t="s">
        <v>2985</v>
      </c>
      <c r="J8" s="377">
        <f t="shared" ref="J8:J31" si="1">E8/C8</f>
        <v>1.1428571428571428</v>
      </c>
      <c r="K8" s="371">
        <f t="shared" ref="K8:K31" si="2">D8</f>
        <v>4600</v>
      </c>
      <c r="L8" s="378">
        <f t="shared" ref="L8:L31" si="3">E8-D8</f>
        <v>-600</v>
      </c>
      <c r="M8" s="180"/>
      <c r="N8" s="295">
        <f t="shared" ref="N8:N71" si="4">E8-D8</f>
        <v>-600</v>
      </c>
      <c r="O8" s="296">
        <f t="shared" ref="O8:O71" si="5">H8/C8</f>
        <v>0.77142857142857146</v>
      </c>
      <c r="R8" s="294">
        <f>G8/C8</f>
        <v>1.1000000000000001</v>
      </c>
    </row>
    <row r="9" spans="1:18" s="294" customFormat="1" ht="31" x14ac:dyDescent="0.35">
      <c r="A9" s="374">
        <v>2</v>
      </c>
      <c r="B9" s="112" t="s">
        <v>2986</v>
      </c>
      <c r="C9" s="375">
        <v>5000</v>
      </c>
      <c r="D9" s="375">
        <f t="shared" ref="D9:D72" si="6">ROUND(C9*1.3,-2)</f>
        <v>6500</v>
      </c>
      <c r="E9" s="371">
        <v>5500</v>
      </c>
      <c r="F9" s="371">
        <v>5500</v>
      </c>
      <c r="G9" s="371">
        <v>5500</v>
      </c>
      <c r="H9" s="150">
        <f t="shared" si="0"/>
        <v>3850</v>
      </c>
      <c r="I9" s="116">
        <v>7800</v>
      </c>
      <c r="J9" s="377">
        <f t="shared" si="1"/>
        <v>1.1000000000000001</v>
      </c>
      <c r="K9" s="371">
        <f t="shared" si="2"/>
        <v>6500</v>
      </c>
      <c r="L9" s="378">
        <f t="shared" si="3"/>
        <v>-1000</v>
      </c>
      <c r="M9" s="180"/>
      <c r="N9" s="295">
        <f t="shared" si="4"/>
        <v>-1000</v>
      </c>
      <c r="O9" s="296">
        <f t="shared" si="5"/>
        <v>0.77</v>
      </c>
      <c r="R9" s="294">
        <f t="shared" ref="R9:R72" si="7">G9/C9</f>
        <v>1.1000000000000001</v>
      </c>
    </row>
    <row r="10" spans="1:18" s="294" customFormat="1" x14ac:dyDescent="0.35">
      <c r="A10" s="374">
        <v>3</v>
      </c>
      <c r="B10" s="112" t="s">
        <v>2987</v>
      </c>
      <c r="C10" s="375">
        <v>3000</v>
      </c>
      <c r="D10" s="375">
        <f t="shared" si="6"/>
        <v>3900</v>
      </c>
      <c r="E10" s="371">
        <v>3500</v>
      </c>
      <c r="F10" s="371">
        <v>3500</v>
      </c>
      <c r="G10" s="371">
        <v>3300</v>
      </c>
      <c r="H10" s="150">
        <f t="shared" si="0"/>
        <v>2310</v>
      </c>
      <c r="I10" s="116">
        <v>5000</v>
      </c>
      <c r="J10" s="377">
        <f t="shared" si="1"/>
        <v>1.1666666666666667</v>
      </c>
      <c r="K10" s="371">
        <f t="shared" si="2"/>
        <v>3900</v>
      </c>
      <c r="L10" s="378">
        <f t="shared" si="3"/>
        <v>-400</v>
      </c>
      <c r="M10" s="180"/>
      <c r="N10" s="295">
        <f t="shared" si="4"/>
        <v>-400</v>
      </c>
      <c r="O10" s="296">
        <f t="shared" si="5"/>
        <v>0.77</v>
      </c>
      <c r="R10" s="294">
        <f t="shared" si="7"/>
        <v>1.1000000000000001</v>
      </c>
    </row>
    <row r="11" spans="1:18" s="294" customFormat="1" ht="31" x14ac:dyDescent="0.35">
      <c r="A11" s="374">
        <v>4</v>
      </c>
      <c r="B11" s="112" t="s">
        <v>2988</v>
      </c>
      <c r="C11" s="375">
        <v>4500</v>
      </c>
      <c r="D11" s="375">
        <f t="shared" si="6"/>
        <v>5900</v>
      </c>
      <c r="E11" s="371">
        <v>5000</v>
      </c>
      <c r="F11" s="371">
        <v>5000</v>
      </c>
      <c r="G11" s="371">
        <v>4950</v>
      </c>
      <c r="H11" s="150">
        <f t="shared" si="0"/>
        <v>3470</v>
      </c>
      <c r="I11" s="116">
        <v>7200</v>
      </c>
      <c r="J11" s="377">
        <f t="shared" si="1"/>
        <v>1.1111111111111112</v>
      </c>
      <c r="K11" s="371">
        <f t="shared" si="2"/>
        <v>5900</v>
      </c>
      <c r="L11" s="378">
        <f t="shared" si="3"/>
        <v>-900</v>
      </c>
      <c r="M11" s="180"/>
      <c r="N11" s="295">
        <f t="shared" si="4"/>
        <v>-900</v>
      </c>
      <c r="O11" s="296">
        <f t="shared" si="5"/>
        <v>0.77111111111111108</v>
      </c>
      <c r="R11" s="294">
        <f t="shared" si="7"/>
        <v>1.1000000000000001</v>
      </c>
    </row>
    <row r="12" spans="1:18" s="294" customFormat="1" ht="32.5" customHeight="1" x14ac:dyDescent="0.35">
      <c r="A12" s="156">
        <v>5</v>
      </c>
      <c r="B12" s="65" t="s">
        <v>2989</v>
      </c>
      <c r="C12" s="375">
        <v>6000</v>
      </c>
      <c r="D12" s="375">
        <f t="shared" si="6"/>
        <v>7800</v>
      </c>
      <c r="E12" s="371">
        <v>7000</v>
      </c>
      <c r="F12" s="371">
        <v>7000</v>
      </c>
      <c r="G12" s="371">
        <v>6600</v>
      </c>
      <c r="H12" s="150">
        <f t="shared" si="0"/>
        <v>4620</v>
      </c>
      <c r="I12" s="379">
        <v>10000</v>
      </c>
      <c r="J12" s="377">
        <f t="shared" si="1"/>
        <v>1.1666666666666667</v>
      </c>
      <c r="K12" s="371">
        <f t="shared" si="2"/>
        <v>7800</v>
      </c>
      <c r="L12" s="378">
        <f t="shared" si="3"/>
        <v>-800</v>
      </c>
      <c r="M12" s="181" t="s">
        <v>2990</v>
      </c>
      <c r="N12" s="295">
        <f t="shared" si="4"/>
        <v>-800</v>
      </c>
      <c r="O12" s="296">
        <f t="shared" si="5"/>
        <v>0.77</v>
      </c>
      <c r="R12" s="294">
        <f t="shared" si="7"/>
        <v>1.1000000000000001</v>
      </c>
    </row>
    <row r="13" spans="1:18" s="294" customFormat="1" ht="32.5" customHeight="1" x14ac:dyDescent="0.35">
      <c r="A13" s="156">
        <v>6</v>
      </c>
      <c r="B13" s="65" t="s">
        <v>2991</v>
      </c>
      <c r="C13" s="375">
        <v>8000</v>
      </c>
      <c r="D13" s="375">
        <f t="shared" si="6"/>
        <v>10400</v>
      </c>
      <c r="E13" s="371">
        <v>9000</v>
      </c>
      <c r="F13" s="371">
        <v>9000</v>
      </c>
      <c r="G13" s="371">
        <v>8800</v>
      </c>
      <c r="H13" s="150">
        <f t="shared" si="0"/>
        <v>6160</v>
      </c>
      <c r="I13" s="379">
        <v>13000</v>
      </c>
      <c r="J13" s="377">
        <f t="shared" si="1"/>
        <v>1.125</v>
      </c>
      <c r="K13" s="371">
        <f t="shared" si="2"/>
        <v>10400</v>
      </c>
      <c r="L13" s="378">
        <f t="shared" si="3"/>
        <v>-1400</v>
      </c>
      <c r="M13" s="181" t="s">
        <v>2992</v>
      </c>
      <c r="N13" s="295">
        <f t="shared" si="4"/>
        <v>-1400</v>
      </c>
      <c r="O13" s="296">
        <f t="shared" si="5"/>
        <v>0.77</v>
      </c>
      <c r="R13" s="294">
        <f t="shared" si="7"/>
        <v>1.1000000000000001</v>
      </c>
    </row>
    <row r="14" spans="1:18" s="294" customFormat="1" ht="31" x14ac:dyDescent="0.35">
      <c r="A14" s="156">
        <v>7</v>
      </c>
      <c r="B14" s="65" t="s">
        <v>2993</v>
      </c>
      <c r="C14" s="375">
        <v>12000</v>
      </c>
      <c r="D14" s="375">
        <f t="shared" si="6"/>
        <v>15600</v>
      </c>
      <c r="E14" s="371">
        <v>13500</v>
      </c>
      <c r="F14" s="371">
        <v>13500</v>
      </c>
      <c r="G14" s="371">
        <v>13200</v>
      </c>
      <c r="H14" s="150">
        <f t="shared" si="0"/>
        <v>9240</v>
      </c>
      <c r="I14" s="379">
        <v>19300</v>
      </c>
      <c r="J14" s="377">
        <f t="shared" si="1"/>
        <v>1.125</v>
      </c>
      <c r="K14" s="371">
        <f t="shared" si="2"/>
        <v>15600</v>
      </c>
      <c r="L14" s="378">
        <f t="shared" si="3"/>
        <v>-2100</v>
      </c>
      <c r="M14" s="181"/>
      <c r="N14" s="295">
        <f t="shared" si="4"/>
        <v>-2100</v>
      </c>
      <c r="O14" s="296">
        <f t="shared" si="5"/>
        <v>0.77</v>
      </c>
      <c r="R14" s="294">
        <f t="shared" si="7"/>
        <v>1.1000000000000001</v>
      </c>
    </row>
    <row r="15" spans="1:18" s="294" customFormat="1" ht="31" x14ac:dyDescent="0.35">
      <c r="A15" s="156">
        <v>8</v>
      </c>
      <c r="B15" s="65" t="s">
        <v>2994</v>
      </c>
      <c r="C15" s="375">
        <v>15000</v>
      </c>
      <c r="D15" s="375">
        <f t="shared" si="6"/>
        <v>19500</v>
      </c>
      <c r="E15" s="371">
        <v>16500</v>
      </c>
      <c r="F15" s="371">
        <v>16500</v>
      </c>
      <c r="G15" s="371">
        <v>16500</v>
      </c>
      <c r="H15" s="150">
        <f t="shared" si="0"/>
        <v>11550</v>
      </c>
      <c r="I15" s="379">
        <v>24000</v>
      </c>
      <c r="J15" s="377">
        <f t="shared" si="1"/>
        <v>1.1000000000000001</v>
      </c>
      <c r="K15" s="371">
        <f t="shared" si="2"/>
        <v>19500</v>
      </c>
      <c r="L15" s="378">
        <f t="shared" si="3"/>
        <v>-3000</v>
      </c>
      <c r="M15" s="181"/>
      <c r="N15" s="295">
        <f t="shared" si="4"/>
        <v>-3000</v>
      </c>
      <c r="O15" s="296">
        <f t="shared" si="5"/>
        <v>0.77</v>
      </c>
      <c r="R15" s="294">
        <f t="shared" si="7"/>
        <v>1.1000000000000001</v>
      </c>
    </row>
    <row r="16" spans="1:18" s="294" customFormat="1" ht="66" customHeight="1" x14ac:dyDescent="0.35">
      <c r="A16" s="156">
        <v>9</v>
      </c>
      <c r="B16" s="65" t="s">
        <v>2995</v>
      </c>
      <c r="C16" s="375">
        <v>11000</v>
      </c>
      <c r="D16" s="375">
        <f t="shared" si="6"/>
        <v>14300</v>
      </c>
      <c r="E16" s="371">
        <v>12500</v>
      </c>
      <c r="F16" s="371">
        <v>12500</v>
      </c>
      <c r="G16" s="371">
        <v>12100</v>
      </c>
      <c r="H16" s="150">
        <f t="shared" si="0"/>
        <v>8470</v>
      </c>
      <c r="I16" s="380">
        <v>17800</v>
      </c>
      <c r="J16" s="377">
        <f t="shared" si="1"/>
        <v>1.1363636363636365</v>
      </c>
      <c r="K16" s="371">
        <f t="shared" si="2"/>
        <v>14300</v>
      </c>
      <c r="L16" s="378">
        <f t="shared" si="3"/>
        <v>-1800</v>
      </c>
      <c r="M16" s="181" t="s">
        <v>2996</v>
      </c>
      <c r="N16" s="295">
        <f t="shared" si="4"/>
        <v>-1800</v>
      </c>
      <c r="O16" s="296">
        <f t="shared" si="5"/>
        <v>0.77</v>
      </c>
      <c r="R16" s="294">
        <f t="shared" si="7"/>
        <v>1.1000000000000001</v>
      </c>
    </row>
    <row r="17" spans="1:18" s="294" customFormat="1" ht="46.5" customHeight="1" x14ac:dyDescent="0.35">
      <c r="A17" s="156">
        <v>10</v>
      </c>
      <c r="B17" s="65" t="s">
        <v>2997</v>
      </c>
      <c r="C17" s="375">
        <v>8000</v>
      </c>
      <c r="D17" s="375">
        <f t="shared" si="6"/>
        <v>10400</v>
      </c>
      <c r="E17" s="371">
        <v>9000</v>
      </c>
      <c r="F17" s="371">
        <v>9000</v>
      </c>
      <c r="G17" s="371">
        <v>8800</v>
      </c>
      <c r="H17" s="150">
        <f t="shared" si="0"/>
        <v>6160</v>
      </c>
      <c r="I17" s="380">
        <v>13000</v>
      </c>
      <c r="J17" s="377">
        <f t="shared" si="1"/>
        <v>1.125</v>
      </c>
      <c r="K17" s="371">
        <f t="shared" si="2"/>
        <v>10400</v>
      </c>
      <c r="L17" s="378">
        <f t="shared" si="3"/>
        <v>-1400</v>
      </c>
      <c r="M17" s="364" t="s">
        <v>2998</v>
      </c>
      <c r="N17" s="295">
        <f t="shared" si="4"/>
        <v>-1400</v>
      </c>
      <c r="O17" s="296">
        <f t="shared" si="5"/>
        <v>0.77</v>
      </c>
      <c r="R17" s="294">
        <f t="shared" si="7"/>
        <v>1.1000000000000001</v>
      </c>
    </row>
    <row r="18" spans="1:18" s="294" customFormat="1" x14ac:dyDescent="0.35">
      <c r="A18" s="156">
        <v>11</v>
      </c>
      <c r="B18" s="112" t="s">
        <v>2999</v>
      </c>
      <c r="C18" s="375">
        <v>7000</v>
      </c>
      <c r="D18" s="375">
        <f t="shared" si="6"/>
        <v>9100</v>
      </c>
      <c r="E18" s="371">
        <v>8000</v>
      </c>
      <c r="F18" s="371">
        <v>8000</v>
      </c>
      <c r="G18" s="371">
        <v>7700</v>
      </c>
      <c r="H18" s="150">
        <f t="shared" si="0"/>
        <v>5390</v>
      </c>
      <c r="I18" s="380">
        <v>12000</v>
      </c>
      <c r="J18" s="377">
        <f t="shared" si="1"/>
        <v>1.1428571428571428</v>
      </c>
      <c r="K18" s="371">
        <f t="shared" si="2"/>
        <v>9100</v>
      </c>
      <c r="L18" s="378">
        <f t="shared" si="3"/>
        <v>-1100</v>
      </c>
      <c r="M18" s="180"/>
      <c r="N18" s="295">
        <f t="shared" si="4"/>
        <v>-1100</v>
      </c>
      <c r="O18" s="296">
        <f t="shared" si="5"/>
        <v>0.77</v>
      </c>
      <c r="R18" s="294">
        <f t="shared" si="7"/>
        <v>1.1000000000000001</v>
      </c>
    </row>
    <row r="19" spans="1:18" s="294" customFormat="1" ht="31" x14ac:dyDescent="0.35">
      <c r="A19" s="156">
        <v>12</v>
      </c>
      <c r="B19" s="112" t="s">
        <v>3000</v>
      </c>
      <c r="C19" s="375">
        <v>9000</v>
      </c>
      <c r="D19" s="375">
        <f t="shared" si="6"/>
        <v>11700</v>
      </c>
      <c r="E19" s="371">
        <v>10000</v>
      </c>
      <c r="F19" s="371">
        <v>10000</v>
      </c>
      <c r="G19" s="371">
        <v>9900</v>
      </c>
      <c r="H19" s="150">
        <f t="shared" si="0"/>
        <v>6930</v>
      </c>
      <c r="I19" s="380">
        <v>14300</v>
      </c>
      <c r="J19" s="377">
        <f t="shared" si="1"/>
        <v>1.1111111111111112</v>
      </c>
      <c r="K19" s="371">
        <f t="shared" si="2"/>
        <v>11700</v>
      </c>
      <c r="L19" s="378">
        <f t="shared" si="3"/>
        <v>-1700</v>
      </c>
      <c r="M19" s="180"/>
      <c r="N19" s="295">
        <f t="shared" si="4"/>
        <v>-1700</v>
      </c>
      <c r="O19" s="296">
        <f t="shared" si="5"/>
        <v>0.77</v>
      </c>
      <c r="R19" s="294">
        <f t="shared" si="7"/>
        <v>1.1000000000000001</v>
      </c>
    </row>
    <row r="20" spans="1:18" s="294" customFormat="1" x14ac:dyDescent="0.35">
      <c r="A20" s="156">
        <v>13</v>
      </c>
      <c r="B20" s="112" t="s">
        <v>3001</v>
      </c>
      <c r="C20" s="375">
        <v>4500</v>
      </c>
      <c r="D20" s="375">
        <f t="shared" si="6"/>
        <v>5900</v>
      </c>
      <c r="E20" s="371">
        <v>5000</v>
      </c>
      <c r="F20" s="371">
        <v>5000</v>
      </c>
      <c r="G20" s="371">
        <v>4950</v>
      </c>
      <c r="H20" s="150">
        <f t="shared" si="0"/>
        <v>3470</v>
      </c>
      <c r="I20" s="375">
        <v>7200</v>
      </c>
      <c r="J20" s="377">
        <f t="shared" si="1"/>
        <v>1.1111111111111112</v>
      </c>
      <c r="K20" s="371">
        <f t="shared" si="2"/>
        <v>5900</v>
      </c>
      <c r="L20" s="378">
        <f t="shared" si="3"/>
        <v>-900</v>
      </c>
      <c r="M20" s="180"/>
      <c r="N20" s="295">
        <f t="shared" si="4"/>
        <v>-900</v>
      </c>
      <c r="O20" s="296">
        <f t="shared" si="5"/>
        <v>0.77111111111111108</v>
      </c>
      <c r="R20" s="294">
        <f t="shared" si="7"/>
        <v>1.1000000000000001</v>
      </c>
    </row>
    <row r="21" spans="1:18" s="294" customFormat="1" ht="42" customHeight="1" x14ac:dyDescent="0.35">
      <c r="A21" s="156">
        <v>14</v>
      </c>
      <c r="B21" s="112" t="s">
        <v>3002</v>
      </c>
      <c r="C21" s="375">
        <v>3500</v>
      </c>
      <c r="D21" s="375">
        <f t="shared" si="6"/>
        <v>4600</v>
      </c>
      <c r="E21" s="371">
        <v>4000</v>
      </c>
      <c r="F21" s="371">
        <v>4000</v>
      </c>
      <c r="G21" s="371">
        <v>3850</v>
      </c>
      <c r="H21" s="150">
        <f t="shared" si="0"/>
        <v>2700</v>
      </c>
      <c r="I21" s="375">
        <v>6000</v>
      </c>
      <c r="J21" s="377">
        <f t="shared" si="1"/>
        <v>1.1428571428571428</v>
      </c>
      <c r="K21" s="371">
        <f t="shared" si="2"/>
        <v>4600</v>
      </c>
      <c r="L21" s="378">
        <f t="shared" si="3"/>
        <v>-600</v>
      </c>
      <c r="M21" s="181" t="s">
        <v>3003</v>
      </c>
      <c r="N21" s="295">
        <f t="shared" si="4"/>
        <v>-600</v>
      </c>
      <c r="O21" s="296">
        <f t="shared" si="5"/>
        <v>0.77142857142857146</v>
      </c>
      <c r="R21" s="294">
        <f t="shared" si="7"/>
        <v>1.1000000000000001</v>
      </c>
    </row>
    <row r="22" spans="1:18" s="294" customFormat="1" ht="31" x14ac:dyDescent="0.35">
      <c r="A22" s="156">
        <v>15</v>
      </c>
      <c r="B22" s="112" t="s">
        <v>3004</v>
      </c>
      <c r="C22" s="375">
        <v>4000</v>
      </c>
      <c r="D22" s="375">
        <f t="shared" si="6"/>
        <v>5200</v>
      </c>
      <c r="E22" s="371">
        <v>4500</v>
      </c>
      <c r="F22" s="371">
        <v>4500</v>
      </c>
      <c r="G22" s="371">
        <v>4400</v>
      </c>
      <c r="H22" s="150">
        <f t="shared" si="0"/>
        <v>3080</v>
      </c>
      <c r="I22" s="375">
        <v>6500</v>
      </c>
      <c r="J22" s="377">
        <f t="shared" si="1"/>
        <v>1.125</v>
      </c>
      <c r="K22" s="371">
        <f t="shared" si="2"/>
        <v>5200</v>
      </c>
      <c r="L22" s="378">
        <f t="shared" si="3"/>
        <v>-700</v>
      </c>
      <c r="M22" s="180"/>
      <c r="N22" s="295">
        <f t="shared" si="4"/>
        <v>-700</v>
      </c>
      <c r="O22" s="296">
        <f t="shared" si="5"/>
        <v>0.77</v>
      </c>
      <c r="R22" s="294">
        <f t="shared" si="7"/>
        <v>1.1000000000000001</v>
      </c>
    </row>
    <row r="23" spans="1:18" s="294" customFormat="1" ht="31" x14ac:dyDescent="0.35">
      <c r="A23" s="156">
        <v>16</v>
      </c>
      <c r="B23" s="112" t="s">
        <v>3005</v>
      </c>
      <c r="C23" s="375">
        <v>5500</v>
      </c>
      <c r="D23" s="375">
        <f t="shared" si="6"/>
        <v>7200</v>
      </c>
      <c r="E23" s="371">
        <v>6000</v>
      </c>
      <c r="F23" s="371">
        <v>6100</v>
      </c>
      <c r="G23" s="371">
        <v>6050</v>
      </c>
      <c r="H23" s="150">
        <f t="shared" si="0"/>
        <v>4240</v>
      </c>
      <c r="I23" s="375">
        <v>8600</v>
      </c>
      <c r="J23" s="377">
        <f t="shared" si="1"/>
        <v>1.0909090909090908</v>
      </c>
      <c r="K23" s="371">
        <f t="shared" si="2"/>
        <v>7200</v>
      </c>
      <c r="L23" s="378">
        <f t="shared" si="3"/>
        <v>-1200</v>
      </c>
      <c r="M23" s="180"/>
      <c r="N23" s="295">
        <f t="shared" si="4"/>
        <v>-1200</v>
      </c>
      <c r="O23" s="296">
        <f t="shared" si="5"/>
        <v>0.77090909090909088</v>
      </c>
      <c r="R23" s="294">
        <f t="shared" si="7"/>
        <v>1.1000000000000001</v>
      </c>
    </row>
    <row r="24" spans="1:18" s="294" customFormat="1" ht="31" x14ac:dyDescent="0.35">
      <c r="A24" s="156">
        <v>17</v>
      </c>
      <c r="B24" s="112" t="s">
        <v>3006</v>
      </c>
      <c r="C24" s="375">
        <v>4000</v>
      </c>
      <c r="D24" s="375">
        <f t="shared" si="6"/>
        <v>5200</v>
      </c>
      <c r="E24" s="371">
        <v>4500</v>
      </c>
      <c r="F24" s="371">
        <v>4500</v>
      </c>
      <c r="G24" s="371">
        <v>4400</v>
      </c>
      <c r="H24" s="150">
        <f t="shared" si="0"/>
        <v>3080</v>
      </c>
      <c r="I24" s="380">
        <v>6400</v>
      </c>
      <c r="J24" s="377">
        <f t="shared" si="1"/>
        <v>1.125</v>
      </c>
      <c r="K24" s="371">
        <f t="shared" si="2"/>
        <v>5200</v>
      </c>
      <c r="L24" s="378">
        <f t="shared" si="3"/>
        <v>-700</v>
      </c>
      <c r="M24" s="180"/>
      <c r="N24" s="295">
        <f t="shared" si="4"/>
        <v>-700</v>
      </c>
      <c r="O24" s="296">
        <f t="shared" si="5"/>
        <v>0.77</v>
      </c>
      <c r="R24" s="294">
        <f t="shared" si="7"/>
        <v>1.1000000000000001</v>
      </c>
    </row>
    <row r="25" spans="1:18" s="294" customFormat="1" ht="31" x14ac:dyDescent="0.35">
      <c r="A25" s="156">
        <v>18</v>
      </c>
      <c r="B25" s="112" t="s">
        <v>3007</v>
      </c>
      <c r="C25" s="375">
        <v>6000</v>
      </c>
      <c r="D25" s="375">
        <f t="shared" si="6"/>
        <v>7800</v>
      </c>
      <c r="E25" s="371">
        <v>7000</v>
      </c>
      <c r="F25" s="371">
        <v>7000</v>
      </c>
      <c r="G25" s="371">
        <v>6600</v>
      </c>
      <c r="H25" s="150">
        <f t="shared" si="0"/>
        <v>4620</v>
      </c>
      <c r="I25" s="380">
        <v>10000</v>
      </c>
      <c r="J25" s="377">
        <f t="shared" si="1"/>
        <v>1.1666666666666667</v>
      </c>
      <c r="K25" s="371">
        <f t="shared" si="2"/>
        <v>7800</v>
      </c>
      <c r="L25" s="378">
        <f t="shared" si="3"/>
        <v>-800</v>
      </c>
      <c r="M25" s="180"/>
      <c r="N25" s="295">
        <f t="shared" si="4"/>
        <v>-800</v>
      </c>
      <c r="O25" s="296">
        <f t="shared" si="5"/>
        <v>0.77</v>
      </c>
      <c r="R25" s="294">
        <f t="shared" si="7"/>
        <v>1.1000000000000001</v>
      </c>
    </row>
    <row r="26" spans="1:18" s="294" customFormat="1" ht="31" x14ac:dyDescent="0.35">
      <c r="A26" s="156">
        <v>19</v>
      </c>
      <c r="B26" s="112" t="s">
        <v>3008</v>
      </c>
      <c r="C26" s="375">
        <v>5000</v>
      </c>
      <c r="D26" s="375">
        <f t="shared" si="6"/>
        <v>6500</v>
      </c>
      <c r="E26" s="371">
        <v>6000</v>
      </c>
      <c r="F26" s="371">
        <v>6000</v>
      </c>
      <c r="G26" s="371">
        <v>5500</v>
      </c>
      <c r="H26" s="150">
        <f t="shared" si="0"/>
        <v>3850</v>
      </c>
      <c r="I26" s="380">
        <v>8500</v>
      </c>
      <c r="J26" s="377">
        <f t="shared" si="1"/>
        <v>1.2</v>
      </c>
      <c r="K26" s="371">
        <f t="shared" si="2"/>
        <v>6500</v>
      </c>
      <c r="L26" s="378">
        <f t="shared" si="3"/>
        <v>-500</v>
      </c>
      <c r="M26" s="180"/>
      <c r="N26" s="295">
        <f t="shared" si="4"/>
        <v>-500</v>
      </c>
      <c r="O26" s="296">
        <f t="shared" si="5"/>
        <v>0.77</v>
      </c>
      <c r="R26" s="294">
        <f t="shared" si="7"/>
        <v>1.1000000000000001</v>
      </c>
    </row>
    <row r="27" spans="1:18" s="294" customFormat="1" ht="31" x14ac:dyDescent="0.35">
      <c r="A27" s="156">
        <v>20</v>
      </c>
      <c r="B27" s="112" t="s">
        <v>3009</v>
      </c>
      <c r="C27" s="375">
        <v>4000</v>
      </c>
      <c r="D27" s="375">
        <f t="shared" si="6"/>
        <v>5200</v>
      </c>
      <c r="E27" s="371">
        <v>4500</v>
      </c>
      <c r="F27" s="371">
        <v>4500</v>
      </c>
      <c r="G27" s="371">
        <v>4400</v>
      </c>
      <c r="H27" s="150">
        <f t="shared" si="0"/>
        <v>3080</v>
      </c>
      <c r="I27" s="380">
        <v>6500</v>
      </c>
      <c r="J27" s="377">
        <f t="shared" si="1"/>
        <v>1.125</v>
      </c>
      <c r="K27" s="371">
        <f t="shared" si="2"/>
        <v>5200</v>
      </c>
      <c r="L27" s="378">
        <f t="shared" si="3"/>
        <v>-700</v>
      </c>
      <c r="M27" s="180"/>
      <c r="N27" s="295">
        <f t="shared" si="4"/>
        <v>-700</v>
      </c>
      <c r="O27" s="296">
        <f t="shared" si="5"/>
        <v>0.77</v>
      </c>
      <c r="R27" s="294">
        <f t="shared" si="7"/>
        <v>1.1000000000000001</v>
      </c>
    </row>
    <row r="28" spans="1:18" s="294" customFormat="1" ht="31" x14ac:dyDescent="0.35">
      <c r="A28" s="156">
        <v>21</v>
      </c>
      <c r="B28" s="112" t="s">
        <v>3010</v>
      </c>
      <c r="C28" s="375">
        <v>3000</v>
      </c>
      <c r="D28" s="375">
        <f t="shared" si="6"/>
        <v>3900</v>
      </c>
      <c r="E28" s="371">
        <v>3500</v>
      </c>
      <c r="F28" s="371">
        <v>3500</v>
      </c>
      <c r="G28" s="371">
        <v>3300</v>
      </c>
      <c r="H28" s="150">
        <f t="shared" si="0"/>
        <v>2310</v>
      </c>
      <c r="I28" s="158">
        <v>5000</v>
      </c>
      <c r="J28" s="377">
        <f t="shared" si="1"/>
        <v>1.1666666666666667</v>
      </c>
      <c r="K28" s="371">
        <f t="shared" si="2"/>
        <v>3900</v>
      </c>
      <c r="L28" s="378">
        <f t="shared" si="3"/>
        <v>-400</v>
      </c>
      <c r="M28" s="180"/>
      <c r="N28" s="295">
        <f t="shared" si="4"/>
        <v>-400</v>
      </c>
      <c r="O28" s="296">
        <f t="shared" si="5"/>
        <v>0.77</v>
      </c>
      <c r="R28" s="294">
        <f t="shared" si="7"/>
        <v>1.1000000000000001</v>
      </c>
    </row>
    <row r="29" spans="1:18" s="294" customFormat="1" ht="31" x14ac:dyDescent="0.35">
      <c r="A29" s="156">
        <v>22</v>
      </c>
      <c r="B29" s="112" t="s">
        <v>3011</v>
      </c>
      <c r="C29" s="375">
        <v>2500</v>
      </c>
      <c r="D29" s="375">
        <f t="shared" si="6"/>
        <v>3300</v>
      </c>
      <c r="E29" s="371">
        <v>3000</v>
      </c>
      <c r="F29" s="371">
        <v>3000</v>
      </c>
      <c r="G29" s="371">
        <v>2750</v>
      </c>
      <c r="H29" s="150">
        <f t="shared" si="0"/>
        <v>1930</v>
      </c>
      <c r="I29" s="158">
        <v>4500</v>
      </c>
      <c r="J29" s="377">
        <f t="shared" si="1"/>
        <v>1.2</v>
      </c>
      <c r="K29" s="371">
        <f t="shared" si="2"/>
        <v>3300</v>
      </c>
      <c r="L29" s="378">
        <f t="shared" si="3"/>
        <v>-300</v>
      </c>
      <c r="M29" s="180"/>
      <c r="N29" s="295">
        <f t="shared" si="4"/>
        <v>-300</v>
      </c>
      <c r="O29" s="296">
        <f t="shared" si="5"/>
        <v>0.77200000000000002</v>
      </c>
      <c r="R29" s="294">
        <f t="shared" si="7"/>
        <v>1.1000000000000001</v>
      </c>
    </row>
    <row r="30" spans="1:18" s="294" customFormat="1" ht="31" x14ac:dyDescent="0.35">
      <c r="A30" s="156">
        <v>23</v>
      </c>
      <c r="B30" s="112" t="s">
        <v>3012</v>
      </c>
      <c r="C30" s="375">
        <v>3000</v>
      </c>
      <c r="D30" s="375">
        <f t="shared" si="6"/>
        <v>3900</v>
      </c>
      <c r="E30" s="371">
        <v>3500</v>
      </c>
      <c r="F30" s="371">
        <v>3500</v>
      </c>
      <c r="G30" s="371">
        <v>3300</v>
      </c>
      <c r="H30" s="150">
        <f t="shared" si="0"/>
        <v>2310</v>
      </c>
      <c r="I30" s="381">
        <v>5000</v>
      </c>
      <c r="J30" s="377">
        <f t="shared" si="1"/>
        <v>1.1666666666666667</v>
      </c>
      <c r="K30" s="371">
        <f t="shared" si="2"/>
        <v>3900</v>
      </c>
      <c r="L30" s="378">
        <f t="shared" si="3"/>
        <v>-400</v>
      </c>
      <c r="M30" s="180"/>
      <c r="N30" s="295">
        <f t="shared" si="4"/>
        <v>-400</v>
      </c>
      <c r="O30" s="296">
        <f t="shared" si="5"/>
        <v>0.77</v>
      </c>
      <c r="R30" s="294">
        <f t="shared" si="7"/>
        <v>1.1000000000000001</v>
      </c>
    </row>
    <row r="31" spans="1:18" s="294" customFormat="1" ht="31" x14ac:dyDescent="0.35">
      <c r="A31" s="156">
        <v>24</v>
      </c>
      <c r="B31" s="112" t="s">
        <v>3013</v>
      </c>
      <c r="C31" s="375">
        <v>2800</v>
      </c>
      <c r="D31" s="375">
        <f t="shared" si="6"/>
        <v>3600</v>
      </c>
      <c r="E31" s="371">
        <v>3100</v>
      </c>
      <c r="F31" s="371">
        <v>3200</v>
      </c>
      <c r="G31" s="371">
        <v>3100</v>
      </c>
      <c r="H31" s="150">
        <f t="shared" si="0"/>
        <v>2170</v>
      </c>
      <c r="I31" s="381">
        <v>4500</v>
      </c>
      <c r="J31" s="377">
        <f t="shared" si="1"/>
        <v>1.1071428571428572</v>
      </c>
      <c r="K31" s="371">
        <f t="shared" si="2"/>
        <v>3600</v>
      </c>
      <c r="L31" s="378">
        <f t="shared" si="3"/>
        <v>-500</v>
      </c>
      <c r="M31" s="180"/>
      <c r="N31" s="295">
        <f t="shared" si="4"/>
        <v>-500</v>
      </c>
      <c r="O31" s="296">
        <f t="shared" si="5"/>
        <v>0.77500000000000002</v>
      </c>
      <c r="R31" s="294">
        <f t="shared" si="7"/>
        <v>1.1071428571428572</v>
      </c>
    </row>
    <row r="32" spans="1:18" s="297" customFormat="1" ht="42" x14ac:dyDescent="0.35">
      <c r="A32" s="369" t="s">
        <v>18</v>
      </c>
      <c r="B32" s="382" t="s">
        <v>3014</v>
      </c>
      <c r="C32" s="370"/>
      <c r="D32" s="375"/>
      <c r="E32" s="371"/>
      <c r="F32" s="371"/>
      <c r="G32" s="371"/>
      <c r="H32" s="150"/>
      <c r="I32" s="383"/>
      <c r="J32" s="377"/>
      <c r="K32" s="371"/>
      <c r="L32" s="378"/>
      <c r="M32" s="181" t="s">
        <v>3015</v>
      </c>
      <c r="N32" s="295">
        <f t="shared" si="4"/>
        <v>0</v>
      </c>
      <c r="O32" s="296" t="e">
        <f t="shared" si="5"/>
        <v>#DIV/0!</v>
      </c>
      <c r="P32" s="294" t="s">
        <v>2982</v>
      </c>
      <c r="R32" s="294" t="e">
        <f t="shared" si="7"/>
        <v>#DIV/0!</v>
      </c>
    </row>
    <row r="33" spans="1:18" s="294" customFormat="1" x14ac:dyDescent="0.35">
      <c r="A33" s="374">
        <v>1</v>
      </c>
      <c r="B33" s="65" t="s">
        <v>3016</v>
      </c>
      <c r="C33" s="375"/>
      <c r="D33" s="375"/>
      <c r="E33" s="371">
        <v>4500</v>
      </c>
      <c r="F33" s="371">
        <v>4500</v>
      </c>
      <c r="G33" s="371">
        <v>4500</v>
      </c>
      <c r="H33" s="150">
        <f>ROUND(G33*0.7,-1)</f>
        <v>3150</v>
      </c>
      <c r="I33" s="381">
        <v>6400</v>
      </c>
      <c r="J33" s="377"/>
      <c r="K33" s="371">
        <v>4500</v>
      </c>
      <c r="L33" s="378">
        <f>E33-D33</f>
        <v>4500</v>
      </c>
      <c r="M33" s="181"/>
      <c r="N33" s="295">
        <f t="shared" si="4"/>
        <v>4500</v>
      </c>
      <c r="O33" s="296" t="e">
        <f t="shared" si="5"/>
        <v>#DIV/0!</v>
      </c>
      <c r="R33" s="294" t="e">
        <f t="shared" si="7"/>
        <v>#DIV/0!</v>
      </c>
    </row>
    <row r="34" spans="1:18" s="294" customFormat="1" x14ac:dyDescent="0.35">
      <c r="A34" s="374">
        <v>2</v>
      </c>
      <c r="B34" s="65" t="s">
        <v>3017</v>
      </c>
      <c r="C34" s="375"/>
      <c r="D34" s="375"/>
      <c r="E34" s="371">
        <v>6000</v>
      </c>
      <c r="F34" s="371">
        <v>6000</v>
      </c>
      <c r="G34" s="371">
        <v>6000</v>
      </c>
      <c r="H34" s="150">
        <f>ROUND(G34*0.7,-1)</f>
        <v>4200</v>
      </c>
      <c r="I34" s="381">
        <v>8600</v>
      </c>
      <c r="J34" s="377"/>
      <c r="K34" s="371">
        <v>6000</v>
      </c>
      <c r="L34" s="378">
        <f>E34-D34</f>
        <v>6000</v>
      </c>
      <c r="M34" s="181"/>
      <c r="N34" s="295">
        <f t="shared" si="4"/>
        <v>6000</v>
      </c>
      <c r="O34" s="296" t="e">
        <f t="shared" si="5"/>
        <v>#DIV/0!</v>
      </c>
      <c r="R34" s="294" t="e">
        <f t="shared" si="7"/>
        <v>#DIV/0!</v>
      </c>
    </row>
    <row r="35" spans="1:18" s="294" customFormat="1" x14ac:dyDescent="0.35">
      <c r="A35" s="374">
        <v>3</v>
      </c>
      <c r="B35" s="65" t="s">
        <v>3018</v>
      </c>
      <c r="C35" s="375"/>
      <c r="D35" s="375"/>
      <c r="E35" s="371">
        <v>8000</v>
      </c>
      <c r="F35" s="371">
        <v>8000</v>
      </c>
      <c r="G35" s="371">
        <v>8000</v>
      </c>
      <c r="H35" s="150">
        <f>ROUND(G35*0.7,-1)</f>
        <v>5600</v>
      </c>
      <c r="I35" s="381">
        <v>11400</v>
      </c>
      <c r="J35" s="377"/>
      <c r="K35" s="371">
        <v>8000</v>
      </c>
      <c r="L35" s="378">
        <f>E35-D35</f>
        <v>8000</v>
      </c>
      <c r="M35" s="181"/>
      <c r="N35" s="295">
        <f t="shared" si="4"/>
        <v>8000</v>
      </c>
      <c r="O35" s="296" t="e">
        <f t="shared" si="5"/>
        <v>#DIV/0!</v>
      </c>
      <c r="R35" s="294" t="e">
        <f t="shared" si="7"/>
        <v>#DIV/0!</v>
      </c>
    </row>
    <row r="36" spans="1:18" s="294" customFormat="1" x14ac:dyDescent="0.35">
      <c r="A36" s="110" t="s">
        <v>45</v>
      </c>
      <c r="B36" s="157" t="s">
        <v>3019</v>
      </c>
      <c r="C36" s="370"/>
      <c r="D36" s="375"/>
      <c r="E36" s="371"/>
      <c r="F36" s="371"/>
      <c r="G36" s="371"/>
      <c r="H36" s="150"/>
      <c r="I36" s="371"/>
      <c r="J36" s="377"/>
      <c r="K36" s="371"/>
      <c r="L36" s="380"/>
      <c r="M36" s="180"/>
      <c r="N36" s="295">
        <f t="shared" si="4"/>
        <v>0</v>
      </c>
      <c r="O36" s="296" t="e">
        <f t="shared" si="5"/>
        <v>#DIV/0!</v>
      </c>
      <c r="P36" s="294" t="s">
        <v>2982</v>
      </c>
      <c r="R36" s="294" t="e">
        <f t="shared" si="7"/>
        <v>#DIV/0!</v>
      </c>
    </row>
    <row r="37" spans="1:18" s="294" customFormat="1" ht="31" x14ac:dyDescent="0.35">
      <c r="A37" s="374">
        <v>1</v>
      </c>
      <c r="B37" s="65" t="s">
        <v>3020</v>
      </c>
      <c r="C37" s="375">
        <v>5000</v>
      </c>
      <c r="D37" s="375">
        <f t="shared" si="6"/>
        <v>6500</v>
      </c>
      <c r="E37" s="371">
        <v>6000</v>
      </c>
      <c r="F37" s="371">
        <v>6000</v>
      </c>
      <c r="G37" s="371">
        <v>5500</v>
      </c>
      <c r="H37" s="150">
        <f>ROUND(G37*0.7,-1)</f>
        <v>3850</v>
      </c>
      <c r="I37" s="371">
        <v>8600</v>
      </c>
      <c r="J37" s="377">
        <f>E37/C37</f>
        <v>1.2</v>
      </c>
      <c r="K37" s="371">
        <f>D37</f>
        <v>6500</v>
      </c>
      <c r="L37" s="378">
        <f>E37-D37</f>
        <v>-500</v>
      </c>
      <c r="M37" s="180"/>
      <c r="N37" s="295">
        <f t="shared" si="4"/>
        <v>-500</v>
      </c>
      <c r="O37" s="296">
        <f t="shared" si="5"/>
        <v>0.77</v>
      </c>
      <c r="R37" s="294">
        <f t="shared" si="7"/>
        <v>1.1000000000000001</v>
      </c>
    </row>
    <row r="38" spans="1:18" s="294" customFormat="1" ht="31" x14ac:dyDescent="0.35">
      <c r="A38" s="374">
        <v>2</v>
      </c>
      <c r="B38" s="65" t="s">
        <v>3021</v>
      </c>
      <c r="C38" s="375">
        <v>5000</v>
      </c>
      <c r="D38" s="375">
        <f t="shared" si="6"/>
        <v>6500</v>
      </c>
      <c r="E38" s="371">
        <v>6000</v>
      </c>
      <c r="F38" s="371">
        <v>6000</v>
      </c>
      <c r="G38" s="371">
        <v>5500</v>
      </c>
      <c r="H38" s="150">
        <f>ROUND(G38*0.7,-1)</f>
        <v>3850</v>
      </c>
      <c r="I38" s="371">
        <v>8600</v>
      </c>
      <c r="J38" s="377">
        <f>E38/C38</f>
        <v>1.2</v>
      </c>
      <c r="K38" s="371">
        <f>D38</f>
        <v>6500</v>
      </c>
      <c r="L38" s="378">
        <f>E38-D38</f>
        <v>-500</v>
      </c>
      <c r="M38" s="180"/>
      <c r="N38" s="295">
        <f t="shared" si="4"/>
        <v>-500</v>
      </c>
      <c r="O38" s="296">
        <f t="shared" si="5"/>
        <v>0.77</v>
      </c>
      <c r="R38" s="294">
        <f t="shared" si="7"/>
        <v>1.1000000000000001</v>
      </c>
    </row>
    <row r="39" spans="1:18" s="294" customFormat="1" ht="31" x14ac:dyDescent="0.35">
      <c r="A39" s="374">
        <v>3</v>
      </c>
      <c r="B39" s="65" t="s">
        <v>3022</v>
      </c>
      <c r="C39" s="375">
        <v>5000</v>
      </c>
      <c r="D39" s="375">
        <f t="shared" si="6"/>
        <v>6500</v>
      </c>
      <c r="E39" s="371">
        <v>6000</v>
      </c>
      <c r="F39" s="371">
        <v>6000</v>
      </c>
      <c r="G39" s="371">
        <v>5500</v>
      </c>
      <c r="H39" s="150">
        <f>ROUND(G39*0.7,-1)</f>
        <v>3850</v>
      </c>
      <c r="I39" s="371">
        <v>8600</v>
      </c>
      <c r="J39" s="377">
        <f>E39/C39</f>
        <v>1.2</v>
      </c>
      <c r="K39" s="371">
        <f>D39</f>
        <v>6500</v>
      </c>
      <c r="L39" s="378">
        <f>E39-D39</f>
        <v>-500</v>
      </c>
      <c r="M39" s="180"/>
      <c r="N39" s="295">
        <f t="shared" si="4"/>
        <v>-500</v>
      </c>
      <c r="O39" s="296">
        <f t="shared" si="5"/>
        <v>0.77</v>
      </c>
      <c r="R39" s="294">
        <f t="shared" si="7"/>
        <v>1.1000000000000001</v>
      </c>
    </row>
    <row r="40" spans="1:18" s="294" customFormat="1" ht="31" x14ac:dyDescent="0.35">
      <c r="A40" s="374">
        <v>4</v>
      </c>
      <c r="B40" s="65" t="s">
        <v>3023</v>
      </c>
      <c r="C40" s="375">
        <v>5000</v>
      </c>
      <c r="D40" s="375">
        <f t="shared" si="6"/>
        <v>6500</v>
      </c>
      <c r="E40" s="371">
        <v>6000</v>
      </c>
      <c r="F40" s="371">
        <v>6000</v>
      </c>
      <c r="G40" s="371">
        <v>5500</v>
      </c>
      <c r="H40" s="150">
        <f>ROUND(G40*0.7,-1)</f>
        <v>3850</v>
      </c>
      <c r="I40" s="371">
        <v>8600</v>
      </c>
      <c r="J40" s="377">
        <f>E40/C40</f>
        <v>1.2</v>
      </c>
      <c r="K40" s="371">
        <f>D40</f>
        <v>6500</v>
      </c>
      <c r="L40" s="378">
        <f>E40-D40</f>
        <v>-500</v>
      </c>
      <c r="M40" s="180"/>
      <c r="N40" s="295">
        <f t="shared" si="4"/>
        <v>-500</v>
      </c>
      <c r="O40" s="296">
        <f t="shared" si="5"/>
        <v>0.77</v>
      </c>
      <c r="R40" s="294">
        <f t="shared" si="7"/>
        <v>1.1000000000000001</v>
      </c>
    </row>
    <row r="41" spans="1:18" s="294" customFormat="1" ht="31" x14ac:dyDescent="0.35">
      <c r="A41" s="374">
        <v>5</v>
      </c>
      <c r="B41" s="112" t="s">
        <v>3024</v>
      </c>
      <c r="C41" s="375"/>
      <c r="D41" s="375"/>
      <c r="E41" s="371"/>
      <c r="F41" s="371"/>
      <c r="G41" s="371"/>
      <c r="H41" s="150"/>
      <c r="I41" s="371"/>
      <c r="J41" s="377"/>
      <c r="K41" s="371"/>
      <c r="L41" s="378"/>
      <c r="M41" s="180"/>
      <c r="N41" s="295">
        <f t="shared" si="4"/>
        <v>0</v>
      </c>
      <c r="O41" s="296" t="e">
        <f t="shared" si="5"/>
        <v>#DIV/0!</v>
      </c>
      <c r="R41" s="294" t="e">
        <f t="shared" si="7"/>
        <v>#DIV/0!</v>
      </c>
    </row>
    <row r="42" spans="1:18" s="294" customFormat="1" ht="31" x14ac:dyDescent="0.35">
      <c r="A42" s="374" t="s">
        <v>509</v>
      </c>
      <c r="B42" s="65" t="s">
        <v>3025</v>
      </c>
      <c r="C42" s="375">
        <v>6000</v>
      </c>
      <c r="D42" s="375">
        <f t="shared" si="6"/>
        <v>7800</v>
      </c>
      <c r="E42" s="371">
        <v>7000</v>
      </c>
      <c r="F42" s="371">
        <v>7000</v>
      </c>
      <c r="G42" s="384">
        <v>6600</v>
      </c>
      <c r="H42" s="150">
        <f>ROUND(G42*0.7,-1)</f>
        <v>4620</v>
      </c>
      <c r="I42" s="371">
        <v>10000</v>
      </c>
      <c r="J42" s="377">
        <f>E42/C42</f>
        <v>1.1666666666666667</v>
      </c>
      <c r="K42" s="371">
        <f>D42</f>
        <v>7800</v>
      </c>
      <c r="L42" s="378">
        <f>E42-D42</f>
        <v>-800</v>
      </c>
      <c r="M42" s="180"/>
      <c r="N42" s="295">
        <f t="shared" si="4"/>
        <v>-800</v>
      </c>
      <c r="O42" s="296">
        <f t="shared" si="5"/>
        <v>0.77</v>
      </c>
      <c r="R42" s="294">
        <f t="shared" si="7"/>
        <v>1.1000000000000001</v>
      </c>
    </row>
    <row r="43" spans="1:18" s="294" customFormat="1" ht="49" customHeight="1" x14ac:dyDescent="0.35">
      <c r="A43" s="374" t="s">
        <v>511</v>
      </c>
      <c r="B43" s="65" t="s">
        <v>3026</v>
      </c>
      <c r="C43" s="375">
        <v>3500</v>
      </c>
      <c r="D43" s="375">
        <f t="shared" si="6"/>
        <v>4600</v>
      </c>
      <c r="E43" s="371">
        <v>3900</v>
      </c>
      <c r="F43" s="371">
        <v>3900</v>
      </c>
      <c r="G43" s="375">
        <v>3500</v>
      </c>
      <c r="H43" s="150">
        <f>ROUND(G43*0.7,-1)</f>
        <v>2450</v>
      </c>
      <c r="I43" s="371">
        <v>5500</v>
      </c>
      <c r="J43" s="377">
        <f>E43/C43</f>
        <v>1.1142857142857143</v>
      </c>
      <c r="K43" s="371">
        <f>D43</f>
        <v>4600</v>
      </c>
      <c r="L43" s="378">
        <f>E43-D43</f>
        <v>-700</v>
      </c>
      <c r="M43" s="181" t="s">
        <v>3027</v>
      </c>
      <c r="N43" s="295">
        <f t="shared" si="4"/>
        <v>-700</v>
      </c>
      <c r="O43" s="296">
        <f t="shared" si="5"/>
        <v>0.7</v>
      </c>
      <c r="R43" s="294">
        <f t="shared" si="7"/>
        <v>1</v>
      </c>
    </row>
    <row r="44" spans="1:18" s="294" customFormat="1" ht="36" customHeight="1" x14ac:dyDescent="0.35">
      <c r="A44" s="374" t="s">
        <v>511</v>
      </c>
      <c r="B44" s="65" t="s">
        <v>3028</v>
      </c>
      <c r="C44" s="375">
        <v>2500</v>
      </c>
      <c r="D44" s="375">
        <f t="shared" si="6"/>
        <v>3300</v>
      </c>
      <c r="E44" s="371">
        <v>2800</v>
      </c>
      <c r="F44" s="371">
        <v>2800</v>
      </c>
      <c r="G44" s="375">
        <v>2500</v>
      </c>
      <c r="H44" s="150">
        <f>ROUND(G44*0.7,-1)</f>
        <v>1750</v>
      </c>
      <c r="I44" s="371">
        <v>4000</v>
      </c>
      <c r="J44" s="377">
        <f>E44/C44</f>
        <v>1.1200000000000001</v>
      </c>
      <c r="K44" s="371">
        <f>D44</f>
        <v>3300</v>
      </c>
      <c r="L44" s="378">
        <f>E44-D44</f>
        <v>-500</v>
      </c>
      <c r="M44" s="181" t="s">
        <v>3029</v>
      </c>
      <c r="N44" s="295">
        <f t="shared" si="4"/>
        <v>-500</v>
      </c>
      <c r="O44" s="296">
        <f t="shared" si="5"/>
        <v>0.7</v>
      </c>
      <c r="R44" s="294">
        <f t="shared" si="7"/>
        <v>1</v>
      </c>
    </row>
    <row r="45" spans="1:18" s="294" customFormat="1" ht="46.5" x14ac:dyDescent="0.35">
      <c r="A45" s="374">
        <v>6</v>
      </c>
      <c r="B45" s="65" t="s">
        <v>3030</v>
      </c>
      <c r="C45" s="375"/>
      <c r="D45" s="375"/>
      <c r="E45" s="371"/>
      <c r="F45" s="371"/>
      <c r="G45" s="371"/>
      <c r="H45" s="150"/>
      <c r="I45" s="371"/>
      <c r="J45" s="377"/>
      <c r="K45" s="371"/>
      <c r="L45" s="378"/>
      <c r="M45" s="180"/>
      <c r="N45" s="295">
        <f t="shared" si="4"/>
        <v>0</v>
      </c>
      <c r="O45" s="296" t="e">
        <f t="shared" si="5"/>
        <v>#DIV/0!</v>
      </c>
      <c r="R45" s="294" t="e">
        <f t="shared" si="7"/>
        <v>#DIV/0!</v>
      </c>
    </row>
    <row r="46" spans="1:18" s="294" customFormat="1" x14ac:dyDescent="0.35">
      <c r="A46" s="374" t="s">
        <v>327</v>
      </c>
      <c r="B46" s="65" t="s">
        <v>3031</v>
      </c>
      <c r="C46" s="375">
        <v>3000</v>
      </c>
      <c r="D46" s="375">
        <f t="shared" si="6"/>
        <v>3900</v>
      </c>
      <c r="E46" s="371">
        <v>3300</v>
      </c>
      <c r="F46" s="371">
        <v>3300</v>
      </c>
      <c r="G46" s="375">
        <v>3000</v>
      </c>
      <c r="H46" s="150">
        <f>ROUND(G46*0.7,-1)</f>
        <v>2100</v>
      </c>
      <c r="I46" s="371">
        <v>4700</v>
      </c>
      <c r="J46" s="377">
        <f>E46/C46</f>
        <v>1.1000000000000001</v>
      </c>
      <c r="K46" s="371">
        <f>D46</f>
        <v>3900</v>
      </c>
      <c r="L46" s="378">
        <f>E46-D46</f>
        <v>-600</v>
      </c>
      <c r="M46" s="180"/>
      <c r="N46" s="295">
        <f t="shared" si="4"/>
        <v>-600</v>
      </c>
      <c r="O46" s="296">
        <f t="shared" si="5"/>
        <v>0.7</v>
      </c>
      <c r="R46" s="294">
        <f t="shared" si="7"/>
        <v>1</v>
      </c>
    </row>
    <row r="47" spans="1:18" s="294" customFormat="1" x14ac:dyDescent="0.35">
      <c r="A47" s="374" t="s">
        <v>329</v>
      </c>
      <c r="B47" s="65" t="s">
        <v>3032</v>
      </c>
      <c r="C47" s="375">
        <v>2500</v>
      </c>
      <c r="D47" s="375">
        <f t="shared" si="6"/>
        <v>3300</v>
      </c>
      <c r="E47" s="371">
        <v>2800</v>
      </c>
      <c r="F47" s="371">
        <v>2800</v>
      </c>
      <c r="G47" s="375">
        <v>2500</v>
      </c>
      <c r="H47" s="150">
        <f>ROUND(G47*0.7,-1)</f>
        <v>1750</v>
      </c>
      <c r="I47" s="371">
        <v>4000</v>
      </c>
      <c r="J47" s="377">
        <f>E47/C47</f>
        <v>1.1200000000000001</v>
      </c>
      <c r="K47" s="371">
        <f>D47</f>
        <v>3300</v>
      </c>
      <c r="L47" s="378">
        <f>E47-D47</f>
        <v>-500</v>
      </c>
      <c r="M47" s="180"/>
      <c r="N47" s="295">
        <f t="shared" si="4"/>
        <v>-500</v>
      </c>
      <c r="O47" s="296">
        <f t="shared" si="5"/>
        <v>0.7</v>
      </c>
      <c r="R47" s="294">
        <f t="shared" si="7"/>
        <v>1</v>
      </c>
    </row>
    <row r="48" spans="1:18" s="294" customFormat="1" ht="73" customHeight="1" x14ac:dyDescent="0.35">
      <c r="A48" s="374" t="s">
        <v>653</v>
      </c>
      <c r="B48" s="65" t="s">
        <v>3033</v>
      </c>
      <c r="C48" s="375">
        <v>3000</v>
      </c>
      <c r="D48" s="375">
        <f t="shared" si="6"/>
        <v>3900</v>
      </c>
      <c r="E48" s="371">
        <v>3300</v>
      </c>
      <c r="F48" s="371">
        <v>3300</v>
      </c>
      <c r="G48" s="375">
        <v>3000</v>
      </c>
      <c r="H48" s="150">
        <f>ROUND(G48*0.7,-1)</f>
        <v>2100</v>
      </c>
      <c r="I48" s="371">
        <v>5000</v>
      </c>
      <c r="J48" s="377">
        <f>E48/C48</f>
        <v>1.1000000000000001</v>
      </c>
      <c r="K48" s="371">
        <f>D48</f>
        <v>3900</v>
      </c>
      <c r="L48" s="378">
        <f>E48-D48</f>
        <v>-600</v>
      </c>
      <c r="M48" s="181" t="s">
        <v>3034</v>
      </c>
      <c r="N48" s="295">
        <f t="shared" si="4"/>
        <v>-600</v>
      </c>
      <c r="O48" s="296">
        <f t="shared" si="5"/>
        <v>0.7</v>
      </c>
      <c r="R48" s="294">
        <f t="shared" si="7"/>
        <v>1</v>
      </c>
    </row>
    <row r="49" spans="1:18" s="294" customFormat="1" x14ac:dyDescent="0.35">
      <c r="A49" s="374">
        <v>7</v>
      </c>
      <c r="B49" s="65" t="s">
        <v>3035</v>
      </c>
      <c r="C49" s="375"/>
      <c r="D49" s="375"/>
      <c r="E49" s="371"/>
      <c r="F49" s="371"/>
      <c r="G49" s="371"/>
      <c r="H49" s="150"/>
      <c r="I49" s="371"/>
      <c r="J49" s="377"/>
      <c r="K49" s="371"/>
      <c r="L49" s="378"/>
      <c r="M49" s="180"/>
      <c r="N49" s="295">
        <f t="shared" si="4"/>
        <v>0</v>
      </c>
      <c r="O49" s="296" t="e">
        <f t="shared" si="5"/>
        <v>#DIV/0!</v>
      </c>
      <c r="R49" s="294" t="e">
        <f t="shared" si="7"/>
        <v>#DIV/0!</v>
      </c>
    </row>
    <row r="50" spans="1:18" s="294" customFormat="1" x14ac:dyDescent="0.35">
      <c r="A50" s="374" t="s">
        <v>32</v>
      </c>
      <c r="B50" s="65" t="s">
        <v>3036</v>
      </c>
      <c r="C50" s="375">
        <v>3000</v>
      </c>
      <c r="D50" s="375">
        <f t="shared" si="6"/>
        <v>3900</v>
      </c>
      <c r="E50" s="371">
        <v>3300</v>
      </c>
      <c r="F50" s="371">
        <v>3300</v>
      </c>
      <c r="G50" s="375">
        <v>3000</v>
      </c>
      <c r="H50" s="150">
        <f>ROUND(G50*0.7,-1)</f>
        <v>2100</v>
      </c>
      <c r="I50" s="371">
        <v>5000</v>
      </c>
      <c r="J50" s="377">
        <f>E50/C50</f>
        <v>1.1000000000000001</v>
      </c>
      <c r="K50" s="371">
        <f>D50</f>
        <v>3900</v>
      </c>
      <c r="L50" s="378">
        <f>E50-D50</f>
        <v>-600</v>
      </c>
      <c r="M50" s="180"/>
      <c r="N50" s="295">
        <f t="shared" si="4"/>
        <v>-600</v>
      </c>
      <c r="O50" s="296">
        <f t="shared" si="5"/>
        <v>0.7</v>
      </c>
      <c r="R50" s="294">
        <f t="shared" si="7"/>
        <v>1</v>
      </c>
    </row>
    <row r="51" spans="1:18" s="294" customFormat="1" x14ac:dyDescent="0.35">
      <c r="A51" s="374" t="s">
        <v>35</v>
      </c>
      <c r="B51" s="65" t="s">
        <v>3037</v>
      </c>
      <c r="C51" s="375">
        <v>2000</v>
      </c>
      <c r="D51" s="375">
        <f t="shared" si="6"/>
        <v>2600</v>
      </c>
      <c r="E51" s="371">
        <v>2200</v>
      </c>
      <c r="F51" s="371">
        <v>2200</v>
      </c>
      <c r="G51" s="375">
        <v>2000</v>
      </c>
      <c r="H51" s="150">
        <f>ROUND(G51*0.7,-1)</f>
        <v>1400</v>
      </c>
      <c r="I51" s="371">
        <v>3200</v>
      </c>
      <c r="J51" s="377">
        <f>E51/C51</f>
        <v>1.1000000000000001</v>
      </c>
      <c r="K51" s="371">
        <f>D51</f>
        <v>2600</v>
      </c>
      <c r="L51" s="378">
        <f>E51-D51</f>
        <v>-400</v>
      </c>
      <c r="M51" s="180"/>
      <c r="N51" s="295">
        <f t="shared" si="4"/>
        <v>-400</v>
      </c>
      <c r="O51" s="296">
        <f t="shared" si="5"/>
        <v>0.7</v>
      </c>
      <c r="R51" s="294">
        <f t="shared" si="7"/>
        <v>1</v>
      </c>
    </row>
    <row r="52" spans="1:18" s="294" customFormat="1" x14ac:dyDescent="0.35">
      <c r="A52" s="374">
        <v>8</v>
      </c>
      <c r="B52" s="65" t="s">
        <v>3038</v>
      </c>
      <c r="C52" s="375"/>
      <c r="D52" s="375"/>
      <c r="E52" s="371"/>
      <c r="F52" s="371"/>
      <c r="G52" s="371"/>
      <c r="H52" s="150"/>
      <c r="I52" s="371"/>
      <c r="J52" s="377"/>
      <c r="K52" s="371"/>
      <c r="L52" s="378"/>
      <c r="M52" s="180"/>
      <c r="N52" s="295">
        <f t="shared" si="4"/>
        <v>0</v>
      </c>
      <c r="O52" s="296" t="e">
        <f t="shared" si="5"/>
        <v>#DIV/0!</v>
      </c>
      <c r="R52" s="294" t="e">
        <f t="shared" si="7"/>
        <v>#DIV/0!</v>
      </c>
    </row>
    <row r="53" spans="1:18" s="294" customFormat="1" ht="31" x14ac:dyDescent="0.35">
      <c r="A53" s="374" t="s">
        <v>624</v>
      </c>
      <c r="B53" s="65" t="s">
        <v>3039</v>
      </c>
      <c r="C53" s="375">
        <v>5000</v>
      </c>
      <c r="D53" s="375">
        <f t="shared" si="6"/>
        <v>6500</v>
      </c>
      <c r="E53" s="371">
        <v>5500</v>
      </c>
      <c r="F53" s="371">
        <v>5500</v>
      </c>
      <c r="G53" s="375">
        <v>5000</v>
      </c>
      <c r="H53" s="150">
        <f>ROUND(G53*0.7,-1)</f>
        <v>3500</v>
      </c>
      <c r="I53" s="371">
        <v>8000</v>
      </c>
      <c r="J53" s="377">
        <f>E53/C53</f>
        <v>1.1000000000000001</v>
      </c>
      <c r="K53" s="371">
        <f>D53</f>
        <v>6500</v>
      </c>
      <c r="L53" s="378">
        <f>E53-D53</f>
        <v>-1000</v>
      </c>
      <c r="M53" s="180"/>
      <c r="N53" s="295">
        <f t="shared" si="4"/>
        <v>-1000</v>
      </c>
      <c r="O53" s="296">
        <f t="shared" si="5"/>
        <v>0.7</v>
      </c>
      <c r="R53" s="294">
        <f t="shared" si="7"/>
        <v>1</v>
      </c>
    </row>
    <row r="54" spans="1:18" s="294" customFormat="1" x14ac:dyDescent="0.35">
      <c r="A54" s="374" t="s">
        <v>626</v>
      </c>
      <c r="B54" s="65" t="s">
        <v>3040</v>
      </c>
      <c r="C54" s="375">
        <v>4000</v>
      </c>
      <c r="D54" s="375">
        <f t="shared" si="6"/>
        <v>5200</v>
      </c>
      <c r="E54" s="371">
        <v>4400</v>
      </c>
      <c r="F54" s="371">
        <v>4400</v>
      </c>
      <c r="G54" s="375">
        <v>4000</v>
      </c>
      <c r="H54" s="150">
        <f>ROUND(G54*0.7,-1)</f>
        <v>2800</v>
      </c>
      <c r="I54" s="371">
        <v>6300</v>
      </c>
      <c r="J54" s="377">
        <f>E54/C54</f>
        <v>1.1000000000000001</v>
      </c>
      <c r="K54" s="371">
        <f>D54</f>
        <v>5200</v>
      </c>
      <c r="L54" s="378">
        <f>E54-D54</f>
        <v>-800</v>
      </c>
      <c r="M54" s="180"/>
      <c r="N54" s="295">
        <f t="shared" si="4"/>
        <v>-800</v>
      </c>
      <c r="O54" s="296">
        <f t="shared" si="5"/>
        <v>0.7</v>
      </c>
      <c r="R54" s="294">
        <f t="shared" si="7"/>
        <v>1</v>
      </c>
    </row>
    <row r="55" spans="1:18" s="294" customFormat="1" ht="31" x14ac:dyDescent="0.35">
      <c r="A55" s="374">
        <v>9</v>
      </c>
      <c r="B55" s="65" t="s">
        <v>3041</v>
      </c>
      <c r="C55" s="375"/>
      <c r="D55" s="375"/>
      <c r="E55" s="371"/>
      <c r="F55" s="371"/>
      <c r="G55" s="371"/>
      <c r="H55" s="150"/>
      <c r="I55" s="371"/>
      <c r="J55" s="377"/>
      <c r="K55" s="371"/>
      <c r="L55" s="378"/>
      <c r="M55" s="180"/>
      <c r="N55" s="295">
        <f t="shared" si="4"/>
        <v>0</v>
      </c>
      <c r="O55" s="296" t="e">
        <f t="shared" si="5"/>
        <v>#DIV/0!</v>
      </c>
      <c r="R55" s="294" t="e">
        <f t="shared" si="7"/>
        <v>#DIV/0!</v>
      </c>
    </row>
    <row r="56" spans="1:18" s="294" customFormat="1" ht="31" x14ac:dyDescent="0.35">
      <c r="A56" s="374" t="s">
        <v>522</v>
      </c>
      <c r="B56" s="125" t="s">
        <v>5871</v>
      </c>
      <c r="C56" s="375">
        <v>7000</v>
      </c>
      <c r="D56" s="375">
        <f t="shared" si="6"/>
        <v>9100</v>
      </c>
      <c r="E56" s="371">
        <v>8000</v>
      </c>
      <c r="F56" s="371">
        <v>8000</v>
      </c>
      <c r="G56" s="384">
        <v>7700</v>
      </c>
      <c r="H56" s="150">
        <f>ROUND(G56*0.7,-1)</f>
        <v>5390</v>
      </c>
      <c r="I56" s="371">
        <v>11400</v>
      </c>
      <c r="J56" s="377">
        <f>E56/C56</f>
        <v>1.1428571428571428</v>
      </c>
      <c r="K56" s="371">
        <f>D56</f>
        <v>9100</v>
      </c>
      <c r="L56" s="378">
        <f>E56-D56</f>
        <v>-1100</v>
      </c>
      <c r="M56" s="180"/>
      <c r="N56" s="295">
        <f t="shared" si="4"/>
        <v>-1100</v>
      </c>
      <c r="O56" s="296">
        <f t="shared" si="5"/>
        <v>0.77</v>
      </c>
      <c r="R56" s="294">
        <f t="shared" si="7"/>
        <v>1.1000000000000001</v>
      </c>
    </row>
    <row r="57" spans="1:18" s="294" customFormat="1" ht="31" x14ac:dyDescent="0.35">
      <c r="A57" s="374" t="s">
        <v>523</v>
      </c>
      <c r="B57" s="65" t="s">
        <v>3042</v>
      </c>
      <c r="C57" s="375">
        <v>5000</v>
      </c>
      <c r="D57" s="375">
        <f t="shared" si="6"/>
        <v>6500</v>
      </c>
      <c r="E57" s="371">
        <v>7000</v>
      </c>
      <c r="F57" s="371">
        <v>7000</v>
      </c>
      <c r="G57" s="371">
        <v>5500</v>
      </c>
      <c r="H57" s="150">
        <f>ROUND(G57*0.7,-1)</f>
        <v>3850</v>
      </c>
      <c r="I57" s="371">
        <v>10000</v>
      </c>
      <c r="J57" s="377">
        <f>E57/C57</f>
        <v>1.4</v>
      </c>
      <c r="K57" s="371">
        <v>7000</v>
      </c>
      <c r="L57" s="378">
        <f>E57-D57</f>
        <v>500</v>
      </c>
      <c r="M57" s="180"/>
      <c r="N57" s="295">
        <f t="shared" si="4"/>
        <v>500</v>
      </c>
      <c r="O57" s="296">
        <f t="shared" si="5"/>
        <v>0.77</v>
      </c>
      <c r="R57" s="294">
        <f t="shared" si="7"/>
        <v>1.1000000000000001</v>
      </c>
    </row>
    <row r="58" spans="1:18" s="294" customFormat="1" ht="31" x14ac:dyDescent="0.35">
      <c r="A58" s="374" t="s">
        <v>665</v>
      </c>
      <c r="B58" s="65" t="s">
        <v>3043</v>
      </c>
      <c r="C58" s="375">
        <v>2500</v>
      </c>
      <c r="D58" s="375">
        <f t="shared" si="6"/>
        <v>3300</v>
      </c>
      <c r="E58" s="371">
        <v>3500</v>
      </c>
      <c r="F58" s="371">
        <v>3500</v>
      </c>
      <c r="G58" s="371">
        <v>2750</v>
      </c>
      <c r="H58" s="150">
        <f>ROUND(G58*0.7,-1)</f>
        <v>1930</v>
      </c>
      <c r="I58" s="371">
        <v>5000</v>
      </c>
      <c r="J58" s="377">
        <f>E58/C58</f>
        <v>1.4</v>
      </c>
      <c r="K58" s="371">
        <v>3500</v>
      </c>
      <c r="L58" s="378">
        <f>E58-D58</f>
        <v>200</v>
      </c>
      <c r="M58" s="180"/>
      <c r="N58" s="295">
        <f t="shared" si="4"/>
        <v>200</v>
      </c>
      <c r="O58" s="296">
        <f t="shared" si="5"/>
        <v>0.77200000000000002</v>
      </c>
      <c r="R58" s="294">
        <f t="shared" si="7"/>
        <v>1.1000000000000001</v>
      </c>
    </row>
    <row r="59" spans="1:18" s="294" customFormat="1" x14ac:dyDescent="0.35">
      <c r="A59" s="374">
        <v>10</v>
      </c>
      <c r="B59" s="65" t="s">
        <v>3044</v>
      </c>
      <c r="C59" s="375"/>
      <c r="D59" s="375"/>
      <c r="E59" s="371"/>
      <c r="F59" s="371"/>
      <c r="G59" s="371"/>
      <c r="H59" s="150"/>
      <c r="I59" s="371"/>
      <c r="J59" s="377"/>
      <c r="K59" s="371"/>
      <c r="L59" s="378"/>
      <c r="M59" s="180"/>
      <c r="N59" s="295">
        <f t="shared" si="4"/>
        <v>0</v>
      </c>
      <c r="O59" s="296" t="e">
        <f t="shared" si="5"/>
        <v>#DIV/0!</v>
      </c>
      <c r="R59" s="294" t="e">
        <f t="shared" si="7"/>
        <v>#DIV/0!</v>
      </c>
    </row>
    <row r="60" spans="1:18" s="294" customFormat="1" ht="31" x14ac:dyDescent="0.35">
      <c r="A60" s="374" t="s">
        <v>525</v>
      </c>
      <c r="B60" s="65" t="s">
        <v>3045</v>
      </c>
      <c r="C60" s="375">
        <v>3000</v>
      </c>
      <c r="D60" s="375">
        <f t="shared" si="6"/>
        <v>3900</v>
      </c>
      <c r="E60" s="371">
        <v>3300</v>
      </c>
      <c r="F60" s="371">
        <v>3300</v>
      </c>
      <c r="G60" s="371">
        <v>3000</v>
      </c>
      <c r="H60" s="150">
        <f>ROUND(G60*0.7,-1)</f>
        <v>2100</v>
      </c>
      <c r="I60" s="371">
        <v>5000</v>
      </c>
      <c r="J60" s="377">
        <f>E60/C60</f>
        <v>1.1000000000000001</v>
      </c>
      <c r="K60" s="371">
        <f>D60</f>
        <v>3900</v>
      </c>
      <c r="L60" s="378">
        <f>E60-D60</f>
        <v>-600</v>
      </c>
      <c r="M60" s="180"/>
      <c r="N60" s="295">
        <f t="shared" si="4"/>
        <v>-600</v>
      </c>
      <c r="O60" s="296">
        <f t="shared" si="5"/>
        <v>0.7</v>
      </c>
      <c r="R60" s="294">
        <f t="shared" si="7"/>
        <v>1</v>
      </c>
    </row>
    <row r="61" spans="1:18" s="294" customFormat="1" x14ac:dyDescent="0.35">
      <c r="A61" s="374" t="s">
        <v>526</v>
      </c>
      <c r="B61" s="65" t="s">
        <v>3046</v>
      </c>
      <c r="C61" s="375">
        <v>2500</v>
      </c>
      <c r="D61" s="375">
        <f t="shared" si="6"/>
        <v>3300</v>
      </c>
      <c r="E61" s="371">
        <v>2800</v>
      </c>
      <c r="F61" s="371">
        <v>2800</v>
      </c>
      <c r="G61" s="371">
        <v>2500</v>
      </c>
      <c r="H61" s="150">
        <f>ROUND(G61*0.7,-1)</f>
        <v>1750</v>
      </c>
      <c r="I61" s="371">
        <v>4000</v>
      </c>
      <c r="J61" s="377">
        <f>E61/C61</f>
        <v>1.1200000000000001</v>
      </c>
      <c r="K61" s="371">
        <f>D61</f>
        <v>3300</v>
      </c>
      <c r="L61" s="378">
        <f>E61-D61</f>
        <v>-500</v>
      </c>
      <c r="M61" s="180"/>
      <c r="N61" s="295">
        <f t="shared" si="4"/>
        <v>-500</v>
      </c>
      <c r="O61" s="296">
        <f t="shared" si="5"/>
        <v>0.7</v>
      </c>
      <c r="R61" s="294">
        <f t="shared" si="7"/>
        <v>1</v>
      </c>
    </row>
    <row r="62" spans="1:18" s="294" customFormat="1" ht="44.5" customHeight="1" x14ac:dyDescent="0.35">
      <c r="A62" s="374">
        <v>11</v>
      </c>
      <c r="B62" s="65" t="s">
        <v>3047</v>
      </c>
      <c r="C62" s="375"/>
      <c r="D62" s="375"/>
      <c r="E62" s="371"/>
      <c r="F62" s="371"/>
      <c r="G62" s="371"/>
      <c r="H62" s="150"/>
      <c r="I62" s="371"/>
      <c r="J62" s="377"/>
      <c r="K62" s="371"/>
      <c r="L62" s="378"/>
      <c r="M62" s="364" t="s">
        <v>3048</v>
      </c>
      <c r="N62" s="295">
        <f t="shared" si="4"/>
        <v>0</v>
      </c>
      <c r="O62" s="296" t="e">
        <f t="shared" si="5"/>
        <v>#DIV/0!</v>
      </c>
      <c r="R62" s="294" t="e">
        <f t="shared" si="7"/>
        <v>#DIV/0!</v>
      </c>
    </row>
    <row r="63" spans="1:18" s="294" customFormat="1" x14ac:dyDescent="0.35">
      <c r="A63" s="374" t="s">
        <v>1192</v>
      </c>
      <c r="B63" s="65" t="s">
        <v>3049</v>
      </c>
      <c r="C63" s="375">
        <v>4000</v>
      </c>
      <c r="D63" s="375">
        <f t="shared" si="6"/>
        <v>5200</v>
      </c>
      <c r="E63" s="371">
        <v>4500</v>
      </c>
      <c r="F63" s="371">
        <v>4500</v>
      </c>
      <c r="G63" s="371">
        <v>4000</v>
      </c>
      <c r="H63" s="150">
        <f>ROUND(G63*0.7,-1)</f>
        <v>2800</v>
      </c>
      <c r="I63" s="371">
        <v>6500</v>
      </c>
      <c r="J63" s="377">
        <f>E63/C63</f>
        <v>1.125</v>
      </c>
      <c r="K63" s="371">
        <f>D63</f>
        <v>5200</v>
      </c>
      <c r="L63" s="378">
        <f>E63-D63</f>
        <v>-700</v>
      </c>
      <c r="M63" s="180"/>
      <c r="N63" s="295">
        <f t="shared" si="4"/>
        <v>-700</v>
      </c>
      <c r="O63" s="296">
        <f t="shared" si="5"/>
        <v>0.7</v>
      </c>
      <c r="R63" s="294">
        <f t="shared" si="7"/>
        <v>1</v>
      </c>
    </row>
    <row r="64" spans="1:18" s="294" customFormat="1" x14ac:dyDescent="0.35">
      <c r="A64" s="374" t="s">
        <v>1195</v>
      </c>
      <c r="B64" s="65" t="s">
        <v>3050</v>
      </c>
      <c r="C64" s="375">
        <v>3000</v>
      </c>
      <c r="D64" s="375">
        <f t="shared" si="6"/>
        <v>3900</v>
      </c>
      <c r="E64" s="371">
        <v>3500</v>
      </c>
      <c r="F64" s="371">
        <v>3500</v>
      </c>
      <c r="G64" s="371">
        <v>3000</v>
      </c>
      <c r="H64" s="150">
        <f>ROUND(G64*0.7,-1)</f>
        <v>2100</v>
      </c>
      <c r="I64" s="371">
        <v>5000</v>
      </c>
      <c r="J64" s="377">
        <f>E64/C64</f>
        <v>1.1666666666666667</v>
      </c>
      <c r="K64" s="371">
        <f>D64</f>
        <v>3900</v>
      </c>
      <c r="L64" s="378">
        <f>E64-D64</f>
        <v>-400</v>
      </c>
      <c r="M64" s="180"/>
      <c r="N64" s="295">
        <f t="shared" si="4"/>
        <v>-400</v>
      </c>
      <c r="O64" s="296">
        <f t="shared" si="5"/>
        <v>0.7</v>
      </c>
      <c r="R64" s="294">
        <f t="shared" si="7"/>
        <v>1</v>
      </c>
    </row>
    <row r="65" spans="1:18" s="294" customFormat="1" ht="48.5" customHeight="1" x14ac:dyDescent="0.35">
      <c r="A65" s="374" t="s">
        <v>1197</v>
      </c>
      <c r="B65" s="65" t="s">
        <v>3051</v>
      </c>
      <c r="C65" s="375">
        <v>1500</v>
      </c>
      <c r="D65" s="375">
        <f t="shared" si="6"/>
        <v>2000</v>
      </c>
      <c r="E65" s="371">
        <v>2000</v>
      </c>
      <c r="F65" s="371">
        <v>2000</v>
      </c>
      <c r="G65" s="371">
        <v>1650</v>
      </c>
      <c r="H65" s="150">
        <f>ROUND(G65*0.7,-1)</f>
        <v>1160</v>
      </c>
      <c r="I65" s="371">
        <v>4000</v>
      </c>
      <c r="J65" s="377">
        <f>E65/C65</f>
        <v>1.3333333333333333</v>
      </c>
      <c r="K65" s="371">
        <f>D65</f>
        <v>2000</v>
      </c>
      <c r="L65" s="378"/>
      <c r="M65" s="181" t="s">
        <v>3052</v>
      </c>
      <c r="N65" s="295">
        <f t="shared" si="4"/>
        <v>0</v>
      </c>
      <c r="O65" s="296">
        <f t="shared" si="5"/>
        <v>0.77333333333333332</v>
      </c>
      <c r="R65" s="294">
        <f t="shared" si="7"/>
        <v>1.1000000000000001</v>
      </c>
    </row>
    <row r="66" spans="1:18" s="294" customFormat="1" ht="48.5" customHeight="1" x14ac:dyDescent="0.35">
      <c r="A66" s="374" t="s">
        <v>1199</v>
      </c>
      <c r="B66" s="65" t="s">
        <v>3053</v>
      </c>
      <c r="C66" s="375">
        <v>2300</v>
      </c>
      <c r="D66" s="375">
        <f t="shared" si="6"/>
        <v>3000</v>
      </c>
      <c r="E66" s="371">
        <v>4600</v>
      </c>
      <c r="F66" s="371">
        <v>4600</v>
      </c>
      <c r="G66" s="371">
        <v>3000</v>
      </c>
      <c r="H66" s="150">
        <f>ROUND(G66*0.7,-1)</f>
        <v>2100</v>
      </c>
      <c r="I66" s="371">
        <v>7000</v>
      </c>
      <c r="J66" s="377">
        <f>E66/C66</f>
        <v>2</v>
      </c>
      <c r="K66" s="371">
        <v>4600</v>
      </c>
      <c r="L66" s="378">
        <f>E66-D66</f>
        <v>1600</v>
      </c>
      <c r="M66" s="361" t="s">
        <v>5872</v>
      </c>
      <c r="N66" s="295">
        <f t="shared" si="4"/>
        <v>1600</v>
      </c>
      <c r="O66" s="296">
        <f t="shared" si="5"/>
        <v>0.91304347826086951</v>
      </c>
      <c r="R66" s="294">
        <f t="shared" si="7"/>
        <v>1.3043478260869565</v>
      </c>
    </row>
    <row r="67" spans="1:18" s="294" customFormat="1" ht="45" customHeight="1" x14ac:dyDescent="0.35">
      <c r="A67" s="374" t="s">
        <v>3054</v>
      </c>
      <c r="B67" s="65" t="s">
        <v>3055</v>
      </c>
      <c r="C67" s="375">
        <v>1000</v>
      </c>
      <c r="D67" s="375">
        <f t="shared" si="6"/>
        <v>1300</v>
      </c>
      <c r="E67" s="371">
        <v>1500</v>
      </c>
      <c r="F67" s="371">
        <v>1500</v>
      </c>
      <c r="G67" s="371">
        <v>1500</v>
      </c>
      <c r="H67" s="150">
        <f>ROUND(G67*0.7,-1)</f>
        <v>1050</v>
      </c>
      <c r="I67" s="371">
        <v>3000</v>
      </c>
      <c r="J67" s="377">
        <f>E67/C67</f>
        <v>1.5</v>
      </c>
      <c r="K67" s="371">
        <v>1500</v>
      </c>
      <c r="L67" s="378">
        <f>E67-D67</f>
        <v>200</v>
      </c>
      <c r="M67" s="181" t="s">
        <v>5873</v>
      </c>
      <c r="N67" s="295">
        <f t="shared" si="4"/>
        <v>200</v>
      </c>
      <c r="O67" s="296">
        <f t="shared" si="5"/>
        <v>1.05</v>
      </c>
      <c r="R67" s="294">
        <f t="shared" si="7"/>
        <v>1.5</v>
      </c>
    </row>
    <row r="68" spans="1:18" s="294" customFormat="1" ht="40" customHeight="1" x14ac:dyDescent="0.35">
      <c r="A68" s="374">
        <v>12</v>
      </c>
      <c r="B68" s="65" t="s">
        <v>3056</v>
      </c>
      <c r="C68" s="375"/>
      <c r="D68" s="375"/>
      <c r="E68" s="371"/>
      <c r="F68" s="371"/>
      <c r="G68" s="371"/>
      <c r="H68" s="150"/>
      <c r="I68" s="371"/>
      <c r="J68" s="377"/>
      <c r="K68" s="371"/>
      <c r="L68" s="378"/>
      <c r="M68" s="364" t="s">
        <v>5874</v>
      </c>
      <c r="N68" s="295">
        <f t="shared" si="4"/>
        <v>0</v>
      </c>
      <c r="O68" s="296" t="e">
        <f t="shared" si="5"/>
        <v>#DIV/0!</v>
      </c>
      <c r="R68" s="294" t="e">
        <f t="shared" si="7"/>
        <v>#DIV/0!</v>
      </c>
    </row>
    <row r="69" spans="1:18" s="294" customFormat="1" ht="40.5" customHeight="1" x14ac:dyDescent="0.35">
      <c r="A69" s="374" t="s">
        <v>531</v>
      </c>
      <c r="B69" s="65" t="s">
        <v>5875</v>
      </c>
      <c r="C69" s="375">
        <v>3000</v>
      </c>
      <c r="D69" s="375">
        <f t="shared" si="6"/>
        <v>3900</v>
      </c>
      <c r="E69" s="371">
        <v>3300</v>
      </c>
      <c r="F69" s="371">
        <v>3300</v>
      </c>
      <c r="G69" s="371">
        <v>3000</v>
      </c>
      <c r="H69" s="150">
        <f>ROUND(G69*0.7,-1)</f>
        <v>2100</v>
      </c>
      <c r="I69" s="371">
        <v>5000</v>
      </c>
      <c r="J69" s="377">
        <f>E69/C69</f>
        <v>1.1000000000000001</v>
      </c>
      <c r="K69" s="371">
        <f>D69</f>
        <v>3900</v>
      </c>
      <c r="L69" s="378">
        <f>E69-D69</f>
        <v>-600</v>
      </c>
      <c r="M69" s="181" t="s">
        <v>5876</v>
      </c>
      <c r="N69" s="295">
        <f t="shared" si="4"/>
        <v>-600</v>
      </c>
      <c r="O69" s="296">
        <f t="shared" si="5"/>
        <v>0.7</v>
      </c>
      <c r="R69" s="294">
        <f t="shared" si="7"/>
        <v>1</v>
      </c>
    </row>
    <row r="70" spans="1:18" s="294" customFormat="1" ht="45" customHeight="1" x14ac:dyDescent="0.35">
      <c r="A70" s="374" t="s">
        <v>532</v>
      </c>
      <c r="B70" s="65" t="s">
        <v>3057</v>
      </c>
      <c r="C70" s="375">
        <v>2500</v>
      </c>
      <c r="D70" s="375">
        <f t="shared" si="6"/>
        <v>3300</v>
      </c>
      <c r="E70" s="371">
        <v>5000</v>
      </c>
      <c r="F70" s="371">
        <v>5000</v>
      </c>
      <c r="G70" s="371">
        <v>4000</v>
      </c>
      <c r="H70" s="150">
        <f>ROUND(G70*0.7,-1)</f>
        <v>2800</v>
      </c>
      <c r="I70" s="385">
        <v>10000</v>
      </c>
      <c r="J70" s="377">
        <f>E70/C70</f>
        <v>2</v>
      </c>
      <c r="K70" s="371">
        <v>5000</v>
      </c>
      <c r="L70" s="380">
        <f>E70-D70</f>
        <v>1700</v>
      </c>
      <c r="M70" s="181" t="s">
        <v>5877</v>
      </c>
      <c r="N70" s="295">
        <f t="shared" si="4"/>
        <v>1700</v>
      </c>
      <c r="O70" s="296">
        <f t="shared" si="5"/>
        <v>1.1200000000000001</v>
      </c>
      <c r="R70" s="294">
        <f t="shared" si="7"/>
        <v>1.6</v>
      </c>
    </row>
    <row r="71" spans="1:18" s="294" customFormat="1" ht="31" x14ac:dyDescent="0.35">
      <c r="A71" s="374" t="s">
        <v>1490</v>
      </c>
      <c r="B71" s="65" t="s">
        <v>3058</v>
      </c>
      <c r="C71" s="375">
        <v>2500</v>
      </c>
      <c r="D71" s="375">
        <f t="shared" si="6"/>
        <v>3300</v>
      </c>
      <c r="E71" s="371">
        <v>2800</v>
      </c>
      <c r="F71" s="371">
        <v>2800</v>
      </c>
      <c r="G71" s="371">
        <v>2500</v>
      </c>
      <c r="H71" s="150">
        <f>ROUND(G71*0.7,-1)</f>
        <v>1750</v>
      </c>
      <c r="I71" s="371">
        <v>4000</v>
      </c>
      <c r="J71" s="377">
        <f>E71/C71</f>
        <v>1.1200000000000001</v>
      </c>
      <c r="K71" s="371">
        <f>D71</f>
        <v>3300</v>
      </c>
      <c r="L71" s="378">
        <f>E71-D71</f>
        <v>-500</v>
      </c>
      <c r="M71" s="180"/>
      <c r="N71" s="295">
        <f t="shared" si="4"/>
        <v>-500</v>
      </c>
      <c r="O71" s="296">
        <f t="shared" si="5"/>
        <v>0.7</v>
      </c>
      <c r="R71" s="294">
        <f t="shared" si="7"/>
        <v>1</v>
      </c>
    </row>
    <row r="72" spans="1:18" s="294" customFormat="1" ht="51" customHeight="1" x14ac:dyDescent="0.35">
      <c r="A72" s="374" t="s">
        <v>3059</v>
      </c>
      <c r="B72" s="65" t="s">
        <v>3060</v>
      </c>
      <c r="C72" s="375">
        <v>600</v>
      </c>
      <c r="D72" s="375">
        <f t="shared" si="6"/>
        <v>800</v>
      </c>
      <c r="E72" s="371">
        <v>1000</v>
      </c>
      <c r="F72" s="371">
        <v>1000</v>
      </c>
      <c r="G72" s="384">
        <v>660</v>
      </c>
      <c r="H72" s="150">
        <f>ROUND(G72*0.7,-1)</f>
        <v>460</v>
      </c>
      <c r="I72" s="371">
        <v>1500</v>
      </c>
      <c r="J72" s="377">
        <f>E72/C72</f>
        <v>1.6666666666666667</v>
      </c>
      <c r="K72" s="371">
        <v>1000</v>
      </c>
      <c r="L72" s="378">
        <f>E72-D72</f>
        <v>200</v>
      </c>
      <c r="M72" s="364" t="s">
        <v>5878</v>
      </c>
      <c r="N72" s="295">
        <f t="shared" ref="N72:N135" si="8">E72-D72</f>
        <v>200</v>
      </c>
      <c r="O72" s="296">
        <f t="shared" ref="O72:O135" si="9">H72/C72</f>
        <v>0.76666666666666672</v>
      </c>
      <c r="R72" s="294">
        <f t="shared" si="7"/>
        <v>1.1000000000000001</v>
      </c>
    </row>
    <row r="73" spans="1:18" s="294" customFormat="1" ht="57.5" customHeight="1" x14ac:dyDescent="0.35">
      <c r="A73" s="374">
        <v>13</v>
      </c>
      <c r="B73" s="65" t="s">
        <v>3061</v>
      </c>
      <c r="C73" s="375"/>
      <c r="D73" s="375"/>
      <c r="E73" s="371"/>
      <c r="F73" s="371"/>
      <c r="G73" s="371"/>
      <c r="H73" s="150"/>
      <c r="I73" s="371"/>
      <c r="J73" s="377"/>
      <c r="K73" s="371"/>
      <c r="L73" s="378"/>
      <c r="M73" s="364" t="s">
        <v>5879</v>
      </c>
      <c r="N73" s="295">
        <f t="shared" si="8"/>
        <v>0</v>
      </c>
      <c r="O73" s="296" t="e">
        <f t="shared" si="9"/>
        <v>#DIV/0!</v>
      </c>
      <c r="R73" s="294" t="e">
        <f t="shared" ref="R73:R136" si="10">G73/C73</f>
        <v>#DIV/0!</v>
      </c>
    </row>
    <row r="74" spans="1:18" s="294" customFormat="1" x14ac:dyDescent="0.35">
      <c r="A74" s="374" t="s">
        <v>343</v>
      </c>
      <c r="B74" s="65" t="s">
        <v>3062</v>
      </c>
      <c r="C74" s="375">
        <v>8000</v>
      </c>
      <c r="D74" s="375">
        <f t="shared" ref="D74:D136" si="11">ROUND(C74*1.3,-2)</f>
        <v>10400</v>
      </c>
      <c r="E74" s="371">
        <v>9000</v>
      </c>
      <c r="F74" s="371">
        <v>9000</v>
      </c>
      <c r="G74" s="375">
        <v>8000</v>
      </c>
      <c r="H74" s="150">
        <f t="shared" ref="H74:H79" si="12">ROUND(G74*0.7,-1)</f>
        <v>5600</v>
      </c>
      <c r="I74" s="371">
        <v>13000</v>
      </c>
      <c r="J74" s="377">
        <f t="shared" ref="J74:J79" si="13">E74/C74</f>
        <v>1.125</v>
      </c>
      <c r="K74" s="371">
        <f t="shared" ref="K74:K80" si="14">D74</f>
        <v>10400</v>
      </c>
      <c r="L74" s="378">
        <f t="shared" ref="L74:L79" si="15">E74-D74</f>
        <v>-1400</v>
      </c>
      <c r="M74" s="181"/>
      <c r="N74" s="295">
        <f t="shared" si="8"/>
        <v>-1400</v>
      </c>
      <c r="O74" s="296">
        <f t="shared" si="9"/>
        <v>0.7</v>
      </c>
      <c r="R74" s="294">
        <f t="shared" si="10"/>
        <v>1</v>
      </c>
    </row>
    <row r="75" spans="1:18" s="294" customFormat="1" ht="40.5" customHeight="1" x14ac:dyDescent="0.35">
      <c r="A75" s="374" t="s">
        <v>346</v>
      </c>
      <c r="B75" s="65" t="s">
        <v>3063</v>
      </c>
      <c r="C75" s="375">
        <v>6000</v>
      </c>
      <c r="D75" s="375">
        <f t="shared" si="11"/>
        <v>7800</v>
      </c>
      <c r="E75" s="371">
        <v>7000</v>
      </c>
      <c r="F75" s="371">
        <v>7000</v>
      </c>
      <c r="G75" s="375">
        <v>6000</v>
      </c>
      <c r="H75" s="150">
        <f t="shared" si="12"/>
        <v>4200</v>
      </c>
      <c r="I75" s="371">
        <v>10000</v>
      </c>
      <c r="J75" s="377">
        <f t="shared" si="13"/>
        <v>1.1666666666666667</v>
      </c>
      <c r="K75" s="371">
        <f t="shared" si="14"/>
        <v>7800</v>
      </c>
      <c r="L75" s="378">
        <f t="shared" si="15"/>
        <v>-800</v>
      </c>
      <c r="M75" s="181" t="s">
        <v>3064</v>
      </c>
      <c r="N75" s="295">
        <f t="shared" si="8"/>
        <v>-800</v>
      </c>
      <c r="O75" s="296">
        <f t="shared" si="9"/>
        <v>0.7</v>
      </c>
      <c r="R75" s="294">
        <f t="shared" si="10"/>
        <v>1</v>
      </c>
    </row>
    <row r="76" spans="1:18" s="294" customFormat="1" ht="40.5" customHeight="1" x14ac:dyDescent="0.35">
      <c r="A76" s="374" t="s">
        <v>348</v>
      </c>
      <c r="B76" s="65" t="s">
        <v>3065</v>
      </c>
      <c r="C76" s="375">
        <v>4500</v>
      </c>
      <c r="D76" s="375">
        <f t="shared" si="11"/>
        <v>5900</v>
      </c>
      <c r="E76" s="371">
        <v>5500</v>
      </c>
      <c r="F76" s="371">
        <v>5500</v>
      </c>
      <c r="G76" s="375">
        <v>4500</v>
      </c>
      <c r="H76" s="150">
        <f t="shared" si="12"/>
        <v>3150</v>
      </c>
      <c r="I76" s="371">
        <v>8000</v>
      </c>
      <c r="J76" s="377">
        <f t="shared" si="13"/>
        <v>1.2222222222222223</v>
      </c>
      <c r="K76" s="371">
        <f t="shared" si="14"/>
        <v>5900</v>
      </c>
      <c r="L76" s="378">
        <f t="shared" si="15"/>
        <v>-400</v>
      </c>
      <c r="M76" s="361" t="s">
        <v>5880</v>
      </c>
      <c r="N76" s="295">
        <f t="shared" si="8"/>
        <v>-400</v>
      </c>
      <c r="O76" s="296">
        <f t="shared" si="9"/>
        <v>0.7</v>
      </c>
      <c r="R76" s="294">
        <f t="shared" si="10"/>
        <v>1</v>
      </c>
    </row>
    <row r="77" spans="1:18" s="294" customFormat="1" ht="46.5" customHeight="1" x14ac:dyDescent="0.35">
      <c r="A77" s="374" t="s">
        <v>350</v>
      </c>
      <c r="B77" s="65" t="s">
        <v>3066</v>
      </c>
      <c r="C77" s="375">
        <v>4000</v>
      </c>
      <c r="D77" s="375">
        <f t="shared" si="11"/>
        <v>5200</v>
      </c>
      <c r="E77" s="371">
        <v>4000</v>
      </c>
      <c r="F77" s="371">
        <v>4500</v>
      </c>
      <c r="G77" s="371">
        <v>4000</v>
      </c>
      <c r="H77" s="150">
        <f t="shared" si="12"/>
        <v>2800</v>
      </c>
      <c r="I77" s="371">
        <v>6000</v>
      </c>
      <c r="J77" s="377">
        <f t="shared" si="13"/>
        <v>1</v>
      </c>
      <c r="K77" s="371">
        <f t="shared" si="14"/>
        <v>5200</v>
      </c>
      <c r="L77" s="378">
        <f t="shared" si="15"/>
        <v>-1200</v>
      </c>
      <c r="M77" s="361" t="s">
        <v>5881</v>
      </c>
      <c r="N77" s="295">
        <f t="shared" si="8"/>
        <v>-1200</v>
      </c>
      <c r="O77" s="296">
        <f t="shared" si="9"/>
        <v>0.7</v>
      </c>
      <c r="R77" s="294">
        <f t="shared" si="10"/>
        <v>1</v>
      </c>
    </row>
    <row r="78" spans="1:18" s="294" customFormat="1" ht="31" x14ac:dyDescent="0.35">
      <c r="A78" s="374" t="s">
        <v>711</v>
      </c>
      <c r="B78" s="65" t="s">
        <v>3067</v>
      </c>
      <c r="C78" s="375">
        <v>2500</v>
      </c>
      <c r="D78" s="375">
        <f t="shared" si="11"/>
        <v>3300</v>
      </c>
      <c r="E78" s="371">
        <v>2800</v>
      </c>
      <c r="F78" s="371">
        <v>2800</v>
      </c>
      <c r="G78" s="371">
        <v>2500</v>
      </c>
      <c r="H78" s="150">
        <f t="shared" si="12"/>
        <v>1750</v>
      </c>
      <c r="I78" s="371">
        <v>4000</v>
      </c>
      <c r="J78" s="377">
        <f t="shared" si="13"/>
        <v>1.1200000000000001</v>
      </c>
      <c r="K78" s="371">
        <f t="shared" si="14"/>
        <v>3300</v>
      </c>
      <c r="L78" s="378">
        <f t="shared" si="15"/>
        <v>-500</v>
      </c>
      <c r="M78" s="181"/>
      <c r="N78" s="295">
        <f t="shared" si="8"/>
        <v>-500</v>
      </c>
      <c r="O78" s="296">
        <f t="shared" si="9"/>
        <v>0.7</v>
      </c>
      <c r="R78" s="294">
        <f t="shared" si="10"/>
        <v>1</v>
      </c>
    </row>
    <row r="79" spans="1:18" s="294" customFormat="1" ht="31" x14ac:dyDescent="0.35">
      <c r="A79" s="374">
        <v>14</v>
      </c>
      <c r="B79" s="65" t="s">
        <v>3068</v>
      </c>
      <c r="C79" s="375">
        <v>1000</v>
      </c>
      <c r="D79" s="375">
        <f t="shared" si="11"/>
        <v>1300</v>
      </c>
      <c r="E79" s="371">
        <v>1200</v>
      </c>
      <c r="F79" s="371">
        <v>1200</v>
      </c>
      <c r="G79" s="375">
        <v>1100</v>
      </c>
      <c r="H79" s="150">
        <f t="shared" si="12"/>
        <v>770</v>
      </c>
      <c r="I79" s="371">
        <v>2000</v>
      </c>
      <c r="J79" s="377">
        <f t="shared" si="13"/>
        <v>1.2</v>
      </c>
      <c r="K79" s="371">
        <f t="shared" si="14"/>
        <v>1300</v>
      </c>
      <c r="L79" s="378">
        <f t="shared" si="15"/>
        <v>-100</v>
      </c>
      <c r="M79" s="180"/>
      <c r="N79" s="295">
        <f t="shared" si="8"/>
        <v>-100</v>
      </c>
      <c r="O79" s="296">
        <f t="shared" si="9"/>
        <v>0.77</v>
      </c>
      <c r="R79" s="294">
        <f t="shared" si="10"/>
        <v>1.1000000000000001</v>
      </c>
    </row>
    <row r="80" spans="1:18" s="294" customFormat="1" ht="69.5" customHeight="1" x14ac:dyDescent="0.35">
      <c r="A80" s="386">
        <v>15</v>
      </c>
      <c r="B80" s="65" t="s">
        <v>3069</v>
      </c>
      <c r="C80" s="375">
        <v>2000</v>
      </c>
      <c r="D80" s="375">
        <f t="shared" si="11"/>
        <v>2600</v>
      </c>
      <c r="E80" s="371"/>
      <c r="F80" s="371"/>
      <c r="G80" s="371"/>
      <c r="H80" s="150"/>
      <c r="I80" s="371"/>
      <c r="J80" s="377"/>
      <c r="K80" s="371">
        <f t="shared" si="14"/>
        <v>2600</v>
      </c>
      <c r="L80" s="378"/>
      <c r="M80" s="181" t="s">
        <v>3070</v>
      </c>
      <c r="N80" s="295">
        <f t="shared" si="8"/>
        <v>-2600</v>
      </c>
      <c r="O80" s="296">
        <f t="shared" si="9"/>
        <v>0</v>
      </c>
      <c r="R80" s="294">
        <f t="shared" si="10"/>
        <v>0</v>
      </c>
    </row>
    <row r="81" spans="1:18" s="294" customFormat="1" ht="50.5" customHeight="1" x14ac:dyDescent="0.35">
      <c r="A81" s="374">
        <v>15</v>
      </c>
      <c r="B81" s="65" t="s">
        <v>3071</v>
      </c>
      <c r="C81" s="375"/>
      <c r="D81" s="375"/>
      <c r="E81" s="371"/>
      <c r="F81" s="371"/>
      <c r="G81" s="371"/>
      <c r="H81" s="150"/>
      <c r="I81" s="371"/>
      <c r="J81" s="377"/>
      <c r="K81" s="371"/>
      <c r="L81" s="378"/>
      <c r="M81" s="387" t="s">
        <v>5882</v>
      </c>
      <c r="N81" s="295">
        <f t="shared" si="8"/>
        <v>0</v>
      </c>
      <c r="O81" s="296" t="e">
        <f t="shared" si="9"/>
        <v>#DIV/0!</v>
      </c>
      <c r="R81" s="294" t="e">
        <f t="shared" si="10"/>
        <v>#DIV/0!</v>
      </c>
    </row>
    <row r="82" spans="1:18" s="294" customFormat="1" ht="42.5" customHeight="1" x14ac:dyDescent="0.35">
      <c r="A82" s="374" t="s">
        <v>1210</v>
      </c>
      <c r="B82" s="65" t="s">
        <v>3072</v>
      </c>
      <c r="C82" s="375">
        <v>2500</v>
      </c>
      <c r="D82" s="375">
        <f t="shared" si="11"/>
        <v>3300</v>
      </c>
      <c r="E82" s="371">
        <v>2800</v>
      </c>
      <c r="F82" s="371">
        <v>2800</v>
      </c>
      <c r="G82" s="371">
        <v>2750</v>
      </c>
      <c r="H82" s="150">
        <f>ROUND(G82*0.7,-1)</f>
        <v>1930</v>
      </c>
      <c r="I82" s="371">
        <v>4000</v>
      </c>
      <c r="J82" s="377">
        <f>E82/C82</f>
        <v>1.1200000000000001</v>
      </c>
      <c r="K82" s="371">
        <f>D82</f>
        <v>3300</v>
      </c>
      <c r="L82" s="378">
        <f>E82-D82</f>
        <v>-500</v>
      </c>
      <c r="M82" s="364" t="s">
        <v>5883</v>
      </c>
      <c r="N82" s="295">
        <f t="shared" si="8"/>
        <v>-500</v>
      </c>
      <c r="O82" s="296">
        <f t="shared" si="9"/>
        <v>0.77200000000000002</v>
      </c>
      <c r="R82" s="294">
        <f t="shared" si="10"/>
        <v>1.1000000000000001</v>
      </c>
    </row>
    <row r="83" spans="1:18" s="294" customFormat="1" x14ac:dyDescent="0.35">
      <c r="A83" s="374" t="s">
        <v>1212</v>
      </c>
      <c r="B83" s="65" t="s">
        <v>3073</v>
      </c>
      <c r="C83" s="375">
        <v>1500</v>
      </c>
      <c r="D83" s="375">
        <f t="shared" si="11"/>
        <v>2000</v>
      </c>
      <c r="E83" s="371">
        <v>1800</v>
      </c>
      <c r="F83" s="371">
        <v>1800</v>
      </c>
      <c r="G83" s="371">
        <v>1500</v>
      </c>
      <c r="H83" s="150">
        <f>ROUND(G83*0.7,-1)</f>
        <v>1050</v>
      </c>
      <c r="I83" s="371">
        <v>2500</v>
      </c>
      <c r="J83" s="377">
        <f>E83/C83</f>
        <v>1.2</v>
      </c>
      <c r="K83" s="371">
        <f>D83</f>
        <v>2000</v>
      </c>
      <c r="L83" s="378">
        <f>E83-D83</f>
        <v>-200</v>
      </c>
      <c r="M83" s="180"/>
      <c r="N83" s="295">
        <f t="shared" si="8"/>
        <v>-200</v>
      </c>
      <c r="O83" s="296">
        <f t="shared" si="9"/>
        <v>0.7</v>
      </c>
      <c r="R83" s="294">
        <f t="shared" si="10"/>
        <v>1</v>
      </c>
    </row>
    <row r="84" spans="1:18" s="294" customFormat="1" x14ac:dyDescent="0.35">
      <c r="A84" s="374" t="s">
        <v>2799</v>
      </c>
      <c r="B84" s="65" t="s">
        <v>3074</v>
      </c>
      <c r="C84" s="375">
        <v>600</v>
      </c>
      <c r="D84" s="375">
        <f t="shared" si="11"/>
        <v>800</v>
      </c>
      <c r="E84" s="371">
        <v>1000</v>
      </c>
      <c r="F84" s="371">
        <v>1000</v>
      </c>
      <c r="G84" s="371">
        <v>660</v>
      </c>
      <c r="H84" s="150">
        <f>ROUND(G84*0.7,-1)</f>
        <v>460</v>
      </c>
      <c r="I84" s="371">
        <v>2000</v>
      </c>
      <c r="J84" s="377">
        <f>E84/C84</f>
        <v>1.6666666666666667</v>
      </c>
      <c r="K84" s="371">
        <v>1000</v>
      </c>
      <c r="L84" s="378">
        <f>E84-D84</f>
        <v>200</v>
      </c>
      <c r="M84" s="180"/>
      <c r="N84" s="295">
        <f t="shared" si="8"/>
        <v>200</v>
      </c>
      <c r="O84" s="296">
        <f t="shared" si="9"/>
        <v>0.76666666666666672</v>
      </c>
      <c r="R84" s="294">
        <f t="shared" si="10"/>
        <v>1.1000000000000001</v>
      </c>
    </row>
    <row r="85" spans="1:18" s="294" customFormat="1" ht="60" customHeight="1" x14ac:dyDescent="0.35">
      <c r="A85" s="374">
        <v>16</v>
      </c>
      <c r="B85" s="65" t="s">
        <v>3075</v>
      </c>
      <c r="C85" s="375">
        <v>2500</v>
      </c>
      <c r="D85" s="375">
        <f t="shared" si="11"/>
        <v>3300</v>
      </c>
      <c r="E85" s="371">
        <v>2800</v>
      </c>
      <c r="F85" s="371">
        <v>2800</v>
      </c>
      <c r="G85" s="371">
        <v>2750</v>
      </c>
      <c r="H85" s="150">
        <f>ROUND(G85*0.7,-1)</f>
        <v>1930</v>
      </c>
      <c r="I85" s="371">
        <v>4000</v>
      </c>
      <c r="J85" s="377">
        <f>E85/C85</f>
        <v>1.1200000000000001</v>
      </c>
      <c r="K85" s="371">
        <f>D85</f>
        <v>3300</v>
      </c>
      <c r="L85" s="378">
        <f>E85-D85</f>
        <v>-500</v>
      </c>
      <c r="M85" s="364" t="s">
        <v>5884</v>
      </c>
      <c r="N85" s="295">
        <f t="shared" si="8"/>
        <v>-500</v>
      </c>
      <c r="O85" s="296">
        <f t="shared" si="9"/>
        <v>0.77200000000000002</v>
      </c>
      <c r="R85" s="294">
        <f t="shared" si="10"/>
        <v>1.1000000000000001</v>
      </c>
    </row>
    <row r="86" spans="1:18" s="294" customFormat="1" ht="39" customHeight="1" x14ac:dyDescent="0.35">
      <c r="A86" s="374">
        <v>17</v>
      </c>
      <c r="B86" s="65" t="s">
        <v>3076</v>
      </c>
      <c r="C86" s="375"/>
      <c r="D86" s="375"/>
      <c r="E86" s="371"/>
      <c r="F86" s="371"/>
      <c r="G86" s="371"/>
      <c r="H86" s="150"/>
      <c r="I86" s="371"/>
      <c r="J86" s="377"/>
      <c r="K86" s="371"/>
      <c r="L86" s="378"/>
      <c r="M86" s="181" t="s">
        <v>5885</v>
      </c>
      <c r="N86" s="295">
        <f t="shared" si="8"/>
        <v>0</v>
      </c>
      <c r="O86" s="296" t="e">
        <f t="shared" si="9"/>
        <v>#DIV/0!</v>
      </c>
      <c r="R86" s="294" t="e">
        <f t="shared" si="10"/>
        <v>#DIV/0!</v>
      </c>
    </row>
    <row r="87" spans="1:18" s="294" customFormat="1" ht="39" customHeight="1" x14ac:dyDescent="0.35">
      <c r="A87" s="374" t="s">
        <v>108</v>
      </c>
      <c r="B87" s="65" t="s">
        <v>3077</v>
      </c>
      <c r="C87" s="375">
        <v>2500</v>
      </c>
      <c r="D87" s="375">
        <f t="shared" si="11"/>
        <v>3300</v>
      </c>
      <c r="E87" s="371">
        <v>3000</v>
      </c>
      <c r="F87" s="371">
        <v>3000</v>
      </c>
      <c r="G87" s="375">
        <v>2500</v>
      </c>
      <c r="H87" s="150">
        <f>ROUND(G87*0.7,-1)</f>
        <v>1750</v>
      </c>
      <c r="I87" s="371">
        <v>4500</v>
      </c>
      <c r="J87" s="377">
        <f>E87/C87</f>
        <v>1.2</v>
      </c>
      <c r="K87" s="371">
        <f>D87</f>
        <v>3300</v>
      </c>
      <c r="L87" s="378">
        <f>E87-D87</f>
        <v>-300</v>
      </c>
      <c r="M87" s="181" t="s">
        <v>3078</v>
      </c>
      <c r="N87" s="295">
        <f t="shared" si="8"/>
        <v>-300</v>
      </c>
      <c r="O87" s="296">
        <f t="shared" si="9"/>
        <v>0.7</v>
      </c>
      <c r="R87" s="294">
        <f t="shared" si="10"/>
        <v>1</v>
      </c>
    </row>
    <row r="88" spans="1:18" s="294" customFormat="1" ht="39" customHeight="1" x14ac:dyDescent="0.35">
      <c r="A88" s="374" t="s">
        <v>3079</v>
      </c>
      <c r="B88" s="65" t="s">
        <v>3080</v>
      </c>
      <c r="C88" s="375">
        <v>1500</v>
      </c>
      <c r="D88" s="375">
        <f t="shared" si="11"/>
        <v>2000</v>
      </c>
      <c r="E88" s="371">
        <v>1900</v>
      </c>
      <c r="F88" s="371">
        <v>1900</v>
      </c>
      <c r="G88" s="371">
        <v>1650</v>
      </c>
      <c r="H88" s="150">
        <f>ROUND(G88*0.7,-1)</f>
        <v>1160</v>
      </c>
      <c r="I88" s="371">
        <v>3000</v>
      </c>
      <c r="J88" s="377">
        <f>E88/C88</f>
        <v>1.2666666666666666</v>
      </c>
      <c r="K88" s="371">
        <f>D88</f>
        <v>2000</v>
      </c>
      <c r="L88" s="378">
        <f>E88-D88</f>
        <v>-100</v>
      </c>
      <c r="M88" s="181" t="s">
        <v>3081</v>
      </c>
      <c r="N88" s="295">
        <f t="shared" si="8"/>
        <v>-100</v>
      </c>
      <c r="O88" s="296">
        <f t="shared" si="9"/>
        <v>0.77333333333333332</v>
      </c>
      <c r="R88" s="294">
        <f t="shared" si="10"/>
        <v>1.1000000000000001</v>
      </c>
    </row>
    <row r="89" spans="1:18" s="294" customFormat="1" x14ac:dyDescent="0.35">
      <c r="A89" s="374" t="s">
        <v>3082</v>
      </c>
      <c r="B89" s="65" t="s">
        <v>3083</v>
      </c>
      <c r="C89" s="375">
        <v>1000</v>
      </c>
      <c r="D89" s="375">
        <f t="shared" si="11"/>
        <v>1300</v>
      </c>
      <c r="E89" s="371">
        <v>1500</v>
      </c>
      <c r="F89" s="371">
        <v>1500</v>
      </c>
      <c r="G89" s="371">
        <v>1100</v>
      </c>
      <c r="H89" s="150">
        <f>ROUND(G89*0.7,-1)</f>
        <v>770</v>
      </c>
      <c r="I89" s="371">
        <v>2500</v>
      </c>
      <c r="J89" s="377">
        <f>E89/C89</f>
        <v>1.5</v>
      </c>
      <c r="K89" s="371">
        <v>1500</v>
      </c>
      <c r="L89" s="378">
        <f>E89-D89</f>
        <v>200</v>
      </c>
      <c r="M89" s="180"/>
      <c r="N89" s="295">
        <f t="shared" si="8"/>
        <v>200</v>
      </c>
      <c r="O89" s="296">
        <f t="shared" si="9"/>
        <v>0.77</v>
      </c>
      <c r="R89" s="294">
        <f t="shared" si="10"/>
        <v>1.1000000000000001</v>
      </c>
    </row>
    <row r="90" spans="1:18" s="294" customFormat="1" x14ac:dyDescent="0.35">
      <c r="A90" s="374" t="s">
        <v>3084</v>
      </c>
      <c r="B90" s="65" t="s">
        <v>3085</v>
      </c>
      <c r="C90" s="375">
        <v>700</v>
      </c>
      <c r="D90" s="375">
        <f t="shared" si="11"/>
        <v>900</v>
      </c>
      <c r="E90" s="371">
        <v>1000</v>
      </c>
      <c r="F90" s="371">
        <v>1000</v>
      </c>
      <c r="G90" s="371">
        <v>770</v>
      </c>
      <c r="H90" s="150">
        <f>ROUND(G90*0.7,-1)</f>
        <v>540</v>
      </c>
      <c r="I90" s="371">
        <v>1500</v>
      </c>
      <c r="J90" s="377">
        <f>E90/C90</f>
        <v>1.4285714285714286</v>
      </c>
      <c r="K90" s="371">
        <v>1000</v>
      </c>
      <c r="L90" s="378">
        <f>E90-D90</f>
        <v>100</v>
      </c>
      <c r="M90" s="180"/>
      <c r="N90" s="295">
        <f t="shared" si="8"/>
        <v>100</v>
      </c>
      <c r="O90" s="296">
        <f t="shared" si="9"/>
        <v>0.77142857142857146</v>
      </c>
      <c r="R90" s="294">
        <f t="shared" si="10"/>
        <v>1.1000000000000001</v>
      </c>
    </row>
    <row r="91" spans="1:18" s="294" customFormat="1" x14ac:dyDescent="0.35">
      <c r="A91" s="374">
        <v>18</v>
      </c>
      <c r="B91" s="65" t="s">
        <v>3086</v>
      </c>
      <c r="C91" s="375"/>
      <c r="D91" s="375"/>
      <c r="E91" s="371"/>
      <c r="F91" s="371"/>
      <c r="G91" s="371"/>
      <c r="H91" s="150"/>
      <c r="I91" s="371"/>
      <c r="J91" s="377"/>
      <c r="K91" s="371"/>
      <c r="L91" s="378"/>
      <c r="M91" s="180"/>
      <c r="N91" s="295">
        <f t="shared" si="8"/>
        <v>0</v>
      </c>
      <c r="O91" s="296" t="e">
        <f t="shared" si="9"/>
        <v>#DIV/0!</v>
      </c>
      <c r="R91" s="294" t="e">
        <f t="shared" si="10"/>
        <v>#DIV/0!</v>
      </c>
    </row>
    <row r="92" spans="1:18" s="294" customFormat="1" x14ac:dyDescent="0.35">
      <c r="A92" s="374" t="s">
        <v>114</v>
      </c>
      <c r="B92" s="65" t="s">
        <v>3087</v>
      </c>
      <c r="C92" s="375">
        <v>2500</v>
      </c>
      <c r="D92" s="375">
        <f t="shared" si="11"/>
        <v>3300</v>
      </c>
      <c r="E92" s="371">
        <v>2900</v>
      </c>
      <c r="F92" s="371">
        <v>2900</v>
      </c>
      <c r="G92" s="371">
        <v>2750</v>
      </c>
      <c r="H92" s="150">
        <f>ROUND(G92*0.7,-1)</f>
        <v>1930</v>
      </c>
      <c r="I92" s="371">
        <v>4200</v>
      </c>
      <c r="J92" s="377">
        <f>E92/C92</f>
        <v>1.1599999999999999</v>
      </c>
      <c r="K92" s="371">
        <f>D92</f>
        <v>3300</v>
      </c>
      <c r="L92" s="378">
        <f>E92-D92</f>
        <v>-400</v>
      </c>
      <c r="M92" s="180"/>
      <c r="N92" s="295">
        <f t="shared" si="8"/>
        <v>-400</v>
      </c>
      <c r="O92" s="296">
        <f t="shared" si="9"/>
        <v>0.77200000000000002</v>
      </c>
      <c r="R92" s="294">
        <f t="shared" si="10"/>
        <v>1.1000000000000001</v>
      </c>
    </row>
    <row r="93" spans="1:18" s="294" customFormat="1" x14ac:dyDescent="0.35">
      <c r="A93" s="374" t="s">
        <v>726</v>
      </c>
      <c r="B93" s="65" t="s">
        <v>3088</v>
      </c>
      <c r="C93" s="375">
        <v>1500</v>
      </c>
      <c r="D93" s="375">
        <f t="shared" si="11"/>
        <v>2000</v>
      </c>
      <c r="E93" s="371">
        <v>1800</v>
      </c>
      <c r="F93" s="371">
        <v>1800</v>
      </c>
      <c r="G93" s="371">
        <v>1650</v>
      </c>
      <c r="H93" s="150">
        <f>ROUND(G93*0.7,-1)</f>
        <v>1160</v>
      </c>
      <c r="I93" s="371">
        <v>3000</v>
      </c>
      <c r="J93" s="377">
        <f>E93/C93</f>
        <v>1.2</v>
      </c>
      <c r="K93" s="371">
        <f>D93</f>
        <v>2000</v>
      </c>
      <c r="L93" s="378">
        <f>E93-D93</f>
        <v>-200</v>
      </c>
      <c r="M93" s="180"/>
      <c r="N93" s="295">
        <f t="shared" si="8"/>
        <v>-200</v>
      </c>
      <c r="O93" s="296">
        <f t="shared" si="9"/>
        <v>0.77333333333333332</v>
      </c>
      <c r="R93" s="294">
        <f t="shared" si="10"/>
        <v>1.1000000000000001</v>
      </c>
    </row>
    <row r="94" spans="1:18" s="294" customFormat="1" x14ac:dyDescent="0.35">
      <c r="A94" s="374">
        <v>19</v>
      </c>
      <c r="B94" s="65" t="s">
        <v>3089</v>
      </c>
      <c r="C94" s="375">
        <v>1500</v>
      </c>
      <c r="D94" s="375">
        <f t="shared" si="11"/>
        <v>2000</v>
      </c>
      <c r="E94" s="371">
        <v>1800</v>
      </c>
      <c r="F94" s="371">
        <v>1800</v>
      </c>
      <c r="G94" s="371">
        <v>1650</v>
      </c>
      <c r="H94" s="150">
        <f>ROUND(G94*0.7,-1)</f>
        <v>1160</v>
      </c>
      <c r="I94" s="371">
        <v>3000</v>
      </c>
      <c r="J94" s="377">
        <f>E94/C94</f>
        <v>1.2</v>
      </c>
      <c r="K94" s="371">
        <f>D94</f>
        <v>2000</v>
      </c>
      <c r="L94" s="378">
        <f>E94-D94</f>
        <v>-200</v>
      </c>
      <c r="M94" s="180"/>
      <c r="N94" s="295">
        <f t="shared" si="8"/>
        <v>-200</v>
      </c>
      <c r="O94" s="296">
        <f t="shared" si="9"/>
        <v>0.77333333333333332</v>
      </c>
      <c r="R94" s="294">
        <f t="shared" si="10"/>
        <v>1.1000000000000001</v>
      </c>
    </row>
    <row r="95" spans="1:18" s="294" customFormat="1" ht="31" x14ac:dyDescent="0.35">
      <c r="A95" s="374">
        <v>20</v>
      </c>
      <c r="B95" s="65" t="s">
        <v>3090</v>
      </c>
      <c r="C95" s="375">
        <v>2500</v>
      </c>
      <c r="D95" s="375">
        <f t="shared" si="11"/>
        <v>3300</v>
      </c>
      <c r="E95" s="371">
        <v>2800</v>
      </c>
      <c r="F95" s="371">
        <v>2800</v>
      </c>
      <c r="G95" s="371">
        <v>2750</v>
      </c>
      <c r="H95" s="150">
        <f>ROUND(G95*0.7,-1)</f>
        <v>1930</v>
      </c>
      <c r="I95" s="371">
        <v>4000</v>
      </c>
      <c r="J95" s="377">
        <f>E95/C95</f>
        <v>1.1200000000000001</v>
      </c>
      <c r="K95" s="371">
        <f>D95</f>
        <v>3300</v>
      </c>
      <c r="L95" s="378">
        <f>E95-D95</f>
        <v>-500</v>
      </c>
      <c r="M95" s="180"/>
      <c r="N95" s="295">
        <f t="shared" si="8"/>
        <v>-500</v>
      </c>
      <c r="O95" s="296">
        <f t="shared" si="9"/>
        <v>0.77200000000000002</v>
      </c>
      <c r="R95" s="294">
        <f t="shared" si="10"/>
        <v>1.1000000000000001</v>
      </c>
    </row>
    <row r="96" spans="1:18" s="294" customFormat="1" ht="31" x14ac:dyDescent="0.35">
      <c r="A96" s="374">
        <v>21</v>
      </c>
      <c r="B96" s="65" t="s">
        <v>3091</v>
      </c>
      <c r="C96" s="375">
        <v>4500</v>
      </c>
      <c r="D96" s="375">
        <f t="shared" si="11"/>
        <v>5900</v>
      </c>
      <c r="E96" s="371">
        <v>6000</v>
      </c>
      <c r="F96" s="371">
        <v>5500</v>
      </c>
      <c r="G96" s="371">
        <v>5000</v>
      </c>
      <c r="H96" s="150">
        <f>ROUND(G96*0.7,-1)</f>
        <v>3500</v>
      </c>
      <c r="I96" s="371">
        <v>10000</v>
      </c>
      <c r="J96" s="377">
        <f>E96/C96</f>
        <v>1.3333333333333333</v>
      </c>
      <c r="K96" s="371">
        <v>6000</v>
      </c>
      <c r="L96" s="378">
        <f>E96-D96</f>
        <v>100</v>
      </c>
      <c r="M96" s="180"/>
      <c r="N96" s="295">
        <f t="shared" si="8"/>
        <v>100</v>
      </c>
      <c r="O96" s="296">
        <f t="shared" si="9"/>
        <v>0.77777777777777779</v>
      </c>
      <c r="R96" s="294">
        <f t="shared" si="10"/>
        <v>1.1111111111111112</v>
      </c>
    </row>
    <row r="97" spans="1:18" s="294" customFormat="1" ht="31" x14ac:dyDescent="0.35">
      <c r="A97" s="374">
        <v>22</v>
      </c>
      <c r="B97" s="65" t="s">
        <v>3092</v>
      </c>
      <c r="C97" s="375"/>
      <c r="D97" s="375"/>
      <c r="E97" s="371"/>
      <c r="F97" s="371"/>
      <c r="G97" s="371"/>
      <c r="H97" s="150"/>
      <c r="I97" s="371"/>
      <c r="J97" s="377"/>
      <c r="K97" s="371"/>
      <c r="L97" s="378"/>
      <c r="M97" s="180"/>
      <c r="N97" s="295">
        <f t="shared" si="8"/>
        <v>0</v>
      </c>
      <c r="O97" s="296" t="e">
        <f t="shared" si="9"/>
        <v>#DIV/0!</v>
      </c>
      <c r="R97" s="294" t="e">
        <f t="shared" si="10"/>
        <v>#DIV/0!</v>
      </c>
    </row>
    <row r="98" spans="1:18" s="294" customFormat="1" x14ac:dyDescent="0.35">
      <c r="A98" s="374" t="s">
        <v>120</v>
      </c>
      <c r="B98" s="65" t="s">
        <v>3093</v>
      </c>
      <c r="C98" s="375">
        <v>2000</v>
      </c>
      <c r="D98" s="375">
        <f t="shared" si="11"/>
        <v>2600</v>
      </c>
      <c r="E98" s="371">
        <v>2200</v>
      </c>
      <c r="F98" s="371">
        <v>2200</v>
      </c>
      <c r="G98" s="371">
        <v>2200</v>
      </c>
      <c r="H98" s="150">
        <f>ROUND(G98*0.7,-1)</f>
        <v>1540</v>
      </c>
      <c r="I98" s="371">
        <v>3200</v>
      </c>
      <c r="J98" s="377">
        <f>E98/C98</f>
        <v>1.1000000000000001</v>
      </c>
      <c r="K98" s="371">
        <f>D98</f>
        <v>2600</v>
      </c>
      <c r="L98" s="378">
        <f>E98-D98</f>
        <v>-400</v>
      </c>
      <c r="M98" s="388"/>
      <c r="N98" s="295">
        <f t="shared" si="8"/>
        <v>-400</v>
      </c>
      <c r="O98" s="296">
        <f t="shared" si="9"/>
        <v>0.77</v>
      </c>
      <c r="R98" s="294">
        <f t="shared" si="10"/>
        <v>1.1000000000000001</v>
      </c>
    </row>
    <row r="99" spans="1:18" s="294" customFormat="1" ht="31" x14ac:dyDescent="0.35">
      <c r="A99" s="374" t="s">
        <v>123</v>
      </c>
      <c r="B99" s="65" t="s">
        <v>5886</v>
      </c>
      <c r="C99" s="375">
        <v>1500</v>
      </c>
      <c r="D99" s="375">
        <f t="shared" si="11"/>
        <v>2000</v>
      </c>
      <c r="E99" s="371">
        <v>1800</v>
      </c>
      <c r="F99" s="371">
        <v>1800</v>
      </c>
      <c r="G99" s="371">
        <v>1650</v>
      </c>
      <c r="H99" s="150">
        <f>ROUND(G99*0.7,-1)</f>
        <v>1160</v>
      </c>
      <c r="I99" s="371">
        <v>2500</v>
      </c>
      <c r="J99" s="377">
        <f>E99/C99</f>
        <v>1.2</v>
      </c>
      <c r="K99" s="371">
        <f>D99</f>
        <v>2000</v>
      </c>
      <c r="L99" s="378">
        <f>E99-D99</f>
        <v>-200</v>
      </c>
      <c r="M99" s="180"/>
      <c r="N99" s="295">
        <f t="shared" si="8"/>
        <v>-200</v>
      </c>
      <c r="O99" s="296">
        <f t="shared" si="9"/>
        <v>0.77333333333333332</v>
      </c>
      <c r="R99" s="294">
        <f t="shared" si="10"/>
        <v>1.1000000000000001</v>
      </c>
    </row>
    <row r="100" spans="1:18" s="294" customFormat="1" ht="31" x14ac:dyDescent="0.35">
      <c r="A100" s="374" t="s">
        <v>140</v>
      </c>
      <c r="B100" s="65" t="s">
        <v>5887</v>
      </c>
      <c r="C100" s="375">
        <v>800</v>
      </c>
      <c r="D100" s="375">
        <f t="shared" si="11"/>
        <v>1000</v>
      </c>
      <c r="E100" s="371">
        <v>1100</v>
      </c>
      <c r="F100" s="371">
        <v>1100</v>
      </c>
      <c r="G100" s="371">
        <v>880</v>
      </c>
      <c r="H100" s="150">
        <f>ROUND(G100*0.7,-1)</f>
        <v>620</v>
      </c>
      <c r="I100" s="371">
        <v>1500</v>
      </c>
      <c r="J100" s="377">
        <f>E100/C100</f>
        <v>1.375</v>
      </c>
      <c r="K100" s="371">
        <f>D100</f>
        <v>1000</v>
      </c>
      <c r="L100" s="378">
        <f>E100-D100</f>
        <v>100</v>
      </c>
      <c r="M100" s="180"/>
      <c r="N100" s="295">
        <f t="shared" si="8"/>
        <v>100</v>
      </c>
      <c r="O100" s="296">
        <f t="shared" si="9"/>
        <v>0.77500000000000002</v>
      </c>
      <c r="R100" s="294">
        <f t="shared" si="10"/>
        <v>1.1000000000000001</v>
      </c>
    </row>
    <row r="101" spans="1:18" s="294" customFormat="1" ht="42" x14ac:dyDescent="0.35">
      <c r="A101" s="374">
        <v>23</v>
      </c>
      <c r="B101" s="65" t="s">
        <v>3094</v>
      </c>
      <c r="C101" s="375">
        <v>600</v>
      </c>
      <c r="D101" s="375">
        <f t="shared" si="11"/>
        <v>800</v>
      </c>
      <c r="E101" s="371">
        <v>1000</v>
      </c>
      <c r="F101" s="371">
        <v>1000</v>
      </c>
      <c r="G101" s="371">
        <v>660</v>
      </c>
      <c r="H101" s="150">
        <f>ROUND(G101*0.7,-1)</f>
        <v>460</v>
      </c>
      <c r="I101" s="371">
        <v>1500</v>
      </c>
      <c r="J101" s="377">
        <f>E101/C101</f>
        <v>1.6666666666666667</v>
      </c>
      <c r="K101" s="371">
        <v>1000</v>
      </c>
      <c r="L101" s="378">
        <f>E101-D101</f>
        <v>200</v>
      </c>
      <c r="M101" s="181" t="s">
        <v>3095</v>
      </c>
      <c r="N101" s="295">
        <f t="shared" si="8"/>
        <v>200</v>
      </c>
      <c r="O101" s="296">
        <f t="shared" si="9"/>
        <v>0.76666666666666672</v>
      </c>
      <c r="R101" s="294">
        <f t="shared" si="10"/>
        <v>1.1000000000000001</v>
      </c>
    </row>
    <row r="102" spans="1:18" s="297" customFormat="1" ht="30" x14ac:dyDescent="0.35">
      <c r="A102" s="369">
        <v>24</v>
      </c>
      <c r="B102" s="157" t="s">
        <v>3096</v>
      </c>
      <c r="C102" s="370"/>
      <c r="D102" s="375"/>
      <c r="E102" s="371"/>
      <c r="F102" s="371"/>
      <c r="G102" s="371"/>
      <c r="H102" s="150"/>
      <c r="I102" s="372"/>
      <c r="J102" s="377"/>
      <c r="K102" s="371"/>
      <c r="L102" s="378"/>
      <c r="M102" s="361" t="s">
        <v>146</v>
      </c>
      <c r="N102" s="295">
        <f t="shared" si="8"/>
        <v>0</v>
      </c>
      <c r="O102" s="296" t="e">
        <f t="shared" si="9"/>
        <v>#DIV/0!</v>
      </c>
      <c r="R102" s="294" t="e">
        <f t="shared" si="10"/>
        <v>#DIV/0!</v>
      </c>
    </row>
    <row r="103" spans="1:18" s="294" customFormat="1" x14ac:dyDescent="0.35">
      <c r="A103" s="374" t="s">
        <v>132</v>
      </c>
      <c r="B103" s="65" t="s">
        <v>3098</v>
      </c>
      <c r="C103" s="375"/>
      <c r="D103" s="375"/>
      <c r="E103" s="371">
        <v>8000</v>
      </c>
      <c r="F103" s="371">
        <v>8000</v>
      </c>
      <c r="G103" s="371">
        <v>7000</v>
      </c>
      <c r="H103" s="150">
        <f>ROUND(G103*0.7,-1)</f>
        <v>4900</v>
      </c>
      <c r="I103" s="371">
        <v>11400</v>
      </c>
      <c r="J103" s="377"/>
      <c r="K103" s="371">
        <v>8000</v>
      </c>
      <c r="L103" s="378">
        <f>E103-D103</f>
        <v>8000</v>
      </c>
      <c r="M103" s="361" t="s">
        <v>146</v>
      </c>
      <c r="N103" s="295">
        <f t="shared" si="8"/>
        <v>8000</v>
      </c>
      <c r="O103" s="296" t="e">
        <f t="shared" si="9"/>
        <v>#DIV/0!</v>
      </c>
      <c r="R103" s="294" t="e">
        <f t="shared" si="10"/>
        <v>#DIV/0!</v>
      </c>
    </row>
    <row r="104" spans="1:18" s="294" customFormat="1" x14ac:dyDescent="0.35">
      <c r="A104" s="374" t="s">
        <v>134</v>
      </c>
      <c r="B104" s="65" t="s">
        <v>3099</v>
      </c>
      <c r="C104" s="375"/>
      <c r="D104" s="375"/>
      <c r="E104" s="371">
        <v>7000</v>
      </c>
      <c r="F104" s="371">
        <v>7000</v>
      </c>
      <c r="G104" s="371">
        <v>6000</v>
      </c>
      <c r="H104" s="150">
        <f>ROUND(G104*0.7,-1)</f>
        <v>4200</v>
      </c>
      <c r="I104" s="371">
        <v>10000</v>
      </c>
      <c r="J104" s="377"/>
      <c r="K104" s="371">
        <v>7000</v>
      </c>
      <c r="L104" s="378">
        <f>E104-D104</f>
        <v>7000</v>
      </c>
      <c r="M104" s="361" t="s">
        <v>146</v>
      </c>
      <c r="N104" s="295">
        <f t="shared" si="8"/>
        <v>7000</v>
      </c>
      <c r="O104" s="296" t="e">
        <f t="shared" si="9"/>
        <v>#DIV/0!</v>
      </c>
      <c r="R104" s="294" t="e">
        <f t="shared" si="10"/>
        <v>#DIV/0!</v>
      </c>
    </row>
    <row r="105" spans="1:18" s="297" customFormat="1" x14ac:dyDescent="0.35">
      <c r="A105" s="369">
        <v>25</v>
      </c>
      <c r="B105" s="157" t="s">
        <v>3100</v>
      </c>
      <c r="C105" s="370"/>
      <c r="D105" s="375"/>
      <c r="E105" s="371"/>
      <c r="F105" s="371"/>
      <c r="G105" s="371"/>
      <c r="H105" s="150"/>
      <c r="I105" s="372"/>
      <c r="J105" s="377"/>
      <c r="K105" s="371"/>
      <c r="L105" s="378"/>
      <c r="M105" s="361" t="s">
        <v>146</v>
      </c>
      <c r="N105" s="295">
        <f t="shared" si="8"/>
        <v>0</v>
      </c>
      <c r="O105" s="296" t="e">
        <f t="shared" si="9"/>
        <v>#DIV/0!</v>
      </c>
      <c r="R105" s="294" t="e">
        <f t="shared" si="10"/>
        <v>#DIV/0!</v>
      </c>
    </row>
    <row r="106" spans="1:18" s="294" customFormat="1" x14ac:dyDescent="0.35">
      <c r="A106" s="374" t="s">
        <v>137</v>
      </c>
      <c r="B106" s="112" t="s">
        <v>150</v>
      </c>
      <c r="C106" s="375"/>
      <c r="D106" s="375"/>
      <c r="E106" s="371">
        <v>5500</v>
      </c>
      <c r="F106" s="371">
        <v>5000</v>
      </c>
      <c r="G106" s="371">
        <v>4500</v>
      </c>
      <c r="H106" s="150">
        <f>ROUND(G106*0.7,-1)</f>
        <v>3150</v>
      </c>
      <c r="I106" s="371">
        <v>7800</v>
      </c>
      <c r="J106" s="377"/>
      <c r="K106" s="371">
        <v>5500</v>
      </c>
      <c r="L106" s="378">
        <f>E106-D106</f>
        <v>5500</v>
      </c>
      <c r="M106" s="361" t="s">
        <v>146</v>
      </c>
      <c r="N106" s="295">
        <f t="shared" si="8"/>
        <v>5500</v>
      </c>
      <c r="O106" s="296" t="e">
        <f t="shared" si="9"/>
        <v>#DIV/0!</v>
      </c>
      <c r="R106" s="294" t="e">
        <f t="shared" si="10"/>
        <v>#DIV/0!</v>
      </c>
    </row>
    <row r="107" spans="1:18" s="294" customFormat="1" x14ac:dyDescent="0.35">
      <c r="A107" s="374" t="s">
        <v>138</v>
      </c>
      <c r="B107" s="112" t="s">
        <v>3101</v>
      </c>
      <c r="C107" s="375"/>
      <c r="D107" s="375"/>
      <c r="E107" s="371">
        <v>5000</v>
      </c>
      <c r="F107" s="371">
        <v>4500</v>
      </c>
      <c r="G107" s="371">
        <v>4000</v>
      </c>
      <c r="H107" s="150">
        <f>ROUND(G107*0.7,-1)</f>
        <v>2800</v>
      </c>
      <c r="I107" s="371">
        <v>7200</v>
      </c>
      <c r="J107" s="377"/>
      <c r="K107" s="371">
        <v>5000</v>
      </c>
      <c r="L107" s="378">
        <f>E107-D107</f>
        <v>5000</v>
      </c>
      <c r="M107" s="361" t="s">
        <v>146</v>
      </c>
      <c r="N107" s="295">
        <f t="shared" si="8"/>
        <v>5000</v>
      </c>
      <c r="O107" s="296" t="e">
        <f t="shared" si="9"/>
        <v>#DIV/0!</v>
      </c>
      <c r="R107" s="294" t="e">
        <f t="shared" si="10"/>
        <v>#DIV/0!</v>
      </c>
    </row>
    <row r="108" spans="1:18" s="297" customFormat="1" x14ac:dyDescent="0.35">
      <c r="A108" s="369">
        <v>26</v>
      </c>
      <c r="B108" s="157" t="s">
        <v>3102</v>
      </c>
      <c r="C108" s="370"/>
      <c r="D108" s="375"/>
      <c r="E108" s="371"/>
      <c r="F108" s="371"/>
      <c r="G108" s="371"/>
      <c r="H108" s="150"/>
      <c r="I108" s="372"/>
      <c r="J108" s="377"/>
      <c r="K108" s="371"/>
      <c r="L108" s="378"/>
      <c r="M108" s="361" t="s">
        <v>146</v>
      </c>
      <c r="N108" s="295">
        <f t="shared" si="8"/>
        <v>0</v>
      </c>
      <c r="O108" s="296" t="e">
        <f t="shared" si="9"/>
        <v>#DIV/0!</v>
      </c>
      <c r="R108" s="294" t="e">
        <f t="shared" si="10"/>
        <v>#DIV/0!</v>
      </c>
    </row>
    <row r="109" spans="1:18" s="294" customFormat="1" x14ac:dyDescent="0.35">
      <c r="A109" s="374" t="s">
        <v>147</v>
      </c>
      <c r="B109" s="65" t="s">
        <v>1185</v>
      </c>
      <c r="C109" s="375"/>
      <c r="D109" s="375"/>
      <c r="E109" s="371">
        <v>5000</v>
      </c>
      <c r="F109" s="371">
        <v>5000</v>
      </c>
      <c r="G109" s="371">
        <v>4000</v>
      </c>
      <c r="H109" s="150">
        <f>ROUND(G109*0.7,-1)</f>
        <v>2800</v>
      </c>
      <c r="I109" s="371">
        <v>7200</v>
      </c>
      <c r="J109" s="377"/>
      <c r="K109" s="371">
        <v>5000</v>
      </c>
      <c r="L109" s="378">
        <f>E109-D109</f>
        <v>5000</v>
      </c>
      <c r="M109" s="361" t="s">
        <v>146</v>
      </c>
      <c r="N109" s="295">
        <f t="shared" si="8"/>
        <v>5000</v>
      </c>
      <c r="O109" s="296" t="e">
        <f t="shared" si="9"/>
        <v>#DIV/0!</v>
      </c>
      <c r="R109" s="294" t="e">
        <f t="shared" si="10"/>
        <v>#DIV/0!</v>
      </c>
    </row>
    <row r="110" spans="1:18" s="294" customFormat="1" x14ac:dyDescent="0.35">
      <c r="A110" s="374" t="s">
        <v>149</v>
      </c>
      <c r="B110" s="65" t="s">
        <v>3103</v>
      </c>
      <c r="C110" s="375"/>
      <c r="D110" s="375"/>
      <c r="E110" s="371">
        <v>4000</v>
      </c>
      <c r="F110" s="371">
        <v>4000</v>
      </c>
      <c r="G110" s="371">
        <v>3500</v>
      </c>
      <c r="H110" s="150">
        <f>ROUND(G110*0.7,-1)</f>
        <v>2450</v>
      </c>
      <c r="I110" s="371">
        <v>5700</v>
      </c>
      <c r="J110" s="377"/>
      <c r="K110" s="371">
        <v>4000</v>
      </c>
      <c r="L110" s="378">
        <f>E110-D110</f>
        <v>4000</v>
      </c>
      <c r="M110" s="361" t="s">
        <v>146</v>
      </c>
      <c r="N110" s="295">
        <f t="shared" si="8"/>
        <v>4000</v>
      </c>
      <c r="O110" s="296" t="e">
        <f t="shared" si="9"/>
        <v>#DIV/0!</v>
      </c>
      <c r="R110" s="294" t="e">
        <f t="shared" si="10"/>
        <v>#DIV/0!</v>
      </c>
    </row>
    <row r="111" spans="1:18" s="294" customFormat="1" ht="45" x14ac:dyDescent="0.35">
      <c r="A111" s="374">
        <v>27</v>
      </c>
      <c r="B111" s="382" t="s">
        <v>3104</v>
      </c>
      <c r="C111" s="375"/>
      <c r="D111" s="375"/>
      <c r="E111" s="358"/>
      <c r="F111" s="358"/>
      <c r="G111" s="358"/>
      <c r="H111" s="150"/>
      <c r="I111" s="371"/>
      <c r="J111" s="377"/>
      <c r="K111" s="371"/>
      <c r="L111" s="378"/>
      <c r="M111" s="361" t="s">
        <v>146</v>
      </c>
      <c r="N111" s="295">
        <f t="shared" si="8"/>
        <v>0</v>
      </c>
      <c r="O111" s="296" t="e">
        <f t="shared" si="9"/>
        <v>#DIV/0!</v>
      </c>
      <c r="R111" s="294" t="e">
        <f t="shared" si="10"/>
        <v>#DIV/0!</v>
      </c>
    </row>
    <row r="112" spans="1:18" s="294" customFormat="1" ht="31" x14ac:dyDescent="0.35">
      <c r="A112" s="374" t="s">
        <v>156</v>
      </c>
      <c r="B112" s="389" t="s">
        <v>3105</v>
      </c>
      <c r="C112" s="375"/>
      <c r="D112" s="375"/>
      <c r="E112" s="116">
        <v>4000</v>
      </c>
      <c r="F112" s="116">
        <v>4000</v>
      </c>
      <c r="G112" s="116">
        <v>4000</v>
      </c>
      <c r="H112" s="150">
        <f>ROUND(G112*0.7,-1)</f>
        <v>2800</v>
      </c>
      <c r="I112" s="371">
        <v>5700</v>
      </c>
      <c r="J112" s="377"/>
      <c r="K112" s="116">
        <v>4000</v>
      </c>
      <c r="L112" s="378">
        <f>E112-D112</f>
        <v>4000</v>
      </c>
      <c r="M112" s="361" t="s">
        <v>146</v>
      </c>
      <c r="N112" s="295">
        <f t="shared" si="8"/>
        <v>4000</v>
      </c>
      <c r="O112" s="296" t="e">
        <f t="shared" si="9"/>
        <v>#DIV/0!</v>
      </c>
      <c r="R112" s="294" t="e">
        <f t="shared" si="10"/>
        <v>#DIV/0!</v>
      </c>
    </row>
    <row r="113" spans="1:21" s="294" customFormat="1" ht="31" x14ac:dyDescent="0.35">
      <c r="A113" s="374" t="s">
        <v>158</v>
      </c>
      <c r="B113" s="389" t="s">
        <v>3106</v>
      </c>
      <c r="C113" s="375"/>
      <c r="D113" s="375"/>
      <c r="E113" s="116">
        <v>3200</v>
      </c>
      <c r="F113" s="116">
        <v>3200</v>
      </c>
      <c r="G113" s="116">
        <v>3200</v>
      </c>
      <c r="H113" s="150">
        <f>ROUND(G113*0.7,-1)</f>
        <v>2240</v>
      </c>
      <c r="I113" s="371">
        <v>4500</v>
      </c>
      <c r="J113" s="377"/>
      <c r="K113" s="116">
        <v>3200</v>
      </c>
      <c r="L113" s="378">
        <f>E113-D113</f>
        <v>3200</v>
      </c>
      <c r="M113" s="361" t="s">
        <v>146</v>
      </c>
      <c r="N113" s="295">
        <f t="shared" si="8"/>
        <v>3200</v>
      </c>
      <c r="O113" s="296" t="e">
        <f t="shared" si="9"/>
        <v>#DIV/0!</v>
      </c>
      <c r="R113" s="294" t="e">
        <f t="shared" si="10"/>
        <v>#DIV/0!</v>
      </c>
    </row>
    <row r="114" spans="1:21" s="294" customFormat="1" ht="31" x14ac:dyDescent="0.35">
      <c r="A114" s="374" t="s">
        <v>161</v>
      </c>
      <c r="B114" s="389" t="s">
        <v>3107</v>
      </c>
      <c r="C114" s="375"/>
      <c r="D114" s="375"/>
      <c r="E114" s="116">
        <v>2200</v>
      </c>
      <c r="F114" s="116">
        <v>2200</v>
      </c>
      <c r="G114" s="116">
        <v>2200</v>
      </c>
      <c r="H114" s="150">
        <f>ROUND(G114*0.7,-1)</f>
        <v>1540</v>
      </c>
      <c r="I114" s="371">
        <v>3200</v>
      </c>
      <c r="J114" s="377"/>
      <c r="K114" s="116">
        <v>2200</v>
      </c>
      <c r="L114" s="378">
        <f>E114-D114</f>
        <v>2200</v>
      </c>
      <c r="M114" s="361" t="s">
        <v>146</v>
      </c>
      <c r="N114" s="295">
        <f t="shared" si="8"/>
        <v>2200</v>
      </c>
      <c r="O114" s="296" t="e">
        <f t="shared" si="9"/>
        <v>#DIV/0!</v>
      </c>
      <c r="R114" s="294" t="e">
        <f t="shared" si="10"/>
        <v>#DIV/0!</v>
      </c>
    </row>
    <row r="115" spans="1:21" s="294" customFormat="1" ht="46.5" x14ac:dyDescent="0.35">
      <c r="A115" s="374" t="s">
        <v>162</v>
      </c>
      <c r="B115" s="389" t="s">
        <v>3108</v>
      </c>
      <c r="C115" s="375"/>
      <c r="D115" s="375"/>
      <c r="E115" s="116">
        <v>2200</v>
      </c>
      <c r="F115" s="116">
        <v>2200</v>
      </c>
      <c r="G115" s="116">
        <v>2200</v>
      </c>
      <c r="H115" s="150">
        <f>ROUND(G115*0.7,-1)</f>
        <v>1540</v>
      </c>
      <c r="I115" s="371">
        <v>3200</v>
      </c>
      <c r="J115" s="377"/>
      <c r="K115" s="116">
        <v>2200</v>
      </c>
      <c r="L115" s="378">
        <f>E115-D115</f>
        <v>2200</v>
      </c>
      <c r="M115" s="361" t="s">
        <v>146</v>
      </c>
      <c r="N115" s="295">
        <f t="shared" si="8"/>
        <v>2200</v>
      </c>
      <c r="O115" s="296" t="e">
        <f t="shared" si="9"/>
        <v>#DIV/0!</v>
      </c>
      <c r="R115" s="294" t="e">
        <f t="shared" si="10"/>
        <v>#DIV/0!</v>
      </c>
    </row>
    <row r="116" spans="1:21" s="294" customFormat="1" x14ac:dyDescent="0.35">
      <c r="A116" s="374">
        <v>28</v>
      </c>
      <c r="B116" s="382" t="s">
        <v>3109</v>
      </c>
      <c r="C116" s="375"/>
      <c r="D116" s="375"/>
      <c r="E116" s="358"/>
      <c r="F116" s="358"/>
      <c r="G116" s="358"/>
      <c r="H116" s="150"/>
      <c r="I116" s="371"/>
      <c r="J116" s="377"/>
      <c r="K116" s="371"/>
      <c r="L116" s="378"/>
      <c r="M116" s="361" t="s">
        <v>146</v>
      </c>
      <c r="N116" s="295">
        <f t="shared" si="8"/>
        <v>0</v>
      </c>
      <c r="O116" s="296" t="e">
        <f t="shared" si="9"/>
        <v>#DIV/0!</v>
      </c>
      <c r="R116" s="294" t="e">
        <f t="shared" si="10"/>
        <v>#DIV/0!</v>
      </c>
    </row>
    <row r="117" spans="1:21" s="294" customFormat="1" x14ac:dyDescent="0.35">
      <c r="A117" s="374" t="s">
        <v>166</v>
      </c>
      <c r="B117" s="389" t="s">
        <v>3110</v>
      </c>
      <c r="C117" s="375"/>
      <c r="D117" s="375"/>
      <c r="E117" s="116">
        <v>4000</v>
      </c>
      <c r="F117" s="116">
        <v>4000</v>
      </c>
      <c r="G117" s="116">
        <v>4000</v>
      </c>
      <c r="H117" s="150">
        <f>ROUND(G117*0.7,-1)</f>
        <v>2800</v>
      </c>
      <c r="I117" s="371">
        <v>5700</v>
      </c>
      <c r="J117" s="377"/>
      <c r="K117" s="116">
        <v>4000</v>
      </c>
      <c r="L117" s="378">
        <f>E117-D117</f>
        <v>4000</v>
      </c>
      <c r="M117" s="361" t="s">
        <v>146</v>
      </c>
      <c r="N117" s="295">
        <f t="shared" si="8"/>
        <v>4000</v>
      </c>
      <c r="O117" s="296" t="e">
        <f t="shared" si="9"/>
        <v>#DIV/0!</v>
      </c>
      <c r="R117" s="294" t="e">
        <f t="shared" si="10"/>
        <v>#DIV/0!</v>
      </c>
    </row>
    <row r="118" spans="1:21" s="294" customFormat="1" ht="31" x14ac:dyDescent="0.35">
      <c r="A118" s="374" t="s">
        <v>167</v>
      </c>
      <c r="B118" s="389" t="s">
        <v>3111</v>
      </c>
      <c r="C118" s="375"/>
      <c r="D118" s="375"/>
      <c r="E118" s="116">
        <v>3500</v>
      </c>
      <c r="F118" s="116">
        <v>3500</v>
      </c>
      <c r="G118" s="116">
        <v>3500</v>
      </c>
      <c r="H118" s="150">
        <f>ROUND(G118*0.7,-1)</f>
        <v>2450</v>
      </c>
      <c r="I118" s="371">
        <v>5000</v>
      </c>
      <c r="J118" s="377"/>
      <c r="K118" s="116">
        <v>3500</v>
      </c>
      <c r="L118" s="378">
        <f>E118-D118</f>
        <v>3500</v>
      </c>
      <c r="M118" s="361" t="s">
        <v>146</v>
      </c>
      <c r="N118" s="295">
        <f t="shared" si="8"/>
        <v>3500</v>
      </c>
      <c r="O118" s="296" t="e">
        <f t="shared" si="9"/>
        <v>#DIV/0!</v>
      </c>
      <c r="R118" s="294" t="e">
        <f t="shared" si="10"/>
        <v>#DIV/0!</v>
      </c>
      <c r="U118" s="294">
        <f>82+382</f>
        <v>464</v>
      </c>
    </row>
    <row r="119" spans="1:21" s="294" customFormat="1" x14ac:dyDescent="0.35">
      <c r="A119" s="374" t="s">
        <v>170</v>
      </c>
      <c r="B119" s="389" t="s">
        <v>3112</v>
      </c>
      <c r="C119" s="375"/>
      <c r="D119" s="375"/>
      <c r="E119" s="116">
        <v>3000</v>
      </c>
      <c r="F119" s="116">
        <v>3000</v>
      </c>
      <c r="G119" s="116">
        <v>3000</v>
      </c>
      <c r="H119" s="150">
        <f>ROUND(G119*0.7,-1)</f>
        <v>2100</v>
      </c>
      <c r="I119" s="371">
        <v>4300</v>
      </c>
      <c r="J119" s="377"/>
      <c r="K119" s="116">
        <v>3000</v>
      </c>
      <c r="L119" s="378">
        <f>E119-D119</f>
        <v>3000</v>
      </c>
      <c r="M119" s="361" t="s">
        <v>146</v>
      </c>
      <c r="N119" s="295">
        <f t="shared" si="8"/>
        <v>3000</v>
      </c>
      <c r="O119" s="296" t="e">
        <f t="shared" si="9"/>
        <v>#DIV/0!</v>
      </c>
      <c r="R119" s="294" t="e">
        <f t="shared" si="10"/>
        <v>#DIV/0!</v>
      </c>
    </row>
    <row r="120" spans="1:21" s="294" customFormat="1" x14ac:dyDescent="0.35">
      <c r="A120" s="374">
        <v>29</v>
      </c>
      <c r="B120" s="382" t="s">
        <v>3113</v>
      </c>
      <c r="C120" s="375"/>
      <c r="D120" s="375"/>
      <c r="E120" s="358"/>
      <c r="F120" s="358"/>
      <c r="G120" s="358"/>
      <c r="H120" s="150"/>
      <c r="I120" s="371"/>
      <c r="J120" s="377"/>
      <c r="K120" s="371"/>
      <c r="L120" s="378"/>
      <c r="M120" s="361" t="s">
        <v>146</v>
      </c>
      <c r="N120" s="295">
        <f t="shared" si="8"/>
        <v>0</v>
      </c>
      <c r="O120" s="296" t="e">
        <f t="shared" si="9"/>
        <v>#DIV/0!</v>
      </c>
      <c r="R120" s="294" t="e">
        <f t="shared" si="10"/>
        <v>#DIV/0!</v>
      </c>
    </row>
    <row r="121" spans="1:21" s="294" customFormat="1" ht="31" x14ac:dyDescent="0.35">
      <c r="A121" s="374"/>
      <c r="B121" s="389" t="s">
        <v>3114</v>
      </c>
      <c r="C121" s="375"/>
      <c r="D121" s="375"/>
      <c r="E121" s="116">
        <v>3000</v>
      </c>
      <c r="F121" s="116">
        <v>3000</v>
      </c>
      <c r="G121" s="116">
        <v>3000</v>
      </c>
      <c r="H121" s="150">
        <f>ROUND(G121*0.7,-1)</f>
        <v>2100</v>
      </c>
      <c r="I121" s="371">
        <v>4300</v>
      </c>
      <c r="J121" s="377"/>
      <c r="K121" s="116">
        <v>3000</v>
      </c>
      <c r="L121" s="378">
        <f>E121-D121</f>
        <v>3000</v>
      </c>
      <c r="M121" s="361" t="s">
        <v>146</v>
      </c>
      <c r="N121" s="295">
        <f t="shared" si="8"/>
        <v>3000</v>
      </c>
      <c r="O121" s="296" t="e">
        <f t="shared" si="9"/>
        <v>#DIV/0!</v>
      </c>
      <c r="R121" s="294" t="e">
        <f t="shared" si="10"/>
        <v>#DIV/0!</v>
      </c>
    </row>
    <row r="122" spans="1:21" s="294" customFormat="1" ht="30" x14ac:dyDescent="0.35">
      <c r="A122" s="374">
        <v>30</v>
      </c>
      <c r="B122" s="382" t="s">
        <v>3115</v>
      </c>
      <c r="C122" s="375"/>
      <c r="D122" s="375"/>
      <c r="E122" s="358"/>
      <c r="F122" s="358"/>
      <c r="G122" s="358"/>
      <c r="H122" s="150"/>
      <c r="I122" s="371"/>
      <c r="J122" s="377"/>
      <c r="K122" s="371"/>
      <c r="L122" s="378"/>
      <c r="M122" s="361" t="s">
        <v>146</v>
      </c>
      <c r="N122" s="295">
        <f t="shared" si="8"/>
        <v>0</v>
      </c>
      <c r="O122" s="296" t="e">
        <f t="shared" si="9"/>
        <v>#DIV/0!</v>
      </c>
      <c r="R122" s="294" t="e">
        <f t="shared" si="10"/>
        <v>#DIV/0!</v>
      </c>
    </row>
    <row r="123" spans="1:21" s="294" customFormat="1" ht="31" x14ac:dyDescent="0.35">
      <c r="A123" s="374"/>
      <c r="B123" s="389" t="s">
        <v>3116</v>
      </c>
      <c r="C123" s="375"/>
      <c r="D123" s="375"/>
      <c r="E123" s="116">
        <v>3000</v>
      </c>
      <c r="F123" s="116">
        <v>3000</v>
      </c>
      <c r="G123" s="116">
        <v>3000</v>
      </c>
      <c r="H123" s="150">
        <f>ROUND(G123*0.7,-1)</f>
        <v>2100</v>
      </c>
      <c r="I123" s="371">
        <v>4300</v>
      </c>
      <c r="J123" s="377"/>
      <c r="K123" s="116">
        <v>3000</v>
      </c>
      <c r="L123" s="378">
        <f>E123-D123</f>
        <v>3000</v>
      </c>
      <c r="M123" s="361" t="s">
        <v>146</v>
      </c>
      <c r="N123" s="295">
        <f t="shared" si="8"/>
        <v>3000</v>
      </c>
      <c r="O123" s="296" t="e">
        <f t="shared" si="9"/>
        <v>#DIV/0!</v>
      </c>
      <c r="R123" s="294" t="e">
        <f t="shared" si="10"/>
        <v>#DIV/0!</v>
      </c>
    </row>
    <row r="124" spans="1:21" s="294" customFormat="1" ht="30.5" x14ac:dyDescent="0.35">
      <c r="A124" s="374">
        <v>31</v>
      </c>
      <c r="B124" s="382" t="s">
        <v>5888</v>
      </c>
      <c r="C124" s="375"/>
      <c r="D124" s="375"/>
      <c r="E124" s="116"/>
      <c r="F124" s="116"/>
      <c r="G124" s="116"/>
      <c r="H124" s="150"/>
      <c r="I124" s="371"/>
      <c r="J124" s="377"/>
      <c r="K124" s="371"/>
      <c r="L124" s="378"/>
      <c r="M124" s="361" t="s">
        <v>146</v>
      </c>
      <c r="N124" s="295">
        <f t="shared" si="8"/>
        <v>0</v>
      </c>
      <c r="O124" s="296" t="e">
        <f t="shared" si="9"/>
        <v>#DIV/0!</v>
      </c>
      <c r="R124" s="294" t="e">
        <f t="shared" si="10"/>
        <v>#DIV/0!</v>
      </c>
    </row>
    <row r="125" spans="1:21" s="294" customFormat="1" ht="31" x14ac:dyDescent="0.35">
      <c r="A125" s="374"/>
      <c r="B125" s="389" t="s">
        <v>3117</v>
      </c>
      <c r="C125" s="375"/>
      <c r="D125" s="375"/>
      <c r="E125" s="116">
        <v>3000</v>
      </c>
      <c r="F125" s="116">
        <v>3000</v>
      </c>
      <c r="G125" s="116">
        <v>3000</v>
      </c>
      <c r="H125" s="150">
        <f>ROUND(G125*0.7,-1)</f>
        <v>2100</v>
      </c>
      <c r="I125" s="371">
        <v>5000</v>
      </c>
      <c r="J125" s="377"/>
      <c r="K125" s="116">
        <v>3000</v>
      </c>
      <c r="L125" s="378">
        <f>E125-D125</f>
        <v>3000</v>
      </c>
      <c r="M125" s="361" t="s">
        <v>146</v>
      </c>
      <c r="N125" s="295">
        <f t="shared" si="8"/>
        <v>3000</v>
      </c>
      <c r="O125" s="296" t="e">
        <f t="shared" si="9"/>
        <v>#DIV/0!</v>
      </c>
      <c r="R125" s="294" t="e">
        <f t="shared" si="10"/>
        <v>#DIV/0!</v>
      </c>
    </row>
    <row r="126" spans="1:21" s="294" customFormat="1" ht="30" x14ac:dyDescent="0.35">
      <c r="A126" s="374">
        <v>32</v>
      </c>
      <c r="B126" s="382" t="s">
        <v>3118</v>
      </c>
      <c r="C126" s="375"/>
      <c r="D126" s="375"/>
      <c r="E126" s="358"/>
      <c r="F126" s="358"/>
      <c r="G126" s="358"/>
      <c r="H126" s="150"/>
      <c r="I126" s="371"/>
      <c r="J126" s="377"/>
      <c r="K126" s="371"/>
      <c r="L126" s="378"/>
      <c r="M126" s="361" t="s">
        <v>146</v>
      </c>
      <c r="N126" s="295">
        <f t="shared" si="8"/>
        <v>0</v>
      </c>
      <c r="O126" s="296" t="e">
        <f t="shared" si="9"/>
        <v>#DIV/0!</v>
      </c>
      <c r="R126" s="294" t="e">
        <f t="shared" si="10"/>
        <v>#DIV/0!</v>
      </c>
    </row>
    <row r="127" spans="1:21" s="294" customFormat="1" ht="31" x14ac:dyDescent="0.35">
      <c r="A127" s="374"/>
      <c r="B127" s="389" t="s">
        <v>3119</v>
      </c>
      <c r="C127" s="375"/>
      <c r="D127" s="375"/>
      <c r="E127" s="116">
        <v>3000</v>
      </c>
      <c r="F127" s="116">
        <v>3000</v>
      </c>
      <c r="G127" s="116">
        <v>3000</v>
      </c>
      <c r="H127" s="150">
        <f>ROUND(G127*0.7,-1)</f>
        <v>2100</v>
      </c>
      <c r="I127" s="371">
        <v>5000</v>
      </c>
      <c r="J127" s="377"/>
      <c r="K127" s="116">
        <v>3000</v>
      </c>
      <c r="L127" s="378">
        <f>E127-D127</f>
        <v>3000</v>
      </c>
      <c r="M127" s="361" t="s">
        <v>146</v>
      </c>
      <c r="N127" s="295">
        <f t="shared" si="8"/>
        <v>3000</v>
      </c>
      <c r="O127" s="296" t="e">
        <f t="shared" si="9"/>
        <v>#DIV/0!</v>
      </c>
      <c r="R127" s="294" t="e">
        <f t="shared" si="10"/>
        <v>#DIV/0!</v>
      </c>
    </row>
    <row r="128" spans="1:21" s="294" customFormat="1" ht="30" x14ac:dyDescent="0.35">
      <c r="A128" s="374">
        <v>33</v>
      </c>
      <c r="B128" s="382" t="s">
        <v>3120</v>
      </c>
      <c r="C128" s="375"/>
      <c r="D128" s="375"/>
      <c r="E128" s="116"/>
      <c r="F128" s="116"/>
      <c r="G128" s="116"/>
      <c r="H128" s="150"/>
      <c r="I128" s="371"/>
      <c r="J128" s="377"/>
      <c r="K128" s="371"/>
      <c r="L128" s="378"/>
      <c r="M128" s="361" t="s">
        <v>146</v>
      </c>
      <c r="N128" s="295">
        <f t="shared" si="8"/>
        <v>0</v>
      </c>
      <c r="O128" s="296" t="e">
        <f t="shared" si="9"/>
        <v>#DIV/0!</v>
      </c>
      <c r="R128" s="294" t="e">
        <f t="shared" si="10"/>
        <v>#DIV/0!</v>
      </c>
    </row>
    <row r="129" spans="1:18" s="294" customFormat="1" ht="31" x14ac:dyDescent="0.35">
      <c r="A129" s="374"/>
      <c r="B129" s="389" t="s">
        <v>3121</v>
      </c>
      <c r="C129" s="375"/>
      <c r="D129" s="375"/>
      <c r="E129" s="116">
        <v>4000</v>
      </c>
      <c r="F129" s="116">
        <v>4000</v>
      </c>
      <c r="G129" s="116">
        <v>4000</v>
      </c>
      <c r="H129" s="150">
        <f>ROUND(G129*0.7,-1)</f>
        <v>2800</v>
      </c>
      <c r="I129" s="371">
        <v>6000</v>
      </c>
      <c r="J129" s="377"/>
      <c r="K129" s="116">
        <v>4000</v>
      </c>
      <c r="L129" s="378">
        <f>E129-D129</f>
        <v>4000</v>
      </c>
      <c r="M129" s="361" t="s">
        <v>146</v>
      </c>
      <c r="N129" s="295">
        <f t="shared" si="8"/>
        <v>4000</v>
      </c>
      <c r="O129" s="296" t="e">
        <f t="shared" si="9"/>
        <v>#DIV/0!</v>
      </c>
      <c r="R129" s="294" t="e">
        <f t="shared" si="10"/>
        <v>#DIV/0!</v>
      </c>
    </row>
    <row r="130" spans="1:18" s="294" customFormat="1" x14ac:dyDescent="0.35">
      <c r="A130" s="374">
        <v>34</v>
      </c>
      <c r="B130" s="382" t="s">
        <v>3122</v>
      </c>
      <c r="C130" s="375"/>
      <c r="D130" s="375"/>
      <c r="E130" s="116"/>
      <c r="F130" s="116"/>
      <c r="G130" s="116"/>
      <c r="H130" s="150"/>
      <c r="I130" s="371"/>
      <c r="J130" s="377"/>
      <c r="K130" s="371"/>
      <c r="L130" s="378"/>
      <c r="M130" s="361" t="s">
        <v>146</v>
      </c>
      <c r="N130" s="295">
        <f t="shared" si="8"/>
        <v>0</v>
      </c>
      <c r="O130" s="296" t="e">
        <f t="shared" si="9"/>
        <v>#DIV/0!</v>
      </c>
      <c r="R130" s="294" t="e">
        <f t="shared" si="10"/>
        <v>#DIV/0!</v>
      </c>
    </row>
    <row r="131" spans="1:18" s="294" customFormat="1" x14ac:dyDescent="0.35">
      <c r="A131" s="374"/>
      <c r="B131" s="389" t="s">
        <v>3123</v>
      </c>
      <c r="C131" s="375"/>
      <c r="D131" s="375"/>
      <c r="E131" s="116">
        <v>4000</v>
      </c>
      <c r="F131" s="116">
        <v>4000</v>
      </c>
      <c r="G131" s="116">
        <v>4000</v>
      </c>
      <c r="H131" s="150">
        <f>ROUND(G131*0.7,-1)</f>
        <v>2800</v>
      </c>
      <c r="I131" s="371">
        <v>5700</v>
      </c>
      <c r="J131" s="377"/>
      <c r="K131" s="116">
        <v>4000</v>
      </c>
      <c r="L131" s="378">
        <f>E131-D131</f>
        <v>4000</v>
      </c>
      <c r="M131" s="361" t="s">
        <v>146</v>
      </c>
      <c r="N131" s="295">
        <f t="shared" si="8"/>
        <v>4000</v>
      </c>
      <c r="O131" s="296" t="e">
        <f t="shared" si="9"/>
        <v>#DIV/0!</v>
      </c>
      <c r="R131" s="294" t="e">
        <f t="shared" si="10"/>
        <v>#DIV/0!</v>
      </c>
    </row>
    <row r="132" spans="1:18" s="294" customFormat="1" x14ac:dyDescent="0.35">
      <c r="A132" s="369" t="s">
        <v>313</v>
      </c>
      <c r="B132" s="168" t="s">
        <v>3124</v>
      </c>
      <c r="C132" s="110"/>
      <c r="D132" s="375"/>
      <c r="E132" s="371"/>
      <c r="F132" s="371"/>
      <c r="G132" s="371"/>
      <c r="H132" s="150"/>
      <c r="I132" s="380"/>
      <c r="J132" s="377"/>
      <c r="K132" s="371"/>
      <c r="L132" s="378"/>
      <c r="M132" s="182"/>
      <c r="N132" s="295">
        <f t="shared" si="8"/>
        <v>0</v>
      </c>
      <c r="O132" s="296" t="e">
        <f t="shared" si="9"/>
        <v>#DIV/0!</v>
      </c>
      <c r="P132" s="294" t="s">
        <v>2982</v>
      </c>
      <c r="R132" s="294" t="e">
        <f t="shared" si="10"/>
        <v>#DIV/0!</v>
      </c>
    </row>
    <row r="133" spans="1:18" s="294" customFormat="1" x14ac:dyDescent="0.35">
      <c r="A133" s="374">
        <v>1</v>
      </c>
      <c r="B133" s="112" t="s">
        <v>3125</v>
      </c>
      <c r="C133" s="112"/>
      <c r="D133" s="375"/>
      <c r="E133" s="371"/>
      <c r="F133" s="371"/>
      <c r="G133" s="371"/>
      <c r="H133" s="150"/>
      <c r="I133" s="380"/>
      <c r="J133" s="377"/>
      <c r="K133" s="371"/>
      <c r="L133" s="378"/>
      <c r="M133" s="180"/>
      <c r="N133" s="295">
        <f t="shared" si="8"/>
        <v>0</v>
      </c>
      <c r="O133" s="296" t="e">
        <f t="shared" si="9"/>
        <v>#DIV/0!</v>
      </c>
      <c r="R133" s="294" t="e">
        <f t="shared" si="10"/>
        <v>#DIV/0!</v>
      </c>
    </row>
    <row r="134" spans="1:18" s="294" customFormat="1" x14ac:dyDescent="0.35">
      <c r="A134" s="374" t="s">
        <v>67</v>
      </c>
      <c r="B134" s="112" t="s">
        <v>3126</v>
      </c>
      <c r="C134" s="116">
        <v>4000</v>
      </c>
      <c r="D134" s="375">
        <f t="shared" si="11"/>
        <v>5200</v>
      </c>
      <c r="E134" s="371">
        <v>4400</v>
      </c>
      <c r="F134" s="371">
        <v>4400</v>
      </c>
      <c r="G134" s="371">
        <v>4400</v>
      </c>
      <c r="H134" s="150">
        <f>ROUND(G134*0.7,-1)</f>
        <v>3080</v>
      </c>
      <c r="I134" s="381">
        <v>6300</v>
      </c>
      <c r="J134" s="377">
        <f>E134/C134</f>
        <v>1.1000000000000001</v>
      </c>
      <c r="K134" s="371">
        <f>D134</f>
        <v>5200</v>
      </c>
      <c r="L134" s="378">
        <f>E134-D134</f>
        <v>-800</v>
      </c>
      <c r="M134" s="181"/>
      <c r="N134" s="295">
        <f t="shared" si="8"/>
        <v>-800</v>
      </c>
      <c r="O134" s="296">
        <f t="shared" si="9"/>
        <v>0.77</v>
      </c>
      <c r="R134" s="294">
        <f t="shared" si="10"/>
        <v>1.1000000000000001</v>
      </c>
    </row>
    <row r="135" spans="1:18" s="294" customFormat="1" x14ac:dyDescent="0.35">
      <c r="A135" s="374" t="s">
        <v>69</v>
      </c>
      <c r="B135" s="112" t="s">
        <v>3127</v>
      </c>
      <c r="C135" s="116">
        <v>3000</v>
      </c>
      <c r="D135" s="375">
        <f t="shared" si="11"/>
        <v>3900</v>
      </c>
      <c r="E135" s="371">
        <v>3300</v>
      </c>
      <c r="F135" s="371">
        <v>3300</v>
      </c>
      <c r="G135" s="371">
        <v>3300</v>
      </c>
      <c r="H135" s="150">
        <f>ROUND(G135*0.7,-1)</f>
        <v>2310</v>
      </c>
      <c r="I135" s="390">
        <v>5000</v>
      </c>
      <c r="J135" s="377">
        <f>E135/C135</f>
        <v>1.1000000000000001</v>
      </c>
      <c r="K135" s="371">
        <f>D135</f>
        <v>3900</v>
      </c>
      <c r="L135" s="378">
        <f>E135-D135</f>
        <v>-600</v>
      </c>
      <c r="M135" s="181"/>
      <c r="N135" s="295">
        <f t="shared" si="8"/>
        <v>-600</v>
      </c>
      <c r="O135" s="296">
        <f t="shared" si="9"/>
        <v>0.77</v>
      </c>
      <c r="R135" s="294">
        <f t="shared" si="10"/>
        <v>1.1000000000000001</v>
      </c>
    </row>
    <row r="136" spans="1:18" s="294" customFormat="1" x14ac:dyDescent="0.35">
      <c r="A136" s="374" t="s">
        <v>71</v>
      </c>
      <c r="B136" s="112" t="s">
        <v>3128</v>
      </c>
      <c r="C136" s="116">
        <v>2000</v>
      </c>
      <c r="D136" s="375">
        <f t="shared" si="11"/>
        <v>2600</v>
      </c>
      <c r="E136" s="371">
        <v>2200</v>
      </c>
      <c r="F136" s="371">
        <v>2200</v>
      </c>
      <c r="G136" s="371">
        <v>2200</v>
      </c>
      <c r="H136" s="150">
        <f>ROUND(G136*0.7,-1)</f>
        <v>1540</v>
      </c>
      <c r="I136" s="381">
        <v>4000</v>
      </c>
      <c r="J136" s="377">
        <f>E136/C136</f>
        <v>1.1000000000000001</v>
      </c>
      <c r="K136" s="371">
        <f>D136</f>
        <v>2600</v>
      </c>
      <c r="L136" s="378">
        <f>E136-D136</f>
        <v>-400</v>
      </c>
      <c r="M136" s="181"/>
      <c r="N136" s="295">
        <f t="shared" ref="N136:N184" si="16">E136-D136</f>
        <v>-400</v>
      </c>
      <c r="O136" s="296">
        <f t="shared" ref="O136:O199" si="17">H136/C136</f>
        <v>0.77</v>
      </c>
      <c r="R136" s="294">
        <f t="shared" si="10"/>
        <v>1.1000000000000001</v>
      </c>
    </row>
    <row r="137" spans="1:18" s="294" customFormat="1" x14ac:dyDescent="0.35">
      <c r="A137" s="374">
        <v>2</v>
      </c>
      <c r="B137" s="112" t="s">
        <v>3129</v>
      </c>
      <c r="C137" s="170"/>
      <c r="D137" s="375"/>
      <c r="E137" s="371"/>
      <c r="F137" s="371"/>
      <c r="G137" s="371"/>
      <c r="H137" s="150"/>
      <c r="I137" s="112"/>
      <c r="J137" s="377"/>
      <c r="K137" s="371"/>
      <c r="L137" s="378"/>
      <c r="M137" s="181"/>
      <c r="N137" s="295">
        <f t="shared" si="16"/>
        <v>0</v>
      </c>
      <c r="O137" s="296" t="e">
        <f t="shared" si="17"/>
        <v>#DIV/0!</v>
      </c>
      <c r="R137" s="294" t="e">
        <f t="shared" ref="R137:R200" si="18">G137/C137</f>
        <v>#DIV/0!</v>
      </c>
    </row>
    <row r="138" spans="1:18" s="294" customFormat="1" x14ac:dyDescent="0.35">
      <c r="A138" s="374" t="s">
        <v>74</v>
      </c>
      <c r="B138" s="112" t="s">
        <v>3130</v>
      </c>
      <c r="C138" s="116">
        <v>4000</v>
      </c>
      <c r="D138" s="375">
        <f t="shared" ref="D138:D199" si="19">ROUND(C138*1.3,-2)</f>
        <v>5200</v>
      </c>
      <c r="E138" s="371">
        <v>4400</v>
      </c>
      <c r="F138" s="371">
        <v>4400</v>
      </c>
      <c r="G138" s="371">
        <v>4400</v>
      </c>
      <c r="H138" s="150">
        <f>ROUND(G138*0.7,-1)</f>
        <v>3080</v>
      </c>
      <c r="I138" s="116">
        <v>6300</v>
      </c>
      <c r="J138" s="377">
        <f>E138/C138</f>
        <v>1.1000000000000001</v>
      </c>
      <c r="K138" s="371">
        <f t="shared" ref="K138:K143" si="20">D138</f>
        <v>5200</v>
      </c>
      <c r="L138" s="378">
        <f>E138-D138</f>
        <v>-800</v>
      </c>
      <c r="M138" s="181"/>
      <c r="N138" s="295">
        <f t="shared" si="16"/>
        <v>-800</v>
      </c>
      <c r="O138" s="296">
        <f t="shared" si="17"/>
        <v>0.77</v>
      </c>
      <c r="R138" s="294">
        <f t="shared" si="18"/>
        <v>1.1000000000000001</v>
      </c>
    </row>
    <row r="139" spans="1:18" s="294" customFormat="1" x14ac:dyDescent="0.35">
      <c r="A139" s="374" t="s">
        <v>76</v>
      </c>
      <c r="B139" s="112" t="s">
        <v>3131</v>
      </c>
      <c r="C139" s="116">
        <v>3500</v>
      </c>
      <c r="D139" s="375">
        <f t="shared" si="19"/>
        <v>4600</v>
      </c>
      <c r="E139" s="371">
        <v>3900</v>
      </c>
      <c r="F139" s="371">
        <v>3900</v>
      </c>
      <c r="G139" s="371">
        <v>3850</v>
      </c>
      <c r="H139" s="150">
        <f>ROUND(G139*0.7,-1)</f>
        <v>2700</v>
      </c>
      <c r="I139" s="381">
        <v>5500</v>
      </c>
      <c r="J139" s="377">
        <f>E139/C139</f>
        <v>1.1142857142857143</v>
      </c>
      <c r="K139" s="371">
        <f t="shared" si="20"/>
        <v>4600</v>
      </c>
      <c r="L139" s="378">
        <f>E139-D139</f>
        <v>-700</v>
      </c>
      <c r="M139" s="181"/>
      <c r="N139" s="295">
        <f t="shared" si="16"/>
        <v>-700</v>
      </c>
      <c r="O139" s="296">
        <f t="shared" si="17"/>
        <v>0.77142857142857146</v>
      </c>
      <c r="R139" s="294">
        <f t="shared" si="18"/>
        <v>1.1000000000000001</v>
      </c>
    </row>
    <row r="140" spans="1:18" s="294" customFormat="1" ht="31" x14ac:dyDescent="0.35">
      <c r="A140" s="374" t="s">
        <v>78</v>
      </c>
      <c r="B140" s="112" t="s">
        <v>3132</v>
      </c>
      <c r="C140" s="116">
        <v>3000</v>
      </c>
      <c r="D140" s="375">
        <f t="shared" si="19"/>
        <v>3900</v>
      </c>
      <c r="E140" s="371">
        <v>3300</v>
      </c>
      <c r="F140" s="371">
        <v>3300</v>
      </c>
      <c r="G140" s="371">
        <v>3300</v>
      </c>
      <c r="H140" s="150">
        <f>ROUND(G140*0.7,-1)</f>
        <v>2310</v>
      </c>
      <c r="I140" s="381">
        <v>5000</v>
      </c>
      <c r="J140" s="377">
        <f>E140/C140</f>
        <v>1.1000000000000001</v>
      </c>
      <c r="K140" s="371">
        <f t="shared" si="20"/>
        <v>3900</v>
      </c>
      <c r="L140" s="378">
        <f>E140-D140</f>
        <v>-600</v>
      </c>
      <c r="M140" s="181"/>
      <c r="N140" s="295">
        <f t="shared" si="16"/>
        <v>-600</v>
      </c>
      <c r="O140" s="296">
        <f t="shared" si="17"/>
        <v>0.77</v>
      </c>
      <c r="R140" s="294">
        <f t="shared" si="18"/>
        <v>1.1000000000000001</v>
      </c>
    </row>
    <row r="141" spans="1:18" s="294" customFormat="1" x14ac:dyDescent="0.35">
      <c r="A141" s="391">
        <v>3</v>
      </c>
      <c r="B141" s="112" t="s">
        <v>3133</v>
      </c>
      <c r="C141" s="116"/>
      <c r="D141" s="375"/>
      <c r="E141" s="371"/>
      <c r="F141" s="371"/>
      <c r="G141" s="371"/>
      <c r="H141" s="150"/>
      <c r="I141" s="112"/>
      <c r="J141" s="377"/>
      <c r="K141" s="371">
        <f t="shared" si="20"/>
        <v>0</v>
      </c>
      <c r="L141" s="378"/>
      <c r="M141" s="181"/>
      <c r="N141" s="295">
        <f t="shared" si="16"/>
        <v>0</v>
      </c>
      <c r="O141" s="296" t="e">
        <f t="shared" si="17"/>
        <v>#DIV/0!</v>
      </c>
      <c r="R141" s="294" t="e">
        <f t="shared" si="18"/>
        <v>#DIV/0!</v>
      </c>
    </row>
    <row r="142" spans="1:18" s="294" customFormat="1" x14ac:dyDescent="0.35">
      <c r="A142" s="374" t="s">
        <v>83</v>
      </c>
      <c r="B142" s="112" t="s">
        <v>3134</v>
      </c>
      <c r="C142" s="116">
        <v>2500</v>
      </c>
      <c r="D142" s="375">
        <f t="shared" si="19"/>
        <v>3300</v>
      </c>
      <c r="E142" s="371">
        <v>2800</v>
      </c>
      <c r="F142" s="371">
        <v>2800</v>
      </c>
      <c r="G142" s="371">
        <v>2750</v>
      </c>
      <c r="H142" s="150">
        <f>ROUND(G142*0.7,-1)</f>
        <v>1930</v>
      </c>
      <c r="I142" s="116">
        <v>4000</v>
      </c>
      <c r="J142" s="377">
        <f>E142/C142</f>
        <v>1.1200000000000001</v>
      </c>
      <c r="K142" s="371">
        <f t="shared" si="20"/>
        <v>3300</v>
      </c>
      <c r="L142" s="378">
        <f>E142-D142</f>
        <v>-500</v>
      </c>
      <c r="M142" s="183"/>
      <c r="N142" s="295">
        <f t="shared" si="16"/>
        <v>-500</v>
      </c>
      <c r="O142" s="296">
        <f t="shared" si="17"/>
        <v>0.77200000000000002</v>
      </c>
      <c r="R142" s="294">
        <f t="shared" si="18"/>
        <v>1.1000000000000001</v>
      </c>
    </row>
    <row r="143" spans="1:18" s="294" customFormat="1" x14ac:dyDescent="0.35">
      <c r="A143" s="374" t="s">
        <v>84</v>
      </c>
      <c r="B143" s="112" t="s">
        <v>3128</v>
      </c>
      <c r="C143" s="116">
        <v>1500</v>
      </c>
      <c r="D143" s="375">
        <f t="shared" si="19"/>
        <v>2000</v>
      </c>
      <c r="E143" s="371">
        <v>1700</v>
      </c>
      <c r="F143" s="371">
        <v>1700</v>
      </c>
      <c r="G143" s="371">
        <v>1650</v>
      </c>
      <c r="H143" s="150">
        <f>ROUND(G143*0.7,-1)</f>
        <v>1160</v>
      </c>
      <c r="I143" s="116">
        <v>3000</v>
      </c>
      <c r="J143" s="377">
        <f>E143/C143</f>
        <v>1.1333333333333333</v>
      </c>
      <c r="K143" s="371">
        <f t="shared" si="20"/>
        <v>2000</v>
      </c>
      <c r="L143" s="378">
        <f>E143-D143</f>
        <v>-300</v>
      </c>
      <c r="M143" s="392"/>
      <c r="N143" s="295">
        <f t="shared" si="16"/>
        <v>-300</v>
      </c>
      <c r="O143" s="296">
        <f t="shared" si="17"/>
        <v>0.77333333333333332</v>
      </c>
      <c r="R143" s="294">
        <f t="shared" si="18"/>
        <v>1.1000000000000001</v>
      </c>
    </row>
    <row r="144" spans="1:18" s="294" customFormat="1" ht="46.5" x14ac:dyDescent="0.35">
      <c r="A144" s="358">
        <v>4</v>
      </c>
      <c r="B144" s="65" t="s">
        <v>5889</v>
      </c>
      <c r="C144" s="112"/>
      <c r="D144" s="375"/>
      <c r="E144" s="116"/>
      <c r="F144" s="116"/>
      <c r="G144" s="116"/>
      <c r="H144" s="150"/>
      <c r="I144" s="116"/>
      <c r="J144" s="377"/>
      <c r="K144" s="371"/>
      <c r="L144" s="378"/>
      <c r="M144" s="183" t="s">
        <v>3135</v>
      </c>
      <c r="N144" s="295">
        <f t="shared" si="16"/>
        <v>0</v>
      </c>
      <c r="O144" s="296" t="e">
        <f t="shared" si="17"/>
        <v>#DIV/0!</v>
      </c>
      <c r="R144" s="294" t="e">
        <f t="shared" si="18"/>
        <v>#DIV/0!</v>
      </c>
    </row>
    <row r="145" spans="1:18" s="294" customFormat="1" ht="42" x14ac:dyDescent="0.35">
      <c r="A145" s="374" t="s">
        <v>31</v>
      </c>
      <c r="B145" s="112" t="s">
        <v>3136</v>
      </c>
      <c r="C145" s="116">
        <v>3000</v>
      </c>
      <c r="D145" s="375">
        <f t="shared" si="19"/>
        <v>3900</v>
      </c>
      <c r="E145" s="371">
        <v>3300</v>
      </c>
      <c r="F145" s="371">
        <v>3300</v>
      </c>
      <c r="G145" s="371">
        <v>3000</v>
      </c>
      <c r="H145" s="150">
        <f>ROUND(G145*0.7,-1)</f>
        <v>2100</v>
      </c>
      <c r="I145" s="112">
        <v>6000</v>
      </c>
      <c r="J145" s="377">
        <f>E145/C145</f>
        <v>1.1000000000000001</v>
      </c>
      <c r="K145" s="371">
        <f>D145</f>
        <v>3900</v>
      </c>
      <c r="L145" s="378">
        <f>E145-D145</f>
        <v>-600</v>
      </c>
      <c r="M145" s="181" t="s">
        <v>3137</v>
      </c>
      <c r="N145" s="295">
        <f t="shared" si="16"/>
        <v>-600</v>
      </c>
      <c r="O145" s="296">
        <f t="shared" si="17"/>
        <v>0.7</v>
      </c>
      <c r="R145" s="294">
        <f t="shared" si="18"/>
        <v>1</v>
      </c>
    </row>
    <row r="146" spans="1:18" s="294" customFormat="1" ht="56" x14ac:dyDescent="0.35">
      <c r="A146" s="374" t="s">
        <v>34</v>
      </c>
      <c r="B146" s="112" t="s">
        <v>5890</v>
      </c>
      <c r="C146" s="116"/>
      <c r="D146" s="375"/>
      <c r="E146" s="112">
        <v>700</v>
      </c>
      <c r="F146" s="393">
        <v>2000</v>
      </c>
      <c r="G146" s="393">
        <v>2000</v>
      </c>
      <c r="H146" s="150">
        <f>ROUND(G146*0.7,-1)</f>
        <v>1400</v>
      </c>
      <c r="I146" s="379">
        <v>5000</v>
      </c>
      <c r="J146" s="377"/>
      <c r="K146" s="112">
        <v>700</v>
      </c>
      <c r="L146" s="378">
        <f>E146-D146</f>
        <v>700</v>
      </c>
      <c r="M146" s="361" t="s">
        <v>5891</v>
      </c>
      <c r="N146" s="295">
        <f t="shared" si="16"/>
        <v>700</v>
      </c>
      <c r="O146" s="296" t="e">
        <f t="shared" si="17"/>
        <v>#DIV/0!</v>
      </c>
      <c r="R146" s="294" t="e">
        <f t="shared" si="18"/>
        <v>#DIV/0!</v>
      </c>
    </row>
    <row r="147" spans="1:18" s="294" customFormat="1" ht="45.5" customHeight="1" x14ac:dyDescent="0.35">
      <c r="A147" s="374" t="s">
        <v>578</v>
      </c>
      <c r="B147" s="112" t="s">
        <v>5892</v>
      </c>
      <c r="C147" s="116"/>
      <c r="D147" s="375"/>
      <c r="E147" s="112">
        <v>600</v>
      </c>
      <c r="F147" s="393">
        <v>1000</v>
      </c>
      <c r="G147" s="393">
        <v>1000</v>
      </c>
      <c r="H147" s="150">
        <f>ROUND(G147*0.7,-1)</f>
        <v>700</v>
      </c>
      <c r="I147" s="379">
        <v>3000</v>
      </c>
      <c r="J147" s="377"/>
      <c r="K147" s="112">
        <v>600</v>
      </c>
      <c r="L147" s="378">
        <f>E147-D147</f>
        <v>600</v>
      </c>
      <c r="M147" s="361" t="s">
        <v>5891</v>
      </c>
      <c r="N147" s="295">
        <f t="shared" si="16"/>
        <v>600</v>
      </c>
      <c r="O147" s="296" t="e">
        <f t="shared" si="17"/>
        <v>#DIV/0!</v>
      </c>
      <c r="R147" s="294" t="e">
        <f t="shared" si="18"/>
        <v>#DIV/0!</v>
      </c>
    </row>
    <row r="148" spans="1:18" s="294" customFormat="1" ht="45.5" customHeight="1" x14ac:dyDescent="0.35">
      <c r="A148" s="374">
        <v>5</v>
      </c>
      <c r="B148" s="112" t="s">
        <v>3138</v>
      </c>
      <c r="C148" s="112"/>
      <c r="D148" s="375"/>
      <c r="E148" s="112">
        <v>600</v>
      </c>
      <c r="F148" s="112">
        <v>700</v>
      </c>
      <c r="G148" s="112">
        <v>700</v>
      </c>
      <c r="H148" s="150">
        <f>ROUND(G148*0.7,-1)</f>
        <v>490</v>
      </c>
      <c r="I148" s="379">
        <v>2500</v>
      </c>
      <c r="J148" s="377"/>
      <c r="K148" s="112">
        <v>600</v>
      </c>
      <c r="L148" s="378">
        <f>E148-D148</f>
        <v>600</v>
      </c>
      <c r="M148" s="361" t="s">
        <v>3390</v>
      </c>
      <c r="N148" s="295">
        <f t="shared" si="16"/>
        <v>600</v>
      </c>
      <c r="O148" s="296" t="e">
        <f t="shared" si="17"/>
        <v>#DIV/0!</v>
      </c>
      <c r="R148" s="294" t="e">
        <f t="shared" si="18"/>
        <v>#DIV/0!</v>
      </c>
    </row>
    <row r="149" spans="1:18" s="294" customFormat="1" ht="62" x14ac:dyDescent="0.35">
      <c r="A149" s="374">
        <v>6</v>
      </c>
      <c r="B149" s="112" t="s">
        <v>3139</v>
      </c>
      <c r="C149" s="170"/>
      <c r="D149" s="375"/>
      <c r="E149" s="371"/>
      <c r="F149" s="371"/>
      <c r="G149" s="371"/>
      <c r="H149" s="150"/>
      <c r="I149" s="112"/>
      <c r="J149" s="377"/>
      <c r="K149" s="371"/>
      <c r="L149" s="378"/>
      <c r="M149" s="181"/>
      <c r="N149" s="295">
        <f t="shared" si="16"/>
        <v>0</v>
      </c>
      <c r="O149" s="296" t="e">
        <f t="shared" si="17"/>
        <v>#DIV/0!</v>
      </c>
      <c r="R149" s="294" t="e">
        <f t="shared" si="18"/>
        <v>#DIV/0!</v>
      </c>
    </row>
    <row r="150" spans="1:18" s="294" customFormat="1" ht="31" x14ac:dyDescent="0.35">
      <c r="A150" s="374" t="s">
        <v>327</v>
      </c>
      <c r="B150" s="112" t="s">
        <v>3140</v>
      </c>
      <c r="C150" s="116">
        <v>4000</v>
      </c>
      <c r="D150" s="375">
        <f t="shared" si="19"/>
        <v>5200</v>
      </c>
      <c r="E150" s="371">
        <v>5000</v>
      </c>
      <c r="F150" s="371">
        <v>5000</v>
      </c>
      <c r="G150" s="371">
        <v>4500</v>
      </c>
      <c r="H150" s="150">
        <f>ROUND(G150*0.7,-1)</f>
        <v>3150</v>
      </c>
      <c r="I150" s="381">
        <v>7200</v>
      </c>
      <c r="J150" s="377">
        <f>E150/C150</f>
        <v>1.25</v>
      </c>
      <c r="K150" s="371">
        <f>D150</f>
        <v>5200</v>
      </c>
      <c r="L150" s="378">
        <f>E150-D150</f>
        <v>-200</v>
      </c>
      <c r="M150" s="181"/>
      <c r="N150" s="295">
        <f t="shared" si="16"/>
        <v>-200</v>
      </c>
      <c r="O150" s="296">
        <f t="shared" si="17"/>
        <v>0.78749999999999998</v>
      </c>
      <c r="R150" s="294">
        <f t="shared" si="18"/>
        <v>1.125</v>
      </c>
    </row>
    <row r="151" spans="1:18" s="294" customFormat="1" ht="31" x14ac:dyDescent="0.35">
      <c r="A151" s="374" t="s">
        <v>329</v>
      </c>
      <c r="B151" s="112" t="s">
        <v>3141</v>
      </c>
      <c r="C151" s="116">
        <v>3500</v>
      </c>
      <c r="D151" s="375">
        <f t="shared" si="19"/>
        <v>4600</v>
      </c>
      <c r="E151" s="371">
        <v>4500</v>
      </c>
      <c r="F151" s="371">
        <v>4500</v>
      </c>
      <c r="G151" s="371">
        <v>4000</v>
      </c>
      <c r="H151" s="150">
        <f>ROUND(G151*0.7,-1)</f>
        <v>2800</v>
      </c>
      <c r="I151" s="381">
        <v>6500</v>
      </c>
      <c r="J151" s="377">
        <f>E151/C151</f>
        <v>1.2857142857142858</v>
      </c>
      <c r="K151" s="371">
        <f>D151</f>
        <v>4600</v>
      </c>
      <c r="L151" s="378">
        <f>E151-D151</f>
        <v>-100</v>
      </c>
      <c r="M151" s="181"/>
      <c r="N151" s="295">
        <f t="shared" si="16"/>
        <v>-100</v>
      </c>
      <c r="O151" s="296">
        <f t="shared" si="17"/>
        <v>0.8</v>
      </c>
      <c r="R151" s="294">
        <f t="shared" si="18"/>
        <v>1.1428571428571428</v>
      </c>
    </row>
    <row r="152" spans="1:18" s="294" customFormat="1" ht="31" x14ac:dyDescent="0.35">
      <c r="A152" s="374" t="s">
        <v>653</v>
      </c>
      <c r="B152" s="112" t="s">
        <v>3142</v>
      </c>
      <c r="C152" s="116">
        <v>3000</v>
      </c>
      <c r="D152" s="375">
        <f t="shared" si="19"/>
        <v>3900</v>
      </c>
      <c r="E152" s="371">
        <v>4000</v>
      </c>
      <c r="F152" s="371">
        <v>4000</v>
      </c>
      <c r="G152" s="371">
        <v>3500</v>
      </c>
      <c r="H152" s="150">
        <f>ROUND(G152*0.7,-1)</f>
        <v>2450</v>
      </c>
      <c r="I152" s="381">
        <v>6000</v>
      </c>
      <c r="J152" s="377">
        <f>E152/C152</f>
        <v>1.3333333333333333</v>
      </c>
      <c r="K152" s="371">
        <f>D152</f>
        <v>3900</v>
      </c>
      <c r="L152" s="378">
        <f>E152-D152</f>
        <v>100</v>
      </c>
      <c r="M152" s="181"/>
      <c r="N152" s="295">
        <f t="shared" si="16"/>
        <v>100</v>
      </c>
      <c r="O152" s="296">
        <f t="shared" si="17"/>
        <v>0.81666666666666665</v>
      </c>
      <c r="R152" s="294">
        <f t="shared" si="18"/>
        <v>1.1666666666666667</v>
      </c>
    </row>
    <row r="153" spans="1:18" s="294" customFormat="1" ht="30" x14ac:dyDescent="0.35">
      <c r="A153" s="110">
        <v>7</v>
      </c>
      <c r="B153" s="382" t="s">
        <v>3143</v>
      </c>
      <c r="C153" s="170"/>
      <c r="D153" s="375"/>
      <c r="E153" s="358"/>
      <c r="F153" s="358"/>
      <c r="G153" s="358"/>
      <c r="H153" s="150"/>
      <c r="I153" s="158"/>
      <c r="J153" s="377"/>
      <c r="K153" s="371"/>
      <c r="L153" s="378"/>
      <c r="M153" s="181" t="s">
        <v>146</v>
      </c>
      <c r="N153" s="295">
        <f t="shared" si="16"/>
        <v>0</v>
      </c>
      <c r="O153" s="296" t="e">
        <f t="shared" si="17"/>
        <v>#DIV/0!</v>
      </c>
      <c r="R153" s="294" t="e">
        <f t="shared" si="18"/>
        <v>#DIV/0!</v>
      </c>
    </row>
    <row r="154" spans="1:18" s="294" customFormat="1" ht="46.5" x14ac:dyDescent="0.35">
      <c r="A154" s="156" t="s">
        <v>2448</v>
      </c>
      <c r="B154" s="389" t="s">
        <v>3144</v>
      </c>
      <c r="C154" s="170"/>
      <c r="D154" s="375"/>
      <c r="E154" s="116">
        <v>3000</v>
      </c>
      <c r="F154" s="116">
        <v>3000</v>
      </c>
      <c r="G154" s="116">
        <v>3000</v>
      </c>
      <c r="H154" s="150">
        <f>ROUND(G154*0.7,-1)</f>
        <v>2100</v>
      </c>
      <c r="I154" s="158">
        <v>4300</v>
      </c>
      <c r="J154" s="377"/>
      <c r="K154" s="116">
        <v>3000</v>
      </c>
      <c r="L154" s="378">
        <f>E154-D154</f>
        <v>3000</v>
      </c>
      <c r="M154" s="181" t="s">
        <v>146</v>
      </c>
      <c r="N154" s="295">
        <f t="shared" si="16"/>
        <v>3000</v>
      </c>
      <c r="O154" s="296" t="e">
        <f t="shared" si="17"/>
        <v>#DIV/0!</v>
      </c>
      <c r="R154" s="294" t="e">
        <f t="shared" si="18"/>
        <v>#DIV/0!</v>
      </c>
    </row>
    <row r="155" spans="1:18" s="294" customFormat="1" ht="30" x14ac:dyDescent="0.35">
      <c r="A155" s="110">
        <v>8</v>
      </c>
      <c r="B155" s="382" t="s">
        <v>3145</v>
      </c>
      <c r="C155" s="170"/>
      <c r="D155" s="375"/>
      <c r="E155" s="358"/>
      <c r="F155" s="358"/>
      <c r="G155" s="358"/>
      <c r="H155" s="150"/>
      <c r="I155" s="158"/>
      <c r="J155" s="377"/>
      <c r="K155" s="371"/>
      <c r="L155" s="378"/>
      <c r="M155" s="181" t="s">
        <v>146</v>
      </c>
      <c r="N155" s="295">
        <f t="shared" si="16"/>
        <v>0</v>
      </c>
      <c r="O155" s="296" t="e">
        <f t="shared" si="17"/>
        <v>#DIV/0!</v>
      </c>
      <c r="R155" s="294" t="e">
        <f t="shared" si="18"/>
        <v>#DIV/0!</v>
      </c>
    </row>
    <row r="156" spans="1:18" s="294" customFormat="1" ht="31" x14ac:dyDescent="0.35">
      <c r="A156" s="156" t="s">
        <v>2448</v>
      </c>
      <c r="B156" s="389" t="s">
        <v>3146</v>
      </c>
      <c r="C156" s="170"/>
      <c r="D156" s="375"/>
      <c r="E156" s="116">
        <v>3000</v>
      </c>
      <c r="F156" s="116">
        <v>3000</v>
      </c>
      <c r="G156" s="116">
        <v>3000</v>
      </c>
      <c r="H156" s="150">
        <f>ROUND(G156*0.7,-1)</f>
        <v>2100</v>
      </c>
      <c r="I156" s="158">
        <v>4300</v>
      </c>
      <c r="J156" s="377"/>
      <c r="K156" s="116">
        <v>3000</v>
      </c>
      <c r="L156" s="378">
        <f>E156-D156</f>
        <v>3000</v>
      </c>
      <c r="M156" s="181" t="s">
        <v>146</v>
      </c>
      <c r="N156" s="295">
        <f t="shared" si="16"/>
        <v>3000</v>
      </c>
      <c r="O156" s="296" t="e">
        <f t="shared" si="17"/>
        <v>#DIV/0!</v>
      </c>
      <c r="R156" s="294" t="e">
        <f t="shared" si="18"/>
        <v>#DIV/0!</v>
      </c>
    </row>
    <row r="157" spans="1:18" s="294" customFormat="1" x14ac:dyDescent="0.35">
      <c r="A157" s="369" t="s">
        <v>372</v>
      </c>
      <c r="B157" s="168" t="s">
        <v>3147</v>
      </c>
      <c r="C157" s="110"/>
      <c r="D157" s="372"/>
      <c r="E157" s="372"/>
      <c r="F157" s="372"/>
      <c r="G157" s="372"/>
      <c r="H157" s="150"/>
      <c r="I157" s="158"/>
      <c r="J157" s="377"/>
      <c r="K157" s="371"/>
      <c r="L157" s="378"/>
      <c r="M157" s="181"/>
      <c r="N157" s="295">
        <f t="shared" si="16"/>
        <v>0</v>
      </c>
      <c r="O157" s="296" t="e">
        <f t="shared" si="17"/>
        <v>#DIV/0!</v>
      </c>
      <c r="P157" s="294" t="s">
        <v>2982</v>
      </c>
      <c r="R157" s="294" t="e">
        <f t="shared" si="18"/>
        <v>#DIV/0!</v>
      </c>
    </row>
    <row r="158" spans="1:18" s="294" customFormat="1" ht="31" x14ac:dyDescent="0.35">
      <c r="A158" s="156">
        <v>1</v>
      </c>
      <c r="B158" s="112" t="s">
        <v>3148</v>
      </c>
      <c r="C158" s="116">
        <v>1500</v>
      </c>
      <c r="D158" s="375">
        <f t="shared" si="19"/>
        <v>2000</v>
      </c>
      <c r="E158" s="371">
        <v>1700</v>
      </c>
      <c r="F158" s="371">
        <v>1700</v>
      </c>
      <c r="G158" s="371">
        <v>1500</v>
      </c>
      <c r="H158" s="150">
        <f>ROUND(G158*0.7,-1)</f>
        <v>1050</v>
      </c>
      <c r="I158" s="158">
        <v>2500</v>
      </c>
      <c r="J158" s="377">
        <f>E158/C158</f>
        <v>1.1333333333333333</v>
      </c>
      <c r="K158" s="371">
        <f>D158</f>
        <v>2000</v>
      </c>
      <c r="L158" s="378">
        <f>E158-D158</f>
        <v>-300</v>
      </c>
      <c r="M158" s="180"/>
      <c r="N158" s="295">
        <f t="shared" si="16"/>
        <v>-300</v>
      </c>
      <c r="O158" s="296">
        <f t="shared" si="17"/>
        <v>0.7</v>
      </c>
      <c r="R158" s="294">
        <f t="shared" si="18"/>
        <v>1</v>
      </c>
    </row>
    <row r="159" spans="1:18" s="294" customFormat="1" x14ac:dyDescent="0.35">
      <c r="A159" s="156">
        <v>2</v>
      </c>
      <c r="B159" s="112" t="s">
        <v>5893</v>
      </c>
      <c r="C159" s="116">
        <v>1700</v>
      </c>
      <c r="D159" s="375">
        <f t="shared" si="19"/>
        <v>2200</v>
      </c>
      <c r="E159" s="371">
        <v>1900</v>
      </c>
      <c r="F159" s="371">
        <v>1900</v>
      </c>
      <c r="G159" s="371">
        <v>1700</v>
      </c>
      <c r="H159" s="150">
        <f>ROUND(G159*0.7,-1)</f>
        <v>1190</v>
      </c>
      <c r="I159" s="158">
        <v>2800</v>
      </c>
      <c r="J159" s="377">
        <f>E159/C159</f>
        <v>1.1176470588235294</v>
      </c>
      <c r="K159" s="371">
        <f>D159</f>
        <v>2200</v>
      </c>
      <c r="L159" s="378">
        <f>E159-D159</f>
        <v>-300</v>
      </c>
      <c r="M159" s="180"/>
      <c r="N159" s="295">
        <f t="shared" si="16"/>
        <v>-300</v>
      </c>
      <c r="O159" s="296">
        <f t="shared" si="17"/>
        <v>0.7</v>
      </c>
      <c r="R159" s="294">
        <f t="shared" si="18"/>
        <v>1</v>
      </c>
    </row>
    <row r="160" spans="1:18" s="294" customFormat="1" ht="31" x14ac:dyDescent="0.35">
      <c r="A160" s="156">
        <v>3</v>
      </c>
      <c r="B160" s="112" t="s">
        <v>5894</v>
      </c>
      <c r="C160" s="116">
        <v>1500</v>
      </c>
      <c r="D160" s="375">
        <f t="shared" si="19"/>
        <v>2000</v>
      </c>
      <c r="E160" s="371">
        <v>1700</v>
      </c>
      <c r="F160" s="371">
        <v>1700</v>
      </c>
      <c r="G160" s="371">
        <v>1500</v>
      </c>
      <c r="H160" s="150">
        <f>ROUND(G160*0.7,-1)</f>
        <v>1050</v>
      </c>
      <c r="I160" s="158">
        <v>2500</v>
      </c>
      <c r="J160" s="377">
        <f>E160/C160</f>
        <v>1.1333333333333333</v>
      </c>
      <c r="K160" s="371">
        <f>D160</f>
        <v>2000</v>
      </c>
      <c r="L160" s="378">
        <f>E160-D160</f>
        <v>-300</v>
      </c>
      <c r="M160" s="180"/>
      <c r="N160" s="295">
        <f t="shared" si="16"/>
        <v>-300</v>
      </c>
      <c r="O160" s="296">
        <f t="shared" si="17"/>
        <v>0.7</v>
      </c>
      <c r="R160" s="294">
        <f t="shared" si="18"/>
        <v>1</v>
      </c>
    </row>
    <row r="161" spans="1:18" s="294" customFormat="1" ht="46.5" x14ac:dyDescent="0.35">
      <c r="A161" s="156">
        <v>4</v>
      </c>
      <c r="B161" s="112" t="s">
        <v>3149</v>
      </c>
      <c r="C161" s="116">
        <v>1500</v>
      </c>
      <c r="D161" s="375">
        <f t="shared" si="19"/>
        <v>2000</v>
      </c>
      <c r="E161" s="371">
        <v>1700</v>
      </c>
      <c r="F161" s="371">
        <v>1650</v>
      </c>
      <c r="G161" s="371">
        <v>1500</v>
      </c>
      <c r="H161" s="150">
        <f>ROUND(G161*0.7,-1)</f>
        <v>1050</v>
      </c>
      <c r="I161" s="158">
        <v>2500</v>
      </c>
      <c r="J161" s="377">
        <f>E161/C161</f>
        <v>1.1333333333333333</v>
      </c>
      <c r="K161" s="371">
        <f>D161</f>
        <v>2000</v>
      </c>
      <c r="L161" s="378">
        <f>E161-D161</f>
        <v>-300</v>
      </c>
      <c r="M161" s="180"/>
      <c r="N161" s="295">
        <f t="shared" si="16"/>
        <v>-300</v>
      </c>
      <c r="O161" s="296">
        <f t="shared" si="17"/>
        <v>0.7</v>
      </c>
      <c r="R161" s="294">
        <f t="shared" si="18"/>
        <v>1</v>
      </c>
    </row>
    <row r="162" spans="1:18" s="294" customFormat="1" ht="31" x14ac:dyDescent="0.35">
      <c r="A162" s="156">
        <v>5</v>
      </c>
      <c r="B162" s="112" t="s">
        <v>3150</v>
      </c>
      <c r="C162" s="116">
        <v>1100</v>
      </c>
      <c r="D162" s="375">
        <f t="shared" si="19"/>
        <v>1400</v>
      </c>
      <c r="E162" s="371">
        <v>1200</v>
      </c>
      <c r="F162" s="371">
        <v>1300</v>
      </c>
      <c r="G162" s="371">
        <v>1100</v>
      </c>
      <c r="H162" s="150">
        <f>ROUND(G162*0.7,-1)</f>
        <v>770</v>
      </c>
      <c r="I162" s="158">
        <v>2000</v>
      </c>
      <c r="J162" s="377">
        <f>E162/C162</f>
        <v>1.0909090909090908</v>
      </c>
      <c r="K162" s="371">
        <f>D162</f>
        <v>1400</v>
      </c>
      <c r="L162" s="378">
        <f>E162-D162</f>
        <v>-200</v>
      </c>
      <c r="M162" s="180"/>
      <c r="N162" s="295">
        <f t="shared" si="16"/>
        <v>-200</v>
      </c>
      <c r="O162" s="296">
        <f t="shared" si="17"/>
        <v>0.7</v>
      </c>
      <c r="R162" s="294">
        <f t="shared" si="18"/>
        <v>1</v>
      </c>
    </row>
    <row r="163" spans="1:18" s="294" customFormat="1" ht="31" x14ac:dyDescent="0.35">
      <c r="A163" s="156">
        <v>6</v>
      </c>
      <c r="B163" s="112" t="s">
        <v>3151</v>
      </c>
      <c r="C163" s="170"/>
      <c r="D163" s="375"/>
      <c r="E163" s="371"/>
      <c r="F163" s="371"/>
      <c r="G163" s="371"/>
      <c r="H163" s="150"/>
      <c r="I163" s="158"/>
      <c r="J163" s="377"/>
      <c r="K163" s="371"/>
      <c r="L163" s="378"/>
      <c r="M163" s="180"/>
      <c r="N163" s="295">
        <f t="shared" si="16"/>
        <v>0</v>
      </c>
      <c r="O163" s="296" t="e">
        <f t="shared" si="17"/>
        <v>#DIV/0!</v>
      </c>
      <c r="R163" s="294" t="e">
        <f t="shared" si="18"/>
        <v>#DIV/0!</v>
      </c>
    </row>
    <row r="164" spans="1:18" s="294" customFormat="1" ht="31" x14ac:dyDescent="0.35">
      <c r="A164" s="156" t="s">
        <v>327</v>
      </c>
      <c r="B164" s="112" t="s">
        <v>3152</v>
      </c>
      <c r="C164" s="116">
        <v>1000</v>
      </c>
      <c r="D164" s="375">
        <f t="shared" si="19"/>
        <v>1300</v>
      </c>
      <c r="E164" s="371">
        <v>1100</v>
      </c>
      <c r="F164" s="371">
        <v>1200</v>
      </c>
      <c r="G164" s="371">
        <v>1000</v>
      </c>
      <c r="H164" s="150">
        <f>ROUND(G164*0.7,-1)</f>
        <v>700</v>
      </c>
      <c r="I164" s="381">
        <v>1600</v>
      </c>
      <c r="J164" s="377">
        <f>E164/C164</f>
        <v>1.1000000000000001</v>
      </c>
      <c r="K164" s="371">
        <f>D164</f>
        <v>1300</v>
      </c>
      <c r="L164" s="378">
        <f>E164-D164</f>
        <v>-200</v>
      </c>
      <c r="M164" s="180"/>
      <c r="N164" s="295">
        <f t="shared" si="16"/>
        <v>-200</v>
      </c>
      <c r="O164" s="296">
        <f t="shared" si="17"/>
        <v>0.7</v>
      </c>
      <c r="R164" s="294">
        <f t="shared" si="18"/>
        <v>1</v>
      </c>
    </row>
    <row r="165" spans="1:18" s="294" customFormat="1" ht="15.5" customHeight="1" x14ac:dyDescent="0.35">
      <c r="A165" s="156" t="s">
        <v>329</v>
      </c>
      <c r="B165" s="112" t="s">
        <v>3153</v>
      </c>
      <c r="C165" s="112">
        <v>800</v>
      </c>
      <c r="D165" s="375">
        <f t="shared" si="19"/>
        <v>1000</v>
      </c>
      <c r="E165" s="371">
        <v>900</v>
      </c>
      <c r="F165" s="371">
        <v>900</v>
      </c>
      <c r="G165" s="371">
        <v>800</v>
      </c>
      <c r="H165" s="150">
        <f>ROUND(G165*0.7,-1)</f>
        <v>560</v>
      </c>
      <c r="I165" s="381">
        <v>1300</v>
      </c>
      <c r="J165" s="377">
        <f>E165/C165</f>
        <v>1.125</v>
      </c>
      <c r="K165" s="371">
        <f>D165</f>
        <v>1000</v>
      </c>
      <c r="L165" s="378">
        <f>E165-D165</f>
        <v>-100</v>
      </c>
      <c r="M165" s="680" t="s">
        <v>3154</v>
      </c>
      <c r="N165" s="295">
        <f t="shared" si="16"/>
        <v>-100</v>
      </c>
      <c r="O165" s="296">
        <f t="shared" si="17"/>
        <v>0.7</v>
      </c>
      <c r="R165" s="294">
        <f t="shared" si="18"/>
        <v>1</v>
      </c>
    </row>
    <row r="166" spans="1:18" s="294" customFormat="1" x14ac:dyDescent="0.35">
      <c r="A166" s="156" t="s">
        <v>653</v>
      </c>
      <c r="B166" s="112" t="s">
        <v>3155</v>
      </c>
      <c r="C166" s="112">
        <v>800</v>
      </c>
      <c r="D166" s="375">
        <f t="shared" si="19"/>
        <v>1000</v>
      </c>
      <c r="E166" s="371">
        <v>900</v>
      </c>
      <c r="F166" s="371">
        <v>900</v>
      </c>
      <c r="G166" s="371">
        <v>800</v>
      </c>
      <c r="H166" s="150">
        <f>ROUND(G166*0.7,-1)</f>
        <v>560</v>
      </c>
      <c r="I166" s="381">
        <v>1300</v>
      </c>
      <c r="J166" s="377">
        <f>E166/C166</f>
        <v>1.125</v>
      </c>
      <c r="K166" s="371">
        <f>D166</f>
        <v>1000</v>
      </c>
      <c r="L166" s="378">
        <f>E166-D166</f>
        <v>-100</v>
      </c>
      <c r="M166" s="680"/>
      <c r="N166" s="295">
        <f t="shared" si="16"/>
        <v>-100</v>
      </c>
      <c r="O166" s="296">
        <f t="shared" si="17"/>
        <v>0.7</v>
      </c>
      <c r="R166" s="294">
        <f t="shared" si="18"/>
        <v>1</v>
      </c>
    </row>
    <row r="167" spans="1:18" s="294" customFormat="1" ht="39" customHeight="1" x14ac:dyDescent="0.35">
      <c r="A167" s="156">
        <v>7</v>
      </c>
      <c r="B167" s="112" t="s">
        <v>3156</v>
      </c>
      <c r="C167" s="170"/>
      <c r="D167" s="375"/>
      <c r="E167" s="371"/>
      <c r="F167" s="371"/>
      <c r="G167" s="371"/>
      <c r="H167" s="150"/>
      <c r="I167" s="184"/>
      <c r="J167" s="377"/>
      <c r="K167" s="371"/>
      <c r="L167" s="378"/>
      <c r="M167" s="361" t="s">
        <v>5895</v>
      </c>
      <c r="N167" s="295">
        <f t="shared" si="16"/>
        <v>0</v>
      </c>
      <c r="O167" s="296" t="e">
        <f t="shared" si="17"/>
        <v>#DIV/0!</v>
      </c>
      <c r="R167" s="294" t="e">
        <f t="shared" si="18"/>
        <v>#DIV/0!</v>
      </c>
    </row>
    <row r="168" spans="1:18" s="294" customFormat="1" ht="32" customHeight="1" x14ac:dyDescent="0.35">
      <c r="A168" s="156" t="s">
        <v>32</v>
      </c>
      <c r="B168" s="112" t="s">
        <v>3157</v>
      </c>
      <c r="C168" s="116">
        <v>1000</v>
      </c>
      <c r="D168" s="375">
        <f t="shared" si="19"/>
        <v>1300</v>
      </c>
      <c r="E168" s="371">
        <v>1100</v>
      </c>
      <c r="F168" s="371">
        <v>1100</v>
      </c>
      <c r="G168" s="371">
        <v>1000</v>
      </c>
      <c r="H168" s="150">
        <f t="shared" ref="H168:H175" si="21">ROUND(G168*0.7,-1)</f>
        <v>700</v>
      </c>
      <c r="I168" s="158">
        <v>1500</v>
      </c>
      <c r="J168" s="377">
        <f t="shared" ref="J168:J175" si="22">E168/C168</f>
        <v>1.1000000000000001</v>
      </c>
      <c r="K168" s="371">
        <f>D168</f>
        <v>1300</v>
      </c>
      <c r="L168" s="378">
        <f>E168-D168</f>
        <v>-200</v>
      </c>
      <c r="M168" s="394" t="s">
        <v>5896</v>
      </c>
      <c r="N168" s="295">
        <f t="shared" si="16"/>
        <v>-200</v>
      </c>
      <c r="O168" s="296">
        <f t="shared" si="17"/>
        <v>0.7</v>
      </c>
      <c r="R168" s="294">
        <f t="shared" si="18"/>
        <v>1</v>
      </c>
    </row>
    <row r="169" spans="1:18" s="294" customFormat="1" x14ac:dyDescent="0.35">
      <c r="A169" s="156" t="s">
        <v>35</v>
      </c>
      <c r="B169" s="112" t="s">
        <v>3158</v>
      </c>
      <c r="C169" s="116">
        <v>1100</v>
      </c>
      <c r="D169" s="375">
        <f t="shared" si="19"/>
        <v>1400</v>
      </c>
      <c r="E169" s="371">
        <v>1100</v>
      </c>
      <c r="F169" s="371">
        <v>1250</v>
      </c>
      <c r="G169" s="371">
        <v>1100</v>
      </c>
      <c r="H169" s="150">
        <f t="shared" si="21"/>
        <v>770</v>
      </c>
      <c r="I169" s="158">
        <v>1500</v>
      </c>
      <c r="J169" s="377">
        <f t="shared" si="22"/>
        <v>1</v>
      </c>
      <c r="K169" s="371">
        <f>D169</f>
        <v>1400</v>
      </c>
      <c r="L169" s="378">
        <f>E169-D169</f>
        <v>-300</v>
      </c>
      <c r="M169" s="185"/>
      <c r="N169" s="295">
        <f t="shared" si="16"/>
        <v>-300</v>
      </c>
      <c r="O169" s="296">
        <f t="shared" si="17"/>
        <v>0.7</v>
      </c>
      <c r="R169" s="294">
        <f t="shared" si="18"/>
        <v>1</v>
      </c>
    </row>
    <row r="170" spans="1:18" s="294" customFormat="1" x14ac:dyDescent="0.35">
      <c r="A170" s="395" t="s">
        <v>619</v>
      </c>
      <c r="B170" s="112" t="s">
        <v>3159</v>
      </c>
      <c r="C170" s="170">
        <v>800</v>
      </c>
      <c r="D170" s="375">
        <f t="shared" si="19"/>
        <v>1000</v>
      </c>
      <c r="E170" s="371">
        <v>1000</v>
      </c>
      <c r="F170" s="371">
        <v>1000</v>
      </c>
      <c r="G170" s="371">
        <v>800</v>
      </c>
      <c r="H170" s="150">
        <f t="shared" si="21"/>
        <v>560</v>
      </c>
      <c r="I170" s="158">
        <v>1400</v>
      </c>
      <c r="J170" s="377">
        <f t="shared" si="22"/>
        <v>1.25</v>
      </c>
      <c r="K170" s="371">
        <v>1000</v>
      </c>
      <c r="L170" s="378"/>
      <c r="M170" s="396"/>
      <c r="N170" s="295">
        <f t="shared" si="16"/>
        <v>0</v>
      </c>
      <c r="O170" s="296">
        <f t="shared" si="17"/>
        <v>0.7</v>
      </c>
      <c r="R170" s="294">
        <f t="shared" si="18"/>
        <v>1</v>
      </c>
    </row>
    <row r="171" spans="1:18" s="294" customFormat="1" x14ac:dyDescent="0.35">
      <c r="A171" s="395" t="s">
        <v>621</v>
      </c>
      <c r="B171" s="112" t="s">
        <v>3160</v>
      </c>
      <c r="C171" s="116">
        <v>1000</v>
      </c>
      <c r="D171" s="375">
        <f t="shared" si="19"/>
        <v>1300</v>
      </c>
      <c r="E171" s="371">
        <v>1200</v>
      </c>
      <c r="F171" s="371">
        <v>1200</v>
      </c>
      <c r="G171" s="371">
        <v>1000</v>
      </c>
      <c r="H171" s="150">
        <f t="shared" si="21"/>
        <v>700</v>
      </c>
      <c r="I171" s="158">
        <v>1600</v>
      </c>
      <c r="J171" s="377">
        <f t="shared" si="22"/>
        <v>1.2</v>
      </c>
      <c r="K171" s="371">
        <f>D171</f>
        <v>1300</v>
      </c>
      <c r="L171" s="378">
        <f>E171-D171</f>
        <v>-100</v>
      </c>
      <c r="M171" s="185"/>
      <c r="N171" s="295">
        <f t="shared" si="16"/>
        <v>-100</v>
      </c>
      <c r="O171" s="296">
        <f t="shared" si="17"/>
        <v>0.7</v>
      </c>
      <c r="R171" s="294">
        <f t="shared" si="18"/>
        <v>1</v>
      </c>
    </row>
    <row r="172" spans="1:18" s="294" customFormat="1" ht="40.5" customHeight="1" x14ac:dyDescent="0.35">
      <c r="A172" s="395" t="s">
        <v>1987</v>
      </c>
      <c r="B172" s="112" t="s">
        <v>3161</v>
      </c>
      <c r="C172" s="170">
        <v>700</v>
      </c>
      <c r="D172" s="375">
        <f t="shared" si="19"/>
        <v>900</v>
      </c>
      <c r="E172" s="371">
        <v>900</v>
      </c>
      <c r="F172" s="371">
        <v>900</v>
      </c>
      <c r="G172" s="371">
        <v>700</v>
      </c>
      <c r="H172" s="150">
        <f t="shared" si="21"/>
        <v>490</v>
      </c>
      <c r="I172" s="158">
        <v>1200</v>
      </c>
      <c r="J172" s="377">
        <f t="shared" si="22"/>
        <v>1.2857142857142858</v>
      </c>
      <c r="K172" s="371">
        <v>900</v>
      </c>
      <c r="L172" s="378">
        <f>E172-D172</f>
        <v>0</v>
      </c>
      <c r="M172" s="181" t="s">
        <v>3162</v>
      </c>
      <c r="N172" s="295">
        <f t="shared" si="16"/>
        <v>0</v>
      </c>
      <c r="O172" s="296">
        <f t="shared" si="17"/>
        <v>0.7</v>
      </c>
      <c r="R172" s="294">
        <f t="shared" si="18"/>
        <v>1</v>
      </c>
    </row>
    <row r="173" spans="1:18" s="294" customFormat="1" x14ac:dyDescent="0.35">
      <c r="A173" s="156">
        <v>8</v>
      </c>
      <c r="B173" s="112" t="s">
        <v>3163</v>
      </c>
      <c r="C173" s="170">
        <v>700</v>
      </c>
      <c r="D173" s="375">
        <f t="shared" si="19"/>
        <v>900</v>
      </c>
      <c r="E173" s="371">
        <v>800</v>
      </c>
      <c r="F173" s="371">
        <v>900</v>
      </c>
      <c r="G173" s="371">
        <v>700</v>
      </c>
      <c r="H173" s="150">
        <f t="shared" si="21"/>
        <v>490</v>
      </c>
      <c r="I173" s="158">
        <v>1200</v>
      </c>
      <c r="J173" s="377">
        <f t="shared" si="22"/>
        <v>1.1428571428571428</v>
      </c>
      <c r="K173" s="371">
        <f>D173</f>
        <v>900</v>
      </c>
      <c r="L173" s="378">
        <f>E173-D173</f>
        <v>-100</v>
      </c>
      <c r="M173" s="180"/>
      <c r="N173" s="295">
        <f t="shared" si="16"/>
        <v>-100</v>
      </c>
      <c r="O173" s="296">
        <f t="shared" si="17"/>
        <v>0.7</v>
      </c>
      <c r="R173" s="294">
        <f t="shared" si="18"/>
        <v>1</v>
      </c>
    </row>
    <row r="174" spans="1:18" s="294" customFormat="1" x14ac:dyDescent="0.35">
      <c r="A174" s="156">
        <v>9</v>
      </c>
      <c r="B174" s="112" t="s">
        <v>3164</v>
      </c>
      <c r="C174" s="170">
        <v>800</v>
      </c>
      <c r="D174" s="375">
        <f t="shared" si="19"/>
        <v>1000</v>
      </c>
      <c r="E174" s="371">
        <v>800</v>
      </c>
      <c r="F174" s="371">
        <v>900</v>
      </c>
      <c r="G174" s="371">
        <v>800</v>
      </c>
      <c r="H174" s="150">
        <f t="shared" si="21"/>
        <v>560</v>
      </c>
      <c r="I174" s="158">
        <v>1200</v>
      </c>
      <c r="J174" s="377">
        <f t="shared" si="22"/>
        <v>1</v>
      </c>
      <c r="K174" s="371">
        <f>D174</f>
        <v>1000</v>
      </c>
      <c r="L174" s="378">
        <f>E174-D174</f>
        <v>-200</v>
      </c>
      <c r="M174" s="180"/>
      <c r="N174" s="295">
        <f t="shared" si="16"/>
        <v>-200</v>
      </c>
      <c r="O174" s="296">
        <f t="shared" si="17"/>
        <v>0.7</v>
      </c>
      <c r="R174" s="294">
        <f t="shared" si="18"/>
        <v>1</v>
      </c>
    </row>
    <row r="175" spans="1:18" s="294" customFormat="1" ht="31" x14ac:dyDescent="0.35">
      <c r="A175" s="156">
        <v>10</v>
      </c>
      <c r="B175" s="112" t="s">
        <v>5897</v>
      </c>
      <c r="C175" s="170">
        <v>800</v>
      </c>
      <c r="D175" s="375">
        <f t="shared" si="19"/>
        <v>1000</v>
      </c>
      <c r="E175" s="371">
        <v>900</v>
      </c>
      <c r="F175" s="371">
        <v>900</v>
      </c>
      <c r="G175" s="371">
        <v>800</v>
      </c>
      <c r="H175" s="150">
        <f t="shared" si="21"/>
        <v>560</v>
      </c>
      <c r="I175" s="158">
        <v>1300</v>
      </c>
      <c r="J175" s="377">
        <f t="shared" si="22"/>
        <v>1.125</v>
      </c>
      <c r="K175" s="371">
        <f>D175</f>
        <v>1000</v>
      </c>
      <c r="L175" s="378">
        <f>E175-D175</f>
        <v>-100</v>
      </c>
      <c r="M175" s="180"/>
      <c r="N175" s="295">
        <f t="shared" si="16"/>
        <v>-100</v>
      </c>
      <c r="O175" s="296">
        <f t="shared" si="17"/>
        <v>0.7</v>
      </c>
      <c r="R175" s="294">
        <f t="shared" si="18"/>
        <v>1</v>
      </c>
    </row>
    <row r="176" spans="1:18" s="294" customFormat="1" x14ac:dyDescent="0.35">
      <c r="A176" s="369" t="s">
        <v>406</v>
      </c>
      <c r="B176" s="168" t="s">
        <v>3165</v>
      </c>
      <c r="C176" s="110"/>
      <c r="D176" s="372"/>
      <c r="E176" s="372"/>
      <c r="F176" s="372"/>
      <c r="G176" s="372"/>
      <c r="H176" s="150"/>
      <c r="I176" s="158"/>
      <c r="J176" s="377"/>
      <c r="K176" s="371"/>
      <c r="L176" s="378"/>
      <c r="M176" s="180"/>
      <c r="N176" s="295">
        <f t="shared" si="16"/>
        <v>0</v>
      </c>
      <c r="O176" s="296" t="e">
        <f t="shared" si="17"/>
        <v>#DIV/0!</v>
      </c>
      <c r="P176" s="294" t="s">
        <v>2982</v>
      </c>
      <c r="R176" s="294" t="e">
        <f t="shared" si="18"/>
        <v>#DIV/0!</v>
      </c>
    </row>
    <row r="177" spans="1:18" s="294" customFormat="1" x14ac:dyDescent="0.35">
      <c r="A177" s="156">
        <v>1</v>
      </c>
      <c r="B177" s="112" t="s">
        <v>3166</v>
      </c>
      <c r="C177" s="186"/>
      <c r="D177" s="375"/>
      <c r="E177" s="371"/>
      <c r="F177" s="371"/>
      <c r="G177" s="371"/>
      <c r="H177" s="150"/>
      <c r="I177" s="380"/>
      <c r="J177" s="377"/>
      <c r="K177" s="371"/>
      <c r="L177" s="378"/>
      <c r="M177" s="180"/>
      <c r="N177" s="295">
        <f t="shared" si="16"/>
        <v>0</v>
      </c>
      <c r="O177" s="296" t="e">
        <f t="shared" si="17"/>
        <v>#DIV/0!</v>
      </c>
      <c r="R177" s="294" t="e">
        <f t="shared" si="18"/>
        <v>#DIV/0!</v>
      </c>
    </row>
    <row r="178" spans="1:18" s="294" customFormat="1" ht="31" x14ac:dyDescent="0.35">
      <c r="A178" s="156" t="s">
        <v>67</v>
      </c>
      <c r="B178" s="112" t="s">
        <v>3167</v>
      </c>
      <c r="C178" s="116">
        <v>1800</v>
      </c>
      <c r="D178" s="375">
        <f t="shared" si="19"/>
        <v>2300</v>
      </c>
      <c r="E178" s="371">
        <v>2000</v>
      </c>
      <c r="F178" s="371">
        <v>2000</v>
      </c>
      <c r="G178" s="116">
        <v>1800</v>
      </c>
      <c r="H178" s="150">
        <f>ROUND(G178*0.7,-1)</f>
        <v>1260</v>
      </c>
      <c r="I178" s="116">
        <v>2800</v>
      </c>
      <c r="J178" s="377">
        <f>E178/C178</f>
        <v>1.1111111111111112</v>
      </c>
      <c r="K178" s="371">
        <f>D178</f>
        <v>2300</v>
      </c>
      <c r="L178" s="378">
        <f>E178-D178</f>
        <v>-300</v>
      </c>
      <c r="M178" s="181"/>
      <c r="N178" s="295">
        <f t="shared" si="16"/>
        <v>-300</v>
      </c>
      <c r="O178" s="296">
        <f t="shared" si="17"/>
        <v>0.7</v>
      </c>
      <c r="R178" s="294">
        <f t="shared" si="18"/>
        <v>1</v>
      </c>
    </row>
    <row r="179" spans="1:18" s="294" customFormat="1" x14ac:dyDescent="0.35">
      <c r="A179" s="156" t="s">
        <v>69</v>
      </c>
      <c r="B179" s="112" t="s">
        <v>3168</v>
      </c>
      <c r="C179" s="116">
        <v>1800</v>
      </c>
      <c r="D179" s="375">
        <f t="shared" si="19"/>
        <v>2300</v>
      </c>
      <c r="E179" s="371">
        <v>2000</v>
      </c>
      <c r="F179" s="371">
        <v>2000</v>
      </c>
      <c r="G179" s="116">
        <v>1800</v>
      </c>
      <c r="H179" s="150">
        <f>ROUND(G179*0.7,-1)</f>
        <v>1260</v>
      </c>
      <c r="I179" s="116">
        <v>2800</v>
      </c>
      <c r="J179" s="377">
        <f>E179/C179</f>
        <v>1.1111111111111112</v>
      </c>
      <c r="K179" s="371">
        <f>D179</f>
        <v>2300</v>
      </c>
      <c r="L179" s="378">
        <f>E179-D179</f>
        <v>-300</v>
      </c>
      <c r="M179" s="181"/>
      <c r="N179" s="295">
        <f t="shared" si="16"/>
        <v>-300</v>
      </c>
      <c r="O179" s="296">
        <f t="shared" si="17"/>
        <v>0.7</v>
      </c>
      <c r="R179" s="294">
        <f t="shared" si="18"/>
        <v>1</v>
      </c>
    </row>
    <row r="180" spans="1:18" s="294" customFormat="1" ht="31" x14ac:dyDescent="0.35">
      <c r="A180" s="156" t="s">
        <v>71</v>
      </c>
      <c r="B180" s="112" t="s">
        <v>3169</v>
      </c>
      <c r="C180" s="116">
        <v>1500</v>
      </c>
      <c r="D180" s="375">
        <f t="shared" si="19"/>
        <v>2000</v>
      </c>
      <c r="E180" s="371">
        <v>1700</v>
      </c>
      <c r="F180" s="371">
        <v>1800</v>
      </c>
      <c r="G180" s="116">
        <v>1500</v>
      </c>
      <c r="H180" s="150">
        <f>ROUND(G180*0.7,-1)</f>
        <v>1050</v>
      </c>
      <c r="I180" s="116">
        <v>2500</v>
      </c>
      <c r="J180" s="377">
        <f>E180/C180</f>
        <v>1.1333333333333333</v>
      </c>
      <c r="K180" s="371">
        <f>D180</f>
        <v>2000</v>
      </c>
      <c r="L180" s="378">
        <f>E180-D180</f>
        <v>-300</v>
      </c>
      <c r="M180" s="181"/>
      <c r="N180" s="295">
        <f t="shared" si="16"/>
        <v>-300</v>
      </c>
      <c r="O180" s="296">
        <f t="shared" si="17"/>
        <v>0.7</v>
      </c>
      <c r="R180" s="294">
        <f t="shared" si="18"/>
        <v>1</v>
      </c>
    </row>
    <row r="181" spans="1:18" s="294" customFormat="1" ht="31" x14ac:dyDescent="0.35">
      <c r="A181" s="156">
        <v>2</v>
      </c>
      <c r="B181" s="112" t="s">
        <v>3170</v>
      </c>
      <c r="C181" s="116">
        <v>2000</v>
      </c>
      <c r="D181" s="375">
        <f t="shared" si="19"/>
        <v>2600</v>
      </c>
      <c r="E181" s="371">
        <v>2200</v>
      </c>
      <c r="F181" s="371">
        <v>2200</v>
      </c>
      <c r="G181" s="371">
        <v>2000</v>
      </c>
      <c r="H181" s="150">
        <f>ROUND(G181*0.7,-1)</f>
        <v>1400</v>
      </c>
      <c r="I181" s="380">
        <v>3200</v>
      </c>
      <c r="J181" s="377">
        <f>E181/C181</f>
        <v>1.1000000000000001</v>
      </c>
      <c r="K181" s="371">
        <f>D181</f>
        <v>2600</v>
      </c>
      <c r="L181" s="378">
        <f>E181-D181</f>
        <v>-400</v>
      </c>
      <c r="M181" s="181"/>
      <c r="N181" s="295">
        <f t="shared" si="16"/>
        <v>-400</v>
      </c>
      <c r="O181" s="296">
        <f t="shared" si="17"/>
        <v>0.7</v>
      </c>
      <c r="R181" s="294">
        <f t="shared" si="18"/>
        <v>1</v>
      </c>
    </row>
    <row r="182" spans="1:18" s="294" customFormat="1" ht="31" x14ac:dyDescent="0.35">
      <c r="A182" s="156">
        <v>3</v>
      </c>
      <c r="B182" s="112" t="s">
        <v>3171</v>
      </c>
      <c r="C182" s="170"/>
      <c r="D182" s="375"/>
      <c r="E182" s="371"/>
      <c r="F182" s="371"/>
      <c r="G182" s="371"/>
      <c r="H182" s="150"/>
      <c r="I182" s="380"/>
      <c r="J182" s="377"/>
      <c r="K182" s="371"/>
      <c r="L182" s="378"/>
      <c r="M182" s="181"/>
      <c r="N182" s="295">
        <f t="shared" si="16"/>
        <v>0</v>
      </c>
      <c r="O182" s="296" t="e">
        <f t="shared" si="17"/>
        <v>#DIV/0!</v>
      </c>
      <c r="R182" s="294" t="e">
        <f t="shared" si="18"/>
        <v>#DIV/0!</v>
      </c>
    </row>
    <row r="183" spans="1:18" s="294" customFormat="1" x14ac:dyDescent="0.35">
      <c r="A183" s="156" t="s">
        <v>83</v>
      </c>
      <c r="B183" s="112" t="s">
        <v>3172</v>
      </c>
      <c r="C183" s="116">
        <v>2000</v>
      </c>
      <c r="D183" s="375">
        <f t="shared" si="19"/>
        <v>2600</v>
      </c>
      <c r="E183" s="371">
        <v>2200</v>
      </c>
      <c r="F183" s="371">
        <v>2200</v>
      </c>
      <c r="G183" s="371">
        <v>2000</v>
      </c>
      <c r="H183" s="150">
        <f>ROUND(G183*0.7,-1)</f>
        <v>1400</v>
      </c>
      <c r="I183" s="380">
        <v>3200</v>
      </c>
      <c r="J183" s="377">
        <f>E183/C183</f>
        <v>1.1000000000000001</v>
      </c>
      <c r="K183" s="371">
        <f>D183</f>
        <v>2600</v>
      </c>
      <c r="L183" s="378">
        <f>E183-D183</f>
        <v>-400</v>
      </c>
      <c r="M183" s="181"/>
      <c r="N183" s="295">
        <f t="shared" si="16"/>
        <v>-400</v>
      </c>
      <c r="O183" s="296">
        <f t="shared" si="17"/>
        <v>0.7</v>
      </c>
      <c r="R183" s="294">
        <f t="shared" si="18"/>
        <v>1</v>
      </c>
    </row>
    <row r="184" spans="1:18" s="294" customFormat="1" ht="31" x14ac:dyDescent="0.35">
      <c r="A184" s="156" t="s">
        <v>84</v>
      </c>
      <c r="B184" s="112" t="s">
        <v>3173</v>
      </c>
      <c r="C184" s="116">
        <v>1500</v>
      </c>
      <c r="D184" s="375">
        <f t="shared" si="19"/>
        <v>2000</v>
      </c>
      <c r="E184" s="371">
        <v>1800</v>
      </c>
      <c r="F184" s="371">
        <v>1800</v>
      </c>
      <c r="G184" s="371">
        <v>1500</v>
      </c>
      <c r="H184" s="150">
        <f>ROUND(G184*0.7,-1)</f>
        <v>1050</v>
      </c>
      <c r="I184" s="380">
        <v>2800</v>
      </c>
      <c r="J184" s="377">
        <f>E184/C184</f>
        <v>1.2</v>
      </c>
      <c r="K184" s="371">
        <f>D184</f>
        <v>2000</v>
      </c>
      <c r="L184" s="378">
        <f>E184-D184</f>
        <v>-200</v>
      </c>
      <c r="M184" s="181"/>
      <c r="N184" s="295">
        <f t="shared" si="16"/>
        <v>-200</v>
      </c>
      <c r="O184" s="296">
        <f t="shared" si="17"/>
        <v>0.7</v>
      </c>
      <c r="R184" s="294">
        <f t="shared" si="18"/>
        <v>1</v>
      </c>
    </row>
    <row r="185" spans="1:18" s="297" customFormat="1" x14ac:dyDescent="0.35">
      <c r="A185" s="110"/>
      <c r="B185" s="168" t="s">
        <v>16</v>
      </c>
      <c r="C185" s="397"/>
      <c r="D185" s="370"/>
      <c r="E185" s="372"/>
      <c r="F185" s="372"/>
      <c r="G185" s="372"/>
      <c r="H185" s="150"/>
      <c r="I185" s="398"/>
      <c r="J185" s="399"/>
      <c r="K185" s="372"/>
      <c r="L185" s="400"/>
      <c r="M185" s="182"/>
      <c r="N185" s="298"/>
      <c r="O185" s="296" t="e">
        <f t="shared" si="17"/>
        <v>#DIV/0!</v>
      </c>
      <c r="R185" s="294" t="e">
        <f t="shared" si="18"/>
        <v>#DIV/0!</v>
      </c>
    </row>
    <row r="186" spans="1:18" s="294" customFormat="1" ht="62" x14ac:dyDescent="0.35">
      <c r="A186" s="156">
        <v>1</v>
      </c>
      <c r="B186" s="401" t="s">
        <v>3174</v>
      </c>
      <c r="C186" s="116"/>
      <c r="D186" s="375"/>
      <c r="E186" s="371">
        <v>1500</v>
      </c>
      <c r="F186" s="371">
        <v>1500</v>
      </c>
      <c r="G186" s="371">
        <v>1100</v>
      </c>
      <c r="H186" s="150">
        <f>ROUND(G186*0.7,-1)</f>
        <v>770</v>
      </c>
      <c r="I186" s="380">
        <v>2500</v>
      </c>
      <c r="J186" s="377"/>
      <c r="K186" s="371">
        <v>1500</v>
      </c>
      <c r="L186" s="378">
        <f>E186-D186</f>
        <v>1500</v>
      </c>
      <c r="M186" s="361" t="s">
        <v>5898</v>
      </c>
      <c r="N186" s="295">
        <f t="shared" ref="N186:N249" si="23">E186-D186</f>
        <v>1500</v>
      </c>
      <c r="O186" s="296" t="e">
        <f t="shared" si="17"/>
        <v>#DIV/0!</v>
      </c>
      <c r="R186" s="294" t="e">
        <f t="shared" si="18"/>
        <v>#DIV/0!</v>
      </c>
    </row>
    <row r="187" spans="1:18" s="294" customFormat="1" ht="48" customHeight="1" x14ac:dyDescent="0.35">
      <c r="A187" s="156">
        <v>2</v>
      </c>
      <c r="B187" s="401" t="s">
        <v>5899</v>
      </c>
      <c r="C187" s="116"/>
      <c r="D187" s="375"/>
      <c r="E187" s="371">
        <v>1000</v>
      </c>
      <c r="F187" s="371">
        <v>1100</v>
      </c>
      <c r="G187" s="371">
        <v>900</v>
      </c>
      <c r="H187" s="150">
        <f>ROUND(G187*0.7,-1)</f>
        <v>630</v>
      </c>
      <c r="I187" s="380">
        <v>1500</v>
      </c>
      <c r="J187" s="377"/>
      <c r="K187" s="371">
        <v>1000</v>
      </c>
      <c r="L187" s="378">
        <f>E187-D187</f>
        <v>1000</v>
      </c>
      <c r="M187" s="361" t="s">
        <v>5898</v>
      </c>
      <c r="N187" s="295">
        <f t="shared" si="23"/>
        <v>1000</v>
      </c>
      <c r="O187" s="296" t="e">
        <f t="shared" si="17"/>
        <v>#DIV/0!</v>
      </c>
      <c r="R187" s="294" t="e">
        <f t="shared" si="18"/>
        <v>#DIV/0!</v>
      </c>
    </row>
    <row r="188" spans="1:18" s="294" customFormat="1" x14ac:dyDescent="0.35">
      <c r="A188" s="156">
        <v>4</v>
      </c>
      <c r="B188" s="112" t="s">
        <v>3175</v>
      </c>
      <c r="C188" s="170"/>
      <c r="D188" s="375"/>
      <c r="E188" s="371"/>
      <c r="F188" s="371"/>
      <c r="G188" s="371"/>
      <c r="H188" s="150"/>
      <c r="I188" s="380"/>
      <c r="J188" s="377"/>
      <c r="K188" s="371"/>
      <c r="L188" s="378"/>
      <c r="M188" s="392"/>
      <c r="N188" s="295">
        <f t="shared" si="23"/>
        <v>0</v>
      </c>
      <c r="O188" s="296" t="e">
        <f t="shared" si="17"/>
        <v>#DIV/0!</v>
      </c>
      <c r="R188" s="294" t="e">
        <f t="shared" si="18"/>
        <v>#DIV/0!</v>
      </c>
    </row>
    <row r="189" spans="1:18" s="294" customFormat="1" x14ac:dyDescent="0.35">
      <c r="A189" s="156" t="s">
        <v>31</v>
      </c>
      <c r="B189" s="112" t="s">
        <v>3176</v>
      </c>
      <c r="C189" s="116">
        <v>1500</v>
      </c>
      <c r="D189" s="375">
        <f t="shared" si="19"/>
        <v>2000</v>
      </c>
      <c r="E189" s="371">
        <v>1700</v>
      </c>
      <c r="F189" s="371">
        <v>1700</v>
      </c>
      <c r="G189" s="371">
        <v>1500</v>
      </c>
      <c r="H189" s="150">
        <f>ROUND(G189*0.7,-1)</f>
        <v>1050</v>
      </c>
      <c r="I189" s="380">
        <v>2500</v>
      </c>
      <c r="J189" s="377">
        <f>E189/C189</f>
        <v>1.1333333333333333</v>
      </c>
      <c r="K189" s="371">
        <f>D189</f>
        <v>2000</v>
      </c>
      <c r="L189" s="378">
        <f>E189-D189</f>
        <v>-300</v>
      </c>
      <c r="M189" s="181"/>
      <c r="N189" s="295">
        <f t="shared" si="23"/>
        <v>-300</v>
      </c>
      <c r="O189" s="296">
        <f t="shared" si="17"/>
        <v>0.7</v>
      </c>
      <c r="R189" s="294">
        <f t="shared" si="18"/>
        <v>1</v>
      </c>
    </row>
    <row r="190" spans="1:18" s="294" customFormat="1" x14ac:dyDescent="0.35">
      <c r="A190" s="156" t="s">
        <v>34</v>
      </c>
      <c r="B190" s="112" t="s">
        <v>3177</v>
      </c>
      <c r="C190" s="116">
        <v>1000</v>
      </c>
      <c r="D190" s="375">
        <f t="shared" si="19"/>
        <v>1300</v>
      </c>
      <c r="E190" s="371">
        <v>1100</v>
      </c>
      <c r="F190" s="371">
        <v>1200</v>
      </c>
      <c r="G190" s="116">
        <v>1000</v>
      </c>
      <c r="H190" s="150">
        <f>ROUND(G190*0.7,-1)</f>
        <v>700</v>
      </c>
      <c r="I190" s="380">
        <v>1800</v>
      </c>
      <c r="J190" s="377">
        <f>E190/C190</f>
        <v>1.1000000000000001</v>
      </c>
      <c r="K190" s="371">
        <f>D190</f>
        <v>1300</v>
      </c>
      <c r="L190" s="378">
        <f>E190-D190</f>
        <v>-200</v>
      </c>
      <c r="M190" s="181"/>
      <c r="N190" s="295">
        <f t="shared" si="23"/>
        <v>-200</v>
      </c>
      <c r="O190" s="296">
        <f t="shared" si="17"/>
        <v>0.7</v>
      </c>
      <c r="R190" s="294">
        <f t="shared" si="18"/>
        <v>1</v>
      </c>
    </row>
    <row r="191" spans="1:18" s="294" customFormat="1" ht="31" x14ac:dyDescent="0.35">
      <c r="A191" s="156">
        <v>5</v>
      </c>
      <c r="B191" s="112" t="s">
        <v>3178</v>
      </c>
      <c r="C191" s="116">
        <v>1500</v>
      </c>
      <c r="D191" s="375">
        <f t="shared" si="19"/>
        <v>2000</v>
      </c>
      <c r="E191" s="371">
        <v>1700</v>
      </c>
      <c r="F191" s="371">
        <v>1700</v>
      </c>
      <c r="G191" s="116">
        <v>1500</v>
      </c>
      <c r="H191" s="150">
        <f>ROUND(G191*0.7,-1)</f>
        <v>1050</v>
      </c>
      <c r="I191" s="380">
        <v>2500</v>
      </c>
      <c r="J191" s="377">
        <f>E191/C191</f>
        <v>1.1333333333333333</v>
      </c>
      <c r="K191" s="371">
        <f>D191</f>
        <v>2000</v>
      </c>
      <c r="L191" s="378">
        <f>E191-D191</f>
        <v>-300</v>
      </c>
      <c r="M191" s="181"/>
      <c r="N191" s="295">
        <f t="shared" si="23"/>
        <v>-300</v>
      </c>
      <c r="O191" s="296">
        <f t="shared" si="17"/>
        <v>0.7</v>
      </c>
      <c r="R191" s="294">
        <f t="shared" si="18"/>
        <v>1</v>
      </c>
    </row>
    <row r="192" spans="1:18" s="294" customFormat="1" ht="31" x14ac:dyDescent="0.35">
      <c r="A192" s="156">
        <v>6</v>
      </c>
      <c r="B192" s="112" t="s">
        <v>3179</v>
      </c>
      <c r="C192" s="170"/>
      <c r="D192" s="375"/>
      <c r="E192" s="371"/>
      <c r="F192" s="371"/>
      <c r="G192" s="371"/>
      <c r="H192" s="150"/>
      <c r="I192" s="380"/>
      <c r="J192" s="377"/>
      <c r="K192" s="371"/>
      <c r="L192" s="378"/>
      <c r="M192" s="181"/>
      <c r="N192" s="295">
        <f t="shared" si="23"/>
        <v>0</v>
      </c>
      <c r="O192" s="296" t="e">
        <f t="shared" si="17"/>
        <v>#DIV/0!</v>
      </c>
      <c r="R192" s="294" t="e">
        <f t="shared" si="18"/>
        <v>#DIV/0!</v>
      </c>
    </row>
    <row r="193" spans="1:18" s="294" customFormat="1" ht="31" x14ac:dyDescent="0.35">
      <c r="A193" s="156" t="s">
        <v>327</v>
      </c>
      <c r="B193" s="112" t="s">
        <v>3180</v>
      </c>
      <c r="C193" s="116">
        <v>1500</v>
      </c>
      <c r="D193" s="375">
        <f t="shared" si="19"/>
        <v>2000</v>
      </c>
      <c r="E193" s="371">
        <v>1700</v>
      </c>
      <c r="F193" s="371">
        <v>1700</v>
      </c>
      <c r="G193" s="371">
        <v>1500</v>
      </c>
      <c r="H193" s="150">
        <f t="shared" ref="H193:H199" si="24">ROUND(G193*0.7,-1)</f>
        <v>1050</v>
      </c>
      <c r="I193" s="380">
        <v>2500</v>
      </c>
      <c r="J193" s="377">
        <f t="shared" ref="J193:J199" si="25">E193/C193</f>
        <v>1.1333333333333333</v>
      </c>
      <c r="K193" s="371">
        <f t="shared" ref="K193:K199" si="26">D193</f>
        <v>2000</v>
      </c>
      <c r="L193" s="378">
        <f t="shared" ref="L193:L199" si="27">E193-D193</f>
        <v>-300</v>
      </c>
      <c r="M193" s="181"/>
      <c r="N193" s="295">
        <f t="shared" si="23"/>
        <v>-300</v>
      </c>
      <c r="O193" s="296">
        <f t="shared" si="17"/>
        <v>0.7</v>
      </c>
      <c r="R193" s="294">
        <f t="shared" si="18"/>
        <v>1</v>
      </c>
    </row>
    <row r="194" spans="1:18" s="294" customFormat="1" ht="31" x14ac:dyDescent="0.35">
      <c r="A194" s="156" t="s">
        <v>329</v>
      </c>
      <c r="B194" s="112" t="s">
        <v>3181</v>
      </c>
      <c r="C194" s="170">
        <v>800</v>
      </c>
      <c r="D194" s="375">
        <f t="shared" si="19"/>
        <v>1000</v>
      </c>
      <c r="E194" s="371">
        <v>900</v>
      </c>
      <c r="F194" s="371">
        <v>1500</v>
      </c>
      <c r="G194" s="371">
        <v>800</v>
      </c>
      <c r="H194" s="150">
        <f t="shared" si="24"/>
        <v>560</v>
      </c>
      <c r="I194" s="380">
        <v>1500</v>
      </c>
      <c r="J194" s="377">
        <f t="shared" si="25"/>
        <v>1.125</v>
      </c>
      <c r="K194" s="371">
        <f t="shared" si="26"/>
        <v>1000</v>
      </c>
      <c r="L194" s="378">
        <f t="shared" si="27"/>
        <v>-100</v>
      </c>
      <c r="M194" s="181"/>
      <c r="N194" s="295">
        <f t="shared" si="23"/>
        <v>-100</v>
      </c>
      <c r="O194" s="296">
        <f t="shared" si="17"/>
        <v>0.7</v>
      </c>
      <c r="R194" s="294">
        <f t="shared" si="18"/>
        <v>1</v>
      </c>
    </row>
    <row r="195" spans="1:18" s="294" customFormat="1" ht="31" x14ac:dyDescent="0.35">
      <c r="A195" s="156" t="s">
        <v>653</v>
      </c>
      <c r="B195" s="112" t="s">
        <v>3182</v>
      </c>
      <c r="C195" s="116">
        <v>1000</v>
      </c>
      <c r="D195" s="375">
        <f t="shared" si="19"/>
        <v>1300</v>
      </c>
      <c r="E195" s="371">
        <v>1100</v>
      </c>
      <c r="F195" s="371">
        <v>1200</v>
      </c>
      <c r="G195" s="371">
        <v>1000</v>
      </c>
      <c r="H195" s="150">
        <f t="shared" si="24"/>
        <v>700</v>
      </c>
      <c r="I195" s="380">
        <v>1700</v>
      </c>
      <c r="J195" s="377">
        <f t="shared" si="25"/>
        <v>1.1000000000000001</v>
      </c>
      <c r="K195" s="371">
        <f t="shared" si="26"/>
        <v>1300</v>
      </c>
      <c r="L195" s="378">
        <f t="shared" si="27"/>
        <v>-200</v>
      </c>
      <c r="M195" s="181"/>
      <c r="N195" s="295">
        <f t="shared" si="23"/>
        <v>-200</v>
      </c>
      <c r="O195" s="296">
        <f t="shared" si="17"/>
        <v>0.7</v>
      </c>
      <c r="R195" s="294">
        <f t="shared" si="18"/>
        <v>1</v>
      </c>
    </row>
    <row r="196" spans="1:18" s="294" customFormat="1" x14ac:dyDescent="0.35">
      <c r="A196" s="156">
        <v>7</v>
      </c>
      <c r="B196" s="112" t="s">
        <v>3183</v>
      </c>
      <c r="C196" s="170">
        <v>650</v>
      </c>
      <c r="D196" s="375">
        <f t="shared" si="19"/>
        <v>800</v>
      </c>
      <c r="E196" s="371">
        <v>750</v>
      </c>
      <c r="F196" s="371">
        <v>750</v>
      </c>
      <c r="G196" s="371">
        <v>650</v>
      </c>
      <c r="H196" s="150">
        <f t="shared" si="24"/>
        <v>460</v>
      </c>
      <c r="I196" s="380">
        <v>1500</v>
      </c>
      <c r="J196" s="377">
        <f t="shared" si="25"/>
        <v>1.1538461538461537</v>
      </c>
      <c r="K196" s="371">
        <f t="shared" si="26"/>
        <v>800</v>
      </c>
      <c r="L196" s="378">
        <f t="shared" si="27"/>
        <v>-50</v>
      </c>
      <c r="M196" s="181"/>
      <c r="N196" s="295">
        <f t="shared" si="23"/>
        <v>-50</v>
      </c>
      <c r="O196" s="296">
        <f t="shared" si="17"/>
        <v>0.70769230769230773</v>
      </c>
      <c r="R196" s="294">
        <f t="shared" si="18"/>
        <v>1</v>
      </c>
    </row>
    <row r="197" spans="1:18" s="294" customFormat="1" ht="31" x14ac:dyDescent="0.35">
      <c r="A197" s="156">
        <v>8</v>
      </c>
      <c r="B197" s="112" t="s">
        <v>5900</v>
      </c>
      <c r="C197" s="170">
        <v>650</v>
      </c>
      <c r="D197" s="375">
        <f t="shared" si="19"/>
        <v>800</v>
      </c>
      <c r="E197" s="371">
        <v>750</v>
      </c>
      <c r="F197" s="371">
        <v>1000</v>
      </c>
      <c r="G197" s="371">
        <v>650</v>
      </c>
      <c r="H197" s="150">
        <f t="shared" si="24"/>
        <v>460</v>
      </c>
      <c r="I197" s="380">
        <v>1500</v>
      </c>
      <c r="J197" s="377">
        <f t="shared" si="25"/>
        <v>1.1538461538461537</v>
      </c>
      <c r="K197" s="371">
        <f t="shared" si="26"/>
        <v>800</v>
      </c>
      <c r="L197" s="378">
        <f t="shared" si="27"/>
        <v>-50</v>
      </c>
      <c r="M197" s="181"/>
      <c r="N197" s="295">
        <f t="shared" si="23"/>
        <v>-50</v>
      </c>
      <c r="O197" s="296">
        <f t="shared" si="17"/>
        <v>0.70769230769230773</v>
      </c>
      <c r="R197" s="294">
        <f t="shared" si="18"/>
        <v>1</v>
      </c>
    </row>
    <row r="198" spans="1:18" s="294" customFormat="1" ht="31" x14ac:dyDescent="0.35">
      <c r="A198" s="156">
        <v>9</v>
      </c>
      <c r="B198" s="112" t="s">
        <v>3184</v>
      </c>
      <c r="C198" s="170">
        <v>650</v>
      </c>
      <c r="D198" s="375">
        <f t="shared" si="19"/>
        <v>800</v>
      </c>
      <c r="E198" s="371">
        <v>750</v>
      </c>
      <c r="F198" s="371">
        <v>750</v>
      </c>
      <c r="G198" s="371">
        <v>650</v>
      </c>
      <c r="H198" s="150">
        <f t="shared" si="24"/>
        <v>460</v>
      </c>
      <c r="I198" s="380">
        <v>1500</v>
      </c>
      <c r="J198" s="377">
        <f t="shared" si="25"/>
        <v>1.1538461538461537</v>
      </c>
      <c r="K198" s="371">
        <f t="shared" si="26"/>
        <v>800</v>
      </c>
      <c r="L198" s="378">
        <f t="shared" si="27"/>
        <v>-50</v>
      </c>
      <c r="M198" s="181"/>
      <c r="N198" s="295">
        <f t="shared" si="23"/>
        <v>-50</v>
      </c>
      <c r="O198" s="296">
        <f t="shared" si="17"/>
        <v>0.70769230769230773</v>
      </c>
      <c r="R198" s="294">
        <f t="shared" si="18"/>
        <v>1</v>
      </c>
    </row>
    <row r="199" spans="1:18" s="294" customFormat="1" ht="31" x14ac:dyDescent="0.35">
      <c r="A199" s="156">
        <v>10</v>
      </c>
      <c r="B199" s="112" t="s">
        <v>3185</v>
      </c>
      <c r="C199" s="170">
        <v>650</v>
      </c>
      <c r="D199" s="375">
        <f t="shared" si="19"/>
        <v>800</v>
      </c>
      <c r="E199" s="371">
        <v>750</v>
      </c>
      <c r="F199" s="371">
        <v>750</v>
      </c>
      <c r="G199" s="371">
        <v>650</v>
      </c>
      <c r="H199" s="150">
        <f t="shared" si="24"/>
        <v>460</v>
      </c>
      <c r="I199" s="380">
        <v>1500</v>
      </c>
      <c r="J199" s="377">
        <f t="shared" si="25"/>
        <v>1.1538461538461537</v>
      </c>
      <c r="K199" s="371">
        <f t="shared" si="26"/>
        <v>800</v>
      </c>
      <c r="L199" s="378">
        <f t="shared" si="27"/>
        <v>-50</v>
      </c>
      <c r="M199" s="181"/>
      <c r="N199" s="295">
        <f t="shared" si="23"/>
        <v>-50</v>
      </c>
      <c r="O199" s="296">
        <f t="shared" si="17"/>
        <v>0.70769230769230773</v>
      </c>
      <c r="R199" s="294">
        <f t="shared" si="18"/>
        <v>1</v>
      </c>
    </row>
    <row r="200" spans="1:18" s="294" customFormat="1" x14ac:dyDescent="0.35">
      <c r="A200" s="369" t="s">
        <v>408</v>
      </c>
      <c r="B200" s="168" t="s">
        <v>3186</v>
      </c>
      <c r="C200" s="110"/>
      <c r="D200" s="372"/>
      <c r="E200" s="372"/>
      <c r="F200" s="372"/>
      <c r="G200" s="372"/>
      <c r="H200" s="150"/>
      <c r="I200" s="158"/>
      <c r="J200" s="377"/>
      <c r="K200" s="371"/>
      <c r="L200" s="378"/>
      <c r="M200" s="180"/>
      <c r="N200" s="295">
        <f t="shared" si="23"/>
        <v>0</v>
      </c>
      <c r="O200" s="296" t="e">
        <f t="shared" ref="O200:O207" si="28">H200/C200</f>
        <v>#DIV/0!</v>
      </c>
      <c r="R200" s="294" t="e">
        <f t="shared" si="18"/>
        <v>#DIV/0!</v>
      </c>
    </row>
    <row r="201" spans="1:18" s="294" customFormat="1" x14ac:dyDescent="0.35">
      <c r="A201" s="156"/>
      <c r="B201" s="168" t="s">
        <v>3187</v>
      </c>
      <c r="C201" s="184"/>
      <c r="D201" s="375"/>
      <c r="E201" s="371"/>
      <c r="F201" s="371"/>
      <c r="G201" s="371"/>
      <c r="H201" s="150"/>
      <c r="I201" s="184"/>
      <c r="J201" s="377"/>
      <c r="K201" s="371"/>
      <c r="L201" s="378"/>
      <c r="M201" s="180"/>
      <c r="N201" s="295">
        <f t="shared" si="23"/>
        <v>0</v>
      </c>
      <c r="O201" s="296" t="e">
        <f t="shared" si="28"/>
        <v>#DIV/0!</v>
      </c>
      <c r="P201" s="294" t="s">
        <v>2982</v>
      </c>
      <c r="R201" s="294" t="e">
        <f t="shared" ref="R201:R264" si="29">G201/C201</f>
        <v>#DIV/0!</v>
      </c>
    </row>
    <row r="202" spans="1:18" s="294" customFormat="1" ht="31" x14ac:dyDescent="0.35">
      <c r="A202" s="156">
        <v>1</v>
      </c>
      <c r="B202" s="112" t="s">
        <v>3188</v>
      </c>
      <c r="C202" s="116">
        <v>1000</v>
      </c>
      <c r="D202" s="375">
        <f t="shared" ref="D202:D270" si="30">ROUND(C202*1.3,-2)</f>
        <v>1300</v>
      </c>
      <c r="E202" s="371">
        <v>1100</v>
      </c>
      <c r="F202" s="371">
        <v>1800</v>
      </c>
      <c r="G202" s="384">
        <v>1100</v>
      </c>
      <c r="H202" s="150">
        <f t="shared" ref="H202:H207" si="31">ROUND(G202*0.7,-1)</f>
        <v>770</v>
      </c>
      <c r="I202" s="381">
        <v>2000</v>
      </c>
      <c r="J202" s="377">
        <f t="shared" ref="J202:J207" si="32">E202/C202</f>
        <v>1.1000000000000001</v>
      </c>
      <c r="K202" s="371">
        <f t="shared" ref="K202:K207" si="33">D202</f>
        <v>1300</v>
      </c>
      <c r="L202" s="378">
        <f t="shared" ref="L202:L207" si="34">E202-D202</f>
        <v>-200</v>
      </c>
      <c r="M202" s="180"/>
      <c r="N202" s="295">
        <f t="shared" si="23"/>
        <v>-200</v>
      </c>
      <c r="O202" s="296">
        <f t="shared" si="28"/>
        <v>0.77</v>
      </c>
      <c r="R202" s="294">
        <f t="shared" si="29"/>
        <v>1.1000000000000001</v>
      </c>
    </row>
    <row r="203" spans="1:18" s="297" customFormat="1" ht="31" x14ac:dyDescent="0.35">
      <c r="A203" s="156">
        <v>2</v>
      </c>
      <c r="B203" s="112" t="s">
        <v>5901</v>
      </c>
      <c r="C203" s="116">
        <v>2000</v>
      </c>
      <c r="D203" s="375">
        <f t="shared" si="30"/>
        <v>2600</v>
      </c>
      <c r="E203" s="371">
        <v>2200</v>
      </c>
      <c r="F203" s="371">
        <v>2200</v>
      </c>
      <c r="G203" s="116">
        <v>2000</v>
      </c>
      <c r="H203" s="150">
        <f t="shared" si="31"/>
        <v>1400</v>
      </c>
      <c r="I203" s="116">
        <v>3200</v>
      </c>
      <c r="J203" s="377">
        <f t="shared" si="32"/>
        <v>1.1000000000000001</v>
      </c>
      <c r="K203" s="371">
        <f t="shared" si="33"/>
        <v>2600</v>
      </c>
      <c r="L203" s="378">
        <f t="shared" si="34"/>
        <v>-400</v>
      </c>
      <c r="M203" s="392"/>
      <c r="N203" s="295">
        <f t="shared" si="23"/>
        <v>-400</v>
      </c>
      <c r="O203" s="296">
        <f t="shared" si="28"/>
        <v>0.7</v>
      </c>
      <c r="R203" s="294">
        <f t="shared" si="29"/>
        <v>1</v>
      </c>
    </row>
    <row r="204" spans="1:18" s="294" customFormat="1" ht="31" x14ac:dyDescent="0.35">
      <c r="A204" s="156">
        <v>3</v>
      </c>
      <c r="B204" s="112" t="s">
        <v>3189</v>
      </c>
      <c r="C204" s="116">
        <v>2000</v>
      </c>
      <c r="D204" s="375">
        <f t="shared" si="30"/>
        <v>2600</v>
      </c>
      <c r="E204" s="371">
        <v>2200</v>
      </c>
      <c r="F204" s="371">
        <v>2200</v>
      </c>
      <c r="G204" s="116">
        <v>2000</v>
      </c>
      <c r="H204" s="150">
        <f t="shared" si="31"/>
        <v>1400</v>
      </c>
      <c r="I204" s="116">
        <v>3200</v>
      </c>
      <c r="J204" s="377">
        <f t="shared" si="32"/>
        <v>1.1000000000000001</v>
      </c>
      <c r="K204" s="371">
        <f t="shared" si="33"/>
        <v>2600</v>
      </c>
      <c r="L204" s="378">
        <f t="shared" si="34"/>
        <v>-400</v>
      </c>
      <c r="M204" s="180"/>
      <c r="N204" s="295">
        <f t="shared" si="23"/>
        <v>-400</v>
      </c>
      <c r="O204" s="296">
        <f t="shared" si="28"/>
        <v>0.7</v>
      </c>
      <c r="R204" s="294">
        <f t="shared" si="29"/>
        <v>1</v>
      </c>
    </row>
    <row r="205" spans="1:18" s="294" customFormat="1" ht="31" x14ac:dyDescent="0.35">
      <c r="A205" s="156">
        <v>4</v>
      </c>
      <c r="B205" s="112" t="s">
        <v>3190</v>
      </c>
      <c r="C205" s="116">
        <v>2000</v>
      </c>
      <c r="D205" s="375">
        <f t="shared" si="30"/>
        <v>2600</v>
      </c>
      <c r="E205" s="371">
        <v>2200</v>
      </c>
      <c r="F205" s="371">
        <v>2200</v>
      </c>
      <c r="G205" s="116">
        <v>2000</v>
      </c>
      <c r="H205" s="150">
        <f t="shared" si="31"/>
        <v>1400</v>
      </c>
      <c r="I205" s="116">
        <v>3200</v>
      </c>
      <c r="J205" s="377">
        <f t="shared" si="32"/>
        <v>1.1000000000000001</v>
      </c>
      <c r="K205" s="371">
        <f t="shared" si="33"/>
        <v>2600</v>
      </c>
      <c r="L205" s="378">
        <f t="shared" si="34"/>
        <v>-400</v>
      </c>
      <c r="M205" s="180"/>
      <c r="N205" s="295">
        <f t="shared" si="23"/>
        <v>-400</v>
      </c>
      <c r="O205" s="296">
        <f t="shared" si="28"/>
        <v>0.7</v>
      </c>
      <c r="R205" s="294">
        <f t="shared" si="29"/>
        <v>1</v>
      </c>
    </row>
    <row r="206" spans="1:18" s="294" customFormat="1" x14ac:dyDescent="0.35">
      <c r="A206" s="156">
        <v>5</v>
      </c>
      <c r="B206" s="112" t="s">
        <v>3191</v>
      </c>
      <c r="C206" s="116">
        <v>1500</v>
      </c>
      <c r="D206" s="375">
        <f t="shared" si="30"/>
        <v>2000</v>
      </c>
      <c r="E206" s="371">
        <v>1700</v>
      </c>
      <c r="F206" s="371">
        <v>1700</v>
      </c>
      <c r="G206" s="116">
        <v>1500</v>
      </c>
      <c r="H206" s="150">
        <f t="shared" si="31"/>
        <v>1050</v>
      </c>
      <c r="I206" s="116">
        <v>2500</v>
      </c>
      <c r="J206" s="377">
        <f t="shared" si="32"/>
        <v>1.1333333333333333</v>
      </c>
      <c r="K206" s="371">
        <f t="shared" si="33"/>
        <v>2000</v>
      </c>
      <c r="L206" s="378">
        <f t="shared" si="34"/>
        <v>-300</v>
      </c>
      <c r="M206" s="180"/>
      <c r="N206" s="295">
        <f t="shared" si="23"/>
        <v>-300</v>
      </c>
      <c r="O206" s="296">
        <f t="shared" si="28"/>
        <v>0.7</v>
      </c>
      <c r="R206" s="294">
        <f t="shared" si="29"/>
        <v>1</v>
      </c>
    </row>
    <row r="207" spans="1:18" s="294" customFormat="1" ht="31" x14ac:dyDescent="0.35">
      <c r="A207" s="156">
        <v>6</v>
      </c>
      <c r="B207" s="112" t="s">
        <v>3192</v>
      </c>
      <c r="C207" s="116">
        <v>1500</v>
      </c>
      <c r="D207" s="375">
        <f t="shared" si="30"/>
        <v>2000</v>
      </c>
      <c r="E207" s="371">
        <v>1700</v>
      </c>
      <c r="F207" s="371">
        <v>1700</v>
      </c>
      <c r="G207" s="116">
        <v>1500</v>
      </c>
      <c r="H207" s="150">
        <f t="shared" si="31"/>
        <v>1050</v>
      </c>
      <c r="I207" s="116">
        <v>2500</v>
      </c>
      <c r="J207" s="377">
        <f t="shared" si="32"/>
        <v>1.1333333333333333</v>
      </c>
      <c r="K207" s="371">
        <f t="shared" si="33"/>
        <v>2000</v>
      </c>
      <c r="L207" s="378">
        <f t="shared" si="34"/>
        <v>-300</v>
      </c>
      <c r="M207" s="180"/>
      <c r="N207" s="295">
        <f t="shared" si="23"/>
        <v>-300</v>
      </c>
      <c r="O207" s="296">
        <f t="shared" si="28"/>
        <v>0.7</v>
      </c>
      <c r="R207" s="294">
        <f t="shared" si="29"/>
        <v>1</v>
      </c>
    </row>
    <row r="208" spans="1:18" s="294" customFormat="1" x14ac:dyDescent="0.35">
      <c r="A208" s="369" t="s">
        <v>410</v>
      </c>
      <c r="B208" s="168" t="s">
        <v>3193</v>
      </c>
      <c r="C208" s="170"/>
      <c r="D208" s="375"/>
      <c r="E208" s="371"/>
      <c r="F208" s="371"/>
      <c r="G208" s="371"/>
      <c r="H208" s="150"/>
      <c r="I208" s="158"/>
      <c r="J208" s="377"/>
      <c r="K208" s="371"/>
      <c r="L208" s="378"/>
      <c r="M208" s="180"/>
      <c r="N208" s="295">
        <f t="shared" si="23"/>
        <v>0</v>
      </c>
      <c r="O208" s="296"/>
      <c r="R208" s="294" t="e">
        <f t="shared" si="29"/>
        <v>#DIV/0!</v>
      </c>
    </row>
    <row r="209" spans="1:18" s="294" customFormat="1" x14ac:dyDescent="0.35">
      <c r="A209" s="159">
        <v>1</v>
      </c>
      <c r="B209" s="129" t="s">
        <v>3194</v>
      </c>
      <c r="C209" s="186"/>
      <c r="D209" s="375"/>
      <c r="E209" s="371"/>
      <c r="F209" s="371"/>
      <c r="G209" s="371"/>
      <c r="H209" s="150"/>
      <c r="I209" s="380"/>
      <c r="J209" s="377"/>
      <c r="K209" s="371"/>
      <c r="L209" s="378"/>
      <c r="M209" s="180"/>
      <c r="N209" s="295">
        <f t="shared" si="23"/>
        <v>0</v>
      </c>
      <c r="O209" s="296"/>
      <c r="R209" s="294" t="e">
        <f t="shared" si="29"/>
        <v>#DIV/0!</v>
      </c>
    </row>
    <row r="210" spans="1:18" s="294" customFormat="1" ht="280" x14ac:dyDescent="0.35">
      <c r="A210" s="156" t="s">
        <v>67</v>
      </c>
      <c r="B210" s="112" t="s">
        <v>3195</v>
      </c>
      <c r="C210" s="116">
        <v>2000</v>
      </c>
      <c r="D210" s="375">
        <f t="shared" si="30"/>
        <v>2600</v>
      </c>
      <c r="E210" s="371">
        <v>3000</v>
      </c>
      <c r="F210" s="371">
        <v>2600</v>
      </c>
      <c r="G210" s="371">
        <v>2600</v>
      </c>
      <c r="H210" s="150">
        <f t="shared" ref="H210:H219" si="35">ROUND(G210*0.7,-1)</f>
        <v>1820</v>
      </c>
      <c r="I210" s="393">
        <v>4300</v>
      </c>
      <c r="J210" s="377">
        <f t="shared" ref="J210:J219" si="36">E210/C210</f>
        <v>1.5</v>
      </c>
      <c r="K210" s="371">
        <v>3000</v>
      </c>
      <c r="L210" s="378">
        <f t="shared" ref="L210:L219" si="37">E210-D210</f>
        <v>400</v>
      </c>
      <c r="M210" s="364" t="s">
        <v>5902</v>
      </c>
      <c r="N210" s="295">
        <f t="shared" si="23"/>
        <v>400</v>
      </c>
      <c r="O210" s="296">
        <f t="shared" ref="O210:O219" si="38">H210/C210</f>
        <v>0.91</v>
      </c>
      <c r="R210" s="294">
        <f t="shared" si="29"/>
        <v>1.3</v>
      </c>
    </row>
    <row r="211" spans="1:18" s="294" customFormat="1" x14ac:dyDescent="0.35">
      <c r="A211" s="156" t="s">
        <v>69</v>
      </c>
      <c r="B211" s="112" t="s">
        <v>3196</v>
      </c>
      <c r="C211" s="116">
        <v>1300</v>
      </c>
      <c r="D211" s="375">
        <f t="shared" si="30"/>
        <v>1700</v>
      </c>
      <c r="E211" s="371">
        <v>1500</v>
      </c>
      <c r="F211" s="371">
        <v>1600</v>
      </c>
      <c r="G211" s="371">
        <v>1500</v>
      </c>
      <c r="H211" s="150">
        <f t="shared" si="35"/>
        <v>1050</v>
      </c>
      <c r="I211" s="393">
        <v>3000</v>
      </c>
      <c r="J211" s="377">
        <f t="shared" si="36"/>
        <v>1.1538461538461537</v>
      </c>
      <c r="K211" s="371">
        <f t="shared" ref="K211:K219" si="39">D211</f>
        <v>1700</v>
      </c>
      <c r="L211" s="378">
        <f t="shared" si="37"/>
        <v>-200</v>
      </c>
      <c r="M211" s="181"/>
      <c r="N211" s="295">
        <f t="shared" si="23"/>
        <v>-200</v>
      </c>
      <c r="O211" s="296">
        <f t="shared" si="38"/>
        <v>0.80769230769230771</v>
      </c>
      <c r="R211" s="294">
        <f t="shared" si="29"/>
        <v>1.1538461538461537</v>
      </c>
    </row>
    <row r="212" spans="1:18" s="294" customFormat="1" ht="46.5" x14ac:dyDescent="0.35">
      <c r="A212" s="156">
        <v>2</v>
      </c>
      <c r="B212" s="112" t="s">
        <v>3197</v>
      </c>
      <c r="C212" s="170">
        <v>800</v>
      </c>
      <c r="D212" s="375">
        <f t="shared" si="30"/>
        <v>1000</v>
      </c>
      <c r="E212" s="371">
        <v>900</v>
      </c>
      <c r="F212" s="371">
        <v>1000</v>
      </c>
      <c r="G212" s="170">
        <v>800</v>
      </c>
      <c r="H212" s="150">
        <f t="shared" si="35"/>
        <v>560</v>
      </c>
      <c r="I212" s="393">
        <v>2000</v>
      </c>
      <c r="J212" s="377">
        <f t="shared" si="36"/>
        <v>1.125</v>
      </c>
      <c r="K212" s="371">
        <f t="shared" si="39"/>
        <v>1000</v>
      </c>
      <c r="L212" s="378">
        <f t="shared" si="37"/>
        <v>-100</v>
      </c>
      <c r="M212" s="181"/>
      <c r="N212" s="295">
        <f t="shared" si="23"/>
        <v>-100</v>
      </c>
      <c r="O212" s="296">
        <f t="shared" si="38"/>
        <v>0.7</v>
      </c>
      <c r="R212" s="294">
        <f t="shared" si="29"/>
        <v>1</v>
      </c>
    </row>
    <row r="213" spans="1:18" s="294" customFormat="1" ht="31" x14ac:dyDescent="0.35">
      <c r="A213" s="156">
        <v>3</v>
      </c>
      <c r="B213" s="112" t="s">
        <v>3198</v>
      </c>
      <c r="C213" s="116">
        <v>1000</v>
      </c>
      <c r="D213" s="375">
        <f t="shared" si="30"/>
        <v>1300</v>
      </c>
      <c r="E213" s="371">
        <v>1100</v>
      </c>
      <c r="F213" s="371">
        <v>1200</v>
      </c>
      <c r="G213" s="384">
        <v>1100</v>
      </c>
      <c r="H213" s="150">
        <f t="shared" si="35"/>
        <v>770</v>
      </c>
      <c r="I213" s="116">
        <v>3000</v>
      </c>
      <c r="J213" s="377">
        <f t="shared" si="36"/>
        <v>1.1000000000000001</v>
      </c>
      <c r="K213" s="371">
        <f t="shared" si="39"/>
        <v>1300</v>
      </c>
      <c r="L213" s="378">
        <f t="shared" si="37"/>
        <v>-200</v>
      </c>
      <c r="M213" s="181"/>
      <c r="N213" s="295">
        <f t="shared" si="23"/>
        <v>-200</v>
      </c>
      <c r="O213" s="296">
        <f t="shared" si="38"/>
        <v>0.77</v>
      </c>
      <c r="R213" s="294">
        <f t="shared" si="29"/>
        <v>1.1000000000000001</v>
      </c>
    </row>
    <row r="214" spans="1:18" s="294" customFormat="1" x14ac:dyDescent="0.35">
      <c r="A214" s="156">
        <v>4</v>
      </c>
      <c r="B214" s="112" t="s">
        <v>5903</v>
      </c>
      <c r="C214" s="170">
        <v>800</v>
      </c>
      <c r="D214" s="375">
        <f t="shared" si="30"/>
        <v>1000</v>
      </c>
      <c r="E214" s="371">
        <v>900</v>
      </c>
      <c r="F214" s="371">
        <v>900</v>
      </c>
      <c r="G214" s="170">
        <v>800</v>
      </c>
      <c r="H214" s="150">
        <f t="shared" si="35"/>
        <v>560</v>
      </c>
      <c r="I214" s="393">
        <v>1500</v>
      </c>
      <c r="J214" s="377">
        <f t="shared" si="36"/>
        <v>1.125</v>
      </c>
      <c r="K214" s="371">
        <f t="shared" si="39"/>
        <v>1000</v>
      </c>
      <c r="L214" s="378">
        <f t="shared" si="37"/>
        <v>-100</v>
      </c>
      <c r="M214" s="181"/>
      <c r="N214" s="295">
        <f t="shared" si="23"/>
        <v>-100</v>
      </c>
      <c r="O214" s="296">
        <f t="shared" si="38"/>
        <v>0.7</v>
      </c>
      <c r="R214" s="294">
        <f t="shared" si="29"/>
        <v>1</v>
      </c>
    </row>
    <row r="215" spans="1:18" s="294" customFormat="1" ht="31" x14ac:dyDescent="0.35">
      <c r="A215" s="156">
        <v>5</v>
      </c>
      <c r="B215" s="112" t="s">
        <v>5904</v>
      </c>
      <c r="C215" s="170">
        <v>600</v>
      </c>
      <c r="D215" s="375">
        <f t="shared" si="30"/>
        <v>800</v>
      </c>
      <c r="E215" s="371">
        <v>700</v>
      </c>
      <c r="F215" s="371">
        <v>700</v>
      </c>
      <c r="G215" s="170">
        <v>600</v>
      </c>
      <c r="H215" s="150">
        <f t="shared" si="35"/>
        <v>420</v>
      </c>
      <c r="I215" s="393">
        <v>1500</v>
      </c>
      <c r="J215" s="377">
        <f t="shared" si="36"/>
        <v>1.1666666666666667</v>
      </c>
      <c r="K215" s="371">
        <f t="shared" si="39"/>
        <v>800</v>
      </c>
      <c r="L215" s="378">
        <f t="shared" si="37"/>
        <v>-100</v>
      </c>
      <c r="M215" s="181"/>
      <c r="N215" s="295">
        <f t="shared" si="23"/>
        <v>-100</v>
      </c>
      <c r="O215" s="296">
        <f t="shared" si="38"/>
        <v>0.7</v>
      </c>
      <c r="R215" s="294">
        <f t="shared" si="29"/>
        <v>1</v>
      </c>
    </row>
    <row r="216" spans="1:18" s="294" customFormat="1" ht="31" x14ac:dyDescent="0.35">
      <c r="A216" s="156">
        <v>6</v>
      </c>
      <c r="B216" s="112" t="s">
        <v>3199</v>
      </c>
      <c r="C216" s="170">
        <v>600</v>
      </c>
      <c r="D216" s="375">
        <f t="shared" si="30"/>
        <v>800</v>
      </c>
      <c r="E216" s="371">
        <v>700</v>
      </c>
      <c r="F216" s="371">
        <v>700</v>
      </c>
      <c r="G216" s="170">
        <v>600</v>
      </c>
      <c r="H216" s="150">
        <f t="shared" si="35"/>
        <v>420</v>
      </c>
      <c r="I216" s="393">
        <v>2000</v>
      </c>
      <c r="J216" s="377">
        <f t="shared" si="36"/>
        <v>1.1666666666666667</v>
      </c>
      <c r="K216" s="371">
        <f t="shared" si="39"/>
        <v>800</v>
      </c>
      <c r="L216" s="378">
        <f t="shared" si="37"/>
        <v>-100</v>
      </c>
      <c r="M216" s="181"/>
      <c r="N216" s="295">
        <f t="shared" si="23"/>
        <v>-100</v>
      </c>
      <c r="O216" s="296">
        <f t="shared" si="38"/>
        <v>0.7</v>
      </c>
      <c r="R216" s="294">
        <f t="shared" si="29"/>
        <v>1</v>
      </c>
    </row>
    <row r="217" spans="1:18" s="294" customFormat="1" ht="48" customHeight="1" x14ac:dyDescent="0.35">
      <c r="A217" s="156">
        <v>7</v>
      </c>
      <c r="B217" s="112" t="s">
        <v>5905</v>
      </c>
      <c r="C217" s="170">
        <v>600</v>
      </c>
      <c r="D217" s="375">
        <f t="shared" si="30"/>
        <v>800</v>
      </c>
      <c r="E217" s="371">
        <v>700</v>
      </c>
      <c r="F217" s="371">
        <v>700</v>
      </c>
      <c r="G217" s="170">
        <v>600</v>
      </c>
      <c r="H217" s="150">
        <f t="shared" si="35"/>
        <v>420</v>
      </c>
      <c r="I217" s="393">
        <v>1500</v>
      </c>
      <c r="J217" s="377">
        <f t="shared" si="36"/>
        <v>1.1666666666666667</v>
      </c>
      <c r="K217" s="371">
        <f t="shared" si="39"/>
        <v>800</v>
      </c>
      <c r="L217" s="378">
        <f t="shared" si="37"/>
        <v>-100</v>
      </c>
      <c r="M217" s="387" t="s">
        <v>5906</v>
      </c>
      <c r="N217" s="295">
        <f t="shared" si="23"/>
        <v>-100</v>
      </c>
      <c r="O217" s="296">
        <f t="shared" si="38"/>
        <v>0.7</v>
      </c>
      <c r="R217" s="294">
        <f t="shared" si="29"/>
        <v>1</v>
      </c>
    </row>
    <row r="218" spans="1:18" s="294" customFormat="1" ht="31" x14ac:dyDescent="0.35">
      <c r="A218" s="156">
        <v>8</v>
      </c>
      <c r="B218" s="112" t="s">
        <v>5907</v>
      </c>
      <c r="C218" s="170">
        <v>600</v>
      </c>
      <c r="D218" s="375">
        <f t="shared" si="30"/>
        <v>800</v>
      </c>
      <c r="E218" s="371">
        <v>700</v>
      </c>
      <c r="F218" s="371">
        <v>700</v>
      </c>
      <c r="G218" s="170">
        <v>600</v>
      </c>
      <c r="H218" s="150">
        <f t="shared" si="35"/>
        <v>420</v>
      </c>
      <c r="I218" s="393">
        <v>1000</v>
      </c>
      <c r="J218" s="377">
        <f t="shared" si="36"/>
        <v>1.1666666666666667</v>
      </c>
      <c r="K218" s="371">
        <f t="shared" si="39"/>
        <v>800</v>
      </c>
      <c r="L218" s="378">
        <f t="shared" si="37"/>
        <v>-100</v>
      </c>
      <c r="M218" s="181"/>
      <c r="N218" s="295">
        <f t="shared" si="23"/>
        <v>-100</v>
      </c>
      <c r="O218" s="296">
        <f t="shared" si="38"/>
        <v>0.7</v>
      </c>
      <c r="R218" s="294">
        <f t="shared" si="29"/>
        <v>1</v>
      </c>
    </row>
    <row r="219" spans="1:18" s="294" customFormat="1" ht="31" x14ac:dyDescent="0.35">
      <c r="A219" s="156">
        <v>9</v>
      </c>
      <c r="B219" s="112" t="s">
        <v>3200</v>
      </c>
      <c r="C219" s="170">
        <v>600</v>
      </c>
      <c r="D219" s="375">
        <f t="shared" si="30"/>
        <v>800</v>
      </c>
      <c r="E219" s="371">
        <v>700</v>
      </c>
      <c r="F219" s="371">
        <v>700</v>
      </c>
      <c r="G219" s="170">
        <v>600</v>
      </c>
      <c r="H219" s="150">
        <f t="shared" si="35"/>
        <v>420</v>
      </c>
      <c r="I219" s="393">
        <v>1000</v>
      </c>
      <c r="J219" s="377">
        <f t="shared" si="36"/>
        <v>1.1666666666666667</v>
      </c>
      <c r="K219" s="371">
        <f t="shared" si="39"/>
        <v>800</v>
      </c>
      <c r="L219" s="378">
        <f t="shared" si="37"/>
        <v>-100</v>
      </c>
      <c r="M219" s="392"/>
      <c r="N219" s="295">
        <f t="shared" si="23"/>
        <v>-100</v>
      </c>
      <c r="O219" s="296">
        <f t="shared" si="38"/>
        <v>0.7</v>
      </c>
      <c r="R219" s="294">
        <f t="shared" si="29"/>
        <v>1</v>
      </c>
    </row>
    <row r="220" spans="1:18" s="294" customFormat="1" ht="30" x14ac:dyDescent="0.35">
      <c r="A220" s="110">
        <v>10</v>
      </c>
      <c r="B220" s="382" t="s">
        <v>3201</v>
      </c>
      <c r="C220" s="170"/>
      <c r="D220" s="375"/>
      <c r="E220" s="371"/>
      <c r="F220" s="371"/>
      <c r="G220" s="371"/>
      <c r="H220" s="150"/>
      <c r="I220" s="393"/>
      <c r="J220" s="377"/>
      <c r="K220" s="371"/>
      <c r="L220" s="378"/>
      <c r="M220" s="361" t="s">
        <v>146</v>
      </c>
      <c r="N220" s="295">
        <f t="shared" si="23"/>
        <v>0</v>
      </c>
      <c r="O220" s="296"/>
      <c r="R220" s="294" t="e">
        <f t="shared" si="29"/>
        <v>#DIV/0!</v>
      </c>
    </row>
    <row r="221" spans="1:18" s="294" customFormat="1" x14ac:dyDescent="0.35">
      <c r="A221" s="156"/>
      <c r="B221" s="389" t="s">
        <v>2450</v>
      </c>
      <c r="C221" s="170"/>
      <c r="D221" s="375"/>
      <c r="E221" s="116">
        <v>2500</v>
      </c>
      <c r="F221" s="116">
        <v>2500</v>
      </c>
      <c r="G221" s="116">
        <v>2500</v>
      </c>
      <c r="H221" s="150">
        <f>ROUND(G221*0.7,-1)</f>
        <v>1750</v>
      </c>
      <c r="I221" s="393">
        <v>3500</v>
      </c>
      <c r="J221" s="377"/>
      <c r="K221" s="116">
        <v>2500</v>
      </c>
      <c r="L221" s="378">
        <f>E221-D221</f>
        <v>2500</v>
      </c>
      <c r="M221" s="361" t="s">
        <v>146</v>
      </c>
      <c r="N221" s="295">
        <f t="shared" si="23"/>
        <v>2500</v>
      </c>
      <c r="O221" s="296"/>
      <c r="R221" s="294" t="e">
        <f t="shared" si="29"/>
        <v>#DIV/0!</v>
      </c>
    </row>
    <row r="222" spans="1:18" s="294" customFormat="1" x14ac:dyDescent="0.35">
      <c r="A222" s="110" t="s">
        <v>413</v>
      </c>
      <c r="B222" s="168" t="s">
        <v>3202</v>
      </c>
      <c r="C222" s="110"/>
      <c r="D222" s="372"/>
      <c r="E222" s="372"/>
      <c r="F222" s="372"/>
      <c r="G222" s="372"/>
      <c r="H222" s="150"/>
      <c r="I222" s="379"/>
      <c r="J222" s="377"/>
      <c r="K222" s="371"/>
      <c r="L222" s="378"/>
      <c r="M222" s="180"/>
      <c r="N222" s="295">
        <f t="shared" si="23"/>
        <v>0</v>
      </c>
      <c r="O222" s="296"/>
      <c r="P222" s="294" t="s">
        <v>2982</v>
      </c>
      <c r="R222" s="294" t="e">
        <f t="shared" si="29"/>
        <v>#DIV/0!</v>
      </c>
    </row>
    <row r="223" spans="1:18" s="294" customFormat="1" x14ac:dyDescent="0.35">
      <c r="A223" s="156">
        <v>1</v>
      </c>
      <c r="B223" s="112" t="s">
        <v>3203</v>
      </c>
      <c r="C223" s="170"/>
      <c r="D223" s="375"/>
      <c r="E223" s="371"/>
      <c r="F223" s="371"/>
      <c r="G223" s="371"/>
      <c r="H223" s="150"/>
      <c r="I223" s="380"/>
      <c r="J223" s="377"/>
      <c r="K223" s="371"/>
      <c r="L223" s="378"/>
      <c r="M223" s="180"/>
      <c r="N223" s="295">
        <f t="shared" si="23"/>
        <v>0</v>
      </c>
      <c r="O223" s="296"/>
      <c r="R223" s="294" t="e">
        <f t="shared" si="29"/>
        <v>#DIV/0!</v>
      </c>
    </row>
    <row r="224" spans="1:18" s="294" customFormat="1" ht="37.5" customHeight="1" x14ac:dyDescent="0.35">
      <c r="A224" s="156" t="s">
        <v>67</v>
      </c>
      <c r="B224" s="112" t="s">
        <v>5908</v>
      </c>
      <c r="C224" s="170">
        <v>900</v>
      </c>
      <c r="D224" s="375">
        <f t="shared" si="30"/>
        <v>1200</v>
      </c>
      <c r="E224" s="371">
        <v>1000</v>
      </c>
      <c r="F224" s="371">
        <v>1300</v>
      </c>
      <c r="G224" s="371">
        <v>1000</v>
      </c>
      <c r="H224" s="150">
        <f t="shared" ref="H224:H234" si="40">ROUND(G224*0.7,-1)</f>
        <v>700</v>
      </c>
      <c r="I224" s="375">
        <v>2000</v>
      </c>
      <c r="J224" s="377">
        <f t="shared" ref="J224:J232" si="41">E224/C224</f>
        <v>1.1111111111111112</v>
      </c>
      <c r="K224" s="371">
        <f t="shared" ref="K224:K232" si="42">D224</f>
        <v>1200</v>
      </c>
      <c r="L224" s="378">
        <f t="shared" ref="L224:L234" si="43">E224-D224</f>
        <v>-200</v>
      </c>
      <c r="M224" s="387" t="s">
        <v>5909</v>
      </c>
      <c r="N224" s="295">
        <f t="shared" si="23"/>
        <v>-200</v>
      </c>
      <c r="O224" s="296">
        <f t="shared" ref="O224:O233" si="44">H224/C224</f>
        <v>0.77777777777777779</v>
      </c>
      <c r="P224" s="294">
        <f t="shared" ref="P224:P236" si="45">C224*1.1</f>
        <v>990.00000000000011</v>
      </c>
      <c r="R224" s="294">
        <f t="shared" si="29"/>
        <v>1.1111111111111112</v>
      </c>
    </row>
    <row r="225" spans="1:18" s="294" customFormat="1" ht="40.5" customHeight="1" x14ac:dyDescent="0.35">
      <c r="A225" s="156" t="s">
        <v>69</v>
      </c>
      <c r="B225" s="112" t="s">
        <v>5910</v>
      </c>
      <c r="C225" s="116">
        <v>1600</v>
      </c>
      <c r="D225" s="375">
        <f t="shared" si="30"/>
        <v>2100</v>
      </c>
      <c r="E225" s="371">
        <v>1800</v>
      </c>
      <c r="F225" s="371">
        <v>2000</v>
      </c>
      <c r="G225" s="371">
        <v>1800</v>
      </c>
      <c r="H225" s="150">
        <f t="shared" si="40"/>
        <v>1260</v>
      </c>
      <c r="I225" s="375">
        <v>2500</v>
      </c>
      <c r="J225" s="377">
        <f t="shared" si="41"/>
        <v>1.125</v>
      </c>
      <c r="K225" s="371">
        <f t="shared" si="42"/>
        <v>2100</v>
      </c>
      <c r="L225" s="378">
        <f t="shared" si="43"/>
        <v>-300</v>
      </c>
      <c r="M225" s="387" t="s">
        <v>5911</v>
      </c>
      <c r="N225" s="295">
        <f t="shared" si="23"/>
        <v>-300</v>
      </c>
      <c r="O225" s="296">
        <f t="shared" si="44"/>
        <v>0.78749999999999998</v>
      </c>
      <c r="P225" s="294">
        <f t="shared" si="45"/>
        <v>1760.0000000000002</v>
      </c>
      <c r="R225" s="294">
        <f t="shared" si="29"/>
        <v>1.125</v>
      </c>
    </row>
    <row r="226" spans="1:18" s="294" customFormat="1" x14ac:dyDescent="0.35">
      <c r="A226" s="156" t="s">
        <v>71</v>
      </c>
      <c r="B226" s="112" t="s">
        <v>3204</v>
      </c>
      <c r="C226" s="116">
        <v>1300</v>
      </c>
      <c r="D226" s="375">
        <f t="shared" si="30"/>
        <v>1700</v>
      </c>
      <c r="E226" s="371">
        <v>1500</v>
      </c>
      <c r="F226" s="371">
        <v>1500</v>
      </c>
      <c r="G226" s="116">
        <v>1300</v>
      </c>
      <c r="H226" s="150">
        <f t="shared" si="40"/>
        <v>910</v>
      </c>
      <c r="I226" s="393">
        <v>2200</v>
      </c>
      <c r="J226" s="377">
        <f t="shared" si="41"/>
        <v>1.1538461538461537</v>
      </c>
      <c r="K226" s="371">
        <f t="shared" si="42"/>
        <v>1700</v>
      </c>
      <c r="L226" s="378">
        <f t="shared" si="43"/>
        <v>-200</v>
      </c>
      <c r="M226" s="361"/>
      <c r="N226" s="295">
        <f t="shared" si="23"/>
        <v>-200</v>
      </c>
      <c r="O226" s="296">
        <f t="shared" si="44"/>
        <v>0.7</v>
      </c>
      <c r="P226" s="294">
        <f t="shared" si="45"/>
        <v>1430.0000000000002</v>
      </c>
      <c r="R226" s="294">
        <f t="shared" si="29"/>
        <v>1</v>
      </c>
    </row>
    <row r="227" spans="1:18" s="294" customFormat="1" ht="31" x14ac:dyDescent="0.35">
      <c r="A227" s="156" t="s">
        <v>389</v>
      </c>
      <c r="B227" s="112" t="s">
        <v>3205</v>
      </c>
      <c r="C227" s="116">
        <v>1100</v>
      </c>
      <c r="D227" s="375">
        <f t="shared" si="30"/>
        <v>1400</v>
      </c>
      <c r="E227" s="371">
        <v>1200</v>
      </c>
      <c r="F227" s="371">
        <v>1300</v>
      </c>
      <c r="G227" s="116">
        <v>1100</v>
      </c>
      <c r="H227" s="150">
        <f t="shared" si="40"/>
        <v>770</v>
      </c>
      <c r="I227" s="393">
        <v>2000</v>
      </c>
      <c r="J227" s="377">
        <f t="shared" si="41"/>
        <v>1.0909090909090908</v>
      </c>
      <c r="K227" s="371">
        <f t="shared" si="42"/>
        <v>1400</v>
      </c>
      <c r="L227" s="378">
        <f t="shared" si="43"/>
        <v>-200</v>
      </c>
      <c r="M227" s="361"/>
      <c r="N227" s="295">
        <f t="shared" si="23"/>
        <v>-200</v>
      </c>
      <c r="O227" s="296">
        <f t="shared" si="44"/>
        <v>0.7</v>
      </c>
      <c r="P227" s="294">
        <f t="shared" si="45"/>
        <v>1210</v>
      </c>
      <c r="R227" s="294">
        <f t="shared" si="29"/>
        <v>1</v>
      </c>
    </row>
    <row r="228" spans="1:18" s="294" customFormat="1" ht="30" customHeight="1" x14ac:dyDescent="0.35">
      <c r="A228" s="156">
        <v>2</v>
      </c>
      <c r="B228" s="112" t="s">
        <v>3206</v>
      </c>
      <c r="C228" s="116">
        <v>1000</v>
      </c>
      <c r="D228" s="375">
        <f t="shared" si="30"/>
        <v>1300</v>
      </c>
      <c r="E228" s="371">
        <v>1100</v>
      </c>
      <c r="F228" s="371">
        <v>1100</v>
      </c>
      <c r="G228" s="116">
        <v>1000</v>
      </c>
      <c r="H228" s="150">
        <f t="shared" si="40"/>
        <v>700</v>
      </c>
      <c r="I228" s="375">
        <v>2000</v>
      </c>
      <c r="J228" s="377">
        <f t="shared" si="41"/>
        <v>1.1000000000000001</v>
      </c>
      <c r="K228" s="371">
        <f t="shared" si="42"/>
        <v>1300</v>
      </c>
      <c r="L228" s="378">
        <f t="shared" si="43"/>
        <v>-200</v>
      </c>
      <c r="M228" s="387" t="s">
        <v>5912</v>
      </c>
      <c r="N228" s="295">
        <f t="shared" si="23"/>
        <v>-200</v>
      </c>
      <c r="O228" s="296">
        <f t="shared" si="44"/>
        <v>0.7</v>
      </c>
      <c r="P228" s="294">
        <f t="shared" si="45"/>
        <v>1100</v>
      </c>
      <c r="R228" s="294">
        <f t="shared" si="29"/>
        <v>1</v>
      </c>
    </row>
    <row r="229" spans="1:18" s="294" customFormat="1" ht="30" customHeight="1" x14ac:dyDescent="0.35">
      <c r="A229" s="156">
        <v>3</v>
      </c>
      <c r="B229" s="112" t="s">
        <v>3207</v>
      </c>
      <c r="C229" s="170">
        <v>600</v>
      </c>
      <c r="D229" s="375">
        <f t="shared" si="30"/>
        <v>800</v>
      </c>
      <c r="E229" s="371">
        <v>700</v>
      </c>
      <c r="F229" s="371">
        <v>700</v>
      </c>
      <c r="G229" s="170">
        <v>600</v>
      </c>
      <c r="H229" s="150">
        <f t="shared" si="40"/>
        <v>420</v>
      </c>
      <c r="I229" s="375">
        <v>1500</v>
      </c>
      <c r="J229" s="377">
        <f t="shared" si="41"/>
        <v>1.1666666666666667</v>
      </c>
      <c r="K229" s="371">
        <f t="shared" si="42"/>
        <v>800</v>
      </c>
      <c r="L229" s="378">
        <f t="shared" si="43"/>
        <v>-100</v>
      </c>
      <c r="M229" s="387" t="s">
        <v>5913</v>
      </c>
      <c r="N229" s="295">
        <f t="shared" si="23"/>
        <v>-100</v>
      </c>
      <c r="O229" s="296">
        <f t="shared" si="44"/>
        <v>0.7</v>
      </c>
      <c r="P229" s="294">
        <f t="shared" si="45"/>
        <v>660</v>
      </c>
      <c r="R229" s="294">
        <f t="shared" si="29"/>
        <v>1</v>
      </c>
    </row>
    <row r="230" spans="1:18" s="294" customFormat="1" ht="43.5" customHeight="1" x14ac:dyDescent="0.35">
      <c r="A230" s="156">
        <v>4</v>
      </c>
      <c r="B230" s="112" t="s">
        <v>3208</v>
      </c>
      <c r="C230" s="170">
        <v>600</v>
      </c>
      <c r="D230" s="375">
        <f t="shared" si="30"/>
        <v>800</v>
      </c>
      <c r="E230" s="371">
        <v>700</v>
      </c>
      <c r="F230" s="371">
        <v>700</v>
      </c>
      <c r="G230" s="170">
        <v>600</v>
      </c>
      <c r="H230" s="150">
        <f t="shared" si="40"/>
        <v>420</v>
      </c>
      <c r="I230" s="375">
        <v>1500</v>
      </c>
      <c r="J230" s="377">
        <f t="shared" si="41"/>
        <v>1.1666666666666667</v>
      </c>
      <c r="K230" s="371">
        <f t="shared" si="42"/>
        <v>800</v>
      </c>
      <c r="L230" s="378">
        <f t="shared" si="43"/>
        <v>-100</v>
      </c>
      <c r="M230" s="387" t="s">
        <v>5914</v>
      </c>
      <c r="N230" s="295">
        <f t="shared" si="23"/>
        <v>-100</v>
      </c>
      <c r="O230" s="296">
        <f t="shared" si="44"/>
        <v>0.7</v>
      </c>
      <c r="P230" s="294">
        <f t="shared" si="45"/>
        <v>660</v>
      </c>
      <c r="R230" s="294">
        <f t="shared" si="29"/>
        <v>1</v>
      </c>
    </row>
    <row r="231" spans="1:18" s="294" customFormat="1" ht="43.5" customHeight="1" x14ac:dyDescent="0.35">
      <c r="A231" s="156">
        <v>5</v>
      </c>
      <c r="B231" s="112" t="s">
        <v>3209</v>
      </c>
      <c r="C231" s="170">
        <v>600</v>
      </c>
      <c r="D231" s="375">
        <f t="shared" si="30"/>
        <v>800</v>
      </c>
      <c r="E231" s="371">
        <v>700</v>
      </c>
      <c r="F231" s="371">
        <v>700</v>
      </c>
      <c r="G231" s="170">
        <v>600</v>
      </c>
      <c r="H231" s="150">
        <f t="shared" si="40"/>
        <v>420</v>
      </c>
      <c r="I231" s="375">
        <v>1500</v>
      </c>
      <c r="J231" s="377">
        <f t="shared" si="41"/>
        <v>1.1666666666666667</v>
      </c>
      <c r="K231" s="371">
        <f t="shared" si="42"/>
        <v>800</v>
      </c>
      <c r="L231" s="378">
        <f t="shared" si="43"/>
        <v>-100</v>
      </c>
      <c r="M231" s="387" t="s">
        <v>5915</v>
      </c>
      <c r="N231" s="295">
        <f t="shared" si="23"/>
        <v>-100</v>
      </c>
      <c r="O231" s="296">
        <f t="shared" si="44"/>
        <v>0.7</v>
      </c>
      <c r="P231" s="294">
        <f t="shared" si="45"/>
        <v>660</v>
      </c>
      <c r="R231" s="294">
        <f t="shared" si="29"/>
        <v>1</v>
      </c>
    </row>
    <row r="232" spans="1:18" s="294" customFormat="1" ht="43.5" customHeight="1" x14ac:dyDescent="0.35">
      <c r="A232" s="156">
        <v>6</v>
      </c>
      <c r="B232" s="112" t="s">
        <v>3210</v>
      </c>
      <c r="C232" s="170">
        <v>600</v>
      </c>
      <c r="D232" s="375">
        <f t="shared" si="30"/>
        <v>800</v>
      </c>
      <c r="E232" s="371">
        <v>700</v>
      </c>
      <c r="F232" s="371">
        <v>700</v>
      </c>
      <c r="G232" s="170">
        <v>600</v>
      </c>
      <c r="H232" s="150">
        <f t="shared" si="40"/>
        <v>420</v>
      </c>
      <c r="I232" s="375">
        <v>1500</v>
      </c>
      <c r="J232" s="377">
        <f t="shared" si="41"/>
        <v>1.1666666666666667</v>
      </c>
      <c r="K232" s="371">
        <f t="shared" si="42"/>
        <v>800</v>
      </c>
      <c r="L232" s="378">
        <f t="shared" si="43"/>
        <v>-100</v>
      </c>
      <c r="M232" s="387" t="s">
        <v>5916</v>
      </c>
      <c r="N232" s="295">
        <f t="shared" si="23"/>
        <v>-100</v>
      </c>
      <c r="O232" s="296">
        <f t="shared" si="44"/>
        <v>0.7</v>
      </c>
      <c r="P232" s="294">
        <f t="shared" si="45"/>
        <v>660</v>
      </c>
      <c r="R232" s="294">
        <f t="shared" si="29"/>
        <v>1</v>
      </c>
    </row>
    <row r="233" spans="1:18" s="294" customFormat="1" ht="43.5" customHeight="1" x14ac:dyDescent="0.35">
      <c r="A233" s="156">
        <v>7</v>
      </c>
      <c r="B233" s="402" t="s">
        <v>3211</v>
      </c>
      <c r="C233" s="186"/>
      <c r="D233" s="375"/>
      <c r="E233" s="116">
        <v>1000</v>
      </c>
      <c r="F233" s="371">
        <v>700</v>
      </c>
      <c r="G233" s="371">
        <v>600</v>
      </c>
      <c r="H233" s="150">
        <f t="shared" si="40"/>
        <v>420</v>
      </c>
      <c r="I233" s="379">
        <v>1500</v>
      </c>
      <c r="J233" s="377"/>
      <c r="K233" s="116">
        <v>1000</v>
      </c>
      <c r="L233" s="378">
        <f t="shared" si="43"/>
        <v>1000</v>
      </c>
      <c r="M233" s="361" t="s">
        <v>5917</v>
      </c>
      <c r="N233" s="295">
        <f t="shared" si="23"/>
        <v>1000</v>
      </c>
      <c r="O233" s="296" t="e">
        <f t="shared" si="44"/>
        <v>#DIV/0!</v>
      </c>
      <c r="P233" s="294">
        <f t="shared" si="45"/>
        <v>0</v>
      </c>
      <c r="R233" s="294" t="e">
        <f t="shared" si="29"/>
        <v>#DIV/0!</v>
      </c>
    </row>
    <row r="234" spans="1:18" s="294" customFormat="1" ht="43.5" customHeight="1" x14ac:dyDescent="0.35">
      <c r="A234" s="156">
        <v>8</v>
      </c>
      <c r="B234" s="402" t="s">
        <v>5918</v>
      </c>
      <c r="C234" s="186"/>
      <c r="D234" s="375"/>
      <c r="E234" s="116">
        <v>1500</v>
      </c>
      <c r="F234" s="371">
        <v>700</v>
      </c>
      <c r="G234" s="371">
        <v>600</v>
      </c>
      <c r="H234" s="150">
        <f t="shared" si="40"/>
        <v>420</v>
      </c>
      <c r="I234" s="375">
        <v>2200</v>
      </c>
      <c r="J234" s="377"/>
      <c r="K234" s="116">
        <v>1500</v>
      </c>
      <c r="L234" s="378">
        <f t="shared" si="43"/>
        <v>1500</v>
      </c>
      <c r="M234" s="361" t="s">
        <v>5917</v>
      </c>
      <c r="N234" s="295">
        <f t="shared" si="23"/>
        <v>1500</v>
      </c>
      <c r="O234" s="296"/>
      <c r="P234" s="294">
        <f t="shared" si="45"/>
        <v>0</v>
      </c>
      <c r="R234" s="294" t="e">
        <f t="shared" si="29"/>
        <v>#DIV/0!</v>
      </c>
    </row>
    <row r="235" spans="1:18" s="294" customFormat="1" ht="30" x14ac:dyDescent="0.35">
      <c r="A235" s="110">
        <v>9</v>
      </c>
      <c r="B235" s="157" t="s">
        <v>3212</v>
      </c>
      <c r="C235" s="170"/>
      <c r="D235" s="375"/>
      <c r="E235" s="371"/>
      <c r="F235" s="371"/>
      <c r="G235" s="371"/>
      <c r="H235" s="150"/>
      <c r="I235" s="184"/>
      <c r="J235" s="377"/>
      <c r="K235" s="371"/>
      <c r="L235" s="378"/>
      <c r="M235" s="361" t="s">
        <v>146</v>
      </c>
      <c r="N235" s="295">
        <f t="shared" si="23"/>
        <v>0</v>
      </c>
      <c r="O235" s="296"/>
      <c r="P235" s="294">
        <f t="shared" si="45"/>
        <v>0</v>
      </c>
      <c r="R235" s="294" t="e">
        <f t="shared" si="29"/>
        <v>#DIV/0!</v>
      </c>
    </row>
    <row r="236" spans="1:18" s="294" customFormat="1" x14ac:dyDescent="0.35">
      <c r="A236" s="156"/>
      <c r="B236" s="389" t="s">
        <v>2450</v>
      </c>
      <c r="C236" s="170"/>
      <c r="D236" s="375"/>
      <c r="E236" s="116">
        <v>2500</v>
      </c>
      <c r="F236" s="116">
        <v>2500</v>
      </c>
      <c r="G236" s="116">
        <v>2500</v>
      </c>
      <c r="H236" s="150">
        <f>ROUND(G236*0.7,-1)</f>
        <v>1750</v>
      </c>
      <c r="I236" s="393">
        <v>3500</v>
      </c>
      <c r="J236" s="377"/>
      <c r="K236" s="116">
        <v>2500</v>
      </c>
      <c r="L236" s="378">
        <f>E236-D236</f>
        <v>2500</v>
      </c>
      <c r="M236" s="361" t="s">
        <v>146</v>
      </c>
      <c r="N236" s="295">
        <f t="shared" si="23"/>
        <v>2500</v>
      </c>
      <c r="O236" s="296"/>
      <c r="P236" s="294">
        <f t="shared" si="45"/>
        <v>0</v>
      </c>
      <c r="R236" s="294" t="e">
        <f t="shared" si="29"/>
        <v>#DIV/0!</v>
      </c>
    </row>
    <row r="237" spans="1:18" s="294" customFormat="1" x14ac:dyDescent="0.35">
      <c r="A237" s="110" t="s">
        <v>419</v>
      </c>
      <c r="B237" s="168" t="s">
        <v>3213</v>
      </c>
      <c r="C237" s="110"/>
      <c r="D237" s="372"/>
      <c r="E237" s="372"/>
      <c r="F237" s="372"/>
      <c r="G237" s="372"/>
      <c r="H237" s="150"/>
      <c r="I237" s="403"/>
      <c r="J237" s="377"/>
      <c r="K237" s="371"/>
      <c r="L237" s="378"/>
      <c r="M237" s="180"/>
      <c r="N237" s="295">
        <f t="shared" si="23"/>
        <v>0</v>
      </c>
      <c r="O237" s="296"/>
      <c r="P237" s="294" t="s">
        <v>2982</v>
      </c>
      <c r="R237" s="294" t="e">
        <f t="shared" si="29"/>
        <v>#DIV/0!</v>
      </c>
    </row>
    <row r="238" spans="1:18" s="294" customFormat="1" ht="31" x14ac:dyDescent="0.35">
      <c r="A238" s="156">
        <v>1</v>
      </c>
      <c r="B238" s="112" t="s">
        <v>3214</v>
      </c>
      <c r="C238" s="170"/>
      <c r="D238" s="375"/>
      <c r="E238" s="371"/>
      <c r="F238" s="371"/>
      <c r="G238" s="371"/>
      <c r="H238" s="150"/>
      <c r="I238" s="403"/>
      <c r="J238" s="377"/>
      <c r="K238" s="371"/>
      <c r="L238" s="378"/>
      <c r="M238" s="180"/>
      <c r="N238" s="295">
        <f t="shared" si="23"/>
        <v>0</v>
      </c>
      <c r="O238" s="296"/>
      <c r="R238" s="294" t="e">
        <f t="shared" si="29"/>
        <v>#DIV/0!</v>
      </c>
    </row>
    <row r="239" spans="1:18" s="294" customFormat="1" ht="31" x14ac:dyDescent="0.35">
      <c r="A239" s="156" t="s">
        <v>67</v>
      </c>
      <c r="B239" s="112" t="s">
        <v>3215</v>
      </c>
      <c r="C239" s="170"/>
      <c r="D239" s="375"/>
      <c r="E239" s="371"/>
      <c r="F239" s="371"/>
      <c r="G239" s="371"/>
      <c r="H239" s="150"/>
      <c r="I239" s="403"/>
      <c r="J239" s="377"/>
      <c r="K239" s="371"/>
      <c r="L239" s="378"/>
      <c r="M239" s="180"/>
      <c r="N239" s="295">
        <f t="shared" si="23"/>
        <v>0</v>
      </c>
      <c r="O239" s="296"/>
      <c r="R239" s="294" t="e">
        <f t="shared" si="29"/>
        <v>#DIV/0!</v>
      </c>
    </row>
    <row r="240" spans="1:18" s="294" customFormat="1" ht="31" x14ac:dyDescent="0.35">
      <c r="A240" s="156" t="s">
        <v>379</v>
      </c>
      <c r="B240" s="112" t="s">
        <v>3216</v>
      </c>
      <c r="C240" s="116">
        <v>1500</v>
      </c>
      <c r="D240" s="375">
        <f t="shared" si="30"/>
        <v>2000</v>
      </c>
      <c r="E240" s="371">
        <v>1700</v>
      </c>
      <c r="F240" s="371">
        <v>1700</v>
      </c>
      <c r="G240" s="116">
        <v>1500</v>
      </c>
      <c r="H240" s="150">
        <f>ROUND(G240*0.7,-1)</f>
        <v>1050</v>
      </c>
      <c r="I240" s="379">
        <v>2500</v>
      </c>
      <c r="J240" s="377">
        <f>E240/C240</f>
        <v>1.1333333333333333</v>
      </c>
      <c r="K240" s="371">
        <f>D240</f>
        <v>2000</v>
      </c>
      <c r="L240" s="378">
        <f>E240-D240</f>
        <v>-300</v>
      </c>
      <c r="M240" s="181"/>
      <c r="N240" s="295">
        <f t="shared" si="23"/>
        <v>-300</v>
      </c>
      <c r="O240" s="296">
        <f t="shared" ref="O240:O254" si="46">H240/C240</f>
        <v>0.7</v>
      </c>
      <c r="R240" s="294">
        <f t="shared" si="29"/>
        <v>1</v>
      </c>
    </row>
    <row r="241" spans="1:18" s="294" customFormat="1" ht="31" x14ac:dyDescent="0.35">
      <c r="A241" s="156" t="s">
        <v>381</v>
      </c>
      <c r="B241" s="112" t="s">
        <v>3217</v>
      </c>
      <c r="C241" s="170">
        <v>600</v>
      </c>
      <c r="D241" s="375">
        <f t="shared" si="30"/>
        <v>800</v>
      </c>
      <c r="E241" s="371">
        <v>700</v>
      </c>
      <c r="F241" s="371">
        <v>900</v>
      </c>
      <c r="G241" s="170">
        <v>600</v>
      </c>
      <c r="H241" s="150">
        <f>ROUND(G241*0.7,-1)</f>
        <v>420</v>
      </c>
      <c r="I241" s="379">
        <v>1000</v>
      </c>
      <c r="J241" s="377">
        <f>E241/C241</f>
        <v>1.1666666666666667</v>
      </c>
      <c r="K241" s="371">
        <f>D241</f>
        <v>800</v>
      </c>
      <c r="L241" s="378">
        <f>E241-D241</f>
        <v>-100</v>
      </c>
      <c r="M241" s="180"/>
      <c r="N241" s="295">
        <f t="shared" si="23"/>
        <v>-100</v>
      </c>
      <c r="O241" s="296">
        <f t="shared" si="46"/>
        <v>0.7</v>
      </c>
      <c r="R241" s="294">
        <f t="shared" si="29"/>
        <v>1</v>
      </c>
    </row>
    <row r="242" spans="1:18" s="294" customFormat="1" x14ac:dyDescent="0.35">
      <c r="A242" s="156" t="s">
        <v>382</v>
      </c>
      <c r="B242" s="112" t="s">
        <v>3218</v>
      </c>
      <c r="C242" s="116">
        <v>1200</v>
      </c>
      <c r="D242" s="375">
        <f t="shared" si="30"/>
        <v>1600</v>
      </c>
      <c r="E242" s="371">
        <v>1300</v>
      </c>
      <c r="F242" s="371">
        <v>1400</v>
      </c>
      <c r="G242" s="116">
        <v>1200</v>
      </c>
      <c r="H242" s="150">
        <f>ROUND(G242*0.7,-1)</f>
        <v>840</v>
      </c>
      <c r="I242" s="379">
        <v>2000</v>
      </c>
      <c r="J242" s="377">
        <f>E242/C242</f>
        <v>1.0833333333333333</v>
      </c>
      <c r="K242" s="371">
        <f>D242</f>
        <v>1600</v>
      </c>
      <c r="L242" s="378">
        <f>E242-D242</f>
        <v>-300</v>
      </c>
      <c r="M242" s="180"/>
      <c r="N242" s="295">
        <f t="shared" si="23"/>
        <v>-300</v>
      </c>
      <c r="O242" s="296">
        <f t="shared" si="46"/>
        <v>0.7</v>
      </c>
      <c r="R242" s="294">
        <f t="shared" si="29"/>
        <v>1</v>
      </c>
    </row>
    <row r="243" spans="1:18" s="294" customFormat="1" ht="31" x14ac:dyDescent="0.35">
      <c r="A243" s="156" t="s">
        <v>69</v>
      </c>
      <c r="B243" s="112" t="s">
        <v>3219</v>
      </c>
      <c r="C243" s="112"/>
      <c r="D243" s="375"/>
      <c r="E243" s="371"/>
      <c r="F243" s="371"/>
      <c r="G243" s="371"/>
      <c r="H243" s="150"/>
      <c r="I243" s="379"/>
      <c r="J243" s="377"/>
      <c r="K243" s="371"/>
      <c r="L243" s="378"/>
      <c r="M243" s="180"/>
      <c r="N243" s="295">
        <f t="shared" si="23"/>
        <v>0</v>
      </c>
      <c r="O243" s="296" t="e">
        <f t="shared" si="46"/>
        <v>#DIV/0!</v>
      </c>
      <c r="R243" s="294" t="e">
        <f t="shared" si="29"/>
        <v>#DIV/0!</v>
      </c>
    </row>
    <row r="244" spans="1:18" s="294" customFormat="1" ht="31" x14ac:dyDescent="0.3">
      <c r="A244" s="156" t="s">
        <v>2069</v>
      </c>
      <c r="B244" s="112" t="s">
        <v>3220</v>
      </c>
      <c r="C244" s="170">
        <v>800</v>
      </c>
      <c r="D244" s="375">
        <f t="shared" si="30"/>
        <v>1000</v>
      </c>
      <c r="E244" s="371">
        <v>900</v>
      </c>
      <c r="F244" s="371">
        <v>900</v>
      </c>
      <c r="G244" s="170">
        <v>800</v>
      </c>
      <c r="H244" s="150">
        <f>ROUND(G244*0.7,-1)</f>
        <v>560</v>
      </c>
      <c r="I244" s="379">
        <v>1500</v>
      </c>
      <c r="J244" s="377">
        <f>E244/C244</f>
        <v>1.125</v>
      </c>
      <c r="K244" s="371">
        <f>D244</f>
        <v>1000</v>
      </c>
      <c r="L244" s="378">
        <f>E244-D244</f>
        <v>-100</v>
      </c>
      <c r="M244" s="404"/>
      <c r="N244" s="295">
        <f t="shared" si="23"/>
        <v>-100</v>
      </c>
      <c r="O244" s="296">
        <f t="shared" si="46"/>
        <v>0.7</v>
      </c>
      <c r="R244" s="294">
        <f t="shared" si="29"/>
        <v>1</v>
      </c>
    </row>
    <row r="245" spans="1:18" s="294" customFormat="1" x14ac:dyDescent="0.3">
      <c r="A245" s="156" t="s">
        <v>2071</v>
      </c>
      <c r="B245" s="112" t="s">
        <v>3221</v>
      </c>
      <c r="C245" s="170">
        <v>600</v>
      </c>
      <c r="D245" s="375">
        <f t="shared" si="30"/>
        <v>800</v>
      </c>
      <c r="E245" s="371">
        <v>700</v>
      </c>
      <c r="F245" s="371">
        <v>800</v>
      </c>
      <c r="G245" s="170">
        <v>600</v>
      </c>
      <c r="H245" s="150">
        <f>ROUND(G245*0.7,-1)</f>
        <v>420</v>
      </c>
      <c r="I245" s="379">
        <v>1000</v>
      </c>
      <c r="J245" s="377">
        <f>E245/C245</f>
        <v>1.1666666666666667</v>
      </c>
      <c r="K245" s="371">
        <f>D245</f>
        <v>800</v>
      </c>
      <c r="L245" s="378">
        <f>E245-D245</f>
        <v>-100</v>
      </c>
      <c r="M245" s="404"/>
      <c r="N245" s="295">
        <f t="shared" si="23"/>
        <v>-100</v>
      </c>
      <c r="O245" s="296">
        <f t="shared" si="46"/>
        <v>0.7</v>
      </c>
      <c r="R245" s="294">
        <f t="shared" si="29"/>
        <v>1</v>
      </c>
    </row>
    <row r="246" spans="1:18" s="294" customFormat="1" x14ac:dyDescent="0.35">
      <c r="A246" s="391" t="s">
        <v>71</v>
      </c>
      <c r="B246" s="112" t="s">
        <v>3222</v>
      </c>
      <c r="C246" s="170"/>
      <c r="D246" s="375"/>
      <c r="E246" s="371"/>
      <c r="F246" s="371"/>
      <c r="G246" s="371"/>
      <c r="H246" s="150"/>
      <c r="I246" s="379"/>
      <c r="J246" s="377"/>
      <c r="K246" s="371"/>
      <c r="L246" s="378"/>
      <c r="M246" s="180"/>
      <c r="N246" s="295">
        <f t="shared" si="23"/>
        <v>0</v>
      </c>
      <c r="O246" s="296" t="e">
        <f t="shared" si="46"/>
        <v>#DIV/0!</v>
      </c>
      <c r="R246" s="294" t="e">
        <f t="shared" si="29"/>
        <v>#DIV/0!</v>
      </c>
    </row>
    <row r="247" spans="1:18" s="294" customFormat="1" x14ac:dyDescent="0.35">
      <c r="A247" s="156" t="s">
        <v>3223</v>
      </c>
      <c r="B247" s="112" t="s">
        <v>3224</v>
      </c>
      <c r="C247" s="116">
        <v>1000</v>
      </c>
      <c r="D247" s="375">
        <f t="shared" si="30"/>
        <v>1300</v>
      </c>
      <c r="E247" s="371">
        <v>1300</v>
      </c>
      <c r="F247" s="371">
        <v>1200</v>
      </c>
      <c r="G247" s="116">
        <v>1000</v>
      </c>
      <c r="H247" s="150">
        <f>ROUND(G247*0.7,-1)</f>
        <v>700</v>
      </c>
      <c r="I247" s="379">
        <v>1500</v>
      </c>
      <c r="J247" s="377">
        <f>E247/C247</f>
        <v>1.3</v>
      </c>
      <c r="K247" s="371">
        <f>D247</f>
        <v>1300</v>
      </c>
      <c r="L247" s="378"/>
      <c r="M247" s="181"/>
      <c r="N247" s="295">
        <f t="shared" si="23"/>
        <v>0</v>
      </c>
      <c r="O247" s="296">
        <f t="shared" si="46"/>
        <v>0.7</v>
      </c>
      <c r="R247" s="294">
        <f t="shared" si="29"/>
        <v>1</v>
      </c>
    </row>
    <row r="248" spans="1:18" s="294" customFormat="1" ht="31" x14ac:dyDescent="0.35">
      <c r="A248" s="156" t="s">
        <v>3225</v>
      </c>
      <c r="B248" s="112" t="s">
        <v>3226</v>
      </c>
      <c r="C248" s="170">
        <v>700</v>
      </c>
      <c r="D248" s="375">
        <f t="shared" si="30"/>
        <v>900</v>
      </c>
      <c r="E248" s="371">
        <v>800</v>
      </c>
      <c r="F248" s="371">
        <v>900</v>
      </c>
      <c r="G248" s="170">
        <v>700</v>
      </c>
      <c r="H248" s="150">
        <f>ROUND(G248*0.7,-1)</f>
        <v>490</v>
      </c>
      <c r="I248" s="379">
        <v>1500</v>
      </c>
      <c r="J248" s="377">
        <f>E248/C248</f>
        <v>1.1428571428571428</v>
      </c>
      <c r="K248" s="371">
        <f>D248</f>
        <v>900</v>
      </c>
      <c r="L248" s="378">
        <f>E248-D248</f>
        <v>-100</v>
      </c>
      <c r="M248" s="181"/>
      <c r="N248" s="295">
        <f t="shared" si="23"/>
        <v>-100</v>
      </c>
      <c r="O248" s="296">
        <f t="shared" si="46"/>
        <v>0.7</v>
      </c>
      <c r="R248" s="294">
        <f t="shared" si="29"/>
        <v>1</v>
      </c>
    </row>
    <row r="249" spans="1:18" s="294" customFormat="1" x14ac:dyDescent="0.35">
      <c r="A249" s="156" t="s">
        <v>3227</v>
      </c>
      <c r="B249" s="112" t="s">
        <v>3228</v>
      </c>
      <c r="C249" s="116">
        <v>1000</v>
      </c>
      <c r="D249" s="375">
        <f t="shared" si="30"/>
        <v>1300</v>
      </c>
      <c r="E249" s="371">
        <v>1300</v>
      </c>
      <c r="F249" s="371">
        <v>1200</v>
      </c>
      <c r="G249" s="116">
        <v>1000</v>
      </c>
      <c r="H249" s="150">
        <f>ROUND(G249*0.7,-1)</f>
        <v>700</v>
      </c>
      <c r="I249" s="379">
        <v>1800</v>
      </c>
      <c r="J249" s="377">
        <f>E249/C249</f>
        <v>1.3</v>
      </c>
      <c r="K249" s="371">
        <f>D249</f>
        <v>1300</v>
      </c>
      <c r="L249" s="378"/>
      <c r="M249" s="181"/>
      <c r="N249" s="295">
        <f t="shared" si="23"/>
        <v>0</v>
      </c>
      <c r="O249" s="296">
        <f t="shared" si="46"/>
        <v>0.7</v>
      </c>
      <c r="R249" s="294">
        <f t="shared" si="29"/>
        <v>1</v>
      </c>
    </row>
    <row r="250" spans="1:18" s="294" customFormat="1" x14ac:dyDescent="0.35">
      <c r="A250" s="156" t="s">
        <v>3229</v>
      </c>
      <c r="B250" s="112" t="s">
        <v>3230</v>
      </c>
      <c r="C250" s="170">
        <v>700</v>
      </c>
      <c r="D250" s="375">
        <f t="shared" si="30"/>
        <v>900</v>
      </c>
      <c r="E250" s="371">
        <v>800</v>
      </c>
      <c r="F250" s="371">
        <v>900</v>
      </c>
      <c r="G250" s="170">
        <v>700</v>
      </c>
      <c r="H250" s="150">
        <f>ROUND(G250*0.7,-1)</f>
        <v>490</v>
      </c>
      <c r="I250" s="379">
        <v>1500</v>
      </c>
      <c r="J250" s="377">
        <f>E250/C250</f>
        <v>1.1428571428571428</v>
      </c>
      <c r="K250" s="371">
        <f>D250</f>
        <v>900</v>
      </c>
      <c r="L250" s="378">
        <f>E250-D250</f>
        <v>-100</v>
      </c>
      <c r="M250" s="181"/>
      <c r="N250" s="295">
        <f t="shared" ref="N250:N270" si="47">E250-D250</f>
        <v>-100</v>
      </c>
      <c r="O250" s="296">
        <f t="shared" si="46"/>
        <v>0.7</v>
      </c>
      <c r="R250" s="294">
        <f t="shared" si="29"/>
        <v>1</v>
      </c>
    </row>
    <row r="251" spans="1:18" s="294" customFormat="1" x14ac:dyDescent="0.35">
      <c r="A251" s="156" t="s">
        <v>3231</v>
      </c>
      <c r="B251" s="112" t="s">
        <v>3232</v>
      </c>
      <c r="C251" s="170">
        <v>500</v>
      </c>
      <c r="D251" s="375">
        <f t="shared" si="30"/>
        <v>700</v>
      </c>
      <c r="E251" s="371">
        <v>600</v>
      </c>
      <c r="F251" s="371">
        <v>800</v>
      </c>
      <c r="G251" s="170">
        <v>500</v>
      </c>
      <c r="H251" s="150">
        <f>ROUND(G251*0.7,-1)</f>
        <v>350</v>
      </c>
      <c r="I251" s="379">
        <v>900</v>
      </c>
      <c r="J251" s="377">
        <f>E251/C251</f>
        <v>1.2</v>
      </c>
      <c r="K251" s="371">
        <f>D251</f>
        <v>700</v>
      </c>
      <c r="L251" s="378">
        <f>E251-D251</f>
        <v>-100</v>
      </c>
      <c r="M251" s="181"/>
      <c r="N251" s="295">
        <f t="shared" si="47"/>
        <v>-100</v>
      </c>
      <c r="O251" s="296">
        <f t="shared" si="46"/>
        <v>0.7</v>
      </c>
      <c r="R251" s="294">
        <f t="shared" si="29"/>
        <v>1</v>
      </c>
    </row>
    <row r="252" spans="1:18" s="294" customFormat="1" ht="31" x14ac:dyDescent="0.35">
      <c r="A252" s="156" t="s">
        <v>389</v>
      </c>
      <c r="B252" s="112" t="s">
        <v>3233</v>
      </c>
      <c r="C252" s="116"/>
      <c r="D252" s="375"/>
      <c r="E252" s="371"/>
      <c r="F252" s="371"/>
      <c r="G252" s="371"/>
      <c r="H252" s="150"/>
      <c r="I252" s="379"/>
      <c r="J252" s="377"/>
      <c r="K252" s="371"/>
      <c r="L252" s="378"/>
      <c r="M252" s="180"/>
      <c r="N252" s="295">
        <f t="shared" si="47"/>
        <v>0</v>
      </c>
      <c r="O252" s="296" t="e">
        <f t="shared" si="46"/>
        <v>#DIV/0!</v>
      </c>
      <c r="R252" s="294" t="e">
        <f t="shared" si="29"/>
        <v>#DIV/0!</v>
      </c>
    </row>
    <row r="253" spans="1:18" s="294" customFormat="1" ht="31" x14ac:dyDescent="0.35">
      <c r="A253" s="156" t="s">
        <v>2489</v>
      </c>
      <c r="B253" s="112" t="s">
        <v>3234</v>
      </c>
      <c r="C253" s="170">
        <v>800</v>
      </c>
      <c r="D253" s="375">
        <f t="shared" si="30"/>
        <v>1000</v>
      </c>
      <c r="E253" s="371">
        <v>900</v>
      </c>
      <c r="F253" s="371">
        <v>900</v>
      </c>
      <c r="G253" s="170">
        <v>800</v>
      </c>
      <c r="H253" s="150">
        <f>ROUND(G253*0.7,-1)</f>
        <v>560</v>
      </c>
      <c r="I253" s="379">
        <v>1500</v>
      </c>
      <c r="J253" s="377">
        <f>E253/C253</f>
        <v>1.125</v>
      </c>
      <c r="K253" s="371">
        <f>D253</f>
        <v>1000</v>
      </c>
      <c r="L253" s="378">
        <f>E253-D253</f>
        <v>-100</v>
      </c>
      <c r="M253" s="181"/>
      <c r="N253" s="295">
        <f t="shared" si="47"/>
        <v>-100</v>
      </c>
      <c r="O253" s="296">
        <f t="shared" si="46"/>
        <v>0.7</v>
      </c>
      <c r="R253" s="294">
        <f t="shared" si="29"/>
        <v>1</v>
      </c>
    </row>
    <row r="254" spans="1:18" s="294" customFormat="1" x14ac:dyDescent="0.35">
      <c r="A254" s="156" t="s">
        <v>2491</v>
      </c>
      <c r="B254" s="112" t="s">
        <v>3235</v>
      </c>
      <c r="C254" s="170">
        <v>600</v>
      </c>
      <c r="D254" s="375">
        <f t="shared" si="30"/>
        <v>800</v>
      </c>
      <c r="E254" s="371">
        <v>800</v>
      </c>
      <c r="F254" s="371">
        <v>800</v>
      </c>
      <c r="G254" s="170">
        <v>600</v>
      </c>
      <c r="H254" s="150">
        <f>ROUND(G254*0.7,-1)</f>
        <v>420</v>
      </c>
      <c r="I254" s="379">
        <v>1200</v>
      </c>
      <c r="J254" s="377">
        <f>E254/C254</f>
        <v>1.3333333333333333</v>
      </c>
      <c r="K254" s="371">
        <f>D254</f>
        <v>800</v>
      </c>
      <c r="L254" s="378"/>
      <c r="M254" s="181"/>
      <c r="N254" s="295">
        <f t="shared" si="47"/>
        <v>0</v>
      </c>
      <c r="O254" s="296">
        <f t="shared" si="46"/>
        <v>0.7</v>
      </c>
      <c r="R254" s="294">
        <f t="shared" si="29"/>
        <v>1</v>
      </c>
    </row>
    <row r="255" spans="1:18" s="294" customFormat="1" ht="58.5" customHeight="1" x14ac:dyDescent="0.35">
      <c r="A255" s="156">
        <v>2</v>
      </c>
      <c r="B255" s="112" t="s">
        <v>3236</v>
      </c>
      <c r="C255" s="170"/>
      <c r="D255" s="375"/>
      <c r="E255" s="371"/>
      <c r="F255" s="371">
        <v>1700</v>
      </c>
      <c r="G255" s="116">
        <v>1500</v>
      </c>
      <c r="H255" s="150">
        <f>ROUND(G255*0.7,-1)</f>
        <v>1050</v>
      </c>
      <c r="I255" s="379"/>
      <c r="J255" s="377"/>
      <c r="K255" s="371"/>
      <c r="L255" s="378"/>
      <c r="M255" s="181" t="s">
        <v>3237</v>
      </c>
      <c r="N255" s="295">
        <f t="shared" si="47"/>
        <v>0</v>
      </c>
      <c r="O255" s="296"/>
      <c r="R255" s="294" t="e">
        <f t="shared" si="29"/>
        <v>#DIV/0!</v>
      </c>
    </row>
    <row r="256" spans="1:18" s="294" customFormat="1" ht="15.5" customHeight="1" x14ac:dyDescent="0.35">
      <c r="A256" s="156" t="s">
        <v>74</v>
      </c>
      <c r="B256" s="112" t="s">
        <v>3238</v>
      </c>
      <c r="C256" s="116">
        <v>1500</v>
      </c>
      <c r="D256" s="375">
        <f t="shared" si="30"/>
        <v>2000</v>
      </c>
      <c r="E256" s="371">
        <v>1700</v>
      </c>
      <c r="F256" s="371"/>
      <c r="G256" s="371"/>
      <c r="H256" s="150"/>
      <c r="I256" s="379">
        <v>2500</v>
      </c>
      <c r="J256" s="377">
        <f>E256/C256</f>
        <v>1.1333333333333333</v>
      </c>
      <c r="K256" s="371">
        <f>D256</f>
        <v>2000</v>
      </c>
      <c r="L256" s="378">
        <f>E256-D256</f>
        <v>-300</v>
      </c>
      <c r="M256" s="680" t="s">
        <v>3239</v>
      </c>
      <c r="N256" s="295">
        <f t="shared" si="47"/>
        <v>-300</v>
      </c>
      <c r="O256" s="296">
        <f>H256/C256</f>
        <v>0</v>
      </c>
      <c r="R256" s="294">
        <f t="shared" si="29"/>
        <v>0</v>
      </c>
    </row>
    <row r="257" spans="1:18" s="294" customFormat="1" ht="31" x14ac:dyDescent="0.35">
      <c r="A257" s="156" t="s">
        <v>76</v>
      </c>
      <c r="B257" s="112" t="s">
        <v>3240</v>
      </c>
      <c r="C257" s="116">
        <v>1500</v>
      </c>
      <c r="D257" s="375">
        <f t="shared" si="30"/>
        <v>2000</v>
      </c>
      <c r="E257" s="371">
        <v>1700</v>
      </c>
      <c r="F257" s="371"/>
      <c r="G257" s="371"/>
      <c r="H257" s="150"/>
      <c r="I257" s="379">
        <v>3000</v>
      </c>
      <c r="J257" s="377">
        <f>E257/C257</f>
        <v>1.1333333333333333</v>
      </c>
      <c r="K257" s="371">
        <f>D257</f>
        <v>2000</v>
      </c>
      <c r="L257" s="378">
        <f>E257-D257</f>
        <v>-300</v>
      </c>
      <c r="M257" s="680"/>
      <c r="N257" s="295">
        <f t="shared" si="47"/>
        <v>-300</v>
      </c>
      <c r="O257" s="296">
        <f>H257/C257</f>
        <v>0</v>
      </c>
      <c r="R257" s="294">
        <f t="shared" si="29"/>
        <v>0</v>
      </c>
    </row>
    <row r="258" spans="1:18" s="294" customFormat="1" x14ac:dyDescent="0.35">
      <c r="A258" s="110"/>
      <c r="B258" s="168" t="s">
        <v>1955</v>
      </c>
      <c r="C258" s="397"/>
      <c r="D258" s="370">
        <f t="shared" si="30"/>
        <v>0</v>
      </c>
      <c r="E258" s="372">
        <v>1300</v>
      </c>
      <c r="F258" s="372"/>
      <c r="G258" s="372"/>
      <c r="H258" s="201"/>
      <c r="I258" s="405">
        <v>1700</v>
      </c>
      <c r="J258" s="399" t="e">
        <f>E258/C258</f>
        <v>#DIV/0!</v>
      </c>
      <c r="K258" s="372">
        <f>D258</f>
        <v>0</v>
      </c>
      <c r="L258" s="400"/>
      <c r="M258" s="680"/>
      <c r="N258" s="295">
        <f t="shared" si="47"/>
        <v>1300</v>
      </c>
      <c r="O258" s="296" t="e">
        <f>H258/C258</f>
        <v>#DIV/0!</v>
      </c>
      <c r="R258" s="294" t="e">
        <f t="shared" si="29"/>
        <v>#DIV/0!</v>
      </c>
    </row>
    <row r="259" spans="1:18" s="294" customFormat="1" ht="31" x14ac:dyDescent="0.35">
      <c r="A259" s="156">
        <v>3</v>
      </c>
      <c r="B259" s="112" t="s">
        <v>3241</v>
      </c>
      <c r="C259" s="170">
        <v>500</v>
      </c>
      <c r="D259" s="375">
        <f t="shared" si="30"/>
        <v>700</v>
      </c>
      <c r="E259" s="371">
        <v>600</v>
      </c>
      <c r="F259" s="371">
        <v>700</v>
      </c>
      <c r="G259" s="170">
        <v>500</v>
      </c>
      <c r="H259" s="150">
        <f>ROUND(G259*0.7,-1)</f>
        <v>350</v>
      </c>
      <c r="I259" s="379">
        <v>1500</v>
      </c>
      <c r="J259" s="377">
        <f>E259/C259</f>
        <v>1.2</v>
      </c>
      <c r="K259" s="371">
        <f>D259</f>
        <v>700</v>
      </c>
      <c r="L259" s="378">
        <f>E259-D259</f>
        <v>-100</v>
      </c>
      <c r="M259" s="180"/>
      <c r="N259" s="295">
        <f t="shared" si="47"/>
        <v>-100</v>
      </c>
      <c r="O259" s="296">
        <f>H259/C259</f>
        <v>0.7</v>
      </c>
      <c r="R259" s="294">
        <f t="shared" si="29"/>
        <v>1</v>
      </c>
    </row>
    <row r="260" spans="1:18" s="294" customFormat="1" ht="31" x14ac:dyDescent="0.35">
      <c r="A260" s="156">
        <v>4</v>
      </c>
      <c r="B260" s="112" t="s">
        <v>3242</v>
      </c>
      <c r="C260" s="170">
        <v>500</v>
      </c>
      <c r="D260" s="375">
        <f t="shared" si="30"/>
        <v>700</v>
      </c>
      <c r="E260" s="371">
        <v>600</v>
      </c>
      <c r="F260" s="371">
        <v>700</v>
      </c>
      <c r="G260" s="170">
        <v>500</v>
      </c>
      <c r="H260" s="150">
        <f>ROUND(G260*0.7,-1)</f>
        <v>350</v>
      </c>
      <c r="I260" s="379">
        <v>1500</v>
      </c>
      <c r="J260" s="377">
        <f>E260/C260</f>
        <v>1.2</v>
      </c>
      <c r="K260" s="371">
        <f>D260</f>
        <v>700</v>
      </c>
      <c r="L260" s="378">
        <f>E260-D260</f>
        <v>-100</v>
      </c>
      <c r="M260" s="180"/>
      <c r="N260" s="295">
        <f t="shared" si="47"/>
        <v>-100</v>
      </c>
      <c r="O260" s="296">
        <f>H260/C260</f>
        <v>0.7</v>
      </c>
      <c r="R260" s="294">
        <f t="shared" si="29"/>
        <v>1</v>
      </c>
    </row>
    <row r="261" spans="1:18" s="294" customFormat="1" x14ac:dyDescent="0.35">
      <c r="A261" s="110" t="s">
        <v>421</v>
      </c>
      <c r="B261" s="168" t="s">
        <v>3243</v>
      </c>
      <c r="C261" s="186"/>
      <c r="D261" s="375"/>
      <c r="E261" s="371"/>
      <c r="F261" s="371"/>
      <c r="G261" s="371"/>
      <c r="H261" s="150"/>
      <c r="I261" s="380"/>
      <c r="J261" s="377"/>
      <c r="K261" s="371"/>
      <c r="L261" s="378"/>
      <c r="M261" s="180"/>
      <c r="N261" s="295">
        <f t="shared" si="47"/>
        <v>0</v>
      </c>
      <c r="O261" s="296"/>
      <c r="P261" s="294" t="s">
        <v>2982</v>
      </c>
      <c r="R261" s="294" t="e">
        <f t="shared" si="29"/>
        <v>#DIV/0!</v>
      </c>
    </row>
    <row r="262" spans="1:18" s="294" customFormat="1" ht="31" x14ac:dyDescent="0.35">
      <c r="A262" s="156">
        <v>1</v>
      </c>
      <c r="B262" s="112" t="s">
        <v>3244</v>
      </c>
      <c r="C262" s="116">
        <v>2500</v>
      </c>
      <c r="D262" s="375">
        <f t="shared" si="30"/>
        <v>3300</v>
      </c>
      <c r="E262" s="371">
        <v>2800</v>
      </c>
      <c r="F262" s="371">
        <v>2800</v>
      </c>
      <c r="G262" s="116">
        <v>2750</v>
      </c>
      <c r="H262" s="150">
        <f t="shared" ref="H262:H271" si="48">ROUND(G262*0.7,-1)</f>
        <v>1930</v>
      </c>
      <c r="I262" s="380">
        <v>4000</v>
      </c>
      <c r="J262" s="377">
        <f t="shared" ref="J262:J270" si="49">E262/C262</f>
        <v>1.1200000000000001</v>
      </c>
      <c r="K262" s="371">
        <f t="shared" ref="K262:K270" si="50">D262</f>
        <v>3300</v>
      </c>
      <c r="L262" s="378">
        <f t="shared" ref="L262:L270" si="51">E262-D262</f>
        <v>-500</v>
      </c>
      <c r="M262" s="180"/>
      <c r="N262" s="295">
        <f t="shared" si="47"/>
        <v>-500</v>
      </c>
      <c r="O262" s="296">
        <f t="shared" ref="O262:O270" si="52">H262/C262</f>
        <v>0.77200000000000002</v>
      </c>
      <c r="P262" s="299">
        <f t="shared" ref="P262:P270" si="53">C262*1.1</f>
        <v>2750</v>
      </c>
      <c r="R262" s="294">
        <f t="shared" si="29"/>
        <v>1.1000000000000001</v>
      </c>
    </row>
    <row r="263" spans="1:18" s="294" customFormat="1" ht="53" customHeight="1" x14ac:dyDescent="0.35">
      <c r="A263" s="156">
        <v>2</v>
      </c>
      <c r="B263" s="112" t="s">
        <v>3245</v>
      </c>
      <c r="C263" s="116">
        <v>1500</v>
      </c>
      <c r="D263" s="375">
        <f t="shared" si="30"/>
        <v>2000</v>
      </c>
      <c r="E263" s="371">
        <v>1700</v>
      </c>
      <c r="F263" s="371">
        <v>1700</v>
      </c>
      <c r="G263" s="371">
        <v>1650</v>
      </c>
      <c r="H263" s="150">
        <f t="shared" si="48"/>
        <v>1160</v>
      </c>
      <c r="I263" s="380">
        <v>2500</v>
      </c>
      <c r="J263" s="377">
        <f t="shared" si="49"/>
        <v>1.1333333333333333</v>
      </c>
      <c r="K263" s="371">
        <f t="shared" si="50"/>
        <v>2000</v>
      </c>
      <c r="L263" s="378">
        <f t="shared" si="51"/>
        <v>-300</v>
      </c>
      <c r="M263" s="165" t="s">
        <v>5919</v>
      </c>
      <c r="N263" s="295">
        <f t="shared" si="47"/>
        <v>-300</v>
      </c>
      <c r="O263" s="296">
        <f t="shared" si="52"/>
        <v>0.77333333333333332</v>
      </c>
      <c r="P263" s="299">
        <f t="shared" si="53"/>
        <v>1650.0000000000002</v>
      </c>
      <c r="R263" s="294">
        <f t="shared" si="29"/>
        <v>1.1000000000000001</v>
      </c>
    </row>
    <row r="264" spans="1:18" s="294" customFormat="1" ht="31" x14ac:dyDescent="0.35">
      <c r="A264" s="156">
        <v>3</v>
      </c>
      <c r="B264" s="112" t="s">
        <v>3246</v>
      </c>
      <c r="C264" s="116">
        <v>1200</v>
      </c>
      <c r="D264" s="375">
        <f t="shared" si="30"/>
        <v>1600</v>
      </c>
      <c r="E264" s="371">
        <v>1300</v>
      </c>
      <c r="F264" s="371">
        <v>1350</v>
      </c>
      <c r="G264" s="116">
        <v>1200</v>
      </c>
      <c r="H264" s="150">
        <f t="shared" si="48"/>
        <v>840</v>
      </c>
      <c r="I264" s="380">
        <v>1800</v>
      </c>
      <c r="J264" s="377">
        <f t="shared" si="49"/>
        <v>1.0833333333333333</v>
      </c>
      <c r="K264" s="371">
        <f t="shared" si="50"/>
        <v>1600</v>
      </c>
      <c r="L264" s="378">
        <f t="shared" si="51"/>
        <v>-300</v>
      </c>
      <c r="M264" s="180"/>
      <c r="N264" s="295">
        <f t="shared" si="47"/>
        <v>-300</v>
      </c>
      <c r="O264" s="296">
        <f t="shared" si="52"/>
        <v>0.7</v>
      </c>
      <c r="P264" s="299">
        <f t="shared" si="53"/>
        <v>1320</v>
      </c>
      <c r="R264" s="294">
        <f t="shared" si="29"/>
        <v>1</v>
      </c>
    </row>
    <row r="265" spans="1:18" s="294" customFormat="1" x14ac:dyDescent="0.35">
      <c r="A265" s="156">
        <v>4</v>
      </c>
      <c r="B265" s="112" t="s">
        <v>3247</v>
      </c>
      <c r="C265" s="170">
        <v>800</v>
      </c>
      <c r="D265" s="375">
        <f t="shared" si="30"/>
        <v>1000</v>
      </c>
      <c r="E265" s="371">
        <v>900</v>
      </c>
      <c r="F265" s="371">
        <v>900</v>
      </c>
      <c r="G265" s="170">
        <v>800</v>
      </c>
      <c r="H265" s="150">
        <f t="shared" si="48"/>
        <v>560</v>
      </c>
      <c r="I265" s="380">
        <v>1300</v>
      </c>
      <c r="J265" s="377">
        <f t="shared" si="49"/>
        <v>1.125</v>
      </c>
      <c r="K265" s="371">
        <f t="shared" si="50"/>
        <v>1000</v>
      </c>
      <c r="L265" s="378">
        <f t="shared" si="51"/>
        <v>-100</v>
      </c>
      <c r="M265" s="180"/>
      <c r="N265" s="295">
        <f t="shared" si="47"/>
        <v>-100</v>
      </c>
      <c r="O265" s="296">
        <f t="shared" si="52"/>
        <v>0.7</v>
      </c>
      <c r="P265" s="299">
        <f t="shared" si="53"/>
        <v>880.00000000000011</v>
      </c>
      <c r="R265" s="294">
        <f t="shared" ref="R265:R329" si="54">G265/C265</f>
        <v>1</v>
      </c>
    </row>
    <row r="266" spans="1:18" s="294" customFormat="1" x14ac:dyDescent="0.35">
      <c r="A266" s="156">
        <v>5</v>
      </c>
      <c r="B266" s="112" t="s">
        <v>3248</v>
      </c>
      <c r="C266" s="170">
        <v>600</v>
      </c>
      <c r="D266" s="375">
        <f t="shared" si="30"/>
        <v>800</v>
      </c>
      <c r="E266" s="371">
        <v>700</v>
      </c>
      <c r="F266" s="371">
        <v>700</v>
      </c>
      <c r="G266" s="170">
        <v>600</v>
      </c>
      <c r="H266" s="150">
        <f t="shared" si="48"/>
        <v>420</v>
      </c>
      <c r="I266" s="380">
        <v>1000</v>
      </c>
      <c r="J266" s="377">
        <f t="shared" si="49"/>
        <v>1.1666666666666667</v>
      </c>
      <c r="K266" s="371">
        <f t="shared" si="50"/>
        <v>800</v>
      </c>
      <c r="L266" s="378">
        <f t="shared" si="51"/>
        <v>-100</v>
      </c>
      <c r="M266" s="180"/>
      <c r="N266" s="295">
        <f t="shared" si="47"/>
        <v>-100</v>
      </c>
      <c r="O266" s="296">
        <f t="shared" si="52"/>
        <v>0.7</v>
      </c>
      <c r="P266" s="299">
        <f t="shared" si="53"/>
        <v>660</v>
      </c>
      <c r="R266" s="294">
        <f t="shared" si="54"/>
        <v>1</v>
      </c>
    </row>
    <row r="267" spans="1:18" s="294" customFormat="1" x14ac:dyDescent="0.35">
      <c r="A267" s="156">
        <v>6</v>
      </c>
      <c r="B267" s="112" t="s">
        <v>3249</v>
      </c>
      <c r="C267" s="170">
        <v>600</v>
      </c>
      <c r="D267" s="375">
        <f t="shared" si="30"/>
        <v>800</v>
      </c>
      <c r="E267" s="371">
        <v>700</v>
      </c>
      <c r="F267" s="371">
        <v>700</v>
      </c>
      <c r="G267" s="170">
        <v>600</v>
      </c>
      <c r="H267" s="150">
        <f t="shared" si="48"/>
        <v>420</v>
      </c>
      <c r="I267" s="380">
        <v>1000</v>
      </c>
      <c r="J267" s="377">
        <f t="shared" si="49"/>
        <v>1.1666666666666667</v>
      </c>
      <c r="K267" s="371">
        <f t="shared" si="50"/>
        <v>800</v>
      </c>
      <c r="L267" s="378">
        <f t="shared" si="51"/>
        <v>-100</v>
      </c>
      <c r="M267" s="180"/>
      <c r="N267" s="295">
        <f t="shared" si="47"/>
        <v>-100</v>
      </c>
      <c r="O267" s="296">
        <f t="shared" si="52"/>
        <v>0.7</v>
      </c>
      <c r="P267" s="299">
        <f t="shared" si="53"/>
        <v>660</v>
      </c>
      <c r="R267" s="294">
        <f t="shared" si="54"/>
        <v>1</v>
      </c>
    </row>
    <row r="268" spans="1:18" s="294" customFormat="1" x14ac:dyDescent="0.35">
      <c r="A268" s="156">
        <v>7</v>
      </c>
      <c r="B268" s="112" t="s">
        <v>3250</v>
      </c>
      <c r="C268" s="170">
        <v>600</v>
      </c>
      <c r="D268" s="375">
        <f t="shared" si="30"/>
        <v>800</v>
      </c>
      <c r="E268" s="371">
        <v>700</v>
      </c>
      <c r="F268" s="371">
        <v>700</v>
      </c>
      <c r="G268" s="170">
        <v>600</v>
      </c>
      <c r="H268" s="150">
        <f t="shared" si="48"/>
        <v>420</v>
      </c>
      <c r="I268" s="380">
        <v>1000</v>
      </c>
      <c r="J268" s="377">
        <f t="shared" si="49"/>
        <v>1.1666666666666667</v>
      </c>
      <c r="K268" s="371">
        <f t="shared" si="50"/>
        <v>800</v>
      </c>
      <c r="L268" s="378">
        <f t="shared" si="51"/>
        <v>-100</v>
      </c>
      <c r="M268" s="180"/>
      <c r="N268" s="295">
        <f t="shared" si="47"/>
        <v>-100</v>
      </c>
      <c r="O268" s="296">
        <f t="shared" si="52"/>
        <v>0.7</v>
      </c>
      <c r="P268" s="299">
        <f t="shared" si="53"/>
        <v>660</v>
      </c>
      <c r="R268" s="294">
        <f t="shared" si="54"/>
        <v>1</v>
      </c>
    </row>
    <row r="269" spans="1:18" s="294" customFormat="1" x14ac:dyDescent="0.35">
      <c r="A269" s="156">
        <v>8</v>
      </c>
      <c r="B269" s="112" t="s">
        <v>3251</v>
      </c>
      <c r="C269" s="116">
        <v>1000</v>
      </c>
      <c r="D269" s="375">
        <f t="shared" si="30"/>
        <v>1300</v>
      </c>
      <c r="E269" s="371">
        <v>1100</v>
      </c>
      <c r="F269" s="371">
        <v>1100</v>
      </c>
      <c r="G269" s="116">
        <v>1000</v>
      </c>
      <c r="H269" s="150">
        <f t="shared" si="48"/>
        <v>700</v>
      </c>
      <c r="I269" s="380">
        <v>1600</v>
      </c>
      <c r="J269" s="377">
        <f t="shared" si="49"/>
        <v>1.1000000000000001</v>
      </c>
      <c r="K269" s="371">
        <f t="shared" si="50"/>
        <v>1300</v>
      </c>
      <c r="L269" s="378">
        <f t="shared" si="51"/>
        <v>-200</v>
      </c>
      <c r="M269" s="180"/>
      <c r="N269" s="295">
        <f t="shared" si="47"/>
        <v>-200</v>
      </c>
      <c r="O269" s="296">
        <f t="shared" si="52"/>
        <v>0.7</v>
      </c>
      <c r="P269" s="299">
        <f t="shared" si="53"/>
        <v>1100</v>
      </c>
      <c r="R269" s="294">
        <f t="shared" si="54"/>
        <v>1</v>
      </c>
    </row>
    <row r="270" spans="1:18" s="294" customFormat="1" ht="31" x14ac:dyDescent="0.35">
      <c r="A270" s="156">
        <v>9</v>
      </c>
      <c r="B270" s="112" t="s">
        <v>3252</v>
      </c>
      <c r="C270" s="170">
        <v>600</v>
      </c>
      <c r="D270" s="375">
        <f t="shared" si="30"/>
        <v>800</v>
      </c>
      <c r="E270" s="371">
        <v>700</v>
      </c>
      <c r="F270" s="371">
        <v>700</v>
      </c>
      <c r="G270" s="170">
        <v>600</v>
      </c>
      <c r="H270" s="150">
        <f t="shared" si="48"/>
        <v>420</v>
      </c>
      <c r="I270" s="380">
        <v>1000</v>
      </c>
      <c r="J270" s="377">
        <f t="shared" si="49"/>
        <v>1.1666666666666667</v>
      </c>
      <c r="K270" s="371">
        <f t="shared" si="50"/>
        <v>800</v>
      </c>
      <c r="L270" s="378">
        <f t="shared" si="51"/>
        <v>-100</v>
      </c>
      <c r="M270" s="180"/>
      <c r="N270" s="295">
        <f t="shared" si="47"/>
        <v>-100</v>
      </c>
      <c r="O270" s="296">
        <f t="shared" si="52"/>
        <v>0.7</v>
      </c>
      <c r="P270" s="299">
        <f t="shared" si="53"/>
        <v>660</v>
      </c>
      <c r="R270" s="294">
        <f t="shared" si="54"/>
        <v>1</v>
      </c>
    </row>
    <row r="271" spans="1:18" s="301" customFormat="1" ht="31" x14ac:dyDescent="0.35">
      <c r="A271" s="156">
        <v>10</v>
      </c>
      <c r="B271" s="112" t="s">
        <v>5352</v>
      </c>
      <c r="C271" s="170"/>
      <c r="D271" s="375"/>
      <c r="E271" s="371"/>
      <c r="F271" s="375"/>
      <c r="G271" s="375">
        <v>1000</v>
      </c>
      <c r="H271" s="150">
        <f t="shared" si="48"/>
        <v>700</v>
      </c>
      <c r="I271" s="377"/>
      <c r="J271" s="371"/>
      <c r="K271" s="378"/>
      <c r="L271" s="406" t="s">
        <v>3097</v>
      </c>
      <c r="M271" s="407" t="s">
        <v>5920</v>
      </c>
      <c r="N271" s="300"/>
    </row>
    <row r="272" spans="1:18" s="294" customFormat="1" x14ac:dyDescent="0.35">
      <c r="A272" s="110" t="s">
        <v>427</v>
      </c>
      <c r="B272" s="168" t="s">
        <v>3253</v>
      </c>
      <c r="C272" s="110"/>
      <c r="D272" s="372"/>
      <c r="E272" s="372"/>
      <c r="F272" s="372"/>
      <c r="G272" s="372"/>
      <c r="H272" s="150"/>
      <c r="I272" s="380"/>
      <c r="J272" s="377"/>
      <c r="K272" s="371"/>
      <c r="L272" s="378"/>
      <c r="M272" s="180"/>
      <c r="N272" s="295">
        <f t="shared" ref="N272:N277" si="55">E272-D272</f>
        <v>0</v>
      </c>
      <c r="O272" s="296" t="e">
        <f t="shared" ref="O272:O286" si="56">H272/C272</f>
        <v>#DIV/0!</v>
      </c>
      <c r="P272" s="294" t="s">
        <v>2982</v>
      </c>
      <c r="R272" s="294" t="e">
        <f t="shared" si="54"/>
        <v>#DIV/0!</v>
      </c>
    </row>
    <row r="273" spans="1:18" s="294" customFormat="1" x14ac:dyDescent="0.35">
      <c r="A273" s="156">
        <v>1</v>
      </c>
      <c r="B273" s="112" t="s">
        <v>3254</v>
      </c>
      <c r="C273" s="170">
        <v>900</v>
      </c>
      <c r="D273" s="375">
        <f t="shared" ref="D273:D278" si="57">ROUND(C273*1.3,-2)</f>
        <v>1200</v>
      </c>
      <c r="E273" s="371">
        <v>1000</v>
      </c>
      <c r="F273" s="371">
        <v>1100</v>
      </c>
      <c r="G273" s="170">
        <v>900</v>
      </c>
      <c r="H273" s="150">
        <f t="shared" ref="H273:H278" si="58">ROUND(G273*0.7,-1)</f>
        <v>630</v>
      </c>
      <c r="I273" s="112">
        <v>1500</v>
      </c>
      <c r="J273" s="377">
        <f t="shared" ref="J273:J278" si="59">E273/C273</f>
        <v>1.1111111111111112</v>
      </c>
      <c r="K273" s="371">
        <f t="shared" ref="K273:K278" si="60">D273</f>
        <v>1200</v>
      </c>
      <c r="L273" s="378">
        <f t="shared" ref="L273:L278" si="61">E273-D273</f>
        <v>-200</v>
      </c>
      <c r="M273" s="180"/>
      <c r="N273" s="295">
        <f t="shared" si="55"/>
        <v>-200</v>
      </c>
      <c r="O273" s="296">
        <f t="shared" si="56"/>
        <v>0.7</v>
      </c>
      <c r="R273" s="294">
        <f t="shared" si="54"/>
        <v>1</v>
      </c>
    </row>
    <row r="274" spans="1:18" s="294" customFormat="1" ht="31" x14ac:dyDescent="0.35">
      <c r="A274" s="156">
        <v>2</v>
      </c>
      <c r="B274" s="112" t="s">
        <v>3255</v>
      </c>
      <c r="C274" s="170">
        <v>700</v>
      </c>
      <c r="D274" s="375">
        <f t="shared" si="57"/>
        <v>900</v>
      </c>
      <c r="E274" s="371">
        <v>800</v>
      </c>
      <c r="F274" s="371">
        <v>900</v>
      </c>
      <c r="G274" s="170">
        <v>700</v>
      </c>
      <c r="H274" s="150">
        <f t="shared" si="58"/>
        <v>490</v>
      </c>
      <c r="I274" s="112">
        <v>1300</v>
      </c>
      <c r="J274" s="377">
        <f t="shared" si="59"/>
        <v>1.1428571428571428</v>
      </c>
      <c r="K274" s="371">
        <f t="shared" si="60"/>
        <v>900</v>
      </c>
      <c r="L274" s="378">
        <f t="shared" si="61"/>
        <v>-100</v>
      </c>
      <c r="M274" s="180"/>
      <c r="N274" s="295">
        <f t="shared" si="55"/>
        <v>-100</v>
      </c>
      <c r="O274" s="296">
        <f t="shared" si="56"/>
        <v>0.7</v>
      </c>
      <c r="R274" s="294">
        <f t="shared" si="54"/>
        <v>1</v>
      </c>
    </row>
    <row r="275" spans="1:18" s="294" customFormat="1" x14ac:dyDescent="0.35">
      <c r="A275" s="156">
        <v>3</v>
      </c>
      <c r="B275" s="112" t="s">
        <v>3256</v>
      </c>
      <c r="C275" s="116">
        <v>1100</v>
      </c>
      <c r="D275" s="375">
        <f t="shared" si="57"/>
        <v>1400</v>
      </c>
      <c r="E275" s="371">
        <v>1200</v>
      </c>
      <c r="F275" s="371">
        <v>1300</v>
      </c>
      <c r="G275" s="116">
        <v>1100</v>
      </c>
      <c r="H275" s="150">
        <f t="shared" si="58"/>
        <v>770</v>
      </c>
      <c r="I275" s="112">
        <v>1700</v>
      </c>
      <c r="J275" s="377">
        <f t="shared" si="59"/>
        <v>1.0909090909090908</v>
      </c>
      <c r="K275" s="371">
        <f t="shared" si="60"/>
        <v>1400</v>
      </c>
      <c r="L275" s="378">
        <f t="shared" si="61"/>
        <v>-200</v>
      </c>
      <c r="M275" s="180"/>
      <c r="N275" s="295">
        <f t="shared" si="55"/>
        <v>-200</v>
      </c>
      <c r="O275" s="296">
        <f t="shared" si="56"/>
        <v>0.7</v>
      </c>
      <c r="R275" s="294">
        <f t="shared" si="54"/>
        <v>1</v>
      </c>
    </row>
    <row r="276" spans="1:18" s="294" customFormat="1" ht="15.5" customHeight="1" x14ac:dyDescent="0.35">
      <c r="A276" s="156">
        <v>4</v>
      </c>
      <c r="B276" s="112" t="s">
        <v>3257</v>
      </c>
      <c r="C276" s="116">
        <v>1000</v>
      </c>
      <c r="D276" s="375">
        <f t="shared" si="57"/>
        <v>1300</v>
      </c>
      <c r="E276" s="371">
        <v>1100</v>
      </c>
      <c r="F276" s="371">
        <v>1100</v>
      </c>
      <c r="G276" s="371">
        <v>1100</v>
      </c>
      <c r="H276" s="150">
        <f t="shared" si="58"/>
        <v>770</v>
      </c>
      <c r="I276" s="112">
        <v>1600</v>
      </c>
      <c r="J276" s="377">
        <f t="shared" si="59"/>
        <v>1.1000000000000001</v>
      </c>
      <c r="K276" s="371">
        <f t="shared" si="60"/>
        <v>1300</v>
      </c>
      <c r="L276" s="378">
        <f t="shared" si="61"/>
        <v>-200</v>
      </c>
      <c r="M276" s="681" t="s">
        <v>5921</v>
      </c>
      <c r="N276" s="295">
        <f t="shared" si="55"/>
        <v>-200</v>
      </c>
      <c r="O276" s="296">
        <f t="shared" si="56"/>
        <v>0.77</v>
      </c>
      <c r="R276" s="294">
        <f t="shared" si="54"/>
        <v>1.1000000000000001</v>
      </c>
    </row>
    <row r="277" spans="1:18" s="294" customFormat="1" x14ac:dyDescent="0.35">
      <c r="A277" s="156">
        <v>5</v>
      </c>
      <c r="B277" s="65" t="s">
        <v>3258</v>
      </c>
      <c r="C277" s="170">
        <v>1000</v>
      </c>
      <c r="D277" s="375">
        <f t="shared" si="57"/>
        <v>1300</v>
      </c>
      <c r="E277" s="371">
        <v>800</v>
      </c>
      <c r="F277" s="371">
        <v>1800</v>
      </c>
      <c r="G277" s="371">
        <v>1500</v>
      </c>
      <c r="H277" s="150">
        <f t="shared" si="58"/>
        <v>1050</v>
      </c>
      <c r="I277" s="112">
        <v>2000</v>
      </c>
      <c r="J277" s="377">
        <f t="shared" si="59"/>
        <v>0.8</v>
      </c>
      <c r="K277" s="371">
        <f t="shared" si="60"/>
        <v>1300</v>
      </c>
      <c r="L277" s="378">
        <f t="shared" si="61"/>
        <v>-500</v>
      </c>
      <c r="M277" s="680"/>
      <c r="N277" s="295">
        <f t="shared" si="55"/>
        <v>-500</v>
      </c>
      <c r="O277" s="296">
        <f t="shared" si="56"/>
        <v>1.05</v>
      </c>
      <c r="R277" s="294">
        <f t="shared" si="54"/>
        <v>1.5</v>
      </c>
    </row>
    <row r="278" spans="1:18" s="294" customFormat="1" ht="56" customHeight="1" x14ac:dyDescent="0.35">
      <c r="A278" s="156">
        <v>6</v>
      </c>
      <c r="B278" s="65" t="s">
        <v>5922</v>
      </c>
      <c r="C278" s="170">
        <v>700</v>
      </c>
      <c r="D278" s="375">
        <f t="shared" si="57"/>
        <v>900</v>
      </c>
      <c r="E278" s="371">
        <v>800</v>
      </c>
      <c r="F278" s="371">
        <v>1500</v>
      </c>
      <c r="G278" s="371">
        <v>1000</v>
      </c>
      <c r="H278" s="150">
        <f t="shared" si="58"/>
        <v>700</v>
      </c>
      <c r="I278" s="112">
        <v>2000</v>
      </c>
      <c r="J278" s="377">
        <f t="shared" si="59"/>
        <v>1.1428571428571428</v>
      </c>
      <c r="K278" s="371">
        <f t="shared" si="60"/>
        <v>900</v>
      </c>
      <c r="L278" s="378">
        <f t="shared" si="61"/>
        <v>-100</v>
      </c>
      <c r="M278" s="364" t="s">
        <v>5923</v>
      </c>
      <c r="N278" s="295"/>
      <c r="O278" s="296">
        <f t="shared" si="56"/>
        <v>1</v>
      </c>
      <c r="R278" s="294">
        <f t="shared" si="54"/>
        <v>1.4285714285714286</v>
      </c>
    </row>
    <row r="279" spans="1:18" s="294" customFormat="1" ht="72" customHeight="1" x14ac:dyDescent="0.35">
      <c r="A279" s="156">
        <v>7</v>
      </c>
      <c r="B279" s="112" t="s">
        <v>3259</v>
      </c>
      <c r="C279" s="170">
        <v>600</v>
      </c>
      <c r="D279" s="375"/>
      <c r="E279" s="371"/>
      <c r="F279" s="371"/>
      <c r="G279" s="371"/>
      <c r="H279" s="150"/>
      <c r="I279" s="112"/>
      <c r="J279" s="377"/>
      <c r="K279" s="371"/>
      <c r="L279" s="378"/>
      <c r="M279" s="408" t="s">
        <v>5924</v>
      </c>
      <c r="N279" s="295">
        <f t="shared" ref="N279:N342" si="62">E279-D279</f>
        <v>0</v>
      </c>
      <c r="O279" s="296">
        <f t="shared" si="56"/>
        <v>0</v>
      </c>
      <c r="R279" s="294">
        <f t="shared" si="54"/>
        <v>0</v>
      </c>
    </row>
    <row r="280" spans="1:18" s="294" customFormat="1" ht="20.5" customHeight="1" x14ac:dyDescent="0.35">
      <c r="A280" s="409" t="s">
        <v>32</v>
      </c>
      <c r="B280" s="65" t="s">
        <v>3260</v>
      </c>
      <c r="C280" s="170">
        <v>600</v>
      </c>
      <c r="D280" s="375">
        <f t="shared" ref="D280:D328" si="63">ROUND(C280*1.3,-2)</f>
        <v>800</v>
      </c>
      <c r="E280" s="371">
        <v>1500</v>
      </c>
      <c r="F280" s="371"/>
      <c r="G280" s="371"/>
      <c r="H280" s="150"/>
      <c r="I280" s="112">
        <v>2200</v>
      </c>
      <c r="J280" s="377">
        <f t="shared" ref="J280:J286" si="64">E280/C280</f>
        <v>2.5</v>
      </c>
      <c r="K280" s="371">
        <v>1500</v>
      </c>
      <c r="L280" s="378">
        <f t="shared" ref="L280:L287" si="65">E280-D280</f>
        <v>700</v>
      </c>
      <c r="M280" s="185" t="s">
        <v>3261</v>
      </c>
      <c r="N280" s="295">
        <f t="shared" si="62"/>
        <v>700</v>
      </c>
      <c r="O280" s="296">
        <f t="shared" si="56"/>
        <v>0</v>
      </c>
      <c r="R280" s="294">
        <f t="shared" si="54"/>
        <v>0</v>
      </c>
    </row>
    <row r="281" spans="1:18" s="294" customFormat="1" x14ac:dyDescent="0.35">
      <c r="A281" s="156" t="s">
        <v>32</v>
      </c>
      <c r="B281" s="65" t="s">
        <v>3262</v>
      </c>
      <c r="C281" s="170">
        <v>600</v>
      </c>
      <c r="D281" s="375">
        <f t="shared" si="63"/>
        <v>800</v>
      </c>
      <c r="E281" s="371">
        <v>700</v>
      </c>
      <c r="F281" s="371">
        <v>700</v>
      </c>
      <c r="G281" s="170">
        <v>600</v>
      </c>
      <c r="H281" s="150">
        <f t="shared" ref="H281:H287" si="66">ROUND(G281*0.7,-1)</f>
        <v>420</v>
      </c>
      <c r="I281" s="112">
        <v>1000</v>
      </c>
      <c r="J281" s="377">
        <f t="shared" si="64"/>
        <v>1.1666666666666667</v>
      </c>
      <c r="K281" s="371">
        <f t="shared" ref="K281:K286" si="67">D281</f>
        <v>800</v>
      </c>
      <c r="L281" s="378">
        <f t="shared" si="65"/>
        <v>-100</v>
      </c>
      <c r="M281" s="185"/>
      <c r="N281" s="295">
        <f t="shared" si="62"/>
        <v>-100</v>
      </c>
      <c r="O281" s="296">
        <f t="shared" si="56"/>
        <v>0.7</v>
      </c>
      <c r="R281" s="294">
        <f t="shared" si="54"/>
        <v>1</v>
      </c>
    </row>
    <row r="282" spans="1:18" s="294" customFormat="1" x14ac:dyDescent="0.35">
      <c r="A282" s="156" t="s">
        <v>35</v>
      </c>
      <c r="B282" s="112" t="s">
        <v>3263</v>
      </c>
      <c r="C282" s="170">
        <v>600</v>
      </c>
      <c r="D282" s="375">
        <f t="shared" si="63"/>
        <v>800</v>
      </c>
      <c r="E282" s="371">
        <v>700</v>
      </c>
      <c r="F282" s="371">
        <v>700</v>
      </c>
      <c r="G282" s="170">
        <v>600</v>
      </c>
      <c r="H282" s="150">
        <f t="shared" si="66"/>
        <v>420</v>
      </c>
      <c r="I282" s="112">
        <v>1000</v>
      </c>
      <c r="J282" s="377">
        <f t="shared" si="64"/>
        <v>1.1666666666666667</v>
      </c>
      <c r="K282" s="371">
        <f t="shared" si="67"/>
        <v>800</v>
      </c>
      <c r="L282" s="378">
        <f t="shared" si="65"/>
        <v>-100</v>
      </c>
      <c r="M282" s="185"/>
      <c r="N282" s="295">
        <f t="shared" si="62"/>
        <v>-100</v>
      </c>
      <c r="O282" s="296">
        <f t="shared" si="56"/>
        <v>0.7</v>
      </c>
      <c r="R282" s="294">
        <f t="shared" si="54"/>
        <v>1</v>
      </c>
    </row>
    <row r="283" spans="1:18" s="294" customFormat="1" x14ac:dyDescent="0.35">
      <c r="A283" s="156">
        <v>8</v>
      </c>
      <c r="B283" s="112" t="s">
        <v>3264</v>
      </c>
      <c r="C283" s="116">
        <v>1000</v>
      </c>
      <c r="D283" s="375">
        <f t="shared" si="63"/>
        <v>1300</v>
      </c>
      <c r="E283" s="371">
        <v>1100</v>
      </c>
      <c r="F283" s="371">
        <v>1100</v>
      </c>
      <c r="G283" s="116">
        <v>1000</v>
      </c>
      <c r="H283" s="150">
        <f t="shared" si="66"/>
        <v>700</v>
      </c>
      <c r="I283" s="112">
        <v>1500</v>
      </c>
      <c r="J283" s="377">
        <f t="shared" si="64"/>
        <v>1.1000000000000001</v>
      </c>
      <c r="K283" s="371">
        <f t="shared" si="67"/>
        <v>1300</v>
      </c>
      <c r="L283" s="378">
        <f t="shared" si="65"/>
        <v>-200</v>
      </c>
      <c r="M283" s="180"/>
      <c r="N283" s="295">
        <f t="shared" si="62"/>
        <v>-200</v>
      </c>
      <c r="O283" s="296">
        <f t="shared" si="56"/>
        <v>0.7</v>
      </c>
      <c r="R283" s="294">
        <f t="shared" si="54"/>
        <v>1</v>
      </c>
    </row>
    <row r="284" spans="1:18" s="294" customFormat="1" ht="31" x14ac:dyDescent="0.35">
      <c r="A284" s="156">
        <v>9</v>
      </c>
      <c r="B284" s="112" t="s">
        <v>3265</v>
      </c>
      <c r="C284" s="170">
        <v>700</v>
      </c>
      <c r="D284" s="375">
        <f t="shared" si="63"/>
        <v>900</v>
      </c>
      <c r="E284" s="371">
        <v>800</v>
      </c>
      <c r="F284" s="371">
        <v>900</v>
      </c>
      <c r="G284" s="170">
        <v>700</v>
      </c>
      <c r="H284" s="150">
        <f t="shared" si="66"/>
        <v>490</v>
      </c>
      <c r="I284" s="112">
        <v>1300</v>
      </c>
      <c r="J284" s="377">
        <f t="shared" si="64"/>
        <v>1.1428571428571428</v>
      </c>
      <c r="K284" s="371">
        <f t="shared" si="67"/>
        <v>900</v>
      </c>
      <c r="L284" s="378">
        <f t="shared" si="65"/>
        <v>-100</v>
      </c>
      <c r="M284" s="180"/>
      <c r="N284" s="295">
        <f t="shared" si="62"/>
        <v>-100</v>
      </c>
      <c r="O284" s="296">
        <f t="shared" si="56"/>
        <v>0.7</v>
      </c>
      <c r="R284" s="294">
        <f t="shared" si="54"/>
        <v>1</v>
      </c>
    </row>
    <row r="285" spans="1:18" s="294" customFormat="1" ht="31" x14ac:dyDescent="0.35">
      <c r="A285" s="156">
        <v>10</v>
      </c>
      <c r="B285" s="112" t="s">
        <v>3266</v>
      </c>
      <c r="C285" s="170">
        <v>600</v>
      </c>
      <c r="D285" s="375">
        <f t="shared" si="63"/>
        <v>800</v>
      </c>
      <c r="E285" s="371">
        <v>700</v>
      </c>
      <c r="F285" s="371">
        <v>900</v>
      </c>
      <c r="G285" s="170">
        <v>600</v>
      </c>
      <c r="H285" s="150">
        <f t="shared" si="66"/>
        <v>420</v>
      </c>
      <c r="I285" s="112">
        <v>1300</v>
      </c>
      <c r="J285" s="377">
        <f t="shared" si="64"/>
        <v>1.1666666666666667</v>
      </c>
      <c r="K285" s="371">
        <f t="shared" si="67"/>
        <v>800</v>
      </c>
      <c r="L285" s="378">
        <f t="shared" si="65"/>
        <v>-100</v>
      </c>
      <c r="M285" s="180"/>
      <c r="N285" s="295">
        <f t="shared" si="62"/>
        <v>-100</v>
      </c>
      <c r="O285" s="296">
        <f t="shared" si="56"/>
        <v>0.7</v>
      </c>
      <c r="R285" s="294">
        <f t="shared" si="54"/>
        <v>1</v>
      </c>
    </row>
    <row r="286" spans="1:18" s="294" customFormat="1" x14ac:dyDescent="0.35">
      <c r="A286" s="156">
        <v>11</v>
      </c>
      <c r="B286" s="112" t="s">
        <v>3267</v>
      </c>
      <c r="C286" s="170">
        <v>600</v>
      </c>
      <c r="D286" s="375">
        <f t="shared" si="63"/>
        <v>800</v>
      </c>
      <c r="E286" s="371">
        <v>700</v>
      </c>
      <c r="F286" s="371">
        <v>700</v>
      </c>
      <c r="G286" s="170">
        <v>600</v>
      </c>
      <c r="H286" s="150">
        <f t="shared" si="66"/>
        <v>420</v>
      </c>
      <c r="I286" s="112">
        <v>1000</v>
      </c>
      <c r="J286" s="377">
        <f t="shared" si="64"/>
        <v>1.1666666666666667</v>
      </c>
      <c r="K286" s="371">
        <f t="shared" si="67"/>
        <v>800</v>
      </c>
      <c r="L286" s="378">
        <f t="shared" si="65"/>
        <v>-100</v>
      </c>
      <c r="M286" s="180"/>
      <c r="N286" s="295">
        <f t="shared" si="62"/>
        <v>-100</v>
      </c>
      <c r="O286" s="296">
        <f t="shared" si="56"/>
        <v>0.7</v>
      </c>
      <c r="R286" s="294">
        <f t="shared" si="54"/>
        <v>1</v>
      </c>
    </row>
    <row r="287" spans="1:18" s="294" customFormat="1" ht="49.5" customHeight="1" x14ac:dyDescent="0.35">
      <c r="A287" s="156">
        <v>12</v>
      </c>
      <c r="B287" s="112" t="s">
        <v>3268</v>
      </c>
      <c r="C287" s="186"/>
      <c r="D287" s="375"/>
      <c r="E287" s="112">
        <v>700</v>
      </c>
      <c r="F287" s="112">
        <v>900</v>
      </c>
      <c r="G287" s="112">
        <v>800</v>
      </c>
      <c r="H287" s="150">
        <f t="shared" si="66"/>
        <v>560</v>
      </c>
      <c r="I287" s="379">
        <v>1500</v>
      </c>
      <c r="J287" s="377"/>
      <c r="K287" s="371">
        <v>700</v>
      </c>
      <c r="L287" s="378">
        <f t="shared" si="65"/>
        <v>700</v>
      </c>
      <c r="M287" s="361" t="s">
        <v>5925</v>
      </c>
      <c r="N287" s="295">
        <f t="shared" si="62"/>
        <v>700</v>
      </c>
      <c r="O287" s="296"/>
      <c r="R287" s="294" t="e">
        <f t="shared" si="54"/>
        <v>#DIV/0!</v>
      </c>
    </row>
    <row r="288" spans="1:18" s="294" customFormat="1" x14ac:dyDescent="0.35">
      <c r="A288" s="110" t="s">
        <v>429</v>
      </c>
      <c r="B288" s="168" t="s">
        <v>3269</v>
      </c>
      <c r="C288" s="110"/>
      <c r="D288" s="372"/>
      <c r="E288" s="372"/>
      <c r="F288" s="372"/>
      <c r="G288" s="372"/>
      <c r="H288" s="150"/>
      <c r="I288" s="380"/>
      <c r="J288" s="377"/>
      <c r="K288" s="371"/>
      <c r="L288" s="378"/>
      <c r="M288" s="180"/>
      <c r="N288" s="295">
        <f t="shared" si="62"/>
        <v>0</v>
      </c>
      <c r="O288" s="296"/>
      <c r="R288" s="294" t="e">
        <f t="shared" si="54"/>
        <v>#DIV/0!</v>
      </c>
    </row>
    <row r="289" spans="1:18" s="294" customFormat="1" ht="15.5" customHeight="1" x14ac:dyDescent="0.35">
      <c r="A289" s="156">
        <v>1</v>
      </c>
      <c r="B289" s="112" t="s">
        <v>3270</v>
      </c>
      <c r="C289" s="116">
        <v>2000</v>
      </c>
      <c r="D289" s="375"/>
      <c r="E289" s="112"/>
      <c r="F289" s="112"/>
      <c r="G289" s="112"/>
      <c r="H289" s="150"/>
      <c r="I289" s="393"/>
      <c r="J289" s="377"/>
      <c r="K289" s="371"/>
      <c r="L289" s="378"/>
      <c r="M289" s="676" t="s">
        <v>5926</v>
      </c>
      <c r="N289" s="295">
        <f t="shared" si="62"/>
        <v>0</v>
      </c>
      <c r="O289" s="296">
        <f t="shared" ref="O289:O352" si="68">H289/C289</f>
        <v>0</v>
      </c>
      <c r="R289" s="294">
        <f t="shared" si="54"/>
        <v>0</v>
      </c>
    </row>
    <row r="290" spans="1:18" s="294" customFormat="1" x14ac:dyDescent="0.35">
      <c r="A290" s="156" t="s">
        <v>67</v>
      </c>
      <c r="B290" s="112" t="s">
        <v>3271</v>
      </c>
      <c r="C290" s="116">
        <v>2000</v>
      </c>
      <c r="D290" s="375">
        <f t="shared" si="63"/>
        <v>2600</v>
      </c>
      <c r="E290" s="371">
        <v>2200</v>
      </c>
      <c r="F290" s="371">
        <v>2200</v>
      </c>
      <c r="G290" s="116">
        <v>2000</v>
      </c>
      <c r="H290" s="150">
        <f t="shared" ref="H290:H298" si="69">ROUND(G290*0.7,-1)</f>
        <v>1400</v>
      </c>
      <c r="I290" s="393">
        <v>5000</v>
      </c>
      <c r="J290" s="377">
        <f t="shared" ref="J290:J298" si="70">E290/C290</f>
        <v>1.1000000000000001</v>
      </c>
      <c r="K290" s="371">
        <f>D290</f>
        <v>2600</v>
      </c>
      <c r="L290" s="378">
        <f t="shared" ref="L290:L295" si="71">E290-D290</f>
        <v>-400</v>
      </c>
      <c r="M290" s="677"/>
      <c r="N290" s="295">
        <f t="shared" si="62"/>
        <v>-400</v>
      </c>
      <c r="O290" s="296">
        <f t="shared" si="68"/>
        <v>0.7</v>
      </c>
      <c r="P290" s="299">
        <f t="shared" ref="P290:P306" si="72">C290*1.1</f>
        <v>2200</v>
      </c>
      <c r="R290" s="294">
        <f t="shared" si="54"/>
        <v>1</v>
      </c>
    </row>
    <row r="291" spans="1:18" s="294" customFormat="1" ht="31" x14ac:dyDescent="0.35">
      <c r="A291" s="156" t="s">
        <v>69</v>
      </c>
      <c r="B291" s="401" t="s">
        <v>3272</v>
      </c>
      <c r="C291" s="116">
        <v>2000</v>
      </c>
      <c r="D291" s="375">
        <f t="shared" si="63"/>
        <v>2600</v>
      </c>
      <c r="E291" s="371">
        <v>2200</v>
      </c>
      <c r="F291" s="371">
        <v>2200</v>
      </c>
      <c r="G291" s="116">
        <v>2000</v>
      </c>
      <c r="H291" s="150">
        <f t="shared" si="69"/>
        <v>1400</v>
      </c>
      <c r="I291" s="393">
        <v>4500</v>
      </c>
      <c r="J291" s="377">
        <f t="shared" si="70"/>
        <v>1.1000000000000001</v>
      </c>
      <c r="K291" s="371">
        <f>D291</f>
        <v>2600</v>
      </c>
      <c r="L291" s="378">
        <f t="shared" si="71"/>
        <v>-400</v>
      </c>
      <c r="M291" s="677"/>
      <c r="N291" s="295">
        <f t="shared" si="62"/>
        <v>-400</v>
      </c>
      <c r="O291" s="296">
        <f t="shared" si="68"/>
        <v>0.7</v>
      </c>
      <c r="P291" s="299">
        <f t="shared" si="72"/>
        <v>2200</v>
      </c>
      <c r="R291" s="294">
        <f t="shared" si="54"/>
        <v>1</v>
      </c>
    </row>
    <row r="292" spans="1:18" s="294" customFormat="1" x14ac:dyDescent="0.35">
      <c r="A292" s="156">
        <v>2</v>
      </c>
      <c r="B292" s="112" t="s">
        <v>3273</v>
      </c>
      <c r="C292" s="116">
        <v>1500</v>
      </c>
      <c r="D292" s="375">
        <f t="shared" si="63"/>
        <v>2000</v>
      </c>
      <c r="E292" s="371">
        <v>1700</v>
      </c>
      <c r="F292" s="371">
        <v>1650</v>
      </c>
      <c r="G292" s="116">
        <v>1500</v>
      </c>
      <c r="H292" s="150">
        <f t="shared" si="69"/>
        <v>1050</v>
      </c>
      <c r="I292" s="393">
        <v>4000</v>
      </c>
      <c r="J292" s="377">
        <f t="shared" si="70"/>
        <v>1.1333333333333333</v>
      </c>
      <c r="K292" s="371">
        <f>D292</f>
        <v>2000</v>
      </c>
      <c r="L292" s="378">
        <f t="shared" si="71"/>
        <v>-300</v>
      </c>
      <c r="M292" s="181"/>
      <c r="N292" s="295">
        <f t="shared" si="62"/>
        <v>-300</v>
      </c>
      <c r="O292" s="296">
        <f t="shared" si="68"/>
        <v>0.7</v>
      </c>
      <c r="P292" s="299">
        <f t="shared" si="72"/>
        <v>1650.0000000000002</v>
      </c>
      <c r="R292" s="294">
        <f t="shared" si="54"/>
        <v>1</v>
      </c>
    </row>
    <row r="293" spans="1:18" s="294" customFormat="1" ht="46.5" x14ac:dyDescent="0.35">
      <c r="A293" s="156">
        <v>3</v>
      </c>
      <c r="B293" s="112" t="s">
        <v>3274</v>
      </c>
      <c r="C293" s="170">
        <v>600</v>
      </c>
      <c r="D293" s="375">
        <f t="shared" si="63"/>
        <v>800</v>
      </c>
      <c r="E293" s="371">
        <v>2200</v>
      </c>
      <c r="F293" s="371">
        <v>700</v>
      </c>
      <c r="G293" s="170">
        <v>600</v>
      </c>
      <c r="H293" s="150">
        <f t="shared" si="69"/>
        <v>420</v>
      </c>
      <c r="I293" s="393">
        <v>3000</v>
      </c>
      <c r="J293" s="377">
        <f t="shared" si="70"/>
        <v>3.6666666666666665</v>
      </c>
      <c r="K293" s="371">
        <v>2200</v>
      </c>
      <c r="L293" s="378">
        <f t="shared" si="71"/>
        <v>1400</v>
      </c>
      <c r="M293" s="180"/>
      <c r="N293" s="295">
        <f t="shared" si="62"/>
        <v>1400</v>
      </c>
      <c r="O293" s="296">
        <f t="shared" si="68"/>
        <v>0.7</v>
      </c>
      <c r="P293" s="299">
        <f t="shared" si="72"/>
        <v>660</v>
      </c>
      <c r="R293" s="294">
        <f t="shared" si="54"/>
        <v>1</v>
      </c>
    </row>
    <row r="294" spans="1:18" s="294" customFormat="1" ht="31" x14ac:dyDescent="0.35">
      <c r="A294" s="156">
        <v>4</v>
      </c>
      <c r="B294" s="112" t="s">
        <v>3275</v>
      </c>
      <c r="C294" s="116">
        <v>2000</v>
      </c>
      <c r="D294" s="375">
        <f t="shared" si="63"/>
        <v>2600</v>
      </c>
      <c r="E294" s="371">
        <v>2200</v>
      </c>
      <c r="F294" s="371">
        <v>2200</v>
      </c>
      <c r="G294" s="116">
        <v>2000</v>
      </c>
      <c r="H294" s="150">
        <f t="shared" si="69"/>
        <v>1400</v>
      </c>
      <c r="I294" s="393">
        <v>3200</v>
      </c>
      <c r="J294" s="377">
        <f t="shared" si="70"/>
        <v>1.1000000000000001</v>
      </c>
      <c r="K294" s="371">
        <f>D294</f>
        <v>2600</v>
      </c>
      <c r="L294" s="378">
        <f t="shared" si="71"/>
        <v>-400</v>
      </c>
      <c r="M294" s="180"/>
      <c r="N294" s="295">
        <f t="shared" si="62"/>
        <v>-400</v>
      </c>
      <c r="O294" s="296">
        <f t="shared" si="68"/>
        <v>0.7</v>
      </c>
      <c r="P294" s="299">
        <f t="shared" si="72"/>
        <v>2200</v>
      </c>
      <c r="R294" s="294">
        <f t="shared" si="54"/>
        <v>1</v>
      </c>
    </row>
    <row r="295" spans="1:18" s="294" customFormat="1" ht="31" x14ac:dyDescent="0.35">
      <c r="A295" s="156">
        <v>5</v>
      </c>
      <c r="B295" s="112" t="s">
        <v>3276</v>
      </c>
      <c r="C295" s="170">
        <v>800</v>
      </c>
      <c r="D295" s="375">
        <f t="shared" si="63"/>
        <v>1000</v>
      </c>
      <c r="E295" s="371">
        <v>900</v>
      </c>
      <c r="F295" s="371">
        <v>900</v>
      </c>
      <c r="G295" s="170">
        <v>800</v>
      </c>
      <c r="H295" s="150">
        <f t="shared" si="69"/>
        <v>560</v>
      </c>
      <c r="I295" s="170"/>
      <c r="J295" s="377">
        <f t="shared" si="70"/>
        <v>1.125</v>
      </c>
      <c r="K295" s="371">
        <f>D295</f>
        <v>1000</v>
      </c>
      <c r="L295" s="378">
        <f t="shared" si="71"/>
        <v>-100</v>
      </c>
      <c r="M295" s="181"/>
      <c r="N295" s="295">
        <f t="shared" si="62"/>
        <v>-100</v>
      </c>
      <c r="O295" s="296">
        <f t="shared" si="68"/>
        <v>0.7</v>
      </c>
      <c r="P295" s="299">
        <f t="shared" si="72"/>
        <v>880.00000000000011</v>
      </c>
      <c r="R295" s="294">
        <f t="shared" si="54"/>
        <v>1</v>
      </c>
    </row>
    <row r="296" spans="1:18" s="294" customFormat="1" ht="41" customHeight="1" x14ac:dyDescent="0.35">
      <c r="A296" s="156" t="s">
        <v>509</v>
      </c>
      <c r="B296" s="65" t="s">
        <v>5927</v>
      </c>
      <c r="C296" s="170">
        <v>800</v>
      </c>
      <c r="D296" s="375">
        <f t="shared" si="63"/>
        <v>1000</v>
      </c>
      <c r="E296" s="371">
        <v>1000</v>
      </c>
      <c r="F296" s="371">
        <v>900</v>
      </c>
      <c r="G296" s="170">
        <v>800</v>
      </c>
      <c r="H296" s="150">
        <f t="shared" si="69"/>
        <v>560</v>
      </c>
      <c r="I296" s="393">
        <v>2500</v>
      </c>
      <c r="J296" s="377">
        <f t="shared" si="70"/>
        <v>1.25</v>
      </c>
      <c r="K296" s="371">
        <f>D296</f>
        <v>1000</v>
      </c>
      <c r="L296" s="378"/>
      <c r="M296" s="408" t="s">
        <v>5928</v>
      </c>
      <c r="N296" s="295">
        <f t="shared" si="62"/>
        <v>0</v>
      </c>
      <c r="O296" s="296">
        <f t="shared" si="68"/>
        <v>0.7</v>
      </c>
      <c r="P296" s="299">
        <f t="shared" si="72"/>
        <v>880.00000000000011</v>
      </c>
      <c r="R296" s="294">
        <f t="shared" si="54"/>
        <v>1</v>
      </c>
    </row>
    <row r="297" spans="1:18" s="294" customFormat="1" ht="47.5" customHeight="1" x14ac:dyDescent="0.35">
      <c r="A297" s="156" t="s">
        <v>511</v>
      </c>
      <c r="B297" s="65" t="s">
        <v>3277</v>
      </c>
      <c r="C297" s="170">
        <v>800</v>
      </c>
      <c r="D297" s="375">
        <f t="shared" si="63"/>
        <v>1000</v>
      </c>
      <c r="E297" s="371">
        <v>900</v>
      </c>
      <c r="F297" s="371">
        <v>900</v>
      </c>
      <c r="G297" s="170">
        <v>800</v>
      </c>
      <c r="H297" s="150">
        <f t="shared" si="69"/>
        <v>560</v>
      </c>
      <c r="I297" s="393">
        <v>2000</v>
      </c>
      <c r="J297" s="377">
        <f t="shared" si="70"/>
        <v>1.125</v>
      </c>
      <c r="K297" s="371">
        <f>D297</f>
        <v>1000</v>
      </c>
      <c r="L297" s="378">
        <f>E297-D297</f>
        <v>-100</v>
      </c>
      <c r="M297" s="408" t="s">
        <v>5929</v>
      </c>
      <c r="N297" s="295">
        <f t="shared" si="62"/>
        <v>-100</v>
      </c>
      <c r="O297" s="296">
        <f t="shared" si="68"/>
        <v>0.7</v>
      </c>
      <c r="P297" s="299">
        <f t="shared" si="72"/>
        <v>880.00000000000011</v>
      </c>
      <c r="R297" s="294">
        <f t="shared" si="54"/>
        <v>1</v>
      </c>
    </row>
    <row r="298" spans="1:18" s="294" customFormat="1" ht="31" x14ac:dyDescent="0.35">
      <c r="A298" s="156">
        <v>6</v>
      </c>
      <c r="B298" s="112" t="s">
        <v>3278</v>
      </c>
      <c r="C298" s="170">
        <v>600</v>
      </c>
      <c r="D298" s="375">
        <f t="shared" si="63"/>
        <v>800</v>
      </c>
      <c r="E298" s="371">
        <v>700</v>
      </c>
      <c r="F298" s="371">
        <v>700</v>
      </c>
      <c r="G298" s="170">
        <v>600</v>
      </c>
      <c r="H298" s="150">
        <f t="shared" si="69"/>
        <v>420</v>
      </c>
      <c r="I298" s="393">
        <v>1500</v>
      </c>
      <c r="J298" s="377">
        <f t="shared" si="70"/>
        <v>1.1666666666666667</v>
      </c>
      <c r="K298" s="371">
        <f>D298</f>
        <v>800</v>
      </c>
      <c r="L298" s="378">
        <f>E298-D298</f>
        <v>-100</v>
      </c>
      <c r="M298" s="180"/>
      <c r="N298" s="295">
        <f t="shared" si="62"/>
        <v>-100</v>
      </c>
      <c r="O298" s="296">
        <f t="shared" si="68"/>
        <v>0.7</v>
      </c>
      <c r="P298" s="299">
        <f t="shared" si="72"/>
        <v>660</v>
      </c>
      <c r="R298" s="294">
        <f t="shared" si="54"/>
        <v>1</v>
      </c>
    </row>
    <row r="299" spans="1:18" s="294" customFormat="1" x14ac:dyDescent="0.35">
      <c r="A299" s="156">
        <v>7</v>
      </c>
      <c r="B299" s="112" t="s">
        <v>3279</v>
      </c>
      <c r="C299" s="170"/>
      <c r="D299" s="375"/>
      <c r="E299" s="371"/>
      <c r="F299" s="371"/>
      <c r="G299" s="371"/>
      <c r="H299" s="150"/>
      <c r="I299" s="393"/>
      <c r="J299" s="377"/>
      <c r="K299" s="371"/>
      <c r="L299" s="378"/>
      <c r="M299" s="180"/>
      <c r="N299" s="295">
        <f t="shared" si="62"/>
        <v>0</v>
      </c>
      <c r="O299" s="296" t="e">
        <f t="shared" si="68"/>
        <v>#DIV/0!</v>
      </c>
      <c r="P299" s="299">
        <f t="shared" si="72"/>
        <v>0</v>
      </c>
      <c r="R299" s="294" t="e">
        <f t="shared" si="54"/>
        <v>#DIV/0!</v>
      </c>
    </row>
    <row r="300" spans="1:18" s="294" customFormat="1" ht="31" x14ac:dyDescent="0.35">
      <c r="A300" s="156" t="s">
        <v>32</v>
      </c>
      <c r="B300" s="112" t="s">
        <v>3280</v>
      </c>
      <c r="C300" s="116">
        <v>2000</v>
      </c>
      <c r="D300" s="375">
        <f t="shared" si="63"/>
        <v>2600</v>
      </c>
      <c r="E300" s="371">
        <v>2200</v>
      </c>
      <c r="F300" s="371">
        <v>2200</v>
      </c>
      <c r="G300" s="116">
        <v>2000</v>
      </c>
      <c r="H300" s="150">
        <f t="shared" ref="H300:H306" si="73">ROUND(G300*0.7,-1)</f>
        <v>1400</v>
      </c>
      <c r="I300" s="393">
        <v>5000</v>
      </c>
      <c r="J300" s="377">
        <f t="shared" ref="J300:J306" si="74">E300/C300</f>
        <v>1.1000000000000001</v>
      </c>
      <c r="K300" s="371">
        <f t="shared" ref="K300:K306" si="75">D300</f>
        <v>2600</v>
      </c>
      <c r="L300" s="378">
        <f t="shared" ref="L300:L306" si="76">E300-D300</f>
        <v>-400</v>
      </c>
      <c r="M300" s="180"/>
      <c r="N300" s="295">
        <f t="shared" si="62"/>
        <v>-400</v>
      </c>
      <c r="O300" s="296">
        <f t="shared" si="68"/>
        <v>0.7</v>
      </c>
      <c r="P300" s="299">
        <f t="shared" si="72"/>
        <v>2200</v>
      </c>
      <c r="R300" s="294">
        <f t="shared" si="54"/>
        <v>1</v>
      </c>
    </row>
    <row r="301" spans="1:18" s="294" customFormat="1" ht="31" x14ac:dyDescent="0.35">
      <c r="A301" s="156" t="s">
        <v>35</v>
      </c>
      <c r="B301" s="112" t="s">
        <v>3281</v>
      </c>
      <c r="C301" s="116">
        <v>1500</v>
      </c>
      <c r="D301" s="375">
        <f t="shared" si="63"/>
        <v>2000</v>
      </c>
      <c r="E301" s="371">
        <v>1700</v>
      </c>
      <c r="F301" s="371">
        <v>1650</v>
      </c>
      <c r="G301" s="116">
        <v>1500</v>
      </c>
      <c r="H301" s="150">
        <f t="shared" si="73"/>
        <v>1050</v>
      </c>
      <c r="I301" s="393">
        <v>5000</v>
      </c>
      <c r="J301" s="377">
        <f t="shared" si="74"/>
        <v>1.1333333333333333</v>
      </c>
      <c r="K301" s="371">
        <f t="shared" si="75"/>
        <v>2000</v>
      </c>
      <c r="L301" s="378">
        <f t="shared" si="76"/>
        <v>-300</v>
      </c>
      <c r="M301" s="180"/>
      <c r="N301" s="295">
        <f t="shared" si="62"/>
        <v>-300</v>
      </c>
      <c r="O301" s="296">
        <f t="shared" si="68"/>
        <v>0.7</v>
      </c>
      <c r="P301" s="299">
        <f t="shared" si="72"/>
        <v>1650.0000000000002</v>
      </c>
      <c r="R301" s="294">
        <f t="shared" si="54"/>
        <v>1</v>
      </c>
    </row>
    <row r="302" spans="1:18" s="294" customFormat="1" ht="31" x14ac:dyDescent="0.35">
      <c r="A302" s="156">
        <v>8</v>
      </c>
      <c r="B302" s="112" t="s">
        <v>3282</v>
      </c>
      <c r="C302" s="116">
        <v>1500</v>
      </c>
      <c r="D302" s="375">
        <f t="shared" si="63"/>
        <v>2000</v>
      </c>
      <c r="E302" s="371">
        <v>1700</v>
      </c>
      <c r="F302" s="371">
        <v>1650</v>
      </c>
      <c r="G302" s="116">
        <v>1500</v>
      </c>
      <c r="H302" s="150">
        <f t="shared" si="73"/>
        <v>1050</v>
      </c>
      <c r="I302" s="393">
        <v>4000</v>
      </c>
      <c r="J302" s="377">
        <f t="shared" si="74"/>
        <v>1.1333333333333333</v>
      </c>
      <c r="K302" s="371">
        <f t="shared" si="75"/>
        <v>2000</v>
      </c>
      <c r="L302" s="378">
        <f t="shared" si="76"/>
        <v>-300</v>
      </c>
      <c r="M302" s="180"/>
      <c r="N302" s="295">
        <f t="shared" si="62"/>
        <v>-300</v>
      </c>
      <c r="O302" s="296">
        <f t="shared" si="68"/>
        <v>0.7</v>
      </c>
      <c r="P302" s="299">
        <f t="shared" si="72"/>
        <v>1650.0000000000002</v>
      </c>
      <c r="R302" s="294">
        <f t="shared" si="54"/>
        <v>1</v>
      </c>
    </row>
    <row r="303" spans="1:18" s="294" customFormat="1" ht="46.5" customHeight="1" x14ac:dyDescent="0.35">
      <c r="A303" s="156">
        <v>9</v>
      </c>
      <c r="B303" s="112" t="s">
        <v>3283</v>
      </c>
      <c r="C303" s="170">
        <v>800</v>
      </c>
      <c r="D303" s="375">
        <f t="shared" si="63"/>
        <v>1000</v>
      </c>
      <c r="E303" s="371">
        <v>900</v>
      </c>
      <c r="F303" s="371">
        <v>900</v>
      </c>
      <c r="G303" s="170">
        <v>800</v>
      </c>
      <c r="H303" s="150">
        <f t="shared" si="73"/>
        <v>560</v>
      </c>
      <c r="I303" s="393">
        <v>3000</v>
      </c>
      <c r="J303" s="377">
        <f t="shared" si="74"/>
        <v>1.125</v>
      </c>
      <c r="K303" s="371">
        <f t="shared" si="75"/>
        <v>1000</v>
      </c>
      <c r="L303" s="378">
        <f t="shared" si="76"/>
        <v>-100</v>
      </c>
      <c r="M303" s="361" t="s">
        <v>5930</v>
      </c>
      <c r="N303" s="295">
        <f t="shared" si="62"/>
        <v>-100</v>
      </c>
      <c r="O303" s="296">
        <f t="shared" si="68"/>
        <v>0.7</v>
      </c>
      <c r="P303" s="299">
        <f t="shared" si="72"/>
        <v>880.00000000000011</v>
      </c>
      <c r="R303" s="294">
        <f t="shared" si="54"/>
        <v>1</v>
      </c>
    </row>
    <row r="304" spans="1:18" s="294" customFormat="1" x14ac:dyDescent="0.35">
      <c r="A304" s="156">
        <v>10</v>
      </c>
      <c r="B304" s="112" t="s">
        <v>3284</v>
      </c>
      <c r="C304" s="170">
        <v>500</v>
      </c>
      <c r="D304" s="375">
        <f t="shared" si="63"/>
        <v>700</v>
      </c>
      <c r="E304" s="371">
        <v>600</v>
      </c>
      <c r="F304" s="371">
        <v>600</v>
      </c>
      <c r="G304" s="170">
        <v>500</v>
      </c>
      <c r="H304" s="150">
        <f t="shared" si="73"/>
        <v>350</v>
      </c>
      <c r="I304" s="393">
        <v>1000</v>
      </c>
      <c r="J304" s="377">
        <f t="shared" si="74"/>
        <v>1.2</v>
      </c>
      <c r="K304" s="371">
        <f t="shared" si="75"/>
        <v>700</v>
      </c>
      <c r="L304" s="378">
        <f t="shared" si="76"/>
        <v>-100</v>
      </c>
      <c r="M304" s="180"/>
      <c r="N304" s="295">
        <f t="shared" si="62"/>
        <v>-100</v>
      </c>
      <c r="O304" s="296">
        <f t="shared" si="68"/>
        <v>0.7</v>
      </c>
      <c r="P304" s="299">
        <f t="shared" si="72"/>
        <v>550</v>
      </c>
      <c r="R304" s="294">
        <f t="shared" si="54"/>
        <v>1</v>
      </c>
    </row>
    <row r="305" spans="1:18" s="294" customFormat="1" ht="31" x14ac:dyDescent="0.35">
      <c r="A305" s="156">
        <v>11</v>
      </c>
      <c r="B305" s="112" t="s">
        <v>3285</v>
      </c>
      <c r="C305" s="170">
        <v>600</v>
      </c>
      <c r="D305" s="375">
        <f t="shared" si="63"/>
        <v>800</v>
      </c>
      <c r="E305" s="371">
        <v>700</v>
      </c>
      <c r="F305" s="371">
        <v>700</v>
      </c>
      <c r="G305" s="170">
        <v>600</v>
      </c>
      <c r="H305" s="150">
        <f t="shared" si="73"/>
        <v>420</v>
      </c>
      <c r="I305" s="393">
        <v>3000</v>
      </c>
      <c r="J305" s="377">
        <f t="shared" si="74"/>
        <v>1.1666666666666667</v>
      </c>
      <c r="K305" s="371">
        <f t="shared" si="75"/>
        <v>800</v>
      </c>
      <c r="L305" s="378">
        <f t="shared" si="76"/>
        <v>-100</v>
      </c>
      <c r="M305" s="180"/>
      <c r="N305" s="295">
        <f t="shared" si="62"/>
        <v>-100</v>
      </c>
      <c r="O305" s="296">
        <f t="shared" si="68"/>
        <v>0.7</v>
      </c>
      <c r="P305" s="299">
        <f t="shared" si="72"/>
        <v>660</v>
      </c>
      <c r="R305" s="294">
        <f t="shared" si="54"/>
        <v>1</v>
      </c>
    </row>
    <row r="306" spans="1:18" s="294" customFormat="1" ht="31" x14ac:dyDescent="0.35">
      <c r="A306" s="156">
        <v>12</v>
      </c>
      <c r="B306" s="112" t="s">
        <v>3286</v>
      </c>
      <c r="C306" s="170">
        <v>600</v>
      </c>
      <c r="D306" s="375">
        <f t="shared" si="63"/>
        <v>800</v>
      </c>
      <c r="E306" s="371">
        <v>700</v>
      </c>
      <c r="F306" s="371">
        <v>700</v>
      </c>
      <c r="G306" s="170">
        <v>600</v>
      </c>
      <c r="H306" s="150">
        <f t="shared" si="73"/>
        <v>420</v>
      </c>
      <c r="I306" s="393">
        <v>2000</v>
      </c>
      <c r="J306" s="377">
        <f t="shared" si="74"/>
        <v>1.1666666666666667</v>
      </c>
      <c r="K306" s="371">
        <f t="shared" si="75"/>
        <v>800</v>
      </c>
      <c r="L306" s="378">
        <f t="shared" si="76"/>
        <v>-100</v>
      </c>
      <c r="M306" s="180"/>
      <c r="N306" s="295">
        <f t="shared" si="62"/>
        <v>-100</v>
      </c>
      <c r="O306" s="296">
        <f t="shared" si="68"/>
        <v>0.7</v>
      </c>
      <c r="P306" s="299">
        <f t="shared" si="72"/>
        <v>660</v>
      </c>
      <c r="R306" s="294">
        <f t="shared" si="54"/>
        <v>1</v>
      </c>
    </row>
    <row r="307" spans="1:18" s="294" customFormat="1" x14ac:dyDescent="0.35">
      <c r="A307" s="110" t="s">
        <v>435</v>
      </c>
      <c r="B307" s="168" t="s">
        <v>3287</v>
      </c>
      <c r="C307" s="110"/>
      <c r="D307" s="372"/>
      <c r="E307" s="372"/>
      <c r="F307" s="372"/>
      <c r="G307" s="372"/>
      <c r="H307" s="150"/>
      <c r="I307" s="380"/>
      <c r="J307" s="377"/>
      <c r="K307" s="371"/>
      <c r="L307" s="378"/>
      <c r="M307" s="180"/>
      <c r="N307" s="295">
        <f t="shared" si="62"/>
        <v>0</v>
      </c>
      <c r="O307" s="296" t="e">
        <f t="shared" si="68"/>
        <v>#DIV/0!</v>
      </c>
      <c r="P307" s="294" t="s">
        <v>2982</v>
      </c>
      <c r="R307" s="294" t="e">
        <f t="shared" si="54"/>
        <v>#DIV/0!</v>
      </c>
    </row>
    <row r="308" spans="1:18" s="294" customFormat="1" ht="54" customHeight="1" x14ac:dyDescent="0.35">
      <c r="A308" s="156">
        <v>1</v>
      </c>
      <c r="B308" s="112" t="s">
        <v>3288</v>
      </c>
      <c r="C308" s="116">
        <v>1800</v>
      </c>
      <c r="D308" s="375"/>
      <c r="E308" s="371"/>
      <c r="F308" s="371"/>
      <c r="G308" s="371"/>
      <c r="H308" s="150"/>
      <c r="I308" s="380"/>
      <c r="J308" s="377"/>
      <c r="K308" s="371"/>
      <c r="L308" s="378"/>
      <c r="M308" s="187" t="s">
        <v>5931</v>
      </c>
      <c r="N308" s="295">
        <f t="shared" si="62"/>
        <v>0</v>
      </c>
      <c r="O308" s="296">
        <f t="shared" si="68"/>
        <v>0</v>
      </c>
      <c r="R308" s="294">
        <f t="shared" si="54"/>
        <v>0</v>
      </c>
    </row>
    <row r="309" spans="1:18" s="294" customFormat="1" ht="31" x14ac:dyDescent="0.35">
      <c r="A309" s="156" t="s">
        <v>67</v>
      </c>
      <c r="B309" s="112" t="s">
        <v>3289</v>
      </c>
      <c r="C309" s="116">
        <v>1800</v>
      </c>
      <c r="D309" s="375">
        <f t="shared" si="63"/>
        <v>2300</v>
      </c>
      <c r="E309" s="371">
        <v>2200</v>
      </c>
      <c r="F309" s="371">
        <v>2000</v>
      </c>
      <c r="G309" s="371">
        <v>2000</v>
      </c>
      <c r="H309" s="150">
        <f>ROUND(G309*0.7,-1)</f>
        <v>1400</v>
      </c>
      <c r="I309" s="158">
        <v>4300</v>
      </c>
      <c r="J309" s="377">
        <f>E309/C309</f>
        <v>1.2222222222222223</v>
      </c>
      <c r="K309" s="371">
        <f>D309</f>
        <v>2300</v>
      </c>
      <c r="L309" s="378">
        <f>E309-D309</f>
        <v>-100</v>
      </c>
      <c r="M309" s="181"/>
      <c r="N309" s="295">
        <f t="shared" si="62"/>
        <v>-100</v>
      </c>
      <c r="O309" s="296">
        <f t="shared" si="68"/>
        <v>0.77777777777777779</v>
      </c>
      <c r="R309" s="294">
        <f t="shared" si="54"/>
        <v>1.1111111111111112</v>
      </c>
    </row>
    <row r="310" spans="1:18" s="294" customFormat="1" ht="31" x14ac:dyDescent="0.35">
      <c r="A310" s="156" t="s">
        <v>69</v>
      </c>
      <c r="B310" s="112" t="s">
        <v>3290</v>
      </c>
      <c r="C310" s="116">
        <v>1800</v>
      </c>
      <c r="D310" s="375">
        <f t="shared" si="63"/>
        <v>2300</v>
      </c>
      <c r="E310" s="371">
        <v>2000</v>
      </c>
      <c r="F310" s="371">
        <v>2500</v>
      </c>
      <c r="G310" s="371">
        <v>2000</v>
      </c>
      <c r="H310" s="150">
        <f>ROUND(G310*0.7,-1)</f>
        <v>1400</v>
      </c>
      <c r="I310" s="158">
        <v>5000</v>
      </c>
      <c r="J310" s="377">
        <f>E310/C310</f>
        <v>1.1111111111111112</v>
      </c>
      <c r="K310" s="371">
        <f>D310</f>
        <v>2300</v>
      </c>
      <c r="L310" s="378">
        <f>E310-D310</f>
        <v>-300</v>
      </c>
      <c r="M310" s="181"/>
      <c r="N310" s="295">
        <f t="shared" si="62"/>
        <v>-300</v>
      </c>
      <c r="O310" s="296">
        <f t="shared" si="68"/>
        <v>0.77777777777777779</v>
      </c>
      <c r="R310" s="294">
        <f t="shared" si="54"/>
        <v>1.1111111111111112</v>
      </c>
    </row>
    <row r="311" spans="1:18" s="294" customFormat="1" x14ac:dyDescent="0.35">
      <c r="A311" s="156">
        <v>2</v>
      </c>
      <c r="B311" s="112" t="s">
        <v>3291</v>
      </c>
      <c r="C311" s="116">
        <v>2000</v>
      </c>
      <c r="D311" s="375">
        <f t="shared" si="63"/>
        <v>2600</v>
      </c>
      <c r="E311" s="371">
        <v>2200</v>
      </c>
      <c r="F311" s="371">
        <v>2200</v>
      </c>
      <c r="G311" s="116">
        <v>2000</v>
      </c>
      <c r="H311" s="150">
        <f>ROUND(G311*0.7,-1)</f>
        <v>1400</v>
      </c>
      <c r="I311" s="158">
        <v>4000</v>
      </c>
      <c r="J311" s="377">
        <f>E311/C311</f>
        <v>1.1000000000000001</v>
      </c>
      <c r="K311" s="371">
        <f>D311</f>
        <v>2600</v>
      </c>
      <c r="L311" s="378">
        <f>E311-D311</f>
        <v>-400</v>
      </c>
      <c r="M311" s="180"/>
      <c r="N311" s="295">
        <f t="shared" si="62"/>
        <v>-400</v>
      </c>
      <c r="O311" s="296">
        <f t="shared" si="68"/>
        <v>0.7</v>
      </c>
      <c r="R311" s="294">
        <f t="shared" si="54"/>
        <v>1</v>
      </c>
    </row>
    <row r="312" spans="1:18" s="294" customFormat="1" x14ac:dyDescent="0.35">
      <c r="A312" s="156">
        <v>3</v>
      </c>
      <c r="B312" s="112" t="s">
        <v>3292</v>
      </c>
      <c r="C312" s="170"/>
      <c r="D312" s="375"/>
      <c r="E312" s="371"/>
      <c r="F312" s="371"/>
      <c r="G312" s="371"/>
      <c r="H312" s="150"/>
      <c r="I312" s="158"/>
      <c r="J312" s="377"/>
      <c r="K312" s="371"/>
      <c r="L312" s="378"/>
      <c r="M312" s="180"/>
      <c r="N312" s="295">
        <f t="shared" si="62"/>
        <v>0</v>
      </c>
      <c r="O312" s="296" t="e">
        <f t="shared" si="68"/>
        <v>#DIV/0!</v>
      </c>
      <c r="R312" s="294" t="e">
        <f t="shared" si="54"/>
        <v>#DIV/0!</v>
      </c>
    </row>
    <row r="313" spans="1:18" s="294" customFormat="1" x14ac:dyDescent="0.35">
      <c r="A313" s="156" t="s">
        <v>83</v>
      </c>
      <c r="B313" s="112" t="s">
        <v>3293</v>
      </c>
      <c r="C313" s="116">
        <v>1800</v>
      </c>
      <c r="D313" s="375">
        <f t="shared" si="63"/>
        <v>2300</v>
      </c>
      <c r="E313" s="371">
        <v>2000</v>
      </c>
      <c r="F313" s="371">
        <v>2200</v>
      </c>
      <c r="G313" s="116">
        <v>2000</v>
      </c>
      <c r="H313" s="150">
        <f>ROUND(G313*0.7,-1)</f>
        <v>1400</v>
      </c>
      <c r="I313" s="158">
        <v>4600</v>
      </c>
      <c r="J313" s="377">
        <f>E313/C313</f>
        <v>1.1111111111111112</v>
      </c>
      <c r="K313" s="371">
        <f>D313</f>
        <v>2300</v>
      </c>
      <c r="L313" s="378">
        <f>E313-D313</f>
        <v>-300</v>
      </c>
      <c r="M313" s="180"/>
      <c r="N313" s="295">
        <f t="shared" si="62"/>
        <v>-300</v>
      </c>
      <c r="O313" s="296">
        <f t="shared" si="68"/>
        <v>0.77777777777777779</v>
      </c>
      <c r="R313" s="294">
        <f t="shared" si="54"/>
        <v>1.1111111111111112</v>
      </c>
    </row>
    <row r="314" spans="1:18" s="294" customFormat="1" x14ac:dyDescent="0.35">
      <c r="A314" s="156" t="s">
        <v>84</v>
      </c>
      <c r="B314" s="112" t="s">
        <v>3294</v>
      </c>
      <c r="C314" s="116">
        <v>1200</v>
      </c>
      <c r="D314" s="375">
        <f t="shared" si="63"/>
        <v>1600</v>
      </c>
      <c r="E314" s="371">
        <v>1300</v>
      </c>
      <c r="F314" s="371">
        <v>1800</v>
      </c>
      <c r="G314" s="371">
        <v>1300</v>
      </c>
      <c r="H314" s="150">
        <f>ROUND(G314*0.7,-1)</f>
        <v>910</v>
      </c>
      <c r="I314" s="158">
        <v>3200</v>
      </c>
      <c r="J314" s="377">
        <f>E314/C314</f>
        <v>1.0833333333333333</v>
      </c>
      <c r="K314" s="371">
        <f>D314</f>
        <v>1600</v>
      </c>
      <c r="L314" s="378">
        <f>E314-D314</f>
        <v>-300</v>
      </c>
      <c r="M314" s="180"/>
      <c r="N314" s="295">
        <f t="shared" si="62"/>
        <v>-300</v>
      </c>
      <c r="O314" s="296">
        <f t="shared" si="68"/>
        <v>0.7583333333333333</v>
      </c>
      <c r="R314" s="294">
        <f t="shared" si="54"/>
        <v>1.0833333333333333</v>
      </c>
    </row>
    <row r="315" spans="1:18" s="294" customFormat="1" x14ac:dyDescent="0.35">
      <c r="A315" s="156">
        <v>4</v>
      </c>
      <c r="B315" s="112" t="s">
        <v>3295</v>
      </c>
      <c r="C315" s="116">
        <v>1500</v>
      </c>
      <c r="D315" s="375">
        <f t="shared" si="63"/>
        <v>2000</v>
      </c>
      <c r="E315" s="371">
        <v>1700</v>
      </c>
      <c r="F315" s="371">
        <v>2200</v>
      </c>
      <c r="G315" s="384">
        <v>1650</v>
      </c>
      <c r="H315" s="150">
        <f>ROUND(G315*0.7,-1)</f>
        <v>1160</v>
      </c>
      <c r="I315" s="381">
        <v>4000</v>
      </c>
      <c r="J315" s="377">
        <f>E315/C315</f>
        <v>1.1333333333333333</v>
      </c>
      <c r="K315" s="371">
        <f>D315</f>
        <v>2000</v>
      </c>
      <c r="L315" s="378">
        <f>E315-D315</f>
        <v>-300</v>
      </c>
      <c r="M315" s="180"/>
      <c r="N315" s="295">
        <f t="shared" si="62"/>
        <v>-300</v>
      </c>
      <c r="O315" s="296">
        <f t="shared" si="68"/>
        <v>0.77333333333333332</v>
      </c>
      <c r="R315" s="294">
        <f t="shared" si="54"/>
        <v>1.1000000000000001</v>
      </c>
    </row>
    <row r="316" spans="1:18" s="294" customFormat="1" x14ac:dyDescent="0.35">
      <c r="A316" s="156">
        <v>5</v>
      </c>
      <c r="B316" s="112" t="s">
        <v>5932</v>
      </c>
      <c r="C316" s="170"/>
      <c r="D316" s="375"/>
      <c r="E316" s="371"/>
      <c r="F316" s="371"/>
      <c r="G316" s="371"/>
      <c r="H316" s="150"/>
      <c r="I316" s="381"/>
      <c r="J316" s="377"/>
      <c r="K316" s="371"/>
      <c r="L316" s="378"/>
      <c r="M316" s="180"/>
      <c r="N316" s="295">
        <f t="shared" si="62"/>
        <v>0</v>
      </c>
      <c r="O316" s="296" t="e">
        <f t="shared" si="68"/>
        <v>#DIV/0!</v>
      </c>
      <c r="R316" s="294" t="e">
        <f t="shared" si="54"/>
        <v>#DIV/0!</v>
      </c>
    </row>
    <row r="317" spans="1:18" s="294" customFormat="1" x14ac:dyDescent="0.35">
      <c r="A317" s="156" t="s">
        <v>509</v>
      </c>
      <c r="B317" s="112" t="s">
        <v>3296</v>
      </c>
      <c r="C317" s="170">
        <v>800</v>
      </c>
      <c r="D317" s="375">
        <f t="shared" si="63"/>
        <v>1000</v>
      </c>
      <c r="E317" s="371">
        <v>900</v>
      </c>
      <c r="F317" s="371">
        <v>1600</v>
      </c>
      <c r="G317" s="170">
        <v>800</v>
      </c>
      <c r="H317" s="150">
        <f>ROUND(G317*0.7,-1)</f>
        <v>560</v>
      </c>
      <c r="I317" s="381">
        <v>4000</v>
      </c>
      <c r="J317" s="377">
        <f>E317/C317</f>
        <v>1.125</v>
      </c>
      <c r="K317" s="371">
        <f>D317</f>
        <v>1000</v>
      </c>
      <c r="L317" s="378">
        <f>E317-D317</f>
        <v>-100</v>
      </c>
      <c r="M317" s="180"/>
      <c r="N317" s="295">
        <f t="shared" si="62"/>
        <v>-100</v>
      </c>
      <c r="O317" s="296">
        <f t="shared" si="68"/>
        <v>0.7</v>
      </c>
      <c r="R317" s="294">
        <f t="shared" si="54"/>
        <v>1</v>
      </c>
    </row>
    <row r="318" spans="1:18" s="294" customFormat="1" ht="31" x14ac:dyDescent="0.35">
      <c r="A318" s="156" t="s">
        <v>511</v>
      </c>
      <c r="B318" s="112" t="s">
        <v>5933</v>
      </c>
      <c r="C318" s="170">
        <v>600</v>
      </c>
      <c r="D318" s="375">
        <f t="shared" si="63"/>
        <v>800</v>
      </c>
      <c r="E318" s="371">
        <v>700</v>
      </c>
      <c r="F318" s="371">
        <v>800</v>
      </c>
      <c r="G318" s="170">
        <v>600</v>
      </c>
      <c r="H318" s="150">
        <f>ROUND(G318*0.7,-1)</f>
        <v>420</v>
      </c>
      <c r="I318" s="381">
        <v>1600</v>
      </c>
      <c r="J318" s="377">
        <f>E318/C318</f>
        <v>1.1666666666666667</v>
      </c>
      <c r="K318" s="371">
        <f>D318</f>
        <v>800</v>
      </c>
      <c r="L318" s="378">
        <f>E318-D318</f>
        <v>-100</v>
      </c>
      <c r="M318" s="180"/>
      <c r="N318" s="295">
        <f t="shared" si="62"/>
        <v>-100</v>
      </c>
      <c r="O318" s="296">
        <f t="shared" si="68"/>
        <v>0.7</v>
      </c>
      <c r="R318" s="294">
        <f t="shared" si="54"/>
        <v>1</v>
      </c>
    </row>
    <row r="319" spans="1:18" s="294" customFormat="1" ht="31" x14ac:dyDescent="0.35">
      <c r="A319" s="156">
        <v>6</v>
      </c>
      <c r="B319" s="112" t="s">
        <v>3297</v>
      </c>
      <c r="C319" s="116">
        <v>1000</v>
      </c>
      <c r="D319" s="375">
        <f t="shared" si="63"/>
        <v>1300</v>
      </c>
      <c r="E319" s="371">
        <v>1100</v>
      </c>
      <c r="F319" s="371">
        <v>1500</v>
      </c>
      <c r="G319" s="116">
        <v>1000</v>
      </c>
      <c r="H319" s="150">
        <f>ROUND(G319*0.7,-1)</f>
        <v>700</v>
      </c>
      <c r="I319" s="381">
        <v>4000</v>
      </c>
      <c r="J319" s="377">
        <f>E319/C319</f>
        <v>1.1000000000000001</v>
      </c>
      <c r="K319" s="371">
        <f>D319</f>
        <v>1300</v>
      </c>
      <c r="L319" s="378">
        <f>E319-D319</f>
        <v>-200</v>
      </c>
      <c r="M319" s="180"/>
      <c r="N319" s="295">
        <f t="shared" si="62"/>
        <v>-200</v>
      </c>
      <c r="O319" s="296">
        <f t="shared" si="68"/>
        <v>0.7</v>
      </c>
      <c r="R319" s="294">
        <f t="shared" si="54"/>
        <v>1</v>
      </c>
    </row>
    <row r="320" spans="1:18" s="294" customFormat="1" ht="46.5" x14ac:dyDescent="0.35">
      <c r="A320" s="156">
        <v>7</v>
      </c>
      <c r="B320" s="112" t="s">
        <v>5934</v>
      </c>
      <c r="C320" s="170"/>
      <c r="D320" s="375"/>
      <c r="E320" s="371"/>
      <c r="F320" s="371"/>
      <c r="G320" s="371"/>
      <c r="H320" s="150"/>
      <c r="I320" s="381"/>
      <c r="J320" s="377"/>
      <c r="K320" s="371"/>
      <c r="L320" s="378"/>
      <c r="M320" s="180"/>
      <c r="N320" s="295">
        <f t="shared" si="62"/>
        <v>0</v>
      </c>
      <c r="O320" s="296" t="e">
        <f t="shared" si="68"/>
        <v>#DIV/0!</v>
      </c>
      <c r="R320" s="294" t="e">
        <f t="shared" si="54"/>
        <v>#DIV/0!</v>
      </c>
    </row>
    <row r="321" spans="1:18" s="294" customFormat="1" ht="31" x14ac:dyDescent="0.35">
      <c r="A321" s="156" t="s">
        <v>32</v>
      </c>
      <c r="B321" s="112" t="s">
        <v>5935</v>
      </c>
      <c r="C321" s="170">
        <v>600</v>
      </c>
      <c r="D321" s="375">
        <f t="shared" si="63"/>
        <v>800</v>
      </c>
      <c r="E321" s="371">
        <v>700</v>
      </c>
      <c r="F321" s="371">
        <v>700</v>
      </c>
      <c r="G321" s="170">
        <v>600</v>
      </c>
      <c r="H321" s="150">
        <f>ROUND(G321*0.7,-1)</f>
        <v>420</v>
      </c>
      <c r="I321" s="381">
        <v>1400</v>
      </c>
      <c r="J321" s="377">
        <f>E321/C321</f>
        <v>1.1666666666666667</v>
      </c>
      <c r="K321" s="371">
        <f>D321</f>
        <v>800</v>
      </c>
      <c r="L321" s="378">
        <f>E321-D321</f>
        <v>-100</v>
      </c>
      <c r="M321" s="180"/>
      <c r="N321" s="295">
        <f t="shared" si="62"/>
        <v>-100</v>
      </c>
      <c r="O321" s="296">
        <f t="shared" si="68"/>
        <v>0.7</v>
      </c>
      <c r="R321" s="294">
        <f t="shared" si="54"/>
        <v>1</v>
      </c>
    </row>
    <row r="322" spans="1:18" s="294" customFormat="1" ht="46.5" x14ac:dyDescent="0.35">
      <c r="A322" s="156" t="s">
        <v>35</v>
      </c>
      <c r="B322" s="112" t="s">
        <v>5936</v>
      </c>
      <c r="C322" s="170">
        <v>550</v>
      </c>
      <c r="D322" s="375">
        <f t="shared" si="63"/>
        <v>700</v>
      </c>
      <c r="E322" s="371">
        <v>600</v>
      </c>
      <c r="F322" s="371">
        <v>650</v>
      </c>
      <c r="G322" s="170">
        <v>550</v>
      </c>
      <c r="H322" s="150">
        <f>ROUND(G322*0.7,-1)</f>
        <v>390</v>
      </c>
      <c r="I322" s="381">
        <v>1200</v>
      </c>
      <c r="J322" s="377">
        <f>E322/C322</f>
        <v>1.0909090909090908</v>
      </c>
      <c r="K322" s="371">
        <f>D322</f>
        <v>700</v>
      </c>
      <c r="L322" s="378">
        <f>E322-D322</f>
        <v>-100</v>
      </c>
      <c r="M322" s="180"/>
      <c r="N322" s="295">
        <f t="shared" si="62"/>
        <v>-100</v>
      </c>
      <c r="O322" s="296">
        <f t="shared" si="68"/>
        <v>0.70909090909090911</v>
      </c>
      <c r="R322" s="294">
        <f t="shared" si="54"/>
        <v>1</v>
      </c>
    </row>
    <row r="323" spans="1:18" s="294" customFormat="1" ht="31" x14ac:dyDescent="0.35">
      <c r="A323" s="156">
        <v>8</v>
      </c>
      <c r="B323" s="112" t="s">
        <v>5937</v>
      </c>
      <c r="C323" s="170">
        <v>550</v>
      </c>
      <c r="D323" s="375">
        <f t="shared" si="63"/>
        <v>700</v>
      </c>
      <c r="E323" s="371">
        <v>600</v>
      </c>
      <c r="F323" s="371">
        <v>650</v>
      </c>
      <c r="G323" s="170">
        <v>550</v>
      </c>
      <c r="H323" s="150">
        <f>ROUND(G323*0.7,-1)</f>
        <v>390</v>
      </c>
      <c r="I323" s="381">
        <v>1400</v>
      </c>
      <c r="J323" s="377">
        <f>E323/C323</f>
        <v>1.0909090909090908</v>
      </c>
      <c r="K323" s="371">
        <f>D323</f>
        <v>700</v>
      </c>
      <c r="L323" s="378">
        <f>E323-D323</f>
        <v>-100</v>
      </c>
      <c r="M323" s="180"/>
      <c r="N323" s="295">
        <f t="shared" si="62"/>
        <v>-100</v>
      </c>
      <c r="O323" s="296">
        <f t="shared" si="68"/>
        <v>0.70909090909090911</v>
      </c>
      <c r="R323" s="294">
        <f t="shared" si="54"/>
        <v>1</v>
      </c>
    </row>
    <row r="324" spans="1:18" s="294" customFormat="1" ht="31" x14ac:dyDescent="0.35">
      <c r="A324" s="156">
        <v>9</v>
      </c>
      <c r="B324" s="112" t="s">
        <v>3298</v>
      </c>
      <c r="C324" s="170">
        <v>800</v>
      </c>
      <c r="D324" s="375">
        <f t="shared" si="63"/>
        <v>1000</v>
      </c>
      <c r="E324" s="371">
        <v>900</v>
      </c>
      <c r="F324" s="371">
        <v>1000</v>
      </c>
      <c r="G324" s="170">
        <v>800</v>
      </c>
      <c r="H324" s="150">
        <f>ROUND(G324*0.7,-1)</f>
        <v>560</v>
      </c>
      <c r="I324" s="381">
        <v>2000</v>
      </c>
      <c r="J324" s="377">
        <f>E324/C324</f>
        <v>1.125</v>
      </c>
      <c r="K324" s="371">
        <f>D324</f>
        <v>1000</v>
      </c>
      <c r="L324" s="378">
        <f>E324-D324</f>
        <v>-100</v>
      </c>
      <c r="M324" s="180"/>
      <c r="N324" s="295">
        <f t="shared" si="62"/>
        <v>-100</v>
      </c>
      <c r="O324" s="296">
        <f t="shared" si="68"/>
        <v>0.7</v>
      </c>
      <c r="R324" s="294">
        <f t="shared" si="54"/>
        <v>1</v>
      </c>
    </row>
    <row r="325" spans="1:18" s="294" customFormat="1" ht="31" x14ac:dyDescent="0.35">
      <c r="A325" s="156">
        <v>10</v>
      </c>
      <c r="B325" s="112" t="s">
        <v>3299</v>
      </c>
      <c r="C325" s="170">
        <v>600</v>
      </c>
      <c r="D325" s="375">
        <f t="shared" si="63"/>
        <v>800</v>
      </c>
      <c r="E325" s="371">
        <v>700</v>
      </c>
      <c r="F325" s="371">
        <v>900</v>
      </c>
      <c r="G325" s="170">
        <v>600</v>
      </c>
      <c r="H325" s="150">
        <f>ROUND(G325*0.7,-1)</f>
        <v>420</v>
      </c>
      <c r="I325" s="381">
        <v>1600</v>
      </c>
      <c r="J325" s="377">
        <f>E325/C325</f>
        <v>1.1666666666666667</v>
      </c>
      <c r="K325" s="371">
        <f>D325</f>
        <v>800</v>
      </c>
      <c r="L325" s="378">
        <f>E325-D325</f>
        <v>-100</v>
      </c>
      <c r="M325" s="180"/>
      <c r="N325" s="295">
        <f t="shared" si="62"/>
        <v>-100</v>
      </c>
      <c r="O325" s="296">
        <f t="shared" si="68"/>
        <v>0.7</v>
      </c>
      <c r="R325" s="294">
        <f t="shared" si="54"/>
        <v>1</v>
      </c>
    </row>
    <row r="326" spans="1:18" s="294" customFormat="1" ht="40" customHeight="1" x14ac:dyDescent="0.35">
      <c r="A326" s="128">
        <v>11</v>
      </c>
      <c r="B326" s="112" t="s">
        <v>3300</v>
      </c>
      <c r="C326" s="170">
        <v>600</v>
      </c>
      <c r="D326" s="375"/>
      <c r="E326" s="371"/>
      <c r="F326" s="371"/>
      <c r="G326" s="371"/>
      <c r="H326" s="150"/>
      <c r="I326" s="381"/>
      <c r="J326" s="377"/>
      <c r="K326" s="371"/>
      <c r="L326" s="378"/>
      <c r="M326" s="181" t="s">
        <v>3301</v>
      </c>
      <c r="N326" s="295">
        <f t="shared" si="62"/>
        <v>0</v>
      </c>
      <c r="O326" s="296">
        <f t="shared" si="68"/>
        <v>0</v>
      </c>
      <c r="R326" s="294">
        <f t="shared" si="54"/>
        <v>0</v>
      </c>
    </row>
    <row r="327" spans="1:18" s="294" customFormat="1" x14ac:dyDescent="0.35">
      <c r="A327" s="156">
        <v>11</v>
      </c>
      <c r="B327" s="112" t="s">
        <v>3302</v>
      </c>
      <c r="C327" s="170">
        <v>550</v>
      </c>
      <c r="D327" s="375">
        <f t="shared" si="63"/>
        <v>700</v>
      </c>
      <c r="E327" s="371">
        <v>600</v>
      </c>
      <c r="F327" s="371">
        <v>650</v>
      </c>
      <c r="G327" s="170">
        <v>550</v>
      </c>
      <c r="H327" s="150">
        <f>ROUND(G327*0.7,-1)</f>
        <v>390</v>
      </c>
      <c r="I327" s="381">
        <v>1400</v>
      </c>
      <c r="J327" s="377">
        <f>E327/C327</f>
        <v>1.0909090909090908</v>
      </c>
      <c r="K327" s="371">
        <f>D327</f>
        <v>700</v>
      </c>
      <c r="L327" s="378">
        <f>E327-D327</f>
        <v>-100</v>
      </c>
      <c r="M327" s="180"/>
      <c r="N327" s="295">
        <f t="shared" si="62"/>
        <v>-100</v>
      </c>
      <c r="O327" s="296">
        <f t="shared" si="68"/>
        <v>0.70909090909090911</v>
      </c>
      <c r="R327" s="294">
        <f t="shared" si="54"/>
        <v>1</v>
      </c>
    </row>
    <row r="328" spans="1:18" s="294" customFormat="1" ht="31" x14ac:dyDescent="0.35">
      <c r="A328" s="156">
        <v>12</v>
      </c>
      <c r="B328" s="112" t="s">
        <v>3303</v>
      </c>
      <c r="C328" s="170">
        <v>800</v>
      </c>
      <c r="D328" s="375">
        <f t="shared" si="63"/>
        <v>1000</v>
      </c>
      <c r="E328" s="371">
        <v>900</v>
      </c>
      <c r="F328" s="371">
        <v>900</v>
      </c>
      <c r="G328" s="170">
        <v>800</v>
      </c>
      <c r="H328" s="150">
        <f>ROUND(G328*0.7,-1)</f>
        <v>560</v>
      </c>
      <c r="I328" s="158">
        <v>3000</v>
      </c>
      <c r="J328" s="377">
        <f>E328/C328</f>
        <v>1.125</v>
      </c>
      <c r="K328" s="371">
        <f>D328</f>
        <v>1000</v>
      </c>
      <c r="L328" s="378">
        <f>E328-D328</f>
        <v>-100</v>
      </c>
      <c r="M328" s="180"/>
      <c r="N328" s="295">
        <f t="shared" si="62"/>
        <v>-100</v>
      </c>
      <c r="O328" s="296">
        <f t="shared" si="68"/>
        <v>0.7</v>
      </c>
      <c r="R328" s="294">
        <f t="shared" si="54"/>
        <v>1</v>
      </c>
    </row>
    <row r="329" spans="1:18" s="294" customFormat="1" x14ac:dyDescent="0.35">
      <c r="A329" s="110" t="s">
        <v>442</v>
      </c>
      <c r="B329" s="168" t="s">
        <v>3304</v>
      </c>
      <c r="C329" s="110"/>
      <c r="D329" s="372"/>
      <c r="E329" s="372"/>
      <c r="F329" s="372"/>
      <c r="G329" s="372"/>
      <c r="H329" s="150"/>
      <c r="I329" s="380"/>
      <c r="J329" s="377"/>
      <c r="K329" s="371"/>
      <c r="L329" s="378"/>
      <c r="M329" s="180"/>
      <c r="N329" s="295">
        <f t="shared" si="62"/>
        <v>0</v>
      </c>
      <c r="O329" s="296" t="e">
        <f t="shared" si="68"/>
        <v>#DIV/0!</v>
      </c>
      <c r="R329" s="294" t="e">
        <f t="shared" si="54"/>
        <v>#DIV/0!</v>
      </c>
    </row>
    <row r="330" spans="1:18" s="294" customFormat="1" ht="31" x14ac:dyDescent="0.35">
      <c r="A330" s="156">
        <v>1</v>
      </c>
      <c r="B330" s="112" t="s">
        <v>3305</v>
      </c>
      <c r="C330" s="116">
        <v>2500</v>
      </c>
      <c r="D330" s="375">
        <f t="shared" ref="D330:D382" si="77">ROUND(C330*1.3,-2)</f>
        <v>3300</v>
      </c>
      <c r="E330" s="371">
        <v>2800</v>
      </c>
      <c r="F330" s="371">
        <v>2800</v>
      </c>
      <c r="G330" s="116">
        <v>2750</v>
      </c>
      <c r="H330" s="150">
        <f>ROUND(G330*0.7,-1)</f>
        <v>1930</v>
      </c>
      <c r="I330" s="158">
        <v>4000</v>
      </c>
      <c r="J330" s="377">
        <f>E330/C330</f>
        <v>1.1200000000000001</v>
      </c>
      <c r="K330" s="371">
        <f>D330</f>
        <v>3300</v>
      </c>
      <c r="L330" s="378">
        <f>E330-D330</f>
        <v>-500</v>
      </c>
      <c r="M330" s="180"/>
      <c r="N330" s="295">
        <f t="shared" si="62"/>
        <v>-500</v>
      </c>
      <c r="O330" s="296">
        <f t="shared" si="68"/>
        <v>0.77200000000000002</v>
      </c>
      <c r="P330" s="299">
        <f t="shared" ref="P330:P350" si="78">C330*1.1</f>
        <v>2750</v>
      </c>
      <c r="R330" s="294">
        <f t="shared" ref="R330:R395" si="79">G330/C330</f>
        <v>1.1000000000000001</v>
      </c>
    </row>
    <row r="331" spans="1:18" s="294" customFormat="1" ht="31" x14ac:dyDescent="0.35">
      <c r="A331" s="156">
        <v>2</v>
      </c>
      <c r="B331" s="112" t="s">
        <v>3306</v>
      </c>
      <c r="C331" s="116">
        <v>2000</v>
      </c>
      <c r="D331" s="375">
        <f t="shared" si="77"/>
        <v>2600</v>
      </c>
      <c r="E331" s="371">
        <v>2200</v>
      </c>
      <c r="F331" s="371">
        <v>2200</v>
      </c>
      <c r="G331" s="116">
        <v>2200</v>
      </c>
      <c r="H331" s="150">
        <f>ROUND(G331*0.7,-1)</f>
        <v>1540</v>
      </c>
      <c r="I331" s="158">
        <v>3200</v>
      </c>
      <c r="J331" s="377">
        <f>E331/C331</f>
        <v>1.1000000000000001</v>
      </c>
      <c r="K331" s="371">
        <f>D331</f>
        <v>2600</v>
      </c>
      <c r="L331" s="378">
        <f>E331-D331</f>
        <v>-400</v>
      </c>
      <c r="M331" s="180"/>
      <c r="N331" s="295">
        <f t="shared" si="62"/>
        <v>-400</v>
      </c>
      <c r="O331" s="296">
        <f t="shared" si="68"/>
        <v>0.77</v>
      </c>
      <c r="P331" s="299">
        <f t="shared" si="78"/>
        <v>2200</v>
      </c>
      <c r="R331" s="294">
        <f t="shared" si="79"/>
        <v>1.1000000000000001</v>
      </c>
    </row>
    <row r="332" spans="1:18" s="294" customFormat="1" x14ac:dyDescent="0.35">
      <c r="A332" s="156">
        <v>3</v>
      </c>
      <c r="B332" s="112" t="s">
        <v>3307</v>
      </c>
      <c r="C332" s="116">
        <v>2000</v>
      </c>
      <c r="D332" s="375">
        <f t="shared" si="77"/>
        <v>2600</v>
      </c>
      <c r="E332" s="371">
        <v>2200</v>
      </c>
      <c r="F332" s="371">
        <v>2200</v>
      </c>
      <c r="G332" s="116">
        <v>2200</v>
      </c>
      <c r="H332" s="150">
        <f>ROUND(G332*0.7,-1)</f>
        <v>1540</v>
      </c>
      <c r="I332" s="158">
        <v>3200</v>
      </c>
      <c r="J332" s="377">
        <f>E332/C332</f>
        <v>1.1000000000000001</v>
      </c>
      <c r="K332" s="371">
        <f>D332</f>
        <v>2600</v>
      </c>
      <c r="L332" s="378">
        <f>E332-D332</f>
        <v>-400</v>
      </c>
      <c r="M332" s="180"/>
      <c r="N332" s="295">
        <f t="shared" si="62"/>
        <v>-400</v>
      </c>
      <c r="O332" s="296">
        <f t="shared" si="68"/>
        <v>0.77</v>
      </c>
      <c r="P332" s="299">
        <f t="shared" si="78"/>
        <v>2200</v>
      </c>
      <c r="R332" s="294">
        <f t="shared" si="79"/>
        <v>1.1000000000000001</v>
      </c>
    </row>
    <row r="333" spans="1:18" s="294" customFormat="1" x14ac:dyDescent="0.35">
      <c r="A333" s="156">
        <v>4</v>
      </c>
      <c r="B333" s="112" t="s">
        <v>3308</v>
      </c>
      <c r="C333" s="170"/>
      <c r="D333" s="375"/>
      <c r="E333" s="371"/>
      <c r="F333" s="371"/>
      <c r="G333" s="371"/>
      <c r="H333" s="150"/>
      <c r="I333" s="158"/>
      <c r="J333" s="377"/>
      <c r="K333" s="371"/>
      <c r="L333" s="378"/>
      <c r="M333" s="180"/>
      <c r="N333" s="295">
        <f t="shared" si="62"/>
        <v>0</v>
      </c>
      <c r="O333" s="296" t="e">
        <f t="shared" si="68"/>
        <v>#DIV/0!</v>
      </c>
      <c r="P333" s="299">
        <f t="shared" si="78"/>
        <v>0</v>
      </c>
      <c r="R333" s="294" t="e">
        <f t="shared" si="79"/>
        <v>#DIV/0!</v>
      </c>
    </row>
    <row r="334" spans="1:18" s="294" customFormat="1" ht="31" x14ac:dyDescent="0.35">
      <c r="A334" s="156" t="s">
        <v>31</v>
      </c>
      <c r="B334" s="112" t="s">
        <v>3309</v>
      </c>
      <c r="C334" s="116">
        <v>2500</v>
      </c>
      <c r="D334" s="375">
        <f t="shared" si="77"/>
        <v>3300</v>
      </c>
      <c r="E334" s="371">
        <v>2800</v>
      </c>
      <c r="F334" s="371">
        <v>2800</v>
      </c>
      <c r="G334" s="371">
        <v>2750</v>
      </c>
      <c r="H334" s="150">
        <f>ROUND(G334*0.7,-1)</f>
        <v>1930</v>
      </c>
      <c r="I334" s="158">
        <v>4000</v>
      </c>
      <c r="J334" s="377">
        <f>E334/C334</f>
        <v>1.1200000000000001</v>
      </c>
      <c r="K334" s="371">
        <f>D334</f>
        <v>3300</v>
      </c>
      <c r="L334" s="378">
        <f>E334-D334</f>
        <v>-500</v>
      </c>
      <c r="M334" s="180"/>
      <c r="N334" s="295">
        <f t="shared" si="62"/>
        <v>-500</v>
      </c>
      <c r="O334" s="296">
        <f t="shared" si="68"/>
        <v>0.77200000000000002</v>
      </c>
      <c r="P334" s="299">
        <f t="shared" si="78"/>
        <v>2750</v>
      </c>
      <c r="R334" s="294">
        <f t="shared" si="79"/>
        <v>1.1000000000000001</v>
      </c>
    </row>
    <row r="335" spans="1:18" s="294" customFormat="1" ht="31" x14ac:dyDescent="0.35">
      <c r="A335" s="156" t="s">
        <v>34</v>
      </c>
      <c r="B335" s="112" t="s">
        <v>3310</v>
      </c>
      <c r="C335" s="116">
        <v>3000</v>
      </c>
      <c r="D335" s="375">
        <f t="shared" si="77"/>
        <v>3900</v>
      </c>
      <c r="E335" s="371">
        <v>3300</v>
      </c>
      <c r="F335" s="371">
        <v>3300</v>
      </c>
      <c r="G335" s="371">
        <v>3300</v>
      </c>
      <c r="H335" s="150">
        <f>ROUND(G335*0.7,-1)</f>
        <v>2310</v>
      </c>
      <c r="I335" s="158">
        <v>4800</v>
      </c>
      <c r="J335" s="377">
        <f>E335/C335</f>
        <v>1.1000000000000001</v>
      </c>
      <c r="K335" s="371">
        <f>D335</f>
        <v>3900</v>
      </c>
      <c r="L335" s="378">
        <f>E335-D335</f>
        <v>-600</v>
      </c>
      <c r="M335" s="180"/>
      <c r="N335" s="295">
        <f t="shared" si="62"/>
        <v>-600</v>
      </c>
      <c r="O335" s="296">
        <f t="shared" si="68"/>
        <v>0.77</v>
      </c>
      <c r="P335" s="299">
        <f t="shared" si="78"/>
        <v>3300.0000000000005</v>
      </c>
      <c r="R335" s="294">
        <f t="shared" si="79"/>
        <v>1.1000000000000001</v>
      </c>
    </row>
    <row r="336" spans="1:18" s="294" customFormat="1" ht="31" x14ac:dyDescent="0.35">
      <c r="A336" s="156">
        <v>5</v>
      </c>
      <c r="B336" s="112" t="s">
        <v>3311</v>
      </c>
      <c r="C336" s="156"/>
      <c r="D336" s="375"/>
      <c r="E336" s="371"/>
      <c r="F336" s="371"/>
      <c r="G336" s="371"/>
      <c r="H336" s="150"/>
      <c r="I336" s="158"/>
      <c r="J336" s="377"/>
      <c r="K336" s="371"/>
      <c r="L336" s="378"/>
      <c r="M336" s="180"/>
      <c r="N336" s="295">
        <f t="shared" si="62"/>
        <v>0</v>
      </c>
      <c r="O336" s="296" t="e">
        <f t="shared" si="68"/>
        <v>#DIV/0!</v>
      </c>
      <c r="P336" s="299">
        <f t="shared" si="78"/>
        <v>0</v>
      </c>
      <c r="R336" s="294" t="e">
        <f t="shared" si="79"/>
        <v>#DIV/0!</v>
      </c>
    </row>
    <row r="337" spans="1:18" s="294" customFormat="1" x14ac:dyDescent="0.35">
      <c r="A337" s="156" t="s">
        <v>509</v>
      </c>
      <c r="B337" s="112" t="s">
        <v>3312</v>
      </c>
      <c r="C337" s="116">
        <v>2000</v>
      </c>
      <c r="D337" s="375">
        <f t="shared" si="77"/>
        <v>2600</v>
      </c>
      <c r="E337" s="371">
        <v>2200</v>
      </c>
      <c r="F337" s="371">
        <v>2200</v>
      </c>
      <c r="G337" s="371">
        <v>2000</v>
      </c>
      <c r="H337" s="150">
        <f t="shared" ref="H337:H342" si="80">ROUND(G337*0.7,-1)</f>
        <v>1400</v>
      </c>
      <c r="I337" s="158">
        <v>3200</v>
      </c>
      <c r="J337" s="377">
        <f t="shared" ref="J337:J342" si="81">E337/C337</f>
        <v>1.1000000000000001</v>
      </c>
      <c r="K337" s="371">
        <f t="shared" ref="K337:K342" si="82">D337</f>
        <v>2600</v>
      </c>
      <c r="L337" s="378">
        <f t="shared" ref="L337:L342" si="83">E337-D337</f>
        <v>-400</v>
      </c>
      <c r="M337" s="180"/>
      <c r="N337" s="295">
        <f t="shared" si="62"/>
        <v>-400</v>
      </c>
      <c r="O337" s="296">
        <f t="shared" si="68"/>
        <v>0.7</v>
      </c>
      <c r="P337" s="299">
        <f t="shared" si="78"/>
        <v>2200</v>
      </c>
      <c r="R337" s="294">
        <f t="shared" si="79"/>
        <v>1</v>
      </c>
    </row>
    <row r="338" spans="1:18" s="294" customFormat="1" x14ac:dyDescent="0.35">
      <c r="A338" s="156" t="s">
        <v>511</v>
      </c>
      <c r="B338" s="112" t="s">
        <v>3313</v>
      </c>
      <c r="C338" s="116">
        <v>1500</v>
      </c>
      <c r="D338" s="375">
        <f t="shared" si="77"/>
        <v>2000</v>
      </c>
      <c r="E338" s="371">
        <v>1700</v>
      </c>
      <c r="F338" s="371">
        <v>2000</v>
      </c>
      <c r="G338" s="371">
        <v>2000</v>
      </c>
      <c r="H338" s="150">
        <f t="shared" si="80"/>
        <v>1400</v>
      </c>
      <c r="I338" s="158">
        <v>3000</v>
      </c>
      <c r="J338" s="377">
        <f t="shared" si="81"/>
        <v>1.1333333333333333</v>
      </c>
      <c r="K338" s="371">
        <f t="shared" si="82"/>
        <v>2000</v>
      </c>
      <c r="L338" s="378">
        <f t="shared" si="83"/>
        <v>-300</v>
      </c>
      <c r="M338" s="180" t="s">
        <v>3314</v>
      </c>
      <c r="N338" s="295">
        <f t="shared" si="62"/>
        <v>-300</v>
      </c>
      <c r="O338" s="296">
        <f t="shared" si="68"/>
        <v>0.93333333333333335</v>
      </c>
      <c r="P338" s="299">
        <f t="shared" si="78"/>
        <v>1650.0000000000002</v>
      </c>
      <c r="R338" s="294">
        <f t="shared" si="79"/>
        <v>1.3333333333333333</v>
      </c>
    </row>
    <row r="339" spans="1:18" s="294" customFormat="1" ht="31" x14ac:dyDescent="0.35">
      <c r="A339" s="156">
        <v>6</v>
      </c>
      <c r="B339" s="112" t="s">
        <v>3315</v>
      </c>
      <c r="C339" s="116">
        <v>4500</v>
      </c>
      <c r="D339" s="375">
        <f t="shared" si="77"/>
        <v>5900</v>
      </c>
      <c r="E339" s="371">
        <v>5000</v>
      </c>
      <c r="F339" s="371">
        <v>5000</v>
      </c>
      <c r="G339" s="371">
        <v>4500</v>
      </c>
      <c r="H339" s="150">
        <f t="shared" si="80"/>
        <v>3150</v>
      </c>
      <c r="I339" s="158">
        <v>7200</v>
      </c>
      <c r="J339" s="377">
        <f t="shared" si="81"/>
        <v>1.1111111111111112</v>
      </c>
      <c r="K339" s="371">
        <f t="shared" si="82"/>
        <v>5900</v>
      </c>
      <c r="L339" s="378">
        <f t="shared" si="83"/>
        <v>-900</v>
      </c>
      <c r="M339" s="180"/>
      <c r="N339" s="295">
        <f t="shared" si="62"/>
        <v>-900</v>
      </c>
      <c r="O339" s="296">
        <f t="shared" si="68"/>
        <v>0.7</v>
      </c>
      <c r="P339" s="299">
        <f t="shared" si="78"/>
        <v>4950</v>
      </c>
      <c r="R339" s="294">
        <f t="shared" si="79"/>
        <v>1</v>
      </c>
    </row>
    <row r="340" spans="1:18" s="294" customFormat="1" ht="31" x14ac:dyDescent="0.35">
      <c r="A340" s="156">
        <v>7</v>
      </c>
      <c r="B340" s="112" t="s">
        <v>3316</v>
      </c>
      <c r="C340" s="116">
        <v>1000</v>
      </c>
      <c r="D340" s="375">
        <f t="shared" si="77"/>
        <v>1300</v>
      </c>
      <c r="E340" s="371">
        <v>1100</v>
      </c>
      <c r="F340" s="371">
        <v>1100</v>
      </c>
      <c r="G340" s="116">
        <v>1000</v>
      </c>
      <c r="H340" s="150">
        <f t="shared" si="80"/>
        <v>700</v>
      </c>
      <c r="I340" s="158">
        <v>2000</v>
      </c>
      <c r="J340" s="377">
        <f t="shared" si="81"/>
        <v>1.1000000000000001</v>
      </c>
      <c r="K340" s="371">
        <f t="shared" si="82"/>
        <v>1300</v>
      </c>
      <c r="L340" s="378">
        <f t="shared" si="83"/>
        <v>-200</v>
      </c>
      <c r="M340" s="180"/>
      <c r="N340" s="295">
        <f t="shared" si="62"/>
        <v>-200</v>
      </c>
      <c r="O340" s="296">
        <f t="shared" si="68"/>
        <v>0.7</v>
      </c>
      <c r="P340" s="299">
        <f t="shared" si="78"/>
        <v>1100</v>
      </c>
      <c r="R340" s="294">
        <f t="shared" si="79"/>
        <v>1</v>
      </c>
    </row>
    <row r="341" spans="1:18" s="294" customFormat="1" ht="31" x14ac:dyDescent="0.35">
      <c r="A341" s="156">
        <v>8</v>
      </c>
      <c r="B341" s="112" t="s">
        <v>3317</v>
      </c>
      <c r="C341" s="116">
        <v>1000</v>
      </c>
      <c r="D341" s="375">
        <f t="shared" si="77"/>
        <v>1300</v>
      </c>
      <c r="E341" s="371">
        <v>1100</v>
      </c>
      <c r="F341" s="371">
        <v>1100</v>
      </c>
      <c r="G341" s="116">
        <v>1000</v>
      </c>
      <c r="H341" s="150">
        <f t="shared" si="80"/>
        <v>700</v>
      </c>
      <c r="I341" s="158">
        <v>1800</v>
      </c>
      <c r="J341" s="377">
        <f t="shared" si="81"/>
        <v>1.1000000000000001</v>
      </c>
      <c r="K341" s="371">
        <f t="shared" si="82"/>
        <v>1300</v>
      </c>
      <c r="L341" s="378">
        <f t="shared" si="83"/>
        <v>-200</v>
      </c>
      <c r="M341" s="180"/>
      <c r="N341" s="295">
        <f t="shared" si="62"/>
        <v>-200</v>
      </c>
      <c r="O341" s="296">
        <f t="shared" si="68"/>
        <v>0.7</v>
      </c>
      <c r="P341" s="299">
        <f t="shared" si="78"/>
        <v>1100</v>
      </c>
      <c r="R341" s="294">
        <f t="shared" si="79"/>
        <v>1</v>
      </c>
    </row>
    <row r="342" spans="1:18" s="294" customFormat="1" x14ac:dyDescent="0.35">
      <c r="A342" s="156">
        <v>9</v>
      </c>
      <c r="B342" s="112" t="s">
        <v>3318</v>
      </c>
      <c r="C342" s="116">
        <v>2000</v>
      </c>
      <c r="D342" s="375">
        <f t="shared" si="77"/>
        <v>2600</v>
      </c>
      <c r="E342" s="371">
        <v>2200</v>
      </c>
      <c r="F342" s="371">
        <v>2200</v>
      </c>
      <c r="G342" s="116">
        <v>2000</v>
      </c>
      <c r="H342" s="150">
        <f t="shared" si="80"/>
        <v>1400</v>
      </c>
      <c r="I342" s="158">
        <v>3200</v>
      </c>
      <c r="J342" s="377">
        <f t="shared" si="81"/>
        <v>1.1000000000000001</v>
      </c>
      <c r="K342" s="371">
        <f t="shared" si="82"/>
        <v>2600</v>
      </c>
      <c r="L342" s="378">
        <f t="shared" si="83"/>
        <v>-400</v>
      </c>
      <c r="M342" s="180"/>
      <c r="N342" s="295">
        <f t="shared" si="62"/>
        <v>-400</v>
      </c>
      <c r="O342" s="296">
        <f t="shared" si="68"/>
        <v>0.7</v>
      </c>
      <c r="P342" s="299">
        <f t="shared" si="78"/>
        <v>2200</v>
      </c>
      <c r="R342" s="294">
        <f t="shared" si="79"/>
        <v>1</v>
      </c>
    </row>
    <row r="343" spans="1:18" s="294" customFormat="1" x14ac:dyDescent="0.35">
      <c r="A343" s="156">
        <v>10</v>
      </c>
      <c r="B343" s="112" t="s">
        <v>3319</v>
      </c>
      <c r="C343" s="158"/>
      <c r="D343" s="375"/>
      <c r="E343" s="380"/>
      <c r="F343" s="380"/>
      <c r="G343" s="380"/>
      <c r="H343" s="150"/>
      <c r="I343" s="379"/>
      <c r="J343" s="377"/>
      <c r="K343" s="371"/>
      <c r="L343" s="378"/>
      <c r="M343" s="180"/>
      <c r="N343" s="295">
        <f t="shared" ref="N343:N382" si="84">E343-D343</f>
        <v>0</v>
      </c>
      <c r="O343" s="296" t="e">
        <f t="shared" si="68"/>
        <v>#DIV/0!</v>
      </c>
      <c r="P343" s="299">
        <f t="shared" si="78"/>
        <v>0</v>
      </c>
      <c r="R343" s="294" t="e">
        <f t="shared" si="79"/>
        <v>#DIV/0!</v>
      </c>
    </row>
    <row r="344" spans="1:18" s="294" customFormat="1" ht="38" customHeight="1" x14ac:dyDescent="0.35">
      <c r="A344" s="391" t="s">
        <v>525</v>
      </c>
      <c r="B344" s="112" t="s">
        <v>3320</v>
      </c>
      <c r="C344" s="184"/>
      <c r="D344" s="375"/>
      <c r="E344" s="184">
        <v>1000</v>
      </c>
      <c r="F344" s="379">
        <v>1000</v>
      </c>
      <c r="G344" s="379">
        <v>900</v>
      </c>
      <c r="H344" s="150">
        <f t="shared" ref="H344:H350" si="85">ROUND(G344*0.7,-1)</f>
        <v>630</v>
      </c>
      <c r="I344" s="380">
        <v>1400</v>
      </c>
      <c r="J344" s="377"/>
      <c r="K344" s="184">
        <v>1000</v>
      </c>
      <c r="L344" s="378">
        <f t="shared" ref="L344:L350" si="86">E344-D344</f>
        <v>1000</v>
      </c>
      <c r="M344" s="361" t="s">
        <v>3490</v>
      </c>
      <c r="N344" s="295">
        <f t="shared" si="84"/>
        <v>1000</v>
      </c>
      <c r="O344" s="296" t="e">
        <f t="shared" si="68"/>
        <v>#DIV/0!</v>
      </c>
      <c r="P344" s="299">
        <f t="shared" si="78"/>
        <v>0</v>
      </c>
      <c r="R344" s="294" t="e">
        <f t="shared" si="79"/>
        <v>#DIV/0!</v>
      </c>
    </row>
    <row r="345" spans="1:18" s="294" customFormat="1" ht="22" customHeight="1" x14ac:dyDescent="0.35">
      <c r="A345" s="391" t="s">
        <v>526</v>
      </c>
      <c r="B345" s="112" t="s">
        <v>3321</v>
      </c>
      <c r="C345" s="184"/>
      <c r="D345" s="375"/>
      <c r="E345" s="184">
        <v>1000</v>
      </c>
      <c r="F345" s="379">
        <v>1000</v>
      </c>
      <c r="G345" s="379">
        <v>900</v>
      </c>
      <c r="H345" s="150">
        <f t="shared" si="85"/>
        <v>630</v>
      </c>
      <c r="I345" s="380">
        <v>1400</v>
      </c>
      <c r="J345" s="377"/>
      <c r="K345" s="184">
        <v>1000</v>
      </c>
      <c r="L345" s="378">
        <f t="shared" si="86"/>
        <v>1000</v>
      </c>
      <c r="M345" s="361" t="s">
        <v>3490</v>
      </c>
      <c r="N345" s="295">
        <f t="shared" si="84"/>
        <v>1000</v>
      </c>
      <c r="O345" s="296" t="e">
        <f t="shared" si="68"/>
        <v>#DIV/0!</v>
      </c>
      <c r="P345" s="299">
        <f t="shared" si="78"/>
        <v>0</v>
      </c>
      <c r="R345" s="294" t="e">
        <f t="shared" si="79"/>
        <v>#DIV/0!</v>
      </c>
    </row>
    <row r="346" spans="1:18" s="294" customFormat="1" ht="22" customHeight="1" x14ac:dyDescent="0.35">
      <c r="A346" s="391" t="s">
        <v>527</v>
      </c>
      <c r="B346" s="357" t="s">
        <v>3322</v>
      </c>
      <c r="C346" s="184"/>
      <c r="D346" s="375"/>
      <c r="E346" s="184">
        <v>1000</v>
      </c>
      <c r="F346" s="379">
        <v>1000</v>
      </c>
      <c r="G346" s="379">
        <v>900</v>
      </c>
      <c r="H346" s="150">
        <f t="shared" si="85"/>
        <v>630</v>
      </c>
      <c r="I346" s="380">
        <v>1400</v>
      </c>
      <c r="J346" s="377"/>
      <c r="K346" s="184">
        <v>1000</v>
      </c>
      <c r="L346" s="378">
        <f t="shared" si="86"/>
        <v>1000</v>
      </c>
      <c r="M346" s="361" t="s">
        <v>3490</v>
      </c>
      <c r="N346" s="295">
        <f t="shared" si="84"/>
        <v>1000</v>
      </c>
      <c r="O346" s="296" t="e">
        <f t="shared" si="68"/>
        <v>#DIV/0!</v>
      </c>
      <c r="P346" s="299">
        <f t="shared" si="78"/>
        <v>0</v>
      </c>
      <c r="R346" s="294" t="e">
        <f t="shared" si="79"/>
        <v>#DIV/0!</v>
      </c>
    </row>
    <row r="347" spans="1:18" s="294" customFormat="1" ht="22" customHeight="1" x14ac:dyDescent="0.35">
      <c r="A347" s="391" t="s">
        <v>800</v>
      </c>
      <c r="B347" s="112" t="s">
        <v>3323</v>
      </c>
      <c r="C347" s="184"/>
      <c r="D347" s="375"/>
      <c r="E347" s="184">
        <v>1000</v>
      </c>
      <c r="F347" s="379">
        <v>1000</v>
      </c>
      <c r="G347" s="379">
        <v>900</v>
      </c>
      <c r="H347" s="150">
        <f t="shared" si="85"/>
        <v>630</v>
      </c>
      <c r="I347" s="380">
        <v>1400</v>
      </c>
      <c r="J347" s="377"/>
      <c r="K347" s="184">
        <v>1000</v>
      </c>
      <c r="L347" s="378">
        <f t="shared" si="86"/>
        <v>1000</v>
      </c>
      <c r="M347" s="361" t="s">
        <v>3490</v>
      </c>
      <c r="N347" s="295">
        <f t="shared" si="84"/>
        <v>1000</v>
      </c>
      <c r="O347" s="296" t="e">
        <f t="shared" si="68"/>
        <v>#DIV/0!</v>
      </c>
      <c r="P347" s="299">
        <f t="shared" si="78"/>
        <v>0</v>
      </c>
      <c r="R347" s="294" t="e">
        <f t="shared" si="79"/>
        <v>#DIV/0!</v>
      </c>
    </row>
    <row r="348" spans="1:18" s="294" customFormat="1" ht="22" customHeight="1" x14ac:dyDescent="0.35">
      <c r="A348" s="391" t="s">
        <v>3324</v>
      </c>
      <c r="B348" s="112" t="s">
        <v>3325</v>
      </c>
      <c r="C348" s="184"/>
      <c r="D348" s="375"/>
      <c r="E348" s="184">
        <v>1000</v>
      </c>
      <c r="F348" s="379">
        <v>1000</v>
      </c>
      <c r="G348" s="379">
        <v>900</v>
      </c>
      <c r="H348" s="150">
        <f t="shared" si="85"/>
        <v>630</v>
      </c>
      <c r="I348" s="380">
        <v>1400</v>
      </c>
      <c r="J348" s="377"/>
      <c r="K348" s="184">
        <v>1000</v>
      </c>
      <c r="L348" s="378">
        <f t="shared" si="86"/>
        <v>1000</v>
      </c>
      <c r="M348" s="361" t="s">
        <v>3490</v>
      </c>
      <c r="N348" s="295">
        <f t="shared" si="84"/>
        <v>1000</v>
      </c>
      <c r="O348" s="296" t="e">
        <f t="shared" si="68"/>
        <v>#DIV/0!</v>
      </c>
      <c r="P348" s="299">
        <f t="shared" si="78"/>
        <v>0</v>
      </c>
      <c r="R348" s="294" t="e">
        <f t="shared" si="79"/>
        <v>#DIV/0!</v>
      </c>
    </row>
    <row r="349" spans="1:18" s="294" customFormat="1" ht="22" customHeight="1" x14ac:dyDescent="0.35">
      <c r="A349" s="391" t="s">
        <v>3326</v>
      </c>
      <c r="B349" s="112" t="s">
        <v>3327</v>
      </c>
      <c r="C349" s="184"/>
      <c r="D349" s="375"/>
      <c r="E349" s="184">
        <v>1000</v>
      </c>
      <c r="F349" s="379">
        <v>1000</v>
      </c>
      <c r="G349" s="379">
        <v>900</v>
      </c>
      <c r="H349" s="150">
        <f t="shared" si="85"/>
        <v>630</v>
      </c>
      <c r="I349" s="379">
        <v>2000</v>
      </c>
      <c r="J349" s="377"/>
      <c r="K349" s="184">
        <v>1000</v>
      </c>
      <c r="L349" s="378">
        <f t="shared" si="86"/>
        <v>1000</v>
      </c>
      <c r="M349" s="361" t="s">
        <v>3490</v>
      </c>
      <c r="N349" s="295">
        <f t="shared" si="84"/>
        <v>1000</v>
      </c>
      <c r="O349" s="296" t="e">
        <f t="shared" si="68"/>
        <v>#DIV/0!</v>
      </c>
      <c r="P349" s="299">
        <f t="shared" si="78"/>
        <v>0</v>
      </c>
      <c r="R349" s="294" t="e">
        <f t="shared" si="79"/>
        <v>#DIV/0!</v>
      </c>
    </row>
    <row r="350" spans="1:18" s="294" customFormat="1" ht="27" customHeight="1" x14ac:dyDescent="0.35">
      <c r="A350" s="391" t="s">
        <v>3328</v>
      </c>
      <c r="B350" s="112" t="s">
        <v>3329</v>
      </c>
      <c r="C350" s="184"/>
      <c r="D350" s="375"/>
      <c r="E350" s="184">
        <v>1200</v>
      </c>
      <c r="F350" s="379">
        <v>1200</v>
      </c>
      <c r="G350" s="379">
        <v>1000</v>
      </c>
      <c r="H350" s="150">
        <f t="shared" si="85"/>
        <v>700</v>
      </c>
      <c r="I350" s="379">
        <v>2500</v>
      </c>
      <c r="J350" s="377"/>
      <c r="K350" s="184">
        <v>1200</v>
      </c>
      <c r="L350" s="378">
        <f t="shared" si="86"/>
        <v>1200</v>
      </c>
      <c r="M350" s="361" t="s">
        <v>3490</v>
      </c>
      <c r="N350" s="295">
        <f t="shared" si="84"/>
        <v>1200</v>
      </c>
      <c r="O350" s="296" t="e">
        <f t="shared" si="68"/>
        <v>#DIV/0!</v>
      </c>
      <c r="P350" s="299">
        <f t="shared" si="78"/>
        <v>0</v>
      </c>
      <c r="R350" s="294" t="e">
        <f t="shared" si="79"/>
        <v>#DIV/0!</v>
      </c>
    </row>
    <row r="351" spans="1:18" s="294" customFormat="1" x14ac:dyDescent="0.35">
      <c r="A351" s="110" t="s">
        <v>449</v>
      </c>
      <c r="B351" s="168" t="s">
        <v>3330</v>
      </c>
      <c r="C351" s="186"/>
      <c r="D351" s="375"/>
      <c r="E351" s="371"/>
      <c r="F351" s="371"/>
      <c r="G351" s="371"/>
      <c r="H351" s="150"/>
      <c r="I351" s="380"/>
      <c r="J351" s="377"/>
      <c r="K351" s="371"/>
      <c r="L351" s="378"/>
      <c r="M351" s="180"/>
      <c r="N351" s="295">
        <f t="shared" si="84"/>
        <v>0</v>
      </c>
      <c r="O351" s="296" t="e">
        <f t="shared" si="68"/>
        <v>#DIV/0!</v>
      </c>
      <c r="P351" s="294" t="s">
        <v>2982</v>
      </c>
      <c r="R351" s="294" t="e">
        <f t="shared" si="79"/>
        <v>#DIV/0!</v>
      </c>
    </row>
    <row r="352" spans="1:18" s="294" customFormat="1" x14ac:dyDescent="0.35">
      <c r="A352" s="156">
        <v>1</v>
      </c>
      <c r="B352" s="112" t="s">
        <v>3331</v>
      </c>
      <c r="C352" s="116">
        <v>1000</v>
      </c>
      <c r="D352" s="375">
        <f t="shared" si="77"/>
        <v>1300</v>
      </c>
      <c r="E352" s="371">
        <v>1100</v>
      </c>
      <c r="F352" s="371">
        <v>1100</v>
      </c>
      <c r="G352" s="116">
        <v>1000</v>
      </c>
      <c r="H352" s="150">
        <f t="shared" ref="H352:H361" si="87">ROUND(G352*0.7,-1)</f>
        <v>700</v>
      </c>
      <c r="I352" s="380">
        <v>1600</v>
      </c>
      <c r="J352" s="377">
        <f t="shared" ref="J352:J361" si="88">E352/C352</f>
        <v>1.1000000000000001</v>
      </c>
      <c r="K352" s="371">
        <f t="shared" ref="K352:K361" si="89">D352</f>
        <v>1300</v>
      </c>
      <c r="L352" s="378">
        <f t="shared" ref="L352:L361" si="90">E352-D352</f>
        <v>-200</v>
      </c>
      <c r="M352" s="180"/>
      <c r="N352" s="295">
        <f t="shared" si="84"/>
        <v>-200</v>
      </c>
      <c r="O352" s="296">
        <f t="shared" si="68"/>
        <v>0.7</v>
      </c>
      <c r="R352" s="294">
        <f t="shared" si="79"/>
        <v>1</v>
      </c>
    </row>
    <row r="353" spans="1:18" s="294" customFormat="1" ht="31" x14ac:dyDescent="0.35">
      <c r="A353" s="156">
        <v>2</v>
      </c>
      <c r="B353" s="112" t="s">
        <v>3332</v>
      </c>
      <c r="C353" s="116">
        <v>1000</v>
      </c>
      <c r="D353" s="375">
        <f t="shared" si="77"/>
        <v>1300</v>
      </c>
      <c r="E353" s="371">
        <v>1100</v>
      </c>
      <c r="F353" s="371">
        <v>1100</v>
      </c>
      <c r="G353" s="116">
        <v>1000</v>
      </c>
      <c r="H353" s="150">
        <f t="shared" si="87"/>
        <v>700</v>
      </c>
      <c r="I353" s="380">
        <v>1600</v>
      </c>
      <c r="J353" s="377">
        <f t="shared" si="88"/>
        <v>1.1000000000000001</v>
      </c>
      <c r="K353" s="371">
        <f t="shared" si="89"/>
        <v>1300</v>
      </c>
      <c r="L353" s="378">
        <f t="shared" si="90"/>
        <v>-200</v>
      </c>
      <c r="M353" s="180"/>
      <c r="N353" s="295">
        <f t="shared" si="84"/>
        <v>-200</v>
      </c>
      <c r="O353" s="296">
        <f t="shared" ref="O353:O382" si="91">H353/C353</f>
        <v>0.7</v>
      </c>
      <c r="R353" s="294">
        <f t="shared" si="79"/>
        <v>1</v>
      </c>
    </row>
    <row r="354" spans="1:18" s="294" customFormat="1" ht="31" x14ac:dyDescent="0.35">
      <c r="A354" s="156">
        <v>3</v>
      </c>
      <c r="B354" s="112" t="s">
        <v>3333</v>
      </c>
      <c r="C354" s="116">
        <v>1000</v>
      </c>
      <c r="D354" s="375">
        <f t="shared" si="77"/>
        <v>1300</v>
      </c>
      <c r="E354" s="371">
        <v>1100</v>
      </c>
      <c r="F354" s="371">
        <v>1100</v>
      </c>
      <c r="G354" s="116">
        <v>1000</v>
      </c>
      <c r="H354" s="150">
        <f t="shared" si="87"/>
        <v>700</v>
      </c>
      <c r="I354" s="380">
        <v>1600</v>
      </c>
      <c r="J354" s="377">
        <f t="shared" si="88"/>
        <v>1.1000000000000001</v>
      </c>
      <c r="K354" s="371">
        <f t="shared" si="89"/>
        <v>1300</v>
      </c>
      <c r="L354" s="378">
        <f t="shared" si="90"/>
        <v>-200</v>
      </c>
      <c r="M354" s="180"/>
      <c r="N354" s="295">
        <f t="shared" si="84"/>
        <v>-200</v>
      </c>
      <c r="O354" s="296">
        <f t="shared" si="91"/>
        <v>0.7</v>
      </c>
      <c r="R354" s="294">
        <f t="shared" si="79"/>
        <v>1</v>
      </c>
    </row>
    <row r="355" spans="1:18" s="294" customFormat="1" x14ac:dyDescent="0.35">
      <c r="A355" s="156">
        <v>4</v>
      </c>
      <c r="B355" s="112" t="s">
        <v>3334</v>
      </c>
      <c r="C355" s="170">
        <v>700</v>
      </c>
      <c r="D355" s="375">
        <f t="shared" si="77"/>
        <v>900</v>
      </c>
      <c r="E355" s="371">
        <v>800</v>
      </c>
      <c r="F355" s="371">
        <v>800</v>
      </c>
      <c r="G355" s="170">
        <v>700</v>
      </c>
      <c r="H355" s="150">
        <f t="shared" si="87"/>
        <v>490</v>
      </c>
      <c r="I355" s="380">
        <v>1200</v>
      </c>
      <c r="J355" s="377">
        <f t="shared" si="88"/>
        <v>1.1428571428571428</v>
      </c>
      <c r="K355" s="371">
        <f t="shared" si="89"/>
        <v>900</v>
      </c>
      <c r="L355" s="378">
        <f t="shared" si="90"/>
        <v>-100</v>
      </c>
      <c r="M355" s="180"/>
      <c r="N355" s="295">
        <f t="shared" si="84"/>
        <v>-100</v>
      </c>
      <c r="O355" s="296">
        <f t="shared" si="91"/>
        <v>0.7</v>
      </c>
      <c r="R355" s="294">
        <f t="shared" si="79"/>
        <v>1</v>
      </c>
    </row>
    <row r="356" spans="1:18" s="294" customFormat="1" ht="31" x14ac:dyDescent="0.35">
      <c r="A356" s="156">
        <v>5</v>
      </c>
      <c r="B356" s="112" t="s">
        <v>3335</v>
      </c>
      <c r="C356" s="170">
        <v>800</v>
      </c>
      <c r="D356" s="375">
        <f t="shared" si="77"/>
        <v>1000</v>
      </c>
      <c r="E356" s="371">
        <v>900</v>
      </c>
      <c r="F356" s="371">
        <v>900</v>
      </c>
      <c r="G356" s="170">
        <v>800</v>
      </c>
      <c r="H356" s="150">
        <f t="shared" si="87"/>
        <v>560</v>
      </c>
      <c r="I356" s="380">
        <v>1300</v>
      </c>
      <c r="J356" s="377">
        <f t="shared" si="88"/>
        <v>1.125</v>
      </c>
      <c r="K356" s="371">
        <f t="shared" si="89"/>
        <v>1000</v>
      </c>
      <c r="L356" s="378">
        <f t="shared" si="90"/>
        <v>-100</v>
      </c>
      <c r="M356" s="180"/>
      <c r="N356" s="295">
        <f t="shared" si="84"/>
        <v>-100</v>
      </c>
      <c r="O356" s="296">
        <f t="shared" si="91"/>
        <v>0.7</v>
      </c>
      <c r="R356" s="294">
        <f t="shared" si="79"/>
        <v>1</v>
      </c>
    </row>
    <row r="357" spans="1:18" s="294" customFormat="1" ht="31" x14ac:dyDescent="0.35">
      <c r="A357" s="156">
        <v>6</v>
      </c>
      <c r="B357" s="112" t="s">
        <v>3336</v>
      </c>
      <c r="C357" s="170">
        <v>800</v>
      </c>
      <c r="D357" s="375">
        <f t="shared" si="77"/>
        <v>1000</v>
      </c>
      <c r="E357" s="371">
        <v>900</v>
      </c>
      <c r="F357" s="371">
        <v>900</v>
      </c>
      <c r="G357" s="170">
        <v>800</v>
      </c>
      <c r="H357" s="150">
        <f t="shared" si="87"/>
        <v>560</v>
      </c>
      <c r="I357" s="380">
        <v>1300</v>
      </c>
      <c r="J357" s="377">
        <f t="shared" si="88"/>
        <v>1.125</v>
      </c>
      <c r="K357" s="371">
        <f t="shared" si="89"/>
        <v>1000</v>
      </c>
      <c r="L357" s="378">
        <f t="shared" si="90"/>
        <v>-100</v>
      </c>
      <c r="M357" s="180"/>
      <c r="N357" s="295">
        <f t="shared" si="84"/>
        <v>-100</v>
      </c>
      <c r="O357" s="296">
        <f t="shared" si="91"/>
        <v>0.7</v>
      </c>
      <c r="R357" s="294">
        <f t="shared" si="79"/>
        <v>1</v>
      </c>
    </row>
    <row r="358" spans="1:18" s="294" customFormat="1" ht="31" x14ac:dyDescent="0.35">
      <c r="A358" s="156">
        <v>7</v>
      </c>
      <c r="B358" s="112" t="s">
        <v>3337</v>
      </c>
      <c r="C358" s="116">
        <v>1000</v>
      </c>
      <c r="D358" s="375">
        <f t="shared" si="77"/>
        <v>1300</v>
      </c>
      <c r="E358" s="371">
        <v>1100</v>
      </c>
      <c r="F358" s="371">
        <v>1100</v>
      </c>
      <c r="G358" s="116">
        <v>1000</v>
      </c>
      <c r="H358" s="150">
        <f t="shared" si="87"/>
        <v>700</v>
      </c>
      <c r="I358" s="380">
        <v>1700</v>
      </c>
      <c r="J358" s="377">
        <f t="shared" si="88"/>
        <v>1.1000000000000001</v>
      </c>
      <c r="K358" s="371">
        <f t="shared" si="89"/>
        <v>1300</v>
      </c>
      <c r="L358" s="378">
        <f t="shared" si="90"/>
        <v>-200</v>
      </c>
      <c r="M358" s="180"/>
      <c r="N358" s="295">
        <f t="shared" si="84"/>
        <v>-200</v>
      </c>
      <c r="O358" s="296">
        <f t="shared" si="91"/>
        <v>0.7</v>
      </c>
      <c r="R358" s="294">
        <f t="shared" si="79"/>
        <v>1</v>
      </c>
    </row>
    <row r="359" spans="1:18" s="294" customFormat="1" ht="31" x14ac:dyDescent="0.35">
      <c r="A359" s="156">
        <v>8</v>
      </c>
      <c r="B359" s="112" t="s">
        <v>3338</v>
      </c>
      <c r="C359" s="116">
        <v>3000</v>
      </c>
      <c r="D359" s="375">
        <f t="shared" si="77"/>
        <v>3900</v>
      </c>
      <c r="E359" s="371">
        <v>3300</v>
      </c>
      <c r="F359" s="371">
        <v>3300</v>
      </c>
      <c r="G359" s="116">
        <v>3000</v>
      </c>
      <c r="H359" s="150">
        <f t="shared" si="87"/>
        <v>2100</v>
      </c>
      <c r="I359" s="380">
        <v>4800</v>
      </c>
      <c r="J359" s="377">
        <f t="shared" si="88"/>
        <v>1.1000000000000001</v>
      </c>
      <c r="K359" s="371">
        <f t="shared" si="89"/>
        <v>3900</v>
      </c>
      <c r="L359" s="378">
        <f t="shared" si="90"/>
        <v>-600</v>
      </c>
      <c r="M359" s="180"/>
      <c r="N359" s="295">
        <f t="shared" si="84"/>
        <v>-600</v>
      </c>
      <c r="O359" s="296">
        <f t="shared" si="91"/>
        <v>0.7</v>
      </c>
      <c r="R359" s="294">
        <f t="shared" si="79"/>
        <v>1</v>
      </c>
    </row>
    <row r="360" spans="1:18" s="294" customFormat="1" x14ac:dyDescent="0.35">
      <c r="A360" s="156">
        <v>9</v>
      </c>
      <c r="B360" s="112" t="s">
        <v>3339</v>
      </c>
      <c r="C360" s="116">
        <v>2000</v>
      </c>
      <c r="D360" s="375">
        <f t="shared" si="77"/>
        <v>2600</v>
      </c>
      <c r="E360" s="371">
        <v>2200</v>
      </c>
      <c r="F360" s="371">
        <v>2200</v>
      </c>
      <c r="G360" s="116">
        <v>2000</v>
      </c>
      <c r="H360" s="150">
        <f t="shared" si="87"/>
        <v>1400</v>
      </c>
      <c r="I360" s="380">
        <v>3200</v>
      </c>
      <c r="J360" s="377">
        <f t="shared" si="88"/>
        <v>1.1000000000000001</v>
      </c>
      <c r="K360" s="371">
        <f t="shared" si="89"/>
        <v>2600</v>
      </c>
      <c r="L360" s="378">
        <f t="shared" si="90"/>
        <v>-400</v>
      </c>
      <c r="M360" s="180"/>
      <c r="N360" s="295">
        <f t="shared" si="84"/>
        <v>-400</v>
      </c>
      <c r="O360" s="296">
        <f t="shared" si="91"/>
        <v>0.7</v>
      </c>
      <c r="R360" s="294">
        <f t="shared" si="79"/>
        <v>1</v>
      </c>
    </row>
    <row r="361" spans="1:18" s="294" customFormat="1" ht="31" x14ac:dyDescent="0.35">
      <c r="A361" s="156">
        <v>10</v>
      </c>
      <c r="B361" s="112" t="s">
        <v>5938</v>
      </c>
      <c r="C361" s="116">
        <v>1000</v>
      </c>
      <c r="D361" s="375">
        <f t="shared" si="77"/>
        <v>1300</v>
      </c>
      <c r="E361" s="371">
        <v>1100</v>
      </c>
      <c r="F361" s="371">
        <v>1100</v>
      </c>
      <c r="G361" s="116">
        <v>1000</v>
      </c>
      <c r="H361" s="150">
        <f t="shared" si="87"/>
        <v>700</v>
      </c>
      <c r="I361" s="380">
        <v>1800</v>
      </c>
      <c r="J361" s="377">
        <f t="shared" si="88"/>
        <v>1.1000000000000001</v>
      </c>
      <c r="K361" s="371">
        <f t="shared" si="89"/>
        <v>1300</v>
      </c>
      <c r="L361" s="378">
        <f t="shared" si="90"/>
        <v>-200</v>
      </c>
      <c r="M361" s="180"/>
      <c r="N361" s="295">
        <f t="shared" si="84"/>
        <v>-200</v>
      </c>
      <c r="O361" s="296">
        <f t="shared" si="91"/>
        <v>0.7</v>
      </c>
      <c r="R361" s="294">
        <f t="shared" si="79"/>
        <v>1</v>
      </c>
    </row>
    <row r="362" spans="1:18" s="294" customFormat="1" x14ac:dyDescent="0.35">
      <c r="A362" s="110" t="s">
        <v>454</v>
      </c>
      <c r="B362" s="168" t="s">
        <v>3340</v>
      </c>
      <c r="C362" s="186"/>
      <c r="D362" s="375"/>
      <c r="E362" s="371"/>
      <c r="F362" s="371"/>
      <c r="G362" s="371"/>
      <c r="H362" s="150"/>
      <c r="I362" s="380"/>
      <c r="J362" s="377"/>
      <c r="K362" s="371"/>
      <c r="L362" s="378"/>
      <c r="M362" s="180"/>
      <c r="N362" s="295">
        <f t="shared" si="84"/>
        <v>0</v>
      </c>
      <c r="O362" s="296" t="e">
        <f t="shared" si="91"/>
        <v>#DIV/0!</v>
      </c>
      <c r="P362" s="294" t="s">
        <v>2982</v>
      </c>
      <c r="R362" s="294" t="e">
        <f t="shared" si="79"/>
        <v>#DIV/0!</v>
      </c>
    </row>
    <row r="363" spans="1:18" s="294" customFormat="1" ht="43" customHeight="1" x14ac:dyDescent="0.35">
      <c r="A363" s="110"/>
      <c r="B363" s="157" t="s">
        <v>3341</v>
      </c>
      <c r="C363" s="186"/>
      <c r="D363" s="375"/>
      <c r="E363" s="371"/>
      <c r="F363" s="371"/>
      <c r="G363" s="371"/>
      <c r="H363" s="150"/>
      <c r="I363" s="380"/>
      <c r="J363" s="377"/>
      <c r="K363" s="371"/>
      <c r="L363" s="378"/>
      <c r="M363" s="187" t="s">
        <v>5939</v>
      </c>
      <c r="N363" s="295">
        <f t="shared" si="84"/>
        <v>0</v>
      </c>
      <c r="O363" s="296" t="e">
        <f t="shared" si="91"/>
        <v>#DIV/0!</v>
      </c>
      <c r="R363" s="294" t="e">
        <f t="shared" si="79"/>
        <v>#DIV/0!</v>
      </c>
    </row>
    <row r="364" spans="1:18" s="294" customFormat="1" x14ac:dyDescent="0.35">
      <c r="A364" s="156">
        <v>1</v>
      </c>
      <c r="B364" s="112" t="s">
        <v>3342</v>
      </c>
      <c r="C364" s="116">
        <v>5000</v>
      </c>
      <c r="D364" s="375">
        <f t="shared" si="77"/>
        <v>6500</v>
      </c>
      <c r="E364" s="371">
        <v>8000</v>
      </c>
      <c r="F364" s="371">
        <v>8000</v>
      </c>
      <c r="G364" s="371">
        <v>8000</v>
      </c>
      <c r="H364" s="150">
        <f>ROUND(G364*0.7,-1)</f>
        <v>5600</v>
      </c>
      <c r="I364" s="379">
        <v>11500</v>
      </c>
      <c r="J364" s="377">
        <f>E364/C364</f>
        <v>1.6</v>
      </c>
      <c r="K364" s="371">
        <v>8000</v>
      </c>
      <c r="L364" s="378">
        <f>E364-D364</f>
        <v>1500</v>
      </c>
      <c r="M364" s="181"/>
      <c r="N364" s="295">
        <f t="shared" si="84"/>
        <v>1500</v>
      </c>
      <c r="O364" s="296">
        <f t="shared" si="91"/>
        <v>1.1200000000000001</v>
      </c>
      <c r="R364" s="294">
        <f t="shared" si="79"/>
        <v>1.6</v>
      </c>
    </row>
    <row r="365" spans="1:18" s="294" customFormat="1" x14ac:dyDescent="0.35">
      <c r="A365" s="156">
        <v>2</v>
      </c>
      <c r="B365" s="112" t="s">
        <v>3343</v>
      </c>
      <c r="C365" s="116">
        <v>6000</v>
      </c>
      <c r="D365" s="375">
        <f t="shared" si="77"/>
        <v>7800</v>
      </c>
      <c r="E365" s="371">
        <v>8000</v>
      </c>
      <c r="F365" s="371">
        <v>8000</v>
      </c>
      <c r="G365" s="371">
        <v>8000</v>
      </c>
      <c r="H365" s="150">
        <f>ROUND(G365*0.7,-1)</f>
        <v>5600</v>
      </c>
      <c r="I365" s="379">
        <v>11500</v>
      </c>
      <c r="J365" s="377">
        <f>E365/C365</f>
        <v>1.3333333333333333</v>
      </c>
      <c r="K365" s="371">
        <v>8000</v>
      </c>
      <c r="L365" s="378">
        <f>E365-D365</f>
        <v>200</v>
      </c>
      <c r="M365" s="181"/>
      <c r="N365" s="295">
        <f t="shared" si="84"/>
        <v>200</v>
      </c>
      <c r="O365" s="296">
        <f t="shared" si="91"/>
        <v>0.93333333333333335</v>
      </c>
      <c r="R365" s="294">
        <f t="shared" si="79"/>
        <v>1.3333333333333333</v>
      </c>
    </row>
    <row r="366" spans="1:18" s="294" customFormat="1" ht="31" x14ac:dyDescent="0.35">
      <c r="A366" s="156">
        <v>1</v>
      </c>
      <c r="B366" s="112" t="s">
        <v>3344</v>
      </c>
      <c r="C366" s="116">
        <v>4000</v>
      </c>
      <c r="D366" s="375">
        <f t="shared" si="77"/>
        <v>5200</v>
      </c>
      <c r="E366" s="371">
        <v>5000</v>
      </c>
      <c r="F366" s="371">
        <v>5000</v>
      </c>
      <c r="G366" s="371">
        <v>4500</v>
      </c>
      <c r="H366" s="150">
        <f>ROUND(G366*0.7,-1)</f>
        <v>3150</v>
      </c>
      <c r="I366" s="380">
        <v>8000</v>
      </c>
      <c r="J366" s="377">
        <f>E366/C366</f>
        <v>1.25</v>
      </c>
      <c r="K366" s="371">
        <f>D366</f>
        <v>5200</v>
      </c>
      <c r="L366" s="378">
        <f>E366-D366</f>
        <v>-200</v>
      </c>
      <c r="M366" s="181"/>
      <c r="N366" s="295">
        <f t="shared" si="84"/>
        <v>-200</v>
      </c>
      <c r="O366" s="296">
        <f t="shared" si="91"/>
        <v>0.78749999999999998</v>
      </c>
      <c r="R366" s="294">
        <f t="shared" si="79"/>
        <v>1.125</v>
      </c>
    </row>
    <row r="367" spans="1:18" s="294" customFormat="1" x14ac:dyDescent="0.35">
      <c r="A367" s="156">
        <v>2</v>
      </c>
      <c r="B367" s="112" t="s">
        <v>3345</v>
      </c>
      <c r="C367" s="116">
        <v>3000</v>
      </c>
      <c r="D367" s="375">
        <f t="shared" si="77"/>
        <v>3900</v>
      </c>
      <c r="E367" s="371">
        <v>3500</v>
      </c>
      <c r="F367" s="371">
        <v>3300</v>
      </c>
      <c r="G367" s="371">
        <v>3300</v>
      </c>
      <c r="H367" s="150">
        <f>ROUND(G367*0.7,-1)</f>
        <v>2310</v>
      </c>
      <c r="I367" s="380">
        <v>6000</v>
      </c>
      <c r="J367" s="377">
        <f>E367/C367</f>
        <v>1.1666666666666667</v>
      </c>
      <c r="K367" s="371">
        <f>D367</f>
        <v>3900</v>
      </c>
      <c r="L367" s="378">
        <f>E367-D367</f>
        <v>-400</v>
      </c>
      <c r="M367" s="181"/>
      <c r="N367" s="295">
        <f t="shared" si="84"/>
        <v>-400</v>
      </c>
      <c r="O367" s="296">
        <f t="shared" si="91"/>
        <v>0.77</v>
      </c>
      <c r="R367" s="294">
        <f t="shared" si="79"/>
        <v>1.1000000000000001</v>
      </c>
    </row>
    <row r="368" spans="1:18" s="294" customFormat="1" x14ac:dyDescent="0.35">
      <c r="A368" s="110"/>
      <c r="B368" s="168" t="s">
        <v>16</v>
      </c>
      <c r="C368" s="169"/>
      <c r="D368" s="375"/>
      <c r="E368" s="371"/>
      <c r="F368" s="371"/>
      <c r="G368" s="371"/>
      <c r="H368" s="150"/>
      <c r="I368" s="380"/>
      <c r="J368" s="377"/>
      <c r="K368" s="371"/>
      <c r="L368" s="378"/>
      <c r="M368" s="181"/>
      <c r="N368" s="295">
        <f t="shared" si="84"/>
        <v>0</v>
      </c>
      <c r="O368" s="296" t="e">
        <f t="shared" si="91"/>
        <v>#DIV/0!</v>
      </c>
      <c r="R368" s="294" t="e">
        <f t="shared" si="79"/>
        <v>#DIV/0!</v>
      </c>
    </row>
    <row r="369" spans="1:18" s="294" customFormat="1" ht="46.5" x14ac:dyDescent="0.35">
      <c r="A369" s="156">
        <v>1</v>
      </c>
      <c r="B369" s="112" t="s">
        <v>3346</v>
      </c>
      <c r="C369" s="116">
        <v>2000</v>
      </c>
      <c r="D369" s="375">
        <f t="shared" si="77"/>
        <v>2600</v>
      </c>
      <c r="E369" s="371">
        <v>2200</v>
      </c>
      <c r="F369" s="371">
        <v>2200</v>
      </c>
      <c r="G369" s="116">
        <v>2000</v>
      </c>
      <c r="H369" s="150">
        <f>ROUND(G369*0.7,-1)</f>
        <v>1400</v>
      </c>
      <c r="I369" s="380">
        <v>3200</v>
      </c>
      <c r="J369" s="377">
        <f>E369/C369</f>
        <v>1.1000000000000001</v>
      </c>
      <c r="K369" s="371">
        <f>D369</f>
        <v>2600</v>
      </c>
      <c r="L369" s="378">
        <f>E369-D369</f>
        <v>-400</v>
      </c>
      <c r="M369" s="181"/>
      <c r="N369" s="295">
        <f t="shared" si="84"/>
        <v>-400</v>
      </c>
      <c r="O369" s="296">
        <f t="shared" si="91"/>
        <v>0.7</v>
      </c>
      <c r="R369" s="294">
        <f t="shared" si="79"/>
        <v>1</v>
      </c>
    </row>
    <row r="370" spans="1:18" s="294" customFormat="1" ht="31" x14ac:dyDescent="0.35">
      <c r="A370" s="156">
        <v>2</v>
      </c>
      <c r="B370" s="112" t="s">
        <v>5940</v>
      </c>
      <c r="C370" s="116">
        <v>1500</v>
      </c>
      <c r="D370" s="375">
        <f t="shared" si="77"/>
        <v>2000</v>
      </c>
      <c r="E370" s="371">
        <v>1700</v>
      </c>
      <c r="F370" s="371">
        <v>1700</v>
      </c>
      <c r="G370" s="116">
        <v>1500</v>
      </c>
      <c r="H370" s="150">
        <f>ROUND(G370*0.7,-1)</f>
        <v>1050</v>
      </c>
      <c r="I370" s="380">
        <v>2500</v>
      </c>
      <c r="J370" s="377">
        <f>E370/C370</f>
        <v>1.1333333333333333</v>
      </c>
      <c r="K370" s="371">
        <f>D370</f>
        <v>2000</v>
      </c>
      <c r="L370" s="378">
        <f>E370-D370</f>
        <v>-300</v>
      </c>
      <c r="M370" s="181"/>
      <c r="N370" s="295">
        <f t="shared" si="84"/>
        <v>-300</v>
      </c>
      <c r="O370" s="296">
        <f t="shared" si="91"/>
        <v>0.7</v>
      </c>
      <c r="R370" s="294">
        <f t="shared" si="79"/>
        <v>1</v>
      </c>
    </row>
    <row r="371" spans="1:18" s="294" customFormat="1" ht="56.5" customHeight="1" x14ac:dyDescent="0.35">
      <c r="A371" s="156">
        <v>3</v>
      </c>
      <c r="B371" s="112" t="s">
        <v>5941</v>
      </c>
      <c r="C371" s="116">
        <v>1000</v>
      </c>
      <c r="D371" s="375">
        <f t="shared" si="77"/>
        <v>1300</v>
      </c>
      <c r="E371" s="371">
        <v>1700</v>
      </c>
      <c r="F371" s="371">
        <v>1700</v>
      </c>
      <c r="G371" s="371">
        <v>1100</v>
      </c>
      <c r="H371" s="150">
        <f>ROUND(G371*0.7,-1)</f>
        <v>770</v>
      </c>
      <c r="I371" s="380">
        <v>2500</v>
      </c>
      <c r="J371" s="377">
        <f>E371/C371</f>
        <v>1.7</v>
      </c>
      <c r="K371" s="371">
        <v>1700</v>
      </c>
      <c r="L371" s="378">
        <f>E371-D371</f>
        <v>400</v>
      </c>
      <c r="M371" s="181" t="s">
        <v>3347</v>
      </c>
      <c r="N371" s="295">
        <f t="shared" si="84"/>
        <v>400</v>
      </c>
      <c r="O371" s="296">
        <f t="shared" si="91"/>
        <v>0.77</v>
      </c>
      <c r="R371" s="294">
        <f t="shared" si="79"/>
        <v>1.1000000000000001</v>
      </c>
    </row>
    <row r="372" spans="1:18" s="294" customFormat="1" ht="29" customHeight="1" x14ac:dyDescent="0.35">
      <c r="A372" s="156">
        <v>4</v>
      </c>
      <c r="B372" s="112" t="s">
        <v>5942</v>
      </c>
      <c r="C372" s="116"/>
      <c r="D372" s="375"/>
      <c r="E372" s="380">
        <v>1500</v>
      </c>
      <c r="F372" s="380">
        <v>1500</v>
      </c>
      <c r="G372" s="380">
        <v>1100</v>
      </c>
      <c r="H372" s="150">
        <f>ROUND(G372*0.7,-1)</f>
        <v>770</v>
      </c>
      <c r="I372" s="380">
        <v>2200</v>
      </c>
      <c r="J372" s="377"/>
      <c r="K372" s="380">
        <v>1500</v>
      </c>
      <c r="L372" s="378">
        <f>E372-D372</f>
        <v>1500</v>
      </c>
      <c r="M372" s="181" t="s">
        <v>5943</v>
      </c>
      <c r="N372" s="295">
        <f t="shared" si="84"/>
        <v>1500</v>
      </c>
      <c r="O372" s="296" t="e">
        <f t="shared" si="91"/>
        <v>#DIV/0!</v>
      </c>
      <c r="R372" s="294" t="e">
        <f t="shared" si="79"/>
        <v>#DIV/0!</v>
      </c>
    </row>
    <row r="373" spans="1:18" s="294" customFormat="1" x14ac:dyDescent="0.35">
      <c r="A373" s="156">
        <v>5</v>
      </c>
      <c r="B373" s="112" t="s">
        <v>5944</v>
      </c>
      <c r="C373" s="116">
        <v>2000</v>
      </c>
      <c r="D373" s="375">
        <f t="shared" si="77"/>
        <v>2600</v>
      </c>
      <c r="E373" s="371">
        <v>2200</v>
      </c>
      <c r="F373" s="371">
        <v>2200</v>
      </c>
      <c r="G373" s="371">
        <v>2000</v>
      </c>
      <c r="H373" s="150">
        <f>ROUND(G373*0.7,-1)</f>
        <v>1400</v>
      </c>
      <c r="I373" s="380">
        <v>3200</v>
      </c>
      <c r="J373" s="377">
        <f>E373/C373</f>
        <v>1.1000000000000001</v>
      </c>
      <c r="K373" s="371">
        <f>D373</f>
        <v>2600</v>
      </c>
      <c r="L373" s="378">
        <f>E373-D373</f>
        <v>-400</v>
      </c>
      <c r="M373" s="181"/>
      <c r="N373" s="295">
        <f t="shared" si="84"/>
        <v>-400</v>
      </c>
      <c r="O373" s="296">
        <f t="shared" si="91"/>
        <v>0.7</v>
      </c>
      <c r="R373" s="294">
        <f t="shared" si="79"/>
        <v>1</v>
      </c>
    </row>
    <row r="374" spans="1:18" s="294" customFormat="1" x14ac:dyDescent="0.35">
      <c r="A374" s="110"/>
      <c r="B374" s="168" t="s">
        <v>3348</v>
      </c>
      <c r="C374" s="169"/>
      <c r="D374" s="375"/>
      <c r="E374" s="371"/>
      <c r="F374" s="371"/>
      <c r="G374" s="371"/>
      <c r="H374" s="150"/>
      <c r="I374" s="380"/>
      <c r="J374" s="377"/>
      <c r="K374" s="371"/>
      <c r="L374" s="378"/>
      <c r="M374" s="181"/>
      <c r="N374" s="295">
        <f t="shared" si="84"/>
        <v>0</v>
      </c>
      <c r="O374" s="296" t="e">
        <f t="shared" si="91"/>
        <v>#DIV/0!</v>
      </c>
      <c r="R374" s="294" t="e">
        <f t="shared" si="79"/>
        <v>#DIV/0!</v>
      </c>
    </row>
    <row r="375" spans="1:18" s="294" customFormat="1" ht="31" x14ac:dyDescent="0.35">
      <c r="A375" s="156">
        <v>1</v>
      </c>
      <c r="B375" s="112" t="s">
        <v>3349</v>
      </c>
      <c r="C375" s="169"/>
      <c r="D375" s="375"/>
      <c r="E375" s="371"/>
      <c r="F375" s="371"/>
      <c r="G375" s="371"/>
      <c r="H375" s="150"/>
      <c r="I375" s="380"/>
      <c r="J375" s="377"/>
      <c r="K375" s="371"/>
      <c r="L375" s="378"/>
      <c r="M375" s="181"/>
      <c r="N375" s="295">
        <f t="shared" si="84"/>
        <v>0</v>
      </c>
      <c r="O375" s="296" t="e">
        <f t="shared" si="91"/>
        <v>#DIV/0!</v>
      </c>
      <c r="R375" s="294" t="e">
        <f t="shared" si="79"/>
        <v>#DIV/0!</v>
      </c>
    </row>
    <row r="376" spans="1:18" s="294" customFormat="1" ht="31" x14ac:dyDescent="0.35">
      <c r="A376" s="156" t="s">
        <v>67</v>
      </c>
      <c r="B376" s="112" t="s">
        <v>3350</v>
      </c>
      <c r="C376" s="116">
        <v>3000</v>
      </c>
      <c r="D376" s="375">
        <f t="shared" si="77"/>
        <v>3900</v>
      </c>
      <c r="E376" s="371">
        <v>3300</v>
      </c>
      <c r="F376" s="371">
        <v>3300</v>
      </c>
      <c r="G376" s="116">
        <v>3000</v>
      </c>
      <c r="H376" s="150">
        <f t="shared" ref="H376:H382" si="92">ROUND(G376*0.7,-1)</f>
        <v>2100</v>
      </c>
      <c r="I376" s="380">
        <v>5000</v>
      </c>
      <c r="J376" s="377">
        <f t="shared" ref="J376:J382" si="93">E376/C376</f>
        <v>1.1000000000000001</v>
      </c>
      <c r="K376" s="371">
        <f>D376</f>
        <v>3900</v>
      </c>
      <c r="L376" s="378">
        <f t="shared" ref="L376:L382" si="94">E376-D376</f>
        <v>-600</v>
      </c>
      <c r="M376" s="181"/>
      <c r="N376" s="295">
        <f t="shared" si="84"/>
        <v>-600</v>
      </c>
      <c r="O376" s="296">
        <f t="shared" si="91"/>
        <v>0.7</v>
      </c>
      <c r="R376" s="294">
        <f t="shared" si="79"/>
        <v>1</v>
      </c>
    </row>
    <row r="377" spans="1:18" s="294" customFormat="1" x14ac:dyDescent="0.35">
      <c r="A377" s="156" t="s">
        <v>69</v>
      </c>
      <c r="B377" s="112" t="s">
        <v>3351</v>
      </c>
      <c r="C377" s="116">
        <v>2000</v>
      </c>
      <c r="D377" s="375">
        <f t="shared" si="77"/>
        <v>2600</v>
      </c>
      <c r="E377" s="371">
        <v>2200</v>
      </c>
      <c r="F377" s="371">
        <v>2200</v>
      </c>
      <c r="G377" s="116">
        <v>2000</v>
      </c>
      <c r="H377" s="150">
        <f t="shared" si="92"/>
        <v>1400</v>
      </c>
      <c r="I377" s="380">
        <v>3200</v>
      </c>
      <c r="J377" s="377">
        <f t="shared" si="93"/>
        <v>1.1000000000000001</v>
      </c>
      <c r="K377" s="371">
        <f>D377</f>
        <v>2600</v>
      </c>
      <c r="L377" s="378">
        <f t="shared" si="94"/>
        <v>-400</v>
      </c>
      <c r="M377" s="181"/>
      <c r="N377" s="295">
        <f t="shared" si="84"/>
        <v>-400</v>
      </c>
      <c r="O377" s="296">
        <f t="shared" si="91"/>
        <v>0.7</v>
      </c>
      <c r="R377" s="294">
        <f t="shared" si="79"/>
        <v>1</v>
      </c>
    </row>
    <row r="378" spans="1:18" s="294" customFormat="1" ht="31" x14ac:dyDescent="0.35">
      <c r="A378" s="156">
        <v>2</v>
      </c>
      <c r="B378" s="112" t="s">
        <v>5945</v>
      </c>
      <c r="C378" s="116">
        <v>1500</v>
      </c>
      <c r="D378" s="375">
        <f t="shared" si="77"/>
        <v>2000</v>
      </c>
      <c r="E378" s="371">
        <v>1700</v>
      </c>
      <c r="F378" s="371">
        <v>1700</v>
      </c>
      <c r="G378" s="116">
        <v>1500</v>
      </c>
      <c r="H378" s="150">
        <f t="shared" si="92"/>
        <v>1050</v>
      </c>
      <c r="I378" s="380">
        <v>2500</v>
      </c>
      <c r="J378" s="377">
        <f t="shared" si="93"/>
        <v>1.1333333333333333</v>
      </c>
      <c r="K378" s="371">
        <f>D378</f>
        <v>2000</v>
      </c>
      <c r="L378" s="378">
        <f t="shared" si="94"/>
        <v>-300</v>
      </c>
      <c r="M378" s="181"/>
      <c r="N378" s="295">
        <f t="shared" si="84"/>
        <v>-300</v>
      </c>
      <c r="O378" s="296">
        <f t="shared" si="91"/>
        <v>0.7</v>
      </c>
      <c r="R378" s="294">
        <f t="shared" si="79"/>
        <v>1</v>
      </c>
    </row>
    <row r="379" spans="1:18" s="294" customFormat="1" ht="31" x14ac:dyDescent="0.35">
      <c r="A379" s="156">
        <v>3</v>
      </c>
      <c r="B379" s="112" t="s">
        <v>3352</v>
      </c>
      <c r="C379" s="116">
        <v>2000</v>
      </c>
      <c r="D379" s="375">
        <f t="shared" si="77"/>
        <v>2600</v>
      </c>
      <c r="E379" s="371">
        <v>2800</v>
      </c>
      <c r="F379" s="371">
        <v>2800</v>
      </c>
      <c r="G379" s="116">
        <v>2000</v>
      </c>
      <c r="H379" s="150">
        <f t="shared" si="92"/>
        <v>1400</v>
      </c>
      <c r="I379" s="380">
        <v>4000</v>
      </c>
      <c r="J379" s="377">
        <f t="shared" si="93"/>
        <v>1.4</v>
      </c>
      <c r="K379" s="371">
        <v>2800</v>
      </c>
      <c r="L379" s="378">
        <f t="shared" si="94"/>
        <v>200</v>
      </c>
      <c r="M379" s="181"/>
      <c r="N379" s="295">
        <f t="shared" si="84"/>
        <v>200</v>
      </c>
      <c r="O379" s="296">
        <f t="shared" si="91"/>
        <v>0.7</v>
      </c>
      <c r="R379" s="294">
        <f t="shared" si="79"/>
        <v>1</v>
      </c>
    </row>
    <row r="380" spans="1:18" s="294" customFormat="1" ht="31" x14ac:dyDescent="0.35">
      <c r="A380" s="156">
        <v>4</v>
      </c>
      <c r="B380" s="112" t="s">
        <v>5946</v>
      </c>
      <c r="C380" s="116">
        <v>1000</v>
      </c>
      <c r="D380" s="375">
        <f t="shared" si="77"/>
        <v>1300</v>
      </c>
      <c r="E380" s="371">
        <v>1100</v>
      </c>
      <c r="F380" s="371">
        <v>1100</v>
      </c>
      <c r="G380" s="116">
        <v>1000</v>
      </c>
      <c r="H380" s="150">
        <f t="shared" si="92"/>
        <v>700</v>
      </c>
      <c r="I380" s="380">
        <v>1800</v>
      </c>
      <c r="J380" s="377">
        <f t="shared" si="93"/>
        <v>1.1000000000000001</v>
      </c>
      <c r="K380" s="371">
        <f>D380</f>
        <v>1300</v>
      </c>
      <c r="L380" s="378">
        <f t="shared" si="94"/>
        <v>-200</v>
      </c>
      <c r="M380" s="181"/>
      <c r="N380" s="295">
        <f t="shared" si="84"/>
        <v>-200</v>
      </c>
      <c r="O380" s="296">
        <f t="shared" si="91"/>
        <v>0.7</v>
      </c>
      <c r="R380" s="294">
        <f t="shared" si="79"/>
        <v>1</v>
      </c>
    </row>
    <row r="381" spans="1:18" s="294" customFormat="1" ht="31" x14ac:dyDescent="0.35">
      <c r="A381" s="156">
        <v>5</v>
      </c>
      <c r="B381" s="112" t="s">
        <v>3353</v>
      </c>
      <c r="C381" s="116">
        <v>1000</v>
      </c>
      <c r="D381" s="375">
        <f t="shared" si="77"/>
        <v>1300</v>
      </c>
      <c r="E381" s="371">
        <v>1100</v>
      </c>
      <c r="F381" s="371">
        <v>1100</v>
      </c>
      <c r="G381" s="116">
        <v>1000</v>
      </c>
      <c r="H381" s="150">
        <f t="shared" si="92"/>
        <v>700</v>
      </c>
      <c r="I381" s="380">
        <v>1800</v>
      </c>
      <c r="J381" s="377">
        <f t="shared" si="93"/>
        <v>1.1000000000000001</v>
      </c>
      <c r="K381" s="371">
        <f>D381</f>
        <v>1300</v>
      </c>
      <c r="L381" s="378">
        <f t="shared" si="94"/>
        <v>-200</v>
      </c>
      <c r="M381" s="181"/>
      <c r="N381" s="295">
        <f t="shared" si="84"/>
        <v>-200</v>
      </c>
      <c r="O381" s="296">
        <f t="shared" si="91"/>
        <v>0.7</v>
      </c>
      <c r="R381" s="294">
        <f t="shared" si="79"/>
        <v>1</v>
      </c>
    </row>
    <row r="382" spans="1:18" s="294" customFormat="1" ht="31" x14ac:dyDescent="0.35">
      <c r="A382" s="156">
        <v>6</v>
      </c>
      <c r="B382" s="112" t="s">
        <v>3354</v>
      </c>
      <c r="C382" s="116">
        <v>2000</v>
      </c>
      <c r="D382" s="375">
        <f t="shared" si="77"/>
        <v>2600</v>
      </c>
      <c r="E382" s="371">
        <v>2200</v>
      </c>
      <c r="F382" s="371">
        <v>2200</v>
      </c>
      <c r="G382" s="116">
        <v>2200</v>
      </c>
      <c r="H382" s="150">
        <f t="shared" si="92"/>
        <v>1540</v>
      </c>
      <c r="I382" s="380">
        <v>3200</v>
      </c>
      <c r="J382" s="377">
        <f t="shared" si="93"/>
        <v>1.1000000000000001</v>
      </c>
      <c r="K382" s="371">
        <f>D382</f>
        <v>2600</v>
      </c>
      <c r="L382" s="378">
        <f t="shared" si="94"/>
        <v>-400</v>
      </c>
      <c r="M382" s="181"/>
      <c r="N382" s="295">
        <f t="shared" si="84"/>
        <v>-400</v>
      </c>
      <c r="O382" s="296">
        <f t="shared" si="91"/>
        <v>0.77</v>
      </c>
      <c r="R382" s="294">
        <f t="shared" si="79"/>
        <v>1.1000000000000001</v>
      </c>
    </row>
    <row r="383" spans="1:18" s="294" customFormat="1" ht="46.5" x14ac:dyDescent="0.35">
      <c r="A383" s="156" t="s">
        <v>327</v>
      </c>
      <c r="B383" s="112" t="s">
        <v>5353</v>
      </c>
      <c r="C383" s="116">
        <v>2000</v>
      </c>
      <c r="D383" s="375"/>
      <c r="E383" s="371"/>
      <c r="F383" s="116">
        <v>2200</v>
      </c>
      <c r="G383" s="116">
        <v>2200</v>
      </c>
      <c r="H383" s="150"/>
      <c r="I383" s="380"/>
      <c r="J383" s="377"/>
      <c r="K383" s="371"/>
      <c r="L383" s="378"/>
      <c r="M383" s="361" t="s">
        <v>146</v>
      </c>
      <c r="N383" s="295"/>
      <c r="O383" s="296"/>
    </row>
    <row r="384" spans="1:18" s="294" customFormat="1" ht="46.5" x14ac:dyDescent="0.35">
      <c r="A384" s="156" t="s">
        <v>329</v>
      </c>
      <c r="B384" s="112" t="s">
        <v>5354</v>
      </c>
      <c r="C384" s="116">
        <v>2000</v>
      </c>
      <c r="D384" s="375"/>
      <c r="E384" s="371"/>
      <c r="F384" s="116">
        <v>2000</v>
      </c>
      <c r="G384" s="116">
        <v>2000</v>
      </c>
      <c r="H384" s="150"/>
      <c r="I384" s="380"/>
      <c r="J384" s="377"/>
      <c r="K384" s="371"/>
      <c r="L384" s="378"/>
      <c r="M384" s="361" t="s">
        <v>146</v>
      </c>
      <c r="N384" s="295"/>
      <c r="O384" s="296"/>
    </row>
    <row r="385" spans="1:18" s="294" customFormat="1" ht="31" x14ac:dyDescent="0.35">
      <c r="A385" s="156">
        <v>7</v>
      </c>
      <c r="B385" s="112" t="s">
        <v>3355</v>
      </c>
      <c r="C385" s="116">
        <v>5000</v>
      </c>
      <c r="D385" s="375">
        <f>ROUND(C385*1.3,-2)</f>
        <v>6500</v>
      </c>
      <c r="E385" s="371">
        <v>5500</v>
      </c>
      <c r="F385" s="371">
        <v>5500</v>
      </c>
      <c r="G385" s="116">
        <v>5000</v>
      </c>
      <c r="H385" s="150">
        <f>ROUND(G385*0.7,-1)</f>
        <v>3500</v>
      </c>
      <c r="I385" s="380">
        <v>8000</v>
      </c>
      <c r="J385" s="377">
        <f>E385/C385</f>
        <v>1.1000000000000001</v>
      </c>
      <c r="K385" s="371">
        <f>D385</f>
        <v>6500</v>
      </c>
      <c r="L385" s="378">
        <f>E385-D385</f>
        <v>-1000</v>
      </c>
      <c r="M385" s="181"/>
      <c r="N385" s="295">
        <f>E385-D385</f>
        <v>-1000</v>
      </c>
      <c r="O385" s="296">
        <f>H385/C385</f>
        <v>0.7</v>
      </c>
      <c r="R385" s="294">
        <f t="shared" si="79"/>
        <v>1</v>
      </c>
    </row>
    <row r="386" spans="1:18" s="294" customFormat="1" ht="53.5" customHeight="1" x14ac:dyDescent="0.35">
      <c r="A386" s="110">
        <v>8</v>
      </c>
      <c r="B386" s="382" t="s">
        <v>5265</v>
      </c>
      <c r="C386" s="380"/>
      <c r="D386" s="375"/>
      <c r="E386" s="380"/>
      <c r="F386" s="380"/>
      <c r="G386" s="116"/>
      <c r="H386" s="150"/>
      <c r="I386" s="380"/>
      <c r="J386" s="377"/>
      <c r="K386" s="371"/>
      <c r="L386" s="378"/>
      <c r="M386" s="181" t="s">
        <v>3356</v>
      </c>
      <c r="N386" s="295">
        <f>E386-D386</f>
        <v>0</v>
      </c>
      <c r="O386" s="296" t="e">
        <f>H386/C386</f>
        <v>#DIV/0!</v>
      </c>
      <c r="R386" s="294" t="e">
        <f t="shared" si="79"/>
        <v>#DIV/0!</v>
      </c>
    </row>
    <row r="387" spans="1:18" s="294" customFormat="1" ht="31" x14ac:dyDescent="0.35">
      <c r="A387" s="156" t="s">
        <v>624</v>
      </c>
      <c r="B387" s="389" t="s">
        <v>5266</v>
      </c>
      <c r="C387" s="380"/>
      <c r="D387" s="375"/>
      <c r="E387" s="380">
        <v>3000</v>
      </c>
      <c r="F387" s="380">
        <v>2600</v>
      </c>
      <c r="G387" s="380">
        <v>2600</v>
      </c>
      <c r="H387" s="150">
        <f t="shared" ref="H387:H392" si="95">ROUND(G387*0.7,-1)</f>
        <v>1820</v>
      </c>
      <c r="I387" s="380">
        <v>4500</v>
      </c>
      <c r="J387" s="377"/>
      <c r="K387" s="380">
        <v>3000</v>
      </c>
      <c r="L387" s="378">
        <f>E387-D387</f>
        <v>3000</v>
      </c>
      <c r="M387" s="181"/>
      <c r="N387" s="295">
        <f>E387-D387</f>
        <v>3000</v>
      </c>
      <c r="O387" s="296" t="e">
        <f>H387/C387</f>
        <v>#DIV/0!</v>
      </c>
      <c r="R387" s="294" t="e">
        <f t="shared" si="79"/>
        <v>#DIV/0!</v>
      </c>
    </row>
    <row r="388" spans="1:18" s="294" customFormat="1" ht="31" x14ac:dyDescent="0.35">
      <c r="A388" s="156" t="s">
        <v>626</v>
      </c>
      <c r="B388" s="389" t="s">
        <v>5267</v>
      </c>
      <c r="C388" s="380"/>
      <c r="D388" s="375"/>
      <c r="E388" s="380"/>
      <c r="F388" s="380">
        <v>2500</v>
      </c>
      <c r="G388" s="380">
        <v>2500</v>
      </c>
      <c r="H388" s="150">
        <f t="shared" si="95"/>
        <v>1750</v>
      </c>
      <c r="I388" s="380"/>
      <c r="J388" s="377"/>
      <c r="K388" s="380"/>
      <c r="L388" s="378"/>
      <c r="M388" s="181"/>
      <c r="N388" s="295"/>
      <c r="O388" s="296"/>
      <c r="R388" s="294" t="e">
        <f t="shared" si="79"/>
        <v>#DIV/0!</v>
      </c>
    </row>
    <row r="389" spans="1:18" s="294" customFormat="1" ht="31" x14ac:dyDescent="0.35">
      <c r="A389" s="156" t="s">
        <v>1135</v>
      </c>
      <c r="B389" s="389" t="s">
        <v>5268</v>
      </c>
      <c r="C389" s="380"/>
      <c r="D389" s="375"/>
      <c r="E389" s="380"/>
      <c r="F389" s="380">
        <v>2400</v>
      </c>
      <c r="G389" s="380">
        <v>2400</v>
      </c>
      <c r="H389" s="150">
        <f t="shared" si="95"/>
        <v>1680</v>
      </c>
      <c r="I389" s="380"/>
      <c r="J389" s="377"/>
      <c r="K389" s="380"/>
      <c r="L389" s="378"/>
      <c r="M389" s="181"/>
      <c r="N389" s="295"/>
      <c r="O389" s="296"/>
      <c r="P389" s="295">
        <f>H389*0.6</f>
        <v>1008</v>
      </c>
      <c r="R389" s="294" t="e">
        <f t="shared" si="79"/>
        <v>#DIV/0!</v>
      </c>
    </row>
    <row r="390" spans="1:18" s="294" customFormat="1" x14ac:dyDescent="0.35">
      <c r="A390" s="156" t="s">
        <v>4734</v>
      </c>
      <c r="B390" s="389" t="s">
        <v>5269</v>
      </c>
      <c r="C390" s="380"/>
      <c r="D390" s="375"/>
      <c r="E390" s="380"/>
      <c r="F390" s="380">
        <v>1500</v>
      </c>
      <c r="G390" s="380">
        <v>1500</v>
      </c>
      <c r="H390" s="150">
        <f t="shared" si="95"/>
        <v>1050</v>
      </c>
      <c r="I390" s="380"/>
      <c r="J390" s="377"/>
      <c r="K390" s="380"/>
      <c r="L390" s="378"/>
      <c r="M390" s="181"/>
      <c r="N390" s="295"/>
      <c r="O390" s="296"/>
      <c r="P390" s="295"/>
      <c r="R390" s="294" t="e">
        <f t="shared" si="79"/>
        <v>#DIV/0!</v>
      </c>
    </row>
    <row r="391" spans="1:18" s="294" customFormat="1" ht="46.5" x14ac:dyDescent="0.35">
      <c r="A391" s="156" t="s">
        <v>5947</v>
      </c>
      <c r="B391" s="389" t="s">
        <v>5270</v>
      </c>
      <c r="C391" s="380"/>
      <c r="D391" s="375"/>
      <c r="E391" s="380"/>
      <c r="F391" s="380">
        <v>1300</v>
      </c>
      <c r="G391" s="380">
        <v>1300</v>
      </c>
      <c r="H391" s="150">
        <f t="shared" si="95"/>
        <v>910</v>
      </c>
      <c r="I391" s="380"/>
      <c r="J391" s="377"/>
      <c r="K391" s="380"/>
      <c r="L391" s="378"/>
      <c r="M391" s="181"/>
      <c r="N391" s="295"/>
      <c r="O391" s="296"/>
      <c r="R391" s="294" t="e">
        <f t="shared" si="79"/>
        <v>#DIV/0!</v>
      </c>
    </row>
    <row r="392" spans="1:18" s="294" customFormat="1" x14ac:dyDescent="0.35">
      <c r="A392" s="156" t="s">
        <v>5948</v>
      </c>
      <c r="B392" s="389" t="s">
        <v>3351</v>
      </c>
      <c r="C392" s="380"/>
      <c r="D392" s="375"/>
      <c r="E392" s="380">
        <v>2500</v>
      </c>
      <c r="F392" s="380">
        <v>1250</v>
      </c>
      <c r="G392" s="380">
        <v>1250</v>
      </c>
      <c r="H392" s="150">
        <f t="shared" si="95"/>
        <v>880</v>
      </c>
      <c r="I392" s="380">
        <v>3700</v>
      </c>
      <c r="J392" s="377"/>
      <c r="K392" s="380">
        <v>2500</v>
      </c>
      <c r="L392" s="378">
        <f>E392-D392</f>
        <v>2500</v>
      </c>
      <c r="M392" s="181"/>
      <c r="N392" s="295">
        <f t="shared" ref="N392:N402" si="96">E392-D392</f>
        <v>2500</v>
      </c>
      <c r="O392" s="296" t="e">
        <f t="shared" ref="O392:O402" si="97">H392/C392</f>
        <v>#DIV/0!</v>
      </c>
      <c r="R392" s="294" t="e">
        <f t="shared" si="79"/>
        <v>#DIV/0!</v>
      </c>
    </row>
    <row r="393" spans="1:18" s="294" customFormat="1" ht="30" x14ac:dyDescent="0.35">
      <c r="A393" s="110">
        <v>9</v>
      </c>
      <c r="B393" s="382" t="s">
        <v>3357</v>
      </c>
      <c r="C393" s="116"/>
      <c r="D393" s="375"/>
      <c r="E393" s="358"/>
      <c r="F393" s="358"/>
      <c r="G393" s="380"/>
      <c r="H393" s="150"/>
      <c r="I393" s="380"/>
      <c r="J393" s="377"/>
      <c r="K393" s="371"/>
      <c r="L393" s="378"/>
      <c r="M393" s="361" t="s">
        <v>146</v>
      </c>
      <c r="N393" s="295">
        <f t="shared" si="96"/>
        <v>0</v>
      </c>
      <c r="O393" s="296" t="e">
        <f t="shared" si="97"/>
        <v>#DIV/0!</v>
      </c>
      <c r="R393" s="294" t="e">
        <f t="shared" si="79"/>
        <v>#DIV/0!</v>
      </c>
    </row>
    <row r="394" spans="1:18" s="294" customFormat="1" ht="31" x14ac:dyDescent="0.35">
      <c r="A394" s="156" t="s">
        <v>522</v>
      </c>
      <c r="B394" s="389" t="s">
        <v>3358</v>
      </c>
      <c r="C394" s="116"/>
      <c r="D394" s="375"/>
      <c r="E394" s="116">
        <v>2800</v>
      </c>
      <c r="F394" s="116">
        <v>2800</v>
      </c>
      <c r="G394" s="116">
        <v>2800</v>
      </c>
      <c r="H394" s="150">
        <f>ROUND(G394*0.7,-1)</f>
        <v>1960</v>
      </c>
      <c r="I394" s="380">
        <v>4000</v>
      </c>
      <c r="J394" s="377"/>
      <c r="K394" s="116">
        <v>2800</v>
      </c>
      <c r="L394" s="378">
        <f>E394-D394</f>
        <v>2800</v>
      </c>
      <c r="M394" s="361" t="s">
        <v>146</v>
      </c>
      <c r="N394" s="295">
        <f t="shared" si="96"/>
        <v>2800</v>
      </c>
      <c r="O394" s="296" t="e">
        <f t="shared" si="97"/>
        <v>#DIV/0!</v>
      </c>
      <c r="R394" s="294" t="e">
        <f t="shared" si="79"/>
        <v>#DIV/0!</v>
      </c>
    </row>
    <row r="395" spans="1:18" s="294" customFormat="1" ht="31" x14ac:dyDescent="0.35">
      <c r="A395" s="156" t="s">
        <v>523</v>
      </c>
      <c r="B395" s="389" t="s">
        <v>3359</v>
      </c>
      <c r="C395" s="116"/>
      <c r="D395" s="375"/>
      <c r="E395" s="116">
        <v>2200</v>
      </c>
      <c r="F395" s="116">
        <v>2200</v>
      </c>
      <c r="G395" s="116">
        <v>2200</v>
      </c>
      <c r="H395" s="150">
        <f>ROUND(G395*0.7,-1)</f>
        <v>1540</v>
      </c>
      <c r="I395" s="380">
        <v>3200</v>
      </c>
      <c r="J395" s="377"/>
      <c r="K395" s="116">
        <v>2200</v>
      </c>
      <c r="L395" s="378">
        <f>E395-D395</f>
        <v>2200</v>
      </c>
      <c r="M395" s="361" t="s">
        <v>146</v>
      </c>
      <c r="N395" s="295">
        <f t="shared" si="96"/>
        <v>2200</v>
      </c>
      <c r="O395" s="296" t="e">
        <f t="shared" si="97"/>
        <v>#DIV/0!</v>
      </c>
      <c r="R395" s="294" t="e">
        <f t="shared" si="79"/>
        <v>#DIV/0!</v>
      </c>
    </row>
    <row r="396" spans="1:18" s="294" customFormat="1" ht="30" x14ac:dyDescent="0.35">
      <c r="A396" s="110">
        <v>10</v>
      </c>
      <c r="B396" s="382" t="s">
        <v>3360</v>
      </c>
      <c r="C396" s="116"/>
      <c r="D396" s="375"/>
      <c r="E396" s="116"/>
      <c r="F396" s="116"/>
      <c r="G396" s="116"/>
      <c r="H396" s="150"/>
      <c r="I396" s="380"/>
      <c r="J396" s="377"/>
      <c r="K396" s="116"/>
      <c r="L396" s="378"/>
      <c r="M396" s="361" t="s">
        <v>146</v>
      </c>
      <c r="N396" s="295">
        <f t="shared" si="96"/>
        <v>0</v>
      </c>
      <c r="O396" s="296" t="e">
        <f t="shared" si="97"/>
        <v>#DIV/0!</v>
      </c>
      <c r="R396" s="294" t="e">
        <f t="shared" ref="R396:R460" si="98">G396/C396</f>
        <v>#DIV/0!</v>
      </c>
    </row>
    <row r="397" spans="1:18" s="294" customFormat="1" ht="31" x14ac:dyDescent="0.35">
      <c r="A397" s="156" t="s">
        <v>525</v>
      </c>
      <c r="B397" s="389" t="s">
        <v>3361</v>
      </c>
      <c r="C397" s="116"/>
      <c r="D397" s="375"/>
      <c r="E397" s="116">
        <v>3000</v>
      </c>
      <c r="F397" s="116">
        <v>3000</v>
      </c>
      <c r="G397" s="116">
        <v>3000</v>
      </c>
      <c r="H397" s="150">
        <f>ROUND(G397*0.7,-1)</f>
        <v>2100</v>
      </c>
      <c r="I397" s="380">
        <v>4300</v>
      </c>
      <c r="J397" s="377"/>
      <c r="K397" s="116">
        <v>3000</v>
      </c>
      <c r="L397" s="378">
        <f>E397-D397</f>
        <v>3000</v>
      </c>
      <c r="M397" s="361" t="s">
        <v>146</v>
      </c>
      <c r="N397" s="295">
        <f t="shared" si="96"/>
        <v>3000</v>
      </c>
      <c r="O397" s="296" t="e">
        <f t="shared" si="97"/>
        <v>#DIV/0!</v>
      </c>
      <c r="R397" s="294" t="e">
        <f t="shared" si="98"/>
        <v>#DIV/0!</v>
      </c>
    </row>
    <row r="398" spans="1:18" s="294" customFormat="1" ht="31" x14ac:dyDescent="0.35">
      <c r="A398" s="156" t="s">
        <v>526</v>
      </c>
      <c r="B398" s="389" t="s">
        <v>3362</v>
      </c>
      <c r="C398" s="116"/>
      <c r="D398" s="375"/>
      <c r="E398" s="116">
        <v>2500</v>
      </c>
      <c r="F398" s="116">
        <v>2500</v>
      </c>
      <c r="G398" s="116">
        <v>2500</v>
      </c>
      <c r="H398" s="150">
        <f>ROUND(G398*0.7,-1)</f>
        <v>1750</v>
      </c>
      <c r="I398" s="380">
        <v>3500</v>
      </c>
      <c r="J398" s="377"/>
      <c r="K398" s="116">
        <v>2500</v>
      </c>
      <c r="L398" s="378">
        <f>E398-D398</f>
        <v>2500</v>
      </c>
      <c r="M398" s="361" t="s">
        <v>146</v>
      </c>
      <c r="N398" s="295">
        <f t="shared" si="96"/>
        <v>2500</v>
      </c>
      <c r="O398" s="296" t="e">
        <f t="shared" si="97"/>
        <v>#DIV/0!</v>
      </c>
      <c r="R398" s="294" t="e">
        <f t="shared" si="98"/>
        <v>#DIV/0!</v>
      </c>
    </row>
    <row r="399" spans="1:18" s="294" customFormat="1" x14ac:dyDescent="0.35">
      <c r="A399" s="110">
        <v>11</v>
      </c>
      <c r="B399" s="382" t="s">
        <v>3363</v>
      </c>
      <c r="C399" s="116"/>
      <c r="D399" s="375"/>
      <c r="E399" s="116"/>
      <c r="F399" s="116"/>
      <c r="G399" s="116"/>
      <c r="H399" s="150"/>
      <c r="I399" s="380"/>
      <c r="J399" s="377"/>
      <c r="K399" s="116"/>
      <c r="L399" s="378"/>
      <c r="M399" s="361" t="s">
        <v>146</v>
      </c>
      <c r="N399" s="295">
        <f t="shared" si="96"/>
        <v>0</v>
      </c>
      <c r="O399" s="296" t="e">
        <f t="shared" si="97"/>
        <v>#DIV/0!</v>
      </c>
      <c r="R399" s="294" t="e">
        <f t="shared" si="98"/>
        <v>#DIV/0!</v>
      </c>
    </row>
    <row r="400" spans="1:18" s="294" customFormat="1" ht="31" x14ac:dyDescent="0.35">
      <c r="A400" s="156" t="s">
        <v>1192</v>
      </c>
      <c r="B400" s="389" t="s">
        <v>5355</v>
      </c>
      <c r="C400" s="116"/>
      <c r="D400" s="375"/>
      <c r="E400" s="116">
        <v>4500</v>
      </c>
      <c r="F400" s="116">
        <v>4500</v>
      </c>
      <c r="G400" s="116">
        <v>3500</v>
      </c>
      <c r="H400" s="150">
        <f>ROUND(G400*0.7,-1)</f>
        <v>2450</v>
      </c>
      <c r="I400" s="380">
        <v>6400</v>
      </c>
      <c r="J400" s="377"/>
      <c r="K400" s="116">
        <v>4500</v>
      </c>
      <c r="L400" s="378">
        <f>E400-D400</f>
        <v>4500</v>
      </c>
      <c r="M400" s="361" t="s">
        <v>146</v>
      </c>
      <c r="N400" s="295">
        <f t="shared" si="96"/>
        <v>4500</v>
      </c>
      <c r="O400" s="296" t="e">
        <f t="shared" si="97"/>
        <v>#DIV/0!</v>
      </c>
      <c r="R400" s="294" t="e">
        <f t="shared" si="98"/>
        <v>#DIV/0!</v>
      </c>
    </row>
    <row r="401" spans="1:18" s="294" customFormat="1" ht="31" x14ac:dyDescent="0.35">
      <c r="A401" s="156" t="s">
        <v>1195</v>
      </c>
      <c r="B401" s="389" t="s">
        <v>5356</v>
      </c>
      <c r="C401" s="116"/>
      <c r="D401" s="375"/>
      <c r="E401" s="116">
        <v>4000</v>
      </c>
      <c r="F401" s="116">
        <v>4000</v>
      </c>
      <c r="G401" s="116">
        <v>3000</v>
      </c>
      <c r="H401" s="150">
        <f>ROUND(G401*0.7,-1)</f>
        <v>2100</v>
      </c>
      <c r="I401" s="380">
        <v>5700</v>
      </c>
      <c r="J401" s="377"/>
      <c r="K401" s="116">
        <v>4000</v>
      </c>
      <c r="L401" s="378">
        <f>E401-D401</f>
        <v>4000</v>
      </c>
      <c r="M401" s="361" t="s">
        <v>146</v>
      </c>
      <c r="N401" s="295">
        <f t="shared" si="96"/>
        <v>4000</v>
      </c>
      <c r="O401" s="296" t="e">
        <f t="shared" si="97"/>
        <v>#DIV/0!</v>
      </c>
      <c r="R401" s="294" t="e">
        <f t="shared" si="98"/>
        <v>#DIV/0!</v>
      </c>
    </row>
    <row r="402" spans="1:18" s="294" customFormat="1" ht="31" x14ac:dyDescent="0.35">
      <c r="A402" s="156" t="s">
        <v>1197</v>
      </c>
      <c r="B402" s="389" t="s">
        <v>5357</v>
      </c>
      <c r="C402" s="116"/>
      <c r="D402" s="375"/>
      <c r="E402" s="116">
        <v>3500</v>
      </c>
      <c r="F402" s="116">
        <v>3500</v>
      </c>
      <c r="G402" s="116">
        <v>2500</v>
      </c>
      <c r="H402" s="150">
        <f>ROUND(G402*0.7,-1)</f>
        <v>1750</v>
      </c>
      <c r="I402" s="380">
        <v>5000</v>
      </c>
      <c r="J402" s="377"/>
      <c r="K402" s="116">
        <v>3500</v>
      </c>
      <c r="L402" s="378">
        <f>E402-D402</f>
        <v>3500</v>
      </c>
      <c r="M402" s="361" t="s">
        <v>146</v>
      </c>
      <c r="N402" s="295">
        <f t="shared" si="96"/>
        <v>3500</v>
      </c>
      <c r="O402" s="296" t="e">
        <f t="shared" si="97"/>
        <v>#DIV/0!</v>
      </c>
      <c r="R402" s="294" t="e">
        <f t="shared" si="98"/>
        <v>#DIV/0!</v>
      </c>
    </row>
    <row r="403" spans="1:18" s="294" customFormat="1" ht="31" x14ac:dyDescent="0.35">
      <c r="A403" s="156" t="s">
        <v>1199</v>
      </c>
      <c r="B403" s="389" t="s">
        <v>5358</v>
      </c>
      <c r="C403" s="116"/>
      <c r="D403" s="375"/>
      <c r="E403" s="116"/>
      <c r="F403" s="116"/>
      <c r="G403" s="116">
        <v>2000</v>
      </c>
      <c r="H403" s="150"/>
      <c r="I403" s="380"/>
      <c r="J403" s="377"/>
      <c r="K403" s="116"/>
      <c r="L403" s="378"/>
      <c r="M403" s="361" t="s">
        <v>146</v>
      </c>
      <c r="N403" s="295"/>
      <c r="O403" s="296"/>
    </row>
    <row r="404" spans="1:18" s="294" customFormat="1" ht="30" x14ac:dyDescent="0.35">
      <c r="A404" s="110">
        <v>12</v>
      </c>
      <c r="B404" s="382" t="s">
        <v>3364</v>
      </c>
      <c r="C404" s="116"/>
      <c r="D404" s="375"/>
      <c r="E404" s="116"/>
      <c r="F404" s="116"/>
      <c r="G404" s="116"/>
      <c r="H404" s="150"/>
      <c r="I404" s="380"/>
      <c r="J404" s="377"/>
      <c r="K404" s="116"/>
      <c r="L404" s="378"/>
      <c r="M404" s="361" t="s">
        <v>146</v>
      </c>
      <c r="N404" s="295">
        <f t="shared" ref="N404:N467" si="99">E404-D404</f>
        <v>0</v>
      </c>
      <c r="O404" s="296" t="e">
        <f t="shared" ref="O404:O467" si="100">H404/C404</f>
        <v>#DIV/0!</v>
      </c>
      <c r="R404" s="294" t="e">
        <f t="shared" si="98"/>
        <v>#DIV/0!</v>
      </c>
    </row>
    <row r="405" spans="1:18" s="294" customFormat="1" x14ac:dyDescent="0.35">
      <c r="A405" s="156" t="s">
        <v>531</v>
      </c>
      <c r="B405" s="389" t="s">
        <v>3365</v>
      </c>
      <c r="C405" s="116"/>
      <c r="D405" s="375"/>
      <c r="E405" s="116">
        <v>4000</v>
      </c>
      <c r="F405" s="116">
        <v>4000</v>
      </c>
      <c r="G405" s="116">
        <v>4000</v>
      </c>
      <c r="H405" s="150">
        <f>ROUND(G405*0.7,-1)</f>
        <v>2800</v>
      </c>
      <c r="I405" s="380">
        <v>5700</v>
      </c>
      <c r="J405" s="377"/>
      <c r="K405" s="116">
        <v>4000</v>
      </c>
      <c r="L405" s="378">
        <f>E405-D405</f>
        <v>4000</v>
      </c>
      <c r="M405" s="361" t="s">
        <v>146</v>
      </c>
      <c r="N405" s="295">
        <f t="shared" si="99"/>
        <v>4000</v>
      </c>
      <c r="O405" s="296" t="e">
        <f t="shared" si="100"/>
        <v>#DIV/0!</v>
      </c>
      <c r="R405" s="294" t="e">
        <f t="shared" si="98"/>
        <v>#DIV/0!</v>
      </c>
    </row>
    <row r="406" spans="1:18" s="294" customFormat="1" ht="31" x14ac:dyDescent="0.35">
      <c r="A406" s="156" t="s">
        <v>532</v>
      </c>
      <c r="B406" s="389" t="s">
        <v>3366</v>
      </c>
      <c r="C406" s="116"/>
      <c r="D406" s="375"/>
      <c r="E406" s="116">
        <v>3500</v>
      </c>
      <c r="F406" s="116">
        <v>3500</v>
      </c>
      <c r="G406" s="116">
        <v>3500</v>
      </c>
      <c r="H406" s="150">
        <f>ROUND(G406*0.7,-1)</f>
        <v>2450</v>
      </c>
      <c r="I406" s="380">
        <v>5000</v>
      </c>
      <c r="J406" s="377"/>
      <c r="K406" s="116">
        <v>3500</v>
      </c>
      <c r="L406" s="378">
        <f>E406-D406</f>
        <v>3500</v>
      </c>
      <c r="M406" s="361" t="s">
        <v>146</v>
      </c>
      <c r="N406" s="295">
        <f t="shared" si="99"/>
        <v>3500</v>
      </c>
      <c r="O406" s="296" t="e">
        <f t="shared" si="100"/>
        <v>#DIV/0!</v>
      </c>
      <c r="R406" s="294" t="e">
        <f t="shared" si="98"/>
        <v>#DIV/0!</v>
      </c>
    </row>
    <row r="407" spans="1:18" s="294" customFormat="1" x14ac:dyDescent="0.35">
      <c r="A407" s="110">
        <v>13</v>
      </c>
      <c r="B407" s="382" t="s">
        <v>3367</v>
      </c>
      <c r="C407" s="116"/>
      <c r="D407" s="375"/>
      <c r="E407" s="116"/>
      <c r="F407" s="116"/>
      <c r="G407" s="116"/>
      <c r="H407" s="150"/>
      <c r="I407" s="380"/>
      <c r="J407" s="377"/>
      <c r="K407" s="116"/>
      <c r="L407" s="378"/>
      <c r="M407" s="361" t="s">
        <v>146</v>
      </c>
      <c r="N407" s="295">
        <f t="shared" si="99"/>
        <v>0</v>
      </c>
      <c r="O407" s="296" t="e">
        <f t="shared" si="100"/>
        <v>#DIV/0!</v>
      </c>
      <c r="R407" s="294" t="e">
        <f t="shared" si="98"/>
        <v>#DIV/0!</v>
      </c>
    </row>
    <row r="408" spans="1:18" s="294" customFormat="1" ht="31" x14ac:dyDescent="0.35">
      <c r="A408" s="156" t="s">
        <v>343</v>
      </c>
      <c r="B408" s="389" t="s">
        <v>3368</v>
      </c>
      <c r="C408" s="116"/>
      <c r="D408" s="375"/>
      <c r="E408" s="116">
        <v>2000</v>
      </c>
      <c r="F408" s="116">
        <v>2000</v>
      </c>
      <c r="G408" s="116">
        <v>2000</v>
      </c>
      <c r="H408" s="150">
        <f>ROUND(G408*0.7,-1)</f>
        <v>1400</v>
      </c>
      <c r="I408" s="380">
        <v>2800</v>
      </c>
      <c r="J408" s="377"/>
      <c r="K408" s="116">
        <v>2000</v>
      </c>
      <c r="L408" s="378">
        <f>E408-D408</f>
        <v>2000</v>
      </c>
      <c r="M408" s="361" t="s">
        <v>146</v>
      </c>
      <c r="N408" s="295">
        <f t="shared" si="99"/>
        <v>2000</v>
      </c>
      <c r="O408" s="296" t="e">
        <f t="shared" si="100"/>
        <v>#DIV/0!</v>
      </c>
      <c r="R408" s="294" t="e">
        <f t="shared" si="98"/>
        <v>#DIV/0!</v>
      </c>
    </row>
    <row r="409" spans="1:18" s="294" customFormat="1" ht="31" x14ac:dyDescent="0.35">
      <c r="A409" s="156" t="s">
        <v>346</v>
      </c>
      <c r="B409" s="389" t="s">
        <v>3369</v>
      </c>
      <c r="C409" s="116"/>
      <c r="D409" s="375"/>
      <c r="E409" s="116">
        <v>2500</v>
      </c>
      <c r="F409" s="116">
        <v>2500</v>
      </c>
      <c r="G409" s="116">
        <v>2500</v>
      </c>
      <c r="H409" s="150">
        <f>ROUND(G409*0.7,-1)</f>
        <v>1750</v>
      </c>
      <c r="I409" s="380">
        <v>3600</v>
      </c>
      <c r="J409" s="377"/>
      <c r="K409" s="116">
        <v>2500</v>
      </c>
      <c r="L409" s="378">
        <f>E409-D409</f>
        <v>2500</v>
      </c>
      <c r="M409" s="361" t="s">
        <v>146</v>
      </c>
      <c r="N409" s="295">
        <f t="shared" si="99"/>
        <v>2500</v>
      </c>
      <c r="O409" s="296" t="e">
        <f t="shared" si="100"/>
        <v>#DIV/0!</v>
      </c>
      <c r="R409" s="294" t="e">
        <f t="shared" si="98"/>
        <v>#DIV/0!</v>
      </c>
    </row>
    <row r="410" spans="1:18" s="294" customFormat="1" x14ac:dyDescent="0.35">
      <c r="A410" s="110" t="s">
        <v>456</v>
      </c>
      <c r="B410" s="168" t="s">
        <v>3370</v>
      </c>
      <c r="C410" s="186"/>
      <c r="D410" s="375"/>
      <c r="E410" s="371"/>
      <c r="F410" s="371"/>
      <c r="G410" s="371"/>
      <c r="H410" s="150"/>
      <c r="I410" s="380"/>
      <c r="J410" s="377"/>
      <c r="K410" s="371"/>
      <c r="L410" s="378"/>
      <c r="M410" s="180"/>
      <c r="N410" s="295">
        <f t="shared" si="99"/>
        <v>0</v>
      </c>
      <c r="O410" s="296" t="e">
        <f t="shared" si="100"/>
        <v>#DIV/0!</v>
      </c>
      <c r="P410" s="294" t="s">
        <v>2982</v>
      </c>
      <c r="R410" s="294" t="e">
        <f t="shared" si="98"/>
        <v>#DIV/0!</v>
      </c>
    </row>
    <row r="411" spans="1:18" s="294" customFormat="1" ht="31" x14ac:dyDescent="0.35">
      <c r="A411" s="156">
        <v>1</v>
      </c>
      <c r="B411" s="112" t="s">
        <v>3371</v>
      </c>
      <c r="C411" s="116">
        <v>1000</v>
      </c>
      <c r="D411" s="375">
        <f t="shared" ref="D411:D473" si="101">ROUND(C411*1.3,-2)</f>
        <v>1300</v>
      </c>
      <c r="E411" s="371">
        <v>1100</v>
      </c>
      <c r="F411" s="371">
        <v>1100</v>
      </c>
      <c r="G411" s="371">
        <v>1100</v>
      </c>
      <c r="H411" s="150">
        <f>ROUND(G411*0.7,-1)</f>
        <v>770</v>
      </c>
      <c r="I411" s="381">
        <v>1600</v>
      </c>
      <c r="J411" s="377">
        <f>E411/C411</f>
        <v>1.1000000000000001</v>
      </c>
      <c r="K411" s="371">
        <f>D411</f>
        <v>1300</v>
      </c>
      <c r="L411" s="378">
        <f>E411-D411</f>
        <v>-200</v>
      </c>
      <c r="M411" s="180"/>
      <c r="N411" s="295">
        <f t="shared" si="99"/>
        <v>-200</v>
      </c>
      <c r="O411" s="296">
        <f t="shared" si="100"/>
        <v>0.77</v>
      </c>
      <c r="R411" s="294">
        <f t="shared" si="98"/>
        <v>1.1000000000000001</v>
      </c>
    </row>
    <row r="412" spans="1:18" s="294" customFormat="1" ht="31" x14ac:dyDescent="0.35">
      <c r="A412" s="156">
        <v>2</v>
      </c>
      <c r="B412" s="112" t="s">
        <v>3372</v>
      </c>
      <c r="C412" s="116">
        <v>1000</v>
      </c>
      <c r="D412" s="375">
        <f t="shared" si="101"/>
        <v>1300</v>
      </c>
      <c r="E412" s="371">
        <v>1100</v>
      </c>
      <c r="F412" s="371">
        <v>1100</v>
      </c>
      <c r="G412" s="371">
        <v>1000</v>
      </c>
      <c r="H412" s="150">
        <f>ROUND(G412*0.7,-1)</f>
        <v>700</v>
      </c>
      <c r="I412" s="381">
        <v>1600</v>
      </c>
      <c r="J412" s="377">
        <f>E412/C412</f>
        <v>1.1000000000000001</v>
      </c>
      <c r="K412" s="371">
        <f>D412</f>
        <v>1300</v>
      </c>
      <c r="L412" s="378">
        <f>E412-D412</f>
        <v>-200</v>
      </c>
      <c r="M412" s="180"/>
      <c r="N412" s="295">
        <f t="shared" si="99"/>
        <v>-200</v>
      </c>
      <c r="O412" s="296">
        <f t="shared" si="100"/>
        <v>0.7</v>
      </c>
      <c r="R412" s="294">
        <f t="shared" si="98"/>
        <v>1</v>
      </c>
    </row>
    <row r="413" spans="1:18" s="294" customFormat="1" ht="31" x14ac:dyDescent="0.35">
      <c r="A413" s="156">
        <v>3</v>
      </c>
      <c r="B413" s="112" t="s">
        <v>3373</v>
      </c>
      <c r="C413" s="170"/>
      <c r="D413" s="375"/>
      <c r="E413" s="371"/>
      <c r="F413" s="371"/>
      <c r="G413" s="371"/>
      <c r="H413" s="150"/>
      <c r="I413" s="112"/>
      <c r="J413" s="377"/>
      <c r="K413" s="371"/>
      <c r="L413" s="378"/>
      <c r="M413" s="180"/>
      <c r="N413" s="295">
        <f t="shared" si="99"/>
        <v>0</v>
      </c>
      <c r="O413" s="296" t="e">
        <f t="shared" si="100"/>
        <v>#DIV/0!</v>
      </c>
      <c r="R413" s="294" t="e">
        <f t="shared" si="98"/>
        <v>#DIV/0!</v>
      </c>
    </row>
    <row r="414" spans="1:18" s="294" customFormat="1" x14ac:dyDescent="0.35">
      <c r="A414" s="156" t="s">
        <v>83</v>
      </c>
      <c r="B414" s="112" t="s">
        <v>3374</v>
      </c>
      <c r="C414" s="170">
        <v>800</v>
      </c>
      <c r="D414" s="375">
        <f t="shared" si="101"/>
        <v>1000</v>
      </c>
      <c r="E414" s="371">
        <v>900</v>
      </c>
      <c r="F414" s="371">
        <v>900</v>
      </c>
      <c r="G414" s="371">
        <v>800</v>
      </c>
      <c r="H414" s="150">
        <f>ROUND(G414*0.7,-1)</f>
        <v>560</v>
      </c>
      <c r="I414" s="393">
        <v>1300</v>
      </c>
      <c r="J414" s="377">
        <f>E414/C414</f>
        <v>1.125</v>
      </c>
      <c r="K414" s="371">
        <f>D414</f>
        <v>1000</v>
      </c>
      <c r="L414" s="378">
        <f>E414-D414</f>
        <v>-100</v>
      </c>
      <c r="M414" s="180"/>
      <c r="N414" s="295">
        <f t="shared" si="99"/>
        <v>-100</v>
      </c>
      <c r="O414" s="296">
        <f t="shared" si="100"/>
        <v>0.7</v>
      </c>
      <c r="R414" s="294">
        <f t="shared" si="98"/>
        <v>1</v>
      </c>
    </row>
    <row r="415" spans="1:18" s="294" customFormat="1" x14ac:dyDescent="0.35">
      <c r="A415" s="156" t="s">
        <v>84</v>
      </c>
      <c r="B415" s="112" t="s">
        <v>3375</v>
      </c>
      <c r="C415" s="170">
        <v>600</v>
      </c>
      <c r="D415" s="375">
        <f t="shared" si="101"/>
        <v>800</v>
      </c>
      <c r="E415" s="371">
        <v>700</v>
      </c>
      <c r="F415" s="371">
        <v>700</v>
      </c>
      <c r="G415" s="371">
        <v>600</v>
      </c>
      <c r="H415" s="150">
        <f>ROUND(G415*0.7,-1)</f>
        <v>420</v>
      </c>
      <c r="I415" s="393">
        <v>1000</v>
      </c>
      <c r="J415" s="377">
        <f>E415/C415</f>
        <v>1.1666666666666667</v>
      </c>
      <c r="K415" s="371">
        <f>D415</f>
        <v>800</v>
      </c>
      <c r="L415" s="378">
        <f>E415-D415</f>
        <v>-100</v>
      </c>
      <c r="M415" s="180"/>
      <c r="N415" s="295">
        <f t="shared" si="99"/>
        <v>-100</v>
      </c>
      <c r="O415" s="296">
        <f t="shared" si="100"/>
        <v>0.7</v>
      </c>
      <c r="R415" s="294">
        <f t="shared" si="98"/>
        <v>1</v>
      </c>
    </row>
    <row r="416" spans="1:18" s="294" customFormat="1" x14ac:dyDescent="0.35">
      <c r="A416" s="110" t="s">
        <v>461</v>
      </c>
      <c r="B416" s="168" t="s">
        <v>3376</v>
      </c>
      <c r="C416" s="410"/>
      <c r="D416" s="370"/>
      <c r="E416" s="372"/>
      <c r="F416" s="372"/>
      <c r="G416" s="372"/>
      <c r="H416" s="150"/>
      <c r="I416" s="380"/>
      <c r="J416" s="377"/>
      <c r="K416" s="371"/>
      <c r="L416" s="378"/>
      <c r="M416" s="180"/>
      <c r="N416" s="295">
        <f t="shared" si="99"/>
        <v>0</v>
      </c>
      <c r="O416" s="296" t="e">
        <f t="shared" si="100"/>
        <v>#DIV/0!</v>
      </c>
      <c r="P416" s="294" t="s">
        <v>2982</v>
      </c>
      <c r="R416" s="294" t="e">
        <f t="shared" si="98"/>
        <v>#DIV/0!</v>
      </c>
    </row>
    <row r="417" spans="1:18" s="294" customFormat="1" ht="31" x14ac:dyDescent="0.35">
      <c r="A417" s="156">
        <v>1</v>
      </c>
      <c r="B417" s="112" t="s">
        <v>3377</v>
      </c>
      <c r="C417" s="358">
        <v>2000</v>
      </c>
      <c r="D417" s="375">
        <f t="shared" si="101"/>
        <v>2600</v>
      </c>
      <c r="E417" s="371">
        <v>2200</v>
      </c>
      <c r="F417" s="371">
        <v>2200</v>
      </c>
      <c r="G417" s="358">
        <v>2000</v>
      </c>
      <c r="H417" s="150">
        <f t="shared" ref="H417:H432" si="102">ROUND(G417*0.7,-1)</f>
        <v>1400</v>
      </c>
      <c r="I417" s="371">
        <v>3200</v>
      </c>
      <c r="J417" s="377">
        <f t="shared" ref="J417:J428" si="103">E417/C417</f>
        <v>1.1000000000000001</v>
      </c>
      <c r="K417" s="371">
        <f t="shared" ref="K417:K428" si="104">D417</f>
        <v>2600</v>
      </c>
      <c r="L417" s="378">
        <f t="shared" ref="L417:L432" si="105">E417-D417</f>
        <v>-400</v>
      </c>
      <c r="M417" s="180"/>
      <c r="N417" s="295">
        <f t="shared" si="99"/>
        <v>-400</v>
      </c>
      <c r="O417" s="296">
        <f t="shared" si="100"/>
        <v>0.7</v>
      </c>
      <c r="R417" s="294">
        <f t="shared" si="98"/>
        <v>1</v>
      </c>
    </row>
    <row r="418" spans="1:18" s="294" customFormat="1" ht="31" x14ac:dyDescent="0.35">
      <c r="A418" s="156">
        <v>2</v>
      </c>
      <c r="B418" s="112" t="s">
        <v>3378</v>
      </c>
      <c r="C418" s="358">
        <v>1200</v>
      </c>
      <c r="D418" s="375">
        <f t="shared" si="101"/>
        <v>1600</v>
      </c>
      <c r="E418" s="371">
        <v>1300</v>
      </c>
      <c r="F418" s="371">
        <v>1350</v>
      </c>
      <c r="G418" s="358">
        <v>1200</v>
      </c>
      <c r="H418" s="150">
        <f t="shared" si="102"/>
        <v>840</v>
      </c>
      <c r="I418" s="371">
        <v>2000</v>
      </c>
      <c r="J418" s="377">
        <f t="shared" si="103"/>
        <v>1.0833333333333333</v>
      </c>
      <c r="K418" s="371">
        <f t="shared" si="104"/>
        <v>1600</v>
      </c>
      <c r="L418" s="378">
        <f t="shared" si="105"/>
        <v>-300</v>
      </c>
      <c r="M418" s="180"/>
      <c r="N418" s="295">
        <f t="shared" si="99"/>
        <v>-300</v>
      </c>
      <c r="O418" s="296">
        <f t="shared" si="100"/>
        <v>0.7</v>
      </c>
      <c r="R418" s="294">
        <f t="shared" si="98"/>
        <v>1</v>
      </c>
    </row>
    <row r="419" spans="1:18" s="294" customFormat="1" ht="31" x14ac:dyDescent="0.35">
      <c r="A419" s="156">
        <v>3</v>
      </c>
      <c r="B419" s="112" t="s">
        <v>3379</v>
      </c>
      <c r="C419" s="358">
        <v>2000</v>
      </c>
      <c r="D419" s="375">
        <f t="shared" si="101"/>
        <v>2600</v>
      </c>
      <c r="E419" s="371">
        <v>2200</v>
      </c>
      <c r="F419" s="371">
        <v>2200</v>
      </c>
      <c r="G419" s="358">
        <v>2000</v>
      </c>
      <c r="H419" s="150">
        <f t="shared" si="102"/>
        <v>1400</v>
      </c>
      <c r="I419" s="371">
        <v>3200</v>
      </c>
      <c r="J419" s="377">
        <f t="shared" si="103"/>
        <v>1.1000000000000001</v>
      </c>
      <c r="K419" s="371">
        <f t="shared" si="104"/>
        <v>2600</v>
      </c>
      <c r="L419" s="378">
        <f t="shared" si="105"/>
        <v>-400</v>
      </c>
      <c r="M419" s="180"/>
      <c r="N419" s="295">
        <f t="shared" si="99"/>
        <v>-400</v>
      </c>
      <c r="O419" s="296">
        <f t="shared" si="100"/>
        <v>0.7</v>
      </c>
      <c r="R419" s="294">
        <f t="shared" si="98"/>
        <v>1</v>
      </c>
    </row>
    <row r="420" spans="1:18" s="294" customFormat="1" x14ac:dyDescent="0.35">
      <c r="A420" s="156">
        <v>4</v>
      </c>
      <c r="B420" s="112" t="s">
        <v>3380</v>
      </c>
      <c r="C420" s="358">
        <v>2000</v>
      </c>
      <c r="D420" s="375">
        <f t="shared" si="101"/>
        <v>2600</v>
      </c>
      <c r="E420" s="371">
        <v>2200</v>
      </c>
      <c r="F420" s="371">
        <v>2200</v>
      </c>
      <c r="G420" s="358">
        <v>2000</v>
      </c>
      <c r="H420" s="150">
        <f t="shared" si="102"/>
        <v>1400</v>
      </c>
      <c r="I420" s="371">
        <v>3200</v>
      </c>
      <c r="J420" s="377">
        <f t="shared" si="103"/>
        <v>1.1000000000000001</v>
      </c>
      <c r="K420" s="371">
        <f t="shared" si="104"/>
        <v>2600</v>
      </c>
      <c r="L420" s="378">
        <f t="shared" si="105"/>
        <v>-400</v>
      </c>
      <c r="M420" s="180"/>
      <c r="N420" s="295">
        <f t="shared" si="99"/>
        <v>-400</v>
      </c>
      <c r="O420" s="296">
        <f t="shared" si="100"/>
        <v>0.7</v>
      </c>
      <c r="R420" s="294">
        <f t="shared" si="98"/>
        <v>1</v>
      </c>
    </row>
    <row r="421" spans="1:18" s="294" customFormat="1" ht="31" x14ac:dyDescent="0.35">
      <c r="A421" s="156">
        <v>5</v>
      </c>
      <c r="B421" s="112" t="s">
        <v>3381</v>
      </c>
      <c r="C421" s="358">
        <v>1000</v>
      </c>
      <c r="D421" s="375">
        <f t="shared" si="101"/>
        <v>1300</v>
      </c>
      <c r="E421" s="371">
        <v>1100</v>
      </c>
      <c r="F421" s="371">
        <v>1100</v>
      </c>
      <c r="G421" s="358">
        <v>1000</v>
      </c>
      <c r="H421" s="150">
        <f t="shared" si="102"/>
        <v>700</v>
      </c>
      <c r="I421" s="371">
        <v>1600</v>
      </c>
      <c r="J421" s="377">
        <f t="shared" si="103"/>
        <v>1.1000000000000001</v>
      </c>
      <c r="K421" s="371">
        <f t="shared" si="104"/>
        <v>1300</v>
      </c>
      <c r="L421" s="378">
        <f t="shared" si="105"/>
        <v>-200</v>
      </c>
      <c r="M421" s="180"/>
      <c r="N421" s="295">
        <f t="shared" si="99"/>
        <v>-200</v>
      </c>
      <c r="O421" s="296">
        <f t="shared" si="100"/>
        <v>0.7</v>
      </c>
      <c r="R421" s="294">
        <f t="shared" si="98"/>
        <v>1</v>
      </c>
    </row>
    <row r="422" spans="1:18" s="294" customFormat="1" ht="31" x14ac:dyDescent="0.35">
      <c r="A422" s="156">
        <v>6</v>
      </c>
      <c r="B422" s="112" t="s">
        <v>3382</v>
      </c>
      <c r="C422" s="358">
        <v>1200</v>
      </c>
      <c r="D422" s="375">
        <f t="shared" si="101"/>
        <v>1600</v>
      </c>
      <c r="E422" s="371">
        <v>1300</v>
      </c>
      <c r="F422" s="371">
        <v>1350</v>
      </c>
      <c r="G422" s="358">
        <v>1200</v>
      </c>
      <c r="H422" s="150">
        <f t="shared" si="102"/>
        <v>840</v>
      </c>
      <c r="I422" s="371">
        <v>2000</v>
      </c>
      <c r="J422" s="377">
        <f t="shared" si="103"/>
        <v>1.0833333333333333</v>
      </c>
      <c r="K422" s="371">
        <f t="shared" si="104"/>
        <v>1600</v>
      </c>
      <c r="L422" s="378">
        <f t="shared" si="105"/>
        <v>-300</v>
      </c>
      <c r="M422" s="180"/>
      <c r="N422" s="295">
        <f t="shared" si="99"/>
        <v>-300</v>
      </c>
      <c r="O422" s="296">
        <f t="shared" si="100"/>
        <v>0.7</v>
      </c>
      <c r="R422" s="294">
        <f t="shared" si="98"/>
        <v>1</v>
      </c>
    </row>
    <row r="423" spans="1:18" s="294" customFormat="1" ht="31" x14ac:dyDescent="0.35">
      <c r="A423" s="156">
        <v>7</v>
      </c>
      <c r="B423" s="65" t="s">
        <v>3383</v>
      </c>
      <c r="C423" s="156">
        <v>600</v>
      </c>
      <c r="D423" s="375">
        <f t="shared" si="101"/>
        <v>800</v>
      </c>
      <c r="E423" s="371">
        <v>700</v>
      </c>
      <c r="F423" s="371">
        <v>700</v>
      </c>
      <c r="G423" s="156">
        <v>600</v>
      </c>
      <c r="H423" s="150">
        <f t="shared" si="102"/>
        <v>420</v>
      </c>
      <c r="I423" s="371">
        <v>1000</v>
      </c>
      <c r="J423" s="377">
        <f t="shared" si="103"/>
        <v>1.1666666666666667</v>
      </c>
      <c r="K423" s="371">
        <f t="shared" si="104"/>
        <v>800</v>
      </c>
      <c r="L423" s="378">
        <f t="shared" si="105"/>
        <v>-100</v>
      </c>
      <c r="M423" s="180"/>
      <c r="N423" s="295">
        <f t="shared" si="99"/>
        <v>-100</v>
      </c>
      <c r="O423" s="296">
        <f t="shared" si="100"/>
        <v>0.7</v>
      </c>
      <c r="R423" s="294">
        <f t="shared" si="98"/>
        <v>1</v>
      </c>
    </row>
    <row r="424" spans="1:18" s="294" customFormat="1" x14ac:dyDescent="0.35">
      <c r="A424" s="156">
        <v>8</v>
      </c>
      <c r="B424" s="112" t="s">
        <v>3384</v>
      </c>
      <c r="C424" s="358">
        <v>1000</v>
      </c>
      <c r="D424" s="375">
        <f t="shared" si="101"/>
        <v>1300</v>
      </c>
      <c r="E424" s="371">
        <v>1100</v>
      </c>
      <c r="F424" s="371">
        <v>1100</v>
      </c>
      <c r="G424" s="358">
        <v>1000</v>
      </c>
      <c r="H424" s="150">
        <f t="shared" si="102"/>
        <v>700</v>
      </c>
      <c r="I424" s="371">
        <v>1600</v>
      </c>
      <c r="J424" s="377">
        <f t="shared" si="103"/>
        <v>1.1000000000000001</v>
      </c>
      <c r="K424" s="371">
        <f t="shared" si="104"/>
        <v>1300</v>
      </c>
      <c r="L424" s="378">
        <f t="shared" si="105"/>
        <v>-200</v>
      </c>
      <c r="M424" s="180"/>
      <c r="N424" s="295">
        <f t="shared" si="99"/>
        <v>-200</v>
      </c>
      <c r="O424" s="296">
        <f t="shared" si="100"/>
        <v>0.7</v>
      </c>
      <c r="R424" s="294">
        <f t="shared" si="98"/>
        <v>1</v>
      </c>
    </row>
    <row r="425" spans="1:18" s="294" customFormat="1" x14ac:dyDescent="0.35">
      <c r="A425" s="156">
        <v>9</v>
      </c>
      <c r="B425" s="112" t="s">
        <v>3385</v>
      </c>
      <c r="C425" s="358">
        <v>1000</v>
      </c>
      <c r="D425" s="375">
        <f t="shared" si="101"/>
        <v>1300</v>
      </c>
      <c r="E425" s="371">
        <v>1100</v>
      </c>
      <c r="F425" s="371">
        <v>1100</v>
      </c>
      <c r="G425" s="358">
        <v>1000</v>
      </c>
      <c r="H425" s="150">
        <f t="shared" si="102"/>
        <v>700</v>
      </c>
      <c r="I425" s="371">
        <v>1600</v>
      </c>
      <c r="J425" s="377">
        <f t="shared" si="103"/>
        <v>1.1000000000000001</v>
      </c>
      <c r="K425" s="371">
        <f t="shared" si="104"/>
        <v>1300</v>
      </c>
      <c r="L425" s="378">
        <f t="shared" si="105"/>
        <v>-200</v>
      </c>
      <c r="M425" s="180"/>
      <c r="N425" s="295">
        <f t="shared" si="99"/>
        <v>-200</v>
      </c>
      <c r="O425" s="296">
        <f t="shared" si="100"/>
        <v>0.7</v>
      </c>
      <c r="R425" s="294">
        <f t="shared" si="98"/>
        <v>1</v>
      </c>
    </row>
    <row r="426" spans="1:18" s="294" customFormat="1" ht="31" x14ac:dyDescent="0.35">
      <c r="A426" s="156">
        <v>10</v>
      </c>
      <c r="B426" s="112" t="s">
        <v>3386</v>
      </c>
      <c r="C426" s="358">
        <v>1200</v>
      </c>
      <c r="D426" s="375">
        <f t="shared" si="101"/>
        <v>1600</v>
      </c>
      <c r="E426" s="371">
        <v>1500</v>
      </c>
      <c r="F426" s="371">
        <v>1500</v>
      </c>
      <c r="G426" s="358">
        <v>1200</v>
      </c>
      <c r="H426" s="150">
        <f t="shared" si="102"/>
        <v>840</v>
      </c>
      <c r="I426" s="371">
        <v>2000</v>
      </c>
      <c r="J426" s="377">
        <f t="shared" si="103"/>
        <v>1.25</v>
      </c>
      <c r="K426" s="371">
        <f t="shared" si="104"/>
        <v>1600</v>
      </c>
      <c r="L426" s="378">
        <f t="shared" si="105"/>
        <v>-100</v>
      </c>
      <c r="M426" s="180"/>
      <c r="N426" s="295">
        <f t="shared" si="99"/>
        <v>-100</v>
      </c>
      <c r="O426" s="296">
        <f t="shared" si="100"/>
        <v>0.7</v>
      </c>
      <c r="P426" s="299">
        <f>C426*1.1</f>
        <v>1320</v>
      </c>
      <c r="R426" s="294">
        <f t="shared" si="98"/>
        <v>1</v>
      </c>
    </row>
    <row r="427" spans="1:18" s="294" customFormat="1" ht="31" x14ac:dyDescent="0.35">
      <c r="A427" s="156">
        <v>11</v>
      </c>
      <c r="B427" s="112" t="s">
        <v>3387</v>
      </c>
      <c r="C427" s="358">
        <v>1200</v>
      </c>
      <c r="D427" s="375">
        <f t="shared" si="101"/>
        <v>1600</v>
      </c>
      <c r="E427" s="371">
        <v>1300</v>
      </c>
      <c r="F427" s="371">
        <v>1350</v>
      </c>
      <c r="G427" s="358">
        <v>1200</v>
      </c>
      <c r="H427" s="150">
        <f t="shared" si="102"/>
        <v>840</v>
      </c>
      <c r="I427" s="371">
        <v>2000</v>
      </c>
      <c r="J427" s="377">
        <f t="shared" si="103"/>
        <v>1.0833333333333333</v>
      </c>
      <c r="K427" s="371">
        <f t="shared" si="104"/>
        <v>1600</v>
      </c>
      <c r="L427" s="378">
        <f t="shared" si="105"/>
        <v>-300</v>
      </c>
      <c r="M427" s="180"/>
      <c r="N427" s="295">
        <f t="shared" si="99"/>
        <v>-300</v>
      </c>
      <c r="O427" s="296">
        <f t="shared" si="100"/>
        <v>0.7</v>
      </c>
      <c r="R427" s="294">
        <f t="shared" si="98"/>
        <v>1</v>
      </c>
    </row>
    <row r="428" spans="1:18" s="294" customFormat="1" x14ac:dyDescent="0.35">
      <c r="A428" s="156">
        <v>12</v>
      </c>
      <c r="B428" s="112" t="s">
        <v>3388</v>
      </c>
      <c r="C428" s="156">
        <v>800</v>
      </c>
      <c r="D428" s="375">
        <f t="shared" si="101"/>
        <v>1000</v>
      </c>
      <c r="E428" s="371">
        <v>900</v>
      </c>
      <c r="F428" s="371">
        <v>900</v>
      </c>
      <c r="G428" s="156">
        <v>800</v>
      </c>
      <c r="H428" s="150">
        <f t="shared" si="102"/>
        <v>560</v>
      </c>
      <c r="I428" s="371">
        <v>1300</v>
      </c>
      <c r="J428" s="377">
        <f t="shared" si="103"/>
        <v>1.125</v>
      </c>
      <c r="K428" s="371">
        <f t="shared" si="104"/>
        <v>1000</v>
      </c>
      <c r="L428" s="378">
        <f t="shared" si="105"/>
        <v>-100</v>
      </c>
      <c r="M428" s="180"/>
      <c r="N428" s="295">
        <f t="shared" si="99"/>
        <v>-100</v>
      </c>
      <c r="O428" s="296">
        <f t="shared" si="100"/>
        <v>0.7</v>
      </c>
      <c r="R428" s="294">
        <f t="shared" si="98"/>
        <v>1</v>
      </c>
    </row>
    <row r="429" spans="1:18" s="294" customFormat="1" ht="36" customHeight="1" x14ac:dyDescent="0.35">
      <c r="A429" s="156">
        <v>13</v>
      </c>
      <c r="B429" s="112" t="s">
        <v>3389</v>
      </c>
      <c r="C429" s="186"/>
      <c r="D429" s="375"/>
      <c r="E429" s="380">
        <v>600</v>
      </c>
      <c r="F429" s="380">
        <v>600</v>
      </c>
      <c r="G429" s="358">
        <v>600</v>
      </c>
      <c r="H429" s="150">
        <f t="shared" si="102"/>
        <v>420</v>
      </c>
      <c r="I429" s="170">
        <v>1200</v>
      </c>
      <c r="J429" s="377"/>
      <c r="K429" s="380">
        <v>600</v>
      </c>
      <c r="L429" s="378">
        <f t="shared" si="105"/>
        <v>600</v>
      </c>
      <c r="M429" s="181" t="s">
        <v>3390</v>
      </c>
      <c r="N429" s="295">
        <f t="shared" si="99"/>
        <v>600</v>
      </c>
      <c r="O429" s="296" t="e">
        <f t="shared" si="100"/>
        <v>#DIV/0!</v>
      </c>
      <c r="R429" s="294" t="e">
        <f t="shared" si="98"/>
        <v>#DIV/0!</v>
      </c>
    </row>
    <row r="430" spans="1:18" s="294" customFormat="1" ht="36" customHeight="1" x14ac:dyDescent="0.35">
      <c r="A430" s="156">
        <v>14</v>
      </c>
      <c r="B430" s="112" t="s">
        <v>3391</v>
      </c>
      <c r="C430" s="186"/>
      <c r="D430" s="375"/>
      <c r="E430" s="380">
        <v>700</v>
      </c>
      <c r="F430" s="371">
        <v>700</v>
      </c>
      <c r="G430" s="358">
        <v>700</v>
      </c>
      <c r="H430" s="150">
        <f t="shared" si="102"/>
        <v>490</v>
      </c>
      <c r="I430" s="379">
        <v>1500</v>
      </c>
      <c r="J430" s="377"/>
      <c r="K430" s="380">
        <v>700</v>
      </c>
      <c r="L430" s="378">
        <f t="shared" si="105"/>
        <v>700</v>
      </c>
      <c r="M430" s="181" t="s">
        <v>3390</v>
      </c>
      <c r="N430" s="295">
        <f t="shared" si="99"/>
        <v>700</v>
      </c>
      <c r="O430" s="296" t="e">
        <f t="shared" si="100"/>
        <v>#DIV/0!</v>
      </c>
      <c r="R430" s="294" t="e">
        <f t="shared" si="98"/>
        <v>#DIV/0!</v>
      </c>
    </row>
    <row r="431" spans="1:18" s="294" customFormat="1" ht="36" customHeight="1" x14ac:dyDescent="0.35">
      <c r="A431" s="156">
        <v>15</v>
      </c>
      <c r="B431" s="112" t="s">
        <v>3392</v>
      </c>
      <c r="C431" s="186"/>
      <c r="D431" s="375"/>
      <c r="E431" s="380">
        <v>600</v>
      </c>
      <c r="F431" s="371">
        <v>600</v>
      </c>
      <c r="G431" s="358">
        <v>600</v>
      </c>
      <c r="H431" s="150">
        <f t="shared" si="102"/>
        <v>420</v>
      </c>
      <c r="I431" s="379">
        <v>1500</v>
      </c>
      <c r="J431" s="377"/>
      <c r="K431" s="380">
        <v>600</v>
      </c>
      <c r="L431" s="378">
        <f t="shared" si="105"/>
        <v>600</v>
      </c>
      <c r="M431" s="181" t="s">
        <v>3390</v>
      </c>
      <c r="N431" s="295">
        <f t="shared" si="99"/>
        <v>600</v>
      </c>
      <c r="O431" s="296" t="e">
        <f t="shared" si="100"/>
        <v>#DIV/0!</v>
      </c>
      <c r="R431" s="294" t="e">
        <f t="shared" si="98"/>
        <v>#DIV/0!</v>
      </c>
    </row>
    <row r="432" spans="1:18" s="294" customFormat="1" ht="42" customHeight="1" x14ac:dyDescent="0.35">
      <c r="A432" s="156">
        <v>16</v>
      </c>
      <c r="B432" s="112" t="s">
        <v>3393</v>
      </c>
      <c r="C432" s="186"/>
      <c r="D432" s="375"/>
      <c r="E432" s="380">
        <v>600</v>
      </c>
      <c r="F432" s="371">
        <v>600</v>
      </c>
      <c r="G432" s="358">
        <v>600</v>
      </c>
      <c r="H432" s="150">
        <f t="shared" si="102"/>
        <v>420</v>
      </c>
      <c r="I432" s="379">
        <v>1500</v>
      </c>
      <c r="J432" s="377"/>
      <c r="K432" s="380">
        <v>600</v>
      </c>
      <c r="L432" s="378">
        <f t="shared" si="105"/>
        <v>600</v>
      </c>
      <c r="M432" s="181" t="s">
        <v>3390</v>
      </c>
      <c r="N432" s="295">
        <f t="shared" si="99"/>
        <v>600</v>
      </c>
      <c r="O432" s="296" t="e">
        <f t="shared" si="100"/>
        <v>#DIV/0!</v>
      </c>
      <c r="R432" s="294" t="e">
        <f t="shared" si="98"/>
        <v>#DIV/0!</v>
      </c>
    </row>
    <row r="433" spans="1:18" s="294" customFormat="1" x14ac:dyDescent="0.35">
      <c r="A433" s="110" t="s">
        <v>463</v>
      </c>
      <c r="B433" s="168" t="s">
        <v>3394</v>
      </c>
      <c r="C433" s="410"/>
      <c r="D433" s="370"/>
      <c r="E433" s="372"/>
      <c r="F433" s="372"/>
      <c r="G433" s="372"/>
      <c r="H433" s="150"/>
      <c r="I433" s="371"/>
      <c r="J433" s="377"/>
      <c r="K433" s="371"/>
      <c r="L433" s="378"/>
      <c r="M433" s="180"/>
      <c r="N433" s="295">
        <f t="shared" si="99"/>
        <v>0</v>
      </c>
      <c r="O433" s="296" t="e">
        <f t="shared" si="100"/>
        <v>#DIV/0!</v>
      </c>
      <c r="P433" s="294" t="s">
        <v>2982</v>
      </c>
      <c r="R433" s="294" t="e">
        <f t="shared" si="98"/>
        <v>#DIV/0!</v>
      </c>
    </row>
    <row r="434" spans="1:18" s="294" customFormat="1" ht="31" x14ac:dyDescent="0.35">
      <c r="A434" s="156">
        <v>1</v>
      </c>
      <c r="B434" s="112" t="s">
        <v>3395</v>
      </c>
      <c r="C434" s="186"/>
      <c r="D434" s="375"/>
      <c r="E434" s="371"/>
      <c r="F434" s="371"/>
      <c r="G434" s="371"/>
      <c r="H434" s="150"/>
      <c r="I434" s="371"/>
      <c r="J434" s="377"/>
      <c r="K434" s="371"/>
      <c r="L434" s="378"/>
      <c r="M434" s="180"/>
      <c r="N434" s="295">
        <f t="shared" si="99"/>
        <v>0</v>
      </c>
      <c r="O434" s="296" t="e">
        <f t="shared" si="100"/>
        <v>#DIV/0!</v>
      </c>
      <c r="R434" s="294" t="e">
        <f t="shared" si="98"/>
        <v>#DIV/0!</v>
      </c>
    </row>
    <row r="435" spans="1:18" s="294" customFormat="1" x14ac:dyDescent="0.3">
      <c r="A435" s="156" t="s">
        <v>67</v>
      </c>
      <c r="B435" s="112" t="s">
        <v>3396</v>
      </c>
      <c r="C435" s="116">
        <v>3000</v>
      </c>
      <c r="D435" s="375">
        <f t="shared" si="101"/>
        <v>3900</v>
      </c>
      <c r="E435" s="371">
        <v>3300</v>
      </c>
      <c r="F435" s="371">
        <v>3300</v>
      </c>
      <c r="G435" s="116">
        <v>3000</v>
      </c>
      <c r="H435" s="150">
        <f t="shared" ref="H435:H442" si="106">ROUND(G435*0.7,-1)</f>
        <v>2100</v>
      </c>
      <c r="I435" s="371">
        <v>5000</v>
      </c>
      <c r="J435" s="377">
        <f t="shared" ref="J435:J442" si="107">E435/C435</f>
        <v>1.1000000000000001</v>
      </c>
      <c r="K435" s="371">
        <f t="shared" ref="K435:K442" si="108">D435</f>
        <v>3900</v>
      </c>
      <c r="L435" s="378">
        <f t="shared" ref="L435:L442" si="109">E435-D435</f>
        <v>-600</v>
      </c>
      <c r="M435" s="404"/>
      <c r="N435" s="295">
        <f t="shared" si="99"/>
        <v>-600</v>
      </c>
      <c r="O435" s="296">
        <f t="shared" si="100"/>
        <v>0.7</v>
      </c>
      <c r="R435" s="294">
        <f t="shared" si="98"/>
        <v>1</v>
      </c>
    </row>
    <row r="436" spans="1:18" s="294" customFormat="1" ht="39" customHeight="1" x14ac:dyDescent="0.35">
      <c r="A436" s="156" t="s">
        <v>69</v>
      </c>
      <c r="B436" s="112" t="s">
        <v>5271</v>
      </c>
      <c r="C436" s="116">
        <v>2000</v>
      </c>
      <c r="D436" s="375">
        <f t="shared" si="101"/>
        <v>2600</v>
      </c>
      <c r="E436" s="371">
        <v>2200</v>
      </c>
      <c r="F436" s="371">
        <v>2200</v>
      </c>
      <c r="G436" s="116">
        <v>2000</v>
      </c>
      <c r="H436" s="150">
        <f t="shared" si="106"/>
        <v>1400</v>
      </c>
      <c r="I436" s="371">
        <v>3200</v>
      </c>
      <c r="J436" s="377">
        <f t="shared" si="107"/>
        <v>1.1000000000000001</v>
      </c>
      <c r="K436" s="371">
        <f t="shared" si="108"/>
        <v>2600</v>
      </c>
      <c r="L436" s="378">
        <f t="shared" si="109"/>
        <v>-400</v>
      </c>
      <c r="M436" s="411" t="s">
        <v>5949</v>
      </c>
      <c r="N436" s="295">
        <f t="shared" si="99"/>
        <v>-400</v>
      </c>
      <c r="O436" s="296">
        <f t="shared" si="100"/>
        <v>0.7</v>
      </c>
      <c r="R436" s="294">
        <f t="shared" si="98"/>
        <v>1</v>
      </c>
    </row>
    <row r="437" spans="1:18" s="294" customFormat="1" ht="31" x14ac:dyDescent="0.35">
      <c r="A437" s="156" t="s">
        <v>71</v>
      </c>
      <c r="B437" s="112" t="s">
        <v>3397</v>
      </c>
      <c r="C437" s="116">
        <v>1500</v>
      </c>
      <c r="D437" s="375">
        <f t="shared" si="101"/>
        <v>2000</v>
      </c>
      <c r="E437" s="371">
        <v>1700</v>
      </c>
      <c r="F437" s="371">
        <v>1700</v>
      </c>
      <c r="G437" s="116">
        <v>1500</v>
      </c>
      <c r="H437" s="150">
        <f t="shared" si="106"/>
        <v>1050</v>
      </c>
      <c r="I437" s="371">
        <v>2500</v>
      </c>
      <c r="J437" s="377">
        <f t="shared" si="107"/>
        <v>1.1333333333333333</v>
      </c>
      <c r="K437" s="371">
        <f t="shared" si="108"/>
        <v>2000</v>
      </c>
      <c r="L437" s="378">
        <f t="shared" si="109"/>
        <v>-300</v>
      </c>
      <c r="M437" s="180"/>
      <c r="N437" s="295">
        <f t="shared" si="99"/>
        <v>-300</v>
      </c>
      <c r="O437" s="296">
        <f t="shared" si="100"/>
        <v>0.7</v>
      </c>
      <c r="R437" s="294">
        <f t="shared" si="98"/>
        <v>1</v>
      </c>
    </row>
    <row r="438" spans="1:18" s="294" customFormat="1" ht="31" x14ac:dyDescent="0.35">
      <c r="A438" s="156" t="s">
        <v>389</v>
      </c>
      <c r="B438" s="112" t="s">
        <v>3398</v>
      </c>
      <c r="C438" s="170">
        <v>800</v>
      </c>
      <c r="D438" s="375">
        <f t="shared" si="101"/>
        <v>1000</v>
      </c>
      <c r="E438" s="371">
        <v>900</v>
      </c>
      <c r="F438" s="371">
        <v>900</v>
      </c>
      <c r="G438" s="170">
        <v>800</v>
      </c>
      <c r="H438" s="150">
        <f t="shared" si="106"/>
        <v>560</v>
      </c>
      <c r="I438" s="371">
        <v>1300</v>
      </c>
      <c r="J438" s="377">
        <f t="shared" si="107"/>
        <v>1.125</v>
      </c>
      <c r="K438" s="371">
        <f t="shared" si="108"/>
        <v>1000</v>
      </c>
      <c r="L438" s="378">
        <f t="shared" si="109"/>
        <v>-100</v>
      </c>
      <c r="M438" s="180"/>
      <c r="N438" s="295">
        <f t="shared" si="99"/>
        <v>-100</v>
      </c>
      <c r="O438" s="296">
        <f t="shared" si="100"/>
        <v>0.7</v>
      </c>
      <c r="R438" s="294">
        <f t="shared" si="98"/>
        <v>1</v>
      </c>
    </row>
    <row r="439" spans="1:18" s="294" customFormat="1" x14ac:dyDescent="0.35">
      <c r="A439" s="156" t="s">
        <v>1886</v>
      </c>
      <c r="B439" s="112" t="s">
        <v>3399</v>
      </c>
      <c r="C439" s="170">
        <v>600</v>
      </c>
      <c r="D439" s="375">
        <f t="shared" si="101"/>
        <v>800</v>
      </c>
      <c r="E439" s="371">
        <v>700</v>
      </c>
      <c r="F439" s="371">
        <v>700</v>
      </c>
      <c r="G439" s="170">
        <v>600</v>
      </c>
      <c r="H439" s="150">
        <f t="shared" si="106"/>
        <v>420</v>
      </c>
      <c r="I439" s="371">
        <v>1000</v>
      </c>
      <c r="J439" s="377">
        <f t="shared" si="107"/>
        <v>1.1666666666666667</v>
      </c>
      <c r="K439" s="371">
        <f t="shared" si="108"/>
        <v>800</v>
      </c>
      <c r="L439" s="378">
        <f t="shared" si="109"/>
        <v>-100</v>
      </c>
      <c r="M439" s="180"/>
      <c r="N439" s="295">
        <f t="shared" si="99"/>
        <v>-100</v>
      </c>
      <c r="O439" s="296">
        <f t="shared" si="100"/>
        <v>0.7</v>
      </c>
      <c r="R439" s="294">
        <f t="shared" si="98"/>
        <v>1</v>
      </c>
    </row>
    <row r="440" spans="1:18" s="294" customFormat="1" ht="31" x14ac:dyDescent="0.35">
      <c r="A440" s="156" t="s">
        <v>1888</v>
      </c>
      <c r="B440" s="112" t="s">
        <v>3400</v>
      </c>
      <c r="C440" s="170">
        <v>800</v>
      </c>
      <c r="D440" s="375">
        <f t="shared" si="101"/>
        <v>1000</v>
      </c>
      <c r="E440" s="371">
        <v>900</v>
      </c>
      <c r="F440" s="371">
        <v>900</v>
      </c>
      <c r="G440" s="170">
        <v>800</v>
      </c>
      <c r="H440" s="150">
        <f t="shared" si="106"/>
        <v>560</v>
      </c>
      <c r="I440" s="371">
        <v>1300</v>
      </c>
      <c r="J440" s="377">
        <f t="shared" si="107"/>
        <v>1.125</v>
      </c>
      <c r="K440" s="371">
        <f t="shared" si="108"/>
        <v>1000</v>
      </c>
      <c r="L440" s="378">
        <f t="shared" si="109"/>
        <v>-100</v>
      </c>
      <c r="M440" s="180"/>
      <c r="N440" s="295">
        <f t="shared" si="99"/>
        <v>-100</v>
      </c>
      <c r="O440" s="296">
        <f t="shared" si="100"/>
        <v>0.7</v>
      </c>
      <c r="R440" s="294">
        <f t="shared" si="98"/>
        <v>1</v>
      </c>
    </row>
    <row r="441" spans="1:18" s="294" customFormat="1" ht="31" x14ac:dyDescent="0.35">
      <c r="A441" s="156" t="s">
        <v>2138</v>
      </c>
      <c r="B441" s="112" t="s">
        <v>3401</v>
      </c>
      <c r="C441" s="170">
        <v>600</v>
      </c>
      <c r="D441" s="375">
        <f t="shared" si="101"/>
        <v>800</v>
      </c>
      <c r="E441" s="371">
        <v>700</v>
      </c>
      <c r="F441" s="371">
        <v>700</v>
      </c>
      <c r="G441" s="170">
        <v>600</v>
      </c>
      <c r="H441" s="150">
        <f t="shared" si="106"/>
        <v>420</v>
      </c>
      <c r="I441" s="371">
        <v>1200</v>
      </c>
      <c r="J441" s="377">
        <f t="shared" si="107"/>
        <v>1.1666666666666667</v>
      </c>
      <c r="K441" s="371">
        <f t="shared" si="108"/>
        <v>800</v>
      </c>
      <c r="L441" s="378">
        <f t="shared" si="109"/>
        <v>-100</v>
      </c>
      <c r="M441" s="180"/>
      <c r="N441" s="295">
        <f t="shared" si="99"/>
        <v>-100</v>
      </c>
      <c r="O441" s="296">
        <f t="shared" si="100"/>
        <v>0.7</v>
      </c>
      <c r="R441" s="294">
        <f t="shared" si="98"/>
        <v>1</v>
      </c>
    </row>
    <row r="442" spans="1:18" s="294" customFormat="1" ht="31" x14ac:dyDescent="0.35">
      <c r="A442" s="156">
        <v>2</v>
      </c>
      <c r="B442" s="112" t="s">
        <v>3402</v>
      </c>
      <c r="C442" s="170">
        <v>800</v>
      </c>
      <c r="D442" s="375">
        <f t="shared" si="101"/>
        <v>1000</v>
      </c>
      <c r="E442" s="371">
        <v>900</v>
      </c>
      <c r="F442" s="371">
        <v>900</v>
      </c>
      <c r="G442" s="170">
        <v>800</v>
      </c>
      <c r="H442" s="150">
        <f t="shared" si="106"/>
        <v>560</v>
      </c>
      <c r="I442" s="371">
        <v>1300</v>
      </c>
      <c r="J442" s="377">
        <f t="shared" si="107"/>
        <v>1.125</v>
      </c>
      <c r="K442" s="371">
        <f t="shared" si="108"/>
        <v>1000</v>
      </c>
      <c r="L442" s="378">
        <f t="shared" si="109"/>
        <v>-100</v>
      </c>
      <c r="M442" s="180"/>
      <c r="N442" s="295">
        <f t="shared" si="99"/>
        <v>-100</v>
      </c>
      <c r="O442" s="296">
        <f t="shared" si="100"/>
        <v>0.7</v>
      </c>
      <c r="R442" s="294">
        <f t="shared" si="98"/>
        <v>1</v>
      </c>
    </row>
    <row r="443" spans="1:18" s="294" customFormat="1" x14ac:dyDescent="0.35">
      <c r="A443" s="110" t="s">
        <v>467</v>
      </c>
      <c r="B443" s="168" t="s">
        <v>3403</v>
      </c>
      <c r="C443" s="186"/>
      <c r="D443" s="375"/>
      <c r="E443" s="371"/>
      <c r="F443" s="371"/>
      <c r="G443" s="371"/>
      <c r="H443" s="150"/>
      <c r="I443" s="380"/>
      <c r="J443" s="377"/>
      <c r="K443" s="371"/>
      <c r="L443" s="378"/>
      <c r="M443" s="180"/>
      <c r="N443" s="295">
        <f t="shared" si="99"/>
        <v>0</v>
      </c>
      <c r="O443" s="296" t="e">
        <f t="shared" si="100"/>
        <v>#DIV/0!</v>
      </c>
      <c r="P443" s="294" t="s">
        <v>2982</v>
      </c>
      <c r="R443" s="294" t="e">
        <f t="shared" si="98"/>
        <v>#DIV/0!</v>
      </c>
    </row>
    <row r="444" spans="1:18" s="294" customFormat="1" x14ac:dyDescent="0.35">
      <c r="A444" s="156">
        <v>1</v>
      </c>
      <c r="B444" s="112" t="s">
        <v>3404</v>
      </c>
      <c r="C444" s="186"/>
      <c r="D444" s="375"/>
      <c r="E444" s="371"/>
      <c r="F444" s="371"/>
      <c r="G444" s="371"/>
      <c r="H444" s="150"/>
      <c r="I444" s="380"/>
      <c r="J444" s="377"/>
      <c r="K444" s="371"/>
      <c r="L444" s="378"/>
      <c r="M444" s="180"/>
      <c r="N444" s="295">
        <f t="shared" si="99"/>
        <v>0</v>
      </c>
      <c r="O444" s="296" t="e">
        <f t="shared" si="100"/>
        <v>#DIV/0!</v>
      </c>
      <c r="R444" s="294" t="e">
        <f t="shared" si="98"/>
        <v>#DIV/0!</v>
      </c>
    </row>
    <row r="445" spans="1:18" s="294" customFormat="1" ht="31" x14ac:dyDescent="0.35">
      <c r="A445" s="156" t="s">
        <v>67</v>
      </c>
      <c r="B445" s="112" t="s">
        <v>3405</v>
      </c>
      <c r="C445" s="116">
        <v>3500</v>
      </c>
      <c r="D445" s="375">
        <f t="shared" si="101"/>
        <v>4600</v>
      </c>
      <c r="E445" s="371">
        <v>3900</v>
      </c>
      <c r="F445" s="371">
        <v>3900</v>
      </c>
      <c r="G445" s="116">
        <v>3850</v>
      </c>
      <c r="H445" s="150">
        <f>ROUND(G445*0.7,-1)</f>
        <v>2700</v>
      </c>
      <c r="I445" s="116">
        <v>6000</v>
      </c>
      <c r="J445" s="377">
        <f>E445/C445</f>
        <v>1.1142857142857143</v>
      </c>
      <c r="K445" s="371">
        <f>D445</f>
        <v>4600</v>
      </c>
      <c r="L445" s="378">
        <f>E445-D445</f>
        <v>-700</v>
      </c>
      <c r="M445" s="180"/>
      <c r="N445" s="295">
        <f t="shared" si="99"/>
        <v>-700</v>
      </c>
      <c r="O445" s="296">
        <f t="shared" si="100"/>
        <v>0.77142857142857146</v>
      </c>
      <c r="R445" s="294">
        <f t="shared" si="98"/>
        <v>1.1000000000000001</v>
      </c>
    </row>
    <row r="446" spans="1:18" s="294" customFormat="1" ht="31" x14ac:dyDescent="0.35">
      <c r="A446" s="156" t="s">
        <v>69</v>
      </c>
      <c r="B446" s="112" t="s">
        <v>3406</v>
      </c>
      <c r="C446" s="116">
        <v>3000</v>
      </c>
      <c r="D446" s="375">
        <f t="shared" si="101"/>
        <v>3900</v>
      </c>
      <c r="E446" s="371">
        <v>3300</v>
      </c>
      <c r="F446" s="371">
        <v>3300</v>
      </c>
      <c r="G446" s="116">
        <v>3300</v>
      </c>
      <c r="H446" s="150">
        <f>ROUND(G446*0.7,-1)</f>
        <v>2310</v>
      </c>
      <c r="I446" s="116">
        <v>5000</v>
      </c>
      <c r="J446" s="377">
        <f>E446/C446</f>
        <v>1.1000000000000001</v>
      </c>
      <c r="K446" s="371">
        <f>D446</f>
        <v>3900</v>
      </c>
      <c r="L446" s="378">
        <f>E446-D446</f>
        <v>-600</v>
      </c>
      <c r="M446" s="180"/>
      <c r="N446" s="295">
        <f t="shared" si="99"/>
        <v>-600</v>
      </c>
      <c r="O446" s="296">
        <f t="shared" si="100"/>
        <v>0.77</v>
      </c>
      <c r="R446" s="294">
        <f t="shared" si="98"/>
        <v>1.1000000000000001</v>
      </c>
    </row>
    <row r="447" spans="1:18" s="294" customFormat="1" ht="31" x14ac:dyDescent="0.35">
      <c r="A447" s="156" t="s">
        <v>71</v>
      </c>
      <c r="B447" s="112" t="s">
        <v>3407</v>
      </c>
      <c r="C447" s="116">
        <v>2000</v>
      </c>
      <c r="D447" s="375">
        <f t="shared" si="101"/>
        <v>2600</v>
      </c>
      <c r="E447" s="371">
        <v>2200</v>
      </c>
      <c r="F447" s="371">
        <v>2200</v>
      </c>
      <c r="G447" s="116">
        <v>2200</v>
      </c>
      <c r="H447" s="150">
        <f>ROUND(G447*0.7,-1)</f>
        <v>1540</v>
      </c>
      <c r="I447" s="116">
        <v>3500</v>
      </c>
      <c r="J447" s="377">
        <f>E447/C447</f>
        <v>1.1000000000000001</v>
      </c>
      <c r="K447" s="371">
        <f>D447</f>
        <v>2600</v>
      </c>
      <c r="L447" s="378">
        <f>E447-D447</f>
        <v>-400</v>
      </c>
      <c r="M447" s="180"/>
      <c r="N447" s="295">
        <f t="shared" si="99"/>
        <v>-400</v>
      </c>
      <c r="O447" s="296">
        <f t="shared" si="100"/>
        <v>0.77</v>
      </c>
      <c r="R447" s="294">
        <f t="shared" si="98"/>
        <v>1.1000000000000001</v>
      </c>
    </row>
    <row r="448" spans="1:18" s="294" customFormat="1" x14ac:dyDescent="0.35">
      <c r="A448" s="156">
        <v>2</v>
      </c>
      <c r="B448" s="112" t="s">
        <v>3408</v>
      </c>
      <c r="C448" s="170"/>
      <c r="D448" s="375"/>
      <c r="E448" s="371"/>
      <c r="F448" s="371"/>
      <c r="G448" s="170"/>
      <c r="H448" s="150"/>
      <c r="I448" s="170"/>
      <c r="J448" s="377"/>
      <c r="K448" s="371"/>
      <c r="L448" s="378"/>
      <c r="M448" s="180"/>
      <c r="N448" s="295">
        <f t="shared" si="99"/>
        <v>0</v>
      </c>
      <c r="O448" s="296" t="e">
        <f t="shared" si="100"/>
        <v>#DIV/0!</v>
      </c>
      <c r="R448" s="294" t="e">
        <f t="shared" si="98"/>
        <v>#DIV/0!</v>
      </c>
    </row>
    <row r="449" spans="1:18" s="294" customFormat="1" x14ac:dyDescent="0.35">
      <c r="A449" s="156" t="s">
        <v>74</v>
      </c>
      <c r="B449" s="112" t="s">
        <v>3409</v>
      </c>
      <c r="C449" s="116">
        <v>2000</v>
      </c>
      <c r="D449" s="375">
        <f t="shared" si="101"/>
        <v>2600</v>
      </c>
      <c r="E449" s="371">
        <v>2200</v>
      </c>
      <c r="F449" s="371">
        <v>2200</v>
      </c>
      <c r="G449" s="116">
        <v>2200</v>
      </c>
      <c r="H449" s="150">
        <f>ROUND(G449*0.7,-1)</f>
        <v>1540</v>
      </c>
      <c r="I449" s="116">
        <v>3500</v>
      </c>
      <c r="J449" s="377">
        <f>E449/C449</f>
        <v>1.1000000000000001</v>
      </c>
      <c r="K449" s="371">
        <f>D449</f>
        <v>2600</v>
      </c>
      <c r="L449" s="378">
        <f>E449-D449</f>
        <v>-400</v>
      </c>
      <c r="M449" s="180"/>
      <c r="N449" s="295">
        <f t="shared" si="99"/>
        <v>-400</v>
      </c>
      <c r="O449" s="296">
        <f t="shared" si="100"/>
        <v>0.77</v>
      </c>
      <c r="R449" s="294">
        <f t="shared" si="98"/>
        <v>1.1000000000000001</v>
      </c>
    </row>
    <row r="450" spans="1:18" s="294" customFormat="1" ht="31" x14ac:dyDescent="0.35">
      <c r="A450" s="156" t="s">
        <v>76</v>
      </c>
      <c r="B450" s="112" t="s">
        <v>3410</v>
      </c>
      <c r="C450" s="116">
        <v>1500</v>
      </c>
      <c r="D450" s="375">
        <f t="shared" si="101"/>
        <v>2000</v>
      </c>
      <c r="E450" s="371">
        <v>1700</v>
      </c>
      <c r="F450" s="371">
        <v>1700</v>
      </c>
      <c r="G450" s="116">
        <v>1650</v>
      </c>
      <c r="H450" s="150">
        <f>ROUND(G450*0.7,-1)</f>
        <v>1160</v>
      </c>
      <c r="I450" s="116">
        <v>2500</v>
      </c>
      <c r="J450" s="377">
        <f>E450/C450</f>
        <v>1.1333333333333333</v>
      </c>
      <c r="K450" s="371">
        <f>D450</f>
        <v>2000</v>
      </c>
      <c r="L450" s="378">
        <f>E450-D450</f>
        <v>-300</v>
      </c>
      <c r="M450" s="180"/>
      <c r="N450" s="295">
        <f t="shared" si="99"/>
        <v>-300</v>
      </c>
      <c r="O450" s="296">
        <f t="shared" si="100"/>
        <v>0.77333333333333332</v>
      </c>
      <c r="R450" s="294">
        <f t="shared" si="98"/>
        <v>1.1000000000000001</v>
      </c>
    </row>
    <row r="451" spans="1:18" s="294" customFormat="1" x14ac:dyDescent="0.35">
      <c r="A451" s="156" t="s">
        <v>78</v>
      </c>
      <c r="B451" s="112" t="s">
        <v>3411</v>
      </c>
      <c r="C451" s="170">
        <v>800</v>
      </c>
      <c r="D451" s="375">
        <f t="shared" si="101"/>
        <v>1000</v>
      </c>
      <c r="E451" s="371">
        <v>900</v>
      </c>
      <c r="F451" s="371">
        <v>900</v>
      </c>
      <c r="G451" s="170">
        <v>880</v>
      </c>
      <c r="H451" s="150">
        <f>ROUND(G451*0.7,-1)</f>
        <v>620</v>
      </c>
      <c r="I451" s="170">
        <v>1300</v>
      </c>
      <c r="J451" s="377">
        <f>E451/C451</f>
        <v>1.125</v>
      </c>
      <c r="K451" s="371">
        <f>D451</f>
        <v>1000</v>
      </c>
      <c r="L451" s="378">
        <f>E451-D451</f>
        <v>-100</v>
      </c>
      <c r="M451" s="180"/>
      <c r="N451" s="295">
        <f t="shared" si="99"/>
        <v>-100</v>
      </c>
      <c r="O451" s="296">
        <f t="shared" si="100"/>
        <v>0.77500000000000002</v>
      </c>
      <c r="R451" s="294">
        <f t="shared" si="98"/>
        <v>1.1000000000000001</v>
      </c>
    </row>
    <row r="452" spans="1:18" s="294" customFormat="1" x14ac:dyDescent="0.35">
      <c r="A452" s="156">
        <v>3</v>
      </c>
      <c r="B452" s="112" t="s">
        <v>3412</v>
      </c>
      <c r="C452" s="170"/>
      <c r="D452" s="375"/>
      <c r="E452" s="371"/>
      <c r="F452" s="371"/>
      <c r="G452" s="170"/>
      <c r="H452" s="150"/>
      <c r="I452" s="170"/>
      <c r="J452" s="377"/>
      <c r="K452" s="371"/>
      <c r="L452" s="378"/>
      <c r="M452" s="180"/>
      <c r="N452" s="295">
        <f t="shared" si="99"/>
        <v>0</v>
      </c>
      <c r="O452" s="296" t="e">
        <f t="shared" si="100"/>
        <v>#DIV/0!</v>
      </c>
      <c r="R452" s="294" t="e">
        <f t="shared" si="98"/>
        <v>#DIV/0!</v>
      </c>
    </row>
    <row r="453" spans="1:18" s="294" customFormat="1" x14ac:dyDescent="0.35">
      <c r="A453" s="156" t="s">
        <v>83</v>
      </c>
      <c r="B453" s="112" t="s">
        <v>3413</v>
      </c>
      <c r="C453" s="116">
        <v>1800</v>
      </c>
      <c r="D453" s="375">
        <f t="shared" si="101"/>
        <v>2300</v>
      </c>
      <c r="E453" s="371">
        <v>2000</v>
      </c>
      <c r="F453" s="371">
        <v>2000</v>
      </c>
      <c r="G453" s="116">
        <v>1980</v>
      </c>
      <c r="H453" s="150">
        <f>ROUND(G453*0.7,-1)</f>
        <v>1390</v>
      </c>
      <c r="I453" s="116">
        <v>3000</v>
      </c>
      <c r="J453" s="377">
        <f>E453/C453</f>
        <v>1.1111111111111112</v>
      </c>
      <c r="K453" s="371">
        <f>D453</f>
        <v>2300</v>
      </c>
      <c r="L453" s="378">
        <f>E453-D453</f>
        <v>-300</v>
      </c>
      <c r="M453" s="180"/>
      <c r="N453" s="295">
        <f t="shared" si="99"/>
        <v>-300</v>
      </c>
      <c r="O453" s="296">
        <f t="shared" si="100"/>
        <v>0.77222222222222225</v>
      </c>
      <c r="R453" s="294">
        <f t="shared" si="98"/>
        <v>1.1000000000000001</v>
      </c>
    </row>
    <row r="454" spans="1:18" s="294" customFormat="1" ht="31" x14ac:dyDescent="0.35">
      <c r="A454" s="156" t="s">
        <v>84</v>
      </c>
      <c r="B454" s="112" t="s">
        <v>3414</v>
      </c>
      <c r="C454" s="116">
        <v>1000</v>
      </c>
      <c r="D454" s="375">
        <f t="shared" si="101"/>
        <v>1300</v>
      </c>
      <c r="E454" s="371">
        <v>1100</v>
      </c>
      <c r="F454" s="371">
        <v>1100</v>
      </c>
      <c r="G454" s="116">
        <v>1100</v>
      </c>
      <c r="H454" s="150">
        <f>ROUND(G454*0.7,-1)</f>
        <v>770</v>
      </c>
      <c r="I454" s="116">
        <v>2500</v>
      </c>
      <c r="J454" s="377">
        <f>E454/C454</f>
        <v>1.1000000000000001</v>
      </c>
      <c r="K454" s="371">
        <f>D454</f>
        <v>1300</v>
      </c>
      <c r="L454" s="378">
        <f>E454-D454</f>
        <v>-200</v>
      </c>
      <c r="M454" s="180"/>
      <c r="N454" s="295">
        <f t="shared" si="99"/>
        <v>-200</v>
      </c>
      <c r="O454" s="296">
        <f t="shared" si="100"/>
        <v>0.77</v>
      </c>
      <c r="R454" s="294">
        <f t="shared" si="98"/>
        <v>1.1000000000000001</v>
      </c>
    </row>
    <row r="455" spans="1:18" s="294" customFormat="1" ht="31" x14ac:dyDescent="0.35">
      <c r="A455" s="156" t="s">
        <v>1426</v>
      </c>
      <c r="B455" s="112" t="s">
        <v>3415</v>
      </c>
      <c r="C455" s="170">
        <v>800</v>
      </c>
      <c r="D455" s="375">
        <f t="shared" si="101"/>
        <v>1000</v>
      </c>
      <c r="E455" s="371">
        <v>900</v>
      </c>
      <c r="F455" s="371">
        <v>900</v>
      </c>
      <c r="G455" s="170">
        <v>880</v>
      </c>
      <c r="H455" s="150">
        <f>ROUND(G455*0.7,-1)</f>
        <v>620</v>
      </c>
      <c r="I455" s="375">
        <v>1500</v>
      </c>
      <c r="J455" s="377">
        <f>E455/C455</f>
        <v>1.125</v>
      </c>
      <c r="K455" s="371">
        <f>D455</f>
        <v>1000</v>
      </c>
      <c r="L455" s="378">
        <f>E455-D455</f>
        <v>-100</v>
      </c>
      <c r="M455" s="180"/>
      <c r="N455" s="295">
        <f t="shared" si="99"/>
        <v>-100</v>
      </c>
      <c r="O455" s="296">
        <f t="shared" si="100"/>
        <v>0.77500000000000002</v>
      </c>
      <c r="R455" s="294">
        <f t="shared" si="98"/>
        <v>1.1000000000000001</v>
      </c>
    </row>
    <row r="456" spans="1:18" s="294" customFormat="1" x14ac:dyDescent="0.35">
      <c r="A456" s="156">
        <v>4</v>
      </c>
      <c r="B456" s="112" t="s">
        <v>3416</v>
      </c>
      <c r="C456" s="170"/>
      <c r="D456" s="375"/>
      <c r="E456" s="371"/>
      <c r="F456" s="371"/>
      <c r="G456" s="170"/>
      <c r="H456" s="150"/>
      <c r="I456" s="170"/>
      <c r="J456" s="377"/>
      <c r="K456" s="371"/>
      <c r="L456" s="378"/>
      <c r="M456" s="180"/>
      <c r="N456" s="295">
        <f t="shared" si="99"/>
        <v>0</v>
      </c>
      <c r="O456" s="296" t="e">
        <f t="shared" si="100"/>
        <v>#DIV/0!</v>
      </c>
      <c r="R456" s="294" t="e">
        <f t="shared" si="98"/>
        <v>#DIV/0!</v>
      </c>
    </row>
    <row r="457" spans="1:18" s="294" customFormat="1" ht="31" x14ac:dyDescent="0.35">
      <c r="A457" s="156" t="s">
        <v>31</v>
      </c>
      <c r="B457" s="112" t="s">
        <v>3417</v>
      </c>
      <c r="C457" s="116">
        <v>1000</v>
      </c>
      <c r="D457" s="375">
        <f t="shared" si="101"/>
        <v>1300</v>
      </c>
      <c r="E457" s="371">
        <v>1100</v>
      </c>
      <c r="F457" s="371">
        <v>1100</v>
      </c>
      <c r="G457" s="116">
        <v>1000</v>
      </c>
      <c r="H457" s="150">
        <f>ROUND(G457*0.7,-1)</f>
        <v>700</v>
      </c>
      <c r="I457" s="116">
        <v>3000</v>
      </c>
      <c r="J457" s="377">
        <f>E457/C457</f>
        <v>1.1000000000000001</v>
      </c>
      <c r="K457" s="371">
        <f>D457</f>
        <v>1300</v>
      </c>
      <c r="L457" s="378">
        <f>E457-D457</f>
        <v>-200</v>
      </c>
      <c r="M457" s="180"/>
      <c r="N457" s="295">
        <f t="shared" si="99"/>
        <v>-200</v>
      </c>
      <c r="O457" s="296">
        <f t="shared" si="100"/>
        <v>0.7</v>
      </c>
      <c r="R457" s="294">
        <f t="shared" si="98"/>
        <v>1</v>
      </c>
    </row>
    <row r="458" spans="1:18" s="294" customFormat="1" ht="31" x14ac:dyDescent="0.35">
      <c r="A458" s="156" t="s">
        <v>34</v>
      </c>
      <c r="B458" s="112" t="s">
        <v>3418</v>
      </c>
      <c r="C458" s="170">
        <v>800</v>
      </c>
      <c r="D458" s="375">
        <f t="shared" si="101"/>
        <v>1000</v>
      </c>
      <c r="E458" s="371">
        <v>900</v>
      </c>
      <c r="F458" s="371">
        <v>900</v>
      </c>
      <c r="G458" s="170">
        <v>800</v>
      </c>
      <c r="H458" s="150">
        <f>ROUND(G458*0.7,-1)</f>
        <v>560</v>
      </c>
      <c r="I458" s="375">
        <v>1500</v>
      </c>
      <c r="J458" s="377">
        <f>E458/C458</f>
        <v>1.125</v>
      </c>
      <c r="K458" s="371">
        <f>D458</f>
        <v>1000</v>
      </c>
      <c r="L458" s="378">
        <f>E458-D458</f>
        <v>-100</v>
      </c>
      <c r="M458" s="180"/>
      <c r="N458" s="295">
        <f t="shared" si="99"/>
        <v>-100</v>
      </c>
      <c r="O458" s="296">
        <f t="shared" si="100"/>
        <v>0.7</v>
      </c>
      <c r="R458" s="294">
        <f t="shared" si="98"/>
        <v>1</v>
      </c>
    </row>
    <row r="459" spans="1:18" s="294" customFormat="1" ht="31" x14ac:dyDescent="0.35">
      <c r="A459" s="156" t="s">
        <v>578</v>
      </c>
      <c r="B459" s="112" t="s">
        <v>3419</v>
      </c>
      <c r="C459" s="116">
        <v>1000</v>
      </c>
      <c r="D459" s="375">
        <f t="shared" si="101"/>
        <v>1300</v>
      </c>
      <c r="E459" s="371">
        <v>1100</v>
      </c>
      <c r="F459" s="371">
        <v>1100</v>
      </c>
      <c r="G459" s="116">
        <v>1000</v>
      </c>
      <c r="H459" s="150">
        <f>ROUND(G459*0.7,-1)</f>
        <v>700</v>
      </c>
      <c r="I459" s="116">
        <v>2500</v>
      </c>
      <c r="J459" s="377">
        <f>E459/C459</f>
        <v>1.1000000000000001</v>
      </c>
      <c r="K459" s="371">
        <f>D459</f>
        <v>1300</v>
      </c>
      <c r="L459" s="378">
        <f>E459-D459</f>
        <v>-200</v>
      </c>
      <c r="M459" s="180"/>
      <c r="N459" s="295">
        <f t="shared" si="99"/>
        <v>-200</v>
      </c>
      <c r="O459" s="296">
        <f t="shared" si="100"/>
        <v>0.7</v>
      </c>
      <c r="R459" s="294">
        <f t="shared" si="98"/>
        <v>1</v>
      </c>
    </row>
    <row r="460" spans="1:18" s="294" customFormat="1" x14ac:dyDescent="0.35">
      <c r="A460" s="156" t="s">
        <v>1691</v>
      </c>
      <c r="B460" s="112" t="s">
        <v>3420</v>
      </c>
      <c r="C460" s="170">
        <v>800</v>
      </c>
      <c r="D460" s="375">
        <f t="shared" si="101"/>
        <v>1000</v>
      </c>
      <c r="E460" s="371">
        <v>900</v>
      </c>
      <c r="F460" s="371">
        <v>900</v>
      </c>
      <c r="G460" s="170">
        <v>800</v>
      </c>
      <c r="H460" s="150">
        <f>ROUND(G460*0.7,-1)</f>
        <v>560</v>
      </c>
      <c r="I460" s="375">
        <v>1500</v>
      </c>
      <c r="J460" s="377">
        <f>E460/C460</f>
        <v>1.125</v>
      </c>
      <c r="K460" s="371">
        <f>D460</f>
        <v>1000</v>
      </c>
      <c r="L460" s="378">
        <f>E460-D460</f>
        <v>-100</v>
      </c>
      <c r="M460" s="180"/>
      <c r="N460" s="295">
        <f t="shared" si="99"/>
        <v>-100</v>
      </c>
      <c r="O460" s="296">
        <f t="shared" si="100"/>
        <v>0.7</v>
      </c>
      <c r="R460" s="294">
        <f t="shared" si="98"/>
        <v>1</v>
      </c>
    </row>
    <row r="461" spans="1:18" s="294" customFormat="1" x14ac:dyDescent="0.35">
      <c r="A461" s="156">
        <v>5</v>
      </c>
      <c r="B461" s="112" t="s">
        <v>3421</v>
      </c>
      <c r="C461" s="170"/>
      <c r="D461" s="375"/>
      <c r="E461" s="371"/>
      <c r="F461" s="371"/>
      <c r="G461" s="170"/>
      <c r="H461" s="150"/>
      <c r="I461" s="170"/>
      <c r="J461" s="377"/>
      <c r="K461" s="371"/>
      <c r="L461" s="378"/>
      <c r="M461" s="180"/>
      <c r="N461" s="295">
        <f t="shared" si="99"/>
        <v>0</v>
      </c>
      <c r="O461" s="296" t="e">
        <f t="shared" si="100"/>
        <v>#DIV/0!</v>
      </c>
      <c r="R461" s="294" t="e">
        <f t="shared" ref="R461:R479" si="110">G461/C461</f>
        <v>#DIV/0!</v>
      </c>
    </row>
    <row r="462" spans="1:18" s="294" customFormat="1" x14ac:dyDescent="0.35">
      <c r="A462" s="156" t="s">
        <v>509</v>
      </c>
      <c r="B462" s="112" t="s">
        <v>3422</v>
      </c>
      <c r="C462" s="170">
        <v>800</v>
      </c>
      <c r="D462" s="375">
        <f t="shared" si="101"/>
        <v>1000</v>
      </c>
      <c r="E462" s="371">
        <v>900</v>
      </c>
      <c r="F462" s="371">
        <v>900</v>
      </c>
      <c r="G462" s="170">
        <v>800</v>
      </c>
      <c r="H462" s="150">
        <f>ROUND(G462*0.7,-1)</f>
        <v>560</v>
      </c>
      <c r="I462" s="170">
        <v>1500</v>
      </c>
      <c r="J462" s="377">
        <f>E462/C462</f>
        <v>1.125</v>
      </c>
      <c r="K462" s="371">
        <f>D462</f>
        <v>1000</v>
      </c>
      <c r="L462" s="378">
        <f>E462-D462</f>
        <v>-100</v>
      </c>
      <c r="M462" s="180"/>
      <c r="N462" s="295">
        <f t="shared" si="99"/>
        <v>-100</v>
      </c>
      <c r="O462" s="296">
        <f t="shared" si="100"/>
        <v>0.7</v>
      </c>
      <c r="R462" s="294">
        <f t="shared" si="110"/>
        <v>1</v>
      </c>
    </row>
    <row r="463" spans="1:18" s="294" customFormat="1" x14ac:dyDescent="0.35">
      <c r="A463" s="156" t="s">
        <v>511</v>
      </c>
      <c r="B463" s="112" t="s">
        <v>3423</v>
      </c>
      <c r="C463" s="170">
        <v>700</v>
      </c>
      <c r="D463" s="375">
        <f t="shared" si="101"/>
        <v>900</v>
      </c>
      <c r="E463" s="371">
        <v>800</v>
      </c>
      <c r="F463" s="371">
        <v>800</v>
      </c>
      <c r="G463" s="170">
        <v>700</v>
      </c>
      <c r="H463" s="150">
        <f>ROUND(G463*0.7,-1)</f>
        <v>490</v>
      </c>
      <c r="I463" s="170">
        <v>1300</v>
      </c>
      <c r="J463" s="377">
        <f>E463/C463</f>
        <v>1.1428571428571428</v>
      </c>
      <c r="K463" s="371">
        <f>D463</f>
        <v>900</v>
      </c>
      <c r="L463" s="378">
        <f>E463-D463</f>
        <v>-100</v>
      </c>
      <c r="M463" s="180"/>
      <c r="N463" s="295">
        <f t="shared" si="99"/>
        <v>-100</v>
      </c>
      <c r="O463" s="296">
        <f t="shared" si="100"/>
        <v>0.7</v>
      </c>
      <c r="R463" s="294">
        <f t="shared" si="110"/>
        <v>1</v>
      </c>
    </row>
    <row r="464" spans="1:18" s="294" customFormat="1" ht="31" x14ac:dyDescent="0.35">
      <c r="A464" s="156">
        <v>6</v>
      </c>
      <c r="B464" s="112" t="s">
        <v>3424</v>
      </c>
      <c r="C464" s="116">
        <v>1500</v>
      </c>
      <c r="D464" s="375">
        <f t="shared" si="101"/>
        <v>2000</v>
      </c>
      <c r="E464" s="371">
        <v>1700</v>
      </c>
      <c r="F464" s="371">
        <v>1700</v>
      </c>
      <c r="G464" s="116">
        <v>1500</v>
      </c>
      <c r="H464" s="150">
        <f>ROUND(G464*0.7,-1)</f>
        <v>1050</v>
      </c>
      <c r="I464" s="116">
        <v>3000</v>
      </c>
      <c r="J464" s="377">
        <f>E464/C464</f>
        <v>1.1333333333333333</v>
      </c>
      <c r="K464" s="371">
        <f>D464</f>
        <v>2000</v>
      </c>
      <c r="L464" s="378">
        <f>E464-D464</f>
        <v>-300</v>
      </c>
      <c r="M464" s="180"/>
      <c r="N464" s="295">
        <f t="shared" si="99"/>
        <v>-300</v>
      </c>
      <c r="O464" s="296">
        <f t="shared" si="100"/>
        <v>0.7</v>
      </c>
      <c r="P464" s="299"/>
      <c r="R464" s="294">
        <f t="shared" si="110"/>
        <v>1</v>
      </c>
    </row>
    <row r="465" spans="1:18" s="294" customFormat="1" x14ac:dyDescent="0.35">
      <c r="A465" s="156">
        <v>7</v>
      </c>
      <c r="B465" s="112" t="s">
        <v>3425</v>
      </c>
      <c r="C465" s="170"/>
      <c r="D465" s="375"/>
      <c r="E465" s="371"/>
      <c r="F465" s="371"/>
      <c r="G465" s="170"/>
      <c r="H465" s="150"/>
      <c r="I465" s="170"/>
      <c r="J465" s="377"/>
      <c r="K465" s="371"/>
      <c r="L465" s="378"/>
      <c r="M465" s="180"/>
      <c r="N465" s="295">
        <f t="shared" si="99"/>
        <v>0</v>
      </c>
      <c r="O465" s="296" t="e">
        <f t="shared" si="100"/>
        <v>#DIV/0!</v>
      </c>
      <c r="R465" s="294" t="e">
        <f t="shared" si="110"/>
        <v>#DIV/0!</v>
      </c>
    </row>
    <row r="466" spans="1:18" s="294" customFormat="1" ht="31" x14ac:dyDescent="0.35">
      <c r="A466" s="156" t="s">
        <v>32</v>
      </c>
      <c r="B466" s="112" t="s">
        <v>3426</v>
      </c>
      <c r="C466" s="170">
        <v>700</v>
      </c>
      <c r="D466" s="375">
        <f t="shared" si="101"/>
        <v>900</v>
      </c>
      <c r="E466" s="371">
        <v>800</v>
      </c>
      <c r="F466" s="371">
        <v>800</v>
      </c>
      <c r="G466" s="170">
        <v>700</v>
      </c>
      <c r="H466" s="150">
        <f>ROUND(G466*0.7,-1)</f>
        <v>490</v>
      </c>
      <c r="I466" s="170">
        <v>1200</v>
      </c>
      <c r="J466" s="377">
        <f>E466/C466</f>
        <v>1.1428571428571428</v>
      </c>
      <c r="K466" s="371">
        <f>D466</f>
        <v>900</v>
      </c>
      <c r="L466" s="378">
        <f>E466-D466</f>
        <v>-100</v>
      </c>
      <c r="M466" s="180"/>
      <c r="N466" s="295">
        <f t="shared" si="99"/>
        <v>-100</v>
      </c>
      <c r="O466" s="296">
        <f t="shared" si="100"/>
        <v>0.7</v>
      </c>
      <c r="R466" s="294">
        <f t="shared" si="110"/>
        <v>1</v>
      </c>
    </row>
    <row r="467" spans="1:18" s="294" customFormat="1" x14ac:dyDescent="0.35">
      <c r="A467" s="156" t="s">
        <v>35</v>
      </c>
      <c r="B467" s="112" t="s">
        <v>3427</v>
      </c>
      <c r="C467" s="170">
        <v>800</v>
      </c>
      <c r="D467" s="375">
        <f t="shared" si="101"/>
        <v>1000</v>
      </c>
      <c r="E467" s="371">
        <v>900</v>
      </c>
      <c r="F467" s="371">
        <v>900</v>
      </c>
      <c r="G467" s="170">
        <v>800</v>
      </c>
      <c r="H467" s="150">
        <f>ROUND(G467*0.7,-1)</f>
        <v>560</v>
      </c>
      <c r="I467" s="170">
        <v>1300</v>
      </c>
      <c r="J467" s="377">
        <f>E467/C467</f>
        <v>1.125</v>
      </c>
      <c r="K467" s="371">
        <f>D467</f>
        <v>1000</v>
      </c>
      <c r="L467" s="378">
        <f>E467-D467</f>
        <v>-100</v>
      </c>
      <c r="M467" s="180"/>
      <c r="N467" s="295">
        <f t="shared" si="99"/>
        <v>-100</v>
      </c>
      <c r="O467" s="296">
        <f t="shared" si="100"/>
        <v>0.7</v>
      </c>
      <c r="R467" s="294">
        <f t="shared" si="110"/>
        <v>1</v>
      </c>
    </row>
    <row r="468" spans="1:18" s="294" customFormat="1" x14ac:dyDescent="0.35">
      <c r="A468" s="156" t="s">
        <v>619</v>
      </c>
      <c r="B468" s="112" t="s">
        <v>3428</v>
      </c>
      <c r="C468" s="170">
        <v>600</v>
      </c>
      <c r="D468" s="375">
        <f t="shared" si="101"/>
        <v>800</v>
      </c>
      <c r="E468" s="371">
        <v>700</v>
      </c>
      <c r="F468" s="371">
        <v>700</v>
      </c>
      <c r="G468" s="170">
        <v>600</v>
      </c>
      <c r="H468" s="150">
        <f>ROUND(G468*0.7,-1)</f>
        <v>420</v>
      </c>
      <c r="I468" s="170">
        <v>1300</v>
      </c>
      <c r="J468" s="377">
        <f>E468/C468</f>
        <v>1.1666666666666667</v>
      </c>
      <c r="K468" s="371">
        <f>D468</f>
        <v>800</v>
      </c>
      <c r="L468" s="378">
        <f>E468-D468</f>
        <v>-100</v>
      </c>
      <c r="M468" s="180"/>
      <c r="N468" s="295">
        <f t="shared" ref="N468:N479" si="111">E468-D468</f>
        <v>-100</v>
      </c>
      <c r="O468" s="296">
        <f t="shared" ref="O468:O479" si="112">H468/C468</f>
        <v>0.7</v>
      </c>
      <c r="R468" s="294">
        <f t="shared" si="110"/>
        <v>1</v>
      </c>
    </row>
    <row r="469" spans="1:18" s="294" customFormat="1" x14ac:dyDescent="0.35">
      <c r="A469" s="110" t="s">
        <v>469</v>
      </c>
      <c r="B469" s="168" t="s">
        <v>3429</v>
      </c>
      <c r="C469" s="170"/>
      <c r="D469" s="375"/>
      <c r="E469" s="371"/>
      <c r="F469" s="371"/>
      <c r="G469" s="371"/>
      <c r="H469" s="150"/>
      <c r="I469" s="380"/>
      <c r="J469" s="377"/>
      <c r="K469" s="371"/>
      <c r="L469" s="378"/>
      <c r="M469" s="180"/>
      <c r="N469" s="295">
        <f t="shared" si="111"/>
        <v>0</v>
      </c>
      <c r="O469" s="296" t="e">
        <f t="shared" si="112"/>
        <v>#DIV/0!</v>
      </c>
      <c r="P469" s="294" t="s">
        <v>2982</v>
      </c>
      <c r="R469" s="294" t="e">
        <f t="shared" si="110"/>
        <v>#DIV/0!</v>
      </c>
    </row>
    <row r="470" spans="1:18" s="294" customFormat="1" ht="31" x14ac:dyDescent="0.35">
      <c r="A470" s="156">
        <v>1</v>
      </c>
      <c r="B470" s="112" t="s">
        <v>3430</v>
      </c>
      <c r="C470" s="170">
        <v>800</v>
      </c>
      <c r="D470" s="375">
        <f t="shared" si="101"/>
        <v>1000</v>
      </c>
      <c r="E470" s="371">
        <v>900</v>
      </c>
      <c r="F470" s="371">
        <v>900</v>
      </c>
      <c r="G470" s="170">
        <v>800</v>
      </c>
      <c r="H470" s="150">
        <f>ROUND(G470*0.7,-1)</f>
        <v>560</v>
      </c>
      <c r="I470" s="380">
        <v>1300</v>
      </c>
      <c r="J470" s="377">
        <f>E470/C470</f>
        <v>1.125</v>
      </c>
      <c r="K470" s="371">
        <f>D470</f>
        <v>1000</v>
      </c>
      <c r="L470" s="378">
        <f>E470-D470</f>
        <v>-100</v>
      </c>
      <c r="M470" s="180"/>
      <c r="N470" s="295">
        <f t="shared" si="111"/>
        <v>-100</v>
      </c>
      <c r="O470" s="296">
        <f t="shared" si="112"/>
        <v>0.7</v>
      </c>
      <c r="R470" s="294">
        <f t="shared" si="110"/>
        <v>1</v>
      </c>
    </row>
    <row r="471" spans="1:18" s="294" customFormat="1" ht="31" x14ac:dyDescent="0.3">
      <c r="A471" s="156">
        <v>2</v>
      </c>
      <c r="B471" s="112" t="s">
        <v>3431</v>
      </c>
      <c r="C471" s="170">
        <v>500</v>
      </c>
      <c r="D471" s="375">
        <f t="shared" si="101"/>
        <v>700</v>
      </c>
      <c r="E471" s="371">
        <v>600</v>
      </c>
      <c r="F471" s="371">
        <v>600</v>
      </c>
      <c r="G471" s="170">
        <v>500</v>
      </c>
      <c r="H471" s="150">
        <f>ROUND(G471*0.7,-1)</f>
        <v>350</v>
      </c>
      <c r="I471" s="380">
        <v>900</v>
      </c>
      <c r="J471" s="377">
        <f>E471/C471</f>
        <v>1.2</v>
      </c>
      <c r="K471" s="371">
        <f>D471</f>
        <v>700</v>
      </c>
      <c r="L471" s="378">
        <f>E471-D471</f>
        <v>-100</v>
      </c>
      <c r="M471" s="404"/>
      <c r="N471" s="295">
        <f t="shared" si="111"/>
        <v>-100</v>
      </c>
      <c r="O471" s="296">
        <f t="shared" si="112"/>
        <v>0.7</v>
      </c>
      <c r="R471" s="294">
        <f t="shared" si="110"/>
        <v>1</v>
      </c>
    </row>
    <row r="472" spans="1:18" s="294" customFormat="1" ht="25.5" customHeight="1" x14ac:dyDescent="0.35">
      <c r="A472" s="156">
        <v>3</v>
      </c>
      <c r="B472" s="112" t="s">
        <v>3432</v>
      </c>
      <c r="C472" s="170"/>
      <c r="D472" s="375"/>
      <c r="E472" s="371">
        <v>600</v>
      </c>
      <c r="F472" s="371">
        <v>600</v>
      </c>
      <c r="G472" s="170"/>
      <c r="H472" s="150">
        <f>ROUND(G472*0.7,-1)</f>
        <v>0</v>
      </c>
      <c r="I472" s="371">
        <v>1000</v>
      </c>
      <c r="J472" s="377"/>
      <c r="K472" s="371">
        <v>600</v>
      </c>
      <c r="L472" s="378">
        <f>E472-D472</f>
        <v>600</v>
      </c>
      <c r="M472" s="181" t="s">
        <v>3433</v>
      </c>
      <c r="N472" s="295">
        <f t="shared" si="111"/>
        <v>600</v>
      </c>
      <c r="O472" s="296" t="e">
        <f t="shared" si="112"/>
        <v>#DIV/0!</v>
      </c>
      <c r="R472" s="294" t="e">
        <f t="shared" si="110"/>
        <v>#DIV/0!</v>
      </c>
    </row>
    <row r="473" spans="1:18" s="294" customFormat="1" x14ac:dyDescent="0.35">
      <c r="A473" s="156">
        <v>4</v>
      </c>
      <c r="B473" s="112" t="s">
        <v>3434</v>
      </c>
      <c r="C473" s="170">
        <v>700</v>
      </c>
      <c r="D473" s="375">
        <f t="shared" si="101"/>
        <v>900</v>
      </c>
      <c r="E473" s="371">
        <v>800</v>
      </c>
      <c r="F473" s="371">
        <v>800</v>
      </c>
      <c r="G473" s="170">
        <v>700</v>
      </c>
      <c r="H473" s="150">
        <f>ROUND(G473*0.7,-1)</f>
        <v>490</v>
      </c>
      <c r="I473" s="380">
        <v>1200</v>
      </c>
      <c r="J473" s="377">
        <f>E473/C473</f>
        <v>1.1428571428571428</v>
      </c>
      <c r="K473" s="371">
        <f>D473</f>
        <v>900</v>
      </c>
      <c r="L473" s="378">
        <f>E473-D473</f>
        <v>-100</v>
      </c>
      <c r="M473" s="180"/>
      <c r="N473" s="295">
        <f t="shared" si="111"/>
        <v>-100</v>
      </c>
      <c r="O473" s="296">
        <f t="shared" si="112"/>
        <v>0.7</v>
      </c>
      <c r="R473" s="294">
        <f t="shared" si="110"/>
        <v>1</v>
      </c>
    </row>
    <row r="474" spans="1:18" s="294" customFormat="1" ht="31" x14ac:dyDescent="0.35">
      <c r="A474" s="156">
        <v>5</v>
      </c>
      <c r="B474" s="112" t="s">
        <v>3435</v>
      </c>
      <c r="C474" s="184"/>
      <c r="D474" s="375"/>
      <c r="E474" s="371"/>
      <c r="F474" s="371"/>
      <c r="G474" s="184"/>
      <c r="H474" s="150"/>
      <c r="I474" s="380"/>
      <c r="J474" s="377"/>
      <c r="K474" s="371"/>
      <c r="L474" s="378"/>
      <c r="M474" s="180"/>
      <c r="N474" s="295">
        <f t="shared" si="111"/>
        <v>0</v>
      </c>
      <c r="O474" s="296" t="e">
        <f t="shared" si="112"/>
        <v>#DIV/0!</v>
      </c>
      <c r="R474" s="294" t="e">
        <f t="shared" si="110"/>
        <v>#DIV/0!</v>
      </c>
    </row>
    <row r="475" spans="1:18" s="294" customFormat="1" x14ac:dyDescent="0.35">
      <c r="A475" s="156" t="s">
        <v>509</v>
      </c>
      <c r="B475" s="112" t="s">
        <v>3436</v>
      </c>
      <c r="C475" s="170">
        <v>700</v>
      </c>
      <c r="D475" s="375">
        <f t="shared" ref="D475:D479" si="113">ROUND(C475*1.3,-2)</f>
        <v>900</v>
      </c>
      <c r="E475" s="371">
        <v>800</v>
      </c>
      <c r="F475" s="371">
        <v>800</v>
      </c>
      <c r="G475" s="170">
        <v>700</v>
      </c>
      <c r="H475" s="150">
        <f>ROUND(G475*0.7,-1)</f>
        <v>490</v>
      </c>
      <c r="I475" s="380">
        <v>1200</v>
      </c>
      <c r="J475" s="377">
        <f>E475/C475</f>
        <v>1.1428571428571428</v>
      </c>
      <c r="K475" s="371">
        <f t="shared" ref="K475:K479" si="114">D475</f>
        <v>900</v>
      </c>
      <c r="L475" s="378">
        <f>E475-D475</f>
        <v>-100</v>
      </c>
      <c r="M475" s="180"/>
      <c r="N475" s="295">
        <f t="shared" si="111"/>
        <v>-100</v>
      </c>
      <c r="O475" s="296">
        <f t="shared" si="112"/>
        <v>0.7</v>
      </c>
      <c r="R475" s="294">
        <f t="shared" si="110"/>
        <v>1</v>
      </c>
    </row>
    <row r="476" spans="1:18" s="294" customFormat="1" ht="31" x14ac:dyDescent="0.35">
      <c r="A476" s="156" t="s">
        <v>511</v>
      </c>
      <c r="B476" s="112" t="s">
        <v>3437</v>
      </c>
      <c r="C476" s="170">
        <v>450</v>
      </c>
      <c r="D476" s="375">
        <f t="shared" si="113"/>
        <v>600</v>
      </c>
      <c r="E476" s="371">
        <v>500</v>
      </c>
      <c r="F476" s="371">
        <v>500</v>
      </c>
      <c r="G476" s="170">
        <v>450</v>
      </c>
      <c r="H476" s="150">
        <f>ROUND(G476*0.7,-1)</f>
        <v>320</v>
      </c>
      <c r="I476" s="170">
        <v>750</v>
      </c>
      <c r="J476" s="377">
        <f>E476/C476</f>
        <v>1.1111111111111112</v>
      </c>
      <c r="K476" s="371">
        <f t="shared" si="114"/>
        <v>600</v>
      </c>
      <c r="L476" s="378">
        <f>E476-D476</f>
        <v>-100</v>
      </c>
      <c r="M476" s="180"/>
      <c r="N476" s="295">
        <f t="shared" si="111"/>
        <v>-100</v>
      </c>
      <c r="O476" s="296">
        <f t="shared" si="112"/>
        <v>0.71111111111111114</v>
      </c>
      <c r="R476" s="294">
        <f t="shared" si="110"/>
        <v>1</v>
      </c>
    </row>
    <row r="477" spans="1:18" s="294" customFormat="1" ht="22" customHeight="1" x14ac:dyDescent="0.35">
      <c r="A477" s="156">
        <v>6</v>
      </c>
      <c r="B477" s="112" t="s">
        <v>3438</v>
      </c>
      <c r="C477" s="170">
        <v>700</v>
      </c>
      <c r="D477" s="375">
        <f t="shared" si="113"/>
        <v>900</v>
      </c>
      <c r="E477" s="371">
        <v>800</v>
      </c>
      <c r="F477" s="371">
        <v>800</v>
      </c>
      <c r="G477" s="170">
        <v>700</v>
      </c>
      <c r="H477" s="150">
        <f>ROUND(G477*0.7,-1)</f>
        <v>490</v>
      </c>
      <c r="I477" s="170">
        <v>1200</v>
      </c>
      <c r="J477" s="377">
        <f>E477/C477</f>
        <v>1.1428571428571428</v>
      </c>
      <c r="K477" s="371">
        <f t="shared" si="114"/>
        <v>900</v>
      </c>
      <c r="L477" s="378">
        <f>E477-D477</f>
        <v>-100</v>
      </c>
      <c r="M477" s="181" t="s">
        <v>3439</v>
      </c>
      <c r="N477" s="295">
        <f t="shared" si="111"/>
        <v>-100</v>
      </c>
      <c r="O477" s="296">
        <f t="shared" si="112"/>
        <v>0.7</v>
      </c>
      <c r="R477" s="294">
        <f t="shared" si="110"/>
        <v>1</v>
      </c>
    </row>
    <row r="478" spans="1:18" s="294" customFormat="1" x14ac:dyDescent="0.35">
      <c r="A478" s="156">
        <v>7</v>
      </c>
      <c r="B478" s="112" t="s">
        <v>3440</v>
      </c>
      <c r="C478" s="170">
        <v>500</v>
      </c>
      <c r="D478" s="375">
        <f t="shared" si="113"/>
        <v>700</v>
      </c>
      <c r="E478" s="371">
        <v>600</v>
      </c>
      <c r="F478" s="371">
        <v>600</v>
      </c>
      <c r="G478" s="170">
        <v>500</v>
      </c>
      <c r="H478" s="150">
        <f>ROUND(G478*0.7,-1)</f>
        <v>350</v>
      </c>
      <c r="I478" s="170">
        <v>900</v>
      </c>
      <c r="J478" s="377">
        <f>E478/C478</f>
        <v>1.2</v>
      </c>
      <c r="K478" s="371">
        <f t="shared" si="114"/>
        <v>700</v>
      </c>
      <c r="L478" s="378">
        <f>E478-D478</f>
        <v>-100</v>
      </c>
      <c r="M478" s="180"/>
      <c r="N478" s="295">
        <f t="shared" si="111"/>
        <v>-100</v>
      </c>
      <c r="O478" s="296">
        <f t="shared" si="112"/>
        <v>0.7</v>
      </c>
      <c r="R478" s="294">
        <f t="shared" si="110"/>
        <v>1</v>
      </c>
    </row>
    <row r="479" spans="1:18" s="294" customFormat="1" ht="36.5" customHeight="1" x14ac:dyDescent="0.35">
      <c r="A479" s="156">
        <v>8</v>
      </c>
      <c r="B479" s="112" t="s">
        <v>3441</v>
      </c>
      <c r="C479" s="170">
        <v>500</v>
      </c>
      <c r="D479" s="375">
        <f t="shared" si="113"/>
        <v>700</v>
      </c>
      <c r="E479" s="371">
        <v>600</v>
      </c>
      <c r="F479" s="371">
        <v>600</v>
      </c>
      <c r="G479" s="170">
        <v>500</v>
      </c>
      <c r="H479" s="150">
        <f>ROUND(G479*0.7,-1)</f>
        <v>350</v>
      </c>
      <c r="I479" s="170">
        <v>900</v>
      </c>
      <c r="J479" s="377">
        <f>E479/C479</f>
        <v>1.2</v>
      </c>
      <c r="K479" s="371">
        <f t="shared" si="114"/>
        <v>700</v>
      </c>
      <c r="L479" s="378">
        <f>E479-D479</f>
        <v>-100</v>
      </c>
      <c r="M479" s="181" t="s">
        <v>3442</v>
      </c>
      <c r="N479" s="295">
        <f t="shared" si="111"/>
        <v>-100</v>
      </c>
      <c r="O479" s="296">
        <f t="shared" si="112"/>
        <v>0.7</v>
      </c>
      <c r="R479" s="294">
        <f t="shared" si="110"/>
        <v>1</v>
      </c>
    </row>
    <row r="491" spans="2:2" x14ac:dyDescent="0.35">
      <c r="B491" s="284" t="s">
        <v>5359</v>
      </c>
    </row>
  </sheetData>
  <autoFilter ref="G1:G6" xr:uid="{05B735F8-645C-4B05-988E-81394ECB462D}"/>
  <mergeCells count="8">
    <mergeCell ref="M165:M166"/>
    <mergeCell ref="M256:M258"/>
    <mergeCell ref="M276:M277"/>
    <mergeCell ref="M289:M291"/>
    <mergeCell ref="A1:L1"/>
    <mergeCell ref="A2:L2"/>
    <mergeCell ref="A4:L4"/>
    <mergeCell ref="A3:L3"/>
  </mergeCells>
  <pageMargins left="0.78740157480314965" right="0.6692913385826772" top="0.70866141732283472" bottom="0.6692913385826772" header="0.31496062992125984" footer="0.31496062992125984"/>
  <pageSetup paperSize="9" orientation="landscape"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616F9-7DE8-4D8B-970E-DC71540C0629}">
  <dimension ref="A1:N14"/>
  <sheetViews>
    <sheetView topLeftCell="A7" workbookViewId="0">
      <selection activeCell="C12" sqref="C12"/>
    </sheetView>
  </sheetViews>
  <sheetFormatPr defaultColWidth="9" defaultRowHeight="14.5" x14ac:dyDescent="0.35"/>
  <cols>
    <col min="1" max="1" width="31.36328125" customWidth="1"/>
    <col min="2" max="9" width="7.6328125" customWidth="1"/>
  </cols>
  <sheetData>
    <row r="1" spans="1:14" s="2" customFormat="1" ht="32.5" customHeight="1" x14ac:dyDescent="0.35">
      <c r="A1" s="682" t="s">
        <v>2007</v>
      </c>
      <c r="B1" s="682"/>
      <c r="C1" s="682"/>
      <c r="D1" s="682"/>
      <c r="E1" s="682"/>
      <c r="F1" s="682"/>
      <c r="G1" s="682"/>
      <c r="H1" s="682"/>
      <c r="I1" s="682"/>
      <c r="J1" s="682"/>
      <c r="K1" s="682"/>
      <c r="L1" s="682"/>
      <c r="M1" s="682"/>
      <c r="N1" s="106"/>
    </row>
    <row r="2" spans="1:14" s="2" customFormat="1" ht="15.5" x14ac:dyDescent="0.35">
      <c r="I2" s="675" t="s">
        <v>1995</v>
      </c>
      <c r="J2" s="675"/>
      <c r="K2" s="675"/>
      <c r="L2" s="675"/>
      <c r="M2" s="675"/>
      <c r="N2" s="107"/>
    </row>
    <row r="3" spans="1:14" s="176" customFormat="1" ht="47.4" customHeight="1" x14ac:dyDescent="0.35">
      <c r="A3" s="660" t="s">
        <v>1996</v>
      </c>
      <c r="B3" s="683" t="s">
        <v>3451</v>
      </c>
      <c r="C3" s="684"/>
      <c r="D3" s="684"/>
      <c r="E3" s="685"/>
      <c r="F3" s="662" t="s">
        <v>5127</v>
      </c>
      <c r="G3" s="662"/>
      <c r="H3" s="662"/>
      <c r="I3" s="662"/>
      <c r="J3" s="660" t="s">
        <v>7</v>
      </c>
      <c r="K3" s="660"/>
      <c r="L3" s="660"/>
      <c r="M3" s="660"/>
    </row>
    <row r="4" spans="1:14" s="176" customFormat="1" ht="25.5" customHeight="1" x14ac:dyDescent="0.35">
      <c r="A4" s="660"/>
      <c r="B4" s="110" t="s">
        <v>2968</v>
      </c>
      <c r="C4" s="110" t="s">
        <v>2969</v>
      </c>
      <c r="D4" s="110" t="s">
        <v>2970</v>
      </c>
      <c r="E4" s="110" t="s">
        <v>3445</v>
      </c>
      <c r="F4" s="110" t="s">
        <v>2968</v>
      </c>
      <c r="G4" s="110" t="s">
        <v>2969</v>
      </c>
      <c r="H4" s="110" t="s">
        <v>2970</v>
      </c>
      <c r="I4" s="110" t="s">
        <v>3445</v>
      </c>
      <c r="J4" s="109" t="s">
        <v>1997</v>
      </c>
      <c r="K4" s="109" t="s">
        <v>1998</v>
      </c>
      <c r="L4" s="109" t="s">
        <v>1999</v>
      </c>
      <c r="M4" s="109" t="s">
        <v>2000</v>
      </c>
    </row>
    <row r="5" spans="1:14" s="176" customFormat="1" ht="26" customHeight="1" x14ac:dyDescent="0.35">
      <c r="A5" s="112" t="s">
        <v>3446</v>
      </c>
      <c r="B5" s="156">
        <v>550</v>
      </c>
      <c r="C5" s="156">
        <v>500</v>
      </c>
      <c r="D5" s="156">
        <v>450</v>
      </c>
      <c r="E5" s="156">
        <v>400</v>
      </c>
      <c r="F5" s="432">
        <v>600</v>
      </c>
      <c r="G5" s="432">
        <f t="shared" ref="G5" si="0">C5*1.1</f>
        <v>550</v>
      </c>
      <c r="H5" s="432">
        <v>500</v>
      </c>
      <c r="I5" s="432">
        <v>450</v>
      </c>
      <c r="J5" s="111">
        <f>ROUND(F5*0.7,-1)</f>
        <v>420</v>
      </c>
      <c r="K5" s="111">
        <f>ROUND(G5*0.7,-1)</f>
        <v>390</v>
      </c>
      <c r="L5" s="111">
        <f>ROUND(H5*0.7,-1)</f>
        <v>350</v>
      </c>
      <c r="M5" s="111">
        <f>ROUND(I5*0.7,-1)</f>
        <v>320</v>
      </c>
    </row>
    <row r="6" spans="1:14" s="2" customFormat="1" ht="15.5" x14ac:dyDescent="0.35"/>
    <row r="7" spans="1:14" s="2" customFormat="1" ht="33" customHeight="1" x14ac:dyDescent="0.35">
      <c r="A7" s="682" t="s">
        <v>2008</v>
      </c>
      <c r="B7" s="682"/>
      <c r="C7" s="682"/>
      <c r="D7" s="682"/>
      <c r="E7" s="682"/>
      <c r="F7" s="682"/>
      <c r="G7" s="682"/>
      <c r="H7" s="682"/>
      <c r="I7" s="682"/>
      <c r="J7" s="682"/>
      <c r="K7" s="682"/>
      <c r="L7" s="682"/>
      <c r="M7" s="682"/>
      <c r="N7" s="106"/>
    </row>
    <row r="8" spans="1:14" s="2" customFormat="1" ht="15.5" x14ac:dyDescent="0.35">
      <c r="I8" s="675" t="s">
        <v>1995</v>
      </c>
      <c r="J8" s="675"/>
      <c r="K8" s="675"/>
      <c r="L8" s="675"/>
      <c r="M8" s="675"/>
      <c r="N8" s="107"/>
    </row>
    <row r="9" spans="1:14" s="176" customFormat="1" ht="49.25" customHeight="1" x14ac:dyDescent="0.35">
      <c r="A9" s="660" t="s">
        <v>1996</v>
      </c>
      <c r="B9" s="683" t="s">
        <v>3451</v>
      </c>
      <c r="C9" s="684"/>
      <c r="D9" s="684"/>
      <c r="E9" s="685"/>
      <c r="F9" s="662" t="s">
        <v>5127</v>
      </c>
      <c r="G9" s="662"/>
      <c r="H9" s="662"/>
      <c r="I9" s="662"/>
      <c r="J9" s="660" t="s">
        <v>7</v>
      </c>
      <c r="K9" s="660"/>
      <c r="L9" s="660"/>
      <c r="M9" s="660"/>
    </row>
    <row r="10" spans="1:14" s="176" customFormat="1" ht="23" customHeight="1" x14ac:dyDescent="0.35">
      <c r="A10" s="660"/>
      <c r="B10" s="110" t="s">
        <v>2968</v>
      </c>
      <c r="C10" s="110" t="s">
        <v>2969</v>
      </c>
      <c r="D10" s="110" t="s">
        <v>2970</v>
      </c>
      <c r="E10" s="110" t="s">
        <v>3445</v>
      </c>
      <c r="F10" s="110" t="s">
        <v>2968</v>
      </c>
      <c r="G10" s="110" t="s">
        <v>2969</v>
      </c>
      <c r="H10" s="110" t="s">
        <v>2970</v>
      </c>
      <c r="I10" s="110" t="s">
        <v>3445</v>
      </c>
      <c r="J10" s="109" t="s">
        <v>1997</v>
      </c>
      <c r="K10" s="109" t="s">
        <v>1998</v>
      </c>
      <c r="L10" s="109" t="s">
        <v>1999</v>
      </c>
      <c r="M10" s="109" t="s">
        <v>2000</v>
      </c>
    </row>
    <row r="11" spans="1:14" s="176" customFormat="1" ht="23" customHeight="1" x14ac:dyDescent="0.35">
      <c r="A11" s="112" t="s">
        <v>3447</v>
      </c>
      <c r="B11" s="156">
        <v>500</v>
      </c>
      <c r="C11" s="156">
        <v>450</v>
      </c>
      <c r="D11" s="156">
        <v>400</v>
      </c>
      <c r="E11" s="156">
        <v>350</v>
      </c>
      <c r="F11" s="432">
        <f>B11*1.1</f>
        <v>550</v>
      </c>
      <c r="G11" s="432">
        <v>500</v>
      </c>
      <c r="H11" s="432">
        <v>450</v>
      </c>
      <c r="I11" s="432">
        <v>400</v>
      </c>
      <c r="J11" s="111">
        <f t="shared" ref="J11:M14" si="1">ROUND(F11*0.7,-1)</f>
        <v>390</v>
      </c>
      <c r="K11" s="111">
        <f t="shared" si="1"/>
        <v>350</v>
      </c>
      <c r="L11" s="111">
        <f t="shared" si="1"/>
        <v>320</v>
      </c>
      <c r="M11" s="111">
        <f t="shared" si="1"/>
        <v>280</v>
      </c>
    </row>
    <row r="12" spans="1:14" s="176" customFormat="1" ht="82.75" customHeight="1" x14ac:dyDescent="0.35">
      <c r="A12" s="112" t="s">
        <v>3448</v>
      </c>
      <c r="B12" s="156">
        <v>500</v>
      </c>
      <c r="C12" s="156">
        <v>450</v>
      </c>
      <c r="D12" s="156">
        <v>400</v>
      </c>
      <c r="E12" s="156">
        <v>350</v>
      </c>
      <c r="F12" s="156">
        <v>500</v>
      </c>
      <c r="G12" s="156">
        <v>450</v>
      </c>
      <c r="H12" s="156">
        <v>400</v>
      </c>
      <c r="I12" s="156">
        <v>350</v>
      </c>
      <c r="J12" s="111">
        <f t="shared" si="1"/>
        <v>350</v>
      </c>
      <c r="K12" s="111">
        <f t="shared" si="1"/>
        <v>320</v>
      </c>
      <c r="L12" s="111">
        <f t="shared" si="1"/>
        <v>280</v>
      </c>
      <c r="M12" s="111">
        <f t="shared" si="1"/>
        <v>250</v>
      </c>
    </row>
    <row r="13" spans="1:14" s="176" customFormat="1" ht="23.4" customHeight="1" x14ac:dyDescent="0.35">
      <c r="A13" s="112" t="s">
        <v>3449</v>
      </c>
      <c r="B13" s="156">
        <v>430</v>
      </c>
      <c r="C13" s="156">
        <v>380</v>
      </c>
      <c r="D13" s="156">
        <v>330</v>
      </c>
      <c r="E13" s="156">
        <v>280</v>
      </c>
      <c r="F13" s="156">
        <v>430</v>
      </c>
      <c r="G13" s="156">
        <v>380</v>
      </c>
      <c r="H13" s="156">
        <v>330</v>
      </c>
      <c r="I13" s="156">
        <v>280</v>
      </c>
      <c r="J13" s="111">
        <f t="shared" si="1"/>
        <v>300</v>
      </c>
      <c r="K13" s="111">
        <f t="shared" si="1"/>
        <v>270</v>
      </c>
      <c r="L13" s="111">
        <f t="shared" si="1"/>
        <v>230</v>
      </c>
      <c r="M13" s="111">
        <f t="shared" si="1"/>
        <v>200</v>
      </c>
    </row>
    <row r="14" spans="1:14" s="176" customFormat="1" ht="34.75" customHeight="1" x14ac:dyDescent="0.35">
      <c r="A14" s="112" t="s">
        <v>3450</v>
      </c>
      <c r="B14" s="156">
        <v>400</v>
      </c>
      <c r="C14" s="156">
        <v>350</v>
      </c>
      <c r="D14" s="156">
        <v>300</v>
      </c>
      <c r="E14" s="156">
        <v>250</v>
      </c>
      <c r="F14" s="156">
        <v>400</v>
      </c>
      <c r="G14" s="156">
        <v>350</v>
      </c>
      <c r="H14" s="156">
        <v>300</v>
      </c>
      <c r="I14" s="156">
        <v>250</v>
      </c>
      <c r="J14" s="111">
        <f t="shared" si="1"/>
        <v>280</v>
      </c>
      <c r="K14" s="111">
        <f t="shared" si="1"/>
        <v>250</v>
      </c>
      <c r="L14" s="111">
        <f t="shared" si="1"/>
        <v>210</v>
      </c>
      <c r="M14" s="111">
        <f t="shared" si="1"/>
        <v>180</v>
      </c>
    </row>
  </sheetData>
  <mergeCells count="12">
    <mergeCell ref="A1:M1"/>
    <mergeCell ref="I2:M2"/>
    <mergeCell ref="A3:A4"/>
    <mergeCell ref="B3:E3"/>
    <mergeCell ref="F3:I3"/>
    <mergeCell ref="J3:M3"/>
    <mergeCell ref="A7:M7"/>
    <mergeCell ref="I8:M8"/>
    <mergeCell ref="A9:A10"/>
    <mergeCell ref="B9:E9"/>
    <mergeCell ref="F9:I9"/>
    <mergeCell ref="J9:M9"/>
  </mergeCells>
  <pageMargins left="0.78740157480314965" right="0.70866141732283472" top="0.74803149606299213" bottom="0.74803149606299213" header="0.31496062992125984" footer="0.31496062992125984"/>
  <pageSetup paperSize="9" orientation="landscape"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AB77-DF48-4D6E-B97B-501141407498}">
  <dimension ref="A1:Q291"/>
  <sheetViews>
    <sheetView workbookViewId="0">
      <selection activeCell="A292" sqref="A292:XFD295"/>
    </sheetView>
  </sheetViews>
  <sheetFormatPr defaultColWidth="8.90625" defaultRowHeight="15.5" x14ac:dyDescent="0.35"/>
  <cols>
    <col min="1" max="1" width="5" style="2" customWidth="1"/>
    <col min="2" max="2" width="44.54296875" style="2" customWidth="1"/>
    <col min="3" max="3" width="11.81640625" style="236" customWidth="1"/>
    <col min="4" max="4" width="13.1796875" style="237" hidden="1" customWidth="1"/>
    <col min="5" max="5" width="12" style="152" hidden="1" customWidth="1"/>
    <col min="6" max="6" width="7.7265625" style="236" customWidth="1"/>
    <col min="7" max="7" width="13.36328125" style="238" hidden="1" customWidth="1"/>
    <col min="8" max="8" width="17.7265625" style="238" customWidth="1"/>
    <col min="9" max="9" width="42.26953125" style="189" customWidth="1"/>
    <col min="10" max="10" width="8.90625" style="2"/>
    <col min="11" max="11" width="9.1796875" style="2" customWidth="1"/>
    <col min="12" max="15" width="8.90625" style="2" hidden="1" customWidth="1"/>
    <col min="16" max="16" width="0" style="2" hidden="1" customWidth="1"/>
    <col min="17" max="17" width="0" style="226" hidden="1" customWidth="1"/>
    <col min="18" max="16384" width="8.90625" style="2"/>
  </cols>
  <sheetData>
    <row r="1" spans="1:17" x14ac:dyDescent="0.35">
      <c r="A1" s="687" t="s">
        <v>4557</v>
      </c>
      <c r="B1" s="687"/>
      <c r="C1" s="687"/>
      <c r="D1" s="687"/>
      <c r="E1" s="687"/>
      <c r="F1" s="687"/>
      <c r="G1" s="687"/>
      <c r="H1" s="687"/>
      <c r="I1" s="687"/>
      <c r="J1" s="77"/>
      <c r="K1" s="77"/>
      <c r="L1" s="77"/>
    </row>
    <row r="2" spans="1:17" ht="30" customHeight="1" x14ac:dyDescent="0.35">
      <c r="A2" s="688" t="s">
        <v>6398</v>
      </c>
      <c r="B2" s="688"/>
      <c r="C2" s="688"/>
      <c r="D2" s="688"/>
      <c r="E2" s="688"/>
      <c r="F2" s="688"/>
      <c r="G2" s="688"/>
      <c r="H2" s="688"/>
      <c r="I2" s="688"/>
      <c r="J2" s="106"/>
      <c r="K2" s="106"/>
      <c r="L2" s="106"/>
    </row>
    <row r="3" spans="1:17" ht="22" customHeight="1" x14ac:dyDescent="0.35">
      <c r="A3" s="629" t="s">
        <v>5569</v>
      </c>
      <c r="B3" s="629"/>
      <c r="C3" s="629"/>
      <c r="D3" s="629"/>
      <c r="E3" s="629"/>
      <c r="F3" s="629"/>
      <c r="G3" s="629"/>
      <c r="H3" s="629"/>
      <c r="I3" s="629"/>
    </row>
    <row r="4" spans="1:17" ht="41" customHeight="1" x14ac:dyDescent="0.35">
      <c r="A4" s="689" t="s">
        <v>1993</v>
      </c>
      <c r="B4" s="689"/>
      <c r="C4" s="689"/>
      <c r="D4" s="689"/>
      <c r="E4" s="689"/>
      <c r="F4" s="689"/>
      <c r="G4" s="689"/>
      <c r="H4" s="689"/>
      <c r="I4" s="689"/>
    </row>
    <row r="5" spans="1:17" x14ac:dyDescent="0.35">
      <c r="A5" s="686" t="s">
        <v>4369</v>
      </c>
      <c r="B5" s="686"/>
      <c r="C5" s="686"/>
      <c r="D5" s="686"/>
      <c r="E5" s="686"/>
      <c r="F5" s="686"/>
      <c r="G5" s="686"/>
      <c r="H5" s="686"/>
      <c r="I5" s="686"/>
    </row>
    <row r="6" spans="1:17" ht="90" customHeight="1" x14ac:dyDescent="0.35">
      <c r="A6" s="110" t="s">
        <v>1</v>
      </c>
      <c r="B6" s="110" t="s">
        <v>2011</v>
      </c>
      <c r="C6" s="4" t="s">
        <v>5122</v>
      </c>
      <c r="D6" s="228" t="s">
        <v>4370</v>
      </c>
      <c r="E6" s="110" t="s">
        <v>4371</v>
      </c>
      <c r="F6" s="227" t="s">
        <v>3444</v>
      </c>
      <c r="G6" s="229" t="s">
        <v>4372</v>
      </c>
      <c r="H6" s="153" t="s">
        <v>7</v>
      </c>
      <c r="I6" s="182" t="s">
        <v>11</v>
      </c>
      <c r="L6" s="2">
        <v>1</v>
      </c>
      <c r="N6" s="106" t="s">
        <v>4373</v>
      </c>
      <c r="Q6" s="226" t="s">
        <v>4374</v>
      </c>
    </row>
    <row r="7" spans="1:17" x14ac:dyDescent="0.35">
      <c r="A7" s="110" t="s">
        <v>2334</v>
      </c>
      <c r="B7" s="168" t="s">
        <v>4375</v>
      </c>
      <c r="C7" s="371"/>
      <c r="D7" s="509"/>
      <c r="E7" s="156"/>
      <c r="F7" s="371"/>
      <c r="G7" s="510"/>
      <c r="H7" s="512"/>
      <c r="I7" s="245"/>
    </row>
    <row r="8" spans="1:17" ht="56" x14ac:dyDescent="0.35">
      <c r="A8" s="156">
        <v>1</v>
      </c>
      <c r="B8" s="112" t="s">
        <v>6821</v>
      </c>
      <c r="C8" s="371">
        <v>3000</v>
      </c>
      <c r="D8" s="509">
        <f>ROUND(C8*1.3,-1)</f>
        <v>3900</v>
      </c>
      <c r="E8" s="380">
        <v>5000</v>
      </c>
      <c r="F8" s="380">
        <f>E8</f>
        <v>5000</v>
      </c>
      <c r="G8" s="511">
        <f>E8-D8</f>
        <v>1100</v>
      </c>
      <c r="H8" s="512">
        <f>ROUND(F8*0.7,-1)</f>
        <v>3500</v>
      </c>
      <c r="I8" s="245" t="s">
        <v>6926</v>
      </c>
    </row>
    <row r="9" spans="1:17" ht="31" x14ac:dyDescent="0.35">
      <c r="A9" s="156">
        <v>2</v>
      </c>
      <c r="B9" s="112" t="s">
        <v>6822</v>
      </c>
      <c r="C9" s="371">
        <f>4000</f>
        <v>4000</v>
      </c>
      <c r="D9" s="509">
        <f t="shared" ref="D9:D72" si="0">ROUND(C9*1.3,-1)</f>
        <v>5200</v>
      </c>
      <c r="E9" s="380">
        <v>5500</v>
      </c>
      <c r="F9" s="380">
        <f t="shared" ref="F9:F16" si="1">E9</f>
        <v>5500</v>
      </c>
      <c r="G9" s="511">
        <f t="shared" ref="G9:G72" si="2">E9-D9</f>
        <v>300</v>
      </c>
      <c r="H9" s="512">
        <f t="shared" ref="H9:H72" si="3">ROUND(F9*0.7,-1)</f>
        <v>3850</v>
      </c>
      <c r="I9" s="245" t="s">
        <v>6403</v>
      </c>
      <c r="L9" s="230">
        <f>E9/C9</f>
        <v>1.375</v>
      </c>
      <c r="M9" s="230" t="e">
        <f>AVERAGE(L9:L291)</f>
        <v>#DIV/0!</v>
      </c>
      <c r="N9" s="231">
        <f>F9/C9</f>
        <v>1.375</v>
      </c>
      <c r="O9" s="230" t="e">
        <f>AVERAGE(N9:N291)</f>
        <v>#DIV/0!</v>
      </c>
      <c r="Q9" s="226">
        <f>(F9-C9)/C9</f>
        <v>0.375</v>
      </c>
    </row>
    <row r="10" spans="1:17" x14ac:dyDescent="0.35">
      <c r="A10" s="156">
        <v>3</v>
      </c>
      <c r="B10" s="112" t="s">
        <v>4376</v>
      </c>
      <c r="C10" s="371">
        <v>3000</v>
      </c>
      <c r="D10" s="509">
        <f t="shared" si="0"/>
        <v>3900</v>
      </c>
      <c r="E10" s="380">
        <v>5000</v>
      </c>
      <c r="F10" s="380">
        <f t="shared" si="1"/>
        <v>5000</v>
      </c>
      <c r="G10" s="511">
        <f t="shared" si="2"/>
        <v>1100</v>
      </c>
      <c r="H10" s="512">
        <f t="shared" si="3"/>
        <v>3500</v>
      </c>
      <c r="I10" s="245"/>
      <c r="L10" s="230">
        <f t="shared" ref="L10:L73" si="4">E10/C10</f>
        <v>1.6666666666666667</v>
      </c>
      <c r="N10" s="231">
        <f t="shared" ref="N10:N73" si="5">F10/C10</f>
        <v>1.6666666666666667</v>
      </c>
      <c r="Q10" s="226">
        <f t="shared" ref="Q10:Q73" si="6">(F10-C10)/C10</f>
        <v>0.66666666666666663</v>
      </c>
    </row>
    <row r="11" spans="1:17" x14ac:dyDescent="0.35">
      <c r="A11" s="156">
        <v>4</v>
      </c>
      <c r="B11" s="112" t="s">
        <v>4377</v>
      </c>
      <c r="C11" s="371">
        <v>1800</v>
      </c>
      <c r="D11" s="509">
        <f t="shared" si="0"/>
        <v>2340</v>
      </c>
      <c r="E11" s="380">
        <v>2500</v>
      </c>
      <c r="F11" s="380">
        <f t="shared" si="1"/>
        <v>2500</v>
      </c>
      <c r="G11" s="511">
        <f t="shared" si="2"/>
        <v>160</v>
      </c>
      <c r="H11" s="512">
        <f t="shared" si="3"/>
        <v>1750</v>
      </c>
      <c r="I11" s="245"/>
      <c r="L11" s="230">
        <f t="shared" si="4"/>
        <v>1.3888888888888888</v>
      </c>
      <c r="N11" s="231">
        <f t="shared" si="5"/>
        <v>1.3888888888888888</v>
      </c>
      <c r="Q11" s="226">
        <f t="shared" si="6"/>
        <v>0.3888888888888889</v>
      </c>
    </row>
    <row r="12" spans="1:17" ht="31" x14ac:dyDescent="0.35">
      <c r="A12" s="156">
        <v>5</v>
      </c>
      <c r="B12" s="112" t="s">
        <v>4378</v>
      </c>
      <c r="C12" s="371">
        <v>1500</v>
      </c>
      <c r="D12" s="509">
        <f t="shared" si="0"/>
        <v>1950</v>
      </c>
      <c r="E12" s="380">
        <v>2000</v>
      </c>
      <c r="F12" s="380">
        <f t="shared" si="1"/>
        <v>2000</v>
      </c>
      <c r="G12" s="511">
        <f t="shared" si="2"/>
        <v>50</v>
      </c>
      <c r="H12" s="512">
        <f t="shared" si="3"/>
        <v>1400</v>
      </c>
      <c r="I12" s="245"/>
      <c r="L12" s="230">
        <f t="shared" si="4"/>
        <v>1.3333333333333333</v>
      </c>
      <c r="N12" s="231">
        <f t="shared" si="5"/>
        <v>1.3333333333333333</v>
      </c>
      <c r="Q12" s="226">
        <f t="shared" si="6"/>
        <v>0.33333333333333331</v>
      </c>
    </row>
    <row r="13" spans="1:17" ht="31" x14ac:dyDescent="0.35">
      <c r="A13" s="156">
        <v>6</v>
      </c>
      <c r="B13" s="112" t="s">
        <v>4379</v>
      </c>
      <c r="C13" s="371">
        <v>1000</v>
      </c>
      <c r="D13" s="509">
        <f t="shared" si="0"/>
        <v>1300</v>
      </c>
      <c r="E13" s="380">
        <v>1500</v>
      </c>
      <c r="F13" s="380">
        <f t="shared" si="1"/>
        <v>1500</v>
      </c>
      <c r="G13" s="511">
        <f t="shared" si="2"/>
        <v>200</v>
      </c>
      <c r="H13" s="512">
        <f t="shared" si="3"/>
        <v>1050</v>
      </c>
      <c r="I13" s="245"/>
      <c r="L13" s="230">
        <f t="shared" si="4"/>
        <v>1.5</v>
      </c>
      <c r="N13" s="231">
        <f t="shared" si="5"/>
        <v>1.5</v>
      </c>
      <c r="Q13" s="226">
        <f t="shared" si="6"/>
        <v>0.5</v>
      </c>
    </row>
    <row r="14" spans="1:17" ht="31" x14ac:dyDescent="0.35">
      <c r="A14" s="156">
        <v>7</v>
      </c>
      <c r="B14" s="112" t="s">
        <v>4380</v>
      </c>
      <c r="C14" s="371">
        <v>1500</v>
      </c>
      <c r="D14" s="509">
        <f t="shared" si="0"/>
        <v>1950</v>
      </c>
      <c r="E14" s="380">
        <v>2000</v>
      </c>
      <c r="F14" s="380">
        <f t="shared" si="1"/>
        <v>2000</v>
      </c>
      <c r="G14" s="511">
        <f t="shared" si="2"/>
        <v>50</v>
      </c>
      <c r="H14" s="512">
        <f t="shared" si="3"/>
        <v>1400</v>
      </c>
      <c r="I14" s="245"/>
      <c r="L14" s="230">
        <f t="shared" si="4"/>
        <v>1.3333333333333333</v>
      </c>
      <c r="N14" s="231">
        <f t="shared" si="5"/>
        <v>1.3333333333333333</v>
      </c>
      <c r="Q14" s="226">
        <f t="shared" si="6"/>
        <v>0.33333333333333331</v>
      </c>
    </row>
    <row r="15" spans="1:17" ht="31" x14ac:dyDescent="0.35">
      <c r="A15" s="156">
        <v>8</v>
      </c>
      <c r="B15" s="112" t="s">
        <v>4381</v>
      </c>
      <c r="C15" s="371">
        <v>1200</v>
      </c>
      <c r="D15" s="509">
        <f t="shared" si="0"/>
        <v>1560</v>
      </c>
      <c r="E15" s="380">
        <v>1700</v>
      </c>
      <c r="F15" s="380">
        <f t="shared" si="1"/>
        <v>1700</v>
      </c>
      <c r="G15" s="511">
        <f t="shared" si="2"/>
        <v>140</v>
      </c>
      <c r="H15" s="512">
        <f t="shared" si="3"/>
        <v>1190</v>
      </c>
      <c r="I15" s="245"/>
      <c r="L15" s="230">
        <f t="shared" si="4"/>
        <v>1.4166666666666667</v>
      </c>
      <c r="M15" s="232"/>
      <c r="N15" s="231">
        <f t="shared" si="5"/>
        <v>1.4166666666666667</v>
      </c>
      <c r="Q15" s="226">
        <f t="shared" si="6"/>
        <v>0.41666666666666669</v>
      </c>
    </row>
    <row r="16" spans="1:17" x14ac:dyDescent="0.35">
      <c r="A16" s="156">
        <v>9</v>
      </c>
      <c r="B16" s="112" t="s">
        <v>4382</v>
      </c>
      <c r="C16" s="371">
        <v>1700</v>
      </c>
      <c r="D16" s="509">
        <f t="shared" si="0"/>
        <v>2210</v>
      </c>
      <c r="E16" s="380">
        <v>2200</v>
      </c>
      <c r="F16" s="380">
        <f t="shared" si="1"/>
        <v>2200</v>
      </c>
      <c r="G16" s="511">
        <f>E16-D16</f>
        <v>-10</v>
      </c>
      <c r="H16" s="512">
        <f t="shared" si="3"/>
        <v>1540</v>
      </c>
      <c r="I16" s="187"/>
      <c r="L16" s="230">
        <f t="shared" si="4"/>
        <v>1.2941176470588236</v>
      </c>
      <c r="N16" s="231">
        <f t="shared" si="5"/>
        <v>1.2941176470588236</v>
      </c>
      <c r="Q16" s="226">
        <f t="shared" si="6"/>
        <v>0.29411764705882354</v>
      </c>
    </row>
    <row r="17" spans="1:17" x14ac:dyDescent="0.35">
      <c r="A17" s="156">
        <v>10</v>
      </c>
      <c r="B17" s="112" t="s">
        <v>4383</v>
      </c>
      <c r="C17" s="371">
        <v>2200</v>
      </c>
      <c r="D17" s="509">
        <f t="shared" si="0"/>
        <v>2860</v>
      </c>
      <c r="E17" s="380">
        <v>2800</v>
      </c>
      <c r="F17" s="380">
        <v>2900</v>
      </c>
      <c r="G17" s="511">
        <f t="shared" si="2"/>
        <v>-60</v>
      </c>
      <c r="H17" s="512">
        <f t="shared" si="3"/>
        <v>2030</v>
      </c>
      <c r="I17" s="245"/>
      <c r="L17" s="230">
        <f t="shared" si="4"/>
        <v>1.2727272727272727</v>
      </c>
      <c r="N17" s="231">
        <f t="shared" si="5"/>
        <v>1.3181818181818181</v>
      </c>
      <c r="Q17" s="226">
        <f t="shared" si="6"/>
        <v>0.31818181818181818</v>
      </c>
    </row>
    <row r="18" spans="1:17" ht="31" x14ac:dyDescent="0.35">
      <c r="A18" s="156">
        <v>11</v>
      </c>
      <c r="B18" s="112" t="s">
        <v>6823</v>
      </c>
      <c r="C18" s="371">
        <v>1700</v>
      </c>
      <c r="D18" s="509">
        <f t="shared" si="0"/>
        <v>2210</v>
      </c>
      <c r="E18" s="380">
        <v>2200</v>
      </c>
      <c r="F18" s="380">
        <f>E18</f>
        <v>2200</v>
      </c>
      <c r="G18" s="511">
        <f t="shared" si="2"/>
        <v>-10</v>
      </c>
      <c r="H18" s="512">
        <f t="shared" si="3"/>
        <v>1540</v>
      </c>
      <c r="I18" s="185"/>
      <c r="L18" s="230">
        <f t="shared" si="4"/>
        <v>1.2941176470588236</v>
      </c>
      <c r="N18" s="231">
        <f t="shared" si="5"/>
        <v>1.2941176470588236</v>
      </c>
      <c r="Q18" s="226">
        <f t="shared" si="6"/>
        <v>0.29411764705882354</v>
      </c>
    </row>
    <row r="19" spans="1:17" ht="42" x14ac:dyDescent="0.35">
      <c r="A19" s="156">
        <v>12</v>
      </c>
      <c r="B19" s="112" t="s">
        <v>6824</v>
      </c>
      <c r="C19" s="371">
        <v>1000</v>
      </c>
      <c r="D19" s="509">
        <f t="shared" si="0"/>
        <v>1300</v>
      </c>
      <c r="E19" s="380">
        <v>1800</v>
      </c>
      <c r="F19" s="380">
        <f>E19</f>
        <v>1800</v>
      </c>
      <c r="G19" s="511">
        <f t="shared" si="2"/>
        <v>500</v>
      </c>
      <c r="H19" s="512">
        <f>ROUND(F19*0.7,-1)</f>
        <v>1260</v>
      </c>
      <c r="I19" s="185" t="s">
        <v>4384</v>
      </c>
      <c r="L19" s="230">
        <f t="shared" si="4"/>
        <v>1.8</v>
      </c>
      <c r="N19" s="231">
        <f t="shared" si="5"/>
        <v>1.8</v>
      </c>
      <c r="Q19" s="226">
        <f t="shared" si="6"/>
        <v>0.8</v>
      </c>
    </row>
    <row r="20" spans="1:17" x14ac:dyDescent="0.35">
      <c r="A20" s="110" t="s">
        <v>2335</v>
      </c>
      <c r="B20" s="168" t="s">
        <v>4385</v>
      </c>
      <c r="C20" s="372"/>
      <c r="D20" s="509">
        <f t="shared" si="0"/>
        <v>0</v>
      </c>
      <c r="E20" s="380"/>
      <c r="F20" s="380"/>
      <c r="G20" s="511">
        <f t="shared" si="2"/>
        <v>0</v>
      </c>
      <c r="H20" s="512"/>
      <c r="I20" s="245"/>
      <c r="L20" s="230" t="e">
        <f t="shared" si="4"/>
        <v>#DIV/0!</v>
      </c>
      <c r="N20" s="231" t="e">
        <f t="shared" si="5"/>
        <v>#DIV/0!</v>
      </c>
      <c r="Q20" s="226" t="e">
        <f t="shared" si="6"/>
        <v>#DIV/0!</v>
      </c>
    </row>
    <row r="21" spans="1:17" ht="56" x14ac:dyDescent="0.35">
      <c r="A21" s="156">
        <v>1</v>
      </c>
      <c r="B21" s="112" t="s">
        <v>4386</v>
      </c>
      <c r="C21" s="371">
        <v>6000</v>
      </c>
      <c r="D21" s="509">
        <f t="shared" si="0"/>
        <v>7800</v>
      </c>
      <c r="E21" s="380">
        <v>8000</v>
      </c>
      <c r="F21" s="380">
        <f>E21</f>
        <v>8000</v>
      </c>
      <c r="G21" s="511">
        <f t="shared" si="2"/>
        <v>200</v>
      </c>
      <c r="H21" s="512">
        <f t="shared" si="3"/>
        <v>5600</v>
      </c>
      <c r="I21" s="605" t="s">
        <v>4387</v>
      </c>
      <c r="L21" s="230"/>
      <c r="N21" s="231"/>
    </row>
    <row r="22" spans="1:17" ht="31" x14ac:dyDescent="0.35">
      <c r="A22" s="156">
        <v>2</v>
      </c>
      <c r="B22" s="112" t="s">
        <v>4388</v>
      </c>
      <c r="C22" s="371">
        <v>5000</v>
      </c>
      <c r="D22" s="509">
        <f t="shared" si="0"/>
        <v>6500</v>
      </c>
      <c r="E22" s="380">
        <v>6800</v>
      </c>
      <c r="F22" s="380">
        <f t="shared" ref="F22:F23" si="7">E22</f>
        <v>6800</v>
      </c>
      <c r="G22" s="511">
        <f t="shared" si="2"/>
        <v>300</v>
      </c>
      <c r="H22" s="512">
        <f t="shared" si="3"/>
        <v>4760</v>
      </c>
      <c r="I22" s="245"/>
      <c r="L22" s="230">
        <f t="shared" si="4"/>
        <v>1.36</v>
      </c>
      <c r="N22" s="231">
        <f t="shared" si="5"/>
        <v>1.36</v>
      </c>
      <c r="Q22" s="226">
        <f t="shared" si="6"/>
        <v>0.36</v>
      </c>
    </row>
    <row r="23" spans="1:17" ht="31" x14ac:dyDescent="0.35">
      <c r="A23" s="156">
        <v>3</v>
      </c>
      <c r="B23" s="112" t="s">
        <v>6825</v>
      </c>
      <c r="C23" s="371">
        <v>4500</v>
      </c>
      <c r="D23" s="509">
        <f t="shared" si="0"/>
        <v>5850</v>
      </c>
      <c r="E23" s="380">
        <v>6000</v>
      </c>
      <c r="F23" s="380">
        <f t="shared" si="7"/>
        <v>6000</v>
      </c>
      <c r="G23" s="511">
        <f t="shared" si="2"/>
        <v>150</v>
      </c>
      <c r="H23" s="512">
        <f t="shared" si="3"/>
        <v>4200</v>
      </c>
      <c r="I23" s="245" t="s">
        <v>6403</v>
      </c>
      <c r="L23" s="230">
        <f t="shared" si="4"/>
        <v>1.3333333333333333</v>
      </c>
      <c r="N23" s="231">
        <f t="shared" si="5"/>
        <v>1.3333333333333333</v>
      </c>
      <c r="Q23" s="226">
        <f t="shared" si="6"/>
        <v>0.33333333333333331</v>
      </c>
    </row>
    <row r="24" spans="1:17" x14ac:dyDescent="0.35">
      <c r="A24" s="110" t="s">
        <v>2336</v>
      </c>
      <c r="B24" s="168" t="s">
        <v>4389</v>
      </c>
      <c r="C24" s="372"/>
      <c r="D24" s="509">
        <f t="shared" si="0"/>
        <v>0</v>
      </c>
      <c r="E24" s="380"/>
      <c r="F24" s="380"/>
      <c r="G24" s="511">
        <f t="shared" si="2"/>
        <v>0</v>
      </c>
      <c r="H24" s="512"/>
      <c r="I24" s="245"/>
      <c r="L24" s="230" t="e">
        <f t="shared" si="4"/>
        <v>#DIV/0!</v>
      </c>
      <c r="N24" s="231" t="e">
        <f t="shared" si="5"/>
        <v>#DIV/0!</v>
      </c>
      <c r="Q24" s="226" t="e">
        <f t="shared" si="6"/>
        <v>#DIV/0!</v>
      </c>
    </row>
    <row r="25" spans="1:17" ht="31" x14ac:dyDescent="0.35">
      <c r="A25" s="156">
        <v>1</v>
      </c>
      <c r="B25" s="112" t="s">
        <v>6826</v>
      </c>
      <c r="C25" s="371">
        <v>4500</v>
      </c>
      <c r="D25" s="509">
        <f t="shared" si="0"/>
        <v>5850</v>
      </c>
      <c r="E25" s="380">
        <v>6000</v>
      </c>
      <c r="F25" s="380">
        <f>E25</f>
        <v>6000</v>
      </c>
      <c r="G25" s="511">
        <f t="shared" si="2"/>
        <v>150</v>
      </c>
      <c r="H25" s="512">
        <f t="shared" si="3"/>
        <v>4200</v>
      </c>
      <c r="I25" s="245" t="s">
        <v>4390</v>
      </c>
      <c r="L25" s="230"/>
      <c r="N25" s="231"/>
    </row>
    <row r="26" spans="1:17" ht="31" x14ac:dyDescent="0.35">
      <c r="A26" s="156">
        <v>2</v>
      </c>
      <c r="B26" s="112" t="s">
        <v>4391</v>
      </c>
      <c r="C26" s="371">
        <v>3500</v>
      </c>
      <c r="D26" s="509">
        <f t="shared" si="0"/>
        <v>4550</v>
      </c>
      <c r="E26" s="380">
        <v>4600</v>
      </c>
      <c r="F26" s="380">
        <f>E26</f>
        <v>4600</v>
      </c>
      <c r="G26" s="511">
        <f t="shared" si="2"/>
        <v>50</v>
      </c>
      <c r="H26" s="512">
        <f t="shared" si="3"/>
        <v>3220</v>
      </c>
      <c r="I26" s="245"/>
      <c r="L26" s="230">
        <f t="shared" si="4"/>
        <v>1.3142857142857143</v>
      </c>
      <c r="N26" s="231">
        <f t="shared" si="5"/>
        <v>1.3142857142857143</v>
      </c>
      <c r="Q26" s="226">
        <f t="shared" si="6"/>
        <v>0.31428571428571428</v>
      </c>
    </row>
    <row r="27" spans="1:17" ht="31" x14ac:dyDescent="0.35">
      <c r="A27" s="156">
        <v>3</v>
      </c>
      <c r="B27" s="112" t="s">
        <v>6827</v>
      </c>
      <c r="C27" s="371">
        <v>2000</v>
      </c>
      <c r="D27" s="509">
        <f t="shared" si="0"/>
        <v>2600</v>
      </c>
      <c r="E27" s="380">
        <v>2500</v>
      </c>
      <c r="F27" s="380">
        <f>D27</f>
        <v>2600</v>
      </c>
      <c r="G27" s="511">
        <f t="shared" si="2"/>
        <v>-100</v>
      </c>
      <c r="H27" s="512">
        <f t="shared" si="3"/>
        <v>1820</v>
      </c>
      <c r="I27" s="245"/>
      <c r="L27" s="230">
        <f t="shared" si="4"/>
        <v>1.25</v>
      </c>
      <c r="N27" s="231">
        <f t="shared" si="5"/>
        <v>1.3</v>
      </c>
      <c r="Q27" s="226">
        <f t="shared" si="6"/>
        <v>0.3</v>
      </c>
    </row>
    <row r="28" spans="1:17" ht="31" x14ac:dyDescent="0.35">
      <c r="A28" s="156">
        <v>4</v>
      </c>
      <c r="B28" s="112" t="s">
        <v>6828</v>
      </c>
      <c r="C28" s="371">
        <v>3000</v>
      </c>
      <c r="D28" s="509">
        <f t="shared" si="0"/>
        <v>3900</v>
      </c>
      <c r="E28" s="380">
        <v>3800</v>
      </c>
      <c r="F28" s="380">
        <f>D28</f>
        <v>3900</v>
      </c>
      <c r="G28" s="511">
        <f t="shared" si="2"/>
        <v>-100</v>
      </c>
      <c r="H28" s="512">
        <f t="shared" si="3"/>
        <v>2730</v>
      </c>
      <c r="I28" s="245"/>
      <c r="L28" s="230">
        <f t="shared" si="4"/>
        <v>1.2666666666666666</v>
      </c>
      <c r="N28" s="231">
        <f t="shared" si="5"/>
        <v>1.3</v>
      </c>
      <c r="Q28" s="226">
        <f t="shared" si="6"/>
        <v>0.3</v>
      </c>
    </row>
    <row r="29" spans="1:17" ht="31" x14ac:dyDescent="0.35">
      <c r="A29" s="156">
        <v>5</v>
      </c>
      <c r="B29" s="112" t="s">
        <v>6829</v>
      </c>
      <c r="C29" s="371">
        <v>3500</v>
      </c>
      <c r="D29" s="509">
        <f t="shared" si="0"/>
        <v>4550</v>
      </c>
      <c r="E29" s="380">
        <v>4500</v>
      </c>
      <c r="F29" s="380">
        <v>4600</v>
      </c>
      <c r="G29" s="511">
        <f t="shared" si="2"/>
        <v>-50</v>
      </c>
      <c r="H29" s="512">
        <f t="shared" si="3"/>
        <v>3220</v>
      </c>
      <c r="I29" s="245"/>
      <c r="L29" s="230">
        <f t="shared" si="4"/>
        <v>1.2857142857142858</v>
      </c>
      <c r="N29" s="231">
        <f t="shared" si="5"/>
        <v>1.3142857142857143</v>
      </c>
      <c r="Q29" s="226">
        <f t="shared" si="6"/>
        <v>0.31428571428571428</v>
      </c>
    </row>
    <row r="30" spans="1:17" ht="31" x14ac:dyDescent="0.35">
      <c r="A30" s="156">
        <v>6</v>
      </c>
      <c r="B30" s="112" t="s">
        <v>6830</v>
      </c>
      <c r="C30" s="371">
        <v>2000</v>
      </c>
      <c r="D30" s="509">
        <f t="shared" si="0"/>
        <v>2600</v>
      </c>
      <c r="E30" s="380">
        <v>2500</v>
      </c>
      <c r="F30" s="380">
        <v>2600</v>
      </c>
      <c r="G30" s="511">
        <f t="shared" si="2"/>
        <v>-100</v>
      </c>
      <c r="H30" s="512">
        <f t="shared" si="3"/>
        <v>1820</v>
      </c>
      <c r="I30" s="245"/>
      <c r="L30" s="230">
        <f t="shared" si="4"/>
        <v>1.25</v>
      </c>
      <c r="N30" s="231">
        <f t="shared" si="5"/>
        <v>1.3</v>
      </c>
      <c r="Q30" s="226">
        <f t="shared" si="6"/>
        <v>0.3</v>
      </c>
    </row>
    <row r="31" spans="1:17" x14ac:dyDescent="0.35">
      <c r="A31" s="156">
        <v>7</v>
      </c>
      <c r="B31" s="112" t="s">
        <v>4392</v>
      </c>
      <c r="C31" s="371">
        <v>2500</v>
      </c>
      <c r="D31" s="509">
        <f t="shared" si="0"/>
        <v>3250</v>
      </c>
      <c r="E31" s="380">
        <v>3200</v>
      </c>
      <c r="F31" s="380">
        <v>3200</v>
      </c>
      <c r="G31" s="511">
        <f t="shared" si="2"/>
        <v>-50</v>
      </c>
      <c r="H31" s="512">
        <f t="shared" si="3"/>
        <v>2240</v>
      </c>
      <c r="I31" s="245"/>
      <c r="L31" s="230">
        <f t="shared" si="4"/>
        <v>1.28</v>
      </c>
      <c r="N31" s="231">
        <f t="shared" si="5"/>
        <v>1.28</v>
      </c>
      <c r="Q31" s="226">
        <f t="shared" si="6"/>
        <v>0.28000000000000003</v>
      </c>
    </row>
    <row r="32" spans="1:17" x14ac:dyDescent="0.35">
      <c r="A32" s="156">
        <v>8</v>
      </c>
      <c r="B32" s="112" t="s">
        <v>4393</v>
      </c>
      <c r="C32" s="371">
        <v>4500</v>
      </c>
      <c r="D32" s="509">
        <f t="shared" si="0"/>
        <v>5850</v>
      </c>
      <c r="E32" s="380">
        <v>5500</v>
      </c>
      <c r="F32" s="380">
        <v>5800</v>
      </c>
      <c r="G32" s="511">
        <f t="shared" si="2"/>
        <v>-350</v>
      </c>
      <c r="H32" s="512">
        <f t="shared" si="3"/>
        <v>4060</v>
      </c>
      <c r="I32" s="245"/>
      <c r="L32" s="230">
        <f t="shared" si="4"/>
        <v>1.2222222222222223</v>
      </c>
      <c r="N32" s="231">
        <f t="shared" si="5"/>
        <v>1.288888888888889</v>
      </c>
      <c r="Q32" s="226">
        <f t="shared" si="6"/>
        <v>0.28888888888888886</v>
      </c>
    </row>
    <row r="33" spans="1:17" x14ac:dyDescent="0.35">
      <c r="A33" s="156">
        <v>9</v>
      </c>
      <c r="B33" s="112" t="s">
        <v>4394</v>
      </c>
      <c r="C33" s="371">
        <v>3000</v>
      </c>
      <c r="D33" s="509">
        <f t="shared" si="0"/>
        <v>3900</v>
      </c>
      <c r="E33" s="380">
        <v>3800</v>
      </c>
      <c r="F33" s="380">
        <v>3900</v>
      </c>
      <c r="G33" s="511">
        <f t="shared" si="2"/>
        <v>-100</v>
      </c>
      <c r="H33" s="512">
        <f t="shared" si="3"/>
        <v>2730</v>
      </c>
      <c r="I33" s="245"/>
      <c r="L33" s="230">
        <f t="shared" si="4"/>
        <v>1.2666666666666666</v>
      </c>
      <c r="N33" s="231">
        <f t="shared" si="5"/>
        <v>1.3</v>
      </c>
      <c r="Q33" s="226">
        <f t="shared" si="6"/>
        <v>0.3</v>
      </c>
    </row>
    <row r="34" spans="1:17" ht="31" x14ac:dyDescent="0.35">
      <c r="A34" s="156">
        <v>10</v>
      </c>
      <c r="B34" s="112" t="s">
        <v>4395</v>
      </c>
      <c r="C34" s="371">
        <v>1500</v>
      </c>
      <c r="D34" s="509">
        <f t="shared" si="0"/>
        <v>1950</v>
      </c>
      <c r="E34" s="380">
        <v>2000</v>
      </c>
      <c r="F34" s="380">
        <f>E34</f>
        <v>2000</v>
      </c>
      <c r="G34" s="511">
        <f t="shared" si="2"/>
        <v>50</v>
      </c>
      <c r="H34" s="512">
        <f t="shared" si="3"/>
        <v>1400</v>
      </c>
      <c r="I34" s="245"/>
      <c r="L34" s="230">
        <f t="shared" si="4"/>
        <v>1.3333333333333333</v>
      </c>
      <c r="N34" s="231">
        <f t="shared" si="5"/>
        <v>1.3333333333333333</v>
      </c>
      <c r="Q34" s="226">
        <f t="shared" si="6"/>
        <v>0.33333333333333331</v>
      </c>
    </row>
    <row r="35" spans="1:17" x14ac:dyDescent="0.35">
      <c r="A35" s="156">
        <v>11</v>
      </c>
      <c r="B35" s="112" t="s">
        <v>4396</v>
      </c>
      <c r="C35" s="371">
        <v>1000</v>
      </c>
      <c r="D35" s="509">
        <f t="shared" si="0"/>
        <v>1300</v>
      </c>
      <c r="E35" s="380">
        <v>1500</v>
      </c>
      <c r="F35" s="380">
        <f t="shared" ref="F35:F38" si="8">E35</f>
        <v>1500</v>
      </c>
      <c r="G35" s="511">
        <f t="shared" si="2"/>
        <v>200</v>
      </c>
      <c r="H35" s="512">
        <f t="shared" si="3"/>
        <v>1050</v>
      </c>
      <c r="I35" s="245"/>
      <c r="L35" s="230">
        <f t="shared" si="4"/>
        <v>1.5</v>
      </c>
      <c r="N35" s="231">
        <f t="shared" si="5"/>
        <v>1.5</v>
      </c>
      <c r="Q35" s="226">
        <f t="shared" si="6"/>
        <v>0.5</v>
      </c>
    </row>
    <row r="36" spans="1:17" ht="31" x14ac:dyDescent="0.35">
      <c r="A36" s="156">
        <v>12</v>
      </c>
      <c r="B36" s="112" t="s">
        <v>4397</v>
      </c>
      <c r="C36" s="371">
        <v>800</v>
      </c>
      <c r="D36" s="509">
        <f t="shared" si="0"/>
        <v>1040</v>
      </c>
      <c r="E36" s="380">
        <v>1300</v>
      </c>
      <c r="F36" s="380">
        <f t="shared" si="8"/>
        <v>1300</v>
      </c>
      <c r="G36" s="511">
        <f t="shared" si="2"/>
        <v>260</v>
      </c>
      <c r="H36" s="512">
        <f t="shared" si="3"/>
        <v>910</v>
      </c>
      <c r="I36" s="245"/>
      <c r="L36" s="230">
        <f t="shared" si="4"/>
        <v>1.625</v>
      </c>
      <c r="N36" s="231">
        <f t="shared" si="5"/>
        <v>1.625</v>
      </c>
      <c r="Q36" s="226">
        <f t="shared" si="6"/>
        <v>0.625</v>
      </c>
    </row>
    <row r="37" spans="1:17" ht="31" x14ac:dyDescent="0.35">
      <c r="A37" s="156">
        <v>13</v>
      </c>
      <c r="B37" s="112" t="s">
        <v>4398</v>
      </c>
      <c r="C37" s="371">
        <v>1000</v>
      </c>
      <c r="D37" s="509">
        <f t="shared" si="0"/>
        <v>1300</v>
      </c>
      <c r="E37" s="380">
        <v>1800</v>
      </c>
      <c r="F37" s="380">
        <f t="shared" si="8"/>
        <v>1800</v>
      </c>
      <c r="G37" s="511">
        <f t="shared" si="2"/>
        <v>500</v>
      </c>
      <c r="H37" s="512">
        <f t="shared" si="3"/>
        <v>1260</v>
      </c>
      <c r="I37" s="245"/>
      <c r="L37" s="230">
        <f t="shared" si="4"/>
        <v>1.8</v>
      </c>
      <c r="N37" s="231">
        <f t="shared" si="5"/>
        <v>1.8</v>
      </c>
      <c r="Q37" s="226">
        <f t="shared" si="6"/>
        <v>0.8</v>
      </c>
    </row>
    <row r="38" spans="1:17" ht="31" x14ac:dyDescent="0.35">
      <c r="A38" s="156">
        <v>14</v>
      </c>
      <c r="B38" s="112" t="s">
        <v>4399</v>
      </c>
      <c r="C38" s="371">
        <v>800</v>
      </c>
      <c r="D38" s="509">
        <f t="shared" si="0"/>
        <v>1040</v>
      </c>
      <c r="E38" s="380">
        <v>1500</v>
      </c>
      <c r="F38" s="380">
        <f t="shared" si="8"/>
        <v>1500</v>
      </c>
      <c r="G38" s="511">
        <f t="shared" si="2"/>
        <v>460</v>
      </c>
      <c r="H38" s="512">
        <f t="shared" si="3"/>
        <v>1050</v>
      </c>
      <c r="I38" s="245"/>
      <c r="L38" s="230">
        <f t="shared" si="4"/>
        <v>1.875</v>
      </c>
      <c r="N38" s="231">
        <f t="shared" si="5"/>
        <v>1.875</v>
      </c>
      <c r="Q38" s="226">
        <f t="shared" si="6"/>
        <v>0.875</v>
      </c>
    </row>
    <row r="39" spans="1:17" ht="30" x14ac:dyDescent="0.35">
      <c r="A39" s="110" t="s">
        <v>2900</v>
      </c>
      <c r="B39" s="157" t="s">
        <v>4400</v>
      </c>
      <c r="C39" s="372"/>
      <c r="D39" s="509">
        <f t="shared" si="0"/>
        <v>0</v>
      </c>
      <c r="E39" s="380"/>
      <c r="F39" s="380"/>
      <c r="G39" s="511">
        <f t="shared" si="2"/>
        <v>0</v>
      </c>
      <c r="H39" s="512"/>
      <c r="I39" s="245"/>
      <c r="L39" s="230" t="e">
        <f t="shared" si="4"/>
        <v>#DIV/0!</v>
      </c>
      <c r="N39" s="231" t="e">
        <f t="shared" si="5"/>
        <v>#DIV/0!</v>
      </c>
      <c r="Q39" s="226" t="e">
        <f t="shared" si="6"/>
        <v>#DIV/0!</v>
      </c>
    </row>
    <row r="40" spans="1:17" x14ac:dyDescent="0.35">
      <c r="A40" s="110" t="s">
        <v>12</v>
      </c>
      <c r="B40" s="168" t="s">
        <v>6831</v>
      </c>
      <c r="C40" s="372"/>
      <c r="D40" s="509">
        <f t="shared" si="0"/>
        <v>0</v>
      </c>
      <c r="E40" s="380"/>
      <c r="F40" s="380"/>
      <c r="G40" s="511">
        <f t="shared" si="2"/>
        <v>0</v>
      </c>
      <c r="H40" s="512"/>
      <c r="I40" s="245"/>
      <c r="L40" s="230"/>
      <c r="N40" s="231"/>
    </row>
    <row r="41" spans="1:17" x14ac:dyDescent="0.35">
      <c r="A41" s="156">
        <v>1</v>
      </c>
      <c r="B41" s="112" t="s">
        <v>6832</v>
      </c>
      <c r="C41" s="371"/>
      <c r="D41" s="509">
        <f t="shared" si="0"/>
        <v>0</v>
      </c>
      <c r="E41" s="380"/>
      <c r="F41" s="380"/>
      <c r="G41" s="511">
        <f t="shared" si="2"/>
        <v>0</v>
      </c>
      <c r="H41" s="512"/>
      <c r="I41" s="245"/>
      <c r="L41" s="230"/>
      <c r="N41" s="231"/>
    </row>
    <row r="42" spans="1:17" ht="62" x14ac:dyDescent="0.35">
      <c r="A42" s="156" t="s">
        <v>67</v>
      </c>
      <c r="B42" s="112" t="s">
        <v>6404</v>
      </c>
      <c r="C42" s="371">
        <v>1500</v>
      </c>
      <c r="D42" s="509">
        <f t="shared" si="0"/>
        <v>1950</v>
      </c>
      <c r="E42" s="380">
        <v>2000</v>
      </c>
      <c r="F42" s="380">
        <f>E42</f>
        <v>2000</v>
      </c>
      <c r="G42" s="511">
        <f t="shared" si="2"/>
        <v>50</v>
      </c>
      <c r="H42" s="512">
        <f t="shared" si="3"/>
        <v>1400</v>
      </c>
      <c r="I42" s="245" t="s">
        <v>6833</v>
      </c>
      <c r="L42" s="230"/>
      <c r="N42" s="231"/>
    </row>
    <row r="43" spans="1:17" ht="84" x14ac:dyDescent="0.35">
      <c r="A43" s="156" t="s">
        <v>69</v>
      </c>
      <c r="B43" s="233" t="s">
        <v>6834</v>
      </c>
      <c r="C43" s="371">
        <v>1300</v>
      </c>
      <c r="D43" s="509">
        <f t="shared" si="0"/>
        <v>1690</v>
      </c>
      <c r="E43" s="380">
        <v>1800</v>
      </c>
      <c r="F43" s="380">
        <f>E43</f>
        <v>1800</v>
      </c>
      <c r="G43" s="511">
        <f t="shared" si="2"/>
        <v>110</v>
      </c>
      <c r="H43" s="512">
        <f t="shared" si="3"/>
        <v>1260</v>
      </c>
      <c r="I43" s="245" t="s">
        <v>6927</v>
      </c>
      <c r="L43" s="230">
        <f t="shared" si="4"/>
        <v>1.3846153846153846</v>
      </c>
      <c r="N43" s="231">
        <f t="shared" si="5"/>
        <v>1.3846153846153846</v>
      </c>
      <c r="Q43" s="226">
        <f t="shared" si="6"/>
        <v>0.38461538461538464</v>
      </c>
    </row>
    <row r="44" spans="1:17" ht="46.5" x14ac:dyDescent="0.35">
      <c r="A44" s="156" t="s">
        <v>71</v>
      </c>
      <c r="B44" s="112" t="s">
        <v>6405</v>
      </c>
      <c r="C44" s="371"/>
      <c r="D44" s="509">
        <f t="shared" si="0"/>
        <v>0</v>
      </c>
      <c r="E44" s="380"/>
      <c r="F44" s="380"/>
      <c r="G44" s="511">
        <f t="shared" si="2"/>
        <v>0</v>
      </c>
      <c r="H44" s="512"/>
      <c r="I44" s="245" t="s">
        <v>6833</v>
      </c>
      <c r="L44" s="230" t="e">
        <f t="shared" si="4"/>
        <v>#DIV/0!</v>
      </c>
      <c r="N44" s="231" t="e">
        <f t="shared" si="5"/>
        <v>#DIV/0!</v>
      </c>
      <c r="Q44" s="226" t="e">
        <f t="shared" si="6"/>
        <v>#DIV/0!</v>
      </c>
    </row>
    <row r="45" spans="1:17" ht="31" x14ac:dyDescent="0.35">
      <c r="A45" s="156" t="s">
        <v>3223</v>
      </c>
      <c r="B45" s="112" t="s">
        <v>6406</v>
      </c>
      <c r="C45" s="371">
        <v>1500</v>
      </c>
      <c r="D45" s="509">
        <f t="shared" si="0"/>
        <v>1950</v>
      </c>
      <c r="E45" s="380">
        <v>1900</v>
      </c>
      <c r="F45" s="380">
        <v>2000</v>
      </c>
      <c r="G45" s="511">
        <f t="shared" si="2"/>
        <v>-50</v>
      </c>
      <c r="H45" s="512">
        <f t="shared" si="3"/>
        <v>1400</v>
      </c>
      <c r="I45" s="245" t="s">
        <v>6833</v>
      </c>
      <c r="L45" s="230"/>
      <c r="N45" s="231"/>
    </row>
    <row r="46" spans="1:17" ht="31" x14ac:dyDescent="0.35">
      <c r="A46" s="156" t="s">
        <v>3225</v>
      </c>
      <c r="B46" s="112" t="s">
        <v>6407</v>
      </c>
      <c r="C46" s="371">
        <v>1100</v>
      </c>
      <c r="D46" s="509">
        <f t="shared" si="0"/>
        <v>1430</v>
      </c>
      <c r="E46" s="380">
        <v>1400</v>
      </c>
      <c r="F46" s="380">
        <f>E46</f>
        <v>1400</v>
      </c>
      <c r="G46" s="511">
        <f t="shared" si="2"/>
        <v>-30</v>
      </c>
      <c r="H46" s="512">
        <f t="shared" si="3"/>
        <v>980</v>
      </c>
      <c r="I46" s="245" t="s">
        <v>6833</v>
      </c>
      <c r="L46" s="230">
        <f t="shared" si="4"/>
        <v>1.2727272727272727</v>
      </c>
      <c r="N46" s="231">
        <f t="shared" si="5"/>
        <v>1.2727272727272727</v>
      </c>
      <c r="Q46" s="226">
        <f t="shared" si="6"/>
        <v>0.27272727272727271</v>
      </c>
    </row>
    <row r="47" spans="1:17" ht="31" x14ac:dyDescent="0.35">
      <c r="A47" s="156" t="s">
        <v>3227</v>
      </c>
      <c r="B47" s="112" t="s">
        <v>4401</v>
      </c>
      <c r="C47" s="371"/>
      <c r="D47" s="509">
        <f t="shared" si="0"/>
        <v>0</v>
      </c>
      <c r="E47" s="380">
        <v>1300</v>
      </c>
      <c r="F47" s="380">
        <f>E47</f>
        <v>1300</v>
      </c>
      <c r="G47" s="511">
        <f t="shared" si="2"/>
        <v>1300</v>
      </c>
      <c r="H47" s="512">
        <f t="shared" si="3"/>
        <v>910</v>
      </c>
      <c r="I47" s="245" t="s">
        <v>3545</v>
      </c>
      <c r="L47" s="230" t="e">
        <f t="shared" si="4"/>
        <v>#DIV/0!</v>
      </c>
      <c r="N47" s="231" t="e">
        <f t="shared" si="5"/>
        <v>#DIV/0!</v>
      </c>
      <c r="Q47" s="226" t="e">
        <f t="shared" si="6"/>
        <v>#DIV/0!</v>
      </c>
    </row>
    <row r="48" spans="1:17" ht="31" x14ac:dyDescent="0.35">
      <c r="A48" s="156" t="s">
        <v>389</v>
      </c>
      <c r="B48" s="112" t="s">
        <v>6835</v>
      </c>
      <c r="C48" s="371"/>
      <c r="D48" s="509">
        <f t="shared" si="0"/>
        <v>0</v>
      </c>
      <c r="E48" s="380"/>
      <c r="F48" s="380"/>
      <c r="G48" s="511">
        <f t="shared" si="2"/>
        <v>0</v>
      </c>
      <c r="H48" s="512"/>
      <c r="I48" s="245"/>
      <c r="L48" s="230"/>
      <c r="N48" s="231"/>
    </row>
    <row r="49" spans="1:17" ht="31" x14ac:dyDescent="0.35">
      <c r="A49" s="156" t="s">
        <v>2489</v>
      </c>
      <c r="B49" s="112" t="s">
        <v>4402</v>
      </c>
      <c r="C49" s="371">
        <v>2000</v>
      </c>
      <c r="D49" s="509">
        <f t="shared" si="0"/>
        <v>2600</v>
      </c>
      <c r="E49" s="380">
        <v>2500</v>
      </c>
      <c r="F49" s="380">
        <v>2600</v>
      </c>
      <c r="G49" s="511">
        <f t="shared" si="2"/>
        <v>-100</v>
      </c>
      <c r="H49" s="512">
        <f t="shared" si="3"/>
        <v>1820</v>
      </c>
      <c r="I49" s="245"/>
      <c r="L49" s="230"/>
      <c r="N49" s="231"/>
    </row>
    <row r="50" spans="1:17" ht="31" x14ac:dyDescent="0.35">
      <c r="A50" s="156" t="s">
        <v>2491</v>
      </c>
      <c r="B50" s="112" t="s">
        <v>6836</v>
      </c>
      <c r="C50" s="371">
        <v>1300</v>
      </c>
      <c r="D50" s="509">
        <f t="shared" si="0"/>
        <v>1690</v>
      </c>
      <c r="E50" s="380">
        <v>1600</v>
      </c>
      <c r="F50" s="380">
        <v>1700</v>
      </c>
      <c r="G50" s="511">
        <f t="shared" si="2"/>
        <v>-90</v>
      </c>
      <c r="H50" s="512">
        <f t="shared" si="3"/>
        <v>1190</v>
      </c>
      <c r="I50" s="245"/>
      <c r="L50" s="230">
        <f t="shared" si="4"/>
        <v>1.2307692307692308</v>
      </c>
      <c r="N50" s="231">
        <f t="shared" si="5"/>
        <v>1.3076923076923077</v>
      </c>
      <c r="Q50" s="226">
        <f t="shared" si="6"/>
        <v>0.30769230769230771</v>
      </c>
    </row>
    <row r="51" spans="1:17" ht="31" x14ac:dyDescent="0.35">
      <c r="A51" s="156" t="s">
        <v>1886</v>
      </c>
      <c r="B51" s="165" t="s">
        <v>6837</v>
      </c>
      <c r="C51" s="371">
        <v>1700</v>
      </c>
      <c r="D51" s="509">
        <f t="shared" si="0"/>
        <v>2210</v>
      </c>
      <c r="E51" s="380">
        <v>2200</v>
      </c>
      <c r="F51" s="380">
        <v>2200</v>
      </c>
      <c r="G51" s="511">
        <f t="shared" si="2"/>
        <v>-10</v>
      </c>
      <c r="H51" s="512">
        <f t="shared" si="3"/>
        <v>1540</v>
      </c>
      <c r="I51" s="245"/>
      <c r="L51" s="230">
        <f t="shared" si="4"/>
        <v>1.2941176470588236</v>
      </c>
      <c r="N51" s="231">
        <f t="shared" si="5"/>
        <v>1.2941176470588236</v>
      </c>
      <c r="Q51" s="226">
        <f t="shared" si="6"/>
        <v>0.29411764705882354</v>
      </c>
    </row>
    <row r="52" spans="1:17" ht="31" x14ac:dyDescent="0.35">
      <c r="A52" s="156" t="s">
        <v>1888</v>
      </c>
      <c r="B52" s="112" t="s">
        <v>4403</v>
      </c>
      <c r="C52" s="371">
        <v>1700</v>
      </c>
      <c r="D52" s="509">
        <f t="shared" si="0"/>
        <v>2210</v>
      </c>
      <c r="E52" s="380">
        <v>2200</v>
      </c>
      <c r="F52" s="380">
        <v>2200</v>
      </c>
      <c r="G52" s="511">
        <f t="shared" si="2"/>
        <v>-10</v>
      </c>
      <c r="H52" s="512">
        <f t="shared" si="3"/>
        <v>1540</v>
      </c>
      <c r="I52" s="245"/>
      <c r="L52" s="230">
        <f t="shared" si="4"/>
        <v>1.2941176470588236</v>
      </c>
      <c r="N52" s="231">
        <f t="shared" si="5"/>
        <v>1.2941176470588236</v>
      </c>
      <c r="Q52" s="226">
        <f t="shared" si="6"/>
        <v>0.29411764705882354</v>
      </c>
    </row>
    <row r="53" spans="1:17" ht="56" x14ac:dyDescent="0.35">
      <c r="A53" s="156" t="s">
        <v>2138</v>
      </c>
      <c r="B53" s="112" t="s">
        <v>6838</v>
      </c>
      <c r="C53" s="371">
        <v>1300</v>
      </c>
      <c r="D53" s="509">
        <f t="shared" si="0"/>
        <v>1690</v>
      </c>
      <c r="E53" s="380">
        <v>1600</v>
      </c>
      <c r="F53" s="380">
        <v>1700</v>
      </c>
      <c r="G53" s="511">
        <f t="shared" si="2"/>
        <v>-90</v>
      </c>
      <c r="H53" s="512">
        <f t="shared" si="3"/>
        <v>1190</v>
      </c>
      <c r="I53" s="245" t="s">
        <v>6928</v>
      </c>
      <c r="L53" s="230">
        <f t="shared" si="4"/>
        <v>1.2307692307692308</v>
      </c>
      <c r="N53" s="231">
        <f t="shared" si="5"/>
        <v>1.3076923076923077</v>
      </c>
      <c r="Q53" s="226">
        <f t="shared" si="6"/>
        <v>0.30769230769230771</v>
      </c>
    </row>
    <row r="54" spans="1:17" ht="56" x14ac:dyDescent="0.35">
      <c r="A54" s="128" t="s">
        <v>2140</v>
      </c>
      <c r="B54" s="233" t="s">
        <v>6839</v>
      </c>
      <c r="C54" s="371">
        <v>1300</v>
      </c>
      <c r="D54" s="509">
        <f t="shared" si="0"/>
        <v>1690</v>
      </c>
      <c r="E54" s="380">
        <v>1600</v>
      </c>
      <c r="F54" s="380">
        <v>1700</v>
      </c>
      <c r="G54" s="511">
        <f t="shared" si="2"/>
        <v>-90</v>
      </c>
      <c r="H54" s="512">
        <f t="shared" si="3"/>
        <v>1190</v>
      </c>
      <c r="I54" s="245" t="s">
        <v>6929</v>
      </c>
      <c r="L54" s="230">
        <f t="shared" si="4"/>
        <v>1.2307692307692308</v>
      </c>
      <c r="N54" s="231">
        <f t="shared" si="5"/>
        <v>1.3076923076923077</v>
      </c>
      <c r="Q54" s="226">
        <f t="shared" si="6"/>
        <v>0.30769230769230771</v>
      </c>
    </row>
    <row r="55" spans="1:17" ht="42" x14ac:dyDescent="0.35">
      <c r="A55" s="128" t="s">
        <v>3676</v>
      </c>
      <c r="B55" s="233" t="s">
        <v>6840</v>
      </c>
      <c r="C55" s="371">
        <v>1300</v>
      </c>
      <c r="D55" s="509">
        <f t="shared" si="0"/>
        <v>1690</v>
      </c>
      <c r="E55" s="380">
        <v>1600</v>
      </c>
      <c r="F55" s="380">
        <v>1700</v>
      </c>
      <c r="G55" s="511">
        <f t="shared" si="2"/>
        <v>-90</v>
      </c>
      <c r="H55" s="512">
        <f t="shared" si="3"/>
        <v>1190</v>
      </c>
      <c r="I55" s="245" t="s">
        <v>6930</v>
      </c>
      <c r="L55" s="230">
        <f t="shared" si="4"/>
        <v>1.2307692307692308</v>
      </c>
      <c r="N55" s="231">
        <f t="shared" si="5"/>
        <v>1.3076923076923077</v>
      </c>
      <c r="Q55" s="226">
        <f t="shared" si="6"/>
        <v>0.30769230769230771</v>
      </c>
    </row>
    <row r="56" spans="1:17" ht="31" x14ac:dyDescent="0.35">
      <c r="A56" s="156" t="s">
        <v>3678</v>
      </c>
      <c r="B56" s="112" t="s">
        <v>4404</v>
      </c>
      <c r="C56" s="371">
        <v>2500</v>
      </c>
      <c r="D56" s="509">
        <f t="shared" si="0"/>
        <v>3250</v>
      </c>
      <c r="E56" s="380">
        <v>3200</v>
      </c>
      <c r="F56" s="380">
        <v>3200</v>
      </c>
      <c r="G56" s="511">
        <f t="shared" si="2"/>
        <v>-50</v>
      </c>
      <c r="H56" s="512">
        <f t="shared" si="3"/>
        <v>2240</v>
      </c>
      <c r="I56" s="245"/>
      <c r="L56" s="230">
        <f t="shared" si="4"/>
        <v>1.28</v>
      </c>
      <c r="N56" s="231">
        <f t="shared" si="5"/>
        <v>1.28</v>
      </c>
      <c r="Q56" s="226">
        <f t="shared" si="6"/>
        <v>0.28000000000000003</v>
      </c>
    </row>
    <row r="57" spans="1:17" ht="31" x14ac:dyDescent="0.35">
      <c r="A57" s="156" t="s">
        <v>3680</v>
      </c>
      <c r="B57" s="112" t="s">
        <v>4405</v>
      </c>
      <c r="C57" s="371">
        <v>1500</v>
      </c>
      <c r="D57" s="509">
        <f t="shared" si="0"/>
        <v>1950</v>
      </c>
      <c r="E57" s="380">
        <v>1900</v>
      </c>
      <c r="F57" s="380">
        <v>2000</v>
      </c>
      <c r="G57" s="511">
        <f t="shared" si="2"/>
        <v>-50</v>
      </c>
      <c r="H57" s="512">
        <f t="shared" si="3"/>
        <v>1400</v>
      </c>
      <c r="I57" s="245"/>
      <c r="L57" s="230">
        <f t="shared" si="4"/>
        <v>1.2666666666666666</v>
      </c>
      <c r="N57" s="231">
        <f t="shared" si="5"/>
        <v>1.3333333333333333</v>
      </c>
      <c r="Q57" s="226">
        <f t="shared" si="6"/>
        <v>0.33333333333333331</v>
      </c>
    </row>
    <row r="58" spans="1:17" ht="112" x14ac:dyDescent="0.35">
      <c r="A58" s="156" t="s">
        <v>3682</v>
      </c>
      <c r="B58" s="233" t="s">
        <v>6841</v>
      </c>
      <c r="C58" s="371">
        <v>1300</v>
      </c>
      <c r="D58" s="509">
        <f t="shared" si="0"/>
        <v>1690</v>
      </c>
      <c r="E58" s="380">
        <v>1600</v>
      </c>
      <c r="F58" s="380">
        <v>1700</v>
      </c>
      <c r="G58" s="511">
        <f t="shared" si="2"/>
        <v>-90</v>
      </c>
      <c r="H58" s="512">
        <f t="shared" si="3"/>
        <v>1190</v>
      </c>
      <c r="I58" s="245" t="s">
        <v>6931</v>
      </c>
      <c r="L58" s="230">
        <f t="shared" si="4"/>
        <v>1.2307692307692308</v>
      </c>
      <c r="N58" s="231">
        <f t="shared" si="5"/>
        <v>1.3076923076923077</v>
      </c>
      <c r="Q58" s="226">
        <f t="shared" si="6"/>
        <v>0.30769230769230771</v>
      </c>
    </row>
    <row r="59" spans="1:17" ht="62" x14ac:dyDescent="0.35">
      <c r="A59" s="156" t="s">
        <v>3684</v>
      </c>
      <c r="B59" s="112" t="s">
        <v>6842</v>
      </c>
      <c r="C59" s="371">
        <v>1300</v>
      </c>
      <c r="D59" s="509">
        <f t="shared" si="0"/>
        <v>1690</v>
      </c>
      <c r="E59" s="380">
        <v>1600</v>
      </c>
      <c r="F59" s="380">
        <v>1700</v>
      </c>
      <c r="G59" s="511">
        <f t="shared" si="2"/>
        <v>-90</v>
      </c>
      <c r="H59" s="512">
        <f t="shared" si="3"/>
        <v>1190</v>
      </c>
      <c r="I59" s="245" t="s">
        <v>6932</v>
      </c>
      <c r="L59" s="230">
        <f t="shared" si="4"/>
        <v>1.2307692307692308</v>
      </c>
      <c r="N59" s="231">
        <f t="shared" si="5"/>
        <v>1.3076923076923077</v>
      </c>
      <c r="Q59" s="226">
        <f t="shared" si="6"/>
        <v>0.30769230769230771</v>
      </c>
    </row>
    <row r="60" spans="1:17" ht="31" x14ac:dyDescent="0.35">
      <c r="A60" s="156" t="s">
        <v>3686</v>
      </c>
      <c r="B60" s="112" t="s">
        <v>6843</v>
      </c>
      <c r="C60" s="371">
        <v>1500</v>
      </c>
      <c r="D60" s="509">
        <f t="shared" si="0"/>
        <v>1950</v>
      </c>
      <c r="E60" s="380">
        <v>1900</v>
      </c>
      <c r="F60" s="380">
        <v>2000</v>
      </c>
      <c r="G60" s="511">
        <f t="shared" si="2"/>
        <v>-50</v>
      </c>
      <c r="H60" s="512">
        <f t="shared" si="3"/>
        <v>1400</v>
      </c>
      <c r="I60" s="245" t="s">
        <v>6933</v>
      </c>
      <c r="L60" s="230">
        <f t="shared" si="4"/>
        <v>1.2666666666666666</v>
      </c>
      <c r="N60" s="231">
        <f t="shared" si="5"/>
        <v>1.3333333333333333</v>
      </c>
      <c r="Q60" s="226">
        <f t="shared" si="6"/>
        <v>0.33333333333333331</v>
      </c>
    </row>
    <row r="61" spans="1:17" ht="31" x14ac:dyDescent="0.35">
      <c r="A61" s="156" t="s">
        <v>3688</v>
      </c>
      <c r="B61" s="112" t="s">
        <v>4406</v>
      </c>
      <c r="C61" s="371">
        <v>1300</v>
      </c>
      <c r="D61" s="509">
        <f t="shared" si="0"/>
        <v>1690</v>
      </c>
      <c r="E61" s="380">
        <v>1600</v>
      </c>
      <c r="F61" s="380">
        <v>1700</v>
      </c>
      <c r="G61" s="511">
        <f t="shared" si="2"/>
        <v>-90</v>
      </c>
      <c r="H61" s="512">
        <f t="shared" si="3"/>
        <v>1190</v>
      </c>
      <c r="I61" s="245"/>
      <c r="L61" s="230">
        <f t="shared" si="4"/>
        <v>1.2307692307692308</v>
      </c>
      <c r="N61" s="231">
        <f t="shared" si="5"/>
        <v>1.3076923076923077</v>
      </c>
      <c r="Q61" s="226">
        <f t="shared" si="6"/>
        <v>0.30769230769230771</v>
      </c>
    </row>
    <row r="62" spans="1:17" x14ac:dyDescent="0.35">
      <c r="A62" s="156" t="s">
        <v>4407</v>
      </c>
      <c r="B62" s="112" t="s">
        <v>6844</v>
      </c>
      <c r="C62" s="371">
        <v>1500</v>
      </c>
      <c r="D62" s="509">
        <f t="shared" si="0"/>
        <v>1950</v>
      </c>
      <c r="E62" s="380">
        <v>1900</v>
      </c>
      <c r="F62" s="380">
        <v>2000</v>
      </c>
      <c r="G62" s="511">
        <f t="shared" si="2"/>
        <v>-50</v>
      </c>
      <c r="H62" s="512">
        <f t="shared" si="3"/>
        <v>1400</v>
      </c>
      <c r="I62" s="245"/>
      <c r="L62" s="230">
        <f t="shared" si="4"/>
        <v>1.2666666666666666</v>
      </c>
      <c r="N62" s="231">
        <f t="shared" si="5"/>
        <v>1.3333333333333333</v>
      </c>
      <c r="Q62" s="226">
        <f t="shared" si="6"/>
        <v>0.33333333333333331</v>
      </c>
    </row>
    <row r="63" spans="1:17" ht="31" x14ac:dyDescent="0.35">
      <c r="A63" s="156" t="s">
        <v>4408</v>
      </c>
      <c r="B63" s="112" t="s">
        <v>6845</v>
      </c>
      <c r="C63" s="371">
        <v>1500</v>
      </c>
      <c r="D63" s="509">
        <f t="shared" si="0"/>
        <v>1950</v>
      </c>
      <c r="E63" s="380">
        <v>1900</v>
      </c>
      <c r="F63" s="380">
        <v>2000</v>
      </c>
      <c r="G63" s="511">
        <f t="shared" si="2"/>
        <v>-50</v>
      </c>
      <c r="H63" s="512">
        <f t="shared" si="3"/>
        <v>1400</v>
      </c>
      <c r="I63" s="245"/>
      <c r="L63" s="230">
        <f t="shared" si="4"/>
        <v>1.2666666666666666</v>
      </c>
      <c r="N63" s="231">
        <f t="shared" si="5"/>
        <v>1.3333333333333333</v>
      </c>
      <c r="Q63" s="226">
        <f t="shared" si="6"/>
        <v>0.33333333333333331</v>
      </c>
    </row>
    <row r="64" spans="1:17" ht="31" x14ac:dyDescent="0.35">
      <c r="A64" s="156" t="s">
        <v>4409</v>
      </c>
      <c r="B64" s="65" t="s">
        <v>6846</v>
      </c>
      <c r="C64" s="371"/>
      <c r="D64" s="509">
        <f t="shared" si="0"/>
        <v>0</v>
      </c>
      <c r="E64" s="380">
        <v>1600</v>
      </c>
      <c r="F64" s="380">
        <f t="shared" ref="F64:F65" si="9">E64</f>
        <v>1600</v>
      </c>
      <c r="G64" s="511">
        <f t="shared" si="2"/>
        <v>1600</v>
      </c>
      <c r="H64" s="512">
        <f t="shared" si="3"/>
        <v>1120</v>
      </c>
      <c r="I64" s="245" t="s">
        <v>3545</v>
      </c>
      <c r="L64" s="230" t="e">
        <f t="shared" si="4"/>
        <v>#DIV/0!</v>
      </c>
      <c r="N64" s="231" t="e">
        <f t="shared" si="5"/>
        <v>#DIV/0!</v>
      </c>
      <c r="Q64" s="226" t="e">
        <f t="shared" si="6"/>
        <v>#DIV/0!</v>
      </c>
    </row>
    <row r="65" spans="1:17" ht="31" x14ac:dyDescent="0.35">
      <c r="A65" s="156" t="s">
        <v>4410</v>
      </c>
      <c r="B65" s="65" t="s">
        <v>6847</v>
      </c>
      <c r="C65" s="371"/>
      <c r="D65" s="509">
        <f t="shared" si="0"/>
        <v>0</v>
      </c>
      <c r="E65" s="380">
        <v>1500</v>
      </c>
      <c r="F65" s="380">
        <f t="shared" si="9"/>
        <v>1500</v>
      </c>
      <c r="G65" s="511">
        <f t="shared" si="2"/>
        <v>1500</v>
      </c>
      <c r="H65" s="512">
        <f t="shared" si="3"/>
        <v>1050</v>
      </c>
      <c r="I65" s="245" t="s">
        <v>3545</v>
      </c>
      <c r="L65" s="230"/>
      <c r="N65" s="231"/>
    </row>
    <row r="66" spans="1:17" x14ac:dyDescent="0.35">
      <c r="A66" s="156">
        <v>2</v>
      </c>
      <c r="B66" s="112" t="s">
        <v>4411</v>
      </c>
      <c r="C66" s="371"/>
      <c r="D66" s="509">
        <f t="shared" si="0"/>
        <v>0</v>
      </c>
      <c r="E66" s="380"/>
      <c r="F66" s="380"/>
      <c r="G66" s="511">
        <f t="shared" si="2"/>
        <v>0</v>
      </c>
      <c r="H66" s="512"/>
      <c r="I66" s="245"/>
      <c r="L66" s="230"/>
      <c r="N66" s="231"/>
    </row>
    <row r="67" spans="1:17" ht="31" x14ac:dyDescent="0.35">
      <c r="A67" s="156" t="s">
        <v>74</v>
      </c>
      <c r="B67" s="112" t="s">
        <v>6848</v>
      </c>
      <c r="C67" s="371"/>
      <c r="D67" s="509">
        <f t="shared" si="0"/>
        <v>0</v>
      </c>
      <c r="E67" s="380"/>
      <c r="F67" s="380"/>
      <c r="G67" s="511">
        <f t="shared" si="2"/>
        <v>0</v>
      </c>
      <c r="H67" s="512"/>
      <c r="I67" s="245" t="s">
        <v>6833</v>
      </c>
      <c r="L67" s="230"/>
      <c r="N67" s="231"/>
    </row>
    <row r="68" spans="1:17" ht="31" x14ac:dyDescent="0.35">
      <c r="A68" s="156" t="s">
        <v>4412</v>
      </c>
      <c r="B68" s="112" t="s">
        <v>4413</v>
      </c>
      <c r="C68" s="371">
        <v>1700</v>
      </c>
      <c r="D68" s="509">
        <f t="shared" si="0"/>
        <v>2210</v>
      </c>
      <c r="E68" s="380">
        <v>2200</v>
      </c>
      <c r="F68" s="380">
        <v>2200</v>
      </c>
      <c r="G68" s="511">
        <f t="shared" si="2"/>
        <v>-10</v>
      </c>
      <c r="H68" s="512">
        <f t="shared" si="3"/>
        <v>1540</v>
      </c>
      <c r="I68" s="245"/>
      <c r="L68" s="230"/>
      <c r="N68" s="231"/>
    </row>
    <row r="69" spans="1:17" ht="31" x14ac:dyDescent="0.35">
      <c r="A69" s="156" t="s">
        <v>4414</v>
      </c>
      <c r="B69" s="112" t="s">
        <v>6849</v>
      </c>
      <c r="C69" s="371">
        <v>1300</v>
      </c>
      <c r="D69" s="509">
        <f t="shared" si="0"/>
        <v>1690</v>
      </c>
      <c r="E69" s="380">
        <v>1600</v>
      </c>
      <c r="F69" s="380">
        <v>1700</v>
      </c>
      <c r="G69" s="511">
        <f t="shared" si="2"/>
        <v>-90</v>
      </c>
      <c r="H69" s="512">
        <f t="shared" si="3"/>
        <v>1190</v>
      </c>
      <c r="I69" s="245" t="s">
        <v>6833</v>
      </c>
      <c r="L69" s="230">
        <f t="shared" si="4"/>
        <v>1.2307692307692308</v>
      </c>
      <c r="N69" s="231">
        <f t="shared" si="5"/>
        <v>1.3076923076923077</v>
      </c>
      <c r="Q69" s="226">
        <f t="shared" si="6"/>
        <v>0.30769230769230771</v>
      </c>
    </row>
    <row r="70" spans="1:17" ht="31" x14ac:dyDescent="0.35">
      <c r="A70" s="156" t="s">
        <v>76</v>
      </c>
      <c r="B70" s="112" t="s">
        <v>4415</v>
      </c>
      <c r="C70" s="371">
        <v>1400</v>
      </c>
      <c r="D70" s="509">
        <f t="shared" si="0"/>
        <v>1820</v>
      </c>
      <c r="E70" s="380">
        <v>1800</v>
      </c>
      <c r="F70" s="380">
        <v>1800</v>
      </c>
      <c r="G70" s="511">
        <f t="shared" si="2"/>
        <v>-20</v>
      </c>
      <c r="H70" s="512">
        <f t="shared" si="3"/>
        <v>1260</v>
      </c>
      <c r="I70" s="245"/>
      <c r="L70" s="230">
        <f t="shared" si="4"/>
        <v>1.2857142857142858</v>
      </c>
      <c r="N70" s="231">
        <f t="shared" si="5"/>
        <v>1.2857142857142858</v>
      </c>
      <c r="Q70" s="226">
        <f t="shared" si="6"/>
        <v>0.2857142857142857</v>
      </c>
    </row>
    <row r="71" spans="1:17" ht="31" x14ac:dyDescent="0.35">
      <c r="A71" s="156" t="s">
        <v>78</v>
      </c>
      <c r="B71" s="112" t="s">
        <v>6850</v>
      </c>
      <c r="C71" s="371"/>
      <c r="D71" s="509">
        <f t="shared" si="0"/>
        <v>0</v>
      </c>
      <c r="E71" s="380"/>
      <c r="F71" s="380"/>
      <c r="G71" s="511">
        <f t="shared" si="2"/>
        <v>0</v>
      </c>
      <c r="H71" s="512"/>
      <c r="I71" s="245" t="s">
        <v>6833</v>
      </c>
      <c r="L71" s="230" t="e">
        <f t="shared" si="4"/>
        <v>#DIV/0!</v>
      </c>
      <c r="N71" s="231" t="e">
        <f t="shared" si="5"/>
        <v>#DIV/0!</v>
      </c>
      <c r="Q71" s="226" t="e">
        <f t="shared" si="6"/>
        <v>#DIV/0!</v>
      </c>
    </row>
    <row r="72" spans="1:17" ht="31" x14ac:dyDescent="0.35">
      <c r="A72" s="156" t="s">
        <v>4416</v>
      </c>
      <c r="B72" s="112" t="s">
        <v>4417</v>
      </c>
      <c r="C72" s="371">
        <v>1400</v>
      </c>
      <c r="D72" s="509">
        <f t="shared" si="0"/>
        <v>1820</v>
      </c>
      <c r="E72" s="380">
        <v>1800</v>
      </c>
      <c r="F72" s="380">
        <v>1800</v>
      </c>
      <c r="G72" s="511">
        <f t="shared" si="2"/>
        <v>-20</v>
      </c>
      <c r="H72" s="512">
        <f t="shared" si="3"/>
        <v>1260</v>
      </c>
      <c r="I72" s="245"/>
      <c r="L72" s="230"/>
      <c r="N72" s="231"/>
    </row>
    <row r="73" spans="1:17" ht="31" x14ac:dyDescent="0.35">
      <c r="A73" s="156" t="s">
        <v>4418</v>
      </c>
      <c r="B73" s="112" t="s">
        <v>6849</v>
      </c>
      <c r="C73" s="371">
        <v>1200</v>
      </c>
      <c r="D73" s="509">
        <f t="shared" ref="D73:D136" si="10">ROUND(C73*1.3,-1)</f>
        <v>1560</v>
      </c>
      <c r="E73" s="380">
        <v>1500</v>
      </c>
      <c r="F73" s="380">
        <v>1600</v>
      </c>
      <c r="G73" s="511">
        <f t="shared" ref="G73:G136" si="11">E73-D73</f>
        <v>-60</v>
      </c>
      <c r="H73" s="512">
        <f t="shared" ref="H73:H135" si="12">ROUND(F73*0.7,-1)</f>
        <v>1120</v>
      </c>
      <c r="I73" s="245" t="s">
        <v>6833</v>
      </c>
      <c r="L73" s="230">
        <f t="shared" si="4"/>
        <v>1.25</v>
      </c>
      <c r="N73" s="231">
        <f t="shared" si="5"/>
        <v>1.3333333333333333</v>
      </c>
      <c r="Q73" s="226">
        <f t="shared" si="6"/>
        <v>0.33333333333333331</v>
      </c>
    </row>
    <row r="74" spans="1:17" ht="31" x14ac:dyDescent="0.35">
      <c r="A74" s="156" t="s">
        <v>1893</v>
      </c>
      <c r="B74" s="112" t="s">
        <v>6851</v>
      </c>
      <c r="C74" s="371">
        <v>1500</v>
      </c>
      <c r="D74" s="509">
        <f t="shared" si="10"/>
        <v>1950</v>
      </c>
      <c r="E74" s="380">
        <v>1900</v>
      </c>
      <c r="F74" s="380">
        <v>2000</v>
      </c>
      <c r="G74" s="511">
        <f t="shared" si="11"/>
        <v>-50</v>
      </c>
      <c r="H74" s="512">
        <f t="shared" si="12"/>
        <v>1400</v>
      </c>
      <c r="I74" s="245"/>
      <c r="L74" s="230">
        <f t="shared" ref="L74:L134" si="13">E74/C74</f>
        <v>1.2666666666666666</v>
      </c>
      <c r="N74" s="231">
        <f t="shared" ref="N74:N134" si="14">F74/C74</f>
        <v>1.3333333333333333</v>
      </c>
      <c r="Q74" s="226">
        <f t="shared" ref="Q74:Q134" si="15">(F74-C74)/C74</f>
        <v>0.33333333333333331</v>
      </c>
    </row>
    <row r="75" spans="1:17" ht="31" x14ac:dyDescent="0.35">
      <c r="A75" s="156" t="s">
        <v>1895</v>
      </c>
      <c r="B75" s="112" t="s">
        <v>6852</v>
      </c>
      <c r="C75" s="371"/>
      <c r="D75" s="509">
        <f t="shared" si="10"/>
        <v>0</v>
      </c>
      <c r="E75" s="380"/>
      <c r="F75" s="380"/>
      <c r="G75" s="511">
        <f t="shared" si="11"/>
        <v>0</v>
      </c>
      <c r="H75" s="512"/>
      <c r="I75" s="245" t="s">
        <v>6833</v>
      </c>
      <c r="L75" s="230" t="e">
        <f t="shared" si="13"/>
        <v>#DIV/0!</v>
      </c>
      <c r="N75" s="231" t="e">
        <f t="shared" si="14"/>
        <v>#DIV/0!</v>
      </c>
      <c r="Q75" s="226" t="e">
        <f t="shared" si="15"/>
        <v>#DIV/0!</v>
      </c>
    </row>
    <row r="76" spans="1:17" ht="31" x14ac:dyDescent="0.35">
      <c r="A76" s="156" t="s">
        <v>4419</v>
      </c>
      <c r="B76" s="112" t="s">
        <v>4417</v>
      </c>
      <c r="C76" s="371">
        <v>1300</v>
      </c>
      <c r="D76" s="509">
        <f t="shared" si="10"/>
        <v>1690</v>
      </c>
      <c r="E76" s="380">
        <v>1600</v>
      </c>
      <c r="F76" s="380">
        <v>1700</v>
      </c>
      <c r="G76" s="511">
        <f t="shared" si="11"/>
        <v>-90</v>
      </c>
      <c r="H76" s="512">
        <f t="shared" si="12"/>
        <v>1190</v>
      </c>
      <c r="I76" s="245"/>
      <c r="L76" s="230"/>
      <c r="N76" s="231"/>
    </row>
    <row r="77" spans="1:17" ht="31" x14ac:dyDescent="0.35">
      <c r="A77" s="156" t="s">
        <v>4420</v>
      </c>
      <c r="B77" s="112" t="s">
        <v>6853</v>
      </c>
      <c r="C77" s="371">
        <v>1000</v>
      </c>
      <c r="D77" s="509">
        <f t="shared" si="10"/>
        <v>1300</v>
      </c>
      <c r="E77" s="380">
        <v>1300</v>
      </c>
      <c r="F77" s="380">
        <v>1300</v>
      </c>
      <c r="G77" s="511">
        <f t="shared" si="11"/>
        <v>0</v>
      </c>
      <c r="H77" s="512">
        <f t="shared" si="12"/>
        <v>910</v>
      </c>
      <c r="I77" s="245" t="s">
        <v>6833</v>
      </c>
      <c r="L77" s="230">
        <f t="shared" si="13"/>
        <v>1.3</v>
      </c>
      <c r="N77" s="231">
        <f t="shared" si="14"/>
        <v>1.3</v>
      </c>
      <c r="Q77" s="226">
        <f t="shared" si="15"/>
        <v>0.3</v>
      </c>
    </row>
    <row r="78" spans="1:17" ht="46.5" x14ac:dyDescent="0.35">
      <c r="A78" s="156" t="s">
        <v>4421</v>
      </c>
      <c r="B78" s="112" t="s">
        <v>6408</v>
      </c>
      <c r="C78" s="371">
        <v>1300</v>
      </c>
      <c r="D78" s="509">
        <f t="shared" si="10"/>
        <v>1690</v>
      </c>
      <c r="E78" s="380">
        <v>1600</v>
      </c>
      <c r="F78" s="380">
        <v>1700</v>
      </c>
      <c r="G78" s="511">
        <f t="shared" si="11"/>
        <v>-90</v>
      </c>
      <c r="H78" s="512">
        <f t="shared" si="12"/>
        <v>1190</v>
      </c>
      <c r="I78" s="245" t="s">
        <v>6833</v>
      </c>
      <c r="L78" s="230">
        <f t="shared" si="13"/>
        <v>1.2307692307692308</v>
      </c>
      <c r="N78" s="231">
        <f t="shared" si="14"/>
        <v>1.3076923076923077</v>
      </c>
      <c r="Q78" s="226">
        <f t="shared" si="15"/>
        <v>0.30769230769230771</v>
      </c>
    </row>
    <row r="79" spans="1:17" x14ac:dyDescent="0.35">
      <c r="A79" s="156" t="s">
        <v>4422</v>
      </c>
      <c r="B79" s="112" t="s">
        <v>4423</v>
      </c>
      <c r="C79" s="371">
        <v>1300</v>
      </c>
      <c r="D79" s="509">
        <f t="shared" si="10"/>
        <v>1690</v>
      </c>
      <c r="E79" s="380">
        <v>1600</v>
      </c>
      <c r="F79" s="380">
        <v>1700</v>
      </c>
      <c r="G79" s="511">
        <f t="shared" si="11"/>
        <v>-90</v>
      </c>
      <c r="H79" s="512">
        <f t="shared" si="12"/>
        <v>1190</v>
      </c>
      <c r="I79" s="245"/>
      <c r="L79" s="230">
        <f t="shared" si="13"/>
        <v>1.2307692307692308</v>
      </c>
      <c r="N79" s="231">
        <f t="shared" si="14"/>
        <v>1.3076923076923077</v>
      </c>
      <c r="Q79" s="226">
        <f t="shared" si="15"/>
        <v>0.30769230769230771</v>
      </c>
    </row>
    <row r="80" spans="1:17" ht="31" x14ac:dyDescent="0.35">
      <c r="A80" s="156" t="s">
        <v>4424</v>
      </c>
      <c r="B80" s="65" t="s">
        <v>6854</v>
      </c>
      <c r="C80" s="371"/>
      <c r="D80" s="509">
        <f t="shared" si="10"/>
        <v>0</v>
      </c>
      <c r="E80" s="380">
        <v>1100</v>
      </c>
      <c r="F80" s="380">
        <f>E80</f>
        <v>1100</v>
      </c>
      <c r="G80" s="511">
        <f t="shared" si="11"/>
        <v>1100</v>
      </c>
      <c r="H80" s="512">
        <f t="shared" si="12"/>
        <v>770</v>
      </c>
      <c r="I80" s="245" t="s">
        <v>3545</v>
      </c>
      <c r="L80" s="230" t="e">
        <f t="shared" si="13"/>
        <v>#DIV/0!</v>
      </c>
      <c r="N80" s="231" t="e">
        <f t="shared" si="14"/>
        <v>#DIV/0!</v>
      </c>
      <c r="Q80" s="226" t="e">
        <f t="shared" si="15"/>
        <v>#DIV/0!</v>
      </c>
    </row>
    <row r="81" spans="1:17" ht="46.5" x14ac:dyDescent="0.35">
      <c r="A81" s="156" t="s">
        <v>4425</v>
      </c>
      <c r="B81" s="112" t="s">
        <v>4426</v>
      </c>
      <c r="C81" s="371">
        <v>1200</v>
      </c>
      <c r="D81" s="509">
        <f t="shared" si="10"/>
        <v>1560</v>
      </c>
      <c r="E81" s="380">
        <v>1500</v>
      </c>
      <c r="F81" s="380">
        <v>1600</v>
      </c>
      <c r="G81" s="511">
        <f t="shared" si="11"/>
        <v>-60</v>
      </c>
      <c r="H81" s="512">
        <f t="shared" si="12"/>
        <v>1120</v>
      </c>
      <c r="I81" s="245"/>
      <c r="L81" s="230"/>
      <c r="N81" s="231"/>
    </row>
    <row r="82" spans="1:17" ht="46.5" x14ac:dyDescent="0.35">
      <c r="A82" s="156">
        <v>3</v>
      </c>
      <c r="B82" s="112" t="s">
        <v>6409</v>
      </c>
      <c r="C82" s="371">
        <v>700</v>
      </c>
      <c r="D82" s="509">
        <f t="shared" si="10"/>
        <v>910</v>
      </c>
      <c r="E82" s="380">
        <v>900</v>
      </c>
      <c r="F82" s="380">
        <v>900</v>
      </c>
      <c r="G82" s="511">
        <f t="shared" si="11"/>
        <v>-10</v>
      </c>
      <c r="H82" s="512">
        <f t="shared" si="12"/>
        <v>630</v>
      </c>
      <c r="I82" s="245" t="s">
        <v>6833</v>
      </c>
      <c r="L82" s="230">
        <f t="shared" si="13"/>
        <v>1.2857142857142858</v>
      </c>
      <c r="N82" s="231">
        <f t="shared" si="14"/>
        <v>1.2857142857142858</v>
      </c>
      <c r="Q82" s="226">
        <f t="shared" si="15"/>
        <v>0.2857142857142857</v>
      </c>
    </row>
    <row r="83" spans="1:17" ht="31" x14ac:dyDescent="0.35">
      <c r="A83" s="156">
        <v>4</v>
      </c>
      <c r="B83" s="112" t="s">
        <v>4427</v>
      </c>
      <c r="C83" s="371"/>
      <c r="D83" s="509">
        <f t="shared" si="10"/>
        <v>0</v>
      </c>
      <c r="E83" s="380"/>
      <c r="F83" s="380"/>
      <c r="G83" s="511">
        <f t="shared" si="11"/>
        <v>0</v>
      </c>
      <c r="H83" s="512"/>
      <c r="I83" s="245"/>
      <c r="L83" s="230" t="e">
        <f t="shared" si="13"/>
        <v>#DIV/0!</v>
      </c>
      <c r="N83" s="231" t="e">
        <f t="shared" si="14"/>
        <v>#DIV/0!</v>
      </c>
      <c r="Q83" s="226" t="e">
        <f t="shared" si="15"/>
        <v>#DIV/0!</v>
      </c>
    </row>
    <row r="84" spans="1:17" ht="31" x14ac:dyDescent="0.35">
      <c r="A84" s="156" t="s">
        <v>31</v>
      </c>
      <c r="B84" s="112" t="s">
        <v>4428</v>
      </c>
      <c r="C84" s="371">
        <v>1500</v>
      </c>
      <c r="D84" s="509">
        <f t="shared" si="10"/>
        <v>1950</v>
      </c>
      <c r="E84" s="380">
        <v>1800</v>
      </c>
      <c r="F84" s="380">
        <v>2000</v>
      </c>
      <c r="G84" s="511">
        <f t="shared" si="11"/>
        <v>-150</v>
      </c>
      <c r="H84" s="512">
        <f t="shared" si="12"/>
        <v>1400</v>
      </c>
      <c r="I84" s="245"/>
      <c r="L84" s="230"/>
      <c r="N84" s="231"/>
    </row>
    <row r="85" spans="1:17" ht="31" x14ac:dyDescent="0.35">
      <c r="A85" s="156" t="s">
        <v>34</v>
      </c>
      <c r="B85" s="112" t="s">
        <v>6855</v>
      </c>
      <c r="C85" s="371">
        <v>1000</v>
      </c>
      <c r="D85" s="509">
        <f t="shared" si="10"/>
        <v>1300</v>
      </c>
      <c r="E85" s="380">
        <v>1300</v>
      </c>
      <c r="F85" s="380">
        <v>1300</v>
      </c>
      <c r="G85" s="511">
        <f t="shared" si="11"/>
        <v>0</v>
      </c>
      <c r="H85" s="512">
        <f t="shared" si="12"/>
        <v>910</v>
      </c>
      <c r="I85" s="245" t="s">
        <v>6403</v>
      </c>
      <c r="L85" s="230">
        <f t="shared" si="13"/>
        <v>1.3</v>
      </c>
      <c r="N85" s="231">
        <f t="shared" si="14"/>
        <v>1.3</v>
      </c>
      <c r="Q85" s="226">
        <f t="shared" si="15"/>
        <v>0.3</v>
      </c>
    </row>
    <row r="86" spans="1:17" ht="46.5" x14ac:dyDescent="0.35">
      <c r="A86" s="156" t="s">
        <v>578</v>
      </c>
      <c r="B86" s="112" t="s">
        <v>4429</v>
      </c>
      <c r="C86" s="371"/>
      <c r="D86" s="509">
        <f t="shared" si="10"/>
        <v>0</v>
      </c>
      <c r="E86" s="380">
        <v>1000</v>
      </c>
      <c r="F86" s="380">
        <f>E86</f>
        <v>1000</v>
      </c>
      <c r="G86" s="511">
        <f t="shared" si="11"/>
        <v>1000</v>
      </c>
      <c r="H86" s="512">
        <f t="shared" si="12"/>
        <v>700</v>
      </c>
      <c r="I86" s="245" t="s">
        <v>3545</v>
      </c>
      <c r="L86" s="230" t="e">
        <f t="shared" si="13"/>
        <v>#DIV/0!</v>
      </c>
      <c r="N86" s="231" t="e">
        <f t="shared" si="14"/>
        <v>#DIV/0!</v>
      </c>
      <c r="Q86" s="226" t="e">
        <f t="shared" si="15"/>
        <v>#DIV/0!</v>
      </c>
    </row>
    <row r="87" spans="1:17" ht="31" x14ac:dyDescent="0.35">
      <c r="A87" s="156">
        <v>5</v>
      </c>
      <c r="B87" s="112" t="s">
        <v>6856</v>
      </c>
      <c r="C87" s="371"/>
      <c r="D87" s="509">
        <f t="shared" si="10"/>
        <v>0</v>
      </c>
      <c r="E87" s="380"/>
      <c r="F87" s="380"/>
      <c r="G87" s="511">
        <f t="shared" si="11"/>
        <v>0</v>
      </c>
      <c r="H87" s="512"/>
      <c r="I87" s="245"/>
      <c r="L87" s="230"/>
      <c r="N87" s="231"/>
    </row>
    <row r="88" spans="1:17" ht="31" x14ac:dyDescent="0.35">
      <c r="A88" s="156" t="s">
        <v>509</v>
      </c>
      <c r="B88" s="112" t="s">
        <v>6857</v>
      </c>
      <c r="C88" s="371"/>
      <c r="D88" s="509">
        <f t="shared" si="10"/>
        <v>0</v>
      </c>
      <c r="E88" s="380"/>
      <c r="F88" s="380"/>
      <c r="G88" s="511">
        <f t="shared" si="11"/>
        <v>0</v>
      </c>
      <c r="H88" s="512"/>
      <c r="I88" s="245"/>
      <c r="L88" s="230"/>
      <c r="N88" s="231"/>
    </row>
    <row r="89" spans="1:17" ht="31" x14ac:dyDescent="0.35">
      <c r="A89" s="156" t="s">
        <v>3898</v>
      </c>
      <c r="B89" s="112" t="s">
        <v>4430</v>
      </c>
      <c r="C89" s="371">
        <v>1500</v>
      </c>
      <c r="D89" s="509">
        <f t="shared" si="10"/>
        <v>1950</v>
      </c>
      <c r="E89" s="380">
        <v>1900</v>
      </c>
      <c r="F89" s="380">
        <v>2000</v>
      </c>
      <c r="G89" s="511">
        <f t="shared" si="11"/>
        <v>-50</v>
      </c>
      <c r="H89" s="512">
        <f t="shared" si="12"/>
        <v>1400</v>
      </c>
      <c r="I89" s="245"/>
      <c r="L89" s="230"/>
      <c r="N89" s="231"/>
    </row>
    <row r="90" spans="1:17" ht="31" x14ac:dyDescent="0.35">
      <c r="A90" s="156" t="s">
        <v>3899</v>
      </c>
      <c r="B90" s="112" t="s">
        <v>4431</v>
      </c>
      <c r="C90" s="371">
        <v>1100</v>
      </c>
      <c r="D90" s="509">
        <f t="shared" si="10"/>
        <v>1430</v>
      </c>
      <c r="E90" s="380">
        <v>1500</v>
      </c>
      <c r="F90" s="380">
        <f>E90</f>
        <v>1500</v>
      </c>
      <c r="G90" s="511">
        <f t="shared" si="11"/>
        <v>70</v>
      </c>
      <c r="H90" s="512">
        <f t="shared" si="12"/>
        <v>1050</v>
      </c>
      <c r="I90" s="245"/>
      <c r="L90" s="230">
        <f t="shared" si="13"/>
        <v>1.3636363636363635</v>
      </c>
      <c r="N90" s="231">
        <f t="shared" si="14"/>
        <v>1.3636363636363635</v>
      </c>
      <c r="Q90" s="226">
        <f t="shared" si="15"/>
        <v>0.36363636363636365</v>
      </c>
    </row>
    <row r="91" spans="1:17" ht="31" x14ac:dyDescent="0.35">
      <c r="A91" s="156" t="s">
        <v>4432</v>
      </c>
      <c r="B91" s="112" t="s">
        <v>4433</v>
      </c>
      <c r="C91" s="371">
        <v>1000</v>
      </c>
      <c r="D91" s="509">
        <f t="shared" si="10"/>
        <v>1300</v>
      </c>
      <c r="E91" s="380">
        <v>1300</v>
      </c>
      <c r="F91" s="380">
        <v>1300</v>
      </c>
      <c r="G91" s="511">
        <f t="shared" si="11"/>
        <v>0</v>
      </c>
      <c r="H91" s="512">
        <f t="shared" si="12"/>
        <v>910</v>
      </c>
      <c r="I91" s="245"/>
      <c r="L91" s="230">
        <f t="shared" si="13"/>
        <v>1.3</v>
      </c>
      <c r="N91" s="231">
        <f t="shared" si="14"/>
        <v>1.3</v>
      </c>
      <c r="Q91" s="226">
        <f t="shared" si="15"/>
        <v>0.3</v>
      </c>
    </row>
    <row r="92" spans="1:17" ht="31" x14ac:dyDescent="0.35">
      <c r="A92" s="156" t="s">
        <v>511</v>
      </c>
      <c r="B92" s="112" t="s">
        <v>6858</v>
      </c>
      <c r="C92" s="371"/>
      <c r="D92" s="509">
        <f t="shared" si="10"/>
        <v>0</v>
      </c>
      <c r="E92" s="380"/>
      <c r="F92" s="380"/>
      <c r="G92" s="511">
        <f t="shared" si="11"/>
        <v>0</v>
      </c>
      <c r="H92" s="512"/>
      <c r="I92" s="245" t="s">
        <v>6403</v>
      </c>
      <c r="L92" s="230" t="e">
        <f t="shared" si="13"/>
        <v>#DIV/0!</v>
      </c>
      <c r="N92" s="231" t="e">
        <f t="shared" si="14"/>
        <v>#DIV/0!</v>
      </c>
      <c r="Q92" s="226" t="e">
        <f t="shared" si="15"/>
        <v>#DIV/0!</v>
      </c>
    </row>
    <row r="93" spans="1:17" ht="31" x14ac:dyDescent="0.35">
      <c r="A93" s="156" t="s">
        <v>4434</v>
      </c>
      <c r="B93" s="112" t="s">
        <v>4435</v>
      </c>
      <c r="C93" s="371">
        <v>1000</v>
      </c>
      <c r="D93" s="509">
        <f t="shared" si="10"/>
        <v>1300</v>
      </c>
      <c r="E93" s="380">
        <v>1500</v>
      </c>
      <c r="F93" s="380">
        <f t="shared" ref="F93:F94" si="16">E93</f>
        <v>1500</v>
      </c>
      <c r="G93" s="511">
        <f t="shared" si="11"/>
        <v>200</v>
      </c>
      <c r="H93" s="512">
        <f t="shared" si="12"/>
        <v>1050</v>
      </c>
      <c r="I93" s="245"/>
      <c r="L93" s="230"/>
      <c r="N93" s="231"/>
    </row>
    <row r="94" spans="1:17" ht="31" x14ac:dyDescent="0.35">
      <c r="A94" s="156" t="s">
        <v>4436</v>
      </c>
      <c r="B94" s="112" t="s">
        <v>6859</v>
      </c>
      <c r="C94" s="371">
        <v>800</v>
      </c>
      <c r="D94" s="509">
        <f t="shared" si="10"/>
        <v>1040</v>
      </c>
      <c r="E94" s="380">
        <v>1100</v>
      </c>
      <c r="F94" s="380">
        <f t="shared" si="16"/>
        <v>1100</v>
      </c>
      <c r="G94" s="511">
        <f t="shared" si="11"/>
        <v>60</v>
      </c>
      <c r="H94" s="512">
        <f t="shared" si="12"/>
        <v>770</v>
      </c>
      <c r="I94" s="245" t="s">
        <v>6403</v>
      </c>
      <c r="L94" s="230">
        <f t="shared" si="13"/>
        <v>1.375</v>
      </c>
      <c r="N94" s="231">
        <f t="shared" si="14"/>
        <v>1.375</v>
      </c>
      <c r="Q94" s="226">
        <f t="shared" si="15"/>
        <v>0.375</v>
      </c>
    </row>
    <row r="95" spans="1:17" ht="31" x14ac:dyDescent="0.35">
      <c r="A95" s="156">
        <v>6</v>
      </c>
      <c r="B95" s="112" t="s">
        <v>4437</v>
      </c>
      <c r="C95" s="371"/>
      <c r="D95" s="509">
        <f t="shared" si="10"/>
        <v>0</v>
      </c>
      <c r="E95" s="380"/>
      <c r="F95" s="380"/>
      <c r="G95" s="511">
        <f t="shared" si="11"/>
        <v>0</v>
      </c>
      <c r="H95" s="512"/>
      <c r="I95" s="245"/>
      <c r="L95" s="230" t="e">
        <f t="shared" si="13"/>
        <v>#DIV/0!</v>
      </c>
      <c r="N95" s="231" t="e">
        <f t="shared" si="14"/>
        <v>#DIV/0!</v>
      </c>
      <c r="Q95" s="226" t="e">
        <f t="shared" si="15"/>
        <v>#DIV/0!</v>
      </c>
    </row>
    <row r="96" spans="1:17" ht="46.5" x14ac:dyDescent="0.35">
      <c r="A96" s="156" t="s">
        <v>327</v>
      </c>
      <c r="B96" s="112" t="s">
        <v>6860</v>
      </c>
      <c r="C96" s="371">
        <v>1500</v>
      </c>
      <c r="D96" s="509">
        <f t="shared" si="10"/>
        <v>1950</v>
      </c>
      <c r="E96" s="380">
        <v>1900</v>
      </c>
      <c r="F96" s="380">
        <v>2000</v>
      </c>
      <c r="G96" s="511">
        <f t="shared" si="11"/>
        <v>-50</v>
      </c>
      <c r="H96" s="512">
        <f t="shared" si="12"/>
        <v>1400</v>
      </c>
      <c r="I96" s="245"/>
      <c r="L96" s="230"/>
      <c r="N96" s="231"/>
    </row>
    <row r="97" spans="1:17" x14ac:dyDescent="0.35">
      <c r="A97" s="156" t="s">
        <v>329</v>
      </c>
      <c r="B97" s="112" t="s">
        <v>4438</v>
      </c>
      <c r="C97" s="371">
        <v>800</v>
      </c>
      <c r="D97" s="509">
        <f t="shared" si="10"/>
        <v>1040</v>
      </c>
      <c r="E97" s="380">
        <v>1100</v>
      </c>
      <c r="F97" s="380">
        <f>E97</f>
        <v>1100</v>
      </c>
      <c r="G97" s="511">
        <f t="shared" si="11"/>
        <v>60</v>
      </c>
      <c r="H97" s="512">
        <f t="shared" si="12"/>
        <v>770</v>
      </c>
      <c r="I97" s="245"/>
      <c r="L97" s="230">
        <f t="shared" si="13"/>
        <v>1.375</v>
      </c>
      <c r="N97" s="231">
        <f t="shared" si="14"/>
        <v>1.375</v>
      </c>
      <c r="Q97" s="226">
        <f t="shared" si="15"/>
        <v>0.375</v>
      </c>
    </row>
    <row r="98" spans="1:17" ht="31" x14ac:dyDescent="0.35">
      <c r="A98" s="156" t="s">
        <v>653</v>
      </c>
      <c r="B98" s="112" t="s">
        <v>4439</v>
      </c>
      <c r="C98" s="371">
        <v>1000</v>
      </c>
      <c r="D98" s="509">
        <f t="shared" si="10"/>
        <v>1300</v>
      </c>
      <c r="E98" s="380">
        <v>1300</v>
      </c>
      <c r="F98" s="380">
        <v>1300</v>
      </c>
      <c r="G98" s="511">
        <f t="shared" si="11"/>
        <v>0</v>
      </c>
      <c r="H98" s="512">
        <f t="shared" si="12"/>
        <v>910</v>
      </c>
      <c r="I98" s="245"/>
      <c r="L98" s="230">
        <f t="shared" si="13"/>
        <v>1.3</v>
      </c>
      <c r="N98" s="231">
        <f t="shared" si="14"/>
        <v>1.3</v>
      </c>
      <c r="Q98" s="226">
        <f t="shared" si="15"/>
        <v>0.3</v>
      </c>
    </row>
    <row r="99" spans="1:17" ht="31" x14ac:dyDescent="0.35">
      <c r="A99" s="156">
        <v>7</v>
      </c>
      <c r="B99" s="112" t="s">
        <v>4440</v>
      </c>
      <c r="C99" s="371"/>
      <c r="D99" s="509">
        <f t="shared" si="10"/>
        <v>0</v>
      </c>
      <c r="E99" s="380"/>
      <c r="F99" s="380"/>
      <c r="G99" s="511">
        <f t="shared" si="11"/>
        <v>0</v>
      </c>
      <c r="H99" s="512"/>
      <c r="I99" s="245"/>
      <c r="L99" s="230" t="e">
        <f t="shared" si="13"/>
        <v>#DIV/0!</v>
      </c>
      <c r="N99" s="231" t="e">
        <f t="shared" si="14"/>
        <v>#DIV/0!</v>
      </c>
      <c r="Q99" s="226" t="e">
        <f t="shared" si="15"/>
        <v>#DIV/0!</v>
      </c>
    </row>
    <row r="100" spans="1:17" ht="31" x14ac:dyDescent="0.35">
      <c r="A100" s="156" t="s">
        <v>32</v>
      </c>
      <c r="B100" s="112" t="s">
        <v>4441</v>
      </c>
      <c r="C100" s="371">
        <v>3300</v>
      </c>
      <c r="D100" s="509">
        <f t="shared" si="10"/>
        <v>4290</v>
      </c>
      <c r="E100" s="380">
        <v>7500</v>
      </c>
      <c r="F100" s="380">
        <f t="shared" ref="F100:F102" si="17">E100</f>
        <v>7500</v>
      </c>
      <c r="G100" s="511">
        <f t="shared" si="11"/>
        <v>3210</v>
      </c>
      <c r="H100" s="512">
        <f t="shared" si="12"/>
        <v>5250</v>
      </c>
      <c r="I100" s="245" t="s">
        <v>4442</v>
      </c>
      <c r="L100" s="230"/>
      <c r="N100" s="231"/>
    </row>
    <row r="101" spans="1:17" x14ac:dyDescent="0.35">
      <c r="A101" s="156" t="s">
        <v>35</v>
      </c>
      <c r="B101" s="112" t="s">
        <v>4443</v>
      </c>
      <c r="C101" s="371">
        <v>3000</v>
      </c>
      <c r="D101" s="509">
        <f t="shared" si="10"/>
        <v>3900</v>
      </c>
      <c r="E101" s="380">
        <v>5500</v>
      </c>
      <c r="F101" s="380">
        <f t="shared" si="17"/>
        <v>5500</v>
      </c>
      <c r="G101" s="511">
        <f t="shared" si="11"/>
        <v>1600</v>
      </c>
      <c r="H101" s="512">
        <f t="shared" si="12"/>
        <v>3850</v>
      </c>
      <c r="I101" s="245"/>
      <c r="L101" s="230">
        <f t="shared" si="13"/>
        <v>1.8333333333333333</v>
      </c>
      <c r="N101" s="231">
        <f t="shared" si="14"/>
        <v>1.8333333333333333</v>
      </c>
      <c r="Q101" s="226">
        <f t="shared" si="15"/>
        <v>0.83333333333333337</v>
      </c>
    </row>
    <row r="102" spans="1:17" ht="31" x14ac:dyDescent="0.35">
      <c r="A102" s="156" t="s">
        <v>619</v>
      </c>
      <c r="B102" s="112" t="s">
        <v>4444</v>
      </c>
      <c r="C102" s="371">
        <v>1200</v>
      </c>
      <c r="D102" s="509">
        <f t="shared" si="10"/>
        <v>1560</v>
      </c>
      <c r="E102" s="380">
        <v>1700</v>
      </c>
      <c r="F102" s="380">
        <f t="shared" si="17"/>
        <v>1700</v>
      </c>
      <c r="G102" s="511">
        <f t="shared" si="11"/>
        <v>140</v>
      </c>
      <c r="H102" s="512">
        <f t="shared" si="12"/>
        <v>1190</v>
      </c>
      <c r="I102" s="245"/>
      <c r="L102" s="230">
        <f t="shared" si="13"/>
        <v>1.4166666666666667</v>
      </c>
      <c r="N102" s="231">
        <f t="shared" si="14"/>
        <v>1.4166666666666667</v>
      </c>
      <c r="Q102" s="226">
        <f t="shared" si="15"/>
        <v>0.41666666666666669</v>
      </c>
    </row>
    <row r="103" spans="1:17" ht="98" x14ac:dyDescent="0.35">
      <c r="A103" s="156">
        <v>8</v>
      </c>
      <c r="B103" s="112" t="s">
        <v>6410</v>
      </c>
      <c r="C103" s="371"/>
      <c r="D103" s="509">
        <f t="shared" si="10"/>
        <v>0</v>
      </c>
      <c r="E103" s="380"/>
      <c r="F103" s="380"/>
      <c r="G103" s="511">
        <f t="shared" si="11"/>
        <v>0</v>
      </c>
      <c r="H103" s="512"/>
      <c r="I103" s="245" t="s">
        <v>6934</v>
      </c>
      <c r="L103" s="230" t="e">
        <f t="shared" si="13"/>
        <v>#DIV/0!</v>
      </c>
      <c r="N103" s="231" t="e">
        <f t="shared" si="14"/>
        <v>#DIV/0!</v>
      </c>
      <c r="Q103" s="226" t="e">
        <f t="shared" si="15"/>
        <v>#DIV/0!</v>
      </c>
    </row>
    <row r="104" spans="1:17" ht="28" x14ac:dyDescent="0.35">
      <c r="A104" s="156" t="s">
        <v>624</v>
      </c>
      <c r="B104" s="112" t="s">
        <v>6861</v>
      </c>
      <c r="C104" s="371">
        <v>1000</v>
      </c>
      <c r="D104" s="509">
        <f t="shared" si="10"/>
        <v>1300</v>
      </c>
      <c r="E104" s="380">
        <v>1300</v>
      </c>
      <c r="F104" s="380">
        <v>1300</v>
      </c>
      <c r="G104" s="511">
        <f t="shared" si="11"/>
        <v>0</v>
      </c>
      <c r="H104" s="512">
        <f t="shared" si="12"/>
        <v>910</v>
      </c>
      <c r="I104" s="245" t="s">
        <v>6833</v>
      </c>
      <c r="L104" s="230"/>
      <c r="N104" s="231"/>
    </row>
    <row r="105" spans="1:17" ht="98" x14ac:dyDescent="0.35">
      <c r="A105" s="156" t="s">
        <v>626</v>
      </c>
      <c r="B105" s="112" t="s">
        <v>6862</v>
      </c>
      <c r="C105" s="371">
        <v>800</v>
      </c>
      <c r="D105" s="509">
        <f t="shared" si="10"/>
        <v>1040</v>
      </c>
      <c r="E105" s="380">
        <v>1100</v>
      </c>
      <c r="F105" s="380">
        <f>E105</f>
        <v>1100</v>
      </c>
      <c r="G105" s="511">
        <f t="shared" si="11"/>
        <v>60</v>
      </c>
      <c r="H105" s="512">
        <f t="shared" si="12"/>
        <v>770</v>
      </c>
      <c r="I105" s="245" t="s">
        <v>6935</v>
      </c>
      <c r="L105" s="230">
        <f t="shared" si="13"/>
        <v>1.375</v>
      </c>
      <c r="N105" s="231">
        <f t="shared" si="14"/>
        <v>1.375</v>
      </c>
      <c r="Q105" s="226">
        <f t="shared" si="15"/>
        <v>0.375</v>
      </c>
    </row>
    <row r="106" spans="1:17" ht="46.5" x14ac:dyDescent="0.35">
      <c r="A106" s="156">
        <v>9</v>
      </c>
      <c r="B106" s="112" t="s">
        <v>6863</v>
      </c>
      <c r="C106" s="371">
        <v>1000</v>
      </c>
      <c r="D106" s="509">
        <f t="shared" si="10"/>
        <v>1300</v>
      </c>
      <c r="E106" s="380">
        <v>1300</v>
      </c>
      <c r="F106" s="380">
        <v>1300</v>
      </c>
      <c r="G106" s="511">
        <f t="shared" si="11"/>
        <v>0</v>
      </c>
      <c r="H106" s="512">
        <f t="shared" si="12"/>
        <v>910</v>
      </c>
      <c r="I106" s="245" t="s">
        <v>6403</v>
      </c>
      <c r="L106" s="230">
        <f t="shared" si="13"/>
        <v>1.3</v>
      </c>
      <c r="N106" s="231">
        <f t="shared" si="14"/>
        <v>1.3</v>
      </c>
      <c r="Q106" s="226">
        <f t="shared" si="15"/>
        <v>0.3</v>
      </c>
    </row>
    <row r="107" spans="1:17" ht="31" x14ac:dyDescent="0.35">
      <c r="A107" s="156">
        <v>10</v>
      </c>
      <c r="B107" s="112" t="s">
        <v>6864</v>
      </c>
      <c r="C107" s="371">
        <v>1000</v>
      </c>
      <c r="D107" s="509">
        <f t="shared" si="10"/>
        <v>1300</v>
      </c>
      <c r="E107" s="380">
        <v>1300</v>
      </c>
      <c r="F107" s="380">
        <v>1300</v>
      </c>
      <c r="G107" s="511">
        <f t="shared" si="11"/>
        <v>0</v>
      </c>
      <c r="H107" s="512">
        <f t="shared" si="12"/>
        <v>910</v>
      </c>
      <c r="I107" s="245"/>
      <c r="L107" s="230">
        <f t="shared" si="13"/>
        <v>1.3</v>
      </c>
      <c r="N107" s="231">
        <f t="shared" si="14"/>
        <v>1.3</v>
      </c>
      <c r="Q107" s="226">
        <f t="shared" si="15"/>
        <v>0.3</v>
      </c>
    </row>
    <row r="108" spans="1:17" ht="31" x14ac:dyDescent="0.35">
      <c r="A108" s="156">
        <v>11</v>
      </c>
      <c r="B108" s="112" t="s">
        <v>6411</v>
      </c>
      <c r="C108" s="371">
        <v>1500</v>
      </c>
      <c r="D108" s="509">
        <f t="shared" si="10"/>
        <v>1950</v>
      </c>
      <c r="E108" s="380">
        <v>3500</v>
      </c>
      <c r="F108" s="380">
        <f>E108</f>
        <v>3500</v>
      </c>
      <c r="G108" s="511">
        <f t="shared" si="11"/>
        <v>1550</v>
      </c>
      <c r="H108" s="512">
        <f t="shared" si="12"/>
        <v>2450</v>
      </c>
      <c r="I108" s="245"/>
      <c r="L108" s="230">
        <f t="shared" si="13"/>
        <v>2.3333333333333335</v>
      </c>
      <c r="N108" s="231">
        <f t="shared" si="14"/>
        <v>2.3333333333333335</v>
      </c>
      <c r="Q108" s="226">
        <f t="shared" si="15"/>
        <v>1.3333333333333333</v>
      </c>
    </row>
    <row r="109" spans="1:17" ht="46.5" x14ac:dyDescent="0.35">
      <c r="A109" s="156">
        <v>12</v>
      </c>
      <c r="B109" s="112" t="s">
        <v>4445</v>
      </c>
      <c r="C109" s="371"/>
      <c r="D109" s="509">
        <f t="shared" si="10"/>
        <v>0</v>
      </c>
      <c r="E109" s="380"/>
      <c r="F109" s="380"/>
      <c r="G109" s="511">
        <f t="shared" si="11"/>
        <v>0</v>
      </c>
      <c r="H109" s="512"/>
      <c r="I109" s="245"/>
      <c r="L109" s="230" t="e">
        <f t="shared" si="13"/>
        <v>#DIV/0!</v>
      </c>
      <c r="N109" s="231" t="e">
        <f t="shared" si="14"/>
        <v>#DIV/0!</v>
      </c>
      <c r="Q109" s="226" t="e">
        <f t="shared" si="15"/>
        <v>#DIV/0!</v>
      </c>
    </row>
    <row r="110" spans="1:17" x14ac:dyDescent="0.35">
      <c r="A110" s="156" t="s">
        <v>531</v>
      </c>
      <c r="B110" s="112" t="s">
        <v>153</v>
      </c>
      <c r="C110" s="371">
        <v>2500</v>
      </c>
      <c r="D110" s="509">
        <f t="shared" si="10"/>
        <v>3250</v>
      </c>
      <c r="E110" s="380">
        <v>5000</v>
      </c>
      <c r="F110" s="380">
        <f t="shared" ref="F110:F111" si="18">E110</f>
        <v>5000</v>
      </c>
      <c r="G110" s="511">
        <f t="shared" si="11"/>
        <v>1750</v>
      </c>
      <c r="H110" s="512">
        <f t="shared" si="12"/>
        <v>3500</v>
      </c>
      <c r="I110" s="245" t="s">
        <v>4446</v>
      </c>
      <c r="L110" s="230"/>
      <c r="N110" s="231"/>
    </row>
    <row r="111" spans="1:17" x14ac:dyDescent="0.35">
      <c r="A111" s="156" t="s">
        <v>532</v>
      </c>
      <c r="B111" s="112" t="s">
        <v>1207</v>
      </c>
      <c r="C111" s="371">
        <v>2500</v>
      </c>
      <c r="D111" s="509">
        <f t="shared" si="10"/>
        <v>3250</v>
      </c>
      <c r="E111" s="380">
        <v>4000</v>
      </c>
      <c r="F111" s="380">
        <f t="shared" si="18"/>
        <v>4000</v>
      </c>
      <c r="G111" s="511">
        <f t="shared" si="11"/>
        <v>750</v>
      </c>
      <c r="H111" s="512">
        <f t="shared" si="12"/>
        <v>2800</v>
      </c>
      <c r="I111" s="245" t="s">
        <v>4447</v>
      </c>
      <c r="L111" s="230">
        <f t="shared" si="13"/>
        <v>1.6</v>
      </c>
      <c r="N111" s="231">
        <f t="shared" si="14"/>
        <v>1.6</v>
      </c>
      <c r="Q111" s="226">
        <f t="shared" si="15"/>
        <v>0.6</v>
      </c>
    </row>
    <row r="112" spans="1:17" ht="31" x14ac:dyDescent="0.35">
      <c r="A112" s="156">
        <v>13</v>
      </c>
      <c r="B112" s="112" t="s">
        <v>4448</v>
      </c>
      <c r="C112" s="371"/>
      <c r="D112" s="509">
        <f t="shared" si="10"/>
        <v>0</v>
      </c>
      <c r="E112" s="380"/>
      <c r="F112" s="380"/>
      <c r="G112" s="511">
        <f t="shared" si="11"/>
        <v>0</v>
      </c>
      <c r="H112" s="512"/>
      <c r="I112" s="245"/>
      <c r="L112" s="230" t="e">
        <f t="shared" si="13"/>
        <v>#DIV/0!</v>
      </c>
      <c r="N112" s="231" t="e">
        <f t="shared" si="14"/>
        <v>#DIV/0!</v>
      </c>
      <c r="Q112" s="226" t="e">
        <f t="shared" si="15"/>
        <v>#DIV/0!</v>
      </c>
    </row>
    <row r="113" spans="1:17" x14ac:dyDescent="0.35">
      <c r="A113" s="156" t="s">
        <v>343</v>
      </c>
      <c r="B113" s="112" t="s">
        <v>150</v>
      </c>
      <c r="C113" s="371">
        <v>1000</v>
      </c>
      <c r="D113" s="509">
        <f t="shared" si="10"/>
        <v>1300</v>
      </c>
      <c r="E113" s="380">
        <v>4500</v>
      </c>
      <c r="F113" s="380">
        <f t="shared" ref="F113:F116" si="19">E113</f>
        <v>4500</v>
      </c>
      <c r="G113" s="511">
        <f t="shared" si="11"/>
        <v>3200</v>
      </c>
      <c r="H113" s="512">
        <f t="shared" si="12"/>
        <v>3150</v>
      </c>
      <c r="I113" s="245" t="s">
        <v>4449</v>
      </c>
      <c r="L113" s="230"/>
      <c r="N113" s="231"/>
    </row>
    <row r="114" spans="1:17" x14ac:dyDescent="0.35">
      <c r="A114" s="156" t="s">
        <v>346</v>
      </c>
      <c r="B114" s="112" t="s">
        <v>1454</v>
      </c>
      <c r="C114" s="371">
        <v>1000</v>
      </c>
      <c r="D114" s="509">
        <f t="shared" si="10"/>
        <v>1300</v>
      </c>
      <c r="E114" s="380">
        <v>4300</v>
      </c>
      <c r="F114" s="380">
        <f t="shared" si="19"/>
        <v>4300</v>
      </c>
      <c r="G114" s="511">
        <f t="shared" si="11"/>
        <v>3000</v>
      </c>
      <c r="H114" s="512">
        <f t="shared" si="12"/>
        <v>3010</v>
      </c>
      <c r="I114" s="245" t="s">
        <v>4450</v>
      </c>
      <c r="L114" s="230">
        <f t="shared" si="13"/>
        <v>4.3</v>
      </c>
      <c r="N114" s="231">
        <f t="shared" si="14"/>
        <v>4.3</v>
      </c>
      <c r="Q114" s="226">
        <f t="shared" si="15"/>
        <v>3.3</v>
      </c>
    </row>
    <row r="115" spans="1:17" ht="31" x14ac:dyDescent="0.35">
      <c r="A115" s="156">
        <v>14</v>
      </c>
      <c r="B115" s="112" t="s">
        <v>6865</v>
      </c>
      <c r="C115" s="371">
        <v>1200</v>
      </c>
      <c r="D115" s="509">
        <f t="shared" si="10"/>
        <v>1560</v>
      </c>
      <c r="E115" s="380">
        <v>1600</v>
      </c>
      <c r="F115" s="380">
        <f t="shared" si="19"/>
        <v>1600</v>
      </c>
      <c r="G115" s="511">
        <f t="shared" si="11"/>
        <v>40</v>
      </c>
      <c r="H115" s="512">
        <f t="shared" si="12"/>
        <v>1120</v>
      </c>
      <c r="I115" s="245" t="s">
        <v>6403</v>
      </c>
      <c r="L115" s="230">
        <f t="shared" si="13"/>
        <v>1.3333333333333333</v>
      </c>
      <c r="N115" s="231">
        <f t="shared" si="14"/>
        <v>1.3333333333333333</v>
      </c>
      <c r="Q115" s="226">
        <f t="shared" si="15"/>
        <v>0.33333333333333331</v>
      </c>
    </row>
    <row r="116" spans="1:17" ht="46.5" x14ac:dyDescent="0.35">
      <c r="A116" s="156">
        <v>15</v>
      </c>
      <c r="B116" s="112" t="s">
        <v>4451</v>
      </c>
      <c r="C116" s="371">
        <v>1200</v>
      </c>
      <c r="D116" s="509">
        <f t="shared" si="10"/>
        <v>1560</v>
      </c>
      <c r="E116" s="380">
        <v>1600</v>
      </c>
      <c r="F116" s="380">
        <f t="shared" si="19"/>
        <v>1600</v>
      </c>
      <c r="G116" s="511">
        <f t="shared" si="11"/>
        <v>40</v>
      </c>
      <c r="H116" s="512">
        <f t="shared" si="12"/>
        <v>1120</v>
      </c>
      <c r="I116" s="245"/>
      <c r="L116" s="230">
        <f t="shared" si="13"/>
        <v>1.3333333333333333</v>
      </c>
      <c r="N116" s="231">
        <f t="shared" si="14"/>
        <v>1.3333333333333333</v>
      </c>
      <c r="Q116" s="226">
        <f t="shared" si="15"/>
        <v>0.33333333333333331</v>
      </c>
    </row>
    <row r="117" spans="1:17" ht="31" x14ac:dyDescent="0.35">
      <c r="A117" s="156">
        <v>16</v>
      </c>
      <c r="B117" s="112" t="s">
        <v>6412</v>
      </c>
      <c r="C117" s="371"/>
      <c r="D117" s="509">
        <f t="shared" si="10"/>
        <v>0</v>
      </c>
      <c r="E117" s="380">
        <v>4300</v>
      </c>
      <c r="F117" s="380">
        <f>E117</f>
        <v>4300</v>
      </c>
      <c r="G117" s="511">
        <f t="shared" si="11"/>
        <v>4300</v>
      </c>
      <c r="H117" s="512">
        <f t="shared" si="12"/>
        <v>3010</v>
      </c>
      <c r="I117" s="245" t="s">
        <v>4452</v>
      </c>
      <c r="L117" s="230" t="e">
        <f t="shared" si="13"/>
        <v>#DIV/0!</v>
      </c>
      <c r="N117" s="231" t="e">
        <f t="shared" si="14"/>
        <v>#DIV/0!</v>
      </c>
      <c r="Q117" s="226" t="e">
        <f t="shared" si="15"/>
        <v>#DIV/0!</v>
      </c>
    </row>
    <row r="118" spans="1:17" x14ac:dyDescent="0.35">
      <c r="A118" s="110" t="s">
        <v>18</v>
      </c>
      <c r="B118" s="168" t="s">
        <v>4453</v>
      </c>
      <c r="C118" s="372"/>
      <c r="D118" s="509">
        <f t="shared" si="10"/>
        <v>0</v>
      </c>
      <c r="E118" s="380"/>
      <c r="F118" s="380"/>
      <c r="G118" s="511">
        <f t="shared" si="11"/>
        <v>0</v>
      </c>
      <c r="H118" s="512"/>
      <c r="I118" s="245"/>
      <c r="L118" s="230"/>
      <c r="N118" s="231"/>
    </row>
    <row r="119" spans="1:17" ht="31" x14ac:dyDescent="0.35">
      <c r="A119" s="156">
        <v>1</v>
      </c>
      <c r="B119" s="112" t="s">
        <v>4454</v>
      </c>
      <c r="C119" s="371">
        <v>1300</v>
      </c>
      <c r="D119" s="509">
        <f t="shared" si="10"/>
        <v>1690</v>
      </c>
      <c r="E119" s="380">
        <v>1600</v>
      </c>
      <c r="F119" s="380">
        <v>1700</v>
      </c>
      <c r="G119" s="511">
        <f t="shared" si="11"/>
        <v>-90</v>
      </c>
      <c r="H119" s="512">
        <f t="shared" si="12"/>
        <v>1190</v>
      </c>
      <c r="I119" s="245"/>
      <c r="L119" s="230"/>
      <c r="N119" s="231"/>
    </row>
    <row r="120" spans="1:17" ht="31" x14ac:dyDescent="0.35">
      <c r="A120" s="156">
        <v>2</v>
      </c>
      <c r="B120" s="112" t="s">
        <v>6866</v>
      </c>
      <c r="C120" s="371">
        <v>1200</v>
      </c>
      <c r="D120" s="509">
        <f t="shared" si="10"/>
        <v>1560</v>
      </c>
      <c r="E120" s="380">
        <v>1500</v>
      </c>
      <c r="F120" s="380">
        <v>1600</v>
      </c>
      <c r="G120" s="511">
        <f t="shared" si="11"/>
        <v>-60</v>
      </c>
      <c r="H120" s="512">
        <f t="shared" si="12"/>
        <v>1120</v>
      </c>
      <c r="I120" s="245" t="s">
        <v>6936</v>
      </c>
      <c r="L120" s="230">
        <f t="shared" si="13"/>
        <v>1.25</v>
      </c>
      <c r="N120" s="231">
        <f t="shared" si="14"/>
        <v>1.3333333333333333</v>
      </c>
      <c r="Q120" s="226">
        <f t="shared" si="15"/>
        <v>0.33333333333333331</v>
      </c>
    </row>
    <row r="121" spans="1:17" ht="70" x14ac:dyDescent="0.35">
      <c r="A121" s="156">
        <v>3</v>
      </c>
      <c r="B121" s="112" t="s">
        <v>6867</v>
      </c>
      <c r="C121" s="371">
        <v>1000</v>
      </c>
      <c r="D121" s="509">
        <f t="shared" si="10"/>
        <v>1300</v>
      </c>
      <c r="E121" s="380">
        <v>1300</v>
      </c>
      <c r="F121" s="380">
        <f t="shared" ref="F121:F123" si="20">E121</f>
        <v>1300</v>
      </c>
      <c r="G121" s="511">
        <f t="shared" si="11"/>
        <v>0</v>
      </c>
      <c r="H121" s="512">
        <f t="shared" si="12"/>
        <v>910</v>
      </c>
      <c r="I121" s="245" t="s">
        <v>5229</v>
      </c>
      <c r="L121" s="230">
        <f t="shared" si="13"/>
        <v>1.3</v>
      </c>
      <c r="N121" s="231">
        <f t="shared" si="14"/>
        <v>1.3</v>
      </c>
      <c r="Q121" s="226">
        <f t="shared" si="15"/>
        <v>0.3</v>
      </c>
    </row>
    <row r="122" spans="1:17" ht="31" x14ac:dyDescent="0.35">
      <c r="A122" s="156">
        <v>4</v>
      </c>
      <c r="B122" s="112" t="s">
        <v>4455</v>
      </c>
      <c r="C122" s="371">
        <v>800</v>
      </c>
      <c r="D122" s="509">
        <f t="shared" si="10"/>
        <v>1040</v>
      </c>
      <c r="E122" s="380">
        <v>1000</v>
      </c>
      <c r="F122" s="380">
        <f t="shared" si="20"/>
        <v>1000</v>
      </c>
      <c r="G122" s="511">
        <f t="shared" si="11"/>
        <v>-40</v>
      </c>
      <c r="H122" s="512">
        <f t="shared" si="12"/>
        <v>700</v>
      </c>
      <c r="I122" s="245"/>
      <c r="L122" s="230"/>
      <c r="N122" s="231"/>
      <c r="Q122" s="226">
        <f t="shared" si="15"/>
        <v>0.25</v>
      </c>
    </row>
    <row r="123" spans="1:17" ht="31" x14ac:dyDescent="0.35">
      <c r="A123" s="156">
        <v>5</v>
      </c>
      <c r="B123" s="112" t="s">
        <v>4456</v>
      </c>
      <c r="C123" s="371"/>
      <c r="D123" s="509">
        <f t="shared" si="10"/>
        <v>0</v>
      </c>
      <c r="E123" s="380">
        <v>500</v>
      </c>
      <c r="F123" s="380">
        <f t="shared" si="20"/>
        <v>500</v>
      </c>
      <c r="G123" s="511">
        <f t="shared" si="11"/>
        <v>500</v>
      </c>
      <c r="H123" s="512">
        <f t="shared" si="12"/>
        <v>350</v>
      </c>
      <c r="I123" s="245" t="s">
        <v>4457</v>
      </c>
      <c r="L123" s="230"/>
      <c r="N123" s="231"/>
      <c r="Q123" s="226" t="e">
        <f t="shared" si="15"/>
        <v>#DIV/0!</v>
      </c>
    </row>
    <row r="124" spans="1:17" x14ac:dyDescent="0.35">
      <c r="A124" s="110" t="s">
        <v>45</v>
      </c>
      <c r="B124" s="168" t="s">
        <v>4458</v>
      </c>
      <c r="C124" s="372"/>
      <c r="D124" s="509">
        <f t="shared" si="10"/>
        <v>0</v>
      </c>
      <c r="E124" s="380"/>
      <c r="F124" s="380"/>
      <c r="G124" s="511">
        <f t="shared" si="11"/>
        <v>0</v>
      </c>
      <c r="H124" s="512"/>
      <c r="I124" s="245"/>
      <c r="L124" s="230"/>
      <c r="N124" s="231"/>
    </row>
    <row r="125" spans="1:17" ht="56" x14ac:dyDescent="0.35">
      <c r="A125" s="156">
        <v>1</v>
      </c>
      <c r="B125" s="65" t="s">
        <v>6868</v>
      </c>
      <c r="C125" s="371">
        <v>500</v>
      </c>
      <c r="D125" s="509">
        <f t="shared" si="10"/>
        <v>650</v>
      </c>
      <c r="E125" s="380">
        <v>600</v>
      </c>
      <c r="F125" s="380">
        <v>650</v>
      </c>
      <c r="G125" s="511">
        <f t="shared" si="11"/>
        <v>-50</v>
      </c>
      <c r="H125" s="512">
        <f t="shared" si="12"/>
        <v>460</v>
      </c>
      <c r="I125" s="245" t="s">
        <v>6937</v>
      </c>
      <c r="L125" s="230"/>
      <c r="N125" s="231"/>
    </row>
    <row r="126" spans="1:17" ht="31" x14ac:dyDescent="0.35">
      <c r="A126" s="156">
        <v>2</v>
      </c>
      <c r="B126" s="112" t="s">
        <v>6869</v>
      </c>
      <c r="C126" s="371">
        <v>1800</v>
      </c>
      <c r="D126" s="509">
        <f t="shared" si="10"/>
        <v>2340</v>
      </c>
      <c r="E126" s="380">
        <v>2300</v>
      </c>
      <c r="F126" s="380">
        <v>2300</v>
      </c>
      <c r="G126" s="511">
        <f t="shared" si="11"/>
        <v>-40</v>
      </c>
      <c r="H126" s="512">
        <f t="shared" si="12"/>
        <v>1610</v>
      </c>
      <c r="I126" s="245"/>
      <c r="L126" s="230">
        <f t="shared" si="13"/>
        <v>1.2777777777777777</v>
      </c>
      <c r="N126" s="231">
        <f t="shared" si="14"/>
        <v>1.2777777777777777</v>
      </c>
      <c r="Q126" s="226">
        <f t="shared" si="15"/>
        <v>0.27777777777777779</v>
      </c>
    </row>
    <row r="127" spans="1:17" ht="31" x14ac:dyDescent="0.35">
      <c r="A127" s="156" t="s">
        <v>74</v>
      </c>
      <c r="B127" s="112" t="s">
        <v>4459</v>
      </c>
      <c r="C127" s="371"/>
      <c r="D127" s="509">
        <f t="shared" si="10"/>
        <v>0</v>
      </c>
      <c r="E127" s="380">
        <v>500</v>
      </c>
      <c r="F127" s="380">
        <f t="shared" ref="F127:F128" si="21">E127</f>
        <v>500</v>
      </c>
      <c r="G127" s="511">
        <f t="shared" si="11"/>
        <v>500</v>
      </c>
      <c r="H127" s="512">
        <f t="shared" si="12"/>
        <v>350</v>
      </c>
      <c r="I127" s="245" t="s">
        <v>146</v>
      </c>
      <c r="L127" s="230" t="e">
        <f t="shared" si="13"/>
        <v>#DIV/0!</v>
      </c>
      <c r="N127" s="231" t="e">
        <f t="shared" si="14"/>
        <v>#DIV/0!</v>
      </c>
      <c r="Q127" s="226" t="e">
        <f t="shared" si="15"/>
        <v>#DIV/0!</v>
      </c>
    </row>
    <row r="128" spans="1:17" s="192" customFormat="1" x14ac:dyDescent="0.35">
      <c r="A128" s="156" t="s">
        <v>76</v>
      </c>
      <c r="B128" s="112" t="s">
        <v>4460</v>
      </c>
      <c r="C128" s="371"/>
      <c r="D128" s="509">
        <f t="shared" si="10"/>
        <v>0</v>
      </c>
      <c r="E128" s="380">
        <v>400</v>
      </c>
      <c r="F128" s="380">
        <f t="shared" si="21"/>
        <v>400</v>
      </c>
      <c r="G128" s="511">
        <f t="shared" si="11"/>
        <v>400</v>
      </c>
      <c r="H128" s="512">
        <f t="shared" si="12"/>
        <v>280</v>
      </c>
      <c r="I128" s="245" t="s">
        <v>146</v>
      </c>
      <c r="L128" s="230"/>
      <c r="N128" s="231"/>
      <c r="Q128" s="226"/>
    </row>
    <row r="129" spans="1:17" s="192" customFormat="1" ht="70" x14ac:dyDescent="0.35">
      <c r="A129" s="156">
        <v>3</v>
      </c>
      <c r="B129" s="65" t="s">
        <v>6870</v>
      </c>
      <c r="C129" s="371">
        <v>500</v>
      </c>
      <c r="D129" s="509">
        <f t="shared" si="10"/>
        <v>650</v>
      </c>
      <c r="E129" s="380">
        <v>600</v>
      </c>
      <c r="F129" s="380">
        <v>650</v>
      </c>
      <c r="G129" s="511">
        <f t="shared" si="11"/>
        <v>-50</v>
      </c>
      <c r="H129" s="512">
        <f t="shared" si="12"/>
        <v>460</v>
      </c>
      <c r="I129" s="245" t="s">
        <v>5230</v>
      </c>
      <c r="L129" s="230"/>
      <c r="N129" s="231"/>
      <c r="Q129" s="226"/>
    </row>
    <row r="130" spans="1:17" ht="31" x14ac:dyDescent="0.35">
      <c r="A130" s="156">
        <v>4</v>
      </c>
      <c r="B130" s="112" t="s">
        <v>4461</v>
      </c>
      <c r="C130" s="371">
        <v>500</v>
      </c>
      <c r="D130" s="509">
        <f t="shared" si="10"/>
        <v>650</v>
      </c>
      <c r="E130" s="380">
        <v>600</v>
      </c>
      <c r="F130" s="380">
        <v>650</v>
      </c>
      <c r="G130" s="511">
        <f t="shared" si="11"/>
        <v>-50</v>
      </c>
      <c r="H130" s="512">
        <f t="shared" si="12"/>
        <v>460</v>
      </c>
      <c r="I130" s="245"/>
      <c r="L130" s="230">
        <f t="shared" si="13"/>
        <v>1.2</v>
      </c>
      <c r="N130" s="231">
        <f t="shared" si="14"/>
        <v>1.3</v>
      </c>
      <c r="Q130" s="226">
        <f t="shared" si="15"/>
        <v>0.3</v>
      </c>
    </row>
    <row r="131" spans="1:17" ht="70" x14ac:dyDescent="0.35">
      <c r="A131" s="156">
        <v>5</v>
      </c>
      <c r="B131" s="65" t="s">
        <v>6871</v>
      </c>
      <c r="C131" s="371">
        <v>500</v>
      </c>
      <c r="D131" s="509">
        <f t="shared" si="10"/>
        <v>650</v>
      </c>
      <c r="E131" s="380">
        <v>600</v>
      </c>
      <c r="F131" s="380">
        <v>650</v>
      </c>
      <c r="G131" s="511">
        <f t="shared" si="11"/>
        <v>-50</v>
      </c>
      <c r="H131" s="512">
        <f t="shared" si="12"/>
        <v>460</v>
      </c>
      <c r="I131" s="245" t="s">
        <v>5231</v>
      </c>
      <c r="L131" s="230">
        <f t="shared" si="13"/>
        <v>1.2</v>
      </c>
      <c r="N131" s="231">
        <f t="shared" si="14"/>
        <v>1.3</v>
      </c>
      <c r="Q131" s="226">
        <f t="shared" si="15"/>
        <v>0.3</v>
      </c>
    </row>
    <row r="132" spans="1:17" ht="70" x14ac:dyDescent="0.35">
      <c r="A132" s="156">
        <v>6</v>
      </c>
      <c r="B132" s="112" t="s">
        <v>6872</v>
      </c>
      <c r="C132" s="371">
        <v>500</v>
      </c>
      <c r="D132" s="509">
        <f t="shared" si="10"/>
        <v>650</v>
      </c>
      <c r="E132" s="380">
        <v>600</v>
      </c>
      <c r="F132" s="380">
        <v>650</v>
      </c>
      <c r="G132" s="511">
        <f t="shared" si="11"/>
        <v>-50</v>
      </c>
      <c r="H132" s="512">
        <f t="shared" si="12"/>
        <v>460</v>
      </c>
      <c r="I132" s="245" t="s">
        <v>6938</v>
      </c>
      <c r="L132" s="230">
        <f t="shared" si="13"/>
        <v>1.2</v>
      </c>
      <c r="N132" s="231">
        <f t="shared" si="14"/>
        <v>1.3</v>
      </c>
      <c r="Q132" s="226">
        <f t="shared" si="15"/>
        <v>0.3</v>
      </c>
    </row>
    <row r="133" spans="1:17" ht="84" x14ac:dyDescent="0.35">
      <c r="A133" s="156">
        <v>7</v>
      </c>
      <c r="B133" s="65" t="s">
        <v>4462</v>
      </c>
      <c r="C133" s="371">
        <v>300</v>
      </c>
      <c r="D133" s="509">
        <f t="shared" si="10"/>
        <v>390</v>
      </c>
      <c r="E133" s="380">
        <v>400</v>
      </c>
      <c r="F133" s="380">
        <f t="shared" ref="F133:F135" si="22">E133</f>
        <v>400</v>
      </c>
      <c r="G133" s="511">
        <f t="shared" si="11"/>
        <v>10</v>
      </c>
      <c r="H133" s="512">
        <f t="shared" si="12"/>
        <v>280</v>
      </c>
      <c r="I133" s="245" t="s">
        <v>6413</v>
      </c>
      <c r="L133" s="230">
        <f t="shared" si="13"/>
        <v>1.3333333333333333</v>
      </c>
      <c r="N133" s="231">
        <f t="shared" si="14"/>
        <v>1.3333333333333333</v>
      </c>
      <c r="Q133" s="226">
        <f t="shared" si="15"/>
        <v>0.33333333333333331</v>
      </c>
    </row>
    <row r="134" spans="1:17" ht="31" x14ac:dyDescent="0.35">
      <c r="A134" s="156">
        <v>8</v>
      </c>
      <c r="B134" s="402" t="s">
        <v>6873</v>
      </c>
      <c r="C134" s="371"/>
      <c r="D134" s="509">
        <f t="shared" si="10"/>
        <v>0</v>
      </c>
      <c r="E134" s="380">
        <v>400</v>
      </c>
      <c r="F134" s="380">
        <f t="shared" si="22"/>
        <v>400</v>
      </c>
      <c r="G134" s="511">
        <f t="shared" si="11"/>
        <v>400</v>
      </c>
      <c r="H134" s="512">
        <f t="shared" si="12"/>
        <v>280</v>
      </c>
      <c r="I134" s="245" t="s">
        <v>3545</v>
      </c>
      <c r="L134" s="230" t="e">
        <f t="shared" si="13"/>
        <v>#DIV/0!</v>
      </c>
      <c r="N134" s="231" t="e">
        <f t="shared" si="14"/>
        <v>#DIV/0!</v>
      </c>
      <c r="Q134" s="226" t="e">
        <f t="shared" si="15"/>
        <v>#DIV/0!</v>
      </c>
    </row>
    <row r="135" spans="1:17" ht="31" x14ac:dyDescent="0.35">
      <c r="A135" s="156">
        <v>9</v>
      </c>
      <c r="B135" s="402" t="s">
        <v>6874</v>
      </c>
      <c r="C135" s="371"/>
      <c r="D135" s="509">
        <f t="shared" si="10"/>
        <v>0</v>
      </c>
      <c r="E135" s="380">
        <v>350</v>
      </c>
      <c r="F135" s="380">
        <f t="shared" si="22"/>
        <v>350</v>
      </c>
      <c r="G135" s="511">
        <f t="shared" si="11"/>
        <v>350</v>
      </c>
      <c r="H135" s="512">
        <f t="shared" si="12"/>
        <v>250</v>
      </c>
      <c r="I135" s="259" t="s">
        <v>3135</v>
      </c>
      <c r="L135" s="230"/>
      <c r="N135" s="231"/>
    </row>
    <row r="136" spans="1:17" x14ac:dyDescent="0.35">
      <c r="A136" s="110" t="s">
        <v>313</v>
      </c>
      <c r="B136" s="168" t="s">
        <v>4463</v>
      </c>
      <c r="C136" s="372"/>
      <c r="D136" s="509">
        <f t="shared" si="10"/>
        <v>0</v>
      </c>
      <c r="E136" s="380"/>
      <c r="F136" s="380"/>
      <c r="G136" s="511">
        <f t="shared" si="11"/>
        <v>0</v>
      </c>
      <c r="H136" s="512"/>
      <c r="I136" s="245"/>
      <c r="L136" s="230"/>
      <c r="N136" s="231"/>
    </row>
    <row r="137" spans="1:17" ht="31" x14ac:dyDescent="0.35">
      <c r="A137" s="156">
        <v>1</v>
      </c>
      <c r="B137" s="112" t="s">
        <v>4464</v>
      </c>
      <c r="C137" s="371">
        <v>1500</v>
      </c>
      <c r="D137" s="509">
        <f t="shared" ref="D137:D201" si="23">ROUND(C137*1.3,-1)</f>
        <v>1950</v>
      </c>
      <c r="E137" s="380">
        <v>1900</v>
      </c>
      <c r="F137" s="380">
        <v>2000</v>
      </c>
      <c r="G137" s="511">
        <f t="shared" ref="G137:G201" si="24">E137-D137</f>
        <v>-50</v>
      </c>
      <c r="H137" s="512">
        <f t="shared" ref="H137:H201" si="25">ROUND(F137*0.7,-1)</f>
        <v>1400</v>
      </c>
      <c r="I137" s="245"/>
      <c r="L137" s="230"/>
      <c r="N137" s="231"/>
    </row>
    <row r="138" spans="1:17" ht="84" x14ac:dyDescent="0.35">
      <c r="A138" s="156">
        <v>2</v>
      </c>
      <c r="B138" s="112" t="s">
        <v>6875</v>
      </c>
      <c r="C138" s="371">
        <v>1500</v>
      </c>
      <c r="D138" s="509">
        <f t="shared" si="23"/>
        <v>1950</v>
      </c>
      <c r="E138" s="380">
        <v>1800</v>
      </c>
      <c r="F138" s="380">
        <v>2000</v>
      </c>
      <c r="G138" s="511">
        <f t="shared" si="24"/>
        <v>-150</v>
      </c>
      <c r="H138" s="512">
        <f t="shared" si="25"/>
        <v>1400</v>
      </c>
      <c r="I138" s="245" t="s">
        <v>6939</v>
      </c>
      <c r="L138" s="230">
        <f t="shared" ref="L138:L198" si="26">E138/C138</f>
        <v>1.2</v>
      </c>
      <c r="N138" s="231">
        <f t="shared" ref="N138:N198" si="27">F138/C138</f>
        <v>1.3333333333333333</v>
      </c>
      <c r="Q138" s="226">
        <f t="shared" ref="Q138:Q198" si="28">(F138-C138)/C138</f>
        <v>0.33333333333333331</v>
      </c>
    </row>
    <row r="139" spans="1:17" ht="31" x14ac:dyDescent="0.35">
      <c r="A139" s="156">
        <v>3</v>
      </c>
      <c r="B139" s="112" t="s">
        <v>6876</v>
      </c>
      <c r="C139" s="371"/>
      <c r="D139" s="509">
        <f t="shared" si="23"/>
        <v>0</v>
      </c>
      <c r="E139" s="380"/>
      <c r="F139" s="380"/>
      <c r="G139" s="511">
        <f t="shared" si="24"/>
        <v>0</v>
      </c>
      <c r="H139" s="512"/>
      <c r="I139" s="245" t="s">
        <v>6414</v>
      </c>
      <c r="L139" s="230" t="e">
        <f t="shared" si="26"/>
        <v>#DIV/0!</v>
      </c>
      <c r="N139" s="231" t="e">
        <f t="shared" si="27"/>
        <v>#DIV/0!</v>
      </c>
      <c r="Q139" s="226" t="e">
        <f t="shared" si="28"/>
        <v>#DIV/0!</v>
      </c>
    </row>
    <row r="140" spans="1:17" ht="42" x14ac:dyDescent="0.35">
      <c r="A140" s="156" t="s">
        <v>83</v>
      </c>
      <c r="B140" s="112" t="s">
        <v>6877</v>
      </c>
      <c r="C140" s="371">
        <v>1500</v>
      </c>
      <c r="D140" s="509">
        <f t="shared" si="23"/>
        <v>1950</v>
      </c>
      <c r="E140" s="380">
        <v>1800</v>
      </c>
      <c r="F140" s="380">
        <v>2000</v>
      </c>
      <c r="G140" s="511">
        <f t="shared" si="24"/>
        <v>-150</v>
      </c>
      <c r="H140" s="512">
        <f t="shared" si="25"/>
        <v>1400</v>
      </c>
      <c r="I140" s="245" t="s">
        <v>6940</v>
      </c>
      <c r="L140" s="230"/>
      <c r="N140" s="231"/>
    </row>
    <row r="141" spans="1:17" ht="70" x14ac:dyDescent="0.35">
      <c r="A141" s="156" t="s">
        <v>84</v>
      </c>
      <c r="B141" s="112" t="s">
        <v>6878</v>
      </c>
      <c r="C141" s="371">
        <v>1200</v>
      </c>
      <c r="D141" s="509">
        <f t="shared" si="23"/>
        <v>1560</v>
      </c>
      <c r="E141" s="380">
        <v>1500</v>
      </c>
      <c r="F141" s="380">
        <v>1600</v>
      </c>
      <c r="G141" s="511">
        <f t="shared" si="24"/>
        <v>-60</v>
      </c>
      <c r="H141" s="512">
        <f t="shared" si="25"/>
        <v>1120</v>
      </c>
      <c r="I141" s="245" t="s">
        <v>6941</v>
      </c>
      <c r="L141" s="230">
        <f t="shared" si="26"/>
        <v>1.25</v>
      </c>
      <c r="N141" s="231">
        <f t="shared" si="27"/>
        <v>1.3333333333333333</v>
      </c>
      <c r="Q141" s="226">
        <f t="shared" si="28"/>
        <v>0.33333333333333331</v>
      </c>
    </row>
    <row r="142" spans="1:17" ht="56" x14ac:dyDescent="0.35">
      <c r="A142" s="156" t="s">
        <v>1426</v>
      </c>
      <c r="B142" s="112" t="s">
        <v>6415</v>
      </c>
      <c r="C142" s="371">
        <v>800</v>
      </c>
      <c r="D142" s="509">
        <f t="shared" si="23"/>
        <v>1040</v>
      </c>
      <c r="E142" s="380">
        <v>1000</v>
      </c>
      <c r="F142" s="380">
        <v>1000</v>
      </c>
      <c r="G142" s="511">
        <f t="shared" si="24"/>
        <v>-40</v>
      </c>
      <c r="H142" s="512">
        <f t="shared" si="25"/>
        <v>700</v>
      </c>
      <c r="I142" s="245" t="s">
        <v>6416</v>
      </c>
      <c r="L142" s="230">
        <f t="shared" si="26"/>
        <v>1.25</v>
      </c>
      <c r="N142" s="231">
        <f t="shared" si="27"/>
        <v>1.25</v>
      </c>
      <c r="Q142" s="226">
        <f t="shared" si="28"/>
        <v>0.25</v>
      </c>
    </row>
    <row r="143" spans="1:17" ht="126" x14ac:dyDescent="0.35">
      <c r="A143" s="156">
        <v>4</v>
      </c>
      <c r="B143" s="112" t="s">
        <v>4465</v>
      </c>
      <c r="C143" s="371">
        <v>1500</v>
      </c>
      <c r="D143" s="509">
        <f t="shared" si="23"/>
        <v>1950</v>
      </c>
      <c r="E143" s="380">
        <v>1800</v>
      </c>
      <c r="F143" s="380">
        <v>1900</v>
      </c>
      <c r="G143" s="511">
        <f t="shared" si="24"/>
        <v>-150</v>
      </c>
      <c r="H143" s="512">
        <f t="shared" si="25"/>
        <v>1330</v>
      </c>
      <c r="I143" s="245" t="s">
        <v>5232</v>
      </c>
      <c r="L143" s="230">
        <f t="shared" si="26"/>
        <v>1.2</v>
      </c>
      <c r="N143" s="231">
        <f t="shared" si="27"/>
        <v>1.2666666666666666</v>
      </c>
      <c r="Q143" s="226">
        <f t="shared" si="28"/>
        <v>0.26666666666666666</v>
      </c>
    </row>
    <row r="144" spans="1:17" ht="70" x14ac:dyDescent="0.35">
      <c r="A144" s="156">
        <v>5</v>
      </c>
      <c r="B144" s="602" t="s">
        <v>6879</v>
      </c>
      <c r="C144" s="371">
        <v>1000</v>
      </c>
      <c r="D144" s="509">
        <f t="shared" si="23"/>
        <v>1300</v>
      </c>
      <c r="E144" s="380">
        <v>1300</v>
      </c>
      <c r="F144" s="380">
        <v>1300</v>
      </c>
      <c r="G144" s="511">
        <f t="shared" si="24"/>
        <v>0</v>
      </c>
      <c r="H144" s="512">
        <f t="shared" si="25"/>
        <v>910</v>
      </c>
      <c r="I144" s="277" t="s">
        <v>6942</v>
      </c>
      <c r="L144" s="230">
        <f t="shared" si="26"/>
        <v>1.3</v>
      </c>
      <c r="N144" s="231">
        <f t="shared" si="27"/>
        <v>1.3</v>
      </c>
      <c r="Q144" s="226">
        <f t="shared" si="28"/>
        <v>0.3</v>
      </c>
    </row>
    <row r="145" spans="1:17" ht="70" x14ac:dyDescent="0.35">
      <c r="A145" s="156">
        <v>6</v>
      </c>
      <c r="B145" s="112" t="s">
        <v>6880</v>
      </c>
      <c r="C145" s="371"/>
      <c r="D145" s="509"/>
      <c r="E145" s="380"/>
      <c r="F145" s="380"/>
      <c r="G145" s="511"/>
      <c r="H145" s="512"/>
      <c r="I145" s="245" t="s">
        <v>6943</v>
      </c>
      <c r="L145" s="230" t="e">
        <f t="shared" si="26"/>
        <v>#DIV/0!</v>
      </c>
      <c r="N145" s="231" t="e">
        <f t="shared" si="27"/>
        <v>#DIV/0!</v>
      </c>
      <c r="Q145" s="226" t="e">
        <f t="shared" si="28"/>
        <v>#DIV/0!</v>
      </c>
    </row>
    <row r="146" spans="1:17" ht="70" x14ac:dyDescent="0.35">
      <c r="A146" s="156" t="s">
        <v>327</v>
      </c>
      <c r="B146" s="112" t="s">
        <v>6881</v>
      </c>
      <c r="C146" s="371">
        <v>600</v>
      </c>
      <c r="D146" s="509">
        <f t="shared" si="23"/>
        <v>780</v>
      </c>
      <c r="E146" s="380">
        <v>800</v>
      </c>
      <c r="F146" s="380">
        <f t="shared" ref="F146" si="29">E146</f>
        <v>800</v>
      </c>
      <c r="G146" s="511">
        <f t="shared" si="24"/>
        <v>20</v>
      </c>
      <c r="H146" s="512">
        <f t="shared" si="25"/>
        <v>560</v>
      </c>
      <c r="I146" s="245" t="s">
        <v>6944</v>
      </c>
      <c r="L146" s="230">
        <f t="shared" si="26"/>
        <v>1.3333333333333333</v>
      </c>
      <c r="N146" s="231">
        <f t="shared" si="27"/>
        <v>1.3333333333333333</v>
      </c>
      <c r="Q146" s="226">
        <f t="shared" si="28"/>
        <v>0.33333333333333331</v>
      </c>
    </row>
    <row r="147" spans="1:17" ht="70" x14ac:dyDescent="0.35">
      <c r="A147" s="156" t="s">
        <v>329</v>
      </c>
      <c r="B147" s="112" t="s">
        <v>6882</v>
      </c>
      <c r="C147" s="371">
        <v>500</v>
      </c>
      <c r="D147" s="509">
        <f t="shared" si="23"/>
        <v>650</v>
      </c>
      <c r="E147" s="380">
        <v>600</v>
      </c>
      <c r="F147" s="380">
        <v>650</v>
      </c>
      <c r="G147" s="511">
        <f t="shared" si="24"/>
        <v>-50</v>
      </c>
      <c r="H147" s="512">
        <f t="shared" si="25"/>
        <v>460</v>
      </c>
      <c r="I147" s="245" t="s">
        <v>6945</v>
      </c>
      <c r="L147" s="230">
        <f t="shared" si="26"/>
        <v>1.2</v>
      </c>
      <c r="N147" s="231">
        <f t="shared" si="27"/>
        <v>1.3</v>
      </c>
      <c r="Q147" s="226">
        <f t="shared" si="28"/>
        <v>0.3</v>
      </c>
    </row>
    <row r="148" spans="1:17" ht="84" x14ac:dyDescent="0.35">
      <c r="A148" s="156">
        <v>7</v>
      </c>
      <c r="B148" s="112" t="s">
        <v>6883</v>
      </c>
      <c r="C148" s="371">
        <v>500</v>
      </c>
      <c r="D148" s="509">
        <f t="shared" si="23"/>
        <v>650</v>
      </c>
      <c r="E148" s="380">
        <v>600</v>
      </c>
      <c r="F148" s="380">
        <v>650</v>
      </c>
      <c r="G148" s="511">
        <f t="shared" si="24"/>
        <v>-50</v>
      </c>
      <c r="H148" s="512">
        <f t="shared" si="25"/>
        <v>460</v>
      </c>
      <c r="I148" s="245" t="s">
        <v>6946</v>
      </c>
      <c r="L148" s="230">
        <f t="shared" si="26"/>
        <v>1.2</v>
      </c>
      <c r="N148" s="231">
        <f t="shared" si="27"/>
        <v>1.3</v>
      </c>
      <c r="Q148" s="226">
        <f t="shared" si="28"/>
        <v>0.3</v>
      </c>
    </row>
    <row r="149" spans="1:17" ht="56" x14ac:dyDescent="0.35">
      <c r="A149" s="156">
        <v>8</v>
      </c>
      <c r="B149" s="112" t="s">
        <v>6417</v>
      </c>
      <c r="C149" s="371">
        <v>600</v>
      </c>
      <c r="D149" s="509">
        <f t="shared" si="23"/>
        <v>780</v>
      </c>
      <c r="E149" s="380">
        <v>800</v>
      </c>
      <c r="F149" s="380">
        <f>E149</f>
        <v>800</v>
      </c>
      <c r="G149" s="511">
        <f t="shared" si="24"/>
        <v>20</v>
      </c>
      <c r="H149" s="512">
        <f t="shared" si="25"/>
        <v>560</v>
      </c>
      <c r="I149" s="245" t="s">
        <v>6947</v>
      </c>
      <c r="L149" s="230">
        <f t="shared" si="26"/>
        <v>1.3333333333333333</v>
      </c>
      <c r="N149" s="231">
        <f t="shared" si="27"/>
        <v>1.3333333333333333</v>
      </c>
      <c r="Q149" s="226">
        <f t="shared" si="28"/>
        <v>0.33333333333333331</v>
      </c>
    </row>
    <row r="150" spans="1:17" ht="56" x14ac:dyDescent="0.35">
      <c r="A150" s="156">
        <v>9</v>
      </c>
      <c r="B150" s="112" t="s">
        <v>6884</v>
      </c>
      <c r="C150" s="371">
        <v>700</v>
      </c>
      <c r="D150" s="509">
        <f t="shared" si="23"/>
        <v>910</v>
      </c>
      <c r="E150" s="380">
        <v>900</v>
      </c>
      <c r="F150" s="380">
        <v>900</v>
      </c>
      <c r="G150" s="511">
        <f t="shared" si="24"/>
        <v>-10</v>
      </c>
      <c r="H150" s="512">
        <f t="shared" si="25"/>
        <v>630</v>
      </c>
      <c r="I150" s="245" t="s">
        <v>6418</v>
      </c>
      <c r="L150" s="230">
        <f t="shared" si="26"/>
        <v>1.2857142857142858</v>
      </c>
      <c r="N150" s="231">
        <f t="shared" si="27"/>
        <v>1.2857142857142858</v>
      </c>
      <c r="Q150" s="226">
        <f t="shared" si="28"/>
        <v>0.2857142857142857</v>
      </c>
    </row>
    <row r="151" spans="1:17" ht="31" x14ac:dyDescent="0.35">
      <c r="A151" s="156">
        <v>10</v>
      </c>
      <c r="B151" s="357" t="s">
        <v>6885</v>
      </c>
      <c r="C151" s="371"/>
      <c r="D151" s="509">
        <f t="shared" si="23"/>
        <v>0</v>
      </c>
      <c r="E151" s="380">
        <v>650</v>
      </c>
      <c r="F151" s="380">
        <f>E151</f>
        <v>650</v>
      </c>
      <c r="G151" s="511">
        <f t="shared" si="24"/>
        <v>650</v>
      </c>
      <c r="H151" s="512">
        <f t="shared" si="25"/>
        <v>460</v>
      </c>
      <c r="I151" s="245" t="s">
        <v>3545</v>
      </c>
      <c r="L151" s="230" t="e">
        <f t="shared" si="26"/>
        <v>#DIV/0!</v>
      </c>
      <c r="N151" s="231" t="e">
        <f t="shared" si="27"/>
        <v>#DIV/0!</v>
      </c>
      <c r="Q151" s="226" t="e">
        <f t="shared" si="28"/>
        <v>#DIV/0!</v>
      </c>
    </row>
    <row r="152" spans="1:17" ht="31" x14ac:dyDescent="0.35">
      <c r="A152" s="156">
        <v>11</v>
      </c>
      <c r="B152" s="112" t="s">
        <v>4466</v>
      </c>
      <c r="C152" s="371">
        <v>500</v>
      </c>
      <c r="D152" s="509">
        <f t="shared" si="23"/>
        <v>650</v>
      </c>
      <c r="E152" s="380">
        <v>600</v>
      </c>
      <c r="F152" s="380">
        <v>650</v>
      </c>
      <c r="G152" s="511">
        <f t="shared" si="24"/>
        <v>-50</v>
      </c>
      <c r="H152" s="512">
        <f t="shared" si="25"/>
        <v>460</v>
      </c>
      <c r="I152" s="245"/>
      <c r="L152" s="230"/>
      <c r="N152" s="231"/>
    </row>
    <row r="153" spans="1:17" ht="31" x14ac:dyDescent="0.35">
      <c r="A153" s="156">
        <v>12</v>
      </c>
      <c r="B153" s="112" t="s">
        <v>4467</v>
      </c>
      <c r="C153" s="371">
        <v>400</v>
      </c>
      <c r="D153" s="509">
        <f t="shared" si="23"/>
        <v>520</v>
      </c>
      <c r="E153" s="380">
        <v>500</v>
      </c>
      <c r="F153" s="380">
        <v>500</v>
      </c>
      <c r="G153" s="511">
        <f t="shared" si="24"/>
        <v>-20</v>
      </c>
      <c r="H153" s="512">
        <f t="shared" si="25"/>
        <v>350</v>
      </c>
      <c r="I153" s="245"/>
      <c r="L153" s="230">
        <f t="shared" si="26"/>
        <v>1.25</v>
      </c>
      <c r="N153" s="231">
        <f t="shared" si="27"/>
        <v>1.25</v>
      </c>
      <c r="Q153" s="226">
        <f t="shared" si="28"/>
        <v>0.25</v>
      </c>
    </row>
    <row r="154" spans="1:17" x14ac:dyDescent="0.35">
      <c r="A154" s="110" t="s">
        <v>372</v>
      </c>
      <c r="B154" s="168" t="s">
        <v>4468</v>
      </c>
      <c r="C154" s="372"/>
      <c r="D154" s="509">
        <f t="shared" si="23"/>
        <v>0</v>
      </c>
      <c r="E154" s="380"/>
      <c r="F154" s="380"/>
      <c r="G154" s="511">
        <f t="shared" si="24"/>
        <v>0</v>
      </c>
      <c r="H154" s="512"/>
      <c r="I154" s="245"/>
      <c r="L154" s="230" t="e">
        <f t="shared" si="26"/>
        <v>#DIV/0!</v>
      </c>
      <c r="N154" s="231" t="e">
        <f t="shared" si="27"/>
        <v>#DIV/0!</v>
      </c>
      <c r="Q154" s="226" t="e">
        <f t="shared" si="28"/>
        <v>#DIV/0!</v>
      </c>
    </row>
    <row r="155" spans="1:17" ht="56" x14ac:dyDescent="0.35">
      <c r="A155" s="156">
        <v>1</v>
      </c>
      <c r="B155" s="112" t="s">
        <v>4469</v>
      </c>
      <c r="C155" s="371">
        <v>800</v>
      </c>
      <c r="D155" s="509">
        <f t="shared" si="23"/>
        <v>1040</v>
      </c>
      <c r="E155" s="380">
        <v>1500</v>
      </c>
      <c r="F155" s="380">
        <f>E155</f>
        <v>1500</v>
      </c>
      <c r="G155" s="511">
        <f t="shared" si="24"/>
        <v>460</v>
      </c>
      <c r="H155" s="512">
        <f t="shared" si="25"/>
        <v>1050</v>
      </c>
      <c r="I155" s="245" t="s">
        <v>4470</v>
      </c>
      <c r="L155" s="230"/>
      <c r="N155" s="231"/>
    </row>
    <row r="156" spans="1:17" ht="31" x14ac:dyDescent="0.35">
      <c r="A156" s="156">
        <v>2</v>
      </c>
      <c r="B156" s="112" t="s">
        <v>4471</v>
      </c>
      <c r="C156" s="371">
        <v>800</v>
      </c>
      <c r="D156" s="509">
        <f t="shared" si="23"/>
        <v>1040</v>
      </c>
      <c r="E156" s="380">
        <v>1000</v>
      </c>
      <c r="F156" s="380">
        <v>1000</v>
      </c>
      <c r="G156" s="511">
        <f t="shared" si="24"/>
        <v>-40</v>
      </c>
      <c r="H156" s="512">
        <f t="shared" si="25"/>
        <v>700</v>
      </c>
      <c r="I156" s="245"/>
      <c r="L156" s="230">
        <f t="shared" si="26"/>
        <v>1.25</v>
      </c>
      <c r="N156" s="231">
        <f t="shared" si="27"/>
        <v>1.25</v>
      </c>
      <c r="Q156" s="226">
        <f t="shared" si="28"/>
        <v>0.25</v>
      </c>
    </row>
    <row r="157" spans="1:17" ht="31" x14ac:dyDescent="0.35">
      <c r="A157" s="156">
        <v>3</v>
      </c>
      <c r="B157" s="112" t="s">
        <v>4472</v>
      </c>
      <c r="C157" s="371">
        <v>500</v>
      </c>
      <c r="D157" s="509">
        <f t="shared" si="23"/>
        <v>650</v>
      </c>
      <c r="E157" s="380">
        <v>600</v>
      </c>
      <c r="F157" s="380">
        <v>650</v>
      </c>
      <c r="G157" s="511">
        <f t="shared" si="24"/>
        <v>-50</v>
      </c>
      <c r="H157" s="512">
        <f t="shared" si="25"/>
        <v>460</v>
      </c>
      <c r="I157" s="245"/>
      <c r="L157" s="230">
        <f t="shared" si="26"/>
        <v>1.2</v>
      </c>
      <c r="N157" s="231">
        <f t="shared" si="27"/>
        <v>1.3</v>
      </c>
      <c r="Q157" s="226">
        <f t="shared" si="28"/>
        <v>0.3</v>
      </c>
    </row>
    <row r="158" spans="1:17" ht="31" x14ac:dyDescent="0.35">
      <c r="A158" s="156">
        <v>4</v>
      </c>
      <c r="B158" s="112" t="s">
        <v>4473</v>
      </c>
      <c r="C158" s="371">
        <v>300</v>
      </c>
      <c r="D158" s="509">
        <f t="shared" si="23"/>
        <v>390</v>
      </c>
      <c r="E158" s="380">
        <v>400</v>
      </c>
      <c r="F158" s="380">
        <f>E158</f>
        <v>400</v>
      </c>
      <c r="G158" s="511">
        <f t="shared" si="24"/>
        <v>10</v>
      </c>
      <c r="H158" s="512">
        <f t="shared" si="25"/>
        <v>280</v>
      </c>
      <c r="I158" s="245"/>
      <c r="L158" s="230">
        <f t="shared" si="26"/>
        <v>1.3333333333333333</v>
      </c>
      <c r="N158" s="231">
        <f t="shared" si="27"/>
        <v>1.3333333333333333</v>
      </c>
      <c r="Q158" s="226">
        <f t="shared" si="28"/>
        <v>0.33333333333333331</v>
      </c>
    </row>
    <row r="159" spans="1:17" x14ac:dyDescent="0.35">
      <c r="A159" s="110" t="s">
        <v>406</v>
      </c>
      <c r="B159" s="168" t="s">
        <v>4474</v>
      </c>
      <c r="C159" s="372"/>
      <c r="D159" s="509">
        <f t="shared" si="23"/>
        <v>0</v>
      </c>
      <c r="E159" s="380"/>
      <c r="F159" s="380"/>
      <c r="G159" s="511">
        <f t="shared" si="24"/>
        <v>0</v>
      </c>
      <c r="H159" s="512"/>
      <c r="I159" s="245"/>
      <c r="L159" s="230" t="e">
        <f t="shared" si="26"/>
        <v>#DIV/0!</v>
      </c>
      <c r="N159" s="231" t="e">
        <f t="shared" si="27"/>
        <v>#DIV/0!</v>
      </c>
      <c r="Q159" s="226" t="e">
        <f t="shared" si="28"/>
        <v>#DIV/0!</v>
      </c>
    </row>
    <row r="160" spans="1:17" x14ac:dyDescent="0.35">
      <c r="A160" s="156">
        <v>1</v>
      </c>
      <c r="B160" s="112" t="s">
        <v>4475</v>
      </c>
      <c r="C160" s="371">
        <v>600</v>
      </c>
      <c r="D160" s="509">
        <f t="shared" si="23"/>
        <v>780</v>
      </c>
      <c r="E160" s="380">
        <v>800</v>
      </c>
      <c r="F160" s="380">
        <f>E160</f>
        <v>800</v>
      </c>
      <c r="G160" s="511">
        <f t="shared" si="24"/>
        <v>20</v>
      </c>
      <c r="H160" s="512">
        <f t="shared" si="25"/>
        <v>560</v>
      </c>
      <c r="I160" s="245"/>
      <c r="L160" s="230"/>
      <c r="N160" s="231"/>
    </row>
    <row r="161" spans="1:17" ht="31" x14ac:dyDescent="0.35">
      <c r="A161" s="156">
        <v>2</v>
      </c>
      <c r="B161" s="112" t="s">
        <v>4476</v>
      </c>
      <c r="C161" s="371">
        <v>2000</v>
      </c>
      <c r="D161" s="509">
        <f t="shared" si="23"/>
        <v>2600</v>
      </c>
      <c r="E161" s="380">
        <v>2500</v>
      </c>
      <c r="F161" s="380">
        <v>2600</v>
      </c>
      <c r="G161" s="511">
        <f t="shared" si="24"/>
        <v>-100</v>
      </c>
      <c r="H161" s="512">
        <f t="shared" si="25"/>
        <v>1820</v>
      </c>
      <c r="I161" s="245"/>
      <c r="L161" s="230">
        <f t="shared" si="26"/>
        <v>1.25</v>
      </c>
      <c r="N161" s="231">
        <f t="shared" si="27"/>
        <v>1.3</v>
      </c>
      <c r="Q161" s="226">
        <f t="shared" si="28"/>
        <v>0.3</v>
      </c>
    </row>
    <row r="162" spans="1:17" x14ac:dyDescent="0.35">
      <c r="A162" s="156">
        <v>3</v>
      </c>
      <c r="B162" s="112" t="s">
        <v>4477</v>
      </c>
      <c r="C162" s="371">
        <v>500</v>
      </c>
      <c r="D162" s="509">
        <f t="shared" si="23"/>
        <v>650</v>
      </c>
      <c r="E162" s="380">
        <v>600</v>
      </c>
      <c r="F162" s="380">
        <v>650</v>
      </c>
      <c r="G162" s="511">
        <f t="shared" si="24"/>
        <v>-50</v>
      </c>
      <c r="H162" s="512">
        <f t="shared" si="25"/>
        <v>460</v>
      </c>
      <c r="I162" s="245"/>
      <c r="L162" s="230">
        <f t="shared" si="26"/>
        <v>1.2</v>
      </c>
      <c r="N162" s="231">
        <f t="shared" si="27"/>
        <v>1.3</v>
      </c>
      <c r="Q162" s="226">
        <f t="shared" si="28"/>
        <v>0.3</v>
      </c>
    </row>
    <row r="163" spans="1:17" ht="42" x14ac:dyDescent="0.35">
      <c r="A163" s="156">
        <v>4</v>
      </c>
      <c r="B163" s="112" t="s">
        <v>6886</v>
      </c>
      <c r="C163" s="371">
        <v>800</v>
      </c>
      <c r="D163" s="509">
        <f t="shared" si="23"/>
        <v>1040</v>
      </c>
      <c r="E163" s="380">
        <v>1200</v>
      </c>
      <c r="F163" s="380">
        <f>E163</f>
        <v>1200</v>
      </c>
      <c r="G163" s="511">
        <f t="shared" si="24"/>
        <v>160</v>
      </c>
      <c r="H163" s="512">
        <f t="shared" si="25"/>
        <v>840</v>
      </c>
      <c r="I163" s="245" t="s">
        <v>6419</v>
      </c>
      <c r="L163" s="230">
        <f t="shared" si="26"/>
        <v>1.5</v>
      </c>
      <c r="N163" s="231">
        <f t="shared" si="27"/>
        <v>1.5</v>
      </c>
      <c r="Q163" s="226">
        <f t="shared" si="28"/>
        <v>0.5</v>
      </c>
    </row>
    <row r="164" spans="1:17" ht="56" x14ac:dyDescent="0.35">
      <c r="A164" s="156" t="s">
        <v>31</v>
      </c>
      <c r="B164" s="112" t="s">
        <v>4478</v>
      </c>
      <c r="C164" s="371">
        <v>500</v>
      </c>
      <c r="D164" s="509">
        <f t="shared" si="23"/>
        <v>650</v>
      </c>
      <c r="E164" s="380">
        <v>600</v>
      </c>
      <c r="F164" s="380">
        <v>650</v>
      </c>
      <c r="G164" s="511">
        <f t="shared" si="24"/>
        <v>-50</v>
      </c>
      <c r="H164" s="512">
        <f t="shared" si="25"/>
        <v>460</v>
      </c>
      <c r="I164" s="245" t="s">
        <v>6948</v>
      </c>
      <c r="L164" s="230">
        <f t="shared" si="26"/>
        <v>1.2</v>
      </c>
      <c r="N164" s="231">
        <f t="shared" si="27"/>
        <v>1.3</v>
      </c>
      <c r="Q164" s="226">
        <f t="shared" si="28"/>
        <v>0.3</v>
      </c>
    </row>
    <row r="165" spans="1:17" ht="56" x14ac:dyDescent="0.35">
      <c r="A165" s="156" t="s">
        <v>34</v>
      </c>
      <c r="B165" s="112" t="s">
        <v>4479</v>
      </c>
      <c r="C165" s="371">
        <v>400</v>
      </c>
      <c r="D165" s="509">
        <f t="shared" si="23"/>
        <v>520</v>
      </c>
      <c r="E165" s="380">
        <v>500</v>
      </c>
      <c r="F165" s="380">
        <v>500</v>
      </c>
      <c r="G165" s="511">
        <f t="shared" si="24"/>
        <v>-20</v>
      </c>
      <c r="H165" s="512">
        <f t="shared" si="25"/>
        <v>350</v>
      </c>
      <c r="I165" s="245" t="s">
        <v>6948</v>
      </c>
      <c r="L165" s="230">
        <f t="shared" si="26"/>
        <v>1.25</v>
      </c>
      <c r="N165" s="231">
        <f t="shared" si="27"/>
        <v>1.25</v>
      </c>
      <c r="Q165" s="226">
        <f t="shared" si="28"/>
        <v>0.25</v>
      </c>
    </row>
    <row r="166" spans="1:17" ht="46.5" x14ac:dyDescent="0.35">
      <c r="A166" s="156">
        <v>5</v>
      </c>
      <c r="B166" s="112" t="s">
        <v>4480</v>
      </c>
      <c r="C166" s="371"/>
      <c r="D166" s="509">
        <f t="shared" si="23"/>
        <v>0</v>
      </c>
      <c r="E166" s="380"/>
      <c r="F166" s="380"/>
      <c r="G166" s="511">
        <f t="shared" si="24"/>
        <v>0</v>
      </c>
      <c r="H166" s="512"/>
      <c r="I166" s="245"/>
      <c r="L166" s="230" t="e">
        <f t="shared" si="26"/>
        <v>#DIV/0!</v>
      </c>
      <c r="N166" s="231" t="e">
        <f t="shared" si="27"/>
        <v>#DIV/0!</v>
      </c>
      <c r="Q166" s="226" t="e">
        <f t="shared" si="28"/>
        <v>#DIV/0!</v>
      </c>
    </row>
    <row r="167" spans="1:17" x14ac:dyDescent="0.35">
      <c r="A167" s="156" t="s">
        <v>509</v>
      </c>
      <c r="B167" s="112" t="s">
        <v>4481</v>
      </c>
      <c r="C167" s="371">
        <v>500</v>
      </c>
      <c r="D167" s="509">
        <f t="shared" si="23"/>
        <v>650</v>
      </c>
      <c r="E167" s="380">
        <v>700</v>
      </c>
      <c r="F167" s="380">
        <f t="shared" ref="F167:F169" si="30">E167</f>
        <v>700</v>
      </c>
      <c r="G167" s="511">
        <f t="shared" si="24"/>
        <v>50</v>
      </c>
      <c r="H167" s="512">
        <f t="shared" si="25"/>
        <v>490</v>
      </c>
      <c r="I167" s="245"/>
      <c r="L167" s="230"/>
      <c r="N167" s="231"/>
    </row>
    <row r="168" spans="1:17" ht="31" x14ac:dyDescent="0.35">
      <c r="A168" s="156" t="s">
        <v>511</v>
      </c>
      <c r="B168" s="112" t="s">
        <v>4482</v>
      </c>
      <c r="C168" s="371">
        <v>400</v>
      </c>
      <c r="D168" s="509">
        <f t="shared" si="23"/>
        <v>520</v>
      </c>
      <c r="E168" s="380">
        <v>600</v>
      </c>
      <c r="F168" s="380">
        <f t="shared" si="30"/>
        <v>600</v>
      </c>
      <c r="G168" s="511">
        <f t="shared" si="24"/>
        <v>80</v>
      </c>
      <c r="H168" s="512">
        <f t="shared" si="25"/>
        <v>420</v>
      </c>
      <c r="I168" s="245"/>
      <c r="L168" s="230">
        <f t="shared" si="26"/>
        <v>1.5</v>
      </c>
      <c r="N168" s="231">
        <f t="shared" si="27"/>
        <v>1.5</v>
      </c>
      <c r="Q168" s="226">
        <f t="shared" si="28"/>
        <v>0.5</v>
      </c>
    </row>
    <row r="169" spans="1:17" x14ac:dyDescent="0.35">
      <c r="A169" s="156" t="s">
        <v>777</v>
      </c>
      <c r="B169" s="112" t="s">
        <v>4483</v>
      </c>
      <c r="C169" s="371">
        <v>600</v>
      </c>
      <c r="D169" s="509">
        <f t="shared" si="23"/>
        <v>780</v>
      </c>
      <c r="E169" s="380">
        <v>800</v>
      </c>
      <c r="F169" s="380">
        <f t="shared" si="30"/>
        <v>800</v>
      </c>
      <c r="G169" s="511">
        <f t="shared" si="24"/>
        <v>20</v>
      </c>
      <c r="H169" s="512">
        <f t="shared" si="25"/>
        <v>560</v>
      </c>
      <c r="I169" s="245"/>
      <c r="L169" s="230">
        <f t="shared" si="26"/>
        <v>1.3333333333333333</v>
      </c>
      <c r="N169" s="231">
        <f t="shared" si="27"/>
        <v>1.3333333333333333</v>
      </c>
      <c r="Q169" s="226">
        <f t="shared" si="28"/>
        <v>0.33333333333333331</v>
      </c>
    </row>
    <row r="170" spans="1:17" ht="46.5" x14ac:dyDescent="0.35">
      <c r="A170" s="156">
        <v>6</v>
      </c>
      <c r="B170" s="112" t="s">
        <v>4484</v>
      </c>
      <c r="C170" s="371"/>
      <c r="D170" s="509">
        <f t="shared" si="23"/>
        <v>0</v>
      </c>
      <c r="E170" s="380"/>
      <c r="F170" s="380"/>
      <c r="G170" s="511">
        <f t="shared" si="24"/>
        <v>0</v>
      </c>
      <c r="H170" s="512"/>
      <c r="I170" s="245"/>
      <c r="L170" s="230" t="e">
        <f t="shared" si="26"/>
        <v>#DIV/0!</v>
      </c>
      <c r="N170" s="231" t="e">
        <f t="shared" si="27"/>
        <v>#DIV/0!</v>
      </c>
      <c r="Q170" s="226" t="e">
        <f t="shared" si="28"/>
        <v>#DIV/0!</v>
      </c>
    </row>
    <row r="171" spans="1:17" x14ac:dyDescent="0.35">
      <c r="A171" s="156" t="s">
        <v>327</v>
      </c>
      <c r="B171" s="112" t="s">
        <v>6887</v>
      </c>
      <c r="C171" s="371">
        <v>800</v>
      </c>
      <c r="D171" s="509">
        <f t="shared" si="23"/>
        <v>1040</v>
      </c>
      <c r="E171" s="380">
        <v>1000</v>
      </c>
      <c r="F171" s="380">
        <v>1000</v>
      </c>
      <c r="G171" s="511">
        <f t="shared" si="24"/>
        <v>-40</v>
      </c>
      <c r="H171" s="512">
        <f t="shared" si="25"/>
        <v>700</v>
      </c>
      <c r="I171" s="245"/>
      <c r="L171" s="230"/>
      <c r="N171" s="231"/>
    </row>
    <row r="172" spans="1:17" ht="31" x14ac:dyDescent="0.35">
      <c r="A172" s="156" t="s">
        <v>329</v>
      </c>
      <c r="B172" s="112" t="s">
        <v>4482</v>
      </c>
      <c r="C172" s="371">
        <v>600</v>
      </c>
      <c r="D172" s="509">
        <f t="shared" si="23"/>
        <v>780</v>
      </c>
      <c r="E172" s="380">
        <v>800</v>
      </c>
      <c r="F172" s="380">
        <f t="shared" ref="F172" si="31">E172</f>
        <v>800</v>
      </c>
      <c r="G172" s="511">
        <f t="shared" si="24"/>
        <v>20</v>
      </c>
      <c r="H172" s="512">
        <f t="shared" si="25"/>
        <v>560</v>
      </c>
      <c r="I172" s="245"/>
      <c r="L172" s="230">
        <f t="shared" si="26"/>
        <v>1.3333333333333333</v>
      </c>
      <c r="N172" s="231">
        <f t="shared" si="27"/>
        <v>1.3333333333333333</v>
      </c>
      <c r="Q172" s="226">
        <f t="shared" si="28"/>
        <v>0.33333333333333331</v>
      </c>
    </row>
    <row r="173" spans="1:17" ht="46.5" x14ac:dyDescent="0.35">
      <c r="A173" s="156">
        <v>7</v>
      </c>
      <c r="B173" s="112" t="s">
        <v>4485</v>
      </c>
      <c r="C173" s="371"/>
      <c r="D173" s="509">
        <f t="shared" si="23"/>
        <v>0</v>
      </c>
      <c r="E173" s="380"/>
      <c r="F173" s="380"/>
      <c r="G173" s="511">
        <f t="shared" si="24"/>
        <v>0</v>
      </c>
      <c r="H173" s="512"/>
      <c r="I173" s="245"/>
      <c r="L173" s="230" t="e">
        <f t="shared" si="26"/>
        <v>#DIV/0!</v>
      </c>
      <c r="N173" s="231" t="e">
        <f t="shared" si="27"/>
        <v>#DIV/0!</v>
      </c>
      <c r="Q173" s="226" t="e">
        <f t="shared" si="28"/>
        <v>#DIV/0!</v>
      </c>
    </row>
    <row r="174" spans="1:17" x14ac:dyDescent="0.35">
      <c r="A174" s="156" t="s">
        <v>32</v>
      </c>
      <c r="B174" s="112" t="s">
        <v>4481</v>
      </c>
      <c r="C174" s="371">
        <v>500</v>
      </c>
      <c r="D174" s="509">
        <f t="shared" si="23"/>
        <v>650</v>
      </c>
      <c r="E174" s="380">
        <v>700</v>
      </c>
      <c r="F174" s="380">
        <f>E174</f>
        <v>700</v>
      </c>
      <c r="G174" s="511">
        <f t="shared" si="24"/>
        <v>50</v>
      </c>
      <c r="H174" s="512">
        <f>ROUND(F174*0.7,-1)</f>
        <v>490</v>
      </c>
      <c r="I174" s="245"/>
      <c r="L174" s="230"/>
      <c r="N174" s="231"/>
    </row>
    <row r="175" spans="1:17" ht="31" x14ac:dyDescent="0.35">
      <c r="A175" s="156" t="s">
        <v>35</v>
      </c>
      <c r="B175" s="112" t="s">
        <v>4482</v>
      </c>
      <c r="C175" s="371">
        <v>400</v>
      </c>
      <c r="D175" s="509">
        <f t="shared" si="23"/>
        <v>520</v>
      </c>
      <c r="E175" s="380">
        <v>500</v>
      </c>
      <c r="F175" s="380">
        <v>500</v>
      </c>
      <c r="G175" s="378">
        <f t="shared" si="24"/>
        <v>-20</v>
      </c>
      <c r="H175" s="380">
        <f t="shared" si="25"/>
        <v>350</v>
      </c>
      <c r="I175" s="245"/>
      <c r="L175" s="230"/>
      <c r="N175" s="231"/>
    </row>
    <row r="176" spans="1:17" x14ac:dyDescent="0.35">
      <c r="A176" s="128">
        <v>8</v>
      </c>
      <c r="B176" s="434" t="s">
        <v>6965</v>
      </c>
      <c r="C176" s="514"/>
      <c r="D176" s="515"/>
      <c r="E176" s="513"/>
      <c r="F176" s="434"/>
      <c r="G176" s="434"/>
      <c r="H176" s="434"/>
      <c r="I176" s="259" t="s">
        <v>6420</v>
      </c>
      <c r="L176" s="230" t="e">
        <f t="shared" si="26"/>
        <v>#DIV/0!</v>
      </c>
      <c r="N176" s="231" t="e">
        <f>F178/C176</f>
        <v>#DIV/0!</v>
      </c>
      <c r="Q176" s="226" t="e">
        <f>(F178-C176)/C176</f>
        <v>#DIV/0!</v>
      </c>
    </row>
    <row r="177" spans="1:17" x14ac:dyDescent="0.35">
      <c r="A177" s="128" t="s">
        <v>624</v>
      </c>
      <c r="B177" s="233" t="s">
        <v>4417</v>
      </c>
      <c r="C177" s="514"/>
      <c r="D177" s="515"/>
      <c r="E177" s="513"/>
      <c r="F177" s="380">
        <f>E177</f>
        <v>0</v>
      </c>
      <c r="G177" s="378">
        <f t="shared" ref="G177" si="32">E177-D177</f>
        <v>0</v>
      </c>
      <c r="H177" s="380">
        <f>ROUND(F177*0.7,-1)</f>
        <v>0</v>
      </c>
      <c r="I177" s="259"/>
      <c r="L177" s="230"/>
      <c r="N177" s="231"/>
    </row>
    <row r="178" spans="1:17" x14ac:dyDescent="0.35">
      <c r="A178" s="128" t="s">
        <v>626</v>
      </c>
      <c r="B178" s="233" t="s">
        <v>6888</v>
      </c>
      <c r="C178" s="514"/>
      <c r="D178" s="515"/>
      <c r="E178" s="513"/>
      <c r="F178" s="513">
        <v>630</v>
      </c>
      <c r="G178" s="606"/>
      <c r="H178" s="513">
        <f>ROUND(F178*0.7,-1)</f>
        <v>440</v>
      </c>
      <c r="I178" s="259"/>
      <c r="L178" s="230"/>
      <c r="N178" s="231"/>
    </row>
    <row r="179" spans="1:17" ht="46.5" x14ac:dyDescent="0.35">
      <c r="A179" s="156">
        <v>9</v>
      </c>
      <c r="B179" s="112" t="s">
        <v>4486</v>
      </c>
      <c r="C179" s="371"/>
      <c r="D179" s="509">
        <f t="shared" si="23"/>
        <v>0</v>
      </c>
      <c r="E179" s="380"/>
      <c r="F179" s="380"/>
      <c r="G179" s="378">
        <f t="shared" si="24"/>
        <v>0</v>
      </c>
      <c r="H179" s="380"/>
      <c r="I179" s="245"/>
      <c r="L179" s="230"/>
      <c r="N179" s="231"/>
    </row>
    <row r="180" spans="1:17" x14ac:dyDescent="0.35">
      <c r="A180" s="156" t="s">
        <v>522</v>
      </c>
      <c r="B180" s="112" t="s">
        <v>4481</v>
      </c>
      <c r="C180" s="371">
        <v>500</v>
      </c>
      <c r="D180" s="509">
        <f t="shared" si="23"/>
        <v>650</v>
      </c>
      <c r="E180" s="380">
        <v>700</v>
      </c>
      <c r="F180" s="380">
        <f t="shared" ref="F180:F181" si="33">E180</f>
        <v>700</v>
      </c>
      <c r="G180" s="511">
        <f t="shared" si="24"/>
        <v>50</v>
      </c>
      <c r="H180" s="512">
        <f t="shared" si="25"/>
        <v>490</v>
      </c>
      <c r="I180" s="245"/>
      <c r="L180" s="230">
        <f t="shared" si="26"/>
        <v>1.4</v>
      </c>
      <c r="N180" s="231">
        <f t="shared" si="27"/>
        <v>1.4</v>
      </c>
      <c r="Q180" s="226">
        <f t="shared" si="28"/>
        <v>0.4</v>
      </c>
    </row>
    <row r="181" spans="1:17" x14ac:dyDescent="0.35">
      <c r="A181" s="156" t="s">
        <v>523</v>
      </c>
      <c r="B181" s="112" t="s">
        <v>4487</v>
      </c>
      <c r="C181" s="371">
        <v>400</v>
      </c>
      <c r="D181" s="509">
        <f t="shared" si="23"/>
        <v>520</v>
      </c>
      <c r="E181" s="380">
        <v>600</v>
      </c>
      <c r="F181" s="380">
        <f t="shared" si="33"/>
        <v>600</v>
      </c>
      <c r="G181" s="511">
        <f t="shared" si="24"/>
        <v>80</v>
      </c>
      <c r="H181" s="512">
        <f t="shared" si="25"/>
        <v>420</v>
      </c>
      <c r="I181" s="245"/>
      <c r="L181" s="230"/>
      <c r="N181" s="231"/>
    </row>
    <row r="182" spans="1:17" x14ac:dyDescent="0.35">
      <c r="A182" s="156">
        <v>10</v>
      </c>
      <c r="B182" s="112" t="s">
        <v>4488</v>
      </c>
      <c r="C182" s="371">
        <v>800</v>
      </c>
      <c r="D182" s="509">
        <f t="shared" si="23"/>
        <v>1040</v>
      </c>
      <c r="E182" s="380">
        <v>1000</v>
      </c>
      <c r="F182" s="380">
        <v>1000</v>
      </c>
      <c r="G182" s="511">
        <f t="shared" si="24"/>
        <v>-40</v>
      </c>
      <c r="H182" s="512">
        <f t="shared" si="25"/>
        <v>700</v>
      </c>
      <c r="I182" s="245"/>
      <c r="L182" s="230"/>
      <c r="N182" s="231"/>
    </row>
    <row r="183" spans="1:17" ht="31" x14ac:dyDescent="0.35">
      <c r="A183" s="156">
        <v>11</v>
      </c>
      <c r="B183" s="112" t="s">
        <v>4489</v>
      </c>
      <c r="C183" s="371"/>
      <c r="D183" s="509">
        <f t="shared" si="23"/>
        <v>0</v>
      </c>
      <c r="E183" s="380"/>
      <c r="F183" s="380"/>
      <c r="G183" s="511">
        <f t="shared" si="24"/>
        <v>0</v>
      </c>
      <c r="H183" s="512"/>
      <c r="I183" s="245"/>
      <c r="L183" s="230" t="e">
        <f t="shared" si="26"/>
        <v>#DIV/0!</v>
      </c>
      <c r="N183" s="231" t="e">
        <f t="shared" si="27"/>
        <v>#DIV/0!</v>
      </c>
      <c r="Q183" s="226" t="e">
        <f t="shared" si="28"/>
        <v>#DIV/0!</v>
      </c>
    </row>
    <row r="184" spans="1:17" ht="42" x14ac:dyDescent="0.35">
      <c r="A184" s="156" t="s">
        <v>1192</v>
      </c>
      <c r="B184" s="112" t="s">
        <v>6889</v>
      </c>
      <c r="C184" s="371">
        <v>1000</v>
      </c>
      <c r="D184" s="509">
        <f t="shared" si="23"/>
        <v>1300</v>
      </c>
      <c r="E184" s="380">
        <v>1800</v>
      </c>
      <c r="F184" s="380">
        <f t="shared" ref="F184:F185" si="34">E184</f>
        <v>1800</v>
      </c>
      <c r="G184" s="511">
        <f t="shared" si="24"/>
        <v>500</v>
      </c>
      <c r="H184" s="512">
        <f t="shared" si="25"/>
        <v>1260</v>
      </c>
      <c r="I184" s="245" t="s">
        <v>6949</v>
      </c>
      <c r="L184" s="230">
        <f t="shared" si="26"/>
        <v>1.8</v>
      </c>
      <c r="N184" s="231">
        <f t="shared" si="27"/>
        <v>1.8</v>
      </c>
      <c r="Q184" s="226">
        <f t="shared" si="28"/>
        <v>0.8</v>
      </c>
    </row>
    <row r="185" spans="1:17" x14ac:dyDescent="0.35">
      <c r="A185" s="156" t="s">
        <v>1195</v>
      </c>
      <c r="B185" s="112" t="s">
        <v>4490</v>
      </c>
      <c r="C185" s="371">
        <v>800</v>
      </c>
      <c r="D185" s="509">
        <f t="shared" si="23"/>
        <v>1040</v>
      </c>
      <c r="E185" s="380">
        <v>1400</v>
      </c>
      <c r="F185" s="380">
        <f t="shared" si="34"/>
        <v>1400</v>
      </c>
      <c r="G185" s="511">
        <f t="shared" si="24"/>
        <v>360</v>
      </c>
      <c r="H185" s="512">
        <f t="shared" si="25"/>
        <v>980</v>
      </c>
      <c r="I185" s="245"/>
      <c r="L185" s="230">
        <f t="shared" si="26"/>
        <v>1.75</v>
      </c>
      <c r="N185" s="231">
        <f t="shared" si="27"/>
        <v>1.75</v>
      </c>
      <c r="Q185" s="226">
        <f t="shared" si="28"/>
        <v>0.75</v>
      </c>
    </row>
    <row r="186" spans="1:17" x14ac:dyDescent="0.35">
      <c r="A186" s="110" t="s">
        <v>408</v>
      </c>
      <c r="B186" s="168" t="s">
        <v>4491</v>
      </c>
      <c r="C186" s="372"/>
      <c r="D186" s="509">
        <f t="shared" si="23"/>
        <v>0</v>
      </c>
      <c r="E186" s="380"/>
      <c r="F186" s="380"/>
      <c r="G186" s="511">
        <f t="shared" si="24"/>
        <v>0</v>
      </c>
      <c r="H186" s="512"/>
      <c r="I186" s="245"/>
      <c r="L186" s="230"/>
      <c r="N186" s="231"/>
    </row>
    <row r="187" spans="1:17" x14ac:dyDescent="0.35">
      <c r="A187" s="156">
        <v>1</v>
      </c>
      <c r="B187" s="112" t="s">
        <v>4492</v>
      </c>
      <c r="C187" s="371"/>
      <c r="D187" s="509">
        <f t="shared" si="23"/>
        <v>0</v>
      </c>
      <c r="E187" s="380"/>
      <c r="F187" s="380"/>
      <c r="G187" s="511">
        <f t="shared" si="24"/>
        <v>0</v>
      </c>
      <c r="H187" s="512"/>
      <c r="I187" s="245"/>
      <c r="L187" s="230" t="e">
        <f t="shared" si="26"/>
        <v>#DIV/0!</v>
      </c>
      <c r="N187" s="231" t="e">
        <f t="shared" si="27"/>
        <v>#DIV/0!</v>
      </c>
      <c r="Q187" s="226" t="e">
        <f t="shared" si="28"/>
        <v>#DIV/0!</v>
      </c>
    </row>
    <row r="188" spans="1:17" ht="31" x14ac:dyDescent="0.35">
      <c r="A188" s="156" t="s">
        <v>67</v>
      </c>
      <c r="B188" s="112" t="s">
        <v>4493</v>
      </c>
      <c r="C188" s="371">
        <v>400</v>
      </c>
      <c r="D188" s="509">
        <f t="shared" si="23"/>
        <v>520</v>
      </c>
      <c r="E188" s="380">
        <v>600</v>
      </c>
      <c r="F188" s="380">
        <f t="shared" ref="F188:F190" si="35">E188</f>
        <v>600</v>
      </c>
      <c r="G188" s="511">
        <f t="shared" si="24"/>
        <v>80</v>
      </c>
      <c r="H188" s="512">
        <f t="shared" si="25"/>
        <v>420</v>
      </c>
      <c r="I188" s="245"/>
      <c r="L188" s="230">
        <f t="shared" si="26"/>
        <v>1.5</v>
      </c>
      <c r="N188" s="231">
        <f t="shared" si="27"/>
        <v>1.5</v>
      </c>
      <c r="Q188" s="226">
        <f t="shared" si="28"/>
        <v>0.5</v>
      </c>
    </row>
    <row r="189" spans="1:17" x14ac:dyDescent="0.35">
      <c r="A189" s="156" t="s">
        <v>69</v>
      </c>
      <c r="B189" s="112" t="s">
        <v>4494</v>
      </c>
      <c r="C189" s="371">
        <v>300</v>
      </c>
      <c r="D189" s="509">
        <f t="shared" si="23"/>
        <v>390</v>
      </c>
      <c r="E189" s="380">
        <v>500</v>
      </c>
      <c r="F189" s="380">
        <f t="shared" si="35"/>
        <v>500</v>
      </c>
      <c r="G189" s="511">
        <f t="shared" si="24"/>
        <v>110</v>
      </c>
      <c r="H189" s="512">
        <f t="shared" si="25"/>
        <v>350</v>
      </c>
      <c r="I189" s="245"/>
      <c r="L189" s="230"/>
      <c r="N189" s="231"/>
    </row>
    <row r="190" spans="1:17" ht="56" x14ac:dyDescent="0.35">
      <c r="A190" s="156">
        <v>2</v>
      </c>
      <c r="B190" s="112" t="s">
        <v>4495</v>
      </c>
      <c r="C190" s="371">
        <v>500</v>
      </c>
      <c r="D190" s="509">
        <f t="shared" si="23"/>
        <v>650</v>
      </c>
      <c r="E190" s="380">
        <v>700</v>
      </c>
      <c r="F190" s="380">
        <f t="shared" si="35"/>
        <v>700</v>
      </c>
      <c r="G190" s="511">
        <f t="shared" si="24"/>
        <v>50</v>
      </c>
      <c r="H190" s="512">
        <f t="shared" si="25"/>
        <v>490</v>
      </c>
      <c r="I190" s="245" t="s">
        <v>4496</v>
      </c>
      <c r="L190" s="230"/>
      <c r="N190" s="231"/>
    </row>
    <row r="191" spans="1:17" x14ac:dyDescent="0.35">
      <c r="A191" s="110" t="s">
        <v>410</v>
      </c>
      <c r="B191" s="168" t="s">
        <v>4497</v>
      </c>
      <c r="C191" s="372"/>
      <c r="D191" s="509">
        <f t="shared" si="23"/>
        <v>0</v>
      </c>
      <c r="E191" s="380"/>
      <c r="F191" s="380"/>
      <c r="G191" s="511">
        <f t="shared" si="24"/>
        <v>0</v>
      </c>
      <c r="H191" s="512"/>
      <c r="I191" s="245"/>
      <c r="L191" s="230" t="e">
        <f t="shared" si="26"/>
        <v>#DIV/0!</v>
      </c>
      <c r="N191" s="231" t="e">
        <f t="shared" si="27"/>
        <v>#DIV/0!</v>
      </c>
      <c r="Q191" s="226" t="e">
        <f t="shared" si="28"/>
        <v>#DIV/0!</v>
      </c>
    </row>
    <row r="192" spans="1:17" ht="31" x14ac:dyDescent="0.35">
      <c r="A192" s="156">
        <v>1</v>
      </c>
      <c r="B192" s="112" t="s">
        <v>6890</v>
      </c>
      <c r="C192" s="371">
        <v>1000</v>
      </c>
      <c r="D192" s="509">
        <f t="shared" si="23"/>
        <v>1300</v>
      </c>
      <c r="E192" s="380">
        <v>1300</v>
      </c>
      <c r="F192" s="380">
        <v>1300</v>
      </c>
      <c r="G192" s="511">
        <f t="shared" si="24"/>
        <v>0</v>
      </c>
      <c r="H192" s="512">
        <f t="shared" si="25"/>
        <v>910</v>
      </c>
      <c r="I192" s="245"/>
      <c r="L192" s="230">
        <f t="shared" si="26"/>
        <v>1.3</v>
      </c>
      <c r="N192" s="231">
        <f t="shared" si="27"/>
        <v>1.3</v>
      </c>
      <c r="Q192" s="226">
        <f t="shared" si="28"/>
        <v>0.3</v>
      </c>
    </row>
    <row r="193" spans="1:17" ht="98" x14ac:dyDescent="0.35">
      <c r="A193" s="156">
        <v>2</v>
      </c>
      <c r="B193" s="112" t="s">
        <v>6891</v>
      </c>
      <c r="C193" s="371">
        <v>500</v>
      </c>
      <c r="D193" s="509">
        <f t="shared" si="23"/>
        <v>650</v>
      </c>
      <c r="E193" s="380">
        <v>800</v>
      </c>
      <c r="F193" s="380">
        <f>E193</f>
        <v>800</v>
      </c>
      <c r="G193" s="511">
        <f t="shared" si="24"/>
        <v>150</v>
      </c>
      <c r="H193" s="512">
        <f t="shared" si="25"/>
        <v>560</v>
      </c>
      <c r="I193" s="245" t="s">
        <v>6950</v>
      </c>
      <c r="L193" s="230">
        <f t="shared" si="26"/>
        <v>1.6</v>
      </c>
      <c r="N193" s="231">
        <f t="shared" si="27"/>
        <v>1.6</v>
      </c>
      <c r="Q193" s="226">
        <f t="shared" si="28"/>
        <v>0.6</v>
      </c>
    </row>
    <row r="194" spans="1:17" ht="31" x14ac:dyDescent="0.35">
      <c r="A194" s="156">
        <v>3</v>
      </c>
      <c r="B194" s="112" t="s">
        <v>6892</v>
      </c>
      <c r="C194" s="371">
        <v>1000</v>
      </c>
      <c r="D194" s="509">
        <f t="shared" si="23"/>
        <v>1300</v>
      </c>
      <c r="E194" s="380">
        <v>1300</v>
      </c>
      <c r="F194" s="380">
        <v>1300</v>
      </c>
      <c r="G194" s="511">
        <f t="shared" si="24"/>
        <v>0</v>
      </c>
      <c r="H194" s="512">
        <f t="shared" si="25"/>
        <v>910</v>
      </c>
      <c r="I194" s="245"/>
      <c r="L194" s="230"/>
      <c r="N194" s="231"/>
    </row>
    <row r="195" spans="1:17" ht="31" x14ac:dyDescent="0.35">
      <c r="A195" s="156">
        <v>4</v>
      </c>
      <c r="B195" s="112" t="s">
        <v>6893</v>
      </c>
      <c r="C195" s="371">
        <v>500</v>
      </c>
      <c r="D195" s="509">
        <f t="shared" si="23"/>
        <v>650</v>
      </c>
      <c r="E195" s="380">
        <v>800</v>
      </c>
      <c r="F195" s="380">
        <f t="shared" ref="F195:F196" si="36">E195</f>
        <v>800</v>
      </c>
      <c r="G195" s="511">
        <f t="shared" si="24"/>
        <v>150</v>
      </c>
      <c r="H195" s="512">
        <f t="shared" si="25"/>
        <v>560</v>
      </c>
      <c r="I195" s="245"/>
      <c r="L195" s="230">
        <f t="shared" si="26"/>
        <v>1.6</v>
      </c>
      <c r="N195" s="231">
        <f t="shared" si="27"/>
        <v>1.6</v>
      </c>
      <c r="Q195" s="226">
        <f t="shared" si="28"/>
        <v>0.6</v>
      </c>
    </row>
    <row r="196" spans="1:17" ht="31" x14ac:dyDescent="0.35">
      <c r="A196" s="156">
        <v>5</v>
      </c>
      <c r="B196" s="112" t="s">
        <v>6894</v>
      </c>
      <c r="C196" s="371"/>
      <c r="D196" s="509">
        <f t="shared" si="23"/>
        <v>0</v>
      </c>
      <c r="E196" s="380">
        <v>500</v>
      </c>
      <c r="F196" s="380">
        <f t="shared" si="36"/>
        <v>500</v>
      </c>
      <c r="G196" s="511">
        <f t="shared" si="24"/>
        <v>500</v>
      </c>
      <c r="H196" s="512">
        <f t="shared" si="25"/>
        <v>350</v>
      </c>
      <c r="I196" s="245" t="s">
        <v>4498</v>
      </c>
      <c r="L196" s="230" t="e">
        <f t="shared" si="26"/>
        <v>#DIV/0!</v>
      </c>
      <c r="N196" s="231" t="e">
        <f t="shared" si="27"/>
        <v>#DIV/0!</v>
      </c>
      <c r="Q196" s="226" t="e">
        <f t="shared" si="28"/>
        <v>#DIV/0!</v>
      </c>
    </row>
    <row r="197" spans="1:17" x14ac:dyDescent="0.35">
      <c r="A197" s="156">
        <v>6</v>
      </c>
      <c r="B197" s="112" t="s">
        <v>4500</v>
      </c>
      <c r="C197" s="371"/>
      <c r="D197" s="509">
        <f t="shared" si="23"/>
        <v>0</v>
      </c>
      <c r="E197" s="380"/>
      <c r="F197" s="380"/>
      <c r="G197" s="511">
        <f t="shared" si="24"/>
        <v>0</v>
      </c>
      <c r="H197" s="512"/>
      <c r="I197" s="245"/>
      <c r="L197" s="230" t="e">
        <f t="shared" si="26"/>
        <v>#DIV/0!</v>
      </c>
      <c r="N197" s="231" t="e">
        <f t="shared" si="27"/>
        <v>#DIV/0!</v>
      </c>
      <c r="Q197" s="226" t="e">
        <f t="shared" si="28"/>
        <v>#DIV/0!</v>
      </c>
    </row>
    <row r="198" spans="1:17" x14ac:dyDescent="0.35">
      <c r="A198" s="156" t="s">
        <v>327</v>
      </c>
      <c r="B198" s="357" t="s">
        <v>6895</v>
      </c>
      <c r="C198" s="371"/>
      <c r="D198" s="509">
        <f t="shared" si="23"/>
        <v>0</v>
      </c>
      <c r="E198" s="380">
        <v>600</v>
      </c>
      <c r="F198" s="380">
        <f t="shared" ref="F198:F201" si="37">E198</f>
        <v>600</v>
      </c>
      <c r="G198" s="511">
        <f t="shared" si="24"/>
        <v>600</v>
      </c>
      <c r="H198" s="512">
        <f t="shared" si="25"/>
        <v>420</v>
      </c>
      <c r="I198" s="245" t="s">
        <v>4501</v>
      </c>
      <c r="L198" s="230" t="e">
        <f t="shared" si="26"/>
        <v>#DIV/0!</v>
      </c>
      <c r="N198" s="231" t="e">
        <f t="shared" si="27"/>
        <v>#DIV/0!</v>
      </c>
      <c r="Q198" s="226" t="e">
        <f t="shared" si="28"/>
        <v>#DIV/0!</v>
      </c>
    </row>
    <row r="199" spans="1:17" ht="31" x14ac:dyDescent="0.35">
      <c r="A199" s="156" t="s">
        <v>329</v>
      </c>
      <c r="B199" s="357" t="s">
        <v>6896</v>
      </c>
      <c r="C199" s="371"/>
      <c r="D199" s="509">
        <f t="shared" si="23"/>
        <v>0</v>
      </c>
      <c r="E199" s="380">
        <v>550</v>
      </c>
      <c r="F199" s="380">
        <f t="shared" si="37"/>
        <v>550</v>
      </c>
      <c r="G199" s="511">
        <f t="shared" si="24"/>
        <v>550</v>
      </c>
      <c r="H199" s="512">
        <f t="shared" si="25"/>
        <v>390</v>
      </c>
      <c r="I199" s="245" t="s">
        <v>3545</v>
      </c>
      <c r="L199" s="230"/>
      <c r="N199" s="231"/>
    </row>
    <row r="200" spans="1:17" ht="31" x14ac:dyDescent="0.35">
      <c r="A200" s="156">
        <v>7</v>
      </c>
      <c r="B200" s="357" t="s">
        <v>6421</v>
      </c>
      <c r="C200" s="603"/>
      <c r="D200" s="509">
        <f t="shared" si="23"/>
        <v>0</v>
      </c>
      <c r="E200" s="380">
        <v>550</v>
      </c>
      <c r="F200" s="380">
        <f t="shared" si="37"/>
        <v>550</v>
      </c>
      <c r="G200" s="511">
        <f t="shared" si="24"/>
        <v>550</v>
      </c>
      <c r="H200" s="512">
        <f t="shared" si="25"/>
        <v>390</v>
      </c>
      <c r="I200" s="245" t="s">
        <v>3545</v>
      </c>
      <c r="L200" s="230"/>
      <c r="N200" s="231"/>
    </row>
    <row r="201" spans="1:17" x14ac:dyDescent="0.35">
      <c r="A201" s="156">
        <v>8</v>
      </c>
      <c r="B201" s="357" t="s">
        <v>4502</v>
      </c>
      <c r="C201" s="603"/>
      <c r="D201" s="509">
        <f t="shared" si="23"/>
        <v>0</v>
      </c>
      <c r="E201" s="380">
        <v>550</v>
      </c>
      <c r="F201" s="380">
        <f t="shared" si="37"/>
        <v>550</v>
      </c>
      <c r="G201" s="511">
        <f t="shared" si="24"/>
        <v>550</v>
      </c>
      <c r="H201" s="512">
        <f t="shared" si="25"/>
        <v>390</v>
      </c>
      <c r="I201" s="245" t="s">
        <v>3545</v>
      </c>
      <c r="L201" s="230"/>
      <c r="N201" s="231"/>
    </row>
    <row r="202" spans="1:17" x14ac:dyDescent="0.35">
      <c r="A202" s="156">
        <v>9</v>
      </c>
      <c r="B202" s="112" t="s">
        <v>4499</v>
      </c>
      <c r="C202" s="603"/>
      <c r="D202" s="509"/>
      <c r="E202" s="380"/>
      <c r="F202" s="380"/>
      <c r="G202" s="511"/>
      <c r="H202" s="512"/>
      <c r="I202" s="245"/>
      <c r="L202" s="230"/>
      <c r="N202" s="231"/>
    </row>
    <row r="203" spans="1:17" ht="31" x14ac:dyDescent="0.35">
      <c r="A203" s="156" t="s">
        <v>522</v>
      </c>
      <c r="B203" s="112" t="s">
        <v>4503</v>
      </c>
      <c r="C203" s="371">
        <v>400</v>
      </c>
      <c r="D203" s="509">
        <f t="shared" ref="D203:D266" si="38">ROUND(C203*1.3,-1)</f>
        <v>520</v>
      </c>
      <c r="E203" s="380">
        <v>500</v>
      </c>
      <c r="F203" s="380">
        <v>500</v>
      </c>
      <c r="G203" s="511">
        <f t="shared" ref="G203:G266" si="39">E203-D203</f>
        <v>-20</v>
      </c>
      <c r="H203" s="512">
        <f t="shared" ref="H203:H266" si="40">ROUND(F203*0.7,-1)</f>
        <v>350</v>
      </c>
      <c r="I203" s="245"/>
      <c r="L203" s="230"/>
      <c r="N203" s="231"/>
    </row>
    <row r="204" spans="1:17" ht="31" x14ac:dyDescent="0.35">
      <c r="A204" s="156" t="s">
        <v>523</v>
      </c>
      <c r="B204" s="112" t="s">
        <v>4504</v>
      </c>
      <c r="C204" s="371">
        <v>300</v>
      </c>
      <c r="D204" s="509">
        <f t="shared" si="38"/>
        <v>390</v>
      </c>
      <c r="E204" s="380">
        <v>400</v>
      </c>
      <c r="F204" s="380">
        <f>E204</f>
        <v>400</v>
      </c>
      <c r="G204" s="511">
        <f t="shared" si="39"/>
        <v>10</v>
      </c>
      <c r="H204" s="512">
        <f t="shared" si="40"/>
        <v>280</v>
      </c>
      <c r="I204" s="245"/>
      <c r="L204" s="230"/>
      <c r="N204" s="231"/>
    </row>
    <row r="205" spans="1:17" x14ac:dyDescent="0.35">
      <c r="A205" s="110" t="s">
        <v>413</v>
      </c>
      <c r="B205" s="168" t="s">
        <v>4505</v>
      </c>
      <c r="C205" s="372"/>
      <c r="D205" s="509">
        <f t="shared" si="38"/>
        <v>0</v>
      </c>
      <c r="E205" s="380"/>
      <c r="F205" s="380"/>
      <c r="G205" s="511">
        <f t="shared" si="39"/>
        <v>0</v>
      </c>
      <c r="H205" s="512"/>
      <c r="I205" s="245"/>
      <c r="L205" s="230"/>
      <c r="N205" s="231"/>
    </row>
    <row r="206" spans="1:17" ht="84" x14ac:dyDescent="0.35">
      <c r="A206" s="156">
        <v>1</v>
      </c>
      <c r="B206" s="112" t="s">
        <v>6897</v>
      </c>
      <c r="C206" s="371">
        <v>800</v>
      </c>
      <c r="D206" s="509">
        <f t="shared" si="38"/>
        <v>1040</v>
      </c>
      <c r="E206" s="380">
        <v>1000</v>
      </c>
      <c r="F206" s="380">
        <v>1000</v>
      </c>
      <c r="G206" s="511">
        <f t="shared" si="39"/>
        <v>-40</v>
      </c>
      <c r="H206" s="512">
        <f t="shared" ref="H206:H207" si="41">ROUND(F206*0.7,-1)</f>
        <v>700</v>
      </c>
      <c r="I206" s="245" t="s">
        <v>6951</v>
      </c>
      <c r="L206" s="230">
        <f t="shared" ref="L206:L269" si="42">E206/C206</f>
        <v>1.25</v>
      </c>
      <c r="N206" s="231">
        <f t="shared" ref="N206:N269" si="43">F206/C206</f>
        <v>1.25</v>
      </c>
      <c r="Q206" s="226">
        <f t="shared" ref="Q206:Q269" si="44">(F206-C206)/C206</f>
        <v>0.25</v>
      </c>
    </row>
    <row r="207" spans="1:17" ht="42" x14ac:dyDescent="0.35">
      <c r="A207" s="156">
        <v>2</v>
      </c>
      <c r="B207" s="112" t="s">
        <v>6898</v>
      </c>
      <c r="C207" s="371">
        <v>500</v>
      </c>
      <c r="D207" s="509">
        <f t="shared" si="38"/>
        <v>650</v>
      </c>
      <c r="E207" s="380">
        <v>600</v>
      </c>
      <c r="F207" s="380">
        <v>650</v>
      </c>
      <c r="G207" s="511">
        <f t="shared" si="39"/>
        <v>-50</v>
      </c>
      <c r="H207" s="512">
        <f t="shared" si="41"/>
        <v>460</v>
      </c>
      <c r="I207" s="245" t="s">
        <v>6952</v>
      </c>
      <c r="L207" s="230">
        <f t="shared" si="42"/>
        <v>1.2</v>
      </c>
      <c r="N207" s="231">
        <f t="shared" si="43"/>
        <v>1.3</v>
      </c>
      <c r="Q207" s="226">
        <f t="shared" si="44"/>
        <v>0.3</v>
      </c>
    </row>
    <row r="208" spans="1:17" ht="31" x14ac:dyDescent="0.35">
      <c r="A208" s="156" t="s">
        <v>74</v>
      </c>
      <c r="B208" s="357" t="s">
        <v>4506</v>
      </c>
      <c r="C208" s="371"/>
      <c r="D208" s="509">
        <f t="shared" si="38"/>
        <v>0</v>
      </c>
      <c r="E208" s="380">
        <v>500</v>
      </c>
      <c r="F208" s="380">
        <f t="shared" ref="F208:F209" si="45">E208</f>
        <v>500</v>
      </c>
      <c r="G208" s="511">
        <f t="shared" si="39"/>
        <v>500</v>
      </c>
      <c r="H208" s="512">
        <f t="shared" si="40"/>
        <v>350</v>
      </c>
      <c r="I208" s="245" t="s">
        <v>3545</v>
      </c>
      <c r="L208" s="230"/>
      <c r="N208" s="231"/>
    </row>
    <row r="209" spans="1:17" x14ac:dyDescent="0.35">
      <c r="A209" s="156" t="s">
        <v>76</v>
      </c>
      <c r="B209" s="357" t="s">
        <v>6422</v>
      </c>
      <c r="C209" s="371"/>
      <c r="D209" s="509">
        <f t="shared" si="38"/>
        <v>0</v>
      </c>
      <c r="E209" s="380">
        <v>500</v>
      </c>
      <c r="F209" s="380">
        <f t="shared" si="45"/>
        <v>500</v>
      </c>
      <c r="G209" s="511">
        <f t="shared" si="39"/>
        <v>500</v>
      </c>
      <c r="H209" s="512">
        <f t="shared" si="40"/>
        <v>350</v>
      </c>
      <c r="I209" s="245" t="s">
        <v>3545</v>
      </c>
      <c r="L209" s="230" t="e">
        <f t="shared" si="42"/>
        <v>#DIV/0!</v>
      </c>
      <c r="N209" s="231" t="e">
        <f t="shared" si="43"/>
        <v>#DIV/0!</v>
      </c>
      <c r="Q209" s="226" t="e">
        <f t="shared" si="44"/>
        <v>#DIV/0!</v>
      </c>
    </row>
    <row r="210" spans="1:17" ht="31" x14ac:dyDescent="0.35">
      <c r="A210" s="156">
        <v>3</v>
      </c>
      <c r="B210" s="112" t="s">
        <v>4507</v>
      </c>
      <c r="C210" s="371">
        <v>400</v>
      </c>
      <c r="D210" s="509">
        <f t="shared" si="38"/>
        <v>520</v>
      </c>
      <c r="E210" s="380">
        <v>500</v>
      </c>
      <c r="F210" s="380">
        <v>500</v>
      </c>
      <c r="G210" s="511">
        <f t="shared" si="39"/>
        <v>-20</v>
      </c>
      <c r="H210" s="512">
        <f t="shared" si="40"/>
        <v>350</v>
      </c>
      <c r="I210" s="245"/>
      <c r="L210" s="230">
        <f t="shared" si="42"/>
        <v>1.25</v>
      </c>
      <c r="N210" s="231">
        <f t="shared" si="43"/>
        <v>1.25</v>
      </c>
      <c r="Q210" s="226">
        <f t="shared" si="44"/>
        <v>0.25</v>
      </c>
    </row>
    <row r="211" spans="1:17" ht="31" x14ac:dyDescent="0.35">
      <c r="A211" s="156">
        <v>4</v>
      </c>
      <c r="B211" s="112" t="s">
        <v>4508</v>
      </c>
      <c r="C211" s="371">
        <v>350</v>
      </c>
      <c r="D211" s="509">
        <f t="shared" si="38"/>
        <v>460</v>
      </c>
      <c r="E211" s="380">
        <v>400</v>
      </c>
      <c r="F211" s="380">
        <v>450</v>
      </c>
      <c r="G211" s="511">
        <f t="shared" si="39"/>
        <v>-60</v>
      </c>
      <c r="H211" s="512">
        <f t="shared" si="40"/>
        <v>320</v>
      </c>
      <c r="I211" s="245"/>
      <c r="L211" s="230"/>
      <c r="N211" s="231"/>
    </row>
    <row r="212" spans="1:17" ht="31" x14ac:dyDescent="0.35">
      <c r="A212" s="156">
        <v>5</v>
      </c>
      <c r="B212" s="112" t="s">
        <v>4509</v>
      </c>
      <c r="C212" s="371">
        <v>300</v>
      </c>
      <c r="D212" s="509">
        <f t="shared" si="38"/>
        <v>390</v>
      </c>
      <c r="E212" s="380">
        <v>400</v>
      </c>
      <c r="F212" s="380">
        <f>E212</f>
        <v>400</v>
      </c>
      <c r="G212" s="511">
        <f t="shared" si="39"/>
        <v>10</v>
      </c>
      <c r="H212" s="512">
        <f t="shared" si="40"/>
        <v>280</v>
      </c>
      <c r="I212" s="245"/>
      <c r="L212" s="230"/>
      <c r="N212" s="231"/>
    </row>
    <row r="213" spans="1:17" x14ac:dyDescent="0.35">
      <c r="A213" s="110" t="s">
        <v>419</v>
      </c>
      <c r="B213" s="168" t="s">
        <v>4510</v>
      </c>
      <c r="C213" s="372"/>
      <c r="D213" s="509">
        <f t="shared" si="38"/>
        <v>0</v>
      </c>
      <c r="E213" s="380"/>
      <c r="F213" s="380"/>
      <c r="G213" s="511">
        <f t="shared" si="39"/>
        <v>0</v>
      </c>
      <c r="H213" s="512"/>
      <c r="I213" s="245"/>
      <c r="L213" s="230" t="e">
        <f t="shared" si="42"/>
        <v>#DIV/0!</v>
      </c>
      <c r="N213" s="231" t="e">
        <f t="shared" si="43"/>
        <v>#DIV/0!</v>
      </c>
      <c r="Q213" s="226" t="e">
        <f t="shared" si="44"/>
        <v>#DIV/0!</v>
      </c>
    </row>
    <row r="214" spans="1:17" x14ac:dyDescent="0.35">
      <c r="A214" s="156">
        <v>1</v>
      </c>
      <c r="B214" s="112" t="s">
        <v>4511</v>
      </c>
      <c r="C214" s="371">
        <v>1500</v>
      </c>
      <c r="D214" s="509">
        <f t="shared" si="38"/>
        <v>1950</v>
      </c>
      <c r="E214" s="380">
        <v>2000</v>
      </c>
      <c r="F214" s="380">
        <f>E214</f>
        <v>2000</v>
      </c>
      <c r="G214" s="511">
        <f t="shared" si="39"/>
        <v>50</v>
      </c>
      <c r="H214" s="512">
        <f t="shared" si="40"/>
        <v>1400</v>
      </c>
      <c r="I214" s="245"/>
      <c r="L214" s="230">
        <f t="shared" si="42"/>
        <v>1.3333333333333333</v>
      </c>
      <c r="N214" s="231">
        <f t="shared" si="43"/>
        <v>1.3333333333333333</v>
      </c>
      <c r="Q214" s="226">
        <f t="shared" si="44"/>
        <v>0.33333333333333331</v>
      </c>
    </row>
    <row r="215" spans="1:17" ht="31" x14ac:dyDescent="0.35">
      <c r="A215" s="156">
        <v>2</v>
      </c>
      <c r="B215" s="112" t="s">
        <v>4512</v>
      </c>
      <c r="C215" s="371">
        <v>500</v>
      </c>
      <c r="D215" s="509">
        <f t="shared" si="38"/>
        <v>650</v>
      </c>
      <c r="E215" s="380">
        <v>600</v>
      </c>
      <c r="F215" s="380">
        <v>650</v>
      </c>
      <c r="G215" s="511">
        <f t="shared" si="39"/>
        <v>-50</v>
      </c>
      <c r="H215" s="512">
        <f t="shared" si="40"/>
        <v>460</v>
      </c>
      <c r="I215" s="245"/>
      <c r="L215" s="230">
        <f t="shared" si="42"/>
        <v>1.2</v>
      </c>
      <c r="N215" s="231">
        <f t="shared" si="43"/>
        <v>1.3</v>
      </c>
      <c r="Q215" s="226">
        <f t="shared" si="44"/>
        <v>0.3</v>
      </c>
    </row>
    <row r="216" spans="1:17" ht="31" x14ac:dyDescent="0.35">
      <c r="A216" s="156">
        <v>3</v>
      </c>
      <c r="B216" s="112" t="s">
        <v>4513</v>
      </c>
      <c r="C216" s="371">
        <v>500</v>
      </c>
      <c r="D216" s="509">
        <f t="shared" si="38"/>
        <v>650</v>
      </c>
      <c r="E216" s="380">
        <v>600</v>
      </c>
      <c r="F216" s="380">
        <v>650</v>
      </c>
      <c r="G216" s="511">
        <f t="shared" si="39"/>
        <v>-50</v>
      </c>
      <c r="H216" s="512">
        <f t="shared" si="40"/>
        <v>460</v>
      </c>
      <c r="I216" s="245"/>
      <c r="L216" s="230"/>
      <c r="N216" s="231"/>
    </row>
    <row r="217" spans="1:17" ht="42" x14ac:dyDescent="0.35">
      <c r="A217" s="156">
        <v>4</v>
      </c>
      <c r="B217" s="112" t="s">
        <v>6899</v>
      </c>
      <c r="C217" s="371"/>
      <c r="D217" s="509">
        <f t="shared" si="38"/>
        <v>0</v>
      </c>
      <c r="E217" s="380"/>
      <c r="F217" s="380"/>
      <c r="G217" s="511">
        <f t="shared" si="39"/>
        <v>0</v>
      </c>
      <c r="H217" s="512"/>
      <c r="I217" s="245" t="s">
        <v>6953</v>
      </c>
      <c r="L217" s="230" t="e">
        <f t="shared" si="42"/>
        <v>#DIV/0!</v>
      </c>
      <c r="N217" s="231" t="e">
        <f t="shared" si="43"/>
        <v>#DIV/0!</v>
      </c>
      <c r="Q217" s="226" t="e">
        <f t="shared" si="44"/>
        <v>#DIV/0!</v>
      </c>
    </row>
    <row r="218" spans="1:17" ht="42" x14ac:dyDescent="0.35">
      <c r="A218" s="156" t="s">
        <v>31</v>
      </c>
      <c r="B218" s="112" t="s">
        <v>6900</v>
      </c>
      <c r="C218" s="371">
        <v>1200</v>
      </c>
      <c r="D218" s="509">
        <f t="shared" si="38"/>
        <v>1560</v>
      </c>
      <c r="E218" s="380">
        <v>1500</v>
      </c>
      <c r="F218" s="380">
        <v>1600</v>
      </c>
      <c r="G218" s="511">
        <f t="shared" si="39"/>
        <v>-60</v>
      </c>
      <c r="H218" s="512">
        <f t="shared" si="40"/>
        <v>1120</v>
      </c>
      <c r="I218" s="245" t="s">
        <v>6954</v>
      </c>
      <c r="L218" s="230">
        <f t="shared" si="42"/>
        <v>1.25</v>
      </c>
      <c r="N218" s="231">
        <f t="shared" si="43"/>
        <v>1.3333333333333333</v>
      </c>
      <c r="Q218" s="226">
        <f t="shared" si="44"/>
        <v>0.33333333333333331</v>
      </c>
    </row>
    <row r="219" spans="1:17" x14ac:dyDescent="0.35">
      <c r="A219" s="156" t="s">
        <v>34</v>
      </c>
      <c r="B219" s="112" t="s">
        <v>6901</v>
      </c>
      <c r="C219" s="371">
        <v>500</v>
      </c>
      <c r="D219" s="509">
        <f t="shared" si="38"/>
        <v>650</v>
      </c>
      <c r="E219" s="380">
        <v>900</v>
      </c>
      <c r="F219" s="380">
        <f>E219</f>
        <v>900</v>
      </c>
      <c r="G219" s="511">
        <f t="shared" si="39"/>
        <v>250</v>
      </c>
      <c r="H219" s="512">
        <f t="shared" si="40"/>
        <v>630</v>
      </c>
      <c r="I219" s="245"/>
      <c r="L219" s="230">
        <f t="shared" si="42"/>
        <v>1.8</v>
      </c>
      <c r="N219" s="231">
        <f t="shared" si="43"/>
        <v>1.8</v>
      </c>
      <c r="Q219" s="226">
        <f t="shared" si="44"/>
        <v>0.8</v>
      </c>
    </row>
    <row r="220" spans="1:17" x14ac:dyDescent="0.35">
      <c r="A220" s="110" t="s">
        <v>421</v>
      </c>
      <c r="B220" s="168" t="s">
        <v>4514</v>
      </c>
      <c r="C220" s="372"/>
      <c r="D220" s="509">
        <f t="shared" si="38"/>
        <v>0</v>
      </c>
      <c r="E220" s="380"/>
      <c r="F220" s="380"/>
      <c r="G220" s="511">
        <f t="shared" si="39"/>
        <v>0</v>
      </c>
      <c r="H220" s="512"/>
      <c r="I220" s="245"/>
      <c r="L220" s="230"/>
      <c r="N220" s="231"/>
    </row>
    <row r="221" spans="1:17" x14ac:dyDescent="0.35">
      <c r="A221" s="156">
        <v>1</v>
      </c>
      <c r="B221" s="112" t="s">
        <v>4515</v>
      </c>
      <c r="C221" s="371">
        <v>1500</v>
      </c>
      <c r="D221" s="509">
        <f t="shared" si="38"/>
        <v>1950</v>
      </c>
      <c r="E221" s="380">
        <v>2000</v>
      </c>
      <c r="F221" s="380">
        <f>E221</f>
        <v>2000</v>
      </c>
      <c r="G221" s="511">
        <f t="shared" si="39"/>
        <v>50</v>
      </c>
      <c r="H221" s="512">
        <f t="shared" si="40"/>
        <v>1400</v>
      </c>
      <c r="I221" s="245"/>
      <c r="L221" s="230">
        <f t="shared" si="42"/>
        <v>1.3333333333333333</v>
      </c>
      <c r="N221" s="231">
        <f t="shared" si="43"/>
        <v>1.3333333333333333</v>
      </c>
      <c r="Q221" s="226">
        <f t="shared" si="44"/>
        <v>0.33333333333333331</v>
      </c>
    </row>
    <row r="222" spans="1:17" ht="31" x14ac:dyDescent="0.35">
      <c r="A222" s="156">
        <v>2</v>
      </c>
      <c r="B222" s="112" t="s">
        <v>4516</v>
      </c>
      <c r="C222" s="371">
        <v>1000</v>
      </c>
      <c r="D222" s="509">
        <f t="shared" si="38"/>
        <v>1300</v>
      </c>
      <c r="E222" s="380">
        <v>1300</v>
      </c>
      <c r="F222" s="380">
        <v>1300</v>
      </c>
      <c r="G222" s="511">
        <f t="shared" si="39"/>
        <v>0</v>
      </c>
      <c r="H222" s="512">
        <f t="shared" si="40"/>
        <v>910</v>
      </c>
      <c r="I222" s="245"/>
      <c r="L222" s="230">
        <f t="shared" si="42"/>
        <v>1.3</v>
      </c>
      <c r="N222" s="231">
        <f t="shared" si="43"/>
        <v>1.3</v>
      </c>
      <c r="Q222" s="226">
        <f t="shared" si="44"/>
        <v>0.3</v>
      </c>
    </row>
    <row r="223" spans="1:17" ht="56" x14ac:dyDescent="0.35">
      <c r="A223" s="156">
        <v>3</v>
      </c>
      <c r="B223" s="112" t="s">
        <v>6902</v>
      </c>
      <c r="C223" s="371">
        <v>700</v>
      </c>
      <c r="D223" s="509">
        <f t="shared" si="38"/>
        <v>910</v>
      </c>
      <c r="E223" s="380">
        <v>1000</v>
      </c>
      <c r="F223" s="380">
        <f>E223</f>
        <v>1000</v>
      </c>
      <c r="G223" s="511">
        <f t="shared" si="39"/>
        <v>90</v>
      </c>
      <c r="H223" s="512">
        <f t="shared" si="40"/>
        <v>700</v>
      </c>
      <c r="I223" s="245" t="s">
        <v>6955</v>
      </c>
      <c r="L223" s="230"/>
      <c r="N223" s="231"/>
    </row>
    <row r="224" spans="1:17" ht="31" x14ac:dyDescent="0.35">
      <c r="A224" s="156">
        <v>4</v>
      </c>
      <c r="B224" s="112" t="s">
        <v>4517</v>
      </c>
      <c r="C224" s="371">
        <v>700</v>
      </c>
      <c r="D224" s="509">
        <f t="shared" si="38"/>
        <v>910</v>
      </c>
      <c r="E224" s="380">
        <v>900</v>
      </c>
      <c r="F224" s="380">
        <v>900</v>
      </c>
      <c r="G224" s="511">
        <f t="shared" si="39"/>
        <v>-10</v>
      </c>
      <c r="H224" s="512">
        <f t="shared" si="40"/>
        <v>630</v>
      </c>
      <c r="I224" s="245"/>
      <c r="L224" s="230">
        <f t="shared" si="42"/>
        <v>1.2857142857142858</v>
      </c>
      <c r="N224" s="231">
        <f t="shared" si="43"/>
        <v>1.2857142857142858</v>
      </c>
      <c r="Q224" s="226">
        <f t="shared" si="44"/>
        <v>0.2857142857142857</v>
      </c>
    </row>
    <row r="225" spans="1:17" ht="31" x14ac:dyDescent="0.35">
      <c r="A225" s="156">
        <v>5</v>
      </c>
      <c r="B225" s="112" t="s">
        <v>6903</v>
      </c>
      <c r="C225" s="371">
        <v>700</v>
      </c>
      <c r="D225" s="509">
        <f t="shared" si="38"/>
        <v>910</v>
      </c>
      <c r="E225" s="380">
        <v>900</v>
      </c>
      <c r="F225" s="380">
        <v>900</v>
      </c>
      <c r="G225" s="511">
        <f t="shared" si="39"/>
        <v>-10</v>
      </c>
      <c r="H225" s="512">
        <f t="shared" si="40"/>
        <v>630</v>
      </c>
      <c r="I225" s="245"/>
      <c r="L225" s="230">
        <f t="shared" si="42"/>
        <v>1.2857142857142858</v>
      </c>
      <c r="N225" s="231">
        <f t="shared" si="43"/>
        <v>1.2857142857142858</v>
      </c>
      <c r="Q225" s="226">
        <f t="shared" si="44"/>
        <v>0.2857142857142857</v>
      </c>
    </row>
    <row r="226" spans="1:17" ht="31" x14ac:dyDescent="0.35">
      <c r="A226" s="156">
        <v>6</v>
      </c>
      <c r="B226" s="112" t="s">
        <v>6423</v>
      </c>
      <c r="C226" s="371">
        <v>400</v>
      </c>
      <c r="D226" s="509">
        <f t="shared" si="38"/>
        <v>520</v>
      </c>
      <c r="E226" s="380">
        <v>500</v>
      </c>
      <c r="F226" s="380">
        <v>500</v>
      </c>
      <c r="G226" s="511">
        <f t="shared" si="39"/>
        <v>-20</v>
      </c>
      <c r="H226" s="512">
        <f t="shared" si="40"/>
        <v>350</v>
      </c>
      <c r="I226" s="245"/>
      <c r="L226" s="230">
        <f t="shared" si="42"/>
        <v>1.25</v>
      </c>
      <c r="N226" s="231">
        <f t="shared" si="43"/>
        <v>1.25</v>
      </c>
      <c r="Q226" s="226">
        <f t="shared" si="44"/>
        <v>0.25</v>
      </c>
    </row>
    <row r="227" spans="1:17" ht="31" x14ac:dyDescent="0.35">
      <c r="A227" s="156">
        <v>7</v>
      </c>
      <c r="B227" s="112" t="s">
        <v>4518</v>
      </c>
      <c r="C227" s="371">
        <v>400</v>
      </c>
      <c r="D227" s="509">
        <f t="shared" si="38"/>
        <v>520</v>
      </c>
      <c r="E227" s="380">
        <v>500</v>
      </c>
      <c r="F227" s="380">
        <v>500</v>
      </c>
      <c r="G227" s="511">
        <f t="shared" si="39"/>
        <v>-20</v>
      </c>
      <c r="H227" s="512">
        <f t="shared" si="40"/>
        <v>350</v>
      </c>
      <c r="I227" s="245"/>
      <c r="L227" s="230">
        <f t="shared" si="42"/>
        <v>1.25</v>
      </c>
      <c r="N227" s="231">
        <f t="shared" si="43"/>
        <v>1.25</v>
      </c>
      <c r="Q227" s="226">
        <f t="shared" si="44"/>
        <v>0.25</v>
      </c>
    </row>
    <row r="228" spans="1:17" ht="31" x14ac:dyDescent="0.35">
      <c r="A228" s="156">
        <v>8</v>
      </c>
      <c r="B228" s="112" t="s">
        <v>6904</v>
      </c>
      <c r="C228" s="371">
        <v>600</v>
      </c>
      <c r="D228" s="509">
        <f t="shared" si="38"/>
        <v>780</v>
      </c>
      <c r="E228" s="380">
        <v>800</v>
      </c>
      <c r="F228" s="380">
        <f t="shared" ref="F228:F229" si="46">E228</f>
        <v>800</v>
      </c>
      <c r="G228" s="511">
        <f t="shared" si="39"/>
        <v>20</v>
      </c>
      <c r="H228" s="512">
        <f t="shared" si="40"/>
        <v>560</v>
      </c>
      <c r="I228" s="245"/>
      <c r="L228" s="230">
        <f t="shared" si="42"/>
        <v>1.3333333333333333</v>
      </c>
      <c r="N228" s="231">
        <f t="shared" si="43"/>
        <v>1.3333333333333333</v>
      </c>
      <c r="Q228" s="226">
        <f t="shared" si="44"/>
        <v>0.33333333333333331</v>
      </c>
    </row>
    <row r="229" spans="1:17" ht="31" x14ac:dyDescent="0.35">
      <c r="A229" s="156">
        <v>9</v>
      </c>
      <c r="B229" s="112" t="s">
        <v>6905</v>
      </c>
      <c r="C229" s="371">
        <v>1000</v>
      </c>
      <c r="D229" s="509">
        <f t="shared" si="38"/>
        <v>1300</v>
      </c>
      <c r="E229" s="380">
        <v>1500</v>
      </c>
      <c r="F229" s="380">
        <f t="shared" si="46"/>
        <v>1500</v>
      </c>
      <c r="G229" s="511">
        <f t="shared" si="39"/>
        <v>200</v>
      </c>
      <c r="H229" s="512">
        <f t="shared" si="40"/>
        <v>1050</v>
      </c>
      <c r="I229" s="245"/>
      <c r="L229" s="230">
        <f t="shared" si="42"/>
        <v>1.5</v>
      </c>
      <c r="N229" s="231">
        <f t="shared" si="43"/>
        <v>1.5</v>
      </c>
      <c r="Q229" s="226">
        <f t="shared" si="44"/>
        <v>0.5</v>
      </c>
    </row>
    <row r="230" spans="1:17" ht="31" x14ac:dyDescent="0.35">
      <c r="A230" s="156">
        <v>10</v>
      </c>
      <c r="B230" s="112" t="s">
        <v>4519</v>
      </c>
      <c r="C230" s="371">
        <v>700</v>
      </c>
      <c r="D230" s="509">
        <f t="shared" si="38"/>
        <v>910</v>
      </c>
      <c r="E230" s="380">
        <v>900</v>
      </c>
      <c r="F230" s="380">
        <v>900</v>
      </c>
      <c r="G230" s="511">
        <f t="shared" si="39"/>
        <v>-10</v>
      </c>
      <c r="H230" s="512">
        <f t="shared" si="40"/>
        <v>630</v>
      </c>
      <c r="I230" s="245"/>
      <c r="L230" s="230">
        <f t="shared" si="42"/>
        <v>1.2857142857142858</v>
      </c>
      <c r="N230" s="231">
        <f t="shared" si="43"/>
        <v>1.2857142857142858</v>
      </c>
      <c r="Q230" s="226">
        <f t="shared" si="44"/>
        <v>0.2857142857142857</v>
      </c>
    </row>
    <row r="231" spans="1:17" ht="31" x14ac:dyDescent="0.35">
      <c r="A231" s="156">
        <v>11</v>
      </c>
      <c r="B231" s="112" t="s">
        <v>6424</v>
      </c>
      <c r="C231" s="371">
        <v>400</v>
      </c>
      <c r="D231" s="509">
        <f t="shared" si="38"/>
        <v>520</v>
      </c>
      <c r="E231" s="380">
        <v>500</v>
      </c>
      <c r="F231" s="380">
        <v>500</v>
      </c>
      <c r="G231" s="511">
        <f t="shared" si="39"/>
        <v>-20</v>
      </c>
      <c r="H231" s="512">
        <f t="shared" si="40"/>
        <v>350</v>
      </c>
      <c r="I231" s="245"/>
      <c r="L231" s="230">
        <f t="shared" si="42"/>
        <v>1.25</v>
      </c>
      <c r="N231" s="231">
        <f t="shared" si="43"/>
        <v>1.25</v>
      </c>
      <c r="Q231" s="226">
        <f t="shared" si="44"/>
        <v>0.25</v>
      </c>
    </row>
    <row r="232" spans="1:17" ht="31" x14ac:dyDescent="0.35">
      <c r="A232" s="156">
        <v>12</v>
      </c>
      <c r="B232" s="112" t="s">
        <v>4520</v>
      </c>
      <c r="C232" s="371">
        <v>400</v>
      </c>
      <c r="D232" s="509">
        <f t="shared" si="38"/>
        <v>520</v>
      </c>
      <c r="E232" s="380">
        <v>500</v>
      </c>
      <c r="F232" s="380">
        <v>500</v>
      </c>
      <c r="G232" s="511">
        <f t="shared" si="39"/>
        <v>-20</v>
      </c>
      <c r="H232" s="512">
        <f t="shared" si="40"/>
        <v>350</v>
      </c>
      <c r="I232" s="245"/>
      <c r="L232" s="230">
        <f t="shared" si="42"/>
        <v>1.25</v>
      </c>
      <c r="N232" s="231">
        <f t="shared" si="43"/>
        <v>1.25</v>
      </c>
      <c r="Q232" s="226">
        <f t="shared" si="44"/>
        <v>0.25</v>
      </c>
    </row>
    <row r="233" spans="1:17" ht="56" x14ac:dyDescent="0.35">
      <c r="A233" s="156">
        <v>13</v>
      </c>
      <c r="B233" s="112" t="s">
        <v>6906</v>
      </c>
      <c r="C233" s="371">
        <v>500</v>
      </c>
      <c r="D233" s="509">
        <f t="shared" si="38"/>
        <v>650</v>
      </c>
      <c r="E233" s="380">
        <v>600</v>
      </c>
      <c r="F233" s="380">
        <v>650</v>
      </c>
      <c r="G233" s="511">
        <f t="shared" si="39"/>
        <v>-50</v>
      </c>
      <c r="H233" s="512">
        <f t="shared" si="40"/>
        <v>460</v>
      </c>
      <c r="I233" s="245" t="s">
        <v>6956</v>
      </c>
      <c r="L233" s="230">
        <f t="shared" si="42"/>
        <v>1.2</v>
      </c>
      <c r="N233" s="231">
        <f t="shared" si="43"/>
        <v>1.3</v>
      </c>
      <c r="Q233" s="226">
        <f t="shared" si="44"/>
        <v>0.3</v>
      </c>
    </row>
    <row r="234" spans="1:17" ht="31" x14ac:dyDescent="0.35">
      <c r="A234" s="156">
        <v>14</v>
      </c>
      <c r="B234" s="112" t="s">
        <v>4521</v>
      </c>
      <c r="C234" s="371">
        <v>500</v>
      </c>
      <c r="D234" s="509">
        <f t="shared" si="38"/>
        <v>650</v>
      </c>
      <c r="E234" s="380">
        <v>600</v>
      </c>
      <c r="F234" s="380">
        <v>650</v>
      </c>
      <c r="G234" s="511">
        <f t="shared" si="39"/>
        <v>-50</v>
      </c>
      <c r="H234" s="512">
        <f t="shared" si="40"/>
        <v>460</v>
      </c>
      <c r="I234" s="245"/>
      <c r="L234" s="230">
        <f t="shared" si="42"/>
        <v>1.2</v>
      </c>
      <c r="N234" s="231">
        <f t="shared" si="43"/>
        <v>1.3</v>
      </c>
      <c r="Q234" s="226">
        <f t="shared" si="44"/>
        <v>0.3</v>
      </c>
    </row>
    <row r="235" spans="1:17" ht="31" x14ac:dyDescent="0.35">
      <c r="A235" s="156">
        <v>15</v>
      </c>
      <c r="B235" s="112" t="s">
        <v>4522</v>
      </c>
      <c r="C235" s="371">
        <v>400</v>
      </c>
      <c r="D235" s="509">
        <f t="shared" si="38"/>
        <v>520</v>
      </c>
      <c r="E235" s="380">
        <v>500</v>
      </c>
      <c r="F235" s="380">
        <v>500</v>
      </c>
      <c r="G235" s="511">
        <f t="shared" si="39"/>
        <v>-20</v>
      </c>
      <c r="H235" s="512">
        <f t="shared" si="40"/>
        <v>350</v>
      </c>
      <c r="I235" s="245"/>
      <c r="L235" s="230">
        <f t="shared" si="42"/>
        <v>1.25</v>
      </c>
      <c r="N235" s="231">
        <f t="shared" si="43"/>
        <v>1.25</v>
      </c>
      <c r="Q235" s="226">
        <f t="shared" si="44"/>
        <v>0.25</v>
      </c>
    </row>
    <row r="236" spans="1:17" x14ac:dyDescent="0.35">
      <c r="A236" s="156">
        <v>16</v>
      </c>
      <c r="B236" s="112" t="s">
        <v>4523</v>
      </c>
      <c r="C236" s="371">
        <v>400</v>
      </c>
      <c r="D236" s="509">
        <f t="shared" si="38"/>
        <v>520</v>
      </c>
      <c r="E236" s="380">
        <v>500</v>
      </c>
      <c r="F236" s="380">
        <v>500</v>
      </c>
      <c r="G236" s="511">
        <f t="shared" si="39"/>
        <v>-20</v>
      </c>
      <c r="H236" s="512">
        <f t="shared" si="40"/>
        <v>350</v>
      </c>
      <c r="I236" s="245"/>
      <c r="L236" s="230">
        <f t="shared" si="42"/>
        <v>1.25</v>
      </c>
      <c r="N236" s="231">
        <f t="shared" si="43"/>
        <v>1.25</v>
      </c>
      <c r="Q236" s="226">
        <f t="shared" si="44"/>
        <v>0.25</v>
      </c>
    </row>
    <row r="237" spans="1:17" x14ac:dyDescent="0.35">
      <c r="A237" s="156">
        <v>17</v>
      </c>
      <c r="B237" s="112" t="s">
        <v>4524</v>
      </c>
      <c r="C237" s="371">
        <v>400</v>
      </c>
      <c r="D237" s="509">
        <f t="shared" si="38"/>
        <v>520</v>
      </c>
      <c r="E237" s="380">
        <v>500</v>
      </c>
      <c r="F237" s="380">
        <v>500</v>
      </c>
      <c r="G237" s="511">
        <f t="shared" si="39"/>
        <v>-20</v>
      </c>
      <c r="H237" s="512">
        <f t="shared" si="40"/>
        <v>350</v>
      </c>
      <c r="I237" s="245"/>
      <c r="L237" s="230">
        <f t="shared" si="42"/>
        <v>1.25</v>
      </c>
      <c r="N237" s="231">
        <f t="shared" si="43"/>
        <v>1.25</v>
      </c>
      <c r="Q237" s="226">
        <f t="shared" si="44"/>
        <v>0.25</v>
      </c>
    </row>
    <row r="238" spans="1:17" ht="31" x14ac:dyDescent="0.35">
      <c r="A238" s="156">
        <v>18</v>
      </c>
      <c r="B238" s="112" t="s">
        <v>4525</v>
      </c>
      <c r="C238" s="371">
        <v>500</v>
      </c>
      <c r="D238" s="509">
        <f t="shared" si="38"/>
        <v>650</v>
      </c>
      <c r="E238" s="380">
        <v>600</v>
      </c>
      <c r="F238" s="380">
        <v>650</v>
      </c>
      <c r="G238" s="511">
        <f t="shared" si="39"/>
        <v>-50</v>
      </c>
      <c r="H238" s="512">
        <f t="shared" si="40"/>
        <v>460</v>
      </c>
      <c r="I238" s="245"/>
      <c r="L238" s="230">
        <f t="shared" si="42"/>
        <v>1.2</v>
      </c>
      <c r="N238" s="231">
        <f t="shared" si="43"/>
        <v>1.3</v>
      </c>
      <c r="Q238" s="226">
        <f t="shared" si="44"/>
        <v>0.3</v>
      </c>
    </row>
    <row r="239" spans="1:17" ht="31" x14ac:dyDescent="0.35">
      <c r="A239" s="156">
        <v>19</v>
      </c>
      <c r="B239" s="112" t="s">
        <v>4526</v>
      </c>
      <c r="C239" s="371"/>
      <c r="D239" s="509">
        <f t="shared" si="38"/>
        <v>0</v>
      </c>
      <c r="E239" s="380">
        <v>2500</v>
      </c>
      <c r="F239" s="380">
        <f>E239</f>
        <v>2500</v>
      </c>
      <c r="G239" s="511">
        <f t="shared" si="39"/>
        <v>2500</v>
      </c>
      <c r="H239" s="512">
        <f t="shared" si="40"/>
        <v>1750</v>
      </c>
      <c r="I239" s="259" t="s">
        <v>4527</v>
      </c>
      <c r="L239" s="230" t="e">
        <f t="shared" si="42"/>
        <v>#DIV/0!</v>
      </c>
      <c r="N239" s="231" t="e">
        <f t="shared" si="43"/>
        <v>#DIV/0!</v>
      </c>
      <c r="Q239" s="226" t="e">
        <f t="shared" si="44"/>
        <v>#DIV/0!</v>
      </c>
    </row>
    <row r="240" spans="1:17" x14ac:dyDescent="0.35">
      <c r="A240" s="110" t="s">
        <v>427</v>
      </c>
      <c r="B240" s="168" t="s">
        <v>4528</v>
      </c>
      <c r="C240" s="372"/>
      <c r="D240" s="509">
        <f t="shared" si="38"/>
        <v>0</v>
      </c>
      <c r="E240" s="380"/>
      <c r="F240" s="380"/>
      <c r="G240" s="511">
        <f t="shared" si="39"/>
        <v>0</v>
      </c>
      <c r="H240" s="512"/>
      <c r="I240" s="245"/>
      <c r="L240" s="230" t="e">
        <f t="shared" si="42"/>
        <v>#DIV/0!</v>
      </c>
      <c r="N240" s="231" t="e">
        <f t="shared" si="43"/>
        <v>#DIV/0!</v>
      </c>
      <c r="Q240" s="226" t="e">
        <f t="shared" si="44"/>
        <v>#DIV/0!</v>
      </c>
    </row>
    <row r="241" spans="1:17" ht="31" x14ac:dyDescent="0.35">
      <c r="A241" s="156">
        <v>1</v>
      </c>
      <c r="B241" s="112" t="s">
        <v>4529</v>
      </c>
      <c r="C241" s="371"/>
      <c r="D241" s="509">
        <f t="shared" si="38"/>
        <v>0</v>
      </c>
      <c r="E241" s="380"/>
      <c r="F241" s="380"/>
      <c r="G241" s="511">
        <f t="shared" si="39"/>
        <v>0</v>
      </c>
      <c r="H241" s="512"/>
      <c r="I241" s="245"/>
      <c r="L241" s="230" t="e">
        <f t="shared" si="42"/>
        <v>#DIV/0!</v>
      </c>
      <c r="N241" s="231" t="e">
        <f t="shared" si="43"/>
        <v>#DIV/0!</v>
      </c>
      <c r="Q241" s="226" t="e">
        <f t="shared" si="44"/>
        <v>#DIV/0!</v>
      </c>
    </row>
    <row r="242" spans="1:17" x14ac:dyDescent="0.35">
      <c r="A242" s="156" t="s">
        <v>67</v>
      </c>
      <c r="B242" s="112" t="s">
        <v>4530</v>
      </c>
      <c r="C242" s="371">
        <v>1000</v>
      </c>
      <c r="D242" s="509">
        <f t="shared" si="38"/>
        <v>1300</v>
      </c>
      <c r="E242" s="380">
        <v>1500</v>
      </c>
      <c r="F242" s="380">
        <f t="shared" ref="F242:F245" si="47">E242</f>
        <v>1500</v>
      </c>
      <c r="G242" s="511">
        <f t="shared" si="39"/>
        <v>200</v>
      </c>
      <c r="H242" s="512">
        <f t="shared" si="40"/>
        <v>1050</v>
      </c>
      <c r="I242" s="245"/>
      <c r="L242" s="230"/>
      <c r="N242" s="231"/>
    </row>
    <row r="243" spans="1:17" ht="56" x14ac:dyDescent="0.35">
      <c r="A243" s="156" t="s">
        <v>69</v>
      </c>
      <c r="B243" s="112" t="s">
        <v>6907</v>
      </c>
      <c r="C243" s="371">
        <v>700</v>
      </c>
      <c r="D243" s="509">
        <f t="shared" si="38"/>
        <v>910</v>
      </c>
      <c r="E243" s="380">
        <v>1000</v>
      </c>
      <c r="F243" s="380">
        <f t="shared" si="47"/>
        <v>1000</v>
      </c>
      <c r="G243" s="511">
        <f t="shared" si="39"/>
        <v>90</v>
      </c>
      <c r="H243" s="512">
        <f t="shared" si="40"/>
        <v>700</v>
      </c>
      <c r="I243" s="245" t="s">
        <v>6957</v>
      </c>
      <c r="L243" s="230"/>
      <c r="N243" s="231"/>
    </row>
    <row r="244" spans="1:17" ht="70" x14ac:dyDescent="0.35">
      <c r="A244" s="156" t="s">
        <v>71</v>
      </c>
      <c r="B244" s="112" t="s">
        <v>6908</v>
      </c>
      <c r="C244" s="371">
        <v>1000</v>
      </c>
      <c r="D244" s="509">
        <f t="shared" si="38"/>
        <v>1300</v>
      </c>
      <c r="E244" s="380">
        <v>1500</v>
      </c>
      <c r="F244" s="380">
        <f t="shared" si="47"/>
        <v>1500</v>
      </c>
      <c r="G244" s="511">
        <f t="shared" si="39"/>
        <v>200</v>
      </c>
      <c r="H244" s="512">
        <f t="shared" si="40"/>
        <v>1050</v>
      </c>
      <c r="I244" s="245" t="s">
        <v>6958</v>
      </c>
      <c r="L244" s="230"/>
      <c r="N244" s="231"/>
    </row>
    <row r="245" spans="1:17" ht="56" x14ac:dyDescent="0.35">
      <c r="A245" s="156" t="s">
        <v>389</v>
      </c>
      <c r="B245" s="112" t="s">
        <v>6909</v>
      </c>
      <c r="C245" s="371">
        <v>600</v>
      </c>
      <c r="D245" s="509">
        <f t="shared" si="38"/>
        <v>780</v>
      </c>
      <c r="E245" s="380">
        <v>900</v>
      </c>
      <c r="F245" s="380">
        <f t="shared" si="47"/>
        <v>900</v>
      </c>
      <c r="G245" s="511">
        <f t="shared" si="39"/>
        <v>120</v>
      </c>
      <c r="H245" s="512">
        <f t="shared" si="40"/>
        <v>630</v>
      </c>
      <c r="I245" s="245" t="s">
        <v>6959</v>
      </c>
      <c r="L245" s="230">
        <f t="shared" si="42"/>
        <v>1.5</v>
      </c>
      <c r="N245" s="231">
        <f t="shared" si="43"/>
        <v>1.5</v>
      </c>
      <c r="Q245" s="226">
        <f t="shared" si="44"/>
        <v>0.5</v>
      </c>
    </row>
    <row r="246" spans="1:17" ht="42" x14ac:dyDescent="0.35">
      <c r="A246" s="156">
        <v>2</v>
      </c>
      <c r="B246" s="112" t="s">
        <v>6910</v>
      </c>
      <c r="C246" s="371"/>
      <c r="D246" s="509">
        <f t="shared" si="38"/>
        <v>0</v>
      </c>
      <c r="E246" s="380"/>
      <c r="F246" s="380"/>
      <c r="G246" s="511">
        <f t="shared" si="39"/>
        <v>0</v>
      </c>
      <c r="H246" s="512"/>
      <c r="I246" s="245" t="s">
        <v>6960</v>
      </c>
      <c r="L246" s="230" t="e">
        <f t="shared" si="42"/>
        <v>#DIV/0!</v>
      </c>
      <c r="N246" s="231" t="e">
        <f t="shared" si="43"/>
        <v>#DIV/0!</v>
      </c>
      <c r="Q246" s="226" t="e">
        <f t="shared" si="44"/>
        <v>#DIV/0!</v>
      </c>
    </row>
    <row r="247" spans="1:17" x14ac:dyDescent="0.35">
      <c r="A247" s="156" t="s">
        <v>74</v>
      </c>
      <c r="B247" s="112" t="s">
        <v>6911</v>
      </c>
      <c r="C247" s="371">
        <v>1000</v>
      </c>
      <c r="D247" s="509">
        <f t="shared" si="38"/>
        <v>1300</v>
      </c>
      <c r="E247" s="380">
        <v>1300</v>
      </c>
      <c r="F247" s="380">
        <v>1300</v>
      </c>
      <c r="G247" s="511">
        <f t="shared" si="39"/>
        <v>0</v>
      </c>
      <c r="H247" s="512">
        <f t="shared" si="40"/>
        <v>910</v>
      </c>
      <c r="I247" s="245"/>
      <c r="L247" s="230">
        <f t="shared" si="42"/>
        <v>1.3</v>
      </c>
      <c r="N247" s="231">
        <f t="shared" si="43"/>
        <v>1.3</v>
      </c>
      <c r="Q247" s="226">
        <f t="shared" si="44"/>
        <v>0.3</v>
      </c>
    </row>
    <row r="248" spans="1:17" ht="31" x14ac:dyDescent="0.35">
      <c r="A248" s="156" t="s">
        <v>76</v>
      </c>
      <c r="B248" s="112" t="s">
        <v>6912</v>
      </c>
      <c r="C248" s="371">
        <v>600</v>
      </c>
      <c r="D248" s="509">
        <f t="shared" si="38"/>
        <v>780</v>
      </c>
      <c r="E248" s="380">
        <v>800</v>
      </c>
      <c r="F248" s="380">
        <f>E248</f>
        <v>800</v>
      </c>
      <c r="G248" s="511">
        <f t="shared" si="39"/>
        <v>20</v>
      </c>
      <c r="H248" s="512">
        <f t="shared" si="40"/>
        <v>560</v>
      </c>
      <c r="I248" s="245" t="s">
        <v>4531</v>
      </c>
      <c r="L248" s="230">
        <f t="shared" si="42"/>
        <v>1.3333333333333333</v>
      </c>
      <c r="N248" s="231">
        <f t="shared" si="43"/>
        <v>1.3333333333333333</v>
      </c>
      <c r="Q248" s="226">
        <f t="shared" si="44"/>
        <v>0.33333333333333331</v>
      </c>
    </row>
    <row r="249" spans="1:17" x14ac:dyDescent="0.35">
      <c r="A249" s="156">
        <v>3</v>
      </c>
      <c r="B249" s="112" t="s">
        <v>6913</v>
      </c>
      <c r="C249" s="371"/>
      <c r="D249" s="509">
        <f t="shared" si="38"/>
        <v>0</v>
      </c>
      <c r="E249" s="380"/>
      <c r="F249" s="380"/>
      <c r="G249" s="511">
        <f t="shared" si="39"/>
        <v>0</v>
      </c>
      <c r="H249" s="512"/>
      <c r="I249" s="245"/>
      <c r="L249" s="230"/>
      <c r="N249" s="231"/>
    </row>
    <row r="250" spans="1:17" ht="31" x14ac:dyDescent="0.35">
      <c r="A250" s="156" t="s">
        <v>83</v>
      </c>
      <c r="B250" s="112" t="s">
        <v>6914</v>
      </c>
      <c r="C250" s="371">
        <v>400</v>
      </c>
      <c r="D250" s="509">
        <f t="shared" si="38"/>
        <v>520</v>
      </c>
      <c r="E250" s="380">
        <v>600</v>
      </c>
      <c r="F250" s="380">
        <f t="shared" ref="F250:F251" si="48">E250</f>
        <v>600</v>
      </c>
      <c r="G250" s="511">
        <f t="shared" si="39"/>
        <v>80</v>
      </c>
      <c r="H250" s="512">
        <f t="shared" si="40"/>
        <v>420</v>
      </c>
      <c r="I250" s="245"/>
      <c r="L250" s="230">
        <f t="shared" si="42"/>
        <v>1.5</v>
      </c>
      <c r="N250" s="231">
        <f t="shared" si="43"/>
        <v>1.5</v>
      </c>
      <c r="Q250" s="226">
        <f t="shared" si="44"/>
        <v>0.5</v>
      </c>
    </row>
    <row r="251" spans="1:17" ht="31" x14ac:dyDescent="0.35">
      <c r="A251" s="156" t="s">
        <v>84</v>
      </c>
      <c r="B251" s="112" t="s">
        <v>6915</v>
      </c>
      <c r="C251" s="371">
        <v>400</v>
      </c>
      <c r="D251" s="509">
        <f t="shared" si="38"/>
        <v>520</v>
      </c>
      <c r="E251" s="380">
        <v>600</v>
      </c>
      <c r="F251" s="380">
        <f t="shared" si="48"/>
        <v>600</v>
      </c>
      <c r="G251" s="511">
        <f t="shared" si="39"/>
        <v>80</v>
      </c>
      <c r="H251" s="512">
        <f t="shared" si="40"/>
        <v>420</v>
      </c>
      <c r="I251" s="245"/>
      <c r="L251" s="230">
        <f t="shared" si="42"/>
        <v>1.5</v>
      </c>
      <c r="N251" s="231">
        <f t="shared" si="43"/>
        <v>1.5</v>
      </c>
      <c r="Q251" s="226">
        <f t="shared" si="44"/>
        <v>0.5</v>
      </c>
    </row>
    <row r="252" spans="1:17" ht="70" x14ac:dyDescent="0.35">
      <c r="A252" s="156" t="s">
        <v>1426</v>
      </c>
      <c r="B252" s="112" t="s">
        <v>6916</v>
      </c>
      <c r="C252" s="371">
        <v>400</v>
      </c>
      <c r="D252" s="509">
        <f t="shared" si="38"/>
        <v>520</v>
      </c>
      <c r="E252" s="380">
        <v>500</v>
      </c>
      <c r="F252" s="380">
        <v>500</v>
      </c>
      <c r="G252" s="511">
        <f t="shared" si="39"/>
        <v>-20</v>
      </c>
      <c r="H252" s="512">
        <f t="shared" si="40"/>
        <v>350</v>
      </c>
      <c r="I252" s="245" t="s">
        <v>6961</v>
      </c>
      <c r="L252" s="230"/>
      <c r="N252" s="231"/>
    </row>
    <row r="253" spans="1:17" x14ac:dyDescent="0.35">
      <c r="A253" s="156" t="s">
        <v>2022</v>
      </c>
      <c r="B253" s="112" t="s">
        <v>6917</v>
      </c>
      <c r="C253" s="371">
        <v>400</v>
      </c>
      <c r="D253" s="509">
        <f t="shared" si="38"/>
        <v>520</v>
      </c>
      <c r="E253" s="380">
        <v>500</v>
      </c>
      <c r="F253" s="380">
        <v>500</v>
      </c>
      <c r="G253" s="511">
        <f t="shared" si="39"/>
        <v>-20</v>
      </c>
      <c r="H253" s="512">
        <f t="shared" si="40"/>
        <v>350</v>
      </c>
      <c r="I253" s="245"/>
      <c r="L253" s="230">
        <f t="shared" si="42"/>
        <v>1.25</v>
      </c>
      <c r="N253" s="231">
        <f t="shared" si="43"/>
        <v>1.25</v>
      </c>
      <c r="Q253" s="226">
        <f t="shared" si="44"/>
        <v>0.25</v>
      </c>
    </row>
    <row r="254" spans="1:17" ht="42" x14ac:dyDescent="0.35">
      <c r="A254" s="156" t="s">
        <v>2024</v>
      </c>
      <c r="B254" s="112" t="s">
        <v>6918</v>
      </c>
      <c r="C254" s="371">
        <v>400</v>
      </c>
      <c r="D254" s="509">
        <f t="shared" si="38"/>
        <v>520</v>
      </c>
      <c r="E254" s="380">
        <v>700</v>
      </c>
      <c r="F254" s="380">
        <f>E254</f>
        <v>700</v>
      </c>
      <c r="G254" s="511">
        <f t="shared" si="39"/>
        <v>180</v>
      </c>
      <c r="H254" s="512">
        <f t="shared" si="40"/>
        <v>490</v>
      </c>
      <c r="I254" s="245" t="s">
        <v>6962</v>
      </c>
      <c r="L254" s="230">
        <f t="shared" si="42"/>
        <v>1.75</v>
      </c>
      <c r="N254" s="231">
        <f t="shared" si="43"/>
        <v>1.75</v>
      </c>
      <c r="Q254" s="226">
        <f t="shared" si="44"/>
        <v>0.75</v>
      </c>
    </row>
    <row r="255" spans="1:17" ht="31" x14ac:dyDescent="0.35">
      <c r="A255" s="156" t="s">
        <v>2026</v>
      </c>
      <c r="B255" s="112" t="s">
        <v>6919</v>
      </c>
      <c r="C255" s="371">
        <v>400</v>
      </c>
      <c r="D255" s="509">
        <f t="shared" si="38"/>
        <v>520</v>
      </c>
      <c r="E255" s="380">
        <v>500</v>
      </c>
      <c r="F255" s="380">
        <v>500</v>
      </c>
      <c r="G255" s="511">
        <f t="shared" si="39"/>
        <v>-20</v>
      </c>
      <c r="H255" s="512">
        <f t="shared" si="40"/>
        <v>350</v>
      </c>
      <c r="I255" s="245"/>
      <c r="L255" s="230">
        <f t="shared" si="42"/>
        <v>1.25</v>
      </c>
      <c r="N255" s="231">
        <f t="shared" si="43"/>
        <v>1.25</v>
      </c>
      <c r="Q255" s="226">
        <f t="shared" si="44"/>
        <v>0.25</v>
      </c>
    </row>
    <row r="256" spans="1:17" x14ac:dyDescent="0.35">
      <c r="A256" s="110" t="s">
        <v>429</v>
      </c>
      <c r="B256" s="168" t="s">
        <v>4532</v>
      </c>
      <c r="C256" s="372"/>
      <c r="D256" s="509">
        <f t="shared" si="38"/>
        <v>0</v>
      </c>
      <c r="E256" s="380"/>
      <c r="F256" s="380"/>
      <c r="G256" s="511">
        <f t="shared" si="39"/>
        <v>0</v>
      </c>
      <c r="H256" s="512"/>
      <c r="I256" s="245"/>
      <c r="L256" s="230" t="e">
        <f t="shared" si="42"/>
        <v>#DIV/0!</v>
      </c>
      <c r="N256" s="231" t="e">
        <f t="shared" si="43"/>
        <v>#DIV/0!</v>
      </c>
      <c r="Q256" s="226" t="e">
        <f t="shared" si="44"/>
        <v>#DIV/0!</v>
      </c>
    </row>
    <row r="257" spans="1:17" x14ac:dyDescent="0.35">
      <c r="A257" s="156">
        <v>1</v>
      </c>
      <c r="B257" s="112" t="s">
        <v>4533</v>
      </c>
      <c r="C257" s="371"/>
      <c r="D257" s="509">
        <f t="shared" si="38"/>
        <v>0</v>
      </c>
      <c r="E257" s="380"/>
      <c r="F257" s="380"/>
      <c r="G257" s="511">
        <f t="shared" si="39"/>
        <v>0</v>
      </c>
      <c r="H257" s="512"/>
      <c r="I257" s="245"/>
      <c r="L257" s="230" t="e">
        <f t="shared" si="42"/>
        <v>#DIV/0!</v>
      </c>
      <c r="N257" s="231" t="e">
        <f t="shared" si="43"/>
        <v>#DIV/0!</v>
      </c>
      <c r="Q257" s="226" t="e">
        <f t="shared" si="44"/>
        <v>#DIV/0!</v>
      </c>
    </row>
    <row r="258" spans="1:17" ht="31" x14ac:dyDescent="0.35">
      <c r="A258" s="156" t="s">
        <v>67</v>
      </c>
      <c r="B258" s="112" t="s">
        <v>4534</v>
      </c>
      <c r="C258" s="371">
        <v>500</v>
      </c>
      <c r="D258" s="509">
        <f t="shared" si="38"/>
        <v>650</v>
      </c>
      <c r="E258" s="380">
        <v>800</v>
      </c>
      <c r="F258" s="380">
        <f t="shared" ref="F258:F261" si="49">E258</f>
        <v>800</v>
      </c>
      <c r="G258" s="511">
        <f t="shared" si="39"/>
        <v>150</v>
      </c>
      <c r="H258" s="512">
        <f t="shared" si="40"/>
        <v>560</v>
      </c>
      <c r="I258" s="245"/>
      <c r="L258" s="230">
        <f t="shared" si="42"/>
        <v>1.6</v>
      </c>
      <c r="N258" s="231">
        <f t="shared" si="43"/>
        <v>1.6</v>
      </c>
      <c r="Q258" s="226">
        <f t="shared" si="44"/>
        <v>0.6</v>
      </c>
    </row>
    <row r="259" spans="1:17" ht="31" x14ac:dyDescent="0.35">
      <c r="A259" s="156" t="s">
        <v>69</v>
      </c>
      <c r="B259" s="112" t="s">
        <v>6920</v>
      </c>
      <c r="C259" s="371">
        <v>1500</v>
      </c>
      <c r="D259" s="509">
        <f t="shared" si="38"/>
        <v>1950</v>
      </c>
      <c r="E259" s="380">
        <v>2000</v>
      </c>
      <c r="F259" s="380">
        <f t="shared" si="49"/>
        <v>2000</v>
      </c>
      <c r="G259" s="511">
        <f t="shared" si="39"/>
        <v>50</v>
      </c>
      <c r="H259" s="512">
        <f t="shared" si="40"/>
        <v>1400</v>
      </c>
      <c r="I259" s="245"/>
      <c r="L259" s="230"/>
      <c r="N259" s="231"/>
    </row>
    <row r="260" spans="1:17" ht="56" x14ac:dyDescent="0.35">
      <c r="A260" s="156" t="s">
        <v>71</v>
      </c>
      <c r="B260" s="112" t="s">
        <v>4535</v>
      </c>
      <c r="C260" s="371">
        <v>400</v>
      </c>
      <c r="D260" s="509">
        <f t="shared" si="38"/>
        <v>520</v>
      </c>
      <c r="E260" s="380">
        <v>750</v>
      </c>
      <c r="F260" s="380">
        <f t="shared" si="49"/>
        <v>750</v>
      </c>
      <c r="G260" s="511">
        <f t="shared" si="39"/>
        <v>230</v>
      </c>
      <c r="H260" s="512">
        <f t="shared" si="40"/>
        <v>530</v>
      </c>
      <c r="I260" s="245" t="s">
        <v>5233</v>
      </c>
      <c r="L260" s="230"/>
      <c r="N260" s="231"/>
    </row>
    <row r="261" spans="1:17" ht="84" x14ac:dyDescent="0.35">
      <c r="A261" s="156" t="s">
        <v>389</v>
      </c>
      <c r="B261" s="112" t="s">
        <v>4536</v>
      </c>
      <c r="C261" s="371">
        <v>400</v>
      </c>
      <c r="D261" s="509">
        <f t="shared" si="38"/>
        <v>520</v>
      </c>
      <c r="E261" s="380">
        <v>600</v>
      </c>
      <c r="F261" s="380">
        <f t="shared" si="49"/>
        <v>600</v>
      </c>
      <c r="G261" s="511">
        <f t="shared" si="39"/>
        <v>80</v>
      </c>
      <c r="H261" s="512">
        <f t="shared" si="40"/>
        <v>420</v>
      </c>
      <c r="I261" s="245" t="s">
        <v>6963</v>
      </c>
      <c r="L261" s="230">
        <f t="shared" si="42"/>
        <v>1.5</v>
      </c>
      <c r="N261" s="231">
        <f t="shared" si="43"/>
        <v>1.5</v>
      </c>
      <c r="Q261" s="226">
        <f t="shared" si="44"/>
        <v>0.5</v>
      </c>
    </row>
    <row r="262" spans="1:17" ht="31" x14ac:dyDescent="0.35">
      <c r="A262" s="156">
        <v>2</v>
      </c>
      <c r="B262" s="112" t="s">
        <v>4537</v>
      </c>
      <c r="C262" s="371"/>
      <c r="D262" s="509">
        <f t="shared" si="38"/>
        <v>0</v>
      </c>
      <c r="E262" s="380"/>
      <c r="F262" s="380"/>
      <c r="G262" s="511">
        <f t="shared" si="39"/>
        <v>0</v>
      </c>
      <c r="H262" s="512"/>
      <c r="I262" s="245"/>
      <c r="L262" s="230" t="e">
        <f t="shared" si="42"/>
        <v>#DIV/0!</v>
      </c>
      <c r="N262" s="231" t="e">
        <f t="shared" si="43"/>
        <v>#DIV/0!</v>
      </c>
      <c r="Q262" s="226" t="e">
        <f t="shared" si="44"/>
        <v>#DIV/0!</v>
      </c>
    </row>
    <row r="263" spans="1:17" ht="28" x14ac:dyDescent="0.35">
      <c r="A263" s="156" t="s">
        <v>74</v>
      </c>
      <c r="B263" s="112" t="s">
        <v>6921</v>
      </c>
      <c r="C263" s="371">
        <v>1000</v>
      </c>
      <c r="D263" s="509">
        <f t="shared" si="38"/>
        <v>1300</v>
      </c>
      <c r="E263" s="380">
        <v>1300</v>
      </c>
      <c r="F263" s="380">
        <v>1300</v>
      </c>
      <c r="G263" s="511">
        <f t="shared" si="39"/>
        <v>0</v>
      </c>
      <c r="H263" s="512">
        <f t="shared" si="40"/>
        <v>910</v>
      </c>
      <c r="I263" s="245" t="s">
        <v>6964</v>
      </c>
      <c r="L263" s="230">
        <f t="shared" si="42"/>
        <v>1.3</v>
      </c>
      <c r="N263" s="231">
        <f t="shared" si="43"/>
        <v>1.3</v>
      </c>
      <c r="Q263" s="226">
        <f t="shared" si="44"/>
        <v>0.3</v>
      </c>
    </row>
    <row r="264" spans="1:17" ht="31" x14ac:dyDescent="0.35">
      <c r="A264" s="156" t="s">
        <v>76</v>
      </c>
      <c r="B264" s="112" t="s">
        <v>4538</v>
      </c>
      <c r="C264" s="371">
        <v>500</v>
      </c>
      <c r="D264" s="509">
        <f t="shared" si="38"/>
        <v>650</v>
      </c>
      <c r="E264" s="380">
        <v>700</v>
      </c>
      <c r="F264" s="380">
        <f t="shared" ref="F264:F266" si="50">E264</f>
        <v>700</v>
      </c>
      <c r="G264" s="511">
        <f t="shared" si="39"/>
        <v>50</v>
      </c>
      <c r="H264" s="512">
        <f t="shared" si="40"/>
        <v>490</v>
      </c>
      <c r="I264" s="245"/>
      <c r="L264" s="230">
        <f t="shared" si="42"/>
        <v>1.4</v>
      </c>
      <c r="N264" s="231">
        <f t="shared" si="43"/>
        <v>1.4</v>
      </c>
      <c r="Q264" s="226">
        <f t="shared" si="44"/>
        <v>0.4</v>
      </c>
    </row>
    <row r="265" spans="1:17" ht="31" x14ac:dyDescent="0.35">
      <c r="A265" s="156">
        <v>3</v>
      </c>
      <c r="B265" s="112" t="s">
        <v>4539</v>
      </c>
      <c r="C265" s="371">
        <v>500</v>
      </c>
      <c r="D265" s="509">
        <f t="shared" si="38"/>
        <v>650</v>
      </c>
      <c r="E265" s="380">
        <v>700</v>
      </c>
      <c r="F265" s="380">
        <f t="shared" si="50"/>
        <v>700</v>
      </c>
      <c r="G265" s="511">
        <f t="shared" si="39"/>
        <v>50</v>
      </c>
      <c r="H265" s="512">
        <f t="shared" si="40"/>
        <v>490</v>
      </c>
      <c r="I265" s="245"/>
      <c r="L265" s="230"/>
      <c r="N265" s="231"/>
    </row>
    <row r="266" spans="1:17" ht="46.5" x14ac:dyDescent="0.35">
      <c r="A266" s="156">
        <v>4</v>
      </c>
      <c r="B266" s="112" t="s">
        <v>6425</v>
      </c>
      <c r="C266" s="371">
        <v>400</v>
      </c>
      <c r="D266" s="509">
        <f t="shared" si="38"/>
        <v>520</v>
      </c>
      <c r="E266" s="380">
        <v>550</v>
      </c>
      <c r="F266" s="380">
        <f t="shared" si="50"/>
        <v>550</v>
      </c>
      <c r="G266" s="511">
        <f t="shared" si="39"/>
        <v>30</v>
      </c>
      <c r="H266" s="512">
        <f t="shared" si="40"/>
        <v>390</v>
      </c>
      <c r="I266" s="245"/>
      <c r="L266" s="230">
        <f t="shared" si="42"/>
        <v>1.375</v>
      </c>
      <c r="N266" s="231">
        <f t="shared" si="43"/>
        <v>1.375</v>
      </c>
      <c r="Q266" s="226">
        <f t="shared" si="44"/>
        <v>0.375</v>
      </c>
    </row>
    <row r="267" spans="1:17" x14ac:dyDescent="0.35">
      <c r="A267" s="110" t="s">
        <v>435</v>
      </c>
      <c r="B267" s="168" t="s">
        <v>4540</v>
      </c>
      <c r="C267" s="372"/>
      <c r="D267" s="509">
        <f t="shared" ref="D267:D291" si="51">ROUND(C267*1.3,-1)</f>
        <v>0</v>
      </c>
      <c r="E267" s="380"/>
      <c r="F267" s="380"/>
      <c r="G267" s="511">
        <f t="shared" ref="G267:G291" si="52">E267-D267</f>
        <v>0</v>
      </c>
      <c r="H267" s="512"/>
      <c r="I267" s="245"/>
      <c r="L267" s="230" t="e">
        <f t="shared" si="42"/>
        <v>#DIV/0!</v>
      </c>
      <c r="N267" s="231" t="e">
        <f t="shared" si="43"/>
        <v>#DIV/0!</v>
      </c>
      <c r="Q267" s="226" t="e">
        <f t="shared" si="44"/>
        <v>#DIV/0!</v>
      </c>
    </row>
    <row r="268" spans="1:17" ht="31" x14ac:dyDescent="0.35">
      <c r="A268" s="156">
        <v>1</v>
      </c>
      <c r="B268" s="112" t="s">
        <v>4541</v>
      </c>
      <c r="C268" s="371"/>
      <c r="D268" s="509">
        <f t="shared" si="51"/>
        <v>0</v>
      </c>
      <c r="E268" s="380"/>
      <c r="F268" s="380"/>
      <c r="G268" s="511">
        <f t="shared" si="52"/>
        <v>0</v>
      </c>
      <c r="H268" s="512"/>
      <c r="I268" s="245"/>
      <c r="L268" s="230" t="e">
        <f t="shared" si="42"/>
        <v>#DIV/0!</v>
      </c>
      <c r="N268" s="231" t="e">
        <f t="shared" si="43"/>
        <v>#DIV/0!</v>
      </c>
      <c r="Q268" s="226" t="e">
        <f t="shared" si="44"/>
        <v>#DIV/0!</v>
      </c>
    </row>
    <row r="269" spans="1:17" x14ac:dyDescent="0.35">
      <c r="A269" s="156" t="s">
        <v>67</v>
      </c>
      <c r="B269" s="112" t="s">
        <v>4542</v>
      </c>
      <c r="C269" s="371">
        <v>400</v>
      </c>
      <c r="D269" s="509">
        <f t="shared" si="51"/>
        <v>520</v>
      </c>
      <c r="E269" s="380">
        <v>500</v>
      </c>
      <c r="F269" s="380">
        <v>500</v>
      </c>
      <c r="G269" s="511">
        <f t="shared" si="52"/>
        <v>-20</v>
      </c>
      <c r="H269" s="512">
        <f t="shared" ref="H269:H291" si="53">ROUND(F269*0.7,-1)</f>
        <v>350</v>
      </c>
      <c r="I269" s="245"/>
      <c r="L269" s="230">
        <f t="shared" si="42"/>
        <v>1.25</v>
      </c>
      <c r="N269" s="231">
        <f t="shared" si="43"/>
        <v>1.25</v>
      </c>
      <c r="Q269" s="226">
        <f t="shared" si="44"/>
        <v>0.25</v>
      </c>
    </row>
    <row r="270" spans="1:17" x14ac:dyDescent="0.35">
      <c r="A270" s="156" t="s">
        <v>69</v>
      </c>
      <c r="B270" s="112" t="s">
        <v>4543</v>
      </c>
      <c r="C270" s="371">
        <v>300</v>
      </c>
      <c r="D270" s="509">
        <f t="shared" si="51"/>
        <v>390</v>
      </c>
      <c r="E270" s="380">
        <v>450</v>
      </c>
      <c r="F270" s="380">
        <f t="shared" ref="F270:F273" si="54">E270</f>
        <v>450</v>
      </c>
      <c r="G270" s="511">
        <f t="shared" si="52"/>
        <v>60</v>
      </c>
      <c r="H270" s="512">
        <f t="shared" si="53"/>
        <v>320</v>
      </c>
      <c r="I270" s="245"/>
      <c r="L270" s="230"/>
      <c r="N270" s="231"/>
    </row>
    <row r="271" spans="1:17" ht="42" x14ac:dyDescent="0.35">
      <c r="A271" s="156" t="s">
        <v>71</v>
      </c>
      <c r="B271" s="112" t="s">
        <v>6922</v>
      </c>
      <c r="C271" s="371">
        <v>600</v>
      </c>
      <c r="D271" s="509">
        <f t="shared" si="51"/>
        <v>780</v>
      </c>
      <c r="E271" s="380">
        <v>800</v>
      </c>
      <c r="F271" s="380">
        <f t="shared" si="54"/>
        <v>800</v>
      </c>
      <c r="G271" s="511">
        <f t="shared" si="52"/>
        <v>20</v>
      </c>
      <c r="H271" s="512">
        <f t="shared" si="53"/>
        <v>560</v>
      </c>
      <c r="I271" s="245" t="s">
        <v>6426</v>
      </c>
      <c r="L271" s="230"/>
      <c r="N271" s="231"/>
    </row>
    <row r="272" spans="1:17" ht="31" x14ac:dyDescent="0.35">
      <c r="A272" s="156" t="s">
        <v>389</v>
      </c>
      <c r="B272" s="112" t="s">
        <v>4544</v>
      </c>
      <c r="C272" s="371">
        <v>300</v>
      </c>
      <c r="D272" s="509">
        <f t="shared" si="51"/>
        <v>390</v>
      </c>
      <c r="E272" s="380">
        <v>450</v>
      </c>
      <c r="F272" s="380">
        <f t="shared" si="54"/>
        <v>450</v>
      </c>
      <c r="G272" s="511">
        <f t="shared" si="52"/>
        <v>60</v>
      </c>
      <c r="H272" s="512">
        <f t="shared" si="53"/>
        <v>320</v>
      </c>
      <c r="I272" s="645" t="s">
        <v>5234</v>
      </c>
      <c r="L272" s="230">
        <f t="shared" ref="L272:L291" si="55">E272/C272</f>
        <v>1.5</v>
      </c>
      <c r="N272" s="231">
        <f t="shared" ref="N272:N291" si="56">F272/C272</f>
        <v>1.5</v>
      </c>
      <c r="Q272" s="226">
        <f t="shared" ref="Q272:Q291" si="57">(F272-C272)/C272</f>
        <v>0.5</v>
      </c>
    </row>
    <row r="273" spans="1:17" x14ac:dyDescent="0.35">
      <c r="A273" s="156" t="s">
        <v>1886</v>
      </c>
      <c r="B273" s="65" t="s">
        <v>4545</v>
      </c>
      <c r="C273" s="371">
        <v>300</v>
      </c>
      <c r="D273" s="509">
        <f t="shared" si="51"/>
        <v>390</v>
      </c>
      <c r="E273" s="380">
        <v>400</v>
      </c>
      <c r="F273" s="380">
        <f t="shared" si="54"/>
        <v>400</v>
      </c>
      <c r="G273" s="511">
        <f t="shared" si="52"/>
        <v>10</v>
      </c>
      <c r="H273" s="512">
        <f t="shared" si="53"/>
        <v>280</v>
      </c>
      <c r="I273" s="646"/>
      <c r="L273" s="230">
        <f t="shared" si="55"/>
        <v>1.3333333333333333</v>
      </c>
      <c r="N273" s="231">
        <f t="shared" si="56"/>
        <v>1.3333333333333333</v>
      </c>
      <c r="Q273" s="226">
        <f t="shared" si="57"/>
        <v>0.33333333333333331</v>
      </c>
    </row>
    <row r="274" spans="1:17" ht="56" x14ac:dyDescent="0.35">
      <c r="A274" s="156">
        <v>2</v>
      </c>
      <c r="B274" s="112" t="s">
        <v>6923</v>
      </c>
      <c r="C274" s="371"/>
      <c r="D274" s="509">
        <f t="shared" si="51"/>
        <v>0</v>
      </c>
      <c r="E274" s="380"/>
      <c r="F274" s="380"/>
      <c r="G274" s="511">
        <f t="shared" si="52"/>
        <v>0</v>
      </c>
      <c r="H274" s="512"/>
      <c r="I274" s="245" t="s">
        <v>6427</v>
      </c>
      <c r="L274" s="230" t="e">
        <f t="shared" si="55"/>
        <v>#DIV/0!</v>
      </c>
      <c r="N274" s="231" t="e">
        <f t="shared" si="56"/>
        <v>#DIV/0!</v>
      </c>
      <c r="Q274" s="226" t="e">
        <f t="shared" si="57"/>
        <v>#DIV/0!</v>
      </c>
    </row>
    <row r="275" spans="1:17" ht="56" x14ac:dyDescent="0.35">
      <c r="A275" s="156" t="s">
        <v>74</v>
      </c>
      <c r="B275" s="112" t="s">
        <v>6924</v>
      </c>
      <c r="C275" s="371">
        <v>500</v>
      </c>
      <c r="D275" s="509">
        <f t="shared" si="51"/>
        <v>650</v>
      </c>
      <c r="E275" s="380">
        <v>550</v>
      </c>
      <c r="F275" s="380">
        <v>650</v>
      </c>
      <c r="G275" s="511">
        <f t="shared" si="52"/>
        <v>-100</v>
      </c>
      <c r="H275" s="512">
        <f t="shared" si="53"/>
        <v>460</v>
      </c>
      <c r="I275" s="245" t="s">
        <v>6428</v>
      </c>
      <c r="L275" s="230">
        <f t="shared" si="55"/>
        <v>1.1000000000000001</v>
      </c>
      <c r="N275" s="231">
        <f t="shared" si="56"/>
        <v>1.3</v>
      </c>
      <c r="Q275" s="226">
        <f t="shared" si="57"/>
        <v>0.3</v>
      </c>
    </row>
    <row r="276" spans="1:17" ht="31" x14ac:dyDescent="0.35">
      <c r="A276" s="156" t="s">
        <v>76</v>
      </c>
      <c r="B276" s="112" t="s">
        <v>6925</v>
      </c>
      <c r="C276" s="371">
        <v>400</v>
      </c>
      <c r="D276" s="509">
        <f t="shared" si="51"/>
        <v>520</v>
      </c>
      <c r="E276" s="380">
        <v>450</v>
      </c>
      <c r="F276" s="380">
        <v>500</v>
      </c>
      <c r="G276" s="511">
        <f t="shared" si="52"/>
        <v>-70</v>
      </c>
      <c r="H276" s="512">
        <f t="shared" si="53"/>
        <v>350</v>
      </c>
      <c r="I276" s="245" t="s">
        <v>4546</v>
      </c>
      <c r="L276" s="230">
        <f t="shared" si="55"/>
        <v>1.125</v>
      </c>
      <c r="N276" s="231">
        <f t="shared" si="56"/>
        <v>1.25</v>
      </c>
      <c r="Q276" s="226">
        <f t="shared" si="57"/>
        <v>0.25</v>
      </c>
    </row>
    <row r="277" spans="1:17" x14ac:dyDescent="0.35">
      <c r="A277" s="156">
        <v>3</v>
      </c>
      <c r="B277" s="112" t="s">
        <v>4547</v>
      </c>
      <c r="C277" s="371">
        <v>300</v>
      </c>
      <c r="D277" s="509">
        <f t="shared" si="51"/>
        <v>390</v>
      </c>
      <c r="E277" s="380">
        <v>400</v>
      </c>
      <c r="F277" s="380">
        <f>E277</f>
        <v>400</v>
      </c>
      <c r="G277" s="511">
        <f t="shared" si="52"/>
        <v>10</v>
      </c>
      <c r="H277" s="512">
        <f t="shared" si="53"/>
        <v>280</v>
      </c>
      <c r="I277" s="245"/>
      <c r="L277" s="230"/>
      <c r="N277" s="231"/>
    </row>
    <row r="278" spans="1:17" x14ac:dyDescent="0.35">
      <c r="A278" s="156">
        <v>4</v>
      </c>
      <c r="B278" s="112" t="s">
        <v>4548</v>
      </c>
      <c r="C278" s="371"/>
      <c r="D278" s="509">
        <f t="shared" si="51"/>
        <v>0</v>
      </c>
      <c r="E278" s="380"/>
      <c r="F278" s="380"/>
      <c r="G278" s="511">
        <f t="shared" si="52"/>
        <v>0</v>
      </c>
      <c r="H278" s="512"/>
      <c r="I278" s="245"/>
      <c r="L278" s="230" t="e">
        <f t="shared" si="55"/>
        <v>#DIV/0!</v>
      </c>
      <c r="N278" s="231" t="e">
        <f t="shared" si="56"/>
        <v>#DIV/0!</v>
      </c>
      <c r="Q278" s="226" t="e">
        <f t="shared" si="57"/>
        <v>#DIV/0!</v>
      </c>
    </row>
    <row r="279" spans="1:17" x14ac:dyDescent="0.35">
      <c r="A279" s="156" t="s">
        <v>31</v>
      </c>
      <c r="B279" s="402" t="s">
        <v>4549</v>
      </c>
      <c r="C279" s="371"/>
      <c r="D279" s="509">
        <f t="shared" si="51"/>
        <v>0</v>
      </c>
      <c r="E279" s="380">
        <v>350</v>
      </c>
      <c r="F279" s="380">
        <f t="shared" ref="F279:F282" si="58">E279</f>
        <v>350</v>
      </c>
      <c r="G279" s="511">
        <f t="shared" si="52"/>
        <v>350</v>
      </c>
      <c r="H279" s="512">
        <f t="shared" si="53"/>
        <v>250</v>
      </c>
      <c r="I279" s="245" t="s">
        <v>3545</v>
      </c>
      <c r="L279" s="230" t="e">
        <f t="shared" si="55"/>
        <v>#DIV/0!</v>
      </c>
      <c r="N279" s="231" t="e">
        <f t="shared" si="56"/>
        <v>#DIV/0!</v>
      </c>
      <c r="Q279" s="226" t="e">
        <f t="shared" si="57"/>
        <v>#DIV/0!</v>
      </c>
    </row>
    <row r="280" spans="1:17" x14ac:dyDescent="0.35">
      <c r="A280" s="156" t="s">
        <v>34</v>
      </c>
      <c r="B280" s="402" t="s">
        <v>4550</v>
      </c>
      <c r="C280" s="371"/>
      <c r="D280" s="509">
        <f t="shared" si="51"/>
        <v>0</v>
      </c>
      <c r="E280" s="380">
        <v>330</v>
      </c>
      <c r="F280" s="380">
        <f t="shared" si="58"/>
        <v>330</v>
      </c>
      <c r="G280" s="511">
        <f t="shared" si="52"/>
        <v>330</v>
      </c>
      <c r="H280" s="512">
        <f t="shared" si="53"/>
        <v>230</v>
      </c>
      <c r="I280" s="245" t="s">
        <v>3545</v>
      </c>
      <c r="L280" s="230" t="e">
        <f t="shared" si="55"/>
        <v>#DIV/0!</v>
      </c>
      <c r="N280" s="231" t="e">
        <f t="shared" si="56"/>
        <v>#DIV/0!</v>
      </c>
      <c r="Q280" s="226" t="e">
        <f t="shared" si="57"/>
        <v>#DIV/0!</v>
      </c>
    </row>
    <row r="281" spans="1:17" ht="31" x14ac:dyDescent="0.35">
      <c r="A281" s="156" t="s">
        <v>578</v>
      </c>
      <c r="B281" s="402" t="s">
        <v>6429</v>
      </c>
      <c r="C281" s="371"/>
      <c r="D281" s="509">
        <f t="shared" si="51"/>
        <v>0</v>
      </c>
      <c r="E281" s="380">
        <v>320</v>
      </c>
      <c r="F281" s="380">
        <f t="shared" si="58"/>
        <v>320</v>
      </c>
      <c r="G281" s="511">
        <f t="shared" si="52"/>
        <v>320</v>
      </c>
      <c r="H281" s="512">
        <f t="shared" si="53"/>
        <v>220</v>
      </c>
      <c r="I281" s="245" t="s">
        <v>3545</v>
      </c>
      <c r="L281" s="230"/>
      <c r="N281" s="231"/>
    </row>
    <row r="282" spans="1:17" x14ac:dyDescent="0.35">
      <c r="A282" s="156" t="s">
        <v>1691</v>
      </c>
      <c r="B282" s="402" t="s">
        <v>6430</v>
      </c>
      <c r="C282" s="371"/>
      <c r="D282" s="509">
        <f t="shared" si="51"/>
        <v>0</v>
      </c>
      <c r="E282" s="380">
        <v>300</v>
      </c>
      <c r="F282" s="380">
        <f t="shared" si="58"/>
        <v>300</v>
      </c>
      <c r="G282" s="511">
        <f t="shared" si="52"/>
        <v>300</v>
      </c>
      <c r="H282" s="512">
        <f t="shared" si="53"/>
        <v>210</v>
      </c>
      <c r="I282" s="245" t="s">
        <v>3545</v>
      </c>
      <c r="L282" s="230"/>
      <c r="N282" s="231"/>
    </row>
    <row r="283" spans="1:17" x14ac:dyDescent="0.35">
      <c r="A283" s="110" t="s">
        <v>442</v>
      </c>
      <c r="B283" s="168" t="s">
        <v>4551</v>
      </c>
      <c r="C283" s="372"/>
      <c r="D283" s="509">
        <f t="shared" si="51"/>
        <v>0</v>
      </c>
      <c r="E283" s="380"/>
      <c r="F283" s="380"/>
      <c r="G283" s="511">
        <f t="shared" si="52"/>
        <v>0</v>
      </c>
      <c r="H283" s="512"/>
      <c r="I283" s="245"/>
      <c r="L283" s="230"/>
      <c r="N283" s="231"/>
    </row>
    <row r="284" spans="1:17" ht="31" x14ac:dyDescent="0.35">
      <c r="A284" s="156">
        <v>1</v>
      </c>
      <c r="B284" s="112" t="s">
        <v>4552</v>
      </c>
      <c r="C284" s="371">
        <v>800</v>
      </c>
      <c r="D284" s="509">
        <f t="shared" si="51"/>
        <v>1040</v>
      </c>
      <c r="E284" s="380">
        <v>1300</v>
      </c>
      <c r="F284" s="380">
        <f t="shared" ref="F284:F291" si="59">E284</f>
        <v>1300</v>
      </c>
      <c r="G284" s="511">
        <f t="shared" si="52"/>
        <v>260</v>
      </c>
      <c r="H284" s="512">
        <f t="shared" si="53"/>
        <v>910</v>
      </c>
      <c r="I284" s="245"/>
      <c r="L284" s="230"/>
      <c r="N284" s="231"/>
    </row>
    <row r="285" spans="1:17" ht="46.5" x14ac:dyDescent="0.35">
      <c r="A285" s="156">
        <v>2</v>
      </c>
      <c r="B285" s="112" t="s">
        <v>4553</v>
      </c>
      <c r="C285" s="371">
        <v>400</v>
      </c>
      <c r="D285" s="509">
        <f t="shared" si="51"/>
        <v>520</v>
      </c>
      <c r="E285" s="380">
        <v>600</v>
      </c>
      <c r="F285" s="380">
        <f t="shared" si="59"/>
        <v>600</v>
      </c>
      <c r="G285" s="511">
        <f t="shared" si="52"/>
        <v>80</v>
      </c>
      <c r="H285" s="512">
        <f t="shared" si="53"/>
        <v>420</v>
      </c>
      <c r="I285" s="245"/>
      <c r="L285" s="230"/>
      <c r="N285" s="231"/>
    </row>
    <row r="286" spans="1:17" ht="31" x14ac:dyDescent="0.35">
      <c r="A286" s="156">
        <v>3</v>
      </c>
      <c r="B286" s="112" t="s">
        <v>4554</v>
      </c>
      <c r="C286" s="371">
        <v>400</v>
      </c>
      <c r="D286" s="509">
        <f t="shared" si="51"/>
        <v>520</v>
      </c>
      <c r="E286" s="380">
        <v>600</v>
      </c>
      <c r="F286" s="380">
        <f t="shared" si="59"/>
        <v>600</v>
      </c>
      <c r="G286" s="511">
        <f t="shared" si="52"/>
        <v>80</v>
      </c>
      <c r="H286" s="512">
        <f t="shared" si="53"/>
        <v>420</v>
      </c>
      <c r="I286" s="245"/>
      <c r="L286" s="230"/>
      <c r="N286" s="231"/>
    </row>
    <row r="287" spans="1:17" ht="31" x14ac:dyDescent="0.35">
      <c r="A287" s="156">
        <v>4</v>
      </c>
      <c r="B287" s="112" t="s">
        <v>4555</v>
      </c>
      <c r="C287" s="371">
        <v>300</v>
      </c>
      <c r="D287" s="509">
        <f t="shared" si="51"/>
        <v>390</v>
      </c>
      <c r="E287" s="380">
        <v>500</v>
      </c>
      <c r="F287" s="380">
        <f t="shared" si="59"/>
        <v>500</v>
      </c>
      <c r="G287" s="511">
        <f t="shared" si="52"/>
        <v>110</v>
      </c>
      <c r="H287" s="512">
        <f t="shared" si="53"/>
        <v>350</v>
      </c>
      <c r="I287" s="245"/>
      <c r="L287" s="230">
        <f t="shared" si="55"/>
        <v>1.6666666666666667</v>
      </c>
      <c r="N287" s="231">
        <f t="shared" si="56"/>
        <v>1.6666666666666667</v>
      </c>
      <c r="Q287" s="226">
        <f t="shared" si="57"/>
        <v>0.66666666666666663</v>
      </c>
    </row>
    <row r="288" spans="1:17" ht="31" x14ac:dyDescent="0.35">
      <c r="A288" s="156">
        <v>5</v>
      </c>
      <c r="B288" s="112" t="s">
        <v>6431</v>
      </c>
      <c r="C288" s="371">
        <v>300</v>
      </c>
      <c r="D288" s="509">
        <f t="shared" si="51"/>
        <v>390</v>
      </c>
      <c r="E288" s="380">
        <v>500</v>
      </c>
      <c r="F288" s="380">
        <f t="shared" si="59"/>
        <v>500</v>
      </c>
      <c r="G288" s="511">
        <f t="shared" si="52"/>
        <v>110</v>
      </c>
      <c r="H288" s="512">
        <f t="shared" si="53"/>
        <v>350</v>
      </c>
      <c r="I288" s="245"/>
      <c r="L288" s="230">
        <f t="shared" si="55"/>
        <v>1.6666666666666667</v>
      </c>
      <c r="N288" s="231">
        <f t="shared" si="56"/>
        <v>1.6666666666666667</v>
      </c>
      <c r="Q288" s="226">
        <f t="shared" si="57"/>
        <v>0.66666666666666663</v>
      </c>
    </row>
    <row r="289" spans="1:17" ht="31" x14ac:dyDescent="0.35">
      <c r="A289" s="156">
        <v>6</v>
      </c>
      <c r="B289" s="112" t="s">
        <v>4556</v>
      </c>
      <c r="C289" s="371">
        <v>400</v>
      </c>
      <c r="D289" s="509">
        <f t="shared" si="51"/>
        <v>520</v>
      </c>
      <c r="E289" s="380">
        <v>600</v>
      </c>
      <c r="F289" s="380">
        <f t="shared" si="59"/>
        <v>600</v>
      </c>
      <c r="G289" s="511">
        <f t="shared" si="52"/>
        <v>80</v>
      </c>
      <c r="H289" s="512">
        <f t="shared" si="53"/>
        <v>420</v>
      </c>
      <c r="I289" s="245"/>
      <c r="L289" s="230">
        <f t="shared" si="55"/>
        <v>1.5</v>
      </c>
      <c r="N289" s="231">
        <f t="shared" si="56"/>
        <v>1.5</v>
      </c>
      <c r="Q289" s="226">
        <f t="shared" si="57"/>
        <v>0.5</v>
      </c>
    </row>
    <row r="290" spans="1:17" ht="31" x14ac:dyDescent="0.35">
      <c r="A290" s="156">
        <v>7</v>
      </c>
      <c r="B290" s="112" t="s">
        <v>6432</v>
      </c>
      <c r="C290" s="604">
        <v>300</v>
      </c>
      <c r="D290" s="509">
        <f t="shared" si="51"/>
        <v>390</v>
      </c>
      <c r="E290" s="380">
        <v>500</v>
      </c>
      <c r="F290" s="380">
        <f t="shared" si="59"/>
        <v>500</v>
      </c>
      <c r="G290" s="511">
        <f t="shared" si="52"/>
        <v>110</v>
      </c>
      <c r="H290" s="512">
        <f t="shared" si="53"/>
        <v>350</v>
      </c>
      <c r="I290" s="245"/>
      <c r="L290" s="230">
        <f t="shared" si="55"/>
        <v>1.6666666666666667</v>
      </c>
      <c r="N290" s="231">
        <f t="shared" si="56"/>
        <v>1.6666666666666667</v>
      </c>
      <c r="Q290" s="226">
        <f t="shared" si="57"/>
        <v>0.66666666666666663</v>
      </c>
    </row>
    <row r="291" spans="1:17" ht="31" x14ac:dyDescent="0.35">
      <c r="A291" s="156">
        <v>8</v>
      </c>
      <c r="B291" s="112" t="s">
        <v>6433</v>
      </c>
      <c r="C291" s="604">
        <v>300</v>
      </c>
      <c r="D291" s="509">
        <f t="shared" si="51"/>
        <v>390</v>
      </c>
      <c r="E291" s="380">
        <v>500</v>
      </c>
      <c r="F291" s="380">
        <f t="shared" si="59"/>
        <v>500</v>
      </c>
      <c r="G291" s="511">
        <f t="shared" si="52"/>
        <v>110</v>
      </c>
      <c r="H291" s="380">
        <f t="shared" si="53"/>
        <v>350</v>
      </c>
      <c r="I291" s="245"/>
      <c r="L291" s="230">
        <f t="shared" si="55"/>
        <v>1.6666666666666667</v>
      </c>
      <c r="N291" s="231">
        <f t="shared" si="56"/>
        <v>1.6666666666666667</v>
      </c>
      <c r="Q291" s="226">
        <f t="shared" si="57"/>
        <v>0.66666666666666663</v>
      </c>
    </row>
  </sheetData>
  <autoFilter ref="H1:H291" xr:uid="{497DAB77-DF48-4D6E-B97B-501141407498}"/>
  <mergeCells count="6">
    <mergeCell ref="I272:I273"/>
    <mergeCell ref="A5:I5"/>
    <mergeCell ref="A1:I1"/>
    <mergeCell ref="A2:I2"/>
    <mergeCell ref="A4:I4"/>
    <mergeCell ref="A3:I3"/>
  </mergeCells>
  <pageMargins left="0.78740157480314965" right="0.70866141732283472" top="0.70866141732283472" bottom="0.6692913385826772" header="0.31496062992125984" footer="0.31496062992125984"/>
  <pageSetup paperSize="9" orientation="landscape"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7AC6-8225-4C3B-A6DA-362EEC2C80FA}">
  <dimension ref="A1:N121"/>
  <sheetViews>
    <sheetView workbookViewId="0">
      <selection activeCell="A8" sqref="A8:M8"/>
    </sheetView>
  </sheetViews>
  <sheetFormatPr defaultColWidth="8.90625" defaultRowHeight="15.5" x14ac:dyDescent="0.35"/>
  <cols>
    <col min="1" max="1" width="42" style="176" customWidth="1"/>
    <col min="2" max="12" width="7" style="176" customWidth="1"/>
    <col min="13" max="13" width="7.90625" style="176" customWidth="1"/>
    <col min="14" max="16384" width="8.90625" style="176"/>
  </cols>
  <sheetData>
    <row r="1" spans="1:14" ht="35" customHeight="1" x14ac:dyDescent="0.35">
      <c r="A1" s="682" t="s">
        <v>2007</v>
      </c>
      <c r="B1" s="682"/>
      <c r="C1" s="682"/>
      <c r="D1" s="682"/>
      <c r="E1" s="682"/>
      <c r="F1" s="682"/>
      <c r="G1" s="682"/>
      <c r="H1" s="682"/>
      <c r="I1" s="682"/>
      <c r="J1" s="682"/>
      <c r="K1" s="682"/>
      <c r="L1" s="682"/>
      <c r="M1" s="682"/>
    </row>
    <row r="2" spans="1:14" ht="18.5" x14ac:dyDescent="0.35">
      <c r="A2" s="686" t="s">
        <v>2972</v>
      </c>
      <c r="B2" s="686"/>
      <c r="C2" s="686"/>
      <c r="D2" s="686"/>
      <c r="E2" s="686"/>
      <c r="F2" s="686"/>
      <c r="G2" s="686"/>
      <c r="H2" s="686"/>
      <c r="I2" s="686"/>
      <c r="J2" s="686"/>
      <c r="K2" s="686"/>
      <c r="L2" s="686"/>
      <c r="M2" s="686"/>
    </row>
    <row r="3" spans="1:14" ht="67.75" customHeight="1" x14ac:dyDescent="0.35">
      <c r="A3" s="662" t="s">
        <v>2452</v>
      </c>
      <c r="B3" s="690" t="s">
        <v>3451</v>
      </c>
      <c r="C3" s="691"/>
      <c r="D3" s="691"/>
      <c r="E3" s="692"/>
      <c r="F3" s="662" t="s">
        <v>5127</v>
      </c>
      <c r="G3" s="662"/>
      <c r="H3" s="662"/>
      <c r="I3" s="662"/>
      <c r="J3" s="674" t="s">
        <v>7</v>
      </c>
      <c r="K3" s="674"/>
      <c r="L3" s="674"/>
      <c r="M3" s="674"/>
    </row>
    <row r="4" spans="1:14" ht="22" customHeight="1" x14ac:dyDescent="0.35">
      <c r="A4" s="662"/>
      <c r="B4" s="120" t="s">
        <v>1997</v>
      </c>
      <c r="C4" s="120" t="s">
        <v>1998</v>
      </c>
      <c r="D4" s="120" t="s">
        <v>1999</v>
      </c>
      <c r="E4" s="120" t="s">
        <v>2000</v>
      </c>
      <c r="F4" s="120" t="s">
        <v>1997</v>
      </c>
      <c r="G4" s="120" t="s">
        <v>1998</v>
      </c>
      <c r="H4" s="120" t="s">
        <v>1999</v>
      </c>
      <c r="I4" s="120" t="s">
        <v>2000</v>
      </c>
      <c r="J4" s="120" t="s">
        <v>1997</v>
      </c>
      <c r="K4" s="120" t="s">
        <v>1998</v>
      </c>
      <c r="L4" s="120" t="s">
        <v>1999</v>
      </c>
      <c r="M4" s="120" t="s">
        <v>2000</v>
      </c>
    </row>
    <row r="5" spans="1:14" ht="36.5" customHeight="1" x14ac:dyDescent="0.35">
      <c r="A5" s="165" t="s">
        <v>4558</v>
      </c>
      <c r="B5" s="123">
        <v>350</v>
      </c>
      <c r="C5" s="123">
        <v>330</v>
      </c>
      <c r="D5" s="123">
        <v>310</v>
      </c>
      <c r="E5" s="123">
        <v>290</v>
      </c>
      <c r="F5" s="123">
        <f>ROUND(B5*1.3,-1)</f>
        <v>460</v>
      </c>
      <c r="G5" s="123">
        <f>ROUND(C5*1.3,-1)</f>
        <v>430</v>
      </c>
      <c r="H5" s="123">
        <f>ROUND(D5*1.3,-1)</f>
        <v>400</v>
      </c>
      <c r="I5" s="123">
        <f>ROUND(E5*1.3,-1)</f>
        <v>380</v>
      </c>
      <c r="J5" s="123">
        <f>ROUND(F5*0.7,0)</f>
        <v>322</v>
      </c>
      <c r="K5" s="123">
        <f>ROUND(G5*0.7,0)</f>
        <v>301</v>
      </c>
      <c r="L5" s="123">
        <f>ROUND(H5*0.7,0)</f>
        <v>280</v>
      </c>
      <c r="M5" s="123">
        <f>ROUND(I5*0.7,0)</f>
        <v>266</v>
      </c>
      <c r="N5" s="239"/>
    </row>
    <row r="6" spans="1:14" x14ac:dyDescent="0.35">
      <c r="A6" s="234"/>
      <c r="B6" s="239"/>
      <c r="C6" s="239"/>
      <c r="D6" s="239"/>
      <c r="E6" s="239"/>
      <c r="F6" s="239"/>
      <c r="G6" s="239"/>
      <c r="H6" s="239"/>
      <c r="I6" s="239"/>
      <c r="K6" s="239"/>
      <c r="L6" s="239"/>
      <c r="M6" s="239"/>
      <c r="N6" s="239"/>
    </row>
    <row r="7" spans="1:14" ht="32.5" customHeight="1" x14ac:dyDescent="0.35">
      <c r="A7" s="682" t="s">
        <v>2008</v>
      </c>
      <c r="B7" s="682"/>
      <c r="C7" s="682"/>
      <c r="D7" s="682"/>
      <c r="E7" s="682"/>
      <c r="F7" s="682"/>
      <c r="G7" s="682"/>
      <c r="H7" s="682"/>
      <c r="I7" s="682"/>
      <c r="J7" s="682"/>
      <c r="K7" s="682"/>
      <c r="L7" s="682"/>
      <c r="M7" s="682"/>
    </row>
    <row r="8" spans="1:14" ht="18.5" x14ac:dyDescent="0.35">
      <c r="A8" s="686" t="s">
        <v>2972</v>
      </c>
      <c r="B8" s="686"/>
      <c r="C8" s="686"/>
      <c r="D8" s="686"/>
      <c r="E8" s="686"/>
      <c r="F8" s="686"/>
      <c r="G8" s="686"/>
      <c r="H8" s="686"/>
      <c r="I8" s="686"/>
      <c r="J8" s="686"/>
      <c r="K8" s="686"/>
      <c r="L8" s="686"/>
      <c r="M8" s="686"/>
    </row>
    <row r="9" spans="1:14" ht="66.650000000000006" customHeight="1" x14ac:dyDescent="0.35">
      <c r="A9" s="662" t="s">
        <v>2452</v>
      </c>
      <c r="B9" s="690" t="s">
        <v>3451</v>
      </c>
      <c r="C9" s="691"/>
      <c r="D9" s="691"/>
      <c r="E9" s="692"/>
      <c r="F9" s="662" t="s">
        <v>5127</v>
      </c>
      <c r="G9" s="662"/>
      <c r="H9" s="662"/>
      <c r="I9" s="662"/>
      <c r="J9" s="674" t="s">
        <v>7</v>
      </c>
      <c r="K9" s="674"/>
      <c r="L9" s="674"/>
      <c r="M9" s="674"/>
    </row>
    <row r="10" spans="1:14" ht="22" customHeight="1" x14ac:dyDescent="0.35">
      <c r="A10" s="662"/>
      <c r="B10" s="120" t="s">
        <v>1997</v>
      </c>
      <c r="C10" s="120" t="s">
        <v>1998</v>
      </c>
      <c r="D10" s="120" t="s">
        <v>1999</v>
      </c>
      <c r="E10" s="120" t="s">
        <v>2000</v>
      </c>
      <c r="F10" s="120" t="s">
        <v>1997</v>
      </c>
      <c r="G10" s="120" t="s">
        <v>1998</v>
      </c>
      <c r="H10" s="120" t="s">
        <v>1999</v>
      </c>
      <c r="I10" s="120" t="s">
        <v>2000</v>
      </c>
      <c r="J10" s="120" t="s">
        <v>1997</v>
      </c>
      <c r="K10" s="120" t="s">
        <v>1998</v>
      </c>
      <c r="L10" s="120" t="s">
        <v>1999</v>
      </c>
      <c r="M10" s="120" t="s">
        <v>2000</v>
      </c>
    </row>
    <row r="11" spans="1:14" ht="45.65" customHeight="1" x14ac:dyDescent="0.35">
      <c r="A11" s="165" t="s">
        <v>4559</v>
      </c>
      <c r="B11" s="123">
        <v>240</v>
      </c>
      <c r="C11" s="123">
        <v>220</v>
      </c>
      <c r="D11" s="123">
        <v>200</v>
      </c>
      <c r="E11" s="123">
        <v>180</v>
      </c>
      <c r="F11" s="123">
        <f>ROUND(B11*1.3,-1)</f>
        <v>310</v>
      </c>
      <c r="G11" s="123">
        <f t="shared" ref="G11:I12" si="0">ROUND(C11*1.3,-1)</f>
        <v>290</v>
      </c>
      <c r="H11" s="123">
        <f t="shared" si="0"/>
        <v>260</v>
      </c>
      <c r="I11" s="123">
        <f t="shared" si="0"/>
        <v>230</v>
      </c>
      <c r="J11" s="123">
        <f t="shared" ref="J11:M12" si="1">ROUND(F11*0.7,0)</f>
        <v>217</v>
      </c>
      <c r="K11" s="123">
        <f t="shared" si="1"/>
        <v>203</v>
      </c>
      <c r="L11" s="123">
        <f t="shared" si="1"/>
        <v>182</v>
      </c>
      <c r="M11" s="123">
        <f t="shared" si="1"/>
        <v>161</v>
      </c>
      <c r="N11" s="239"/>
    </row>
    <row r="12" spans="1:14" ht="51" customHeight="1" x14ac:dyDescent="0.35">
      <c r="A12" s="165" t="s">
        <v>4560</v>
      </c>
      <c r="B12" s="123">
        <v>220</v>
      </c>
      <c r="C12" s="123">
        <v>200</v>
      </c>
      <c r="D12" s="123">
        <v>180</v>
      </c>
      <c r="E12" s="123">
        <v>160</v>
      </c>
      <c r="F12" s="123">
        <f>ROUND(B12*1.3,-1)</f>
        <v>290</v>
      </c>
      <c r="G12" s="123">
        <f t="shared" si="0"/>
        <v>260</v>
      </c>
      <c r="H12" s="123">
        <f t="shared" si="0"/>
        <v>230</v>
      </c>
      <c r="I12" s="123">
        <f t="shared" si="0"/>
        <v>210</v>
      </c>
      <c r="J12" s="123">
        <f t="shared" si="1"/>
        <v>203</v>
      </c>
      <c r="K12" s="123">
        <f t="shared" si="1"/>
        <v>182</v>
      </c>
      <c r="L12" s="123">
        <f t="shared" si="1"/>
        <v>161</v>
      </c>
      <c r="M12" s="123">
        <f t="shared" si="1"/>
        <v>147</v>
      </c>
      <c r="N12" s="239"/>
    </row>
    <row r="13" spans="1:14" x14ac:dyDescent="0.35">
      <c r="A13" s="240"/>
      <c r="B13" s="241"/>
      <c r="C13" s="241"/>
      <c r="D13" s="241"/>
      <c r="E13" s="241"/>
      <c r="F13" s="241"/>
      <c r="G13" s="241"/>
      <c r="H13" s="241"/>
      <c r="I13" s="241"/>
      <c r="J13" s="241"/>
      <c r="K13" s="241"/>
      <c r="L13" s="241"/>
      <c r="M13" s="241"/>
      <c r="N13" s="239"/>
    </row>
    <row r="15" spans="1:14" ht="24" customHeight="1" x14ac:dyDescent="0.35"/>
    <row r="21" ht="22" customHeight="1" x14ac:dyDescent="0.35"/>
    <row r="22" ht="51" customHeight="1" x14ac:dyDescent="0.35"/>
    <row r="24" ht="21.65" customHeight="1" x14ac:dyDescent="0.35"/>
    <row r="30" ht="22" customHeight="1" x14ac:dyDescent="0.35"/>
    <row r="31" ht="46.25" customHeight="1" x14ac:dyDescent="0.35"/>
    <row r="39" ht="22" customHeight="1" x14ac:dyDescent="0.35"/>
    <row r="40" ht="43.25" customHeight="1" x14ac:dyDescent="0.35"/>
    <row r="48" ht="22" customHeight="1" x14ac:dyDescent="0.35"/>
    <row r="49" ht="46.75" customHeight="1" x14ac:dyDescent="0.35"/>
    <row r="51" ht="23.4" customHeight="1" x14ac:dyDescent="0.35"/>
    <row r="57" ht="22" customHeight="1" x14ac:dyDescent="0.35"/>
    <row r="58" ht="52.75" customHeight="1" x14ac:dyDescent="0.35"/>
    <row r="66" ht="22" customHeight="1" x14ac:dyDescent="0.35"/>
    <row r="67" ht="52.75" customHeight="1" x14ac:dyDescent="0.35"/>
    <row r="75" ht="22" customHeight="1" x14ac:dyDescent="0.35"/>
    <row r="76" ht="49.25" customHeight="1" x14ac:dyDescent="0.35"/>
    <row r="78" ht="30.65" customHeight="1" x14ac:dyDescent="0.35"/>
    <row r="84" ht="22" customHeight="1" x14ac:dyDescent="0.35"/>
    <row r="85" ht="51" customHeight="1" x14ac:dyDescent="0.35"/>
    <row r="93" ht="22" customHeight="1" x14ac:dyDescent="0.35"/>
    <row r="94" ht="47.4" customHeight="1" x14ac:dyDescent="0.35"/>
    <row r="102" ht="22" customHeight="1" x14ac:dyDescent="0.35"/>
    <row r="103" ht="48.65" customHeight="1" x14ac:dyDescent="0.35"/>
    <row r="111" ht="22" customHeight="1" x14ac:dyDescent="0.35"/>
    <row r="112" ht="46.75" customHeight="1" x14ac:dyDescent="0.35"/>
    <row r="120" ht="22" customHeight="1" x14ac:dyDescent="0.35"/>
    <row r="121" ht="55.25" customHeight="1" x14ac:dyDescent="0.35"/>
  </sheetData>
  <mergeCells count="12">
    <mergeCell ref="A1:M1"/>
    <mergeCell ref="A7:M7"/>
    <mergeCell ref="A8:M8"/>
    <mergeCell ref="A9:A10"/>
    <mergeCell ref="B9:E9"/>
    <mergeCell ref="F9:I9"/>
    <mergeCell ref="J9:M9"/>
    <mergeCell ref="A2:M2"/>
    <mergeCell ref="A3:A4"/>
    <mergeCell ref="B3:E3"/>
    <mergeCell ref="F3:I3"/>
    <mergeCell ref="J3:M3"/>
  </mergeCells>
  <pageMargins left="0.78740157480314965"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167A-7188-4BC9-96F4-A888EE42F4AD}">
  <dimension ref="A1:L533"/>
  <sheetViews>
    <sheetView topLeftCell="A4" workbookViewId="0">
      <selection activeCell="D9" sqref="D9"/>
    </sheetView>
  </sheetViews>
  <sheetFormatPr defaultRowHeight="15.5" x14ac:dyDescent="0.35"/>
  <cols>
    <col min="1" max="1" width="7.1796875" style="2" customWidth="1"/>
    <col min="2" max="2" width="54.90625" style="103" customWidth="1"/>
    <col min="3" max="3" width="11.26953125" style="2" customWidth="1"/>
    <col min="4" max="4" width="7.54296875" style="177" customWidth="1"/>
    <col min="5" max="5" width="16.7265625" style="2" customWidth="1"/>
    <col min="6" max="6" width="32.7265625" style="276" customWidth="1"/>
    <col min="7" max="16384" width="8.7265625" style="2"/>
  </cols>
  <sheetData>
    <row r="1" spans="1:12" x14ac:dyDescent="0.35">
      <c r="A1" s="687" t="s">
        <v>5130</v>
      </c>
      <c r="B1" s="687"/>
      <c r="C1" s="687"/>
      <c r="D1" s="687"/>
      <c r="E1" s="687"/>
      <c r="F1" s="687"/>
      <c r="G1" s="77"/>
      <c r="H1" s="77"/>
      <c r="I1" s="77"/>
      <c r="J1" s="77"/>
      <c r="K1" s="77"/>
      <c r="L1" s="77"/>
    </row>
    <row r="2" spans="1:12" ht="33" customHeight="1" x14ac:dyDescent="0.35">
      <c r="A2" s="688" t="s">
        <v>6399</v>
      </c>
      <c r="B2" s="688"/>
      <c r="C2" s="688"/>
      <c r="D2" s="688"/>
      <c r="E2" s="688"/>
      <c r="F2" s="688"/>
      <c r="G2" s="106"/>
      <c r="H2" s="106"/>
      <c r="I2" s="106"/>
      <c r="J2" s="106"/>
      <c r="K2" s="106"/>
      <c r="L2" s="106"/>
    </row>
    <row r="3" spans="1:12" ht="33" customHeight="1" x14ac:dyDescent="0.35">
      <c r="A3" s="629" t="s">
        <v>5569</v>
      </c>
      <c r="B3" s="629"/>
      <c r="C3" s="629"/>
      <c r="D3" s="629"/>
      <c r="E3" s="629"/>
      <c r="F3" s="629"/>
      <c r="G3" s="106"/>
      <c r="H3" s="106"/>
      <c r="I3" s="106"/>
      <c r="J3" s="106"/>
      <c r="K3" s="106"/>
      <c r="L3" s="106"/>
    </row>
    <row r="4" spans="1:12" ht="32" customHeight="1" x14ac:dyDescent="0.35">
      <c r="A4" s="682" t="s">
        <v>1993</v>
      </c>
      <c r="B4" s="682"/>
      <c r="C4" s="682"/>
      <c r="D4" s="682"/>
      <c r="E4" s="682"/>
      <c r="F4" s="682"/>
      <c r="G4" s="106"/>
      <c r="H4" s="106"/>
      <c r="I4" s="106"/>
      <c r="J4" s="106"/>
      <c r="K4" s="106"/>
      <c r="L4" s="106"/>
    </row>
    <row r="5" spans="1:12" x14ac:dyDescent="0.35">
      <c r="A5" s="178"/>
      <c r="B5" s="699" t="s">
        <v>2009</v>
      </c>
      <c r="C5" s="699"/>
      <c r="D5" s="699"/>
      <c r="E5" s="699"/>
      <c r="F5" s="699"/>
    </row>
    <row r="6" spans="1:12" x14ac:dyDescent="0.35">
      <c r="A6" s="700" t="s">
        <v>2010</v>
      </c>
      <c r="B6" s="703" t="s">
        <v>2011</v>
      </c>
      <c r="C6" s="706" t="s">
        <v>5122</v>
      </c>
      <c r="D6" s="709" t="s">
        <v>2966</v>
      </c>
      <c r="E6" s="712" t="s">
        <v>7</v>
      </c>
      <c r="F6" s="713" t="s">
        <v>11</v>
      </c>
    </row>
    <row r="7" spans="1:12" x14ac:dyDescent="0.35">
      <c r="A7" s="701"/>
      <c r="B7" s="704"/>
      <c r="C7" s="707"/>
      <c r="D7" s="710"/>
      <c r="E7" s="712"/>
      <c r="F7" s="713"/>
    </row>
    <row r="8" spans="1:12" ht="52" customHeight="1" x14ac:dyDescent="0.35">
      <c r="A8" s="702"/>
      <c r="B8" s="705"/>
      <c r="C8" s="708"/>
      <c r="D8" s="711"/>
      <c r="E8" s="712"/>
      <c r="F8" s="713"/>
    </row>
    <row r="9" spans="1:12" customFormat="1" ht="60" x14ac:dyDescent="0.35">
      <c r="A9" s="341" t="s">
        <v>12</v>
      </c>
      <c r="B9" s="342" t="s">
        <v>5577</v>
      </c>
      <c r="C9" s="343"/>
      <c r="D9" s="344"/>
      <c r="E9" s="146"/>
      <c r="F9" s="349"/>
    </row>
    <row r="10" spans="1:12" customFormat="1" ht="31" x14ac:dyDescent="0.35">
      <c r="A10" s="123">
        <v>1</v>
      </c>
      <c r="B10" s="165" t="s">
        <v>2459</v>
      </c>
      <c r="C10" s="146">
        <v>2000</v>
      </c>
      <c r="D10" s="146">
        <v>2600</v>
      </c>
      <c r="E10" s="146">
        <f t="shared" ref="E10:E73" si="0">ROUND(D10*0.7,-1)</f>
        <v>1820</v>
      </c>
      <c r="F10" s="260" t="s">
        <v>2460</v>
      </c>
    </row>
    <row r="11" spans="1:12" customFormat="1" ht="31" x14ac:dyDescent="0.35">
      <c r="A11" s="123">
        <v>2</v>
      </c>
      <c r="B11" s="165" t="s">
        <v>2461</v>
      </c>
      <c r="C11" s="146">
        <v>2500</v>
      </c>
      <c r="D11" s="146">
        <v>3300</v>
      </c>
      <c r="E11" s="146">
        <f t="shared" si="0"/>
        <v>2310</v>
      </c>
      <c r="F11" s="260"/>
    </row>
    <row r="12" spans="1:12" customFormat="1" ht="31" x14ac:dyDescent="0.35">
      <c r="A12" s="123">
        <v>3</v>
      </c>
      <c r="B12" s="165" t="s">
        <v>2462</v>
      </c>
      <c r="C12" s="146">
        <v>3500</v>
      </c>
      <c r="D12" s="146">
        <v>4600</v>
      </c>
      <c r="E12" s="146">
        <f t="shared" si="0"/>
        <v>3220</v>
      </c>
      <c r="F12" s="260"/>
    </row>
    <row r="13" spans="1:12" customFormat="1" ht="31" x14ac:dyDescent="0.35">
      <c r="A13" s="123">
        <v>4</v>
      </c>
      <c r="B13" s="165" t="s">
        <v>5578</v>
      </c>
      <c r="C13" s="146">
        <v>3000</v>
      </c>
      <c r="D13" s="146">
        <v>3900</v>
      </c>
      <c r="E13" s="146">
        <f t="shared" si="0"/>
        <v>2730</v>
      </c>
      <c r="F13" s="260"/>
    </row>
    <row r="14" spans="1:12" customFormat="1" ht="42" x14ac:dyDescent="0.35">
      <c r="A14" s="123">
        <v>5</v>
      </c>
      <c r="B14" s="165" t="s">
        <v>5579</v>
      </c>
      <c r="C14" s="146">
        <v>5500</v>
      </c>
      <c r="D14" s="146">
        <v>7200</v>
      </c>
      <c r="E14" s="146">
        <f t="shared" si="0"/>
        <v>5040</v>
      </c>
      <c r="F14" s="260" t="s">
        <v>5243</v>
      </c>
    </row>
    <row r="15" spans="1:12" customFormat="1" ht="70" x14ac:dyDescent="0.35">
      <c r="A15" s="123">
        <v>6</v>
      </c>
      <c r="B15" s="165" t="s">
        <v>5580</v>
      </c>
      <c r="C15" s="146">
        <v>3500</v>
      </c>
      <c r="D15" s="146">
        <v>4600</v>
      </c>
      <c r="E15" s="146"/>
      <c r="F15" s="269" t="s">
        <v>5244</v>
      </c>
    </row>
    <row r="16" spans="1:12" customFormat="1" ht="42" x14ac:dyDescent="0.35">
      <c r="A16" s="120"/>
      <c r="B16" s="122" t="s">
        <v>2463</v>
      </c>
      <c r="C16" s="146"/>
      <c r="D16" s="146"/>
      <c r="E16" s="146"/>
      <c r="F16" s="260" t="s">
        <v>5245</v>
      </c>
    </row>
    <row r="17" spans="1:6" customFormat="1" ht="77.5" x14ac:dyDescent="0.35">
      <c r="A17" s="120" t="s">
        <v>12</v>
      </c>
      <c r="B17" s="165" t="s">
        <v>5581</v>
      </c>
      <c r="C17" s="146"/>
      <c r="D17" s="146"/>
      <c r="E17" s="146"/>
      <c r="F17" s="350"/>
    </row>
    <row r="18" spans="1:6" customFormat="1" ht="31" x14ac:dyDescent="0.35">
      <c r="A18" s="123">
        <v>1</v>
      </c>
      <c r="B18" s="165" t="s">
        <v>5582</v>
      </c>
      <c r="C18" s="146">
        <v>3500</v>
      </c>
      <c r="D18" s="146">
        <v>4600</v>
      </c>
      <c r="E18" s="146">
        <f t="shared" si="0"/>
        <v>3220</v>
      </c>
      <c r="F18" s="260"/>
    </row>
    <row r="19" spans="1:6" customFormat="1" x14ac:dyDescent="0.35">
      <c r="A19" s="123">
        <v>2</v>
      </c>
      <c r="B19" s="165" t="s">
        <v>5583</v>
      </c>
      <c r="C19" s="146">
        <v>4500</v>
      </c>
      <c r="D19" s="146">
        <v>5900</v>
      </c>
      <c r="E19" s="146">
        <f t="shared" si="0"/>
        <v>4130</v>
      </c>
      <c r="F19" s="258"/>
    </row>
    <row r="20" spans="1:6" customFormat="1" x14ac:dyDescent="0.35">
      <c r="A20" s="123">
        <v>3</v>
      </c>
      <c r="B20" s="165" t="s">
        <v>2464</v>
      </c>
      <c r="C20" s="146">
        <v>6000</v>
      </c>
      <c r="D20" s="146">
        <v>7800</v>
      </c>
      <c r="E20" s="146">
        <f t="shared" si="0"/>
        <v>5460</v>
      </c>
      <c r="F20" s="258"/>
    </row>
    <row r="21" spans="1:6" customFormat="1" x14ac:dyDescent="0.35">
      <c r="A21" s="123">
        <v>4</v>
      </c>
      <c r="B21" s="165" t="s">
        <v>2465</v>
      </c>
      <c r="C21" s="146">
        <v>7000</v>
      </c>
      <c r="D21" s="146">
        <v>9100</v>
      </c>
      <c r="E21" s="146">
        <f t="shared" si="0"/>
        <v>6370</v>
      </c>
      <c r="F21" s="258"/>
    </row>
    <row r="22" spans="1:6" customFormat="1" ht="31" x14ac:dyDescent="0.35">
      <c r="A22" s="123">
        <v>5</v>
      </c>
      <c r="B22" s="165" t="s">
        <v>2466</v>
      </c>
      <c r="C22" s="146">
        <v>8900</v>
      </c>
      <c r="D22" s="146">
        <v>11600</v>
      </c>
      <c r="E22" s="146">
        <f t="shared" si="0"/>
        <v>8120</v>
      </c>
      <c r="F22" s="258" t="s">
        <v>5670</v>
      </c>
    </row>
    <row r="23" spans="1:6" customFormat="1" ht="31" x14ac:dyDescent="0.35">
      <c r="A23" s="123">
        <v>6</v>
      </c>
      <c r="B23" s="165" t="s">
        <v>2467</v>
      </c>
      <c r="C23" s="146">
        <v>9500</v>
      </c>
      <c r="D23" s="146">
        <v>12400</v>
      </c>
      <c r="E23" s="146">
        <f t="shared" si="0"/>
        <v>8680</v>
      </c>
      <c r="F23" s="258" t="s">
        <v>5670</v>
      </c>
    </row>
    <row r="24" spans="1:6" customFormat="1" x14ac:dyDescent="0.35">
      <c r="A24" s="123">
        <v>7</v>
      </c>
      <c r="B24" s="165" t="s">
        <v>2468</v>
      </c>
      <c r="C24" s="146">
        <v>11800</v>
      </c>
      <c r="D24" s="146">
        <v>15300</v>
      </c>
      <c r="E24" s="146">
        <f t="shared" si="0"/>
        <v>10710</v>
      </c>
      <c r="F24" s="258" t="s">
        <v>5671</v>
      </c>
    </row>
    <row r="25" spans="1:6" customFormat="1" ht="31" x14ac:dyDescent="0.35">
      <c r="A25" s="123">
        <v>8</v>
      </c>
      <c r="B25" s="165" t="s">
        <v>2469</v>
      </c>
      <c r="C25" s="146">
        <v>10600</v>
      </c>
      <c r="D25" s="146">
        <v>13800</v>
      </c>
      <c r="E25" s="146">
        <f t="shared" si="0"/>
        <v>9660</v>
      </c>
      <c r="F25" s="258"/>
    </row>
    <row r="26" spans="1:6" customFormat="1" x14ac:dyDescent="0.35">
      <c r="A26" s="123">
        <v>9</v>
      </c>
      <c r="B26" s="165" t="s">
        <v>5584</v>
      </c>
      <c r="C26" s="146">
        <v>10100</v>
      </c>
      <c r="D26" s="146">
        <v>13100</v>
      </c>
      <c r="E26" s="146">
        <f t="shared" si="0"/>
        <v>9170</v>
      </c>
      <c r="F26" s="258"/>
    </row>
    <row r="27" spans="1:6" customFormat="1" x14ac:dyDescent="0.35">
      <c r="A27" s="123">
        <v>10</v>
      </c>
      <c r="B27" s="165" t="s">
        <v>5585</v>
      </c>
      <c r="C27" s="146">
        <v>8900</v>
      </c>
      <c r="D27" s="146">
        <v>11600</v>
      </c>
      <c r="E27" s="146">
        <f t="shared" si="0"/>
        <v>8120</v>
      </c>
      <c r="F27" s="258"/>
    </row>
    <row r="28" spans="1:6" customFormat="1" x14ac:dyDescent="0.35">
      <c r="A28" s="123">
        <v>11</v>
      </c>
      <c r="B28" s="165" t="s">
        <v>2470</v>
      </c>
      <c r="C28" s="146">
        <v>8400</v>
      </c>
      <c r="D28" s="146">
        <v>10900</v>
      </c>
      <c r="E28" s="146">
        <f t="shared" si="0"/>
        <v>7630</v>
      </c>
      <c r="F28" s="258"/>
    </row>
    <row r="29" spans="1:6" customFormat="1" x14ac:dyDescent="0.35">
      <c r="A29" s="123"/>
      <c r="B29" s="122" t="s">
        <v>6966</v>
      </c>
      <c r="C29" s="146"/>
      <c r="D29" s="146"/>
      <c r="E29" s="146"/>
      <c r="F29" s="258"/>
    </row>
    <row r="30" spans="1:6" customFormat="1" ht="42" x14ac:dyDescent="0.35">
      <c r="A30" s="123">
        <v>7</v>
      </c>
      <c r="B30" s="165" t="s">
        <v>5586</v>
      </c>
      <c r="C30" s="146">
        <v>5600</v>
      </c>
      <c r="D30" s="146">
        <v>9500</v>
      </c>
      <c r="E30" s="146">
        <f t="shared" si="0"/>
        <v>6650</v>
      </c>
      <c r="F30" s="260" t="s">
        <v>2471</v>
      </c>
    </row>
    <row r="31" spans="1:6" customFormat="1" ht="31" x14ac:dyDescent="0.35">
      <c r="A31" s="123">
        <v>8</v>
      </c>
      <c r="B31" s="165" t="s">
        <v>2472</v>
      </c>
      <c r="C31" s="146">
        <v>5000</v>
      </c>
      <c r="D31" s="146">
        <v>8500</v>
      </c>
      <c r="E31" s="146">
        <f t="shared" si="0"/>
        <v>5950</v>
      </c>
      <c r="F31" s="260"/>
    </row>
    <row r="32" spans="1:6" customFormat="1" x14ac:dyDescent="0.35">
      <c r="A32" s="123">
        <v>9</v>
      </c>
      <c r="B32" s="165" t="s">
        <v>2473</v>
      </c>
      <c r="C32" s="146">
        <v>4500</v>
      </c>
      <c r="D32" s="146">
        <v>6500</v>
      </c>
      <c r="E32" s="146">
        <f t="shared" si="0"/>
        <v>4550</v>
      </c>
      <c r="F32" s="260"/>
    </row>
    <row r="33" spans="1:6" customFormat="1" x14ac:dyDescent="0.35">
      <c r="A33" s="123">
        <v>10</v>
      </c>
      <c r="B33" s="165" t="s">
        <v>2474</v>
      </c>
      <c r="C33" s="146">
        <v>3500</v>
      </c>
      <c r="D33" s="146">
        <v>4600</v>
      </c>
      <c r="E33" s="146">
        <f t="shared" si="0"/>
        <v>3220</v>
      </c>
      <c r="F33" s="260"/>
    </row>
    <row r="34" spans="1:6" customFormat="1" ht="31" x14ac:dyDescent="0.35">
      <c r="A34" s="123">
        <v>11</v>
      </c>
      <c r="B34" s="165" t="s">
        <v>2475</v>
      </c>
      <c r="C34" s="146">
        <v>3000</v>
      </c>
      <c r="D34" s="146">
        <v>3900</v>
      </c>
      <c r="E34" s="146">
        <f t="shared" si="0"/>
        <v>2730</v>
      </c>
      <c r="F34" s="260"/>
    </row>
    <row r="35" spans="1:6" customFormat="1" ht="31" x14ac:dyDescent="0.35">
      <c r="A35" s="123">
        <v>12</v>
      </c>
      <c r="B35" s="165" t="s">
        <v>2476</v>
      </c>
      <c r="C35" s="146">
        <v>2500</v>
      </c>
      <c r="D35" s="146">
        <v>3300</v>
      </c>
      <c r="E35" s="146">
        <f t="shared" si="0"/>
        <v>2310</v>
      </c>
      <c r="F35" s="260"/>
    </row>
    <row r="36" spans="1:6" customFormat="1" ht="31" x14ac:dyDescent="0.35">
      <c r="A36" s="123">
        <v>13</v>
      </c>
      <c r="B36" s="165" t="s">
        <v>2477</v>
      </c>
      <c r="C36" s="146">
        <v>2000</v>
      </c>
      <c r="D36" s="146">
        <v>2600</v>
      </c>
      <c r="E36" s="146">
        <f t="shared" si="0"/>
        <v>1820</v>
      </c>
      <c r="F36" s="260"/>
    </row>
    <row r="37" spans="1:6" customFormat="1" ht="31" x14ac:dyDescent="0.35">
      <c r="A37" s="123">
        <v>14</v>
      </c>
      <c r="B37" s="165" t="s">
        <v>2478</v>
      </c>
      <c r="C37" s="146">
        <v>3500</v>
      </c>
      <c r="D37" s="146">
        <v>4600</v>
      </c>
      <c r="E37" s="146">
        <f t="shared" si="0"/>
        <v>3220</v>
      </c>
      <c r="F37" s="260"/>
    </row>
    <row r="38" spans="1:6" customFormat="1" x14ac:dyDescent="0.35">
      <c r="A38" s="123">
        <v>15</v>
      </c>
      <c r="B38" s="165" t="s">
        <v>2479</v>
      </c>
      <c r="C38" s="146">
        <v>2000</v>
      </c>
      <c r="D38" s="146">
        <v>2600</v>
      </c>
      <c r="E38" s="146">
        <f t="shared" si="0"/>
        <v>1820</v>
      </c>
      <c r="F38" s="260"/>
    </row>
    <row r="39" spans="1:6" customFormat="1" ht="31" x14ac:dyDescent="0.35">
      <c r="A39" s="123">
        <v>16</v>
      </c>
      <c r="B39" s="165" t="s">
        <v>2480</v>
      </c>
      <c r="C39" s="146">
        <v>3500</v>
      </c>
      <c r="D39" s="146">
        <v>4600</v>
      </c>
      <c r="E39" s="146">
        <f t="shared" si="0"/>
        <v>3220</v>
      </c>
      <c r="F39" s="260"/>
    </row>
    <row r="40" spans="1:6" customFormat="1" ht="31" x14ac:dyDescent="0.35">
      <c r="A40" s="123">
        <v>17</v>
      </c>
      <c r="B40" s="165" t="s">
        <v>2481</v>
      </c>
      <c r="C40" s="146">
        <v>3000</v>
      </c>
      <c r="D40" s="146">
        <v>3900</v>
      </c>
      <c r="E40" s="146">
        <f t="shared" si="0"/>
        <v>2730</v>
      </c>
      <c r="F40" s="260"/>
    </row>
    <row r="41" spans="1:6" customFormat="1" x14ac:dyDescent="0.35">
      <c r="A41" s="123">
        <v>18</v>
      </c>
      <c r="B41" s="165" t="s">
        <v>2482</v>
      </c>
      <c r="C41" s="146">
        <v>2500</v>
      </c>
      <c r="D41" s="146">
        <v>3300</v>
      </c>
      <c r="E41" s="146">
        <f t="shared" si="0"/>
        <v>2310</v>
      </c>
      <c r="F41" s="260"/>
    </row>
    <row r="42" spans="1:6" customFormat="1" ht="31" x14ac:dyDescent="0.35">
      <c r="A42" s="123">
        <v>19</v>
      </c>
      <c r="B42" s="165" t="s">
        <v>2483</v>
      </c>
      <c r="C42" s="146">
        <v>3000</v>
      </c>
      <c r="D42" s="146">
        <v>3900</v>
      </c>
      <c r="E42" s="146">
        <f t="shared" si="0"/>
        <v>2730</v>
      </c>
      <c r="F42" s="260"/>
    </row>
    <row r="43" spans="1:6" customFormat="1" ht="31" x14ac:dyDescent="0.35">
      <c r="A43" s="123">
        <v>20</v>
      </c>
      <c r="B43" s="165" t="s">
        <v>2484</v>
      </c>
      <c r="C43" s="146">
        <v>4000</v>
      </c>
      <c r="D43" s="146">
        <v>5200</v>
      </c>
      <c r="E43" s="146">
        <f t="shared" si="0"/>
        <v>3640</v>
      </c>
      <c r="F43" s="260"/>
    </row>
    <row r="44" spans="1:6" customFormat="1" ht="31" x14ac:dyDescent="0.35">
      <c r="A44" s="123">
        <v>21</v>
      </c>
      <c r="B44" s="165" t="s">
        <v>5587</v>
      </c>
      <c r="C44" s="146">
        <v>2500</v>
      </c>
      <c r="D44" s="146">
        <v>3500</v>
      </c>
      <c r="E44" s="146"/>
      <c r="F44" s="260"/>
    </row>
    <row r="45" spans="1:6" customFormat="1" ht="31" x14ac:dyDescent="0.35">
      <c r="A45" s="123">
        <v>22</v>
      </c>
      <c r="B45" s="165" t="s">
        <v>5588</v>
      </c>
      <c r="C45" s="146">
        <v>1000</v>
      </c>
      <c r="D45" s="146">
        <v>1500</v>
      </c>
      <c r="E45" s="146"/>
      <c r="F45" s="260"/>
    </row>
    <row r="46" spans="1:6" customFormat="1" x14ac:dyDescent="0.35">
      <c r="A46" s="120" t="s">
        <v>18</v>
      </c>
      <c r="B46" s="122" t="s">
        <v>2485</v>
      </c>
      <c r="C46" s="345"/>
      <c r="D46" s="146"/>
      <c r="E46" s="146"/>
      <c r="F46" s="351"/>
    </row>
    <row r="47" spans="1:6" customFormat="1" x14ac:dyDescent="0.35">
      <c r="A47" s="123">
        <v>1</v>
      </c>
      <c r="B47" s="165" t="s">
        <v>2486</v>
      </c>
      <c r="C47" s="145"/>
      <c r="D47" s="146"/>
      <c r="E47" s="146"/>
      <c r="F47" s="258"/>
    </row>
    <row r="48" spans="1:6" customFormat="1" x14ac:dyDescent="0.35">
      <c r="A48" s="123" t="s">
        <v>67</v>
      </c>
      <c r="B48" s="165" t="s">
        <v>2487</v>
      </c>
      <c r="C48" s="146">
        <v>2000</v>
      </c>
      <c r="D48" s="146">
        <v>2600</v>
      </c>
      <c r="E48" s="146">
        <f t="shared" si="0"/>
        <v>1820</v>
      </c>
      <c r="F48" s="260"/>
    </row>
    <row r="49" spans="1:6" customFormat="1" ht="31" x14ac:dyDescent="0.35">
      <c r="A49" s="123" t="s">
        <v>69</v>
      </c>
      <c r="B49" s="165" t="s">
        <v>5589</v>
      </c>
      <c r="C49" s="146">
        <v>1200</v>
      </c>
      <c r="D49" s="146">
        <v>1600</v>
      </c>
      <c r="E49" s="146"/>
      <c r="F49" s="260"/>
    </row>
    <row r="50" spans="1:6" customFormat="1" ht="31" x14ac:dyDescent="0.35">
      <c r="A50" s="123" t="s">
        <v>71</v>
      </c>
      <c r="B50" s="165" t="s">
        <v>5590</v>
      </c>
      <c r="C50" s="146">
        <v>1000</v>
      </c>
      <c r="D50" s="146">
        <v>1300</v>
      </c>
      <c r="E50" s="146">
        <f t="shared" si="0"/>
        <v>910</v>
      </c>
      <c r="F50" s="260"/>
    </row>
    <row r="51" spans="1:6" customFormat="1" ht="31" x14ac:dyDescent="0.35">
      <c r="A51" s="123" t="s">
        <v>389</v>
      </c>
      <c r="B51" s="165" t="s">
        <v>2488</v>
      </c>
      <c r="C51" s="145"/>
      <c r="D51" s="146"/>
      <c r="E51" s="146"/>
      <c r="F51" s="258"/>
    </row>
    <row r="52" spans="1:6" customFormat="1" x14ac:dyDescent="0.35">
      <c r="A52" s="123" t="s">
        <v>2489</v>
      </c>
      <c r="B52" s="165" t="s">
        <v>2490</v>
      </c>
      <c r="C52" s="146">
        <v>1300</v>
      </c>
      <c r="D52" s="146">
        <v>1700</v>
      </c>
      <c r="E52" s="146">
        <f t="shared" si="0"/>
        <v>1190</v>
      </c>
      <c r="F52" s="260"/>
    </row>
    <row r="53" spans="1:6" customFormat="1" x14ac:dyDescent="0.35">
      <c r="A53" s="123" t="s">
        <v>2491</v>
      </c>
      <c r="B53" s="165" t="s">
        <v>2492</v>
      </c>
      <c r="C53" s="146">
        <v>1500</v>
      </c>
      <c r="D53" s="146">
        <v>2000</v>
      </c>
      <c r="E53" s="146"/>
      <c r="F53" s="260"/>
    </row>
    <row r="54" spans="1:6" customFormat="1" ht="31" x14ac:dyDescent="0.35">
      <c r="A54" s="123" t="s">
        <v>2493</v>
      </c>
      <c r="B54" s="165" t="s">
        <v>2494</v>
      </c>
      <c r="C54" s="146">
        <v>1500</v>
      </c>
      <c r="D54" s="146">
        <v>2000</v>
      </c>
      <c r="E54" s="146">
        <f t="shared" si="0"/>
        <v>1400</v>
      </c>
      <c r="F54" s="260"/>
    </row>
    <row r="55" spans="1:6" customFormat="1" x14ac:dyDescent="0.35">
      <c r="A55" s="123" t="s">
        <v>1886</v>
      </c>
      <c r="B55" s="165" t="s">
        <v>2495</v>
      </c>
      <c r="C55" s="145"/>
      <c r="D55" s="146"/>
      <c r="E55" s="146"/>
      <c r="F55" s="258"/>
    </row>
    <row r="56" spans="1:6" customFormat="1" ht="46.5" x14ac:dyDescent="0.35">
      <c r="A56" s="123" t="s">
        <v>2496</v>
      </c>
      <c r="B56" s="165" t="s">
        <v>2497</v>
      </c>
      <c r="C56" s="145">
        <v>500</v>
      </c>
      <c r="D56" s="146">
        <v>700</v>
      </c>
      <c r="E56" s="146">
        <f t="shared" si="0"/>
        <v>490</v>
      </c>
      <c r="F56" s="258"/>
    </row>
    <row r="57" spans="1:6" customFormat="1" x14ac:dyDescent="0.35">
      <c r="A57" s="123" t="s">
        <v>2498</v>
      </c>
      <c r="B57" s="165" t="s">
        <v>2499</v>
      </c>
      <c r="C57" s="145">
        <v>600</v>
      </c>
      <c r="D57" s="146">
        <v>800</v>
      </c>
      <c r="E57" s="146">
        <f t="shared" si="0"/>
        <v>560</v>
      </c>
      <c r="F57" s="258"/>
    </row>
    <row r="58" spans="1:6" customFormat="1" ht="31" x14ac:dyDescent="0.35">
      <c r="A58" s="123" t="s">
        <v>2500</v>
      </c>
      <c r="B58" s="165" t="s">
        <v>2501</v>
      </c>
      <c r="C58" s="145">
        <v>700</v>
      </c>
      <c r="D58" s="146">
        <v>900</v>
      </c>
      <c r="E58" s="146"/>
      <c r="F58" s="258"/>
    </row>
    <row r="59" spans="1:6" customFormat="1" ht="31" x14ac:dyDescent="0.35">
      <c r="A59" s="123" t="s">
        <v>2502</v>
      </c>
      <c r="B59" s="165" t="s">
        <v>2503</v>
      </c>
      <c r="C59" s="145">
        <v>500</v>
      </c>
      <c r="D59" s="146">
        <v>700</v>
      </c>
      <c r="E59" s="146">
        <f t="shared" si="0"/>
        <v>490</v>
      </c>
      <c r="F59" s="258"/>
    </row>
    <row r="60" spans="1:6" customFormat="1" x14ac:dyDescent="0.35">
      <c r="A60" s="123">
        <v>2</v>
      </c>
      <c r="B60" s="165" t="s">
        <v>2504</v>
      </c>
      <c r="C60" s="145"/>
      <c r="D60" s="146"/>
      <c r="E60" s="146"/>
      <c r="F60" s="258"/>
    </row>
    <row r="61" spans="1:6" customFormat="1" x14ac:dyDescent="0.35">
      <c r="A61" s="123" t="s">
        <v>74</v>
      </c>
      <c r="B61" s="165" t="s">
        <v>2505</v>
      </c>
      <c r="C61" s="146">
        <v>1200</v>
      </c>
      <c r="D61" s="146">
        <v>1600</v>
      </c>
      <c r="E61" s="146">
        <f t="shared" si="0"/>
        <v>1120</v>
      </c>
      <c r="F61" s="260"/>
    </row>
    <row r="62" spans="1:6" customFormat="1" x14ac:dyDescent="0.35">
      <c r="A62" s="123" t="s">
        <v>76</v>
      </c>
      <c r="B62" s="165" t="s">
        <v>184</v>
      </c>
      <c r="C62" s="146">
        <v>1000</v>
      </c>
      <c r="D62" s="146">
        <v>1300</v>
      </c>
      <c r="E62" s="146">
        <f t="shared" si="0"/>
        <v>910</v>
      </c>
      <c r="F62" s="260"/>
    </row>
    <row r="63" spans="1:6" customFormat="1" x14ac:dyDescent="0.35">
      <c r="A63" s="123" t="s">
        <v>78</v>
      </c>
      <c r="B63" s="165" t="s">
        <v>2506</v>
      </c>
      <c r="C63" s="145">
        <v>600</v>
      </c>
      <c r="D63" s="146">
        <v>800</v>
      </c>
      <c r="E63" s="146"/>
      <c r="F63" s="258"/>
    </row>
    <row r="64" spans="1:6" customFormat="1" ht="31" x14ac:dyDescent="0.35">
      <c r="A64" s="123" t="s">
        <v>1893</v>
      </c>
      <c r="B64" s="165" t="s">
        <v>2507</v>
      </c>
      <c r="C64" s="145">
        <v>400</v>
      </c>
      <c r="D64" s="146">
        <v>520</v>
      </c>
      <c r="E64" s="146">
        <f t="shared" si="0"/>
        <v>360</v>
      </c>
      <c r="F64" s="258"/>
    </row>
    <row r="65" spans="1:6" customFormat="1" x14ac:dyDescent="0.35">
      <c r="A65" s="123">
        <v>3</v>
      </c>
      <c r="B65" s="165" t="s">
        <v>2508</v>
      </c>
      <c r="C65" s="145"/>
      <c r="D65" s="146"/>
      <c r="E65" s="146"/>
      <c r="F65" s="258"/>
    </row>
    <row r="66" spans="1:6" customFormat="1" x14ac:dyDescent="0.35">
      <c r="A66" s="123" t="s">
        <v>83</v>
      </c>
      <c r="B66" s="165" t="s">
        <v>2509</v>
      </c>
      <c r="C66" s="145">
        <v>500</v>
      </c>
      <c r="D66" s="146">
        <v>1000</v>
      </c>
      <c r="E66" s="146">
        <f t="shared" si="0"/>
        <v>700</v>
      </c>
      <c r="F66" s="258"/>
    </row>
    <row r="67" spans="1:6" customFormat="1" ht="31" x14ac:dyDescent="0.35">
      <c r="A67" s="123" t="s">
        <v>84</v>
      </c>
      <c r="B67" s="165" t="s">
        <v>2510</v>
      </c>
      <c r="C67" s="145">
        <v>320</v>
      </c>
      <c r="D67" s="146">
        <v>450</v>
      </c>
      <c r="E67" s="146"/>
      <c r="F67" s="258"/>
    </row>
    <row r="68" spans="1:6" customFormat="1" ht="31" x14ac:dyDescent="0.35">
      <c r="A68" s="123">
        <v>4</v>
      </c>
      <c r="B68" s="165" t="s">
        <v>2511</v>
      </c>
      <c r="C68" s="146"/>
      <c r="D68" s="146">
        <v>1100</v>
      </c>
      <c r="E68" s="146">
        <f t="shared" si="0"/>
        <v>770</v>
      </c>
      <c r="F68" s="260" t="s">
        <v>2512</v>
      </c>
    </row>
    <row r="69" spans="1:6" customFormat="1" x14ac:dyDescent="0.35">
      <c r="A69" s="123">
        <v>5</v>
      </c>
      <c r="B69" s="165" t="s">
        <v>2513</v>
      </c>
      <c r="C69" s="145"/>
      <c r="D69" s="146"/>
      <c r="E69" s="146"/>
      <c r="F69" s="258"/>
    </row>
    <row r="70" spans="1:6" customFormat="1" ht="42" x14ac:dyDescent="0.35">
      <c r="A70" s="123" t="s">
        <v>509</v>
      </c>
      <c r="B70" s="165" t="s">
        <v>2514</v>
      </c>
      <c r="C70" s="146">
        <v>2000</v>
      </c>
      <c r="D70" s="146">
        <v>2600</v>
      </c>
      <c r="E70" s="146">
        <f t="shared" si="0"/>
        <v>1820</v>
      </c>
      <c r="F70" s="260" t="s">
        <v>5672</v>
      </c>
    </row>
    <row r="71" spans="1:6" customFormat="1" ht="42" x14ac:dyDescent="0.35">
      <c r="A71" s="123" t="s">
        <v>511</v>
      </c>
      <c r="B71" s="165" t="s">
        <v>2515</v>
      </c>
      <c r="C71" s="146">
        <v>1000</v>
      </c>
      <c r="D71" s="146">
        <v>1300</v>
      </c>
      <c r="E71" s="146">
        <f t="shared" si="0"/>
        <v>910</v>
      </c>
      <c r="F71" s="260" t="s">
        <v>5672</v>
      </c>
    </row>
    <row r="72" spans="1:6" customFormat="1" x14ac:dyDescent="0.35">
      <c r="A72" s="123" t="s">
        <v>777</v>
      </c>
      <c r="B72" s="165" t="s">
        <v>2516</v>
      </c>
      <c r="C72" s="145">
        <v>600</v>
      </c>
      <c r="D72" s="146">
        <v>800</v>
      </c>
      <c r="E72" s="146">
        <f t="shared" si="0"/>
        <v>560</v>
      </c>
      <c r="F72" s="258"/>
    </row>
    <row r="73" spans="1:6" customFormat="1" ht="31" x14ac:dyDescent="0.35">
      <c r="A73" s="123" t="s">
        <v>983</v>
      </c>
      <c r="B73" s="165" t="s">
        <v>2517</v>
      </c>
      <c r="C73" s="145">
        <v>500</v>
      </c>
      <c r="D73" s="146">
        <v>700</v>
      </c>
      <c r="E73" s="146">
        <f t="shared" si="0"/>
        <v>490</v>
      </c>
      <c r="F73" s="258" t="s">
        <v>2460</v>
      </c>
    </row>
    <row r="74" spans="1:6" customFormat="1" ht="98" x14ac:dyDescent="0.35">
      <c r="A74" s="123">
        <v>6</v>
      </c>
      <c r="B74" s="165" t="s">
        <v>6967</v>
      </c>
      <c r="C74" s="146">
        <v>2000</v>
      </c>
      <c r="D74" s="146">
        <v>2600</v>
      </c>
      <c r="E74" s="146">
        <f t="shared" ref="E74:E138" si="1">ROUND(D74*0.7,-1)</f>
        <v>1820</v>
      </c>
      <c r="F74" s="260" t="s">
        <v>6995</v>
      </c>
    </row>
    <row r="75" spans="1:6" customFormat="1" ht="31" x14ac:dyDescent="0.35">
      <c r="A75" s="123">
        <v>7</v>
      </c>
      <c r="B75" s="165" t="s">
        <v>2518</v>
      </c>
      <c r="C75" s="146"/>
      <c r="D75" s="146">
        <v>1200</v>
      </c>
      <c r="E75" s="146">
        <f t="shared" si="1"/>
        <v>840</v>
      </c>
      <c r="F75" s="260" t="s">
        <v>2512</v>
      </c>
    </row>
    <row r="76" spans="1:6" customFormat="1" ht="31" x14ac:dyDescent="0.35">
      <c r="A76" s="123">
        <v>8</v>
      </c>
      <c r="B76" s="165" t="s">
        <v>6968</v>
      </c>
      <c r="C76" s="146"/>
      <c r="D76" s="146">
        <v>1100</v>
      </c>
      <c r="E76" s="146"/>
      <c r="F76" s="260" t="s">
        <v>6996</v>
      </c>
    </row>
    <row r="77" spans="1:6" customFormat="1" ht="42" x14ac:dyDescent="0.35">
      <c r="A77" s="123">
        <v>9</v>
      </c>
      <c r="B77" s="165" t="s">
        <v>2520</v>
      </c>
      <c r="C77" s="146">
        <v>1700</v>
      </c>
      <c r="D77" s="146">
        <v>2200</v>
      </c>
      <c r="E77" s="146">
        <f t="shared" si="1"/>
        <v>1540</v>
      </c>
      <c r="F77" s="260" t="s">
        <v>5246</v>
      </c>
    </row>
    <row r="78" spans="1:6" customFormat="1" x14ac:dyDescent="0.35">
      <c r="A78" s="123">
        <v>10</v>
      </c>
      <c r="B78" s="165" t="s">
        <v>2521</v>
      </c>
      <c r="C78" s="145"/>
      <c r="D78" s="146"/>
      <c r="E78" s="146"/>
      <c r="F78" s="260"/>
    </row>
    <row r="79" spans="1:6" customFormat="1" x14ac:dyDescent="0.35">
      <c r="A79" s="123" t="s">
        <v>525</v>
      </c>
      <c r="B79" s="165" t="s">
        <v>2522</v>
      </c>
      <c r="C79" s="146">
        <v>2000</v>
      </c>
      <c r="D79" s="146">
        <v>2600</v>
      </c>
      <c r="E79" s="146">
        <f t="shared" si="1"/>
        <v>1820</v>
      </c>
      <c r="F79" s="260"/>
    </row>
    <row r="80" spans="1:6" customFormat="1" ht="31" x14ac:dyDescent="0.35">
      <c r="A80" s="123" t="s">
        <v>526</v>
      </c>
      <c r="B80" s="165" t="s">
        <v>2523</v>
      </c>
      <c r="C80" s="146">
        <v>1700</v>
      </c>
      <c r="D80" s="146">
        <v>2200</v>
      </c>
      <c r="E80" s="146">
        <f t="shared" si="1"/>
        <v>1540</v>
      </c>
      <c r="F80" s="260"/>
    </row>
    <row r="81" spans="1:6" customFormat="1" x14ac:dyDescent="0.35">
      <c r="A81" s="123" t="s">
        <v>527</v>
      </c>
      <c r="B81" s="165" t="s">
        <v>2524</v>
      </c>
      <c r="C81" s="146">
        <v>1400</v>
      </c>
      <c r="D81" s="146">
        <v>1800</v>
      </c>
      <c r="E81" s="146">
        <f t="shared" si="1"/>
        <v>1260</v>
      </c>
      <c r="F81" s="260"/>
    </row>
    <row r="82" spans="1:6" customFormat="1" ht="31" x14ac:dyDescent="0.35">
      <c r="A82" s="123">
        <v>11</v>
      </c>
      <c r="B82" s="165" t="s">
        <v>6969</v>
      </c>
      <c r="C82" s="146"/>
      <c r="D82" s="146">
        <v>1000</v>
      </c>
      <c r="E82" s="146"/>
      <c r="F82" s="260" t="s">
        <v>2525</v>
      </c>
    </row>
    <row r="83" spans="1:6" customFormat="1" ht="31" x14ac:dyDescent="0.35">
      <c r="A83" s="123" t="s">
        <v>1192</v>
      </c>
      <c r="B83" s="165" t="s">
        <v>6970</v>
      </c>
      <c r="C83" s="146"/>
      <c r="D83" s="146">
        <v>1000</v>
      </c>
      <c r="E83" s="146">
        <f t="shared" si="1"/>
        <v>700</v>
      </c>
      <c r="F83" s="260" t="s">
        <v>2519</v>
      </c>
    </row>
    <row r="84" spans="1:6" customFormat="1" ht="31" x14ac:dyDescent="0.35">
      <c r="A84" s="123">
        <v>12</v>
      </c>
      <c r="B84" s="165" t="s">
        <v>2526</v>
      </c>
      <c r="C84" s="146"/>
      <c r="D84" s="146"/>
      <c r="E84" s="146"/>
      <c r="F84" s="260"/>
    </row>
    <row r="85" spans="1:6" customFormat="1" x14ac:dyDescent="0.35">
      <c r="A85" s="123" t="s">
        <v>531</v>
      </c>
      <c r="B85" s="165" t="s">
        <v>2527</v>
      </c>
      <c r="C85" s="146">
        <v>1000</v>
      </c>
      <c r="D85" s="146">
        <v>1300</v>
      </c>
      <c r="E85" s="146">
        <f t="shared" si="1"/>
        <v>910</v>
      </c>
      <c r="F85" s="260"/>
    </row>
    <row r="86" spans="1:6" customFormat="1" x14ac:dyDescent="0.35">
      <c r="A86" s="123" t="s">
        <v>532</v>
      </c>
      <c r="B86" s="165" t="s">
        <v>5591</v>
      </c>
      <c r="C86" s="146"/>
      <c r="D86" s="146">
        <v>800</v>
      </c>
      <c r="E86" s="146"/>
      <c r="F86" s="260" t="s">
        <v>2525</v>
      </c>
    </row>
    <row r="87" spans="1:6" customFormat="1" x14ac:dyDescent="0.35">
      <c r="A87" s="123">
        <v>13</v>
      </c>
      <c r="B87" s="165" t="s">
        <v>2528</v>
      </c>
      <c r="C87" s="146">
        <v>1000</v>
      </c>
      <c r="D87" s="146">
        <v>1300</v>
      </c>
      <c r="E87" s="146">
        <f t="shared" si="1"/>
        <v>910</v>
      </c>
      <c r="F87" s="260"/>
    </row>
    <row r="88" spans="1:6" customFormat="1" x14ac:dyDescent="0.35">
      <c r="A88" s="123">
        <v>14</v>
      </c>
      <c r="B88" s="165" t="s">
        <v>2529</v>
      </c>
      <c r="C88" s="145"/>
      <c r="D88" s="146"/>
      <c r="E88" s="146"/>
      <c r="F88" s="258"/>
    </row>
    <row r="89" spans="1:6" customFormat="1" ht="31" x14ac:dyDescent="0.35">
      <c r="A89" s="123" t="s">
        <v>714</v>
      </c>
      <c r="B89" s="165" t="s">
        <v>2530</v>
      </c>
      <c r="C89" s="146">
        <v>1000</v>
      </c>
      <c r="D89" s="146">
        <v>1300</v>
      </c>
      <c r="E89" s="146">
        <f t="shared" si="1"/>
        <v>910</v>
      </c>
      <c r="F89" s="260"/>
    </row>
    <row r="90" spans="1:6" customFormat="1" x14ac:dyDescent="0.35">
      <c r="A90" s="123" t="s">
        <v>716</v>
      </c>
      <c r="B90" s="165" t="s">
        <v>2531</v>
      </c>
      <c r="C90" s="145">
        <v>500</v>
      </c>
      <c r="D90" s="146">
        <v>700</v>
      </c>
      <c r="E90" s="146"/>
      <c r="F90" s="258"/>
    </row>
    <row r="91" spans="1:6" customFormat="1" ht="31" x14ac:dyDescent="0.35">
      <c r="A91" s="123">
        <v>15</v>
      </c>
      <c r="B91" s="165" t="s">
        <v>6971</v>
      </c>
      <c r="C91" s="145"/>
      <c r="D91" s="146">
        <v>1000</v>
      </c>
      <c r="E91" s="146">
        <f t="shared" si="1"/>
        <v>700</v>
      </c>
      <c r="F91" s="260" t="s">
        <v>2525</v>
      </c>
    </row>
    <row r="92" spans="1:6" customFormat="1" ht="31" x14ac:dyDescent="0.35">
      <c r="A92" s="123">
        <v>16</v>
      </c>
      <c r="B92" s="165" t="s">
        <v>2532</v>
      </c>
      <c r="C92" s="145"/>
      <c r="D92" s="146"/>
      <c r="E92" s="146"/>
      <c r="F92" s="258"/>
    </row>
    <row r="93" spans="1:6" customFormat="1" x14ac:dyDescent="0.35">
      <c r="A93" s="123" t="s">
        <v>731</v>
      </c>
      <c r="B93" s="165" t="s">
        <v>2533</v>
      </c>
      <c r="C93" s="145">
        <v>700</v>
      </c>
      <c r="D93" s="146">
        <v>900</v>
      </c>
      <c r="E93" s="146">
        <f t="shared" si="1"/>
        <v>630</v>
      </c>
      <c r="F93" s="258"/>
    </row>
    <row r="94" spans="1:6" customFormat="1" ht="31" x14ac:dyDescent="0.35">
      <c r="A94" s="123" t="s">
        <v>733</v>
      </c>
      <c r="B94" s="165" t="s">
        <v>2534</v>
      </c>
      <c r="C94" s="145">
        <v>1000</v>
      </c>
      <c r="D94" s="146">
        <v>1300</v>
      </c>
      <c r="E94" s="146">
        <f t="shared" si="1"/>
        <v>910</v>
      </c>
      <c r="F94" s="258"/>
    </row>
    <row r="95" spans="1:6" customFormat="1" ht="42" x14ac:dyDescent="0.35">
      <c r="A95" s="123" t="s">
        <v>2535</v>
      </c>
      <c r="B95" s="165" t="s">
        <v>2536</v>
      </c>
      <c r="C95" s="145"/>
      <c r="D95" s="146">
        <v>700</v>
      </c>
      <c r="E95" s="146">
        <f t="shared" si="1"/>
        <v>490</v>
      </c>
      <c r="F95" s="258" t="s">
        <v>2537</v>
      </c>
    </row>
    <row r="96" spans="1:6" customFormat="1" ht="31" x14ac:dyDescent="0.35">
      <c r="A96" s="123" t="s">
        <v>1795</v>
      </c>
      <c r="B96" s="165" t="s">
        <v>2538</v>
      </c>
      <c r="C96" s="145">
        <v>600</v>
      </c>
      <c r="D96" s="146">
        <v>800</v>
      </c>
      <c r="E96" s="146">
        <f t="shared" si="1"/>
        <v>560</v>
      </c>
      <c r="F96" s="258"/>
    </row>
    <row r="97" spans="1:6" customFormat="1" ht="31" x14ac:dyDescent="0.35">
      <c r="A97" s="123" t="s">
        <v>2539</v>
      </c>
      <c r="B97" s="165" t="s">
        <v>2540</v>
      </c>
      <c r="C97" s="145">
        <v>700</v>
      </c>
      <c r="D97" s="146">
        <v>900</v>
      </c>
      <c r="E97" s="146">
        <f t="shared" si="1"/>
        <v>630</v>
      </c>
      <c r="F97" s="260"/>
    </row>
    <row r="98" spans="1:6" customFormat="1" x14ac:dyDescent="0.35">
      <c r="A98" s="123" t="s">
        <v>2541</v>
      </c>
      <c r="B98" s="165" t="s">
        <v>2542</v>
      </c>
      <c r="C98" s="145">
        <v>600</v>
      </c>
      <c r="D98" s="146">
        <v>800</v>
      </c>
      <c r="E98" s="146">
        <f t="shared" si="1"/>
        <v>560</v>
      </c>
      <c r="F98" s="260"/>
    </row>
    <row r="99" spans="1:6" customFormat="1" x14ac:dyDescent="0.35">
      <c r="A99" s="123" t="s">
        <v>2543</v>
      </c>
      <c r="B99" s="165" t="s">
        <v>2544</v>
      </c>
      <c r="C99" s="145">
        <v>500</v>
      </c>
      <c r="D99" s="146">
        <v>700</v>
      </c>
      <c r="E99" s="146">
        <f t="shared" si="1"/>
        <v>490</v>
      </c>
      <c r="F99" s="260"/>
    </row>
    <row r="100" spans="1:6" customFormat="1" ht="31" x14ac:dyDescent="0.35">
      <c r="A100" s="123" t="s">
        <v>2545</v>
      </c>
      <c r="B100" s="165" t="s">
        <v>2546</v>
      </c>
      <c r="C100" s="145">
        <v>700</v>
      </c>
      <c r="D100" s="146">
        <v>900</v>
      </c>
      <c r="E100" s="146">
        <f t="shared" si="1"/>
        <v>630</v>
      </c>
      <c r="F100" s="260"/>
    </row>
    <row r="101" spans="1:6" customFormat="1" ht="46.5" x14ac:dyDescent="0.35">
      <c r="A101" s="123" t="s">
        <v>2547</v>
      </c>
      <c r="B101" s="165" t="s">
        <v>2548</v>
      </c>
      <c r="C101" s="145">
        <v>320</v>
      </c>
      <c r="D101" s="146">
        <v>500</v>
      </c>
      <c r="E101" s="146"/>
      <c r="F101" s="260"/>
    </row>
    <row r="102" spans="1:6" customFormat="1" ht="31" x14ac:dyDescent="0.35">
      <c r="A102" s="123" t="s">
        <v>2549</v>
      </c>
      <c r="B102" s="165" t="s">
        <v>2550</v>
      </c>
      <c r="C102" s="145">
        <v>320</v>
      </c>
      <c r="D102" s="146">
        <v>500</v>
      </c>
      <c r="E102" s="146">
        <f t="shared" si="1"/>
        <v>350</v>
      </c>
      <c r="F102" s="260"/>
    </row>
    <row r="103" spans="1:6" customFormat="1" x14ac:dyDescent="0.35">
      <c r="A103" s="123">
        <v>17</v>
      </c>
      <c r="B103" s="165" t="s">
        <v>2551</v>
      </c>
      <c r="C103" s="145"/>
      <c r="D103" s="146"/>
      <c r="E103" s="146"/>
      <c r="F103" s="258"/>
    </row>
    <row r="104" spans="1:6" customFormat="1" x14ac:dyDescent="0.35">
      <c r="A104" s="123" t="s">
        <v>108</v>
      </c>
      <c r="B104" s="165" t="s">
        <v>2552</v>
      </c>
      <c r="C104" s="145">
        <v>500</v>
      </c>
      <c r="D104" s="146">
        <v>700</v>
      </c>
      <c r="E104" s="146">
        <f t="shared" si="1"/>
        <v>490</v>
      </c>
      <c r="F104" s="260"/>
    </row>
    <row r="105" spans="1:6" customFormat="1" x14ac:dyDescent="0.35">
      <c r="A105" s="123" t="s">
        <v>110</v>
      </c>
      <c r="B105" s="165" t="s">
        <v>2553</v>
      </c>
      <c r="C105" s="145">
        <v>700</v>
      </c>
      <c r="D105" s="146">
        <v>900</v>
      </c>
      <c r="E105" s="146">
        <f t="shared" si="1"/>
        <v>630</v>
      </c>
      <c r="F105" s="260"/>
    </row>
    <row r="106" spans="1:6" customFormat="1" ht="31" x14ac:dyDescent="0.35">
      <c r="A106" s="123" t="s">
        <v>1357</v>
      </c>
      <c r="B106" s="165" t="s">
        <v>2554</v>
      </c>
      <c r="C106" s="145">
        <v>600</v>
      </c>
      <c r="D106" s="146">
        <v>800</v>
      </c>
      <c r="E106" s="146">
        <f t="shared" si="1"/>
        <v>560</v>
      </c>
      <c r="F106" s="260"/>
    </row>
    <row r="107" spans="1:6" customFormat="1" ht="31" x14ac:dyDescent="0.35">
      <c r="A107" s="123" t="s">
        <v>2555</v>
      </c>
      <c r="B107" s="165" t="s">
        <v>2556</v>
      </c>
      <c r="C107" s="145">
        <v>600</v>
      </c>
      <c r="D107" s="146">
        <v>800</v>
      </c>
      <c r="E107" s="146">
        <f t="shared" si="1"/>
        <v>560</v>
      </c>
      <c r="F107" s="260"/>
    </row>
    <row r="108" spans="1:6" customFormat="1" ht="31" x14ac:dyDescent="0.35">
      <c r="A108" s="123" t="s">
        <v>2557</v>
      </c>
      <c r="B108" s="165" t="s">
        <v>2558</v>
      </c>
      <c r="C108" s="145">
        <v>800</v>
      </c>
      <c r="D108" s="146">
        <v>1000</v>
      </c>
      <c r="E108" s="146">
        <f t="shared" si="1"/>
        <v>700</v>
      </c>
      <c r="F108" s="260"/>
    </row>
    <row r="109" spans="1:6" customFormat="1" x14ac:dyDescent="0.35">
      <c r="A109" s="123" t="s">
        <v>2559</v>
      </c>
      <c r="B109" s="165" t="s">
        <v>2560</v>
      </c>
      <c r="C109" s="146">
        <v>1000</v>
      </c>
      <c r="D109" s="146">
        <v>1300</v>
      </c>
      <c r="E109" s="146">
        <f t="shared" si="1"/>
        <v>910</v>
      </c>
      <c r="F109" s="260"/>
    </row>
    <row r="110" spans="1:6" customFormat="1" x14ac:dyDescent="0.35">
      <c r="A110" s="123" t="s">
        <v>2561</v>
      </c>
      <c r="B110" s="165" t="s">
        <v>2562</v>
      </c>
      <c r="C110" s="145">
        <v>700</v>
      </c>
      <c r="D110" s="146">
        <v>900</v>
      </c>
      <c r="E110" s="146">
        <f t="shared" si="1"/>
        <v>630</v>
      </c>
      <c r="F110" s="260"/>
    </row>
    <row r="111" spans="1:6" customFormat="1" x14ac:dyDescent="0.35">
      <c r="A111" s="123" t="s">
        <v>2563</v>
      </c>
      <c r="B111" s="165" t="s">
        <v>2564</v>
      </c>
      <c r="C111" s="146">
        <v>1000</v>
      </c>
      <c r="D111" s="146">
        <v>1300</v>
      </c>
      <c r="E111" s="146">
        <f t="shared" si="1"/>
        <v>910</v>
      </c>
      <c r="F111" s="260"/>
    </row>
    <row r="112" spans="1:6" customFormat="1" ht="31" x14ac:dyDescent="0.35">
      <c r="A112" s="123" t="s">
        <v>2565</v>
      </c>
      <c r="B112" s="165" t="s">
        <v>2566</v>
      </c>
      <c r="C112" s="145">
        <v>600</v>
      </c>
      <c r="D112" s="146">
        <v>800</v>
      </c>
      <c r="E112" s="146">
        <f t="shared" si="1"/>
        <v>560</v>
      </c>
      <c r="F112" s="260"/>
    </row>
    <row r="113" spans="1:6" customFormat="1" ht="31" x14ac:dyDescent="0.35">
      <c r="A113" s="123" t="s">
        <v>2567</v>
      </c>
      <c r="B113" s="165" t="s">
        <v>2568</v>
      </c>
      <c r="C113" s="145">
        <v>800</v>
      </c>
      <c r="D113" s="146">
        <v>1000</v>
      </c>
      <c r="E113" s="146"/>
      <c r="F113" s="260"/>
    </row>
    <row r="114" spans="1:6" customFormat="1" ht="31" x14ac:dyDescent="0.35">
      <c r="A114" s="123" t="s">
        <v>2569</v>
      </c>
      <c r="B114" s="165" t="s">
        <v>2570</v>
      </c>
      <c r="C114" s="145">
        <v>500</v>
      </c>
      <c r="D114" s="146">
        <v>700</v>
      </c>
      <c r="E114" s="146">
        <f t="shared" si="1"/>
        <v>490</v>
      </c>
      <c r="F114" s="260"/>
    </row>
    <row r="115" spans="1:6" customFormat="1" x14ac:dyDescent="0.35">
      <c r="A115" s="120"/>
      <c r="B115" s="122" t="s">
        <v>2571</v>
      </c>
      <c r="C115" s="145"/>
      <c r="D115" s="146"/>
      <c r="E115" s="146"/>
      <c r="F115" s="260"/>
    </row>
    <row r="116" spans="1:6" customFormat="1" ht="98" x14ac:dyDescent="0.35">
      <c r="A116" s="123">
        <v>1</v>
      </c>
      <c r="B116" s="165" t="s">
        <v>6972</v>
      </c>
      <c r="C116" s="146">
        <v>2600</v>
      </c>
      <c r="D116" s="146">
        <v>3400</v>
      </c>
      <c r="E116" s="146">
        <f t="shared" si="1"/>
        <v>2380</v>
      </c>
      <c r="F116" s="269" t="s">
        <v>5247</v>
      </c>
    </row>
    <row r="117" spans="1:6" customFormat="1" ht="70" x14ac:dyDescent="0.35">
      <c r="A117" s="123">
        <v>2</v>
      </c>
      <c r="B117" s="165" t="s">
        <v>2572</v>
      </c>
      <c r="C117" s="146">
        <v>1500</v>
      </c>
      <c r="D117" s="146">
        <v>2000</v>
      </c>
      <c r="E117" s="146"/>
      <c r="F117" s="269" t="s">
        <v>5248</v>
      </c>
    </row>
    <row r="118" spans="1:6" customFormat="1" ht="42" x14ac:dyDescent="0.35">
      <c r="A118" s="123">
        <v>3</v>
      </c>
      <c r="B118" s="165" t="s">
        <v>2573</v>
      </c>
      <c r="C118" s="146">
        <v>2200</v>
      </c>
      <c r="D118" s="146">
        <v>3000</v>
      </c>
      <c r="E118" s="146">
        <f t="shared" si="1"/>
        <v>2100</v>
      </c>
      <c r="F118" s="260" t="s">
        <v>5245</v>
      </c>
    </row>
    <row r="119" spans="1:6" customFormat="1" ht="42" x14ac:dyDescent="0.35">
      <c r="A119" s="123">
        <v>4</v>
      </c>
      <c r="B119" s="165" t="s">
        <v>2574</v>
      </c>
      <c r="C119" s="145"/>
      <c r="D119" s="146"/>
      <c r="E119" s="146"/>
      <c r="F119" s="260" t="s">
        <v>5245</v>
      </c>
    </row>
    <row r="120" spans="1:6" customFormat="1" ht="42" x14ac:dyDescent="0.35">
      <c r="A120" s="123" t="s">
        <v>31</v>
      </c>
      <c r="B120" s="165" t="s">
        <v>2575</v>
      </c>
      <c r="C120" s="146">
        <v>3500</v>
      </c>
      <c r="D120" s="146">
        <v>4600</v>
      </c>
      <c r="E120" s="146">
        <f t="shared" si="1"/>
        <v>3220</v>
      </c>
      <c r="F120" s="269" t="s">
        <v>5249</v>
      </c>
    </row>
    <row r="121" spans="1:6" customFormat="1" ht="42" x14ac:dyDescent="0.35">
      <c r="A121" s="123" t="s">
        <v>34</v>
      </c>
      <c r="B121" s="165" t="s">
        <v>6973</v>
      </c>
      <c r="C121" s="146">
        <v>2500</v>
      </c>
      <c r="D121" s="146">
        <v>3300</v>
      </c>
      <c r="E121" s="146"/>
      <c r="F121" s="269" t="s">
        <v>5249</v>
      </c>
    </row>
    <row r="122" spans="1:6" customFormat="1" ht="46.5" x14ac:dyDescent="0.35">
      <c r="A122" s="123" t="s">
        <v>578</v>
      </c>
      <c r="B122" s="165" t="s">
        <v>6974</v>
      </c>
      <c r="C122" s="146">
        <v>1500</v>
      </c>
      <c r="D122" s="146">
        <v>2000</v>
      </c>
      <c r="E122" s="146">
        <f t="shared" si="1"/>
        <v>1400</v>
      </c>
      <c r="F122" s="269" t="s">
        <v>5249</v>
      </c>
    </row>
    <row r="123" spans="1:6" customFormat="1" ht="98" x14ac:dyDescent="0.35">
      <c r="A123" s="123">
        <v>5</v>
      </c>
      <c r="B123" s="165" t="s">
        <v>2576</v>
      </c>
      <c r="C123" s="145"/>
      <c r="D123" s="146"/>
      <c r="E123" s="146"/>
      <c r="F123" s="260" t="s">
        <v>2577</v>
      </c>
    </row>
    <row r="124" spans="1:6" customFormat="1" ht="84" x14ac:dyDescent="0.35">
      <c r="A124" s="123" t="s">
        <v>509</v>
      </c>
      <c r="B124" s="165" t="s">
        <v>2578</v>
      </c>
      <c r="C124" s="146">
        <v>1000</v>
      </c>
      <c r="D124" s="146">
        <v>1500</v>
      </c>
      <c r="E124" s="146"/>
      <c r="F124" s="269" t="s">
        <v>5250</v>
      </c>
    </row>
    <row r="125" spans="1:6" customFormat="1" ht="31" x14ac:dyDescent="0.35">
      <c r="A125" s="123" t="s">
        <v>511</v>
      </c>
      <c r="B125" s="165" t="s">
        <v>2579</v>
      </c>
      <c r="C125" s="145">
        <v>800</v>
      </c>
      <c r="D125" s="146">
        <v>1200</v>
      </c>
      <c r="E125" s="146">
        <f t="shared" si="1"/>
        <v>840</v>
      </c>
      <c r="F125" s="260" t="s">
        <v>5673</v>
      </c>
    </row>
    <row r="126" spans="1:6" customFormat="1" ht="42" x14ac:dyDescent="0.35">
      <c r="A126" s="123">
        <v>6</v>
      </c>
      <c r="B126" s="165" t="s">
        <v>2580</v>
      </c>
      <c r="C126" s="145"/>
      <c r="D126" s="146"/>
      <c r="E126" s="146"/>
      <c r="F126" s="260" t="s">
        <v>5245</v>
      </c>
    </row>
    <row r="127" spans="1:6" customFormat="1" ht="28" x14ac:dyDescent="0.35">
      <c r="A127" s="128" t="s">
        <v>327</v>
      </c>
      <c r="B127" s="165" t="s">
        <v>6975</v>
      </c>
      <c r="C127" s="145"/>
      <c r="D127" s="146"/>
      <c r="E127" s="146"/>
      <c r="F127" s="260" t="s">
        <v>6976</v>
      </c>
    </row>
    <row r="128" spans="1:6" customFormat="1" ht="42" x14ac:dyDescent="0.35">
      <c r="A128" s="128" t="s">
        <v>2236</v>
      </c>
      <c r="B128" s="165" t="s">
        <v>2581</v>
      </c>
      <c r="C128" s="146">
        <v>5000</v>
      </c>
      <c r="D128" s="146">
        <v>6500</v>
      </c>
      <c r="E128" s="146">
        <f t="shared" si="1"/>
        <v>4550</v>
      </c>
      <c r="F128" s="260" t="s">
        <v>5245</v>
      </c>
    </row>
    <row r="129" spans="1:6" customFormat="1" x14ac:dyDescent="0.35">
      <c r="A129" s="128" t="s">
        <v>2238</v>
      </c>
      <c r="B129" s="165" t="s">
        <v>2582</v>
      </c>
      <c r="C129" s="146">
        <v>4500</v>
      </c>
      <c r="D129" s="146">
        <v>5900</v>
      </c>
      <c r="E129" s="146">
        <f t="shared" si="1"/>
        <v>4130</v>
      </c>
      <c r="F129" s="260"/>
    </row>
    <row r="130" spans="1:6" customFormat="1" ht="31" x14ac:dyDescent="0.35">
      <c r="A130" s="123" t="s">
        <v>329</v>
      </c>
      <c r="B130" s="165" t="s">
        <v>2583</v>
      </c>
      <c r="C130" s="146">
        <v>4000</v>
      </c>
      <c r="D130" s="146">
        <v>5200</v>
      </c>
      <c r="E130" s="146"/>
      <c r="F130" s="260"/>
    </row>
    <row r="131" spans="1:6" customFormat="1" ht="42" x14ac:dyDescent="0.35">
      <c r="A131" s="123">
        <v>7</v>
      </c>
      <c r="B131" s="165" t="s">
        <v>6977</v>
      </c>
      <c r="C131" s="146">
        <v>5000</v>
      </c>
      <c r="D131" s="146">
        <v>6500</v>
      </c>
      <c r="E131" s="146">
        <f t="shared" si="1"/>
        <v>4550</v>
      </c>
      <c r="F131" s="260" t="s">
        <v>5245</v>
      </c>
    </row>
    <row r="132" spans="1:6" customFormat="1" ht="56" x14ac:dyDescent="0.35">
      <c r="A132" s="123">
        <v>8</v>
      </c>
      <c r="B132" s="165" t="s">
        <v>2584</v>
      </c>
      <c r="C132" s="145"/>
      <c r="D132" s="146"/>
      <c r="E132" s="146"/>
      <c r="F132" s="258" t="s">
        <v>6978</v>
      </c>
    </row>
    <row r="133" spans="1:6" customFormat="1" ht="42" x14ac:dyDescent="0.35">
      <c r="A133" s="123" t="s">
        <v>624</v>
      </c>
      <c r="B133" s="165" t="s">
        <v>2585</v>
      </c>
      <c r="C133" s="146">
        <v>7000</v>
      </c>
      <c r="D133" s="146">
        <v>9100</v>
      </c>
      <c r="E133" s="146"/>
      <c r="F133" s="260" t="s">
        <v>5245</v>
      </c>
    </row>
    <row r="134" spans="1:6" customFormat="1" x14ac:dyDescent="0.35">
      <c r="A134" s="123" t="s">
        <v>626</v>
      </c>
      <c r="B134" s="165" t="s">
        <v>2586</v>
      </c>
      <c r="C134" s="146">
        <v>5600</v>
      </c>
      <c r="D134" s="146">
        <v>7300</v>
      </c>
      <c r="E134" s="146">
        <f t="shared" si="1"/>
        <v>5110</v>
      </c>
      <c r="F134" s="258"/>
    </row>
    <row r="135" spans="1:6" customFormat="1" x14ac:dyDescent="0.35">
      <c r="A135" s="123" t="s">
        <v>1135</v>
      </c>
      <c r="B135" s="165" t="s">
        <v>2587</v>
      </c>
      <c r="C135" s="146"/>
      <c r="D135" s="146"/>
      <c r="E135" s="146"/>
      <c r="F135" s="260" t="s">
        <v>146</v>
      </c>
    </row>
    <row r="136" spans="1:6" customFormat="1" ht="31" x14ac:dyDescent="0.35">
      <c r="A136" s="123" t="s">
        <v>2588</v>
      </c>
      <c r="B136" s="165" t="s">
        <v>2589</v>
      </c>
      <c r="C136" s="146">
        <v>2200</v>
      </c>
      <c r="D136" s="146">
        <v>2900</v>
      </c>
      <c r="E136" s="146">
        <f t="shared" si="1"/>
        <v>2030</v>
      </c>
      <c r="F136" s="260"/>
    </row>
    <row r="137" spans="1:6" customFormat="1" ht="31" x14ac:dyDescent="0.35">
      <c r="A137" s="123" t="s">
        <v>2590</v>
      </c>
      <c r="B137" s="165" t="s">
        <v>2591</v>
      </c>
      <c r="C137" s="146">
        <v>4000</v>
      </c>
      <c r="D137" s="146">
        <v>5200</v>
      </c>
      <c r="E137" s="146">
        <f t="shared" si="1"/>
        <v>3640</v>
      </c>
      <c r="F137" s="260"/>
    </row>
    <row r="138" spans="1:6" customFormat="1" ht="31" x14ac:dyDescent="0.35">
      <c r="A138" s="123" t="s">
        <v>2592</v>
      </c>
      <c r="B138" s="165" t="s">
        <v>5592</v>
      </c>
      <c r="C138" s="146">
        <v>3000</v>
      </c>
      <c r="D138" s="146">
        <v>3900</v>
      </c>
      <c r="E138" s="146">
        <f t="shared" si="1"/>
        <v>2730</v>
      </c>
      <c r="F138" s="260"/>
    </row>
    <row r="139" spans="1:6" customFormat="1" ht="126" x14ac:dyDescent="0.35">
      <c r="A139" s="123">
        <v>9</v>
      </c>
      <c r="B139" s="165" t="s">
        <v>2593</v>
      </c>
      <c r="C139" s="146">
        <v>3500</v>
      </c>
      <c r="D139" s="146">
        <v>4600</v>
      </c>
      <c r="E139" s="146">
        <f t="shared" ref="E139:E202" si="2">ROUND(D139*0.7,-1)</f>
        <v>3220</v>
      </c>
      <c r="F139" s="260" t="s">
        <v>5251</v>
      </c>
    </row>
    <row r="140" spans="1:6" customFormat="1" ht="56" x14ac:dyDescent="0.35">
      <c r="A140" s="123">
        <v>10</v>
      </c>
      <c r="B140" s="165" t="s">
        <v>5593</v>
      </c>
      <c r="C140" s="146">
        <v>2000</v>
      </c>
      <c r="D140" s="146">
        <v>2600</v>
      </c>
      <c r="E140" s="146">
        <f t="shared" si="2"/>
        <v>1820</v>
      </c>
      <c r="F140" s="260" t="s">
        <v>5594</v>
      </c>
    </row>
    <row r="141" spans="1:6" customFormat="1" ht="42" x14ac:dyDescent="0.35">
      <c r="A141" s="123">
        <v>11</v>
      </c>
      <c r="B141" s="165" t="s">
        <v>2594</v>
      </c>
      <c r="C141" s="146">
        <v>4900</v>
      </c>
      <c r="D141" s="146">
        <v>6400</v>
      </c>
      <c r="E141" s="146">
        <f t="shared" si="2"/>
        <v>4480</v>
      </c>
      <c r="F141" s="260" t="s">
        <v>5245</v>
      </c>
    </row>
    <row r="142" spans="1:6" customFormat="1" ht="46.5" x14ac:dyDescent="0.35">
      <c r="A142" s="123">
        <v>12</v>
      </c>
      <c r="B142" s="165" t="s">
        <v>5595</v>
      </c>
      <c r="C142" s="146">
        <v>2000</v>
      </c>
      <c r="D142" s="146">
        <v>2600</v>
      </c>
      <c r="E142" s="146"/>
      <c r="F142" s="260" t="s">
        <v>5245</v>
      </c>
    </row>
    <row r="143" spans="1:6" customFormat="1" ht="28" x14ac:dyDescent="0.35">
      <c r="A143" s="123">
        <v>13</v>
      </c>
      <c r="B143" s="165" t="s">
        <v>2595</v>
      </c>
      <c r="C143" s="146">
        <v>2800</v>
      </c>
      <c r="D143" s="146">
        <v>3600</v>
      </c>
      <c r="E143" s="146">
        <f t="shared" si="2"/>
        <v>2520</v>
      </c>
      <c r="F143" s="260" t="s">
        <v>2596</v>
      </c>
    </row>
    <row r="144" spans="1:6" customFormat="1" ht="56" x14ac:dyDescent="0.35">
      <c r="A144" s="123">
        <v>14</v>
      </c>
      <c r="B144" s="165" t="s">
        <v>6979</v>
      </c>
      <c r="C144" s="145"/>
      <c r="D144" s="146"/>
      <c r="E144" s="146"/>
      <c r="F144" s="269" t="s">
        <v>6980</v>
      </c>
    </row>
    <row r="145" spans="1:6" customFormat="1" ht="42" x14ac:dyDescent="0.35">
      <c r="A145" s="123" t="s">
        <v>714</v>
      </c>
      <c r="B145" s="165" t="s">
        <v>2597</v>
      </c>
      <c r="C145" s="146">
        <v>7000</v>
      </c>
      <c r="D145" s="146">
        <v>9100</v>
      </c>
      <c r="E145" s="146">
        <f t="shared" si="2"/>
        <v>6370</v>
      </c>
      <c r="F145" s="260" t="s">
        <v>5245</v>
      </c>
    </row>
    <row r="146" spans="1:6" customFormat="1" ht="31" x14ac:dyDescent="0.35">
      <c r="A146" s="123" t="s">
        <v>716</v>
      </c>
      <c r="B146" s="165" t="s">
        <v>2598</v>
      </c>
      <c r="C146" s="146">
        <v>5500</v>
      </c>
      <c r="D146" s="146">
        <v>7200</v>
      </c>
      <c r="E146" s="146">
        <f t="shared" si="2"/>
        <v>5040</v>
      </c>
      <c r="F146" s="258"/>
    </row>
    <row r="147" spans="1:6" customFormat="1" ht="31" x14ac:dyDescent="0.35">
      <c r="A147" s="123" t="s">
        <v>1206</v>
      </c>
      <c r="B147" s="165" t="s">
        <v>2599</v>
      </c>
      <c r="C147" s="146">
        <v>2500</v>
      </c>
      <c r="D147" s="146">
        <v>3300</v>
      </c>
      <c r="E147" s="146">
        <f t="shared" si="2"/>
        <v>2310</v>
      </c>
      <c r="F147" s="260"/>
    </row>
    <row r="148" spans="1:6" customFormat="1" ht="46.5" x14ac:dyDescent="0.35">
      <c r="A148" s="123">
        <v>15</v>
      </c>
      <c r="B148" s="165" t="s">
        <v>2600</v>
      </c>
      <c r="C148" s="146">
        <v>2000</v>
      </c>
      <c r="D148" s="146">
        <v>2600</v>
      </c>
      <c r="E148" s="146">
        <f t="shared" si="2"/>
        <v>1820</v>
      </c>
      <c r="F148" s="260" t="s">
        <v>5245</v>
      </c>
    </row>
    <row r="149" spans="1:6" customFormat="1" ht="42" x14ac:dyDescent="0.35">
      <c r="A149" s="123">
        <v>16</v>
      </c>
      <c r="B149" s="165" t="s">
        <v>2601</v>
      </c>
      <c r="C149" s="146">
        <v>2200</v>
      </c>
      <c r="D149" s="146">
        <v>2900</v>
      </c>
      <c r="E149" s="146">
        <f t="shared" si="2"/>
        <v>2030</v>
      </c>
      <c r="F149" s="260" t="s">
        <v>5245</v>
      </c>
    </row>
    <row r="150" spans="1:6" customFormat="1" ht="31" x14ac:dyDescent="0.35">
      <c r="A150" s="123">
        <v>17</v>
      </c>
      <c r="B150" s="165" t="s">
        <v>5596</v>
      </c>
      <c r="C150" s="146">
        <v>2200</v>
      </c>
      <c r="D150" s="146">
        <v>2900</v>
      </c>
      <c r="E150" s="146">
        <f t="shared" si="2"/>
        <v>2030</v>
      </c>
      <c r="F150" s="260"/>
    </row>
    <row r="151" spans="1:6" customFormat="1" ht="42" x14ac:dyDescent="0.35">
      <c r="A151" s="123">
        <v>18</v>
      </c>
      <c r="B151" s="165" t="s">
        <v>2602</v>
      </c>
      <c r="C151" s="146">
        <v>3500</v>
      </c>
      <c r="D151" s="146">
        <v>4600</v>
      </c>
      <c r="E151" s="146">
        <f t="shared" si="2"/>
        <v>3220</v>
      </c>
      <c r="F151" s="260" t="s">
        <v>5245</v>
      </c>
    </row>
    <row r="152" spans="1:6" customFormat="1" ht="42" x14ac:dyDescent="0.35">
      <c r="A152" s="123">
        <v>19</v>
      </c>
      <c r="B152" s="165" t="s">
        <v>5597</v>
      </c>
      <c r="C152" s="146">
        <v>2200</v>
      </c>
      <c r="D152" s="146">
        <v>2900</v>
      </c>
      <c r="E152" s="146"/>
      <c r="F152" s="260" t="s">
        <v>5245</v>
      </c>
    </row>
    <row r="153" spans="1:6" customFormat="1" ht="42" x14ac:dyDescent="0.35">
      <c r="A153" s="123">
        <v>20</v>
      </c>
      <c r="B153" s="165" t="s">
        <v>2603</v>
      </c>
      <c r="C153" s="146">
        <v>6000</v>
      </c>
      <c r="D153" s="146">
        <v>7800</v>
      </c>
      <c r="E153" s="146">
        <f t="shared" si="2"/>
        <v>5460</v>
      </c>
      <c r="F153" s="260" t="s">
        <v>5245</v>
      </c>
    </row>
    <row r="154" spans="1:6" customFormat="1" ht="42" x14ac:dyDescent="0.35">
      <c r="A154" s="123">
        <v>21</v>
      </c>
      <c r="B154" s="165" t="s">
        <v>2604</v>
      </c>
      <c r="C154" s="145"/>
      <c r="D154" s="146"/>
      <c r="E154" s="146"/>
      <c r="F154" s="260" t="s">
        <v>5245</v>
      </c>
    </row>
    <row r="155" spans="1:6" customFormat="1" ht="42" x14ac:dyDescent="0.35">
      <c r="A155" s="123" t="s">
        <v>115</v>
      </c>
      <c r="B155" s="165" t="s">
        <v>2605</v>
      </c>
      <c r="C155" s="146">
        <v>3500</v>
      </c>
      <c r="D155" s="146">
        <v>4600</v>
      </c>
      <c r="E155" s="146"/>
      <c r="F155" s="260" t="s">
        <v>5252</v>
      </c>
    </row>
    <row r="156" spans="1:6" customFormat="1" ht="42" x14ac:dyDescent="0.35">
      <c r="A156" s="123" t="s">
        <v>117</v>
      </c>
      <c r="B156" s="165" t="s">
        <v>2606</v>
      </c>
      <c r="C156" s="146">
        <v>2500</v>
      </c>
      <c r="D156" s="146">
        <v>3300</v>
      </c>
      <c r="E156" s="146">
        <f t="shared" si="2"/>
        <v>2310</v>
      </c>
      <c r="F156" s="260" t="s">
        <v>5252</v>
      </c>
    </row>
    <row r="157" spans="1:6" customFormat="1" x14ac:dyDescent="0.35">
      <c r="A157" s="123"/>
      <c r="B157" s="120" t="s">
        <v>2607</v>
      </c>
      <c r="C157" s="146"/>
      <c r="D157" s="146"/>
      <c r="E157" s="146"/>
      <c r="F157" s="260"/>
    </row>
    <row r="158" spans="1:6" customFormat="1" x14ac:dyDescent="0.35">
      <c r="A158" s="123">
        <v>18</v>
      </c>
      <c r="B158" s="165" t="s">
        <v>5598</v>
      </c>
      <c r="C158" s="146">
        <v>1500</v>
      </c>
      <c r="D158" s="146">
        <v>2500</v>
      </c>
      <c r="E158" s="146">
        <f t="shared" si="2"/>
        <v>1750</v>
      </c>
      <c r="F158" s="260"/>
    </row>
    <row r="159" spans="1:6" customFormat="1" ht="31" x14ac:dyDescent="0.35">
      <c r="A159" s="123">
        <v>19</v>
      </c>
      <c r="B159" s="165" t="s">
        <v>2608</v>
      </c>
      <c r="C159" s="146"/>
      <c r="D159" s="146">
        <v>1800</v>
      </c>
      <c r="E159" s="146">
        <f t="shared" si="2"/>
        <v>1260</v>
      </c>
      <c r="F159" s="260" t="s">
        <v>2512</v>
      </c>
    </row>
    <row r="160" spans="1:6" customFormat="1" ht="31" x14ac:dyDescent="0.35">
      <c r="A160" s="123">
        <v>20</v>
      </c>
      <c r="B160" s="165" t="s">
        <v>2609</v>
      </c>
      <c r="C160" s="146"/>
      <c r="D160" s="146">
        <v>2500</v>
      </c>
      <c r="E160" s="146"/>
      <c r="F160" s="260" t="s">
        <v>2512</v>
      </c>
    </row>
    <row r="161" spans="1:6" customFormat="1" x14ac:dyDescent="0.35">
      <c r="A161" s="123">
        <v>21</v>
      </c>
      <c r="B161" s="165" t="s">
        <v>2610</v>
      </c>
      <c r="C161" s="146">
        <v>1500</v>
      </c>
      <c r="D161" s="146">
        <v>2000</v>
      </c>
      <c r="E161" s="146">
        <f t="shared" si="2"/>
        <v>1400</v>
      </c>
      <c r="F161" s="260"/>
    </row>
    <row r="162" spans="1:6" customFormat="1" x14ac:dyDescent="0.35">
      <c r="A162" s="123">
        <v>22</v>
      </c>
      <c r="B162" s="165" t="s">
        <v>2611</v>
      </c>
      <c r="C162" s="145"/>
      <c r="D162" s="146"/>
      <c r="E162" s="146"/>
      <c r="F162" s="258"/>
    </row>
    <row r="163" spans="1:6" customFormat="1" x14ac:dyDescent="0.35">
      <c r="A163" s="123" t="s">
        <v>120</v>
      </c>
      <c r="B163" s="165" t="s">
        <v>2612</v>
      </c>
      <c r="C163" s="146">
        <v>1000</v>
      </c>
      <c r="D163" s="146">
        <v>2500</v>
      </c>
      <c r="E163" s="146">
        <f t="shared" si="2"/>
        <v>1750</v>
      </c>
      <c r="F163" s="260"/>
    </row>
    <row r="164" spans="1:6" customFormat="1" ht="31" x14ac:dyDescent="0.35">
      <c r="A164" s="123" t="s">
        <v>123</v>
      </c>
      <c r="B164" s="165" t="s">
        <v>2613</v>
      </c>
      <c r="C164" s="145">
        <v>800</v>
      </c>
      <c r="D164" s="146">
        <v>2000</v>
      </c>
      <c r="E164" s="146">
        <f t="shared" si="2"/>
        <v>1400</v>
      </c>
      <c r="F164" s="260"/>
    </row>
    <row r="165" spans="1:6" customFormat="1" ht="46.5" x14ac:dyDescent="0.35">
      <c r="A165" s="123" t="s">
        <v>2614</v>
      </c>
      <c r="B165" s="165" t="s">
        <v>2615</v>
      </c>
      <c r="C165" s="145"/>
      <c r="D165" s="146">
        <v>900</v>
      </c>
      <c r="E165" s="146">
        <f t="shared" si="2"/>
        <v>630</v>
      </c>
      <c r="F165" s="260" t="s">
        <v>2616</v>
      </c>
    </row>
    <row r="166" spans="1:6" customFormat="1" ht="31" x14ac:dyDescent="0.35">
      <c r="A166" s="123" t="s">
        <v>140</v>
      </c>
      <c r="B166" s="165" t="s">
        <v>2617</v>
      </c>
      <c r="C166" s="145">
        <v>700</v>
      </c>
      <c r="D166" s="146">
        <v>1000</v>
      </c>
      <c r="E166" s="146">
        <f t="shared" si="2"/>
        <v>700</v>
      </c>
      <c r="F166" s="258"/>
    </row>
    <row r="167" spans="1:6" customFormat="1" ht="31" x14ac:dyDescent="0.35">
      <c r="A167" s="123" t="s">
        <v>143</v>
      </c>
      <c r="B167" s="165" t="s">
        <v>2618</v>
      </c>
      <c r="C167" s="146">
        <v>1250</v>
      </c>
      <c r="D167" s="146">
        <v>2500</v>
      </c>
      <c r="E167" s="146">
        <f t="shared" si="2"/>
        <v>1750</v>
      </c>
      <c r="F167" s="258"/>
    </row>
    <row r="168" spans="1:6" customFormat="1" ht="31" x14ac:dyDescent="0.35">
      <c r="A168" s="123" t="s">
        <v>2619</v>
      </c>
      <c r="B168" s="165" t="s">
        <v>2620</v>
      </c>
      <c r="C168" s="145">
        <v>700</v>
      </c>
      <c r="D168" s="146">
        <v>1500</v>
      </c>
      <c r="E168" s="146">
        <f t="shared" si="2"/>
        <v>1050</v>
      </c>
      <c r="F168" s="258"/>
    </row>
    <row r="169" spans="1:6" customFormat="1" ht="31" x14ac:dyDescent="0.35">
      <c r="A169" s="123" t="s">
        <v>2621</v>
      </c>
      <c r="B169" s="165" t="s">
        <v>2622</v>
      </c>
      <c r="C169" s="145">
        <v>400</v>
      </c>
      <c r="D169" s="146">
        <v>1000</v>
      </c>
      <c r="E169" s="146"/>
      <c r="F169" s="258"/>
    </row>
    <row r="170" spans="1:6" customFormat="1" x14ac:dyDescent="0.35">
      <c r="A170" s="123" t="s">
        <v>2623</v>
      </c>
      <c r="B170" s="165" t="s">
        <v>2624</v>
      </c>
      <c r="C170" s="145">
        <v>350</v>
      </c>
      <c r="D170" s="146">
        <v>700</v>
      </c>
      <c r="E170" s="146">
        <f t="shared" si="2"/>
        <v>490</v>
      </c>
      <c r="F170" s="258"/>
    </row>
    <row r="171" spans="1:6" customFormat="1" x14ac:dyDescent="0.35">
      <c r="A171" s="123">
        <v>23</v>
      </c>
      <c r="B171" s="165" t="s">
        <v>2625</v>
      </c>
      <c r="C171" s="145"/>
      <c r="D171" s="146"/>
      <c r="E171" s="146"/>
      <c r="F171" s="258"/>
    </row>
    <row r="172" spans="1:6" customFormat="1" ht="31" x14ac:dyDescent="0.35">
      <c r="A172" s="123" t="s">
        <v>126</v>
      </c>
      <c r="B172" s="165" t="s">
        <v>2626</v>
      </c>
      <c r="C172" s="145">
        <v>400</v>
      </c>
      <c r="D172" s="146">
        <v>520</v>
      </c>
      <c r="E172" s="146">
        <f t="shared" si="2"/>
        <v>360</v>
      </c>
      <c r="F172" s="260"/>
    </row>
    <row r="173" spans="1:6" customFormat="1" ht="31" x14ac:dyDescent="0.35">
      <c r="A173" s="123" t="s">
        <v>127</v>
      </c>
      <c r="B173" s="165" t="s">
        <v>2627</v>
      </c>
      <c r="C173" s="145">
        <v>400</v>
      </c>
      <c r="D173" s="146">
        <v>520</v>
      </c>
      <c r="E173" s="146">
        <f t="shared" si="2"/>
        <v>360</v>
      </c>
      <c r="F173" s="258"/>
    </row>
    <row r="174" spans="1:6" customFormat="1" ht="31" x14ac:dyDescent="0.35">
      <c r="A174" s="123" t="s">
        <v>169</v>
      </c>
      <c r="B174" s="165" t="s">
        <v>6981</v>
      </c>
      <c r="C174" s="145">
        <v>550</v>
      </c>
      <c r="D174" s="146">
        <v>1000</v>
      </c>
      <c r="E174" s="146">
        <f t="shared" si="2"/>
        <v>700</v>
      </c>
      <c r="F174" s="258" t="s">
        <v>6997</v>
      </c>
    </row>
    <row r="175" spans="1:6" customFormat="1" ht="31" x14ac:dyDescent="0.35">
      <c r="A175" s="123" t="s">
        <v>2628</v>
      </c>
      <c r="B175" s="165" t="s">
        <v>2629</v>
      </c>
      <c r="C175" s="145">
        <v>400</v>
      </c>
      <c r="D175" s="146">
        <v>520</v>
      </c>
      <c r="E175" s="146"/>
      <c r="F175" s="258"/>
    </row>
    <row r="176" spans="1:6" customFormat="1" x14ac:dyDescent="0.35">
      <c r="A176" s="123">
        <v>24</v>
      </c>
      <c r="B176" s="165" t="s">
        <v>2630</v>
      </c>
      <c r="C176" s="145">
        <v>800</v>
      </c>
      <c r="D176" s="146">
        <v>1500</v>
      </c>
      <c r="E176" s="146">
        <f t="shared" si="2"/>
        <v>1050</v>
      </c>
      <c r="F176" s="260"/>
    </row>
    <row r="177" spans="1:6" customFormat="1" x14ac:dyDescent="0.35">
      <c r="A177" s="123">
        <v>25</v>
      </c>
      <c r="B177" s="165" t="s">
        <v>2631</v>
      </c>
      <c r="C177" s="145"/>
      <c r="D177" s="146"/>
      <c r="E177" s="146"/>
      <c r="F177" s="258"/>
    </row>
    <row r="178" spans="1:6" customFormat="1" ht="31" x14ac:dyDescent="0.35">
      <c r="A178" s="123" t="s">
        <v>137</v>
      </c>
      <c r="B178" s="165" t="s">
        <v>2632</v>
      </c>
      <c r="C178" s="146">
        <v>1000</v>
      </c>
      <c r="D178" s="146">
        <v>1300</v>
      </c>
      <c r="E178" s="146">
        <f t="shared" si="2"/>
        <v>910</v>
      </c>
      <c r="F178" s="260"/>
    </row>
    <row r="179" spans="1:6" customFormat="1" ht="31" x14ac:dyDescent="0.35">
      <c r="A179" s="123" t="s">
        <v>138</v>
      </c>
      <c r="B179" s="165" t="s">
        <v>2633</v>
      </c>
      <c r="C179" s="145">
        <v>400</v>
      </c>
      <c r="D179" s="146">
        <v>520</v>
      </c>
      <c r="E179" s="146"/>
      <c r="F179" s="260"/>
    </row>
    <row r="180" spans="1:6" customFormat="1" ht="31" x14ac:dyDescent="0.35">
      <c r="A180" s="123" t="s">
        <v>141</v>
      </c>
      <c r="B180" s="165" t="s">
        <v>2634</v>
      </c>
      <c r="C180" s="145">
        <v>500</v>
      </c>
      <c r="D180" s="146">
        <v>700</v>
      </c>
      <c r="E180" s="146">
        <f t="shared" si="2"/>
        <v>490</v>
      </c>
      <c r="F180" s="260"/>
    </row>
    <row r="181" spans="1:6" customFormat="1" ht="31" x14ac:dyDescent="0.35">
      <c r="A181" s="123">
        <v>26</v>
      </c>
      <c r="B181" s="165" t="s">
        <v>2635</v>
      </c>
      <c r="C181" s="145"/>
      <c r="D181" s="146"/>
      <c r="E181" s="146"/>
      <c r="F181" s="260"/>
    </row>
    <row r="182" spans="1:6" customFormat="1" ht="31" x14ac:dyDescent="0.35">
      <c r="A182" s="123" t="s">
        <v>147</v>
      </c>
      <c r="B182" s="165" t="s">
        <v>2636</v>
      </c>
      <c r="C182" s="146">
        <v>1000</v>
      </c>
      <c r="D182" s="146">
        <v>1300</v>
      </c>
      <c r="E182" s="146">
        <f t="shared" si="2"/>
        <v>910</v>
      </c>
      <c r="F182" s="260"/>
    </row>
    <row r="183" spans="1:6" customFormat="1" ht="31" x14ac:dyDescent="0.35">
      <c r="A183" s="123" t="s">
        <v>149</v>
      </c>
      <c r="B183" s="165" t="s">
        <v>2637</v>
      </c>
      <c r="C183" s="145">
        <v>600</v>
      </c>
      <c r="D183" s="146">
        <v>800</v>
      </c>
      <c r="E183" s="146">
        <f t="shared" si="2"/>
        <v>560</v>
      </c>
      <c r="F183" s="258"/>
    </row>
    <row r="184" spans="1:6" customFormat="1" ht="31" x14ac:dyDescent="0.35">
      <c r="A184" s="123" t="s">
        <v>152</v>
      </c>
      <c r="B184" s="165" t="s">
        <v>2638</v>
      </c>
      <c r="C184" s="145">
        <v>350</v>
      </c>
      <c r="D184" s="146">
        <v>500</v>
      </c>
      <c r="E184" s="146">
        <f t="shared" si="2"/>
        <v>350</v>
      </c>
      <c r="F184" s="260"/>
    </row>
    <row r="185" spans="1:6" customFormat="1" ht="31" x14ac:dyDescent="0.35">
      <c r="A185" s="123">
        <v>27</v>
      </c>
      <c r="B185" s="165" t="s">
        <v>2639</v>
      </c>
      <c r="C185" s="145">
        <v>320</v>
      </c>
      <c r="D185" s="146">
        <v>500</v>
      </c>
      <c r="E185" s="146">
        <f t="shared" si="2"/>
        <v>350</v>
      </c>
      <c r="F185" s="258"/>
    </row>
    <row r="186" spans="1:6" customFormat="1" ht="31" x14ac:dyDescent="0.35">
      <c r="A186" s="123">
        <v>28</v>
      </c>
      <c r="B186" s="165" t="s">
        <v>2640</v>
      </c>
      <c r="C186" s="145">
        <v>320</v>
      </c>
      <c r="D186" s="146">
        <v>500</v>
      </c>
      <c r="E186" s="146">
        <f t="shared" si="2"/>
        <v>350</v>
      </c>
      <c r="F186" s="260"/>
    </row>
    <row r="187" spans="1:6" customFormat="1" ht="46.5" x14ac:dyDescent="0.35">
      <c r="A187" s="123">
        <v>29</v>
      </c>
      <c r="B187" s="165" t="s">
        <v>2641</v>
      </c>
      <c r="C187" s="145">
        <v>400</v>
      </c>
      <c r="D187" s="146">
        <v>600</v>
      </c>
      <c r="E187" s="146">
        <f t="shared" si="2"/>
        <v>420</v>
      </c>
      <c r="F187" s="258"/>
    </row>
    <row r="188" spans="1:6" customFormat="1" ht="31" x14ac:dyDescent="0.35">
      <c r="A188" s="123">
        <v>30</v>
      </c>
      <c r="B188" s="165" t="s">
        <v>2642</v>
      </c>
      <c r="C188" s="145">
        <v>400</v>
      </c>
      <c r="D188" s="146">
        <v>520</v>
      </c>
      <c r="E188" s="146"/>
      <c r="F188" s="260"/>
    </row>
    <row r="189" spans="1:6" customFormat="1" ht="46.5" x14ac:dyDescent="0.35">
      <c r="A189" s="123">
        <v>31</v>
      </c>
      <c r="B189" s="165" t="s">
        <v>2643</v>
      </c>
      <c r="C189" s="145">
        <v>320</v>
      </c>
      <c r="D189" s="146">
        <v>450</v>
      </c>
      <c r="E189" s="146">
        <f t="shared" si="2"/>
        <v>320</v>
      </c>
      <c r="F189" s="260"/>
    </row>
    <row r="190" spans="1:6" customFormat="1" x14ac:dyDescent="0.35">
      <c r="A190" s="123">
        <v>32</v>
      </c>
      <c r="B190" s="165" t="s">
        <v>2644</v>
      </c>
      <c r="C190" s="145"/>
      <c r="D190" s="146"/>
      <c r="E190" s="146"/>
      <c r="F190" s="258"/>
    </row>
    <row r="191" spans="1:6" customFormat="1" x14ac:dyDescent="0.35">
      <c r="A191" s="123" t="s">
        <v>191</v>
      </c>
      <c r="B191" s="165" t="s">
        <v>2645</v>
      </c>
      <c r="C191" s="145">
        <v>600</v>
      </c>
      <c r="D191" s="146">
        <v>1200</v>
      </c>
      <c r="E191" s="146">
        <f t="shared" si="2"/>
        <v>840</v>
      </c>
      <c r="F191" s="258"/>
    </row>
    <row r="192" spans="1:6" customFormat="1" x14ac:dyDescent="0.35">
      <c r="A192" s="123" t="s">
        <v>192</v>
      </c>
      <c r="B192" s="165" t="s">
        <v>2646</v>
      </c>
      <c r="C192" s="145">
        <v>500</v>
      </c>
      <c r="D192" s="146">
        <v>1000</v>
      </c>
      <c r="E192" s="146">
        <f t="shared" si="2"/>
        <v>700</v>
      </c>
      <c r="F192" s="258"/>
    </row>
    <row r="193" spans="1:6" customFormat="1" ht="31" x14ac:dyDescent="0.35">
      <c r="A193" s="123" t="s">
        <v>2647</v>
      </c>
      <c r="B193" s="165" t="s">
        <v>2648</v>
      </c>
      <c r="C193" s="145">
        <v>600</v>
      </c>
      <c r="D193" s="146">
        <v>1000</v>
      </c>
      <c r="E193" s="146">
        <f t="shared" si="2"/>
        <v>700</v>
      </c>
      <c r="F193" s="258"/>
    </row>
    <row r="194" spans="1:6" customFormat="1" ht="31" x14ac:dyDescent="0.35">
      <c r="A194" s="123" t="s">
        <v>2649</v>
      </c>
      <c r="B194" s="165" t="s">
        <v>2650</v>
      </c>
      <c r="C194" s="145">
        <v>1000</v>
      </c>
      <c r="D194" s="146">
        <v>1500</v>
      </c>
      <c r="E194" s="146">
        <f t="shared" si="2"/>
        <v>1050</v>
      </c>
      <c r="F194" s="258"/>
    </row>
    <row r="195" spans="1:6" customFormat="1" ht="31" x14ac:dyDescent="0.35">
      <c r="A195" s="123" t="s">
        <v>2651</v>
      </c>
      <c r="B195" s="165" t="s">
        <v>2652</v>
      </c>
      <c r="C195" s="145">
        <v>500</v>
      </c>
      <c r="D195" s="146">
        <v>1000</v>
      </c>
      <c r="E195" s="146">
        <f t="shared" si="2"/>
        <v>700</v>
      </c>
      <c r="F195" s="258"/>
    </row>
    <row r="196" spans="1:6" customFormat="1" x14ac:dyDescent="0.35">
      <c r="A196" s="123" t="s">
        <v>2653</v>
      </c>
      <c r="B196" s="165" t="s">
        <v>2654</v>
      </c>
      <c r="C196" s="145">
        <v>450</v>
      </c>
      <c r="D196" s="146">
        <v>1000</v>
      </c>
      <c r="E196" s="146">
        <f t="shared" si="2"/>
        <v>700</v>
      </c>
      <c r="F196" s="258"/>
    </row>
    <row r="197" spans="1:6" customFormat="1" ht="31" x14ac:dyDescent="0.35">
      <c r="A197" s="123" t="s">
        <v>2655</v>
      </c>
      <c r="B197" s="165" t="s">
        <v>2656</v>
      </c>
      <c r="C197" s="145">
        <v>350</v>
      </c>
      <c r="D197" s="146">
        <v>600</v>
      </c>
      <c r="E197" s="146"/>
      <c r="F197" s="258"/>
    </row>
    <row r="198" spans="1:6" customFormat="1" ht="31" x14ac:dyDescent="0.35">
      <c r="A198" s="123" t="s">
        <v>2657</v>
      </c>
      <c r="B198" s="165" t="s">
        <v>2658</v>
      </c>
      <c r="C198" s="145">
        <v>320</v>
      </c>
      <c r="D198" s="146">
        <v>600</v>
      </c>
      <c r="E198" s="146">
        <f t="shared" si="2"/>
        <v>420</v>
      </c>
      <c r="F198" s="258"/>
    </row>
    <row r="199" spans="1:6" customFormat="1" x14ac:dyDescent="0.35">
      <c r="A199" s="123" t="s">
        <v>2659</v>
      </c>
      <c r="B199" s="165" t="s">
        <v>2660</v>
      </c>
      <c r="C199" s="145"/>
      <c r="D199" s="146"/>
      <c r="E199" s="146"/>
      <c r="F199" s="258"/>
    </row>
    <row r="200" spans="1:6" customFormat="1" ht="31" x14ac:dyDescent="0.35">
      <c r="A200" s="123" t="s">
        <v>2661</v>
      </c>
      <c r="B200" s="165" t="s">
        <v>2662</v>
      </c>
      <c r="C200" s="145">
        <v>500</v>
      </c>
      <c r="D200" s="146">
        <v>1000</v>
      </c>
      <c r="E200" s="146">
        <f t="shared" si="2"/>
        <v>700</v>
      </c>
      <c r="F200" s="258"/>
    </row>
    <row r="201" spans="1:6" customFormat="1" x14ac:dyDescent="0.35">
      <c r="A201" s="123" t="s">
        <v>2663</v>
      </c>
      <c r="B201" s="165" t="s">
        <v>2664</v>
      </c>
      <c r="C201" s="145">
        <v>320</v>
      </c>
      <c r="D201" s="146">
        <v>600</v>
      </c>
      <c r="E201" s="146">
        <f t="shared" si="2"/>
        <v>420</v>
      </c>
      <c r="F201" s="258"/>
    </row>
    <row r="202" spans="1:6" customFormat="1" ht="31" x14ac:dyDescent="0.35">
      <c r="A202" s="123">
        <v>33</v>
      </c>
      <c r="B202" s="165" t="s">
        <v>2665</v>
      </c>
      <c r="C202" s="145">
        <v>700</v>
      </c>
      <c r="D202" s="146">
        <v>900</v>
      </c>
      <c r="E202" s="146">
        <f t="shared" si="2"/>
        <v>630</v>
      </c>
      <c r="F202" s="260"/>
    </row>
    <row r="203" spans="1:6" customFormat="1" ht="46.5" x14ac:dyDescent="0.35">
      <c r="A203" s="123">
        <v>34</v>
      </c>
      <c r="B203" s="165" t="s">
        <v>5599</v>
      </c>
      <c r="C203" s="145">
        <v>320</v>
      </c>
      <c r="D203" s="146">
        <v>500</v>
      </c>
      <c r="E203" s="146">
        <f t="shared" ref="E203:E265" si="3">ROUND(D203*0.7,-1)</f>
        <v>350</v>
      </c>
      <c r="F203" s="260"/>
    </row>
    <row r="204" spans="1:6" customFormat="1" x14ac:dyDescent="0.35">
      <c r="A204" s="123">
        <v>35</v>
      </c>
      <c r="B204" s="165" t="s">
        <v>2666</v>
      </c>
      <c r="C204" s="145">
        <v>500</v>
      </c>
      <c r="D204" s="146">
        <v>1000</v>
      </c>
      <c r="E204" s="146">
        <f t="shared" si="3"/>
        <v>700</v>
      </c>
      <c r="F204" s="260"/>
    </row>
    <row r="205" spans="1:6" customFormat="1" ht="31" x14ac:dyDescent="0.35">
      <c r="A205" s="123">
        <v>36</v>
      </c>
      <c r="B205" s="165" t="s">
        <v>2667</v>
      </c>
      <c r="C205" s="145">
        <v>320</v>
      </c>
      <c r="D205" s="146">
        <v>500</v>
      </c>
      <c r="E205" s="146">
        <f t="shared" si="3"/>
        <v>350</v>
      </c>
      <c r="F205" s="260"/>
    </row>
    <row r="206" spans="1:6" customFormat="1" x14ac:dyDescent="0.35">
      <c r="A206" s="123">
        <v>37</v>
      </c>
      <c r="B206" s="165" t="s">
        <v>5600</v>
      </c>
      <c r="C206" s="145">
        <v>320</v>
      </c>
      <c r="D206" s="146">
        <v>500</v>
      </c>
      <c r="E206" s="146"/>
      <c r="F206" s="260"/>
    </row>
    <row r="207" spans="1:6" customFormat="1" ht="31" x14ac:dyDescent="0.35">
      <c r="A207" s="123">
        <v>38</v>
      </c>
      <c r="B207" s="165" t="s">
        <v>2668</v>
      </c>
      <c r="C207" s="145">
        <v>500</v>
      </c>
      <c r="D207" s="146">
        <v>700</v>
      </c>
      <c r="E207" s="146">
        <f t="shared" si="3"/>
        <v>490</v>
      </c>
      <c r="F207" s="260"/>
    </row>
    <row r="208" spans="1:6" customFormat="1" x14ac:dyDescent="0.35">
      <c r="A208" s="123">
        <v>39</v>
      </c>
      <c r="B208" s="165" t="s">
        <v>2669</v>
      </c>
      <c r="C208" s="145"/>
      <c r="D208" s="146"/>
      <c r="E208" s="146"/>
      <c r="F208" s="258"/>
    </row>
    <row r="209" spans="1:6" customFormat="1" x14ac:dyDescent="0.35">
      <c r="A209" s="123" t="s">
        <v>251</v>
      </c>
      <c r="B209" s="165" t="s">
        <v>2670</v>
      </c>
      <c r="C209" s="145">
        <v>800</v>
      </c>
      <c r="D209" s="146">
        <v>1000</v>
      </c>
      <c r="E209" s="146">
        <f t="shared" si="3"/>
        <v>700</v>
      </c>
      <c r="F209" s="260"/>
    </row>
    <row r="210" spans="1:6" customFormat="1" x14ac:dyDescent="0.35">
      <c r="A210" s="123" t="s">
        <v>253</v>
      </c>
      <c r="B210" s="165" t="s">
        <v>2671</v>
      </c>
      <c r="C210" s="145">
        <v>320</v>
      </c>
      <c r="D210" s="146">
        <v>420</v>
      </c>
      <c r="E210" s="146">
        <f t="shared" si="3"/>
        <v>290</v>
      </c>
      <c r="F210" s="258"/>
    </row>
    <row r="211" spans="1:6" customFormat="1" ht="31" x14ac:dyDescent="0.35">
      <c r="A211" s="123" t="s">
        <v>2672</v>
      </c>
      <c r="B211" s="165" t="s">
        <v>2673</v>
      </c>
      <c r="C211" s="145">
        <v>350</v>
      </c>
      <c r="D211" s="146">
        <v>500</v>
      </c>
      <c r="E211" s="146">
        <f t="shared" si="3"/>
        <v>350</v>
      </c>
      <c r="F211" s="258"/>
    </row>
    <row r="212" spans="1:6" customFormat="1" ht="31" x14ac:dyDescent="0.35">
      <c r="A212" s="123">
        <v>40</v>
      </c>
      <c r="B212" s="165" t="s">
        <v>2674</v>
      </c>
      <c r="C212" s="145">
        <v>350</v>
      </c>
      <c r="D212" s="146">
        <v>500</v>
      </c>
      <c r="E212" s="146">
        <f t="shared" si="3"/>
        <v>350</v>
      </c>
      <c r="F212" s="260"/>
    </row>
    <row r="213" spans="1:6" customFormat="1" ht="31" x14ac:dyDescent="0.35">
      <c r="A213" s="123">
        <v>41</v>
      </c>
      <c r="B213" s="165" t="s">
        <v>2675</v>
      </c>
      <c r="C213" s="145">
        <v>350</v>
      </c>
      <c r="D213" s="146">
        <v>500</v>
      </c>
      <c r="E213" s="146">
        <f t="shared" si="3"/>
        <v>350</v>
      </c>
      <c r="F213" s="260"/>
    </row>
    <row r="214" spans="1:6" customFormat="1" x14ac:dyDescent="0.35">
      <c r="A214" s="123">
        <v>42</v>
      </c>
      <c r="B214" s="165" t="s">
        <v>2676</v>
      </c>
      <c r="C214" s="145">
        <v>350</v>
      </c>
      <c r="D214" s="146">
        <v>500</v>
      </c>
      <c r="E214" s="146">
        <f t="shared" si="3"/>
        <v>350</v>
      </c>
      <c r="F214" s="260"/>
    </row>
    <row r="215" spans="1:6" customFormat="1" ht="31" x14ac:dyDescent="0.35">
      <c r="A215" s="123">
        <v>43</v>
      </c>
      <c r="B215" s="165" t="s">
        <v>2677</v>
      </c>
      <c r="C215" s="145">
        <v>350</v>
      </c>
      <c r="D215" s="146">
        <v>500</v>
      </c>
      <c r="E215" s="146"/>
      <c r="F215" s="260"/>
    </row>
    <row r="216" spans="1:6" customFormat="1" ht="31" x14ac:dyDescent="0.35">
      <c r="A216" s="123">
        <v>44</v>
      </c>
      <c r="B216" s="165" t="s">
        <v>2678</v>
      </c>
      <c r="C216" s="145">
        <v>350</v>
      </c>
      <c r="D216" s="146">
        <v>500</v>
      </c>
      <c r="E216" s="146">
        <f t="shared" si="3"/>
        <v>350</v>
      </c>
      <c r="F216" s="260"/>
    </row>
    <row r="217" spans="1:6" customFormat="1" ht="31" x14ac:dyDescent="0.35">
      <c r="A217" s="123">
        <v>45</v>
      </c>
      <c r="B217" s="165" t="s">
        <v>2679</v>
      </c>
      <c r="C217" s="145"/>
      <c r="D217" s="146"/>
      <c r="E217" s="146"/>
      <c r="F217" s="258"/>
    </row>
    <row r="218" spans="1:6" customFormat="1" ht="31" x14ac:dyDescent="0.35">
      <c r="A218" s="123" t="s">
        <v>243</v>
      </c>
      <c r="B218" s="165" t="s">
        <v>2680</v>
      </c>
      <c r="C218" s="145">
        <v>900</v>
      </c>
      <c r="D218" s="146">
        <v>1200</v>
      </c>
      <c r="E218" s="146">
        <f t="shared" si="3"/>
        <v>840</v>
      </c>
      <c r="F218" s="260"/>
    </row>
    <row r="219" spans="1:6" customFormat="1" ht="31" x14ac:dyDescent="0.35">
      <c r="A219" s="123" t="s">
        <v>246</v>
      </c>
      <c r="B219" s="165" t="s">
        <v>2681</v>
      </c>
      <c r="C219" s="145">
        <v>700</v>
      </c>
      <c r="D219" s="146">
        <v>1000</v>
      </c>
      <c r="E219" s="146">
        <f t="shared" si="3"/>
        <v>700</v>
      </c>
      <c r="F219" s="260"/>
    </row>
    <row r="220" spans="1:6" customFormat="1" ht="31" x14ac:dyDescent="0.35">
      <c r="A220" s="123">
        <v>46</v>
      </c>
      <c r="B220" s="165" t="s">
        <v>2682</v>
      </c>
      <c r="C220" s="145">
        <v>700</v>
      </c>
      <c r="D220" s="146">
        <v>1000</v>
      </c>
      <c r="E220" s="146">
        <f t="shared" si="3"/>
        <v>700</v>
      </c>
      <c r="F220" s="260"/>
    </row>
    <row r="221" spans="1:6" customFormat="1" x14ac:dyDescent="0.35">
      <c r="A221" s="123">
        <v>47</v>
      </c>
      <c r="B221" s="165" t="s">
        <v>5601</v>
      </c>
      <c r="C221" s="145">
        <v>400</v>
      </c>
      <c r="D221" s="146">
        <v>600</v>
      </c>
      <c r="E221" s="146">
        <f t="shared" si="3"/>
        <v>420</v>
      </c>
      <c r="F221" s="260"/>
    </row>
    <row r="222" spans="1:6" customFormat="1" ht="31" x14ac:dyDescent="0.35">
      <c r="A222" s="123">
        <v>48</v>
      </c>
      <c r="B222" s="165" t="s">
        <v>2683</v>
      </c>
      <c r="C222" s="145"/>
      <c r="D222" s="146">
        <v>500</v>
      </c>
      <c r="E222" s="146"/>
      <c r="F222" s="260" t="s">
        <v>2684</v>
      </c>
    </row>
    <row r="223" spans="1:6" customFormat="1" ht="28" x14ac:dyDescent="0.35">
      <c r="A223" s="123">
        <v>49</v>
      </c>
      <c r="B223" s="165" t="s">
        <v>2685</v>
      </c>
      <c r="C223" s="145"/>
      <c r="D223" s="146">
        <v>500</v>
      </c>
      <c r="E223" s="146">
        <f t="shared" si="3"/>
        <v>350</v>
      </c>
      <c r="F223" s="260" t="s">
        <v>2684</v>
      </c>
    </row>
    <row r="224" spans="1:6" customFormat="1" x14ac:dyDescent="0.35">
      <c r="A224" s="123">
        <v>50</v>
      </c>
      <c r="B224" s="165" t="s">
        <v>2686</v>
      </c>
      <c r="C224" s="145"/>
      <c r="D224" s="146"/>
      <c r="E224" s="146"/>
      <c r="F224" s="258"/>
    </row>
    <row r="225" spans="1:6" customFormat="1" ht="31" x14ac:dyDescent="0.35">
      <c r="A225" s="123" t="s">
        <v>2687</v>
      </c>
      <c r="B225" s="165" t="s">
        <v>2688</v>
      </c>
      <c r="C225" s="146">
        <v>2800</v>
      </c>
      <c r="D225" s="146">
        <v>3600</v>
      </c>
      <c r="E225" s="146">
        <f t="shared" si="3"/>
        <v>2520</v>
      </c>
      <c r="F225" s="260"/>
    </row>
    <row r="226" spans="1:6" customFormat="1" ht="31" x14ac:dyDescent="0.35">
      <c r="A226" s="123" t="s">
        <v>2689</v>
      </c>
      <c r="B226" s="165" t="s">
        <v>2690</v>
      </c>
      <c r="C226" s="146">
        <v>2300</v>
      </c>
      <c r="D226" s="146">
        <v>3000</v>
      </c>
      <c r="E226" s="146">
        <f t="shared" si="3"/>
        <v>2100</v>
      </c>
      <c r="F226" s="260"/>
    </row>
    <row r="227" spans="1:6" customFormat="1" ht="31" x14ac:dyDescent="0.35">
      <c r="A227" s="123" t="s">
        <v>2691</v>
      </c>
      <c r="B227" s="165" t="s">
        <v>2692</v>
      </c>
      <c r="C227" s="146">
        <v>1000</v>
      </c>
      <c r="D227" s="146">
        <v>1500</v>
      </c>
      <c r="E227" s="146"/>
      <c r="F227" s="260"/>
    </row>
    <row r="228" spans="1:6" customFormat="1" x14ac:dyDescent="0.35">
      <c r="A228" s="123" t="s">
        <v>2693</v>
      </c>
      <c r="B228" s="165" t="s">
        <v>2694</v>
      </c>
      <c r="C228" s="145">
        <v>600</v>
      </c>
      <c r="D228" s="146">
        <v>800</v>
      </c>
      <c r="E228" s="146">
        <f t="shared" si="3"/>
        <v>560</v>
      </c>
      <c r="F228" s="260"/>
    </row>
    <row r="229" spans="1:6" customFormat="1" ht="31" x14ac:dyDescent="0.35">
      <c r="A229" s="123">
        <v>51</v>
      </c>
      <c r="B229" s="165" t="s">
        <v>6982</v>
      </c>
      <c r="C229" s="145"/>
      <c r="D229" s="146"/>
      <c r="E229" s="146"/>
      <c r="F229" s="260"/>
    </row>
    <row r="230" spans="1:6" customFormat="1" ht="28" x14ac:dyDescent="0.35">
      <c r="A230" s="123" t="s">
        <v>262</v>
      </c>
      <c r="B230" s="165" t="s">
        <v>2695</v>
      </c>
      <c r="C230" s="145"/>
      <c r="D230" s="146">
        <v>800</v>
      </c>
      <c r="E230" s="146">
        <f t="shared" si="3"/>
        <v>560</v>
      </c>
      <c r="F230" s="260" t="s">
        <v>2696</v>
      </c>
    </row>
    <row r="231" spans="1:6" customFormat="1" ht="28" x14ac:dyDescent="0.35">
      <c r="A231" s="123" t="s">
        <v>264</v>
      </c>
      <c r="B231" s="165" t="s">
        <v>2697</v>
      </c>
      <c r="C231" s="145"/>
      <c r="D231" s="146">
        <v>750</v>
      </c>
      <c r="E231" s="146">
        <f t="shared" si="3"/>
        <v>530</v>
      </c>
      <c r="F231" s="260" t="s">
        <v>2696</v>
      </c>
    </row>
    <row r="232" spans="1:6" customFormat="1" ht="31" x14ac:dyDescent="0.35">
      <c r="A232" s="123" t="s">
        <v>2698</v>
      </c>
      <c r="B232" s="165" t="s">
        <v>6983</v>
      </c>
      <c r="C232" s="145"/>
      <c r="D232" s="146">
        <v>600</v>
      </c>
      <c r="E232" s="146"/>
      <c r="F232" s="260" t="s">
        <v>2696</v>
      </c>
    </row>
    <row r="233" spans="1:6" customFormat="1" ht="31" x14ac:dyDescent="0.35">
      <c r="A233" s="123">
        <v>52</v>
      </c>
      <c r="B233" s="165" t="s">
        <v>2699</v>
      </c>
      <c r="C233" s="145">
        <v>500</v>
      </c>
      <c r="D233" s="146">
        <v>800</v>
      </c>
      <c r="E233" s="146">
        <f t="shared" si="3"/>
        <v>560</v>
      </c>
      <c r="F233" s="260"/>
    </row>
    <row r="234" spans="1:6" customFormat="1" x14ac:dyDescent="0.35">
      <c r="A234" s="123">
        <v>53</v>
      </c>
      <c r="B234" s="165" t="s">
        <v>5602</v>
      </c>
      <c r="C234" s="145"/>
      <c r="D234" s="146"/>
      <c r="E234" s="146"/>
      <c r="F234" s="260"/>
    </row>
    <row r="235" spans="1:6" customFormat="1" ht="28" x14ac:dyDescent="0.35">
      <c r="A235" s="123" t="s">
        <v>294</v>
      </c>
      <c r="B235" s="165" t="s">
        <v>5603</v>
      </c>
      <c r="C235" s="145"/>
      <c r="D235" s="146">
        <v>1000</v>
      </c>
      <c r="E235" s="146"/>
      <c r="F235" s="260" t="s">
        <v>2700</v>
      </c>
    </row>
    <row r="236" spans="1:6" customFormat="1" ht="31" x14ac:dyDescent="0.35">
      <c r="A236" s="123" t="s">
        <v>296</v>
      </c>
      <c r="B236" s="165" t="s">
        <v>5604</v>
      </c>
      <c r="C236" s="145"/>
      <c r="D236" s="146">
        <v>700</v>
      </c>
      <c r="E236" s="146">
        <f t="shared" si="3"/>
        <v>490</v>
      </c>
      <c r="F236" s="260" t="s">
        <v>2700</v>
      </c>
    </row>
    <row r="237" spans="1:6" customFormat="1" x14ac:dyDescent="0.35">
      <c r="A237" s="123">
        <v>54</v>
      </c>
      <c r="B237" s="165" t="s">
        <v>2701</v>
      </c>
      <c r="C237" s="145"/>
      <c r="D237" s="146"/>
      <c r="E237" s="146"/>
      <c r="F237" s="260"/>
    </row>
    <row r="238" spans="1:6" customFormat="1" x14ac:dyDescent="0.35">
      <c r="A238" s="123" t="s">
        <v>307</v>
      </c>
      <c r="B238" s="165" t="s">
        <v>2702</v>
      </c>
      <c r="C238" s="145"/>
      <c r="D238" s="146">
        <v>800</v>
      </c>
      <c r="E238" s="146"/>
      <c r="F238" s="260" t="s">
        <v>2616</v>
      </c>
    </row>
    <row r="239" spans="1:6" customFormat="1" x14ac:dyDescent="0.35">
      <c r="A239" s="123" t="s">
        <v>309</v>
      </c>
      <c r="B239" s="165" t="s">
        <v>2703</v>
      </c>
      <c r="C239" s="145"/>
      <c r="D239" s="146">
        <v>800</v>
      </c>
      <c r="E239" s="146">
        <f t="shared" si="3"/>
        <v>560</v>
      </c>
      <c r="F239" s="260" t="s">
        <v>2616</v>
      </c>
    </row>
    <row r="240" spans="1:6" customFormat="1" x14ac:dyDescent="0.35">
      <c r="A240" s="123">
        <v>55</v>
      </c>
      <c r="B240" s="165" t="s">
        <v>2704</v>
      </c>
      <c r="C240" s="145"/>
      <c r="D240" s="146"/>
      <c r="E240" s="146"/>
      <c r="F240" s="260"/>
    </row>
    <row r="241" spans="1:6" customFormat="1" x14ac:dyDescent="0.35">
      <c r="A241" s="123" t="s">
        <v>270</v>
      </c>
      <c r="B241" s="165" t="s">
        <v>2705</v>
      </c>
      <c r="C241" s="145"/>
      <c r="D241" s="146">
        <v>800</v>
      </c>
      <c r="E241" s="146">
        <f t="shared" si="3"/>
        <v>560</v>
      </c>
      <c r="F241" s="260" t="s">
        <v>2706</v>
      </c>
    </row>
    <row r="242" spans="1:6" customFormat="1" ht="31" x14ac:dyDescent="0.35">
      <c r="A242" s="123" t="s">
        <v>271</v>
      </c>
      <c r="B242" s="165" t="s">
        <v>5605</v>
      </c>
      <c r="C242" s="145"/>
      <c r="D242" s="146">
        <v>600</v>
      </c>
      <c r="E242" s="146">
        <f t="shared" si="3"/>
        <v>420</v>
      </c>
      <c r="F242" s="260" t="s">
        <v>2706</v>
      </c>
    </row>
    <row r="243" spans="1:6" customFormat="1" ht="31" x14ac:dyDescent="0.35">
      <c r="A243" s="123" t="s">
        <v>2707</v>
      </c>
      <c r="B243" s="165" t="s">
        <v>5606</v>
      </c>
      <c r="C243" s="145"/>
      <c r="D243" s="146">
        <v>450</v>
      </c>
      <c r="E243" s="146">
        <f t="shared" si="3"/>
        <v>320</v>
      </c>
      <c r="F243" s="260" t="s">
        <v>2706</v>
      </c>
    </row>
    <row r="244" spans="1:6" customFormat="1" ht="31" x14ac:dyDescent="0.35">
      <c r="A244" s="123">
        <v>56</v>
      </c>
      <c r="B244" s="165" t="s">
        <v>2708</v>
      </c>
      <c r="C244" s="145"/>
      <c r="D244" s="146">
        <v>650</v>
      </c>
      <c r="E244" s="146"/>
      <c r="F244" s="260" t="s">
        <v>2709</v>
      </c>
    </row>
    <row r="245" spans="1:6" customFormat="1" ht="28" x14ac:dyDescent="0.35">
      <c r="A245" s="123">
        <v>57</v>
      </c>
      <c r="B245" s="165" t="s">
        <v>2710</v>
      </c>
      <c r="C245" s="145"/>
      <c r="D245" s="146">
        <v>500</v>
      </c>
      <c r="E245" s="146">
        <f t="shared" si="3"/>
        <v>350</v>
      </c>
      <c r="F245" s="260" t="s">
        <v>2709</v>
      </c>
    </row>
    <row r="246" spans="1:6" customFormat="1" x14ac:dyDescent="0.35">
      <c r="A246" s="123">
        <v>58</v>
      </c>
      <c r="B246" s="165" t="s">
        <v>2711</v>
      </c>
      <c r="C246" s="145"/>
      <c r="D246" s="146"/>
      <c r="E246" s="146"/>
      <c r="F246" s="260"/>
    </row>
    <row r="247" spans="1:6" customFormat="1" ht="31" x14ac:dyDescent="0.35">
      <c r="A247" s="123" t="s">
        <v>2712</v>
      </c>
      <c r="B247" s="165" t="s">
        <v>2713</v>
      </c>
      <c r="C247" s="145"/>
      <c r="D247" s="146">
        <v>9000</v>
      </c>
      <c r="E247" s="146"/>
      <c r="F247" s="260"/>
    </row>
    <row r="248" spans="1:6" customFormat="1" x14ac:dyDescent="0.35">
      <c r="A248" s="123" t="s">
        <v>2714</v>
      </c>
      <c r="B248" s="165" t="s">
        <v>2715</v>
      </c>
      <c r="C248" s="145"/>
      <c r="D248" s="146">
        <v>8500</v>
      </c>
      <c r="E248" s="146">
        <f t="shared" si="3"/>
        <v>5950</v>
      </c>
      <c r="F248" s="260"/>
    </row>
    <row r="249" spans="1:6" customFormat="1" ht="31" x14ac:dyDescent="0.35">
      <c r="A249" s="123">
        <v>59</v>
      </c>
      <c r="B249" s="165" t="s">
        <v>5607</v>
      </c>
      <c r="C249" s="145"/>
      <c r="D249" s="146"/>
      <c r="E249" s="146"/>
      <c r="F249" s="260"/>
    </row>
    <row r="250" spans="1:6" customFormat="1" ht="31" x14ac:dyDescent="0.35">
      <c r="A250" s="123" t="s">
        <v>282</v>
      </c>
      <c r="B250" s="165" t="s">
        <v>5608</v>
      </c>
      <c r="C250" s="145"/>
      <c r="D250" s="146">
        <v>7000</v>
      </c>
      <c r="E250" s="146"/>
      <c r="F250" s="260" t="s">
        <v>2716</v>
      </c>
    </row>
    <row r="251" spans="1:6" customFormat="1" ht="31" x14ac:dyDescent="0.35">
      <c r="A251" s="123" t="s">
        <v>283</v>
      </c>
      <c r="B251" s="165" t="s">
        <v>2717</v>
      </c>
      <c r="C251" s="145"/>
      <c r="D251" s="146">
        <v>6000</v>
      </c>
      <c r="E251" s="146"/>
      <c r="F251" s="260" t="s">
        <v>2718</v>
      </c>
    </row>
    <row r="252" spans="1:6" customFormat="1" x14ac:dyDescent="0.35">
      <c r="A252" s="120" t="s">
        <v>2335</v>
      </c>
      <c r="B252" s="122" t="s">
        <v>2719</v>
      </c>
      <c r="C252" s="345"/>
      <c r="D252" s="146"/>
      <c r="E252" s="146"/>
      <c r="F252" s="260"/>
    </row>
    <row r="253" spans="1:6" customFormat="1" ht="42" x14ac:dyDescent="0.35">
      <c r="A253" s="120" t="s">
        <v>12</v>
      </c>
      <c r="B253" s="122" t="s">
        <v>2720</v>
      </c>
      <c r="C253" s="345"/>
      <c r="D253" s="146"/>
      <c r="E253" s="146"/>
      <c r="F253" s="258" t="s">
        <v>5252</v>
      </c>
    </row>
    <row r="254" spans="1:6" customFormat="1" ht="42" x14ac:dyDescent="0.35">
      <c r="A254" s="123">
        <v>1</v>
      </c>
      <c r="B254" s="165" t="s">
        <v>2721</v>
      </c>
      <c r="C254" s="146">
        <v>4000</v>
      </c>
      <c r="D254" s="146">
        <v>5200</v>
      </c>
      <c r="E254" s="146">
        <f t="shared" si="3"/>
        <v>3640</v>
      </c>
      <c r="F254" s="258" t="s">
        <v>5252</v>
      </c>
    </row>
    <row r="255" spans="1:6" customFormat="1" x14ac:dyDescent="0.35">
      <c r="A255" s="123">
        <v>2</v>
      </c>
      <c r="B255" s="165" t="s">
        <v>2722</v>
      </c>
      <c r="C255" s="146">
        <v>3500</v>
      </c>
      <c r="D255" s="146">
        <v>4600</v>
      </c>
      <c r="E255" s="146">
        <f t="shared" si="3"/>
        <v>3220</v>
      </c>
      <c r="F255" s="260"/>
    </row>
    <row r="256" spans="1:6" customFormat="1" x14ac:dyDescent="0.35">
      <c r="A256" s="123">
        <v>3</v>
      </c>
      <c r="B256" s="165" t="s">
        <v>2723</v>
      </c>
      <c r="C256" s="146">
        <v>2000</v>
      </c>
      <c r="D256" s="146">
        <v>2600</v>
      </c>
      <c r="E256" s="146">
        <f t="shared" si="3"/>
        <v>1820</v>
      </c>
      <c r="F256" s="260"/>
    </row>
    <row r="257" spans="1:6" customFormat="1" ht="31" x14ac:dyDescent="0.35">
      <c r="A257" s="123">
        <v>4</v>
      </c>
      <c r="B257" s="165" t="s">
        <v>2724</v>
      </c>
      <c r="C257" s="145">
        <v>800</v>
      </c>
      <c r="D257" s="146">
        <v>1300</v>
      </c>
      <c r="E257" s="146"/>
      <c r="F257" s="258"/>
    </row>
    <row r="258" spans="1:6" customFormat="1" x14ac:dyDescent="0.35">
      <c r="A258" s="123">
        <v>5</v>
      </c>
      <c r="B258" s="165" t="s">
        <v>2725</v>
      </c>
      <c r="C258" s="146">
        <v>1100</v>
      </c>
      <c r="D258" s="146">
        <v>1600</v>
      </c>
      <c r="E258" s="146">
        <f t="shared" si="3"/>
        <v>1120</v>
      </c>
      <c r="F258" s="260"/>
    </row>
    <row r="259" spans="1:6" customFormat="1" x14ac:dyDescent="0.35">
      <c r="A259" s="123">
        <v>6</v>
      </c>
      <c r="B259" s="165" t="s">
        <v>2726</v>
      </c>
      <c r="C259" s="146"/>
      <c r="D259" s="146"/>
      <c r="E259" s="146"/>
      <c r="F259" s="260"/>
    </row>
    <row r="260" spans="1:6" customFormat="1" ht="31" x14ac:dyDescent="0.35">
      <c r="A260" s="134" t="s">
        <v>327</v>
      </c>
      <c r="B260" s="165" t="s">
        <v>2727</v>
      </c>
      <c r="C260" s="146">
        <v>1600</v>
      </c>
      <c r="D260" s="146">
        <v>2100</v>
      </c>
      <c r="E260" s="146">
        <f t="shared" si="3"/>
        <v>1470</v>
      </c>
      <c r="F260" s="260"/>
    </row>
    <row r="261" spans="1:6" customFormat="1" x14ac:dyDescent="0.35">
      <c r="A261" s="134" t="s">
        <v>329</v>
      </c>
      <c r="B261" s="171" t="s">
        <v>2728</v>
      </c>
      <c r="C261" s="146"/>
      <c r="D261" s="146"/>
      <c r="E261" s="146"/>
      <c r="F261" s="260"/>
    </row>
    <row r="262" spans="1:6" customFormat="1" x14ac:dyDescent="0.35">
      <c r="A262" s="172" t="s">
        <v>2448</v>
      </c>
      <c r="B262" s="165" t="s">
        <v>2729</v>
      </c>
      <c r="C262" s="146"/>
      <c r="D262" s="146">
        <v>6000</v>
      </c>
      <c r="E262" s="146"/>
      <c r="F262" s="260"/>
    </row>
    <row r="263" spans="1:6" customFormat="1" ht="31" x14ac:dyDescent="0.35">
      <c r="A263" s="172" t="s">
        <v>653</v>
      </c>
      <c r="B263" s="165" t="s">
        <v>5609</v>
      </c>
      <c r="C263" s="146">
        <v>1600</v>
      </c>
      <c r="D263" s="146">
        <v>2100</v>
      </c>
      <c r="E263" s="146">
        <f t="shared" si="3"/>
        <v>1470</v>
      </c>
      <c r="F263" s="260"/>
    </row>
    <row r="264" spans="1:6" customFormat="1" ht="31" x14ac:dyDescent="0.35">
      <c r="A264" s="123">
        <v>7</v>
      </c>
      <c r="B264" s="165" t="s">
        <v>2730</v>
      </c>
      <c r="C264" s="146"/>
      <c r="D264" s="146"/>
      <c r="E264" s="146"/>
      <c r="F264" s="260"/>
    </row>
    <row r="265" spans="1:6" customFormat="1" ht="31" x14ac:dyDescent="0.35">
      <c r="A265" s="123" t="s">
        <v>32</v>
      </c>
      <c r="B265" s="165" t="s">
        <v>2731</v>
      </c>
      <c r="C265" s="346">
        <v>3000</v>
      </c>
      <c r="D265" s="146">
        <v>5500</v>
      </c>
      <c r="E265" s="146">
        <f t="shared" si="3"/>
        <v>3850</v>
      </c>
      <c r="F265" s="693" t="s">
        <v>2732</v>
      </c>
    </row>
    <row r="266" spans="1:6" customFormat="1" ht="31" x14ac:dyDescent="0.35">
      <c r="A266" s="123" t="s">
        <v>35</v>
      </c>
      <c r="B266" s="165" t="s">
        <v>2733</v>
      </c>
      <c r="C266" s="346">
        <v>3000</v>
      </c>
      <c r="D266" s="146">
        <v>4000</v>
      </c>
      <c r="E266" s="146"/>
      <c r="F266" s="694"/>
    </row>
    <row r="267" spans="1:6" customFormat="1" ht="31" x14ac:dyDescent="0.35">
      <c r="A267" s="123">
        <v>8</v>
      </c>
      <c r="B267" s="165" t="s">
        <v>2734</v>
      </c>
      <c r="C267" s="146">
        <v>2000</v>
      </c>
      <c r="D267" s="146">
        <v>3000</v>
      </c>
      <c r="E267" s="146">
        <f t="shared" ref="E267:E330" si="4">ROUND(D267*0.7,-1)</f>
        <v>2100</v>
      </c>
      <c r="F267" s="260" t="s">
        <v>2735</v>
      </c>
    </row>
    <row r="268" spans="1:6" customFormat="1" x14ac:dyDescent="0.35">
      <c r="A268" s="120" t="s">
        <v>18</v>
      </c>
      <c r="B268" s="122" t="s">
        <v>2736</v>
      </c>
      <c r="C268" s="145"/>
      <c r="D268" s="146"/>
      <c r="E268" s="146"/>
      <c r="F268" s="258"/>
    </row>
    <row r="269" spans="1:6" customFormat="1" ht="31" x14ac:dyDescent="0.35">
      <c r="A269" s="123">
        <v>1</v>
      </c>
      <c r="B269" s="165" t="s">
        <v>5610</v>
      </c>
      <c r="C269" s="146">
        <v>1500</v>
      </c>
      <c r="D269" s="146">
        <v>2000</v>
      </c>
      <c r="E269" s="146">
        <f t="shared" si="4"/>
        <v>1400</v>
      </c>
      <c r="F269" s="260"/>
    </row>
    <row r="270" spans="1:6" customFormat="1" x14ac:dyDescent="0.35">
      <c r="A270" s="123">
        <v>2</v>
      </c>
      <c r="B270" s="165" t="s">
        <v>2737</v>
      </c>
      <c r="C270" s="146"/>
      <c r="D270" s="146">
        <v>800</v>
      </c>
      <c r="E270" s="146">
        <f t="shared" si="4"/>
        <v>560</v>
      </c>
      <c r="F270" s="260" t="s">
        <v>2738</v>
      </c>
    </row>
    <row r="271" spans="1:6" customFormat="1" ht="31" x14ac:dyDescent="0.35">
      <c r="A271" s="123">
        <v>3</v>
      </c>
      <c r="B271" s="165" t="s">
        <v>2739</v>
      </c>
      <c r="C271" s="146">
        <v>1000</v>
      </c>
      <c r="D271" s="146">
        <v>1300</v>
      </c>
      <c r="E271" s="146">
        <f t="shared" si="4"/>
        <v>910</v>
      </c>
      <c r="F271" s="260"/>
    </row>
    <row r="272" spans="1:6" customFormat="1" ht="31" x14ac:dyDescent="0.35">
      <c r="A272" s="123">
        <v>4</v>
      </c>
      <c r="B272" s="165" t="s">
        <v>2740</v>
      </c>
      <c r="C272" s="145">
        <v>500</v>
      </c>
      <c r="D272" s="146">
        <v>800</v>
      </c>
      <c r="E272" s="146">
        <f t="shared" si="4"/>
        <v>560</v>
      </c>
      <c r="F272" s="260"/>
    </row>
    <row r="273" spans="1:6" customFormat="1" ht="31" x14ac:dyDescent="0.35">
      <c r="A273" s="123">
        <v>5</v>
      </c>
      <c r="B273" s="165" t="s">
        <v>2741</v>
      </c>
      <c r="C273" s="145">
        <v>320</v>
      </c>
      <c r="D273" s="146">
        <v>500</v>
      </c>
      <c r="E273" s="146"/>
      <c r="F273" s="260"/>
    </row>
    <row r="274" spans="1:6" customFormat="1" ht="31" x14ac:dyDescent="0.35">
      <c r="A274" s="123">
        <v>6</v>
      </c>
      <c r="B274" s="165" t="s">
        <v>2742</v>
      </c>
      <c r="C274" s="146">
        <v>1000</v>
      </c>
      <c r="D274" s="146">
        <v>1300</v>
      </c>
      <c r="E274" s="146">
        <f t="shared" si="4"/>
        <v>910</v>
      </c>
      <c r="F274" s="260"/>
    </row>
    <row r="275" spans="1:6" customFormat="1" ht="42" x14ac:dyDescent="0.35">
      <c r="A275" s="120" t="s">
        <v>45</v>
      </c>
      <c r="B275" s="122" t="s">
        <v>6984</v>
      </c>
      <c r="C275" s="345"/>
      <c r="D275" s="146"/>
      <c r="E275" s="146"/>
      <c r="F275" s="258" t="s">
        <v>5253</v>
      </c>
    </row>
    <row r="276" spans="1:6" customFormat="1" ht="31" x14ac:dyDescent="0.35">
      <c r="A276" s="123">
        <v>1</v>
      </c>
      <c r="B276" s="165" t="s">
        <v>5611</v>
      </c>
      <c r="C276" s="146">
        <v>11800</v>
      </c>
      <c r="D276" s="146">
        <v>15300</v>
      </c>
      <c r="E276" s="146">
        <f t="shared" si="4"/>
        <v>10710</v>
      </c>
      <c r="F276" s="260"/>
    </row>
    <row r="277" spans="1:6" customFormat="1" ht="31" x14ac:dyDescent="0.35">
      <c r="A277" s="123">
        <v>2</v>
      </c>
      <c r="B277" s="165" t="s">
        <v>5612</v>
      </c>
      <c r="C277" s="146">
        <v>7000</v>
      </c>
      <c r="D277" s="146">
        <v>9100</v>
      </c>
      <c r="E277" s="146">
        <f t="shared" si="4"/>
        <v>6370</v>
      </c>
      <c r="F277" s="260"/>
    </row>
    <row r="278" spans="1:6" customFormat="1" ht="42" x14ac:dyDescent="0.35">
      <c r="A278" s="123">
        <v>3</v>
      </c>
      <c r="B278" s="165" t="s">
        <v>5613</v>
      </c>
      <c r="C278" s="146">
        <v>6000</v>
      </c>
      <c r="D278" s="146">
        <v>7800</v>
      </c>
      <c r="E278" s="146"/>
      <c r="F278" s="260" t="s">
        <v>2743</v>
      </c>
    </row>
    <row r="279" spans="1:6" customFormat="1" ht="42" x14ac:dyDescent="0.35">
      <c r="A279" s="123">
        <v>4</v>
      </c>
      <c r="B279" s="165" t="s">
        <v>2744</v>
      </c>
      <c r="C279" s="146">
        <v>6500</v>
      </c>
      <c r="D279" s="146">
        <v>8500</v>
      </c>
      <c r="E279" s="146">
        <f t="shared" si="4"/>
        <v>5950</v>
      </c>
      <c r="F279" s="260" t="s">
        <v>2743</v>
      </c>
    </row>
    <row r="280" spans="1:6" customFormat="1" ht="56" x14ac:dyDescent="0.35">
      <c r="A280" s="120" t="s">
        <v>313</v>
      </c>
      <c r="B280" s="122" t="s">
        <v>5614</v>
      </c>
      <c r="C280" s="345"/>
      <c r="D280" s="146"/>
      <c r="E280" s="146"/>
      <c r="F280" s="258" t="s">
        <v>5615</v>
      </c>
    </row>
    <row r="281" spans="1:6" customFormat="1" x14ac:dyDescent="0.35">
      <c r="A281" s="123">
        <v>1</v>
      </c>
      <c r="B281" s="165" t="s">
        <v>2745</v>
      </c>
      <c r="C281" s="146">
        <v>4200</v>
      </c>
      <c r="D281" s="146">
        <v>5500</v>
      </c>
      <c r="E281" s="146">
        <f t="shared" si="4"/>
        <v>3850</v>
      </c>
      <c r="F281" s="260"/>
    </row>
    <row r="282" spans="1:6" customFormat="1" x14ac:dyDescent="0.35">
      <c r="A282" s="123">
        <v>2</v>
      </c>
      <c r="B282" s="165" t="s">
        <v>2746</v>
      </c>
      <c r="C282" s="146">
        <v>3000</v>
      </c>
      <c r="D282" s="146">
        <v>4000</v>
      </c>
      <c r="E282" s="146">
        <f t="shared" si="4"/>
        <v>2800</v>
      </c>
      <c r="F282" s="260"/>
    </row>
    <row r="283" spans="1:6" customFormat="1" ht="31" x14ac:dyDescent="0.35">
      <c r="A283" s="123">
        <v>3</v>
      </c>
      <c r="B283" s="165" t="s">
        <v>5616</v>
      </c>
      <c r="C283" s="146">
        <v>1500</v>
      </c>
      <c r="D283" s="146">
        <v>3000</v>
      </c>
      <c r="E283" s="146">
        <f t="shared" si="4"/>
        <v>2100</v>
      </c>
      <c r="F283" s="258"/>
    </row>
    <row r="284" spans="1:6" customFormat="1" ht="31" x14ac:dyDescent="0.35">
      <c r="A284" s="123">
        <v>4</v>
      </c>
      <c r="B284" s="165" t="s">
        <v>5617</v>
      </c>
      <c r="C284" s="146">
        <v>2000</v>
      </c>
      <c r="D284" s="146">
        <v>2700</v>
      </c>
      <c r="E284" s="146">
        <f t="shared" si="4"/>
        <v>1890</v>
      </c>
      <c r="F284" s="258"/>
    </row>
    <row r="285" spans="1:6" customFormat="1" ht="46.5" x14ac:dyDescent="0.35">
      <c r="A285" s="123">
        <v>5</v>
      </c>
      <c r="B285" s="165" t="s">
        <v>2747</v>
      </c>
      <c r="C285" s="146">
        <v>1400</v>
      </c>
      <c r="D285" s="146">
        <v>2600</v>
      </c>
      <c r="E285" s="146"/>
      <c r="F285" s="258"/>
    </row>
    <row r="286" spans="1:6" customFormat="1" ht="31" x14ac:dyDescent="0.35">
      <c r="A286" s="123">
        <v>6</v>
      </c>
      <c r="B286" s="165" t="s">
        <v>2748</v>
      </c>
      <c r="C286" s="146">
        <v>1300</v>
      </c>
      <c r="D286" s="146">
        <v>2500</v>
      </c>
      <c r="E286" s="146">
        <f t="shared" si="4"/>
        <v>1750</v>
      </c>
      <c r="F286" s="258"/>
    </row>
    <row r="287" spans="1:6" customFormat="1" x14ac:dyDescent="0.35">
      <c r="A287" s="123">
        <v>7</v>
      </c>
      <c r="B287" s="165" t="s">
        <v>2749</v>
      </c>
      <c r="C287" s="347"/>
      <c r="D287" s="146"/>
      <c r="E287" s="146"/>
      <c r="F287" s="260"/>
    </row>
    <row r="288" spans="1:6" customFormat="1" ht="31" x14ac:dyDescent="0.35">
      <c r="A288" s="123" t="s">
        <v>32</v>
      </c>
      <c r="B288" s="165" t="s">
        <v>2750</v>
      </c>
      <c r="C288" s="346">
        <v>2000</v>
      </c>
      <c r="D288" s="146">
        <v>6600</v>
      </c>
      <c r="E288" s="146">
        <f t="shared" si="4"/>
        <v>4620</v>
      </c>
      <c r="F288" s="693" t="s">
        <v>2732</v>
      </c>
    </row>
    <row r="289" spans="1:6" customFormat="1" ht="31" x14ac:dyDescent="0.35">
      <c r="A289" s="123" t="s">
        <v>35</v>
      </c>
      <c r="B289" s="165" t="s">
        <v>2751</v>
      </c>
      <c r="C289" s="346">
        <v>2000</v>
      </c>
      <c r="D289" s="146">
        <v>3500</v>
      </c>
      <c r="E289" s="146">
        <f t="shared" si="4"/>
        <v>2450</v>
      </c>
      <c r="F289" s="694"/>
    </row>
    <row r="290" spans="1:6" customFormat="1" x14ac:dyDescent="0.35">
      <c r="A290" s="123">
        <v>8</v>
      </c>
      <c r="B290" s="165" t="s">
        <v>2752</v>
      </c>
      <c r="C290" s="146">
        <v>1800</v>
      </c>
      <c r="D290" s="146">
        <v>3000</v>
      </c>
      <c r="E290" s="146">
        <f t="shared" si="4"/>
        <v>2100</v>
      </c>
      <c r="F290" s="260"/>
    </row>
    <row r="291" spans="1:6" customFormat="1" x14ac:dyDescent="0.35">
      <c r="A291" s="123">
        <v>9</v>
      </c>
      <c r="B291" s="165" t="s">
        <v>2753</v>
      </c>
      <c r="C291" s="146"/>
      <c r="D291" s="146"/>
      <c r="E291" s="146"/>
      <c r="F291" s="260"/>
    </row>
    <row r="292" spans="1:6" customFormat="1" ht="46.5" x14ac:dyDescent="0.35">
      <c r="A292" s="123" t="s">
        <v>522</v>
      </c>
      <c r="B292" s="165" t="s">
        <v>2754</v>
      </c>
      <c r="C292" s="146">
        <v>1500</v>
      </c>
      <c r="D292" s="146">
        <v>2500</v>
      </c>
      <c r="E292" s="146">
        <f t="shared" si="4"/>
        <v>1750</v>
      </c>
      <c r="F292" s="260"/>
    </row>
    <row r="293" spans="1:6" customFormat="1" ht="31" x14ac:dyDescent="0.35">
      <c r="A293" s="123" t="s">
        <v>523</v>
      </c>
      <c r="B293" s="165" t="s">
        <v>2755</v>
      </c>
      <c r="C293" s="146"/>
      <c r="D293" s="146"/>
      <c r="E293" s="146"/>
      <c r="F293" s="260"/>
    </row>
    <row r="294" spans="1:6" customFormat="1" x14ac:dyDescent="0.35">
      <c r="A294" s="123" t="s">
        <v>2756</v>
      </c>
      <c r="B294" s="165" t="s">
        <v>5618</v>
      </c>
      <c r="C294" s="146">
        <v>1500</v>
      </c>
      <c r="D294" s="146">
        <v>6000</v>
      </c>
      <c r="E294" s="146">
        <f t="shared" si="4"/>
        <v>4200</v>
      </c>
      <c r="F294" s="260"/>
    </row>
    <row r="295" spans="1:6" customFormat="1" x14ac:dyDescent="0.35">
      <c r="A295" s="123" t="s">
        <v>2757</v>
      </c>
      <c r="B295" s="165" t="s">
        <v>153</v>
      </c>
      <c r="C295" s="146"/>
      <c r="D295" s="146">
        <v>4700</v>
      </c>
      <c r="E295" s="146">
        <f t="shared" si="4"/>
        <v>3290</v>
      </c>
      <c r="F295" s="260"/>
    </row>
    <row r="296" spans="1:6" customFormat="1" ht="46.5" x14ac:dyDescent="0.35">
      <c r="A296" s="123" t="s">
        <v>665</v>
      </c>
      <c r="B296" s="165" t="s">
        <v>5619</v>
      </c>
      <c r="C296" s="146">
        <v>1500</v>
      </c>
      <c r="D296" s="146">
        <v>2500</v>
      </c>
      <c r="E296" s="146">
        <f t="shared" si="4"/>
        <v>1750</v>
      </c>
      <c r="F296" s="260"/>
    </row>
    <row r="297" spans="1:6" customFormat="1" ht="31" x14ac:dyDescent="0.35">
      <c r="A297" s="123">
        <v>10</v>
      </c>
      <c r="B297" s="165" t="s">
        <v>5620</v>
      </c>
      <c r="C297" s="145">
        <v>800</v>
      </c>
      <c r="D297" s="146">
        <v>1500</v>
      </c>
      <c r="E297" s="146">
        <f t="shared" si="4"/>
        <v>1050</v>
      </c>
      <c r="F297" s="258"/>
    </row>
    <row r="298" spans="1:6" customFormat="1" ht="31" x14ac:dyDescent="0.35">
      <c r="A298" s="123">
        <v>11</v>
      </c>
      <c r="B298" s="165" t="s">
        <v>5621</v>
      </c>
      <c r="C298" s="146">
        <v>1000</v>
      </c>
      <c r="D298" s="146">
        <v>2000</v>
      </c>
      <c r="E298" s="146">
        <f t="shared" si="4"/>
        <v>1400</v>
      </c>
      <c r="F298" s="260"/>
    </row>
    <row r="299" spans="1:6" customFormat="1" ht="31" x14ac:dyDescent="0.35">
      <c r="A299" s="123">
        <v>12</v>
      </c>
      <c r="B299" s="165" t="s">
        <v>2758</v>
      </c>
      <c r="C299" s="145">
        <v>600</v>
      </c>
      <c r="D299" s="146">
        <v>1500</v>
      </c>
      <c r="E299" s="146">
        <f t="shared" si="4"/>
        <v>1050</v>
      </c>
      <c r="F299" s="260"/>
    </row>
    <row r="300" spans="1:6" customFormat="1" ht="28" x14ac:dyDescent="0.35">
      <c r="A300" s="123">
        <v>13</v>
      </c>
      <c r="B300" s="165" t="s">
        <v>2759</v>
      </c>
      <c r="C300" s="145">
        <v>500</v>
      </c>
      <c r="D300" s="146">
        <v>1400</v>
      </c>
      <c r="E300" s="146">
        <f t="shared" si="4"/>
        <v>980</v>
      </c>
      <c r="F300" s="258" t="s">
        <v>2760</v>
      </c>
    </row>
    <row r="301" spans="1:6" customFormat="1" ht="31" x14ac:dyDescent="0.35">
      <c r="A301" s="123">
        <v>14</v>
      </c>
      <c r="B301" s="165" t="s">
        <v>2761</v>
      </c>
      <c r="C301" s="145">
        <v>900</v>
      </c>
      <c r="D301" s="146">
        <v>1600</v>
      </c>
      <c r="E301" s="146">
        <f t="shared" si="4"/>
        <v>1120</v>
      </c>
      <c r="F301" s="258" t="s">
        <v>2760</v>
      </c>
    </row>
    <row r="302" spans="1:6" customFormat="1" ht="56" x14ac:dyDescent="0.35">
      <c r="A302" s="123">
        <v>15</v>
      </c>
      <c r="B302" s="165" t="s">
        <v>2762</v>
      </c>
      <c r="C302" s="146">
        <v>1000</v>
      </c>
      <c r="D302" s="146">
        <v>1700</v>
      </c>
      <c r="E302" s="146">
        <f t="shared" si="4"/>
        <v>1190</v>
      </c>
      <c r="F302" s="261" t="s">
        <v>2763</v>
      </c>
    </row>
    <row r="303" spans="1:6" customFormat="1" ht="56" x14ac:dyDescent="0.35">
      <c r="A303" s="123">
        <v>16</v>
      </c>
      <c r="B303" s="165" t="s">
        <v>2764</v>
      </c>
      <c r="C303" s="145">
        <v>600</v>
      </c>
      <c r="D303" s="146">
        <v>1200</v>
      </c>
      <c r="E303" s="146">
        <f t="shared" si="4"/>
        <v>840</v>
      </c>
      <c r="F303" s="261" t="s">
        <v>2763</v>
      </c>
    </row>
    <row r="304" spans="1:6" customFormat="1" x14ac:dyDescent="0.35">
      <c r="A304" s="123">
        <v>17</v>
      </c>
      <c r="B304" s="165" t="s">
        <v>2765</v>
      </c>
      <c r="C304" s="146">
        <v>1000</v>
      </c>
      <c r="D304" s="146">
        <v>1500</v>
      </c>
      <c r="E304" s="146"/>
      <c r="F304" s="258"/>
    </row>
    <row r="305" spans="1:6" customFormat="1" ht="28" x14ac:dyDescent="0.35">
      <c r="A305" s="123">
        <v>18</v>
      </c>
      <c r="B305" s="165" t="s">
        <v>2766</v>
      </c>
      <c r="C305" s="145">
        <v>800</v>
      </c>
      <c r="D305" s="146">
        <v>1400</v>
      </c>
      <c r="E305" s="146">
        <f t="shared" si="4"/>
        <v>980</v>
      </c>
      <c r="F305" s="261" t="s">
        <v>2767</v>
      </c>
    </row>
    <row r="306" spans="1:6" customFormat="1" ht="42" x14ac:dyDescent="0.35">
      <c r="A306" s="120" t="s">
        <v>372</v>
      </c>
      <c r="B306" s="122" t="s">
        <v>2768</v>
      </c>
      <c r="C306" s="345"/>
      <c r="D306" s="146"/>
      <c r="E306" s="146"/>
      <c r="F306" s="258" t="s">
        <v>2769</v>
      </c>
    </row>
    <row r="307" spans="1:6" customFormat="1" ht="77.5" x14ac:dyDescent="0.35">
      <c r="A307" s="123">
        <v>1</v>
      </c>
      <c r="B307" s="165" t="s">
        <v>6985</v>
      </c>
      <c r="C307" s="146">
        <v>4000</v>
      </c>
      <c r="D307" s="146">
        <v>5200</v>
      </c>
      <c r="E307" s="146">
        <f t="shared" si="4"/>
        <v>3640</v>
      </c>
      <c r="F307" s="261" t="s">
        <v>5254</v>
      </c>
    </row>
    <row r="308" spans="1:6" customFormat="1" ht="46.5" x14ac:dyDescent="0.35">
      <c r="A308" s="123">
        <v>2</v>
      </c>
      <c r="B308" s="165" t="s">
        <v>6986</v>
      </c>
      <c r="C308" s="146"/>
      <c r="D308" s="146"/>
      <c r="E308" s="146"/>
      <c r="F308" s="258" t="s">
        <v>5255</v>
      </c>
    </row>
    <row r="309" spans="1:6" customFormat="1" ht="31" x14ac:dyDescent="0.35">
      <c r="A309" s="123" t="s">
        <v>74</v>
      </c>
      <c r="B309" s="165" t="s">
        <v>2770</v>
      </c>
      <c r="C309" s="146">
        <v>5000</v>
      </c>
      <c r="D309" s="146">
        <v>6500</v>
      </c>
      <c r="E309" s="146"/>
      <c r="F309" s="260"/>
    </row>
    <row r="310" spans="1:6" customFormat="1" ht="84" x14ac:dyDescent="0.35">
      <c r="A310" s="123" t="s">
        <v>76</v>
      </c>
      <c r="B310" s="233" t="s">
        <v>6987</v>
      </c>
      <c r="C310" s="146">
        <v>4000</v>
      </c>
      <c r="D310" s="146">
        <v>5200</v>
      </c>
      <c r="E310" s="146">
        <f t="shared" ref="E310" si="5">ROUND(D310*0.7,-1)</f>
        <v>3640</v>
      </c>
      <c r="F310" s="269" t="s">
        <v>6988</v>
      </c>
    </row>
    <row r="311" spans="1:6" customFormat="1" ht="140" x14ac:dyDescent="0.35">
      <c r="A311" s="123">
        <v>3</v>
      </c>
      <c r="B311" s="165" t="s">
        <v>6989</v>
      </c>
      <c r="C311" s="145"/>
      <c r="D311" s="146"/>
      <c r="E311" s="146"/>
      <c r="F311" s="262" t="s">
        <v>6990</v>
      </c>
    </row>
    <row r="312" spans="1:6" customFormat="1" ht="31" x14ac:dyDescent="0.35">
      <c r="A312" s="123" t="s">
        <v>83</v>
      </c>
      <c r="B312" s="165" t="s">
        <v>2771</v>
      </c>
      <c r="C312" s="146">
        <v>5000</v>
      </c>
      <c r="D312" s="146">
        <v>6500</v>
      </c>
      <c r="E312" s="146">
        <f t="shared" si="4"/>
        <v>4550</v>
      </c>
      <c r="F312" s="261" t="s">
        <v>2772</v>
      </c>
    </row>
    <row r="313" spans="1:6" customFormat="1" ht="31" x14ac:dyDescent="0.35">
      <c r="A313" s="123" t="s">
        <v>84</v>
      </c>
      <c r="B313" s="165" t="s">
        <v>6991</v>
      </c>
      <c r="C313" s="146">
        <v>7000</v>
      </c>
      <c r="D313" s="146">
        <v>9100</v>
      </c>
      <c r="E313" s="146">
        <f t="shared" si="4"/>
        <v>6370</v>
      </c>
      <c r="F313" s="260"/>
    </row>
    <row r="314" spans="1:6" customFormat="1" ht="31" x14ac:dyDescent="0.35">
      <c r="A314" s="123" t="s">
        <v>1426</v>
      </c>
      <c r="B314" s="165" t="s">
        <v>2773</v>
      </c>
      <c r="C314" s="146">
        <v>3500</v>
      </c>
      <c r="D314" s="146">
        <v>4600</v>
      </c>
      <c r="E314" s="146">
        <f t="shared" si="4"/>
        <v>3220</v>
      </c>
      <c r="F314" s="258"/>
    </row>
    <row r="315" spans="1:6" customFormat="1" ht="31" x14ac:dyDescent="0.35">
      <c r="A315" s="123" t="s">
        <v>2022</v>
      </c>
      <c r="B315" s="165" t="s">
        <v>2774</v>
      </c>
      <c r="C315" s="146">
        <v>2000</v>
      </c>
      <c r="D315" s="146">
        <v>3000</v>
      </c>
      <c r="E315" s="146">
        <f t="shared" si="4"/>
        <v>2100</v>
      </c>
      <c r="F315" s="258" t="s">
        <v>2775</v>
      </c>
    </row>
    <row r="316" spans="1:6" customFormat="1" ht="31" x14ac:dyDescent="0.35">
      <c r="A316" s="123" t="s">
        <v>2024</v>
      </c>
      <c r="B316" s="165" t="s">
        <v>2776</v>
      </c>
      <c r="C316" s="146">
        <v>1000</v>
      </c>
      <c r="D316" s="146">
        <v>2000</v>
      </c>
      <c r="E316" s="146"/>
      <c r="F316" s="258"/>
    </row>
    <row r="317" spans="1:6" customFormat="1" ht="31" x14ac:dyDescent="0.35">
      <c r="A317" s="123">
        <v>4</v>
      </c>
      <c r="B317" s="165" t="s">
        <v>5622</v>
      </c>
      <c r="C317" s="146">
        <v>3000</v>
      </c>
      <c r="D317" s="146">
        <v>3900</v>
      </c>
      <c r="E317" s="146">
        <f t="shared" si="4"/>
        <v>2730</v>
      </c>
      <c r="F317" s="260"/>
    </row>
    <row r="318" spans="1:6" customFormat="1" ht="42" x14ac:dyDescent="0.35">
      <c r="A318" s="123">
        <v>5</v>
      </c>
      <c r="B318" s="165" t="s">
        <v>2777</v>
      </c>
      <c r="C318" s="145"/>
      <c r="D318" s="146"/>
      <c r="E318" s="146"/>
      <c r="F318" s="261" t="s">
        <v>2778</v>
      </c>
    </row>
    <row r="319" spans="1:6" customFormat="1" ht="28" x14ac:dyDescent="0.35">
      <c r="A319" s="123" t="s">
        <v>509</v>
      </c>
      <c r="B319" s="165" t="s">
        <v>2779</v>
      </c>
      <c r="C319" s="146">
        <v>2000</v>
      </c>
      <c r="D319" s="146">
        <v>2600</v>
      </c>
      <c r="E319" s="146">
        <f t="shared" si="4"/>
        <v>1820</v>
      </c>
      <c r="F319" s="258" t="s">
        <v>2772</v>
      </c>
    </row>
    <row r="320" spans="1:6" customFormat="1" x14ac:dyDescent="0.35">
      <c r="A320" s="123" t="s">
        <v>511</v>
      </c>
      <c r="B320" s="165" t="s">
        <v>2780</v>
      </c>
      <c r="C320" s="146">
        <v>1500</v>
      </c>
      <c r="D320" s="146">
        <v>2000</v>
      </c>
      <c r="E320" s="146"/>
      <c r="F320" s="258"/>
    </row>
    <row r="321" spans="1:6" customFormat="1" ht="31" x14ac:dyDescent="0.35">
      <c r="A321" s="123">
        <v>6</v>
      </c>
      <c r="B321" s="165" t="s">
        <v>2781</v>
      </c>
      <c r="C321" s="146"/>
      <c r="D321" s="146">
        <v>1000</v>
      </c>
      <c r="E321" s="146">
        <f t="shared" si="4"/>
        <v>700</v>
      </c>
      <c r="F321" s="258" t="s">
        <v>2512</v>
      </c>
    </row>
    <row r="322" spans="1:6" customFormat="1" x14ac:dyDescent="0.35">
      <c r="A322" s="120" t="s">
        <v>406</v>
      </c>
      <c r="B322" s="122" t="s">
        <v>2782</v>
      </c>
      <c r="C322" s="146"/>
      <c r="D322" s="146"/>
      <c r="E322" s="146"/>
      <c r="F322" s="260"/>
    </row>
    <row r="323" spans="1:6" customFormat="1" x14ac:dyDescent="0.35">
      <c r="A323" s="123">
        <v>1</v>
      </c>
      <c r="B323" s="165" t="s">
        <v>2783</v>
      </c>
      <c r="C323" s="146">
        <v>1000</v>
      </c>
      <c r="D323" s="146">
        <v>1500</v>
      </c>
      <c r="E323" s="146">
        <f t="shared" si="4"/>
        <v>1050</v>
      </c>
      <c r="F323" s="260"/>
    </row>
    <row r="324" spans="1:6" customFormat="1" x14ac:dyDescent="0.35">
      <c r="A324" s="123">
        <v>2</v>
      </c>
      <c r="B324" s="165" t="s">
        <v>2784</v>
      </c>
      <c r="C324" s="145">
        <v>600</v>
      </c>
      <c r="D324" s="146">
        <v>1000</v>
      </c>
      <c r="E324" s="146">
        <f t="shared" si="4"/>
        <v>700</v>
      </c>
      <c r="F324" s="260"/>
    </row>
    <row r="325" spans="1:6" customFormat="1" ht="31" x14ac:dyDescent="0.35">
      <c r="A325" s="123">
        <v>3</v>
      </c>
      <c r="B325" s="165" t="s">
        <v>2785</v>
      </c>
      <c r="C325" s="146">
        <v>1500</v>
      </c>
      <c r="D325" s="146">
        <v>2000</v>
      </c>
      <c r="E325" s="146">
        <f t="shared" si="4"/>
        <v>1400</v>
      </c>
      <c r="F325" s="260"/>
    </row>
    <row r="326" spans="1:6" customFormat="1" x14ac:dyDescent="0.35">
      <c r="A326" s="123">
        <v>4</v>
      </c>
      <c r="B326" s="165" t="s">
        <v>2786</v>
      </c>
      <c r="C326" s="146">
        <v>1000</v>
      </c>
      <c r="D326" s="146">
        <v>1500</v>
      </c>
      <c r="E326" s="146">
        <f t="shared" si="4"/>
        <v>1050</v>
      </c>
      <c r="F326" s="260"/>
    </row>
    <row r="327" spans="1:6" customFormat="1" ht="31" x14ac:dyDescent="0.35">
      <c r="A327" s="123">
        <v>5</v>
      </c>
      <c r="B327" s="165" t="s">
        <v>2787</v>
      </c>
      <c r="C327" s="145">
        <v>500</v>
      </c>
      <c r="D327" s="146">
        <v>800</v>
      </c>
      <c r="E327" s="146">
        <f t="shared" si="4"/>
        <v>560</v>
      </c>
      <c r="F327" s="260"/>
    </row>
    <row r="328" spans="1:6" customFormat="1" ht="31" x14ac:dyDescent="0.35">
      <c r="A328" s="123">
        <v>6</v>
      </c>
      <c r="B328" s="165" t="s">
        <v>2788</v>
      </c>
      <c r="C328" s="145">
        <v>500</v>
      </c>
      <c r="D328" s="146">
        <v>800</v>
      </c>
      <c r="E328" s="146">
        <f t="shared" si="4"/>
        <v>560</v>
      </c>
      <c r="F328" s="260"/>
    </row>
    <row r="329" spans="1:6" customFormat="1" ht="31" x14ac:dyDescent="0.35">
      <c r="A329" s="123">
        <v>7</v>
      </c>
      <c r="B329" s="165" t="s">
        <v>2789</v>
      </c>
      <c r="C329" s="145">
        <v>600</v>
      </c>
      <c r="D329" s="146">
        <v>900</v>
      </c>
      <c r="E329" s="146"/>
      <c r="F329" s="260"/>
    </row>
    <row r="330" spans="1:6" customFormat="1" ht="31" x14ac:dyDescent="0.35">
      <c r="A330" s="123">
        <v>8</v>
      </c>
      <c r="B330" s="165" t="s">
        <v>5623</v>
      </c>
      <c r="C330" s="145">
        <v>500</v>
      </c>
      <c r="D330" s="146">
        <v>800</v>
      </c>
      <c r="E330" s="146">
        <f t="shared" si="4"/>
        <v>560</v>
      </c>
      <c r="F330" s="260"/>
    </row>
    <row r="331" spans="1:6" customFormat="1" ht="31" x14ac:dyDescent="0.35">
      <c r="A331" s="123">
        <v>9</v>
      </c>
      <c r="B331" s="165" t="s">
        <v>2790</v>
      </c>
      <c r="C331" s="145"/>
      <c r="D331" s="146"/>
      <c r="E331" s="146"/>
      <c r="F331" s="258"/>
    </row>
    <row r="332" spans="1:6" customFormat="1" ht="31" x14ac:dyDescent="0.35">
      <c r="A332" s="123" t="s">
        <v>522</v>
      </c>
      <c r="B332" s="165" t="s">
        <v>2791</v>
      </c>
      <c r="C332" s="145">
        <v>700</v>
      </c>
      <c r="D332" s="146">
        <v>1000</v>
      </c>
      <c r="E332" s="146">
        <f t="shared" ref="E332:E394" si="6">ROUND(D332*0.7,-1)</f>
        <v>700</v>
      </c>
      <c r="F332" s="258"/>
    </row>
    <row r="333" spans="1:6" customFormat="1" ht="31" x14ac:dyDescent="0.35">
      <c r="A333" s="123" t="s">
        <v>523</v>
      </c>
      <c r="B333" s="165" t="s">
        <v>2792</v>
      </c>
      <c r="C333" s="145">
        <v>350</v>
      </c>
      <c r="D333" s="146">
        <v>500</v>
      </c>
      <c r="E333" s="146">
        <f t="shared" si="6"/>
        <v>350</v>
      </c>
      <c r="F333" s="258"/>
    </row>
    <row r="334" spans="1:6" customFormat="1" ht="28" x14ac:dyDescent="0.35">
      <c r="A334" s="123" t="s">
        <v>665</v>
      </c>
      <c r="B334" s="165" t="s">
        <v>5624</v>
      </c>
      <c r="C334" s="145"/>
      <c r="D334" s="146">
        <v>600</v>
      </c>
      <c r="E334" s="146">
        <f t="shared" si="6"/>
        <v>420</v>
      </c>
      <c r="F334" s="260" t="s">
        <v>2793</v>
      </c>
    </row>
    <row r="335" spans="1:6" customFormat="1" ht="31" x14ac:dyDescent="0.35">
      <c r="A335" s="123" t="s">
        <v>708</v>
      </c>
      <c r="B335" s="165" t="s">
        <v>2794</v>
      </c>
      <c r="C335" s="145">
        <v>350</v>
      </c>
      <c r="D335" s="146">
        <v>500</v>
      </c>
      <c r="E335" s="146">
        <f t="shared" si="6"/>
        <v>350</v>
      </c>
      <c r="F335" s="258"/>
    </row>
    <row r="336" spans="1:6" customFormat="1" ht="31" x14ac:dyDescent="0.35">
      <c r="A336" s="123">
        <v>10</v>
      </c>
      <c r="B336" s="165" t="s">
        <v>2795</v>
      </c>
      <c r="C336" s="145">
        <v>350</v>
      </c>
      <c r="D336" s="146">
        <v>500</v>
      </c>
      <c r="E336" s="146">
        <f t="shared" si="6"/>
        <v>350</v>
      </c>
      <c r="F336" s="258"/>
    </row>
    <row r="337" spans="1:6" customFormat="1" x14ac:dyDescent="0.35">
      <c r="A337" s="123">
        <v>11</v>
      </c>
      <c r="B337" s="165" t="s">
        <v>5625</v>
      </c>
      <c r="C337" s="145">
        <v>350</v>
      </c>
      <c r="D337" s="146">
        <v>500</v>
      </c>
      <c r="E337" s="146">
        <f t="shared" si="6"/>
        <v>350</v>
      </c>
      <c r="F337" s="258"/>
    </row>
    <row r="338" spans="1:6" customFormat="1" ht="31" x14ac:dyDescent="0.35">
      <c r="A338" s="123">
        <v>12</v>
      </c>
      <c r="B338" s="165" t="s">
        <v>5626</v>
      </c>
      <c r="C338" s="145">
        <v>500</v>
      </c>
      <c r="D338" s="146">
        <v>800</v>
      </c>
      <c r="E338" s="146">
        <f t="shared" si="6"/>
        <v>560</v>
      </c>
      <c r="F338" s="258"/>
    </row>
    <row r="339" spans="1:6" customFormat="1" ht="31" x14ac:dyDescent="0.35">
      <c r="A339" s="123">
        <v>13</v>
      </c>
      <c r="B339" s="165" t="s">
        <v>2796</v>
      </c>
      <c r="C339" s="145">
        <v>350</v>
      </c>
      <c r="D339" s="146">
        <v>500</v>
      </c>
      <c r="E339" s="146"/>
      <c r="F339" s="258"/>
    </row>
    <row r="340" spans="1:6" customFormat="1" ht="31" x14ac:dyDescent="0.35">
      <c r="A340" s="123">
        <v>14</v>
      </c>
      <c r="B340" s="165" t="s">
        <v>2797</v>
      </c>
      <c r="C340" s="145">
        <v>350</v>
      </c>
      <c r="D340" s="146">
        <v>500</v>
      </c>
      <c r="E340" s="146">
        <f t="shared" si="6"/>
        <v>350</v>
      </c>
      <c r="F340" s="258"/>
    </row>
    <row r="341" spans="1:6" customFormat="1" x14ac:dyDescent="0.35">
      <c r="A341" s="123">
        <v>15</v>
      </c>
      <c r="B341" s="165" t="s">
        <v>5627</v>
      </c>
      <c r="C341" s="145"/>
      <c r="D341" s="146"/>
      <c r="E341" s="146"/>
      <c r="F341" s="258"/>
    </row>
    <row r="342" spans="1:6" customFormat="1" x14ac:dyDescent="0.35">
      <c r="A342" s="123" t="s">
        <v>1210</v>
      </c>
      <c r="B342" s="165" t="s">
        <v>5628</v>
      </c>
      <c r="C342" s="146">
        <v>1200</v>
      </c>
      <c r="D342" s="146">
        <v>4000</v>
      </c>
      <c r="E342" s="146">
        <f t="shared" si="6"/>
        <v>2800</v>
      </c>
      <c r="F342" s="260"/>
    </row>
    <row r="343" spans="1:6" customFormat="1" x14ac:dyDescent="0.35">
      <c r="A343" s="123" t="s">
        <v>1212</v>
      </c>
      <c r="B343" s="165" t="s">
        <v>2798</v>
      </c>
      <c r="C343" s="145">
        <v>800</v>
      </c>
      <c r="D343" s="146">
        <v>1000</v>
      </c>
      <c r="E343" s="146">
        <f t="shared" si="6"/>
        <v>700</v>
      </c>
      <c r="F343" s="258"/>
    </row>
    <row r="344" spans="1:6" customFormat="1" x14ac:dyDescent="0.35">
      <c r="A344" s="123" t="s">
        <v>2799</v>
      </c>
      <c r="B344" s="165" t="s">
        <v>2800</v>
      </c>
      <c r="C344" s="145">
        <v>500</v>
      </c>
      <c r="D344" s="146">
        <v>700</v>
      </c>
      <c r="E344" s="146"/>
      <c r="F344" s="258"/>
    </row>
    <row r="345" spans="1:6" customFormat="1" ht="31" x14ac:dyDescent="0.35">
      <c r="A345" s="123" t="s">
        <v>2801</v>
      </c>
      <c r="B345" s="165" t="s">
        <v>5629</v>
      </c>
      <c r="C345" s="145"/>
      <c r="D345" s="146">
        <v>400</v>
      </c>
      <c r="E345" s="146">
        <f t="shared" si="6"/>
        <v>280</v>
      </c>
      <c r="F345" s="258" t="s">
        <v>2519</v>
      </c>
    </row>
    <row r="346" spans="1:6" customFormat="1" x14ac:dyDescent="0.35">
      <c r="A346" s="123">
        <v>16</v>
      </c>
      <c r="B346" s="165" t="s">
        <v>2802</v>
      </c>
      <c r="C346" s="145"/>
      <c r="D346" s="146"/>
      <c r="E346" s="146"/>
      <c r="F346" s="258"/>
    </row>
    <row r="347" spans="1:6" customFormat="1" x14ac:dyDescent="0.35">
      <c r="A347" s="123" t="s">
        <v>731</v>
      </c>
      <c r="B347" s="165" t="s">
        <v>2803</v>
      </c>
      <c r="C347" s="145">
        <v>420</v>
      </c>
      <c r="D347" s="146">
        <v>500</v>
      </c>
      <c r="E347" s="146">
        <f t="shared" si="6"/>
        <v>350</v>
      </c>
      <c r="F347" s="260"/>
    </row>
    <row r="348" spans="1:6" customFormat="1" x14ac:dyDescent="0.35">
      <c r="A348" s="123" t="s">
        <v>733</v>
      </c>
      <c r="B348" s="165" t="s">
        <v>2804</v>
      </c>
      <c r="C348" s="145">
        <v>420</v>
      </c>
      <c r="D348" s="146">
        <v>500</v>
      </c>
      <c r="E348" s="146"/>
      <c r="F348" s="260"/>
    </row>
    <row r="349" spans="1:6" customFormat="1" x14ac:dyDescent="0.35">
      <c r="A349" s="123">
        <v>17</v>
      </c>
      <c r="B349" s="165" t="s">
        <v>2805</v>
      </c>
      <c r="C349" s="145">
        <v>380</v>
      </c>
      <c r="D349" s="146">
        <v>500</v>
      </c>
      <c r="E349" s="146">
        <f t="shared" si="6"/>
        <v>350</v>
      </c>
      <c r="F349" s="260"/>
    </row>
    <row r="350" spans="1:6" customFormat="1" x14ac:dyDescent="0.35">
      <c r="A350" s="123">
        <v>18</v>
      </c>
      <c r="B350" s="165" t="s">
        <v>5630</v>
      </c>
      <c r="C350" s="145"/>
      <c r="D350" s="146"/>
      <c r="E350" s="146"/>
      <c r="F350" s="258"/>
    </row>
    <row r="351" spans="1:6" customFormat="1" x14ac:dyDescent="0.35">
      <c r="A351" s="123" t="s">
        <v>114</v>
      </c>
      <c r="B351" s="165" t="s">
        <v>2806</v>
      </c>
      <c r="C351" s="145">
        <v>600</v>
      </c>
      <c r="D351" s="146">
        <v>800</v>
      </c>
      <c r="E351" s="146">
        <f t="shared" si="6"/>
        <v>560</v>
      </c>
      <c r="F351" s="258"/>
    </row>
    <row r="352" spans="1:6" customFormat="1" ht="31" x14ac:dyDescent="0.35">
      <c r="A352" s="123" t="s">
        <v>726</v>
      </c>
      <c r="B352" s="165" t="s">
        <v>2807</v>
      </c>
      <c r="C352" s="145">
        <v>800</v>
      </c>
      <c r="D352" s="146">
        <v>1000</v>
      </c>
      <c r="E352" s="146"/>
      <c r="F352" s="258"/>
    </row>
    <row r="353" spans="1:6" customFormat="1" ht="31" x14ac:dyDescent="0.35">
      <c r="A353" s="123" t="s">
        <v>1362</v>
      </c>
      <c r="B353" s="165" t="s">
        <v>5631</v>
      </c>
      <c r="C353" s="145">
        <v>600</v>
      </c>
      <c r="D353" s="146">
        <v>800</v>
      </c>
      <c r="E353" s="146">
        <f t="shared" si="6"/>
        <v>560</v>
      </c>
      <c r="F353" s="258"/>
    </row>
    <row r="354" spans="1:6" customFormat="1" x14ac:dyDescent="0.35">
      <c r="A354" s="123" t="s">
        <v>2808</v>
      </c>
      <c r="B354" s="165" t="s">
        <v>2809</v>
      </c>
      <c r="C354" s="145"/>
      <c r="D354" s="146"/>
      <c r="E354" s="146"/>
      <c r="F354" s="258"/>
    </row>
    <row r="355" spans="1:6" customFormat="1" ht="31" x14ac:dyDescent="0.35">
      <c r="A355" s="123" t="s">
        <v>2810</v>
      </c>
      <c r="B355" s="165" t="s">
        <v>5632</v>
      </c>
      <c r="C355" s="145">
        <v>400</v>
      </c>
      <c r="D355" s="146">
        <v>600</v>
      </c>
      <c r="E355" s="146">
        <f t="shared" si="6"/>
        <v>420</v>
      </c>
      <c r="F355" s="258"/>
    </row>
    <row r="356" spans="1:6" customFormat="1" x14ac:dyDescent="0.35">
      <c r="A356" s="123" t="s">
        <v>2811</v>
      </c>
      <c r="B356" s="165" t="s">
        <v>2812</v>
      </c>
      <c r="C356" s="145">
        <v>320</v>
      </c>
      <c r="D356" s="146">
        <v>500</v>
      </c>
      <c r="E356" s="146">
        <f t="shared" si="6"/>
        <v>350</v>
      </c>
      <c r="F356" s="260"/>
    </row>
    <row r="357" spans="1:6" customFormat="1" x14ac:dyDescent="0.35">
      <c r="A357" s="123" t="s">
        <v>2813</v>
      </c>
      <c r="B357" s="165" t="s">
        <v>6992</v>
      </c>
      <c r="C357" s="145"/>
      <c r="D357" s="146">
        <v>400</v>
      </c>
      <c r="E357" s="146">
        <f t="shared" si="6"/>
        <v>280</v>
      </c>
      <c r="F357" s="260" t="s">
        <v>2616</v>
      </c>
    </row>
    <row r="358" spans="1:6" customFormat="1" ht="31" x14ac:dyDescent="0.35">
      <c r="A358" s="123" t="s">
        <v>2808</v>
      </c>
      <c r="B358" s="165" t="s">
        <v>2814</v>
      </c>
      <c r="C358" s="145">
        <v>320</v>
      </c>
      <c r="D358" s="146">
        <v>500</v>
      </c>
      <c r="E358" s="146">
        <f t="shared" si="6"/>
        <v>350</v>
      </c>
      <c r="F358" s="260"/>
    </row>
    <row r="359" spans="1:6" customFormat="1" x14ac:dyDescent="0.35">
      <c r="A359" s="123">
        <v>19</v>
      </c>
      <c r="B359" s="165" t="s">
        <v>2815</v>
      </c>
      <c r="C359" s="145">
        <v>500</v>
      </c>
      <c r="D359" s="146">
        <v>800</v>
      </c>
      <c r="E359" s="146">
        <f t="shared" si="6"/>
        <v>560</v>
      </c>
      <c r="F359" s="260"/>
    </row>
    <row r="360" spans="1:6" customFormat="1" ht="31" x14ac:dyDescent="0.35">
      <c r="A360" s="123">
        <v>20</v>
      </c>
      <c r="B360" s="165" t="s">
        <v>5633</v>
      </c>
      <c r="C360" s="145">
        <v>500</v>
      </c>
      <c r="D360" s="146">
        <v>800</v>
      </c>
      <c r="E360" s="146">
        <f t="shared" si="6"/>
        <v>560</v>
      </c>
      <c r="F360" s="258"/>
    </row>
    <row r="361" spans="1:6" customFormat="1" ht="46.5" x14ac:dyDescent="0.35">
      <c r="A361" s="123">
        <v>21</v>
      </c>
      <c r="B361" s="165" t="s">
        <v>5634</v>
      </c>
      <c r="C361" s="145">
        <v>500</v>
      </c>
      <c r="D361" s="146">
        <v>800</v>
      </c>
      <c r="E361" s="146">
        <f t="shared" si="6"/>
        <v>560</v>
      </c>
      <c r="F361" s="258"/>
    </row>
    <row r="362" spans="1:6" customFormat="1" x14ac:dyDescent="0.35">
      <c r="A362" s="123">
        <v>22</v>
      </c>
      <c r="B362" s="165" t="s">
        <v>5635</v>
      </c>
      <c r="C362" s="145">
        <v>500</v>
      </c>
      <c r="D362" s="146">
        <v>800</v>
      </c>
      <c r="E362" s="146">
        <f t="shared" si="6"/>
        <v>560</v>
      </c>
      <c r="F362" s="258"/>
    </row>
    <row r="363" spans="1:6" customFormat="1" ht="31" x14ac:dyDescent="0.35">
      <c r="A363" s="123">
        <v>23</v>
      </c>
      <c r="B363" s="165" t="s">
        <v>5636</v>
      </c>
      <c r="C363" s="145">
        <v>350</v>
      </c>
      <c r="D363" s="146">
        <v>550</v>
      </c>
      <c r="E363" s="146">
        <f t="shared" si="6"/>
        <v>390</v>
      </c>
      <c r="F363" s="260"/>
    </row>
    <row r="364" spans="1:6" customFormat="1" x14ac:dyDescent="0.35">
      <c r="A364" s="123">
        <v>24</v>
      </c>
      <c r="B364" s="165" t="s">
        <v>5637</v>
      </c>
      <c r="C364" s="145">
        <v>400</v>
      </c>
      <c r="D364" s="146">
        <v>600</v>
      </c>
      <c r="E364" s="146">
        <f t="shared" si="6"/>
        <v>420</v>
      </c>
      <c r="F364" s="258"/>
    </row>
    <row r="365" spans="1:6" customFormat="1" ht="31" x14ac:dyDescent="0.35">
      <c r="A365" s="123">
        <v>25</v>
      </c>
      <c r="B365" s="165" t="s">
        <v>5638</v>
      </c>
      <c r="C365" s="145">
        <v>350</v>
      </c>
      <c r="D365" s="146">
        <v>500</v>
      </c>
      <c r="E365" s="146">
        <f t="shared" si="6"/>
        <v>350</v>
      </c>
      <c r="F365" s="258"/>
    </row>
    <row r="366" spans="1:6" customFormat="1" ht="46.5" x14ac:dyDescent="0.35">
      <c r="A366" s="123">
        <v>26</v>
      </c>
      <c r="B366" s="165" t="s">
        <v>2816</v>
      </c>
      <c r="C366" s="145">
        <v>320</v>
      </c>
      <c r="D366" s="146">
        <v>500</v>
      </c>
      <c r="E366" s="146">
        <f t="shared" si="6"/>
        <v>350</v>
      </c>
      <c r="F366" s="260"/>
    </row>
    <row r="367" spans="1:6" customFormat="1" x14ac:dyDescent="0.35">
      <c r="A367" s="123">
        <v>27</v>
      </c>
      <c r="B367" s="165" t="s">
        <v>5639</v>
      </c>
      <c r="C367" s="145">
        <v>320</v>
      </c>
      <c r="D367" s="146">
        <v>500</v>
      </c>
      <c r="E367" s="146">
        <f t="shared" si="6"/>
        <v>350</v>
      </c>
      <c r="F367" s="258"/>
    </row>
    <row r="368" spans="1:6" customFormat="1" x14ac:dyDescent="0.35">
      <c r="A368" s="123">
        <v>28</v>
      </c>
      <c r="B368" s="165" t="s">
        <v>5640</v>
      </c>
      <c r="C368" s="145">
        <v>370</v>
      </c>
      <c r="D368" s="146">
        <v>500</v>
      </c>
      <c r="E368" s="146">
        <f t="shared" si="6"/>
        <v>350</v>
      </c>
      <c r="F368" s="258"/>
    </row>
    <row r="369" spans="1:6" customFormat="1" ht="31" x14ac:dyDescent="0.35">
      <c r="A369" s="123">
        <v>29</v>
      </c>
      <c r="B369" s="165" t="s">
        <v>5641</v>
      </c>
      <c r="C369" s="145">
        <v>360</v>
      </c>
      <c r="D369" s="146">
        <v>500</v>
      </c>
      <c r="E369" s="146">
        <f t="shared" si="6"/>
        <v>350</v>
      </c>
      <c r="F369" s="258"/>
    </row>
    <row r="370" spans="1:6" customFormat="1" x14ac:dyDescent="0.35">
      <c r="A370" s="123">
        <v>30</v>
      </c>
      <c r="B370" s="165" t="s">
        <v>5642</v>
      </c>
      <c r="C370" s="145">
        <v>360</v>
      </c>
      <c r="D370" s="146">
        <v>500</v>
      </c>
      <c r="E370" s="146"/>
      <c r="F370" s="258"/>
    </row>
    <row r="371" spans="1:6" customFormat="1" ht="31" x14ac:dyDescent="0.35">
      <c r="A371" s="123">
        <v>31</v>
      </c>
      <c r="B371" s="165" t="s">
        <v>5643</v>
      </c>
      <c r="C371" s="145">
        <v>360</v>
      </c>
      <c r="D371" s="146">
        <v>500</v>
      </c>
      <c r="E371" s="146">
        <f t="shared" si="6"/>
        <v>350</v>
      </c>
      <c r="F371" s="258"/>
    </row>
    <row r="372" spans="1:6" customFormat="1" ht="98" x14ac:dyDescent="0.35">
      <c r="A372" s="120" t="s">
        <v>408</v>
      </c>
      <c r="B372" s="122" t="s">
        <v>6993</v>
      </c>
      <c r="C372" s="145"/>
      <c r="D372" s="146"/>
      <c r="E372" s="146"/>
      <c r="F372" s="258" t="s">
        <v>6994</v>
      </c>
    </row>
    <row r="373" spans="1:6" customFormat="1" ht="42" x14ac:dyDescent="0.35">
      <c r="A373" s="123">
        <v>1</v>
      </c>
      <c r="B373" s="165" t="s">
        <v>2817</v>
      </c>
      <c r="C373" s="146">
        <v>6000</v>
      </c>
      <c r="D373" s="146">
        <v>7800</v>
      </c>
      <c r="E373" s="146">
        <f t="shared" si="6"/>
        <v>5460</v>
      </c>
      <c r="F373" s="258" t="s">
        <v>5256</v>
      </c>
    </row>
    <row r="374" spans="1:6" customFormat="1" x14ac:dyDescent="0.35">
      <c r="A374" s="123">
        <v>2</v>
      </c>
      <c r="B374" s="165" t="s">
        <v>2818</v>
      </c>
      <c r="C374" s="146">
        <v>5000</v>
      </c>
      <c r="D374" s="146">
        <v>6500</v>
      </c>
      <c r="E374" s="146">
        <f t="shared" si="6"/>
        <v>4550</v>
      </c>
      <c r="F374" s="258"/>
    </row>
    <row r="375" spans="1:6" customFormat="1" ht="28" x14ac:dyDescent="0.35">
      <c r="A375" s="123">
        <v>3</v>
      </c>
      <c r="B375" s="165" t="s">
        <v>2819</v>
      </c>
      <c r="C375" s="146">
        <v>4500</v>
      </c>
      <c r="D375" s="146">
        <v>5900</v>
      </c>
      <c r="E375" s="146"/>
      <c r="F375" s="258" t="s">
        <v>2820</v>
      </c>
    </row>
    <row r="376" spans="1:6" customFormat="1" ht="31" x14ac:dyDescent="0.35">
      <c r="A376" s="123">
        <v>4</v>
      </c>
      <c r="B376" s="165" t="s">
        <v>2821</v>
      </c>
      <c r="C376" s="146">
        <v>3500</v>
      </c>
      <c r="D376" s="146">
        <v>4600</v>
      </c>
      <c r="E376" s="146">
        <f t="shared" si="6"/>
        <v>3220</v>
      </c>
      <c r="F376" s="258" t="s">
        <v>2820</v>
      </c>
    </row>
    <row r="377" spans="1:6" customFormat="1" x14ac:dyDescent="0.35">
      <c r="A377" s="120" t="s">
        <v>410</v>
      </c>
      <c r="B377" s="122" t="s">
        <v>2822</v>
      </c>
      <c r="C377" s="145"/>
      <c r="D377" s="146"/>
      <c r="E377" s="146"/>
      <c r="F377" s="258"/>
    </row>
    <row r="378" spans="1:6" customFormat="1" ht="31" x14ac:dyDescent="0.35">
      <c r="A378" s="123">
        <v>1</v>
      </c>
      <c r="B378" s="165" t="s">
        <v>5644</v>
      </c>
      <c r="C378" s="146">
        <v>2500</v>
      </c>
      <c r="D378" s="146">
        <v>3500</v>
      </c>
      <c r="E378" s="146">
        <f t="shared" si="6"/>
        <v>2450</v>
      </c>
      <c r="F378" s="258"/>
    </row>
    <row r="379" spans="1:6" customFormat="1" ht="31" x14ac:dyDescent="0.35">
      <c r="A379" s="123">
        <v>2</v>
      </c>
      <c r="B379" s="165" t="s">
        <v>5645</v>
      </c>
      <c r="C379" s="146">
        <v>2200</v>
      </c>
      <c r="D379" s="146">
        <v>3000</v>
      </c>
      <c r="E379" s="146"/>
      <c r="F379" s="258"/>
    </row>
    <row r="380" spans="1:6" customFormat="1" ht="31" x14ac:dyDescent="0.35">
      <c r="A380" s="123">
        <v>3</v>
      </c>
      <c r="B380" s="165" t="s">
        <v>2823</v>
      </c>
      <c r="C380" s="146">
        <v>1700</v>
      </c>
      <c r="D380" s="146">
        <v>2500</v>
      </c>
      <c r="E380" s="146">
        <f t="shared" si="6"/>
        <v>1750</v>
      </c>
      <c r="F380" s="258"/>
    </row>
    <row r="381" spans="1:6" customFormat="1" ht="31" x14ac:dyDescent="0.35">
      <c r="A381" s="123">
        <v>4</v>
      </c>
      <c r="B381" s="165" t="s">
        <v>2824</v>
      </c>
      <c r="C381" s="145"/>
      <c r="D381" s="146"/>
      <c r="E381" s="146"/>
      <c r="F381" s="258"/>
    </row>
    <row r="382" spans="1:6" customFormat="1" ht="31" x14ac:dyDescent="0.35">
      <c r="A382" s="123" t="s">
        <v>31</v>
      </c>
      <c r="B382" s="165" t="s">
        <v>2825</v>
      </c>
      <c r="C382" s="145">
        <v>1400</v>
      </c>
      <c r="D382" s="146">
        <v>2000</v>
      </c>
      <c r="E382" s="146">
        <f t="shared" si="6"/>
        <v>1400</v>
      </c>
      <c r="F382" s="258"/>
    </row>
    <row r="383" spans="1:6" customFormat="1" ht="31" x14ac:dyDescent="0.35">
      <c r="A383" s="123" t="s">
        <v>34</v>
      </c>
      <c r="B383" s="165" t="s">
        <v>2826</v>
      </c>
      <c r="C383" s="146">
        <v>1000</v>
      </c>
      <c r="D383" s="146">
        <v>2500</v>
      </c>
      <c r="E383" s="146"/>
      <c r="F383" s="258"/>
    </row>
    <row r="384" spans="1:6" customFormat="1" x14ac:dyDescent="0.35">
      <c r="A384" s="123">
        <v>5</v>
      </c>
      <c r="B384" s="165" t="s">
        <v>2827</v>
      </c>
      <c r="C384" s="145">
        <v>600</v>
      </c>
      <c r="D384" s="146">
        <v>1000</v>
      </c>
      <c r="E384" s="146">
        <f t="shared" si="6"/>
        <v>700</v>
      </c>
      <c r="F384" s="258"/>
    </row>
    <row r="385" spans="1:6" customFormat="1" ht="42" x14ac:dyDescent="0.35">
      <c r="A385" s="120" t="s">
        <v>413</v>
      </c>
      <c r="B385" s="122" t="s">
        <v>2828</v>
      </c>
      <c r="C385" s="145"/>
      <c r="D385" s="146"/>
      <c r="E385" s="146"/>
      <c r="F385" s="258" t="s">
        <v>5257</v>
      </c>
    </row>
    <row r="386" spans="1:6" customFormat="1" ht="56" x14ac:dyDescent="0.35">
      <c r="A386" s="123">
        <v>1</v>
      </c>
      <c r="B386" s="165" t="s">
        <v>2829</v>
      </c>
      <c r="C386" s="146">
        <v>3000</v>
      </c>
      <c r="D386" s="146">
        <v>4000</v>
      </c>
      <c r="E386" s="146">
        <f t="shared" si="6"/>
        <v>2800</v>
      </c>
      <c r="F386" s="258" t="s">
        <v>5258</v>
      </c>
    </row>
    <row r="387" spans="1:6" customFormat="1" x14ac:dyDescent="0.35">
      <c r="A387" s="123"/>
      <c r="B387" s="165"/>
      <c r="C387" s="146"/>
      <c r="D387" s="146"/>
      <c r="E387" s="146"/>
      <c r="F387" s="260" t="s">
        <v>2830</v>
      </c>
    </row>
    <row r="388" spans="1:6" customFormat="1" ht="31" x14ac:dyDescent="0.35">
      <c r="A388" s="123">
        <v>2</v>
      </c>
      <c r="B388" s="165" t="s">
        <v>2831</v>
      </c>
      <c r="C388" s="146">
        <v>2200</v>
      </c>
      <c r="D388" s="146">
        <v>2900</v>
      </c>
      <c r="E388" s="146">
        <f t="shared" si="6"/>
        <v>2030</v>
      </c>
      <c r="F388" s="258"/>
    </row>
    <row r="389" spans="1:6" customFormat="1" ht="31" x14ac:dyDescent="0.35">
      <c r="A389" s="123">
        <v>3</v>
      </c>
      <c r="B389" s="165" t="s">
        <v>2832</v>
      </c>
      <c r="C389" s="146">
        <v>2500</v>
      </c>
      <c r="D389" s="146">
        <v>3300</v>
      </c>
      <c r="E389" s="146"/>
      <c r="F389" s="258" t="s">
        <v>2833</v>
      </c>
    </row>
    <row r="390" spans="1:6" customFormat="1" ht="70" x14ac:dyDescent="0.35">
      <c r="A390" s="123">
        <v>4</v>
      </c>
      <c r="B390" s="165" t="s">
        <v>5646</v>
      </c>
      <c r="C390" s="146">
        <v>2000</v>
      </c>
      <c r="D390" s="146">
        <v>2600</v>
      </c>
      <c r="E390" s="146">
        <f t="shared" si="6"/>
        <v>1820</v>
      </c>
      <c r="F390" s="261" t="s">
        <v>5259</v>
      </c>
    </row>
    <row r="391" spans="1:6" customFormat="1" x14ac:dyDescent="0.35">
      <c r="A391" s="120" t="s">
        <v>419</v>
      </c>
      <c r="B391" s="122" t="s">
        <v>2834</v>
      </c>
      <c r="C391" s="145"/>
      <c r="D391" s="146"/>
      <c r="E391" s="146"/>
      <c r="F391" s="258"/>
    </row>
    <row r="392" spans="1:6" customFormat="1" ht="31" x14ac:dyDescent="0.35">
      <c r="A392" s="123">
        <v>1</v>
      </c>
      <c r="B392" s="165" t="s">
        <v>2835</v>
      </c>
      <c r="C392" s="146">
        <v>1000</v>
      </c>
      <c r="D392" s="146">
        <v>1500</v>
      </c>
      <c r="E392" s="146">
        <f t="shared" si="6"/>
        <v>1050</v>
      </c>
      <c r="F392" s="260"/>
    </row>
    <row r="393" spans="1:6" customFormat="1" ht="31" x14ac:dyDescent="0.35">
      <c r="A393" s="123">
        <v>2</v>
      </c>
      <c r="B393" s="165" t="s">
        <v>5647</v>
      </c>
      <c r="C393" s="146">
        <v>1000</v>
      </c>
      <c r="D393" s="146">
        <v>1500</v>
      </c>
      <c r="E393" s="146">
        <f t="shared" si="6"/>
        <v>1050</v>
      </c>
      <c r="F393" s="260"/>
    </row>
    <row r="394" spans="1:6" customFormat="1" ht="31" x14ac:dyDescent="0.35">
      <c r="A394" s="123">
        <v>3</v>
      </c>
      <c r="B394" s="165" t="s">
        <v>2836</v>
      </c>
      <c r="C394" s="146">
        <v>1200</v>
      </c>
      <c r="D394" s="146">
        <v>1600</v>
      </c>
      <c r="E394" s="146">
        <f t="shared" si="6"/>
        <v>1120</v>
      </c>
      <c r="F394" s="260"/>
    </row>
    <row r="395" spans="1:6" customFormat="1" ht="31" x14ac:dyDescent="0.35">
      <c r="A395" s="123">
        <v>4</v>
      </c>
      <c r="B395" s="165" t="s">
        <v>2837</v>
      </c>
      <c r="C395" s="146"/>
      <c r="D395" s="146">
        <v>1000</v>
      </c>
      <c r="E395" s="146"/>
      <c r="F395" s="260" t="s">
        <v>2616</v>
      </c>
    </row>
    <row r="396" spans="1:6" customFormat="1" ht="31" x14ac:dyDescent="0.35">
      <c r="A396" s="123">
        <v>5</v>
      </c>
      <c r="B396" s="165" t="s">
        <v>2838</v>
      </c>
      <c r="C396" s="145">
        <v>800</v>
      </c>
      <c r="D396" s="146">
        <v>1000</v>
      </c>
      <c r="E396" s="146">
        <f t="shared" ref="E396:E457" si="7">ROUND(D396*0.7,-1)</f>
        <v>700</v>
      </c>
      <c r="F396" s="260"/>
    </row>
    <row r="397" spans="1:6" customFormat="1" x14ac:dyDescent="0.35">
      <c r="A397" s="123">
        <v>6</v>
      </c>
      <c r="B397" s="165" t="s">
        <v>2839</v>
      </c>
      <c r="C397" s="145"/>
      <c r="D397" s="146"/>
      <c r="E397" s="146"/>
      <c r="F397" s="258"/>
    </row>
    <row r="398" spans="1:6" customFormat="1" x14ac:dyDescent="0.35">
      <c r="A398" s="123" t="s">
        <v>327</v>
      </c>
      <c r="B398" s="165" t="s">
        <v>2840</v>
      </c>
      <c r="C398" s="145">
        <v>350</v>
      </c>
      <c r="D398" s="146">
        <v>1000</v>
      </c>
      <c r="E398" s="146">
        <f t="shared" si="7"/>
        <v>700</v>
      </c>
      <c r="F398" s="258"/>
    </row>
    <row r="399" spans="1:6" customFormat="1" x14ac:dyDescent="0.35">
      <c r="A399" s="123" t="s">
        <v>329</v>
      </c>
      <c r="B399" s="165" t="s">
        <v>2841</v>
      </c>
      <c r="C399" s="145">
        <v>320</v>
      </c>
      <c r="D399" s="146">
        <v>800</v>
      </c>
      <c r="E399" s="146"/>
      <c r="F399" s="258"/>
    </row>
    <row r="400" spans="1:6" customFormat="1" x14ac:dyDescent="0.35">
      <c r="A400" s="123" t="s">
        <v>653</v>
      </c>
      <c r="B400" s="165" t="s">
        <v>2842</v>
      </c>
      <c r="C400" s="145">
        <v>320</v>
      </c>
      <c r="D400" s="146">
        <v>500</v>
      </c>
      <c r="E400" s="146">
        <f t="shared" si="7"/>
        <v>350</v>
      </c>
      <c r="F400" s="258"/>
    </row>
    <row r="401" spans="1:6" customFormat="1" ht="30" x14ac:dyDescent="0.35">
      <c r="A401" s="120" t="s">
        <v>421</v>
      </c>
      <c r="B401" s="122" t="s">
        <v>2843</v>
      </c>
      <c r="C401" s="345"/>
      <c r="D401" s="146"/>
      <c r="E401" s="146"/>
      <c r="F401" s="351"/>
    </row>
    <row r="402" spans="1:6" customFormat="1" ht="31" x14ac:dyDescent="0.35">
      <c r="A402" s="123">
        <v>1</v>
      </c>
      <c r="B402" s="165" t="s">
        <v>2844</v>
      </c>
      <c r="C402" s="146">
        <v>3000</v>
      </c>
      <c r="D402" s="146">
        <v>3900</v>
      </c>
      <c r="E402" s="146">
        <f t="shared" si="7"/>
        <v>2730</v>
      </c>
      <c r="F402" s="260"/>
    </row>
    <row r="403" spans="1:6" customFormat="1" ht="31" x14ac:dyDescent="0.35">
      <c r="A403" s="123">
        <v>2</v>
      </c>
      <c r="B403" s="165" t="s">
        <v>2845</v>
      </c>
      <c r="C403" s="146">
        <v>2500</v>
      </c>
      <c r="D403" s="146">
        <v>3300</v>
      </c>
      <c r="E403" s="146">
        <f t="shared" si="7"/>
        <v>2310</v>
      </c>
      <c r="F403" s="260"/>
    </row>
    <row r="404" spans="1:6" customFormat="1" ht="31" x14ac:dyDescent="0.35">
      <c r="A404" s="123">
        <v>3</v>
      </c>
      <c r="B404" s="165" t="s">
        <v>2846</v>
      </c>
      <c r="C404" s="145">
        <v>800</v>
      </c>
      <c r="D404" s="146">
        <v>1000</v>
      </c>
      <c r="E404" s="146">
        <f t="shared" si="7"/>
        <v>700</v>
      </c>
      <c r="F404" s="258"/>
    </row>
    <row r="405" spans="1:6" customFormat="1" ht="31" x14ac:dyDescent="0.35">
      <c r="A405" s="123">
        <v>4</v>
      </c>
      <c r="B405" s="165" t="s">
        <v>2847</v>
      </c>
      <c r="C405" s="145">
        <v>700</v>
      </c>
      <c r="D405" s="146">
        <v>900</v>
      </c>
      <c r="E405" s="146">
        <f t="shared" si="7"/>
        <v>630</v>
      </c>
      <c r="F405" s="258"/>
    </row>
    <row r="406" spans="1:6" customFormat="1" x14ac:dyDescent="0.35">
      <c r="A406" s="123">
        <v>5</v>
      </c>
      <c r="B406" s="165" t="s">
        <v>2848</v>
      </c>
      <c r="C406" s="146">
        <v>1500</v>
      </c>
      <c r="D406" s="146">
        <v>2000</v>
      </c>
      <c r="E406" s="146"/>
      <c r="F406" s="260"/>
    </row>
    <row r="407" spans="1:6" customFormat="1" ht="31" x14ac:dyDescent="0.35">
      <c r="A407" s="123">
        <v>6</v>
      </c>
      <c r="B407" s="165" t="s">
        <v>2849</v>
      </c>
      <c r="C407" s="145">
        <v>500</v>
      </c>
      <c r="D407" s="146">
        <v>800</v>
      </c>
      <c r="E407" s="146">
        <f t="shared" si="7"/>
        <v>560</v>
      </c>
      <c r="F407" s="258"/>
    </row>
    <row r="408" spans="1:6" customFormat="1" x14ac:dyDescent="0.35">
      <c r="A408" s="123">
        <v>7</v>
      </c>
      <c r="B408" s="165" t="s">
        <v>2850</v>
      </c>
      <c r="C408" s="145"/>
      <c r="D408" s="146"/>
      <c r="E408" s="146"/>
      <c r="F408" s="260"/>
    </row>
    <row r="409" spans="1:6" customFormat="1" x14ac:dyDescent="0.35">
      <c r="A409" s="123" t="s">
        <v>32</v>
      </c>
      <c r="B409" s="165" t="s">
        <v>2851</v>
      </c>
      <c r="C409" s="145">
        <v>800</v>
      </c>
      <c r="D409" s="146">
        <v>2000</v>
      </c>
      <c r="E409" s="146">
        <f t="shared" si="7"/>
        <v>1400</v>
      </c>
      <c r="F409" s="258"/>
    </row>
    <row r="410" spans="1:6" customFormat="1" ht="31" x14ac:dyDescent="0.35">
      <c r="A410" s="123" t="s">
        <v>35</v>
      </c>
      <c r="B410" s="165" t="s">
        <v>2852</v>
      </c>
      <c r="C410" s="145">
        <v>900</v>
      </c>
      <c r="D410" s="146">
        <v>1200</v>
      </c>
      <c r="E410" s="146">
        <f t="shared" si="7"/>
        <v>840</v>
      </c>
      <c r="F410" s="266"/>
    </row>
    <row r="411" spans="1:6" customFormat="1" ht="31" x14ac:dyDescent="0.35">
      <c r="A411" s="123">
        <v>8</v>
      </c>
      <c r="B411" s="165" t="s">
        <v>2853</v>
      </c>
      <c r="C411" s="146">
        <v>1000</v>
      </c>
      <c r="D411" s="146">
        <v>1300</v>
      </c>
      <c r="E411" s="146">
        <f t="shared" si="7"/>
        <v>910</v>
      </c>
      <c r="F411" s="266"/>
    </row>
    <row r="412" spans="1:6" customFormat="1" ht="31" x14ac:dyDescent="0.35">
      <c r="A412" s="123">
        <v>9</v>
      </c>
      <c r="B412" s="165" t="s">
        <v>2854</v>
      </c>
      <c r="C412" s="146">
        <v>1000</v>
      </c>
      <c r="D412" s="146">
        <v>1300</v>
      </c>
      <c r="E412" s="146">
        <f t="shared" si="7"/>
        <v>910</v>
      </c>
      <c r="F412" s="266"/>
    </row>
    <row r="413" spans="1:6" customFormat="1" x14ac:dyDescent="0.35">
      <c r="A413" s="123">
        <v>10</v>
      </c>
      <c r="B413" s="165" t="s">
        <v>2855</v>
      </c>
      <c r="C413" s="145">
        <v>750</v>
      </c>
      <c r="D413" s="146">
        <v>2500</v>
      </c>
      <c r="E413" s="146">
        <f t="shared" si="7"/>
        <v>1750</v>
      </c>
      <c r="F413" s="258"/>
    </row>
    <row r="414" spans="1:6" customFormat="1" x14ac:dyDescent="0.35">
      <c r="A414" s="123">
        <v>11</v>
      </c>
      <c r="B414" s="165" t="s">
        <v>2856</v>
      </c>
      <c r="C414" s="145">
        <v>360</v>
      </c>
      <c r="D414" s="146">
        <v>1700</v>
      </c>
      <c r="E414" s="146">
        <f t="shared" si="7"/>
        <v>1190</v>
      </c>
      <c r="F414" s="258"/>
    </row>
    <row r="415" spans="1:6" customFormat="1" x14ac:dyDescent="0.35">
      <c r="A415" s="123">
        <v>12</v>
      </c>
      <c r="B415" s="165" t="s">
        <v>2857</v>
      </c>
      <c r="C415" s="144">
        <v>480</v>
      </c>
      <c r="D415" s="146">
        <v>600</v>
      </c>
      <c r="E415" s="146">
        <f t="shared" si="7"/>
        <v>420</v>
      </c>
      <c r="F415" s="695" t="s">
        <v>2858</v>
      </c>
    </row>
    <row r="416" spans="1:6" customFormat="1" x14ac:dyDescent="0.35">
      <c r="A416" s="123">
        <v>13</v>
      </c>
      <c r="B416" s="165" t="s">
        <v>5648</v>
      </c>
      <c r="C416" s="144">
        <v>480</v>
      </c>
      <c r="D416" s="146">
        <v>650</v>
      </c>
      <c r="E416" s="146">
        <f t="shared" si="7"/>
        <v>460</v>
      </c>
      <c r="F416" s="696"/>
    </row>
    <row r="417" spans="1:6" customFormat="1" ht="31" x14ac:dyDescent="0.35">
      <c r="A417" s="123">
        <v>14</v>
      </c>
      <c r="B417" s="165" t="s">
        <v>2859</v>
      </c>
      <c r="C417" s="145"/>
      <c r="D417" s="146">
        <v>1500</v>
      </c>
      <c r="E417" s="146">
        <f t="shared" si="7"/>
        <v>1050</v>
      </c>
      <c r="F417" s="266"/>
    </row>
    <row r="418" spans="1:6" customFormat="1" x14ac:dyDescent="0.35">
      <c r="A418" s="123" t="s">
        <v>714</v>
      </c>
      <c r="B418" s="165" t="s">
        <v>2860</v>
      </c>
      <c r="C418" s="145">
        <v>800</v>
      </c>
      <c r="D418" s="146">
        <v>1500</v>
      </c>
      <c r="E418" s="146">
        <f t="shared" si="7"/>
        <v>1050</v>
      </c>
      <c r="F418" s="266"/>
    </row>
    <row r="419" spans="1:6" customFormat="1" ht="31" x14ac:dyDescent="0.35">
      <c r="A419" s="123" t="s">
        <v>716</v>
      </c>
      <c r="B419" s="165" t="s">
        <v>2861</v>
      </c>
      <c r="C419" s="146">
        <v>1500</v>
      </c>
      <c r="D419" s="146">
        <v>2000</v>
      </c>
      <c r="E419" s="146"/>
      <c r="F419" s="266"/>
    </row>
    <row r="420" spans="1:6" customFormat="1" ht="31" x14ac:dyDescent="0.35">
      <c r="A420" s="123">
        <v>15</v>
      </c>
      <c r="B420" s="165" t="s">
        <v>2862</v>
      </c>
      <c r="C420" s="145">
        <v>500</v>
      </c>
      <c r="D420" s="146">
        <v>700</v>
      </c>
      <c r="E420" s="146">
        <f t="shared" si="7"/>
        <v>490</v>
      </c>
      <c r="F420" s="258" t="s">
        <v>2863</v>
      </c>
    </row>
    <row r="421" spans="1:6" customFormat="1" x14ac:dyDescent="0.35">
      <c r="A421" s="120" t="s">
        <v>427</v>
      </c>
      <c r="B421" s="122" t="s">
        <v>2864</v>
      </c>
      <c r="C421" s="345"/>
      <c r="D421" s="146"/>
      <c r="E421" s="146"/>
      <c r="F421" s="351"/>
    </row>
    <row r="422" spans="1:6" customFormat="1" ht="70" x14ac:dyDescent="0.35">
      <c r="A422" s="123">
        <v>1</v>
      </c>
      <c r="B422" s="165" t="s">
        <v>2865</v>
      </c>
      <c r="C422" s="145">
        <v>700</v>
      </c>
      <c r="D422" s="146">
        <v>1000</v>
      </c>
      <c r="E422" s="146"/>
      <c r="F422" s="258" t="s">
        <v>2866</v>
      </c>
    </row>
    <row r="423" spans="1:6" customFormat="1" ht="84" x14ac:dyDescent="0.35">
      <c r="A423" s="123">
        <v>2</v>
      </c>
      <c r="B423" s="165" t="s">
        <v>2867</v>
      </c>
      <c r="C423" s="145">
        <v>400</v>
      </c>
      <c r="D423" s="146">
        <v>600</v>
      </c>
      <c r="E423" s="146">
        <f t="shared" si="7"/>
        <v>420</v>
      </c>
      <c r="F423" s="258" t="s">
        <v>2868</v>
      </c>
    </row>
    <row r="424" spans="1:6" customFormat="1" ht="31" x14ac:dyDescent="0.35">
      <c r="A424" s="123">
        <v>3</v>
      </c>
      <c r="B424" s="165" t="s">
        <v>5649</v>
      </c>
      <c r="C424" s="145"/>
      <c r="D424" s="146"/>
      <c r="E424" s="146"/>
      <c r="F424" s="258"/>
    </row>
    <row r="425" spans="1:6" customFormat="1" ht="42" x14ac:dyDescent="0.35">
      <c r="A425" s="123" t="s">
        <v>83</v>
      </c>
      <c r="B425" s="165" t="s">
        <v>2869</v>
      </c>
      <c r="C425" s="145">
        <v>600</v>
      </c>
      <c r="D425" s="146">
        <v>900</v>
      </c>
      <c r="E425" s="146">
        <f t="shared" si="7"/>
        <v>630</v>
      </c>
      <c r="F425" s="258" t="s">
        <v>2870</v>
      </c>
    </row>
    <row r="426" spans="1:6" customFormat="1" x14ac:dyDescent="0.35">
      <c r="A426" s="123" t="s">
        <v>84</v>
      </c>
      <c r="B426" s="165" t="s">
        <v>2871</v>
      </c>
      <c r="C426" s="145"/>
      <c r="D426" s="146">
        <v>500</v>
      </c>
      <c r="E426" s="146">
        <f t="shared" si="7"/>
        <v>350</v>
      </c>
      <c r="F426" s="260" t="s">
        <v>2512</v>
      </c>
    </row>
    <row r="427" spans="1:6" customFormat="1" ht="31" x14ac:dyDescent="0.35">
      <c r="A427" s="123">
        <v>4</v>
      </c>
      <c r="B427" s="165" t="s">
        <v>5650</v>
      </c>
      <c r="C427" s="145">
        <v>320</v>
      </c>
      <c r="D427" s="146">
        <v>500</v>
      </c>
      <c r="E427" s="146">
        <f t="shared" si="7"/>
        <v>350</v>
      </c>
      <c r="F427" s="258"/>
    </row>
    <row r="428" spans="1:6" customFormat="1" ht="28" x14ac:dyDescent="0.35">
      <c r="A428" s="123">
        <v>5</v>
      </c>
      <c r="B428" s="165" t="s">
        <v>2872</v>
      </c>
      <c r="C428" s="145"/>
      <c r="D428" s="146">
        <v>450</v>
      </c>
      <c r="E428" s="146">
        <f t="shared" si="7"/>
        <v>320</v>
      </c>
      <c r="F428" s="260" t="s">
        <v>2793</v>
      </c>
    </row>
    <row r="429" spans="1:6" customFormat="1" ht="46.5" x14ac:dyDescent="0.35">
      <c r="A429" s="123">
        <v>6</v>
      </c>
      <c r="B429" s="165" t="s">
        <v>2873</v>
      </c>
      <c r="C429" s="145"/>
      <c r="D429" s="146">
        <v>500</v>
      </c>
      <c r="E429" s="146">
        <f t="shared" si="7"/>
        <v>350</v>
      </c>
      <c r="F429" s="260" t="s">
        <v>2874</v>
      </c>
    </row>
    <row r="430" spans="1:6" customFormat="1" ht="31" x14ac:dyDescent="0.35">
      <c r="A430" s="123">
        <v>7</v>
      </c>
      <c r="B430" s="165" t="s">
        <v>2875</v>
      </c>
      <c r="C430" s="145"/>
      <c r="D430" s="146">
        <v>500</v>
      </c>
      <c r="E430" s="146">
        <f t="shared" si="7"/>
        <v>350</v>
      </c>
      <c r="F430" s="260" t="s">
        <v>2874</v>
      </c>
    </row>
    <row r="431" spans="1:6" customFormat="1" ht="31" x14ac:dyDescent="0.35">
      <c r="A431" s="123">
        <v>8</v>
      </c>
      <c r="B431" s="165" t="s">
        <v>2876</v>
      </c>
      <c r="C431" s="145"/>
      <c r="D431" s="146">
        <v>500</v>
      </c>
      <c r="E431" s="146">
        <f t="shared" si="7"/>
        <v>350</v>
      </c>
      <c r="F431" s="260" t="s">
        <v>2874</v>
      </c>
    </row>
    <row r="432" spans="1:6" customFormat="1" ht="31" x14ac:dyDescent="0.35">
      <c r="A432" s="123">
        <v>9</v>
      </c>
      <c r="B432" s="165" t="s">
        <v>5651</v>
      </c>
      <c r="C432" s="145"/>
      <c r="D432" s="146">
        <v>500</v>
      </c>
      <c r="E432" s="146"/>
      <c r="F432" s="260" t="s">
        <v>2874</v>
      </c>
    </row>
    <row r="433" spans="1:6" customFormat="1" ht="31" x14ac:dyDescent="0.35">
      <c r="A433" s="123">
        <v>10</v>
      </c>
      <c r="B433" s="165" t="s">
        <v>5652</v>
      </c>
      <c r="C433" s="145"/>
      <c r="D433" s="146">
        <v>500</v>
      </c>
      <c r="E433" s="146">
        <f t="shared" si="7"/>
        <v>350</v>
      </c>
      <c r="F433" s="260" t="s">
        <v>2877</v>
      </c>
    </row>
    <row r="434" spans="1:6" customFormat="1" ht="30" x14ac:dyDescent="0.35">
      <c r="A434" s="120" t="s">
        <v>429</v>
      </c>
      <c r="B434" s="122" t="s">
        <v>2878</v>
      </c>
      <c r="C434" s="345"/>
      <c r="D434" s="146"/>
      <c r="E434" s="146"/>
      <c r="F434" s="351"/>
    </row>
    <row r="435" spans="1:6" customFormat="1" ht="31" x14ac:dyDescent="0.35">
      <c r="A435" s="123">
        <v>1</v>
      </c>
      <c r="B435" s="165" t="s">
        <v>2879</v>
      </c>
      <c r="C435" s="145">
        <v>400</v>
      </c>
      <c r="D435" s="146">
        <v>700</v>
      </c>
      <c r="E435" s="146">
        <f t="shared" si="7"/>
        <v>490</v>
      </c>
      <c r="F435" s="258"/>
    </row>
    <row r="436" spans="1:6" customFormat="1" ht="31" x14ac:dyDescent="0.35">
      <c r="A436" s="123">
        <v>2</v>
      </c>
      <c r="B436" s="165" t="s">
        <v>2880</v>
      </c>
      <c r="C436" s="145">
        <v>600</v>
      </c>
      <c r="D436" s="146">
        <v>1000</v>
      </c>
      <c r="E436" s="146">
        <f t="shared" si="7"/>
        <v>700</v>
      </c>
      <c r="F436" s="258"/>
    </row>
    <row r="437" spans="1:6" customFormat="1" ht="31" x14ac:dyDescent="0.35">
      <c r="A437" s="123">
        <v>3</v>
      </c>
      <c r="B437" s="165" t="s">
        <v>2881</v>
      </c>
      <c r="C437" s="145">
        <v>500</v>
      </c>
      <c r="D437" s="146">
        <v>900</v>
      </c>
      <c r="E437" s="146">
        <f t="shared" si="7"/>
        <v>630</v>
      </c>
      <c r="F437" s="258"/>
    </row>
    <row r="438" spans="1:6" customFormat="1" ht="31" x14ac:dyDescent="0.35">
      <c r="A438" s="123">
        <v>4</v>
      </c>
      <c r="B438" s="165" t="s">
        <v>2882</v>
      </c>
      <c r="C438" s="145">
        <v>400</v>
      </c>
      <c r="D438" s="146">
        <v>800</v>
      </c>
      <c r="E438" s="146">
        <f t="shared" si="7"/>
        <v>560</v>
      </c>
      <c r="F438" s="258"/>
    </row>
    <row r="439" spans="1:6" customFormat="1" ht="31" x14ac:dyDescent="0.35">
      <c r="A439" s="123">
        <v>5</v>
      </c>
      <c r="B439" s="165" t="s">
        <v>2883</v>
      </c>
      <c r="C439" s="145">
        <v>500</v>
      </c>
      <c r="D439" s="146">
        <v>800</v>
      </c>
      <c r="E439" s="146">
        <f t="shared" si="7"/>
        <v>560</v>
      </c>
      <c r="F439" s="258"/>
    </row>
    <row r="440" spans="1:6" customFormat="1" ht="31" x14ac:dyDescent="0.35">
      <c r="A440" s="123">
        <v>6</v>
      </c>
      <c r="B440" s="165" t="s">
        <v>2884</v>
      </c>
      <c r="C440" s="145">
        <v>500</v>
      </c>
      <c r="D440" s="146">
        <v>800</v>
      </c>
      <c r="E440" s="146">
        <f t="shared" si="7"/>
        <v>560</v>
      </c>
      <c r="F440" s="258"/>
    </row>
    <row r="441" spans="1:6" customFormat="1" ht="28" x14ac:dyDescent="0.35">
      <c r="A441" s="123">
        <v>7</v>
      </c>
      <c r="B441" s="165" t="s">
        <v>5653</v>
      </c>
      <c r="C441" s="145"/>
      <c r="D441" s="146">
        <v>600</v>
      </c>
      <c r="E441" s="146">
        <f t="shared" si="7"/>
        <v>420</v>
      </c>
      <c r="F441" s="260" t="s">
        <v>2793</v>
      </c>
    </row>
    <row r="442" spans="1:6" customFormat="1" ht="31" x14ac:dyDescent="0.35">
      <c r="A442" s="123">
        <v>8</v>
      </c>
      <c r="B442" s="165" t="s">
        <v>2885</v>
      </c>
      <c r="C442" s="145">
        <v>350</v>
      </c>
      <c r="D442" s="146">
        <v>1000</v>
      </c>
      <c r="E442" s="146">
        <f t="shared" si="7"/>
        <v>700</v>
      </c>
      <c r="F442" s="258"/>
    </row>
    <row r="443" spans="1:6" customFormat="1" x14ac:dyDescent="0.35">
      <c r="A443" s="123">
        <v>9</v>
      </c>
      <c r="B443" s="165" t="s">
        <v>2886</v>
      </c>
      <c r="C443" s="145">
        <v>700</v>
      </c>
      <c r="D443" s="146">
        <v>1200</v>
      </c>
      <c r="E443" s="146">
        <f t="shared" si="7"/>
        <v>840</v>
      </c>
      <c r="F443" s="258"/>
    </row>
    <row r="444" spans="1:6" customFormat="1" ht="31" x14ac:dyDescent="0.35">
      <c r="A444" s="123">
        <v>10</v>
      </c>
      <c r="B444" s="165" t="s">
        <v>2887</v>
      </c>
      <c r="C444" s="145">
        <v>350</v>
      </c>
      <c r="D444" s="146">
        <v>900</v>
      </c>
      <c r="E444" s="146">
        <f t="shared" si="7"/>
        <v>630</v>
      </c>
      <c r="F444" s="258"/>
    </row>
    <row r="445" spans="1:6" customFormat="1" ht="31" x14ac:dyDescent="0.35">
      <c r="A445" s="123">
        <v>11</v>
      </c>
      <c r="B445" s="165" t="s">
        <v>5654</v>
      </c>
      <c r="C445" s="145">
        <v>500</v>
      </c>
      <c r="D445" s="146">
        <v>1000</v>
      </c>
      <c r="E445" s="146">
        <f t="shared" si="7"/>
        <v>700</v>
      </c>
      <c r="F445" s="258"/>
    </row>
    <row r="446" spans="1:6" customFormat="1" ht="31" x14ac:dyDescent="0.35">
      <c r="A446" s="123">
        <v>12</v>
      </c>
      <c r="B446" s="165" t="s">
        <v>2888</v>
      </c>
      <c r="C446" s="145">
        <v>320</v>
      </c>
      <c r="D446" s="146">
        <v>800</v>
      </c>
      <c r="E446" s="146">
        <f t="shared" si="7"/>
        <v>560</v>
      </c>
      <c r="F446" s="260"/>
    </row>
    <row r="447" spans="1:6" customFormat="1" ht="31" x14ac:dyDescent="0.35">
      <c r="A447" s="123">
        <v>13</v>
      </c>
      <c r="B447" s="165" t="s">
        <v>2889</v>
      </c>
      <c r="C447" s="145">
        <v>350</v>
      </c>
      <c r="D447" s="146">
        <v>700</v>
      </c>
      <c r="E447" s="146">
        <f t="shared" si="7"/>
        <v>490</v>
      </c>
      <c r="F447" s="260"/>
    </row>
    <row r="448" spans="1:6" customFormat="1" ht="31" x14ac:dyDescent="0.35">
      <c r="A448" s="123">
        <v>14</v>
      </c>
      <c r="B448" s="165" t="s">
        <v>2890</v>
      </c>
      <c r="C448" s="145">
        <v>320</v>
      </c>
      <c r="D448" s="146">
        <v>700</v>
      </c>
      <c r="E448" s="146">
        <f t="shared" si="7"/>
        <v>490</v>
      </c>
      <c r="F448" s="260" t="s">
        <v>2460</v>
      </c>
    </row>
    <row r="449" spans="1:6" customFormat="1" ht="31" x14ac:dyDescent="0.35">
      <c r="A449" s="123">
        <v>15</v>
      </c>
      <c r="B449" s="165" t="s">
        <v>5655</v>
      </c>
      <c r="C449" s="145"/>
      <c r="D449" s="146">
        <v>400</v>
      </c>
      <c r="E449" s="146">
        <f t="shared" si="7"/>
        <v>280</v>
      </c>
      <c r="F449" s="260" t="s">
        <v>2519</v>
      </c>
    </row>
    <row r="450" spans="1:6" customFormat="1" x14ac:dyDescent="0.35">
      <c r="A450" s="123">
        <v>16</v>
      </c>
      <c r="B450" s="165" t="s">
        <v>2891</v>
      </c>
      <c r="C450" s="145"/>
      <c r="D450" s="146">
        <v>800</v>
      </c>
      <c r="E450" s="146">
        <f t="shared" si="7"/>
        <v>560</v>
      </c>
      <c r="F450" s="260" t="s">
        <v>2512</v>
      </c>
    </row>
    <row r="451" spans="1:6" customFormat="1" ht="31" x14ac:dyDescent="0.35">
      <c r="A451" s="123">
        <v>17</v>
      </c>
      <c r="B451" s="165" t="s">
        <v>2892</v>
      </c>
      <c r="C451" s="145"/>
      <c r="D451" s="146">
        <v>800</v>
      </c>
      <c r="E451" s="146"/>
      <c r="F451" s="260" t="s">
        <v>2893</v>
      </c>
    </row>
    <row r="452" spans="1:6" customFormat="1" ht="28" x14ac:dyDescent="0.35">
      <c r="A452" s="123">
        <v>18</v>
      </c>
      <c r="B452" s="165" t="s">
        <v>5656</v>
      </c>
      <c r="C452" s="145"/>
      <c r="D452" s="146">
        <v>600</v>
      </c>
      <c r="E452" s="146">
        <f t="shared" si="7"/>
        <v>420</v>
      </c>
      <c r="F452" s="260" t="s">
        <v>2519</v>
      </c>
    </row>
    <row r="453" spans="1:6" customFormat="1" x14ac:dyDescent="0.35">
      <c r="A453" s="120" t="s">
        <v>2336</v>
      </c>
      <c r="B453" s="122" t="s">
        <v>2894</v>
      </c>
      <c r="C453" s="345"/>
      <c r="D453" s="146"/>
      <c r="E453" s="146"/>
      <c r="F453" s="351"/>
    </row>
    <row r="454" spans="1:6" customFormat="1" ht="31" x14ac:dyDescent="0.35">
      <c r="A454" s="123">
        <v>1</v>
      </c>
      <c r="B454" s="165" t="s">
        <v>2895</v>
      </c>
      <c r="C454" s="145">
        <v>320</v>
      </c>
      <c r="D454" s="146">
        <v>500</v>
      </c>
      <c r="E454" s="146">
        <f t="shared" si="7"/>
        <v>350</v>
      </c>
      <c r="F454" s="258"/>
    </row>
    <row r="455" spans="1:6" customFormat="1" x14ac:dyDescent="0.35">
      <c r="A455" s="123">
        <v>2</v>
      </c>
      <c r="B455" s="165" t="s">
        <v>2896</v>
      </c>
      <c r="C455" s="145">
        <v>450</v>
      </c>
      <c r="D455" s="146">
        <v>1000</v>
      </c>
      <c r="E455" s="146">
        <f t="shared" si="7"/>
        <v>700</v>
      </c>
      <c r="F455" s="258"/>
    </row>
    <row r="456" spans="1:6" customFormat="1" ht="31" x14ac:dyDescent="0.35">
      <c r="A456" s="123">
        <v>3</v>
      </c>
      <c r="B456" s="165" t="s">
        <v>5657</v>
      </c>
      <c r="C456" s="145">
        <v>450</v>
      </c>
      <c r="D456" s="146">
        <v>1000</v>
      </c>
      <c r="E456" s="146">
        <f t="shared" si="7"/>
        <v>700</v>
      </c>
      <c r="F456" s="258"/>
    </row>
    <row r="457" spans="1:6" customFormat="1" ht="31" x14ac:dyDescent="0.35">
      <c r="A457" s="123">
        <v>4</v>
      </c>
      <c r="B457" s="165" t="s">
        <v>2897</v>
      </c>
      <c r="C457" s="145">
        <v>400</v>
      </c>
      <c r="D457" s="146">
        <v>1000</v>
      </c>
      <c r="E457" s="146">
        <f t="shared" si="7"/>
        <v>700</v>
      </c>
      <c r="F457" s="258"/>
    </row>
    <row r="458" spans="1:6" customFormat="1" ht="31" x14ac:dyDescent="0.35">
      <c r="A458" s="123">
        <v>5</v>
      </c>
      <c r="B458" s="165" t="s">
        <v>2898</v>
      </c>
      <c r="C458" s="145">
        <v>320</v>
      </c>
      <c r="D458" s="146">
        <v>800</v>
      </c>
      <c r="E458" s="146"/>
      <c r="F458" s="258"/>
    </row>
    <row r="459" spans="1:6" customFormat="1" ht="31" x14ac:dyDescent="0.35">
      <c r="A459" s="123">
        <v>6</v>
      </c>
      <c r="B459" s="165" t="s">
        <v>2899</v>
      </c>
      <c r="C459" s="145">
        <v>350</v>
      </c>
      <c r="D459" s="146">
        <v>800</v>
      </c>
      <c r="E459" s="146">
        <f t="shared" ref="E459:E524" si="8">ROUND(D459*0.7,-1)</f>
        <v>560</v>
      </c>
      <c r="F459" s="258"/>
    </row>
    <row r="460" spans="1:6" customFormat="1" x14ac:dyDescent="0.35">
      <c r="A460" s="120" t="s">
        <v>2900</v>
      </c>
      <c r="B460" s="122" t="s">
        <v>2901</v>
      </c>
      <c r="C460" s="345"/>
      <c r="D460" s="146"/>
      <c r="E460" s="146"/>
      <c r="F460" s="260"/>
    </row>
    <row r="461" spans="1:6" customFormat="1" x14ac:dyDescent="0.35">
      <c r="A461" s="123">
        <v>1</v>
      </c>
      <c r="B461" s="165" t="s">
        <v>2902</v>
      </c>
      <c r="C461" s="145">
        <v>350</v>
      </c>
      <c r="D461" s="146">
        <v>800</v>
      </c>
      <c r="E461" s="146"/>
      <c r="F461" s="266"/>
    </row>
    <row r="462" spans="1:6" customFormat="1" ht="31" x14ac:dyDescent="0.35">
      <c r="A462" s="123">
        <v>2</v>
      </c>
      <c r="B462" s="165" t="s">
        <v>2903</v>
      </c>
      <c r="C462" s="145">
        <v>320</v>
      </c>
      <c r="D462" s="146">
        <v>800</v>
      </c>
      <c r="E462" s="146">
        <f t="shared" si="8"/>
        <v>560</v>
      </c>
      <c r="F462" s="266"/>
    </row>
    <row r="463" spans="1:6" customFormat="1" x14ac:dyDescent="0.35">
      <c r="A463" s="120" t="s">
        <v>2904</v>
      </c>
      <c r="B463" s="122" t="s">
        <v>2905</v>
      </c>
      <c r="C463" s="345"/>
      <c r="D463" s="146"/>
      <c r="E463" s="146"/>
      <c r="F463" s="351"/>
    </row>
    <row r="464" spans="1:6" customFormat="1" x14ac:dyDescent="0.35">
      <c r="A464" s="123">
        <v>1</v>
      </c>
      <c r="B464" s="165" t="s">
        <v>5658</v>
      </c>
      <c r="C464" s="145">
        <v>380</v>
      </c>
      <c r="D464" s="146">
        <v>1500</v>
      </c>
      <c r="E464" s="146"/>
      <c r="F464" s="258"/>
    </row>
    <row r="465" spans="1:6" customFormat="1" ht="31" x14ac:dyDescent="0.35">
      <c r="A465" s="123">
        <v>2</v>
      </c>
      <c r="B465" s="165" t="s">
        <v>5659</v>
      </c>
      <c r="C465" s="145">
        <v>320</v>
      </c>
      <c r="D465" s="146">
        <v>1200</v>
      </c>
      <c r="E465" s="146">
        <f t="shared" si="8"/>
        <v>840</v>
      </c>
      <c r="F465" s="258"/>
    </row>
    <row r="466" spans="1:6" customFormat="1" x14ac:dyDescent="0.35">
      <c r="A466" s="120" t="s">
        <v>2906</v>
      </c>
      <c r="B466" s="122" t="s">
        <v>2907</v>
      </c>
      <c r="C466" s="345"/>
      <c r="D466" s="146"/>
      <c r="E466" s="146"/>
      <c r="F466" s="351"/>
    </row>
    <row r="467" spans="1:6" customFormat="1" ht="31" x14ac:dyDescent="0.35">
      <c r="A467" s="123">
        <v>1</v>
      </c>
      <c r="B467" s="165" t="s">
        <v>2908</v>
      </c>
      <c r="C467" s="145">
        <v>350</v>
      </c>
      <c r="D467" s="146">
        <v>1400</v>
      </c>
      <c r="E467" s="146">
        <f t="shared" si="8"/>
        <v>980</v>
      </c>
      <c r="F467" s="258"/>
    </row>
    <row r="468" spans="1:6" customFormat="1" ht="31" x14ac:dyDescent="0.35">
      <c r="A468" s="123">
        <v>2</v>
      </c>
      <c r="B468" s="165" t="s">
        <v>2909</v>
      </c>
      <c r="C468" s="145">
        <v>350</v>
      </c>
      <c r="D468" s="146">
        <v>1300</v>
      </c>
      <c r="E468" s="146"/>
      <c r="F468" s="258"/>
    </row>
    <row r="469" spans="1:6" customFormat="1" ht="31" x14ac:dyDescent="0.35">
      <c r="A469" s="123">
        <v>3</v>
      </c>
      <c r="B469" s="165" t="s">
        <v>2910</v>
      </c>
      <c r="C469" s="145">
        <v>320</v>
      </c>
      <c r="D469" s="146">
        <v>500</v>
      </c>
      <c r="E469" s="146">
        <f t="shared" si="8"/>
        <v>350</v>
      </c>
      <c r="F469" s="258"/>
    </row>
    <row r="470" spans="1:6" customFormat="1" x14ac:dyDescent="0.35">
      <c r="A470" s="120" t="s">
        <v>2911</v>
      </c>
      <c r="B470" s="122" t="s">
        <v>2912</v>
      </c>
      <c r="C470" s="145"/>
      <c r="D470" s="146"/>
      <c r="E470" s="146"/>
      <c r="F470" s="258"/>
    </row>
    <row r="471" spans="1:6" customFormat="1" x14ac:dyDescent="0.35">
      <c r="A471" s="123">
        <v>1</v>
      </c>
      <c r="B471" s="165" t="s">
        <v>5660</v>
      </c>
      <c r="C471" s="145">
        <v>400</v>
      </c>
      <c r="D471" s="146">
        <v>1200</v>
      </c>
      <c r="E471" s="146"/>
      <c r="F471" s="258"/>
    </row>
    <row r="472" spans="1:6" customFormat="1" ht="31" x14ac:dyDescent="0.35">
      <c r="A472" s="123">
        <v>2</v>
      </c>
      <c r="B472" s="165" t="s">
        <v>2913</v>
      </c>
      <c r="C472" s="145">
        <v>300</v>
      </c>
      <c r="D472" s="146">
        <v>500</v>
      </c>
      <c r="E472" s="146">
        <f t="shared" si="8"/>
        <v>350</v>
      </c>
      <c r="F472" s="258"/>
    </row>
    <row r="473" spans="1:6" customFormat="1" x14ac:dyDescent="0.35">
      <c r="A473" s="120" t="s">
        <v>2914</v>
      </c>
      <c r="B473" s="122" t="s">
        <v>2915</v>
      </c>
      <c r="C473" s="145"/>
      <c r="D473" s="146"/>
      <c r="E473" s="146"/>
      <c r="F473" s="258"/>
    </row>
    <row r="474" spans="1:6" customFormat="1" x14ac:dyDescent="0.35">
      <c r="A474" s="123">
        <v>1</v>
      </c>
      <c r="B474" s="165" t="s">
        <v>5661</v>
      </c>
      <c r="C474" s="145">
        <v>400</v>
      </c>
      <c r="D474" s="146">
        <v>1000</v>
      </c>
      <c r="E474" s="146"/>
      <c r="F474" s="258"/>
    </row>
    <row r="475" spans="1:6" customFormat="1" ht="31" x14ac:dyDescent="0.35">
      <c r="A475" s="123">
        <v>2</v>
      </c>
      <c r="B475" s="165" t="s">
        <v>2916</v>
      </c>
      <c r="C475" s="145">
        <v>300</v>
      </c>
      <c r="D475" s="146">
        <v>500</v>
      </c>
      <c r="E475" s="146">
        <f t="shared" si="8"/>
        <v>350</v>
      </c>
      <c r="F475" s="258"/>
    </row>
    <row r="476" spans="1:6" customFormat="1" x14ac:dyDescent="0.35">
      <c r="A476" s="120" t="s">
        <v>12</v>
      </c>
      <c r="B476" s="122" t="s">
        <v>2917</v>
      </c>
      <c r="C476" s="145"/>
      <c r="D476" s="146"/>
      <c r="E476" s="146"/>
      <c r="F476" s="258"/>
    </row>
    <row r="477" spans="1:6" customFormat="1" ht="31" x14ac:dyDescent="0.35">
      <c r="A477" s="123">
        <v>1</v>
      </c>
      <c r="B477" s="165" t="s">
        <v>5662</v>
      </c>
      <c r="C477" s="145">
        <v>300</v>
      </c>
      <c r="D477" s="146">
        <v>500</v>
      </c>
      <c r="E477" s="146">
        <f t="shared" si="8"/>
        <v>350</v>
      </c>
      <c r="F477" s="258"/>
    </row>
    <row r="478" spans="1:6" customFormat="1" x14ac:dyDescent="0.35">
      <c r="A478" s="120" t="s">
        <v>2918</v>
      </c>
      <c r="B478" s="122" t="s">
        <v>2919</v>
      </c>
      <c r="C478" s="345"/>
      <c r="D478" s="146"/>
      <c r="E478" s="146"/>
      <c r="F478" s="351"/>
    </row>
    <row r="479" spans="1:6" customFormat="1" ht="31" x14ac:dyDescent="0.35">
      <c r="A479" s="123">
        <v>1</v>
      </c>
      <c r="B479" s="165" t="s">
        <v>2920</v>
      </c>
      <c r="C479" s="145">
        <v>400</v>
      </c>
      <c r="D479" s="146">
        <v>1000</v>
      </c>
      <c r="E479" s="146">
        <f t="shared" si="8"/>
        <v>700</v>
      </c>
      <c r="F479" s="258"/>
    </row>
    <row r="480" spans="1:6" customFormat="1" ht="31" x14ac:dyDescent="0.35">
      <c r="A480" s="123">
        <v>2</v>
      </c>
      <c r="B480" s="165" t="s">
        <v>2921</v>
      </c>
      <c r="C480" s="145">
        <v>350</v>
      </c>
      <c r="D480" s="146">
        <v>800</v>
      </c>
      <c r="E480" s="146">
        <f t="shared" si="8"/>
        <v>560</v>
      </c>
      <c r="F480" s="258"/>
    </row>
    <row r="481" spans="1:6" customFormat="1" x14ac:dyDescent="0.35">
      <c r="A481" s="123">
        <v>3</v>
      </c>
      <c r="B481" s="165" t="s">
        <v>2922</v>
      </c>
      <c r="C481" s="145">
        <v>320</v>
      </c>
      <c r="D481" s="146">
        <v>700</v>
      </c>
      <c r="E481" s="146">
        <f t="shared" si="8"/>
        <v>490</v>
      </c>
      <c r="F481" s="258"/>
    </row>
    <row r="482" spans="1:6" customFormat="1" ht="31" x14ac:dyDescent="0.35">
      <c r="A482" s="123">
        <v>4</v>
      </c>
      <c r="B482" s="165" t="s">
        <v>2923</v>
      </c>
      <c r="C482" s="145">
        <v>320</v>
      </c>
      <c r="D482" s="146">
        <v>500</v>
      </c>
      <c r="E482" s="146">
        <f t="shared" si="8"/>
        <v>350</v>
      </c>
      <c r="F482" s="258"/>
    </row>
    <row r="483" spans="1:6" customFormat="1" ht="46.5" x14ac:dyDescent="0.35">
      <c r="A483" s="123">
        <v>5</v>
      </c>
      <c r="B483" s="165" t="s">
        <v>2924</v>
      </c>
      <c r="C483" s="145">
        <v>320</v>
      </c>
      <c r="D483" s="146">
        <v>500</v>
      </c>
      <c r="E483" s="146">
        <f t="shared" si="8"/>
        <v>350</v>
      </c>
      <c r="F483" s="258"/>
    </row>
    <row r="484" spans="1:6" customFormat="1" ht="31" x14ac:dyDescent="0.35">
      <c r="A484" s="123">
        <v>6</v>
      </c>
      <c r="B484" s="165" t="s">
        <v>5663</v>
      </c>
      <c r="C484" s="145">
        <v>320</v>
      </c>
      <c r="D484" s="146">
        <v>500</v>
      </c>
      <c r="E484" s="146">
        <f t="shared" si="8"/>
        <v>350</v>
      </c>
      <c r="F484" s="260"/>
    </row>
    <row r="485" spans="1:6" customFormat="1" ht="31" x14ac:dyDescent="0.35">
      <c r="A485" s="123">
        <v>7</v>
      </c>
      <c r="B485" s="165" t="s">
        <v>2925</v>
      </c>
      <c r="C485" s="145">
        <v>320</v>
      </c>
      <c r="D485" s="146">
        <v>600</v>
      </c>
      <c r="E485" s="146">
        <f t="shared" si="8"/>
        <v>420</v>
      </c>
      <c r="F485" s="258"/>
    </row>
    <row r="486" spans="1:6" customFormat="1" ht="31" x14ac:dyDescent="0.35">
      <c r="A486" s="123">
        <v>8</v>
      </c>
      <c r="B486" s="165" t="s">
        <v>2926</v>
      </c>
      <c r="C486" s="145">
        <v>500</v>
      </c>
      <c r="D486" s="146">
        <v>1000</v>
      </c>
      <c r="E486" s="146">
        <f t="shared" si="8"/>
        <v>700</v>
      </c>
      <c r="F486" s="258"/>
    </row>
    <row r="487" spans="1:6" customFormat="1" ht="31" x14ac:dyDescent="0.35">
      <c r="A487" s="123">
        <v>9</v>
      </c>
      <c r="B487" s="165" t="s">
        <v>2927</v>
      </c>
      <c r="C487" s="145">
        <v>500</v>
      </c>
      <c r="D487" s="146">
        <v>800</v>
      </c>
      <c r="E487" s="146">
        <f t="shared" si="8"/>
        <v>560</v>
      </c>
      <c r="F487" s="258"/>
    </row>
    <row r="488" spans="1:6" customFormat="1" ht="31" x14ac:dyDescent="0.35">
      <c r="A488" s="123">
        <v>10</v>
      </c>
      <c r="B488" s="165" t="s">
        <v>2928</v>
      </c>
      <c r="C488" s="145">
        <v>350</v>
      </c>
      <c r="D488" s="146">
        <v>500</v>
      </c>
      <c r="E488" s="146">
        <f t="shared" si="8"/>
        <v>350</v>
      </c>
      <c r="F488" s="258"/>
    </row>
    <row r="489" spans="1:6" customFormat="1" x14ac:dyDescent="0.35">
      <c r="A489" s="123">
        <v>11</v>
      </c>
      <c r="B489" s="165" t="s">
        <v>5664</v>
      </c>
      <c r="C489" s="145"/>
      <c r="D489" s="146">
        <v>500</v>
      </c>
      <c r="E489" s="146">
        <f t="shared" si="8"/>
        <v>350</v>
      </c>
      <c r="F489" s="260" t="s">
        <v>2706</v>
      </c>
    </row>
    <row r="490" spans="1:6" customFormat="1" ht="31" x14ac:dyDescent="0.35">
      <c r="A490" s="123">
        <v>12</v>
      </c>
      <c r="B490" s="165" t="s">
        <v>2929</v>
      </c>
      <c r="C490" s="145">
        <v>350</v>
      </c>
      <c r="D490" s="146">
        <v>500</v>
      </c>
      <c r="E490" s="146">
        <f t="shared" si="8"/>
        <v>350</v>
      </c>
      <c r="F490" s="260"/>
    </row>
    <row r="491" spans="1:6" customFormat="1" x14ac:dyDescent="0.35">
      <c r="A491" s="123">
        <v>13</v>
      </c>
      <c r="B491" s="165" t="s">
        <v>2930</v>
      </c>
      <c r="C491" s="145">
        <v>400</v>
      </c>
      <c r="D491" s="146">
        <v>800</v>
      </c>
      <c r="E491" s="146"/>
      <c r="F491" s="260"/>
    </row>
    <row r="492" spans="1:6" customFormat="1" ht="31" x14ac:dyDescent="0.35">
      <c r="A492" s="123">
        <v>14</v>
      </c>
      <c r="B492" s="165" t="s">
        <v>5665</v>
      </c>
      <c r="C492" s="145">
        <v>350</v>
      </c>
      <c r="D492" s="146">
        <v>500</v>
      </c>
      <c r="E492" s="146">
        <f t="shared" si="8"/>
        <v>350</v>
      </c>
      <c r="F492" s="260"/>
    </row>
    <row r="493" spans="1:6" customFormat="1" x14ac:dyDescent="0.35">
      <c r="A493" s="120" t="s">
        <v>2931</v>
      </c>
      <c r="B493" s="122" t="s">
        <v>2932</v>
      </c>
      <c r="C493" s="145"/>
      <c r="D493" s="146"/>
      <c r="E493" s="146"/>
      <c r="F493" s="258"/>
    </row>
    <row r="494" spans="1:6" customFormat="1" ht="31" x14ac:dyDescent="0.35">
      <c r="A494" s="123">
        <v>1</v>
      </c>
      <c r="B494" s="165" t="s">
        <v>2933</v>
      </c>
      <c r="C494" s="145">
        <v>800</v>
      </c>
      <c r="D494" s="146">
        <v>1000</v>
      </c>
      <c r="E494" s="146">
        <f t="shared" si="8"/>
        <v>700</v>
      </c>
      <c r="F494" s="260"/>
    </row>
    <row r="495" spans="1:6" customFormat="1" ht="31" x14ac:dyDescent="0.35">
      <c r="A495" s="123">
        <v>2</v>
      </c>
      <c r="B495" s="165" t="s">
        <v>2934</v>
      </c>
      <c r="C495" s="145">
        <v>600</v>
      </c>
      <c r="D495" s="146">
        <v>800</v>
      </c>
      <c r="E495" s="146">
        <f t="shared" si="8"/>
        <v>560</v>
      </c>
      <c r="F495" s="260"/>
    </row>
    <row r="496" spans="1:6" customFormat="1" ht="31" x14ac:dyDescent="0.35">
      <c r="A496" s="123">
        <v>3</v>
      </c>
      <c r="B496" s="165" t="s">
        <v>2935</v>
      </c>
      <c r="C496" s="145">
        <v>400</v>
      </c>
      <c r="D496" s="146">
        <v>520</v>
      </c>
      <c r="E496" s="146"/>
      <c r="F496" s="260"/>
    </row>
    <row r="497" spans="1:6" customFormat="1" ht="31" x14ac:dyDescent="0.35">
      <c r="A497" s="123">
        <v>4</v>
      </c>
      <c r="B497" s="165" t="s">
        <v>2936</v>
      </c>
      <c r="C497" s="145">
        <v>320</v>
      </c>
      <c r="D497" s="146">
        <v>420</v>
      </c>
      <c r="E497" s="146">
        <f t="shared" si="8"/>
        <v>290</v>
      </c>
      <c r="F497" s="260"/>
    </row>
    <row r="498" spans="1:6" customFormat="1" x14ac:dyDescent="0.35">
      <c r="A498" s="120" t="s">
        <v>949</v>
      </c>
      <c r="B498" s="122" t="s">
        <v>2937</v>
      </c>
      <c r="C498" s="345"/>
      <c r="D498" s="146"/>
      <c r="E498" s="146"/>
      <c r="F498" s="351"/>
    </row>
    <row r="499" spans="1:6" customFormat="1" ht="31" x14ac:dyDescent="0.35">
      <c r="A499" s="123">
        <v>1</v>
      </c>
      <c r="B499" s="165" t="s">
        <v>2938</v>
      </c>
      <c r="C499" s="145">
        <v>300</v>
      </c>
      <c r="D499" s="146">
        <v>400</v>
      </c>
      <c r="E499" s="146">
        <f t="shared" si="8"/>
        <v>280</v>
      </c>
      <c r="F499" s="260"/>
    </row>
    <row r="500" spans="1:6" customFormat="1" x14ac:dyDescent="0.35">
      <c r="A500" s="123">
        <v>2</v>
      </c>
      <c r="B500" s="165" t="s">
        <v>2939</v>
      </c>
      <c r="C500" s="144">
        <v>300</v>
      </c>
      <c r="D500" s="146">
        <v>1000</v>
      </c>
      <c r="E500" s="146">
        <f t="shared" si="8"/>
        <v>700</v>
      </c>
      <c r="F500" s="697" t="s">
        <v>2940</v>
      </c>
    </row>
    <row r="501" spans="1:6" customFormat="1" ht="31" x14ac:dyDescent="0.35">
      <c r="A501" s="123">
        <v>3</v>
      </c>
      <c r="B501" s="165" t="s">
        <v>2941</v>
      </c>
      <c r="C501" s="144">
        <v>300</v>
      </c>
      <c r="D501" s="146">
        <v>700</v>
      </c>
      <c r="E501" s="146">
        <f t="shared" si="8"/>
        <v>490</v>
      </c>
      <c r="F501" s="698"/>
    </row>
    <row r="502" spans="1:6" customFormat="1" ht="31" x14ac:dyDescent="0.35">
      <c r="A502" s="123">
        <v>4</v>
      </c>
      <c r="B502" s="165" t="s">
        <v>2942</v>
      </c>
      <c r="C502" s="145">
        <v>300</v>
      </c>
      <c r="D502" s="146">
        <v>400</v>
      </c>
      <c r="E502" s="146">
        <f t="shared" si="8"/>
        <v>280</v>
      </c>
      <c r="F502" s="260" t="s">
        <v>2460</v>
      </c>
    </row>
    <row r="503" spans="1:6" customFormat="1" ht="31" x14ac:dyDescent="0.35">
      <c r="A503" s="123">
        <v>5</v>
      </c>
      <c r="B503" s="165" t="s">
        <v>2943</v>
      </c>
      <c r="C503" s="145">
        <v>300</v>
      </c>
      <c r="D503" s="146">
        <v>400</v>
      </c>
      <c r="E503" s="146"/>
      <c r="F503" s="260"/>
    </row>
    <row r="504" spans="1:6" customFormat="1" x14ac:dyDescent="0.35">
      <c r="A504" s="123">
        <v>6</v>
      </c>
      <c r="B504" s="165" t="s">
        <v>2944</v>
      </c>
      <c r="C504" s="145">
        <v>300</v>
      </c>
      <c r="D504" s="146">
        <v>500</v>
      </c>
      <c r="E504" s="146"/>
      <c r="F504" s="260"/>
    </row>
    <row r="505" spans="1:6" customFormat="1" ht="30" x14ac:dyDescent="0.35">
      <c r="A505" s="173" t="s">
        <v>2945</v>
      </c>
      <c r="B505" s="122" t="s">
        <v>2946</v>
      </c>
      <c r="C505" s="146"/>
      <c r="D505" s="146"/>
      <c r="E505" s="146"/>
      <c r="F505" s="260"/>
    </row>
    <row r="506" spans="1:6" customFormat="1" x14ac:dyDescent="0.35">
      <c r="A506" s="134">
        <v>1</v>
      </c>
      <c r="B506" s="124" t="s">
        <v>2947</v>
      </c>
      <c r="C506" s="124"/>
      <c r="D506" s="146"/>
      <c r="E506" s="146"/>
      <c r="F506" s="264" t="s">
        <v>146</v>
      </c>
    </row>
    <row r="507" spans="1:6" customFormat="1" x14ac:dyDescent="0.35">
      <c r="A507" s="172" t="s">
        <v>2448</v>
      </c>
      <c r="B507" s="165" t="s">
        <v>2948</v>
      </c>
      <c r="C507" s="146"/>
      <c r="D507" s="146">
        <v>9000</v>
      </c>
      <c r="E507" s="146"/>
      <c r="F507" s="264"/>
    </row>
    <row r="508" spans="1:6" customFormat="1" x14ac:dyDescent="0.35">
      <c r="A508" s="172" t="s">
        <v>2448</v>
      </c>
      <c r="B508" s="165" t="s">
        <v>153</v>
      </c>
      <c r="C508" s="146"/>
      <c r="D508" s="146">
        <v>8500</v>
      </c>
      <c r="E508" s="146">
        <f t="shared" si="8"/>
        <v>5950</v>
      </c>
      <c r="F508" s="264"/>
    </row>
    <row r="509" spans="1:6" customFormat="1" x14ac:dyDescent="0.35">
      <c r="A509" s="134">
        <v>2</v>
      </c>
      <c r="B509" s="124" t="s">
        <v>2949</v>
      </c>
      <c r="C509" s="124"/>
      <c r="D509" s="146"/>
      <c r="E509" s="146"/>
      <c r="F509" s="264" t="s">
        <v>146</v>
      </c>
    </row>
    <row r="510" spans="1:6" customFormat="1" x14ac:dyDescent="0.35">
      <c r="A510" s="172" t="s">
        <v>2448</v>
      </c>
      <c r="B510" s="165" t="s">
        <v>2948</v>
      </c>
      <c r="C510" s="146"/>
      <c r="D510" s="146">
        <v>9500</v>
      </c>
      <c r="E510" s="146">
        <f t="shared" si="8"/>
        <v>6650</v>
      </c>
      <c r="F510" s="264"/>
    </row>
    <row r="511" spans="1:6" customFormat="1" x14ac:dyDescent="0.35">
      <c r="A511" s="172" t="s">
        <v>2448</v>
      </c>
      <c r="B511" s="165" t="s">
        <v>2950</v>
      </c>
      <c r="C511" s="146"/>
      <c r="D511" s="146">
        <v>8700</v>
      </c>
      <c r="E511" s="146">
        <f t="shared" si="8"/>
        <v>6090</v>
      </c>
      <c r="F511" s="264"/>
    </row>
    <row r="512" spans="1:6" customFormat="1" x14ac:dyDescent="0.35">
      <c r="A512" s="172" t="s">
        <v>2448</v>
      </c>
      <c r="B512" s="165" t="s">
        <v>2951</v>
      </c>
      <c r="C512" s="146"/>
      <c r="D512" s="146">
        <v>8500</v>
      </c>
      <c r="E512" s="146"/>
      <c r="F512" s="264"/>
    </row>
    <row r="513" spans="1:6" customFormat="1" ht="31" x14ac:dyDescent="0.35">
      <c r="A513" s="172">
        <v>3</v>
      </c>
      <c r="B513" s="165" t="s">
        <v>2952</v>
      </c>
      <c r="C513" s="146"/>
      <c r="D513" s="146">
        <v>8300</v>
      </c>
      <c r="E513" s="146">
        <f t="shared" si="8"/>
        <v>5810</v>
      </c>
      <c r="F513" s="264" t="s">
        <v>146</v>
      </c>
    </row>
    <row r="514" spans="1:6" customFormat="1" x14ac:dyDescent="0.35">
      <c r="A514" s="134">
        <v>4</v>
      </c>
      <c r="B514" s="124" t="s">
        <v>2953</v>
      </c>
      <c r="C514" s="124"/>
      <c r="D514" s="146"/>
      <c r="E514" s="146"/>
      <c r="F514" s="264" t="s">
        <v>146</v>
      </c>
    </row>
    <row r="515" spans="1:6" customFormat="1" x14ac:dyDescent="0.35">
      <c r="A515" s="172" t="s">
        <v>2448</v>
      </c>
      <c r="B515" s="165" t="s">
        <v>2948</v>
      </c>
      <c r="C515" s="146"/>
      <c r="D515" s="146">
        <v>9500</v>
      </c>
      <c r="E515" s="146">
        <f t="shared" si="8"/>
        <v>6650</v>
      </c>
      <c r="F515" s="260"/>
    </row>
    <row r="516" spans="1:6" customFormat="1" x14ac:dyDescent="0.35">
      <c r="A516" s="172" t="s">
        <v>2448</v>
      </c>
      <c r="B516" s="165" t="s">
        <v>2950</v>
      </c>
      <c r="C516" s="146"/>
      <c r="D516" s="146">
        <v>8700</v>
      </c>
      <c r="E516" s="146">
        <f t="shared" si="8"/>
        <v>6090</v>
      </c>
      <c r="F516" s="260"/>
    </row>
    <row r="517" spans="1:6" customFormat="1" x14ac:dyDescent="0.35">
      <c r="A517" s="172" t="s">
        <v>2448</v>
      </c>
      <c r="B517" s="165" t="s">
        <v>2954</v>
      </c>
      <c r="C517" s="146"/>
      <c r="D517" s="146">
        <v>8500</v>
      </c>
      <c r="E517" s="146">
        <f t="shared" si="8"/>
        <v>5950</v>
      </c>
      <c r="F517" s="260"/>
    </row>
    <row r="518" spans="1:6" customFormat="1" x14ac:dyDescent="0.35">
      <c r="A518" s="172" t="s">
        <v>2448</v>
      </c>
      <c r="B518" s="165" t="s">
        <v>2951</v>
      </c>
      <c r="C518" s="146"/>
      <c r="D518" s="146">
        <v>8500</v>
      </c>
      <c r="E518" s="146">
        <f t="shared" si="8"/>
        <v>5950</v>
      </c>
      <c r="F518" s="352"/>
    </row>
    <row r="519" spans="1:6" customFormat="1" x14ac:dyDescent="0.35">
      <c r="A519" s="172" t="s">
        <v>2448</v>
      </c>
      <c r="B519" s="165" t="s">
        <v>2955</v>
      </c>
      <c r="C519" s="146"/>
      <c r="D519" s="146">
        <v>7500</v>
      </c>
      <c r="E519" s="146">
        <f t="shared" si="8"/>
        <v>5250</v>
      </c>
      <c r="F519" s="352"/>
    </row>
    <row r="520" spans="1:6" customFormat="1" x14ac:dyDescent="0.35">
      <c r="A520" s="172">
        <v>5</v>
      </c>
      <c r="B520" s="124" t="s">
        <v>5260</v>
      </c>
      <c r="C520" s="146"/>
      <c r="D520" s="146"/>
      <c r="E520" s="146"/>
      <c r="F520" s="352"/>
    </row>
    <row r="521" spans="1:6" customFormat="1" x14ac:dyDescent="0.35">
      <c r="A521" s="172" t="s">
        <v>2448</v>
      </c>
      <c r="B521" s="165" t="s">
        <v>5261</v>
      </c>
      <c r="C521" s="146"/>
      <c r="D521" s="146">
        <v>9700</v>
      </c>
      <c r="E521" s="146">
        <f t="shared" si="8"/>
        <v>6790</v>
      </c>
      <c r="F521" s="352"/>
    </row>
    <row r="522" spans="1:6" customFormat="1" ht="31" x14ac:dyDescent="0.35">
      <c r="A522" s="172">
        <v>6</v>
      </c>
      <c r="B522" s="165" t="s">
        <v>2956</v>
      </c>
      <c r="C522" s="146"/>
      <c r="D522" s="146">
        <v>5600</v>
      </c>
      <c r="E522" s="146">
        <f t="shared" si="8"/>
        <v>3920</v>
      </c>
      <c r="F522" s="352"/>
    </row>
    <row r="523" spans="1:6" customFormat="1" ht="31" x14ac:dyDescent="0.35">
      <c r="A523" s="172">
        <v>7</v>
      </c>
      <c r="B523" s="165" t="s">
        <v>5666</v>
      </c>
      <c r="C523" s="146"/>
      <c r="D523" s="146">
        <v>5300</v>
      </c>
      <c r="E523" s="146">
        <f t="shared" si="8"/>
        <v>3710</v>
      </c>
      <c r="F523" s="264" t="s">
        <v>146</v>
      </c>
    </row>
    <row r="524" spans="1:6" customFormat="1" ht="31" x14ac:dyDescent="0.35">
      <c r="A524" s="172">
        <v>8</v>
      </c>
      <c r="B524" s="174" t="s">
        <v>2957</v>
      </c>
      <c r="C524" s="146"/>
      <c r="D524" s="146">
        <v>5800</v>
      </c>
      <c r="E524" s="146">
        <f t="shared" si="8"/>
        <v>4060</v>
      </c>
      <c r="F524" s="264" t="s">
        <v>146</v>
      </c>
    </row>
    <row r="525" spans="1:6" customFormat="1" ht="31" x14ac:dyDescent="0.35">
      <c r="A525" s="172">
        <v>9</v>
      </c>
      <c r="B525" s="174" t="s">
        <v>2958</v>
      </c>
      <c r="C525" s="146"/>
      <c r="D525" s="146">
        <v>4700</v>
      </c>
      <c r="E525" s="146">
        <f t="shared" ref="E525:E533" si="9">ROUND(D525*0.7,-1)</f>
        <v>3290</v>
      </c>
      <c r="F525" s="264" t="s">
        <v>146</v>
      </c>
    </row>
    <row r="526" spans="1:6" customFormat="1" ht="31" x14ac:dyDescent="0.35">
      <c r="A526" s="134">
        <v>10</v>
      </c>
      <c r="B526" s="165" t="s">
        <v>2959</v>
      </c>
      <c r="C526" s="146"/>
      <c r="D526" s="146">
        <v>5800</v>
      </c>
      <c r="E526" s="146">
        <f t="shared" si="9"/>
        <v>4060</v>
      </c>
      <c r="F526" s="264" t="s">
        <v>146</v>
      </c>
    </row>
    <row r="527" spans="1:6" customFormat="1" ht="46.5" x14ac:dyDescent="0.35">
      <c r="A527" s="123">
        <v>11</v>
      </c>
      <c r="B527" s="175" t="s">
        <v>5667</v>
      </c>
      <c r="C527" s="146"/>
      <c r="D527" s="146">
        <v>2300</v>
      </c>
      <c r="E527" s="146">
        <f t="shared" si="9"/>
        <v>1610</v>
      </c>
      <c r="F527" s="264" t="s">
        <v>146</v>
      </c>
    </row>
    <row r="528" spans="1:6" customFormat="1" ht="46.5" x14ac:dyDescent="0.35">
      <c r="A528" s="134">
        <v>12</v>
      </c>
      <c r="B528" s="175" t="s">
        <v>2960</v>
      </c>
      <c r="C528" s="146"/>
      <c r="D528" s="146">
        <v>2500</v>
      </c>
      <c r="E528" s="146">
        <f t="shared" si="9"/>
        <v>1750</v>
      </c>
      <c r="F528" s="264" t="s">
        <v>146</v>
      </c>
    </row>
    <row r="529" spans="1:6" customFormat="1" ht="31" x14ac:dyDescent="0.35">
      <c r="A529" s="134">
        <v>13</v>
      </c>
      <c r="B529" s="124" t="s">
        <v>5668</v>
      </c>
      <c r="C529" s="124"/>
      <c r="D529" s="146">
        <v>1500</v>
      </c>
      <c r="E529" s="146">
        <f>ROUND(D529*0.7,-1)</f>
        <v>1050</v>
      </c>
      <c r="F529" s="264" t="s">
        <v>146</v>
      </c>
    </row>
    <row r="530" spans="1:6" customFormat="1" ht="31" x14ac:dyDescent="0.35">
      <c r="A530" s="134">
        <v>14</v>
      </c>
      <c r="B530" s="165" t="s">
        <v>5669</v>
      </c>
      <c r="C530" s="146"/>
      <c r="D530" s="146">
        <v>700</v>
      </c>
      <c r="E530" s="146">
        <f>ROUND(D530*0.7,-1)</f>
        <v>490</v>
      </c>
      <c r="F530" s="264" t="s">
        <v>146</v>
      </c>
    </row>
    <row r="531" spans="1:6" customFormat="1" x14ac:dyDescent="0.35">
      <c r="A531" s="123">
        <v>15</v>
      </c>
      <c r="B531" s="165" t="s">
        <v>2961</v>
      </c>
      <c r="C531" s="145"/>
      <c r="D531" s="146"/>
      <c r="E531" s="146"/>
      <c r="F531" s="264" t="s">
        <v>146</v>
      </c>
    </row>
    <row r="532" spans="1:6" customFormat="1" ht="28" x14ac:dyDescent="0.35">
      <c r="A532" s="123" t="s">
        <v>2448</v>
      </c>
      <c r="B532" s="165" t="s">
        <v>2962</v>
      </c>
      <c r="C532" s="145"/>
      <c r="D532" s="146">
        <v>5000</v>
      </c>
      <c r="E532" s="146">
        <f t="shared" si="9"/>
        <v>3500</v>
      </c>
      <c r="F532" s="260" t="s">
        <v>2963</v>
      </c>
    </row>
    <row r="533" spans="1:6" ht="28" x14ac:dyDescent="0.35">
      <c r="A533" s="123" t="s">
        <v>2448</v>
      </c>
      <c r="B533" s="165" t="s">
        <v>2964</v>
      </c>
      <c r="C533" s="145"/>
      <c r="D533" s="146">
        <v>4500</v>
      </c>
      <c r="E533" s="146">
        <f t="shared" si="9"/>
        <v>3150</v>
      </c>
      <c r="F533" s="260" t="s">
        <v>2965</v>
      </c>
    </row>
  </sheetData>
  <autoFilter ref="E1:E532" xr:uid="{C017167A-7188-4BC9-96F4-A888EE42F4AD}"/>
  <mergeCells count="15">
    <mergeCell ref="F288:F289"/>
    <mergeCell ref="F415:F416"/>
    <mergeCell ref="F500:F501"/>
    <mergeCell ref="A1:F1"/>
    <mergeCell ref="A2:F2"/>
    <mergeCell ref="A4:F4"/>
    <mergeCell ref="B5:F5"/>
    <mergeCell ref="A6:A8"/>
    <mergeCell ref="B6:B8"/>
    <mergeCell ref="C6:C8"/>
    <mergeCell ref="D6:D8"/>
    <mergeCell ref="E6:E8"/>
    <mergeCell ref="F6:F8"/>
    <mergeCell ref="A3:F3"/>
    <mergeCell ref="F265:F266"/>
  </mergeCells>
  <pageMargins left="0.78740157480314965" right="0.6692913385826772" top="0.70866141732283472" bottom="0.6692913385826772" header="0.31496062992125984" footer="0.31496062992125984"/>
  <pageSetup paperSize="9" orientation="landscape" r:id="rId1"/>
  <headerFooter>
    <oddFooter>&amp;C&amp;P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2B0B1-10F0-4EFC-B947-75D336792838}">
  <dimension ref="A1:N13"/>
  <sheetViews>
    <sheetView topLeftCell="A7" workbookViewId="0">
      <selection activeCell="F13" sqref="F13"/>
    </sheetView>
  </sheetViews>
  <sheetFormatPr defaultColWidth="8.7265625" defaultRowHeight="18" x14ac:dyDescent="0.35"/>
  <cols>
    <col min="1" max="1" width="45.453125" style="136" customWidth="1"/>
    <col min="2" max="13" width="6.90625" style="136" customWidth="1"/>
    <col min="14" max="16384" width="8.7265625" style="136"/>
  </cols>
  <sheetData>
    <row r="1" spans="1:14" s="15" customFormat="1" ht="35.25" customHeight="1" x14ac:dyDescent="0.35">
      <c r="A1" s="658" t="s">
        <v>2007</v>
      </c>
      <c r="B1" s="658"/>
      <c r="C1" s="658"/>
      <c r="D1" s="658"/>
      <c r="E1" s="658"/>
      <c r="F1" s="658"/>
      <c r="G1" s="658"/>
      <c r="H1" s="658"/>
      <c r="I1" s="658"/>
      <c r="J1" s="658"/>
      <c r="K1" s="658"/>
      <c r="L1" s="658"/>
      <c r="M1" s="658"/>
      <c r="N1" s="117"/>
    </row>
    <row r="2" spans="1:14" s="274" customFormat="1" ht="18.5" x14ac:dyDescent="0.35">
      <c r="A2" s="686" t="s">
        <v>2972</v>
      </c>
      <c r="B2" s="686"/>
      <c r="C2" s="686"/>
      <c r="D2" s="686"/>
      <c r="E2" s="686"/>
      <c r="F2" s="686"/>
      <c r="G2" s="686"/>
      <c r="H2" s="686"/>
      <c r="I2" s="686"/>
      <c r="J2" s="686"/>
      <c r="K2" s="686"/>
      <c r="L2" s="686"/>
      <c r="M2" s="686"/>
    </row>
    <row r="3" spans="1:14" s="275" customFormat="1" ht="63.5" customHeight="1" x14ac:dyDescent="0.35">
      <c r="A3" s="662" t="s">
        <v>2452</v>
      </c>
      <c r="B3" s="690" t="s">
        <v>3451</v>
      </c>
      <c r="C3" s="691"/>
      <c r="D3" s="691"/>
      <c r="E3" s="692"/>
      <c r="F3" s="662" t="s">
        <v>5127</v>
      </c>
      <c r="G3" s="662"/>
      <c r="H3" s="662"/>
      <c r="I3" s="662"/>
      <c r="J3" s="660" t="s">
        <v>7</v>
      </c>
      <c r="K3" s="660"/>
      <c r="L3" s="660"/>
      <c r="M3" s="660"/>
    </row>
    <row r="4" spans="1:14" s="275" customFormat="1" ht="23.5" customHeight="1" x14ac:dyDescent="0.35">
      <c r="A4" s="662"/>
      <c r="B4" s="120" t="s">
        <v>1997</v>
      </c>
      <c r="C4" s="120" t="s">
        <v>1998</v>
      </c>
      <c r="D4" s="120" t="s">
        <v>1999</v>
      </c>
      <c r="E4" s="120" t="s">
        <v>2000</v>
      </c>
      <c r="F4" s="120" t="s">
        <v>1997</v>
      </c>
      <c r="G4" s="120" t="s">
        <v>1998</v>
      </c>
      <c r="H4" s="120" t="s">
        <v>1999</v>
      </c>
      <c r="I4" s="120" t="s">
        <v>2000</v>
      </c>
      <c r="J4" s="109" t="s">
        <v>1997</v>
      </c>
      <c r="K4" s="109" t="s">
        <v>1998</v>
      </c>
      <c r="L4" s="109" t="s">
        <v>1999</v>
      </c>
      <c r="M4" s="109" t="s">
        <v>2000</v>
      </c>
    </row>
    <row r="5" spans="1:14" s="275" customFormat="1" ht="21" customHeight="1" x14ac:dyDescent="0.35">
      <c r="A5" s="124" t="s">
        <v>2971</v>
      </c>
      <c r="B5" s="123">
        <v>500</v>
      </c>
      <c r="C5" s="123">
        <v>480</v>
      </c>
      <c r="D5" s="123">
        <v>460</v>
      </c>
      <c r="E5" s="123">
        <v>440</v>
      </c>
      <c r="F5" s="123">
        <f t="shared" ref="F5:I6" si="0">ROUND((B5*15%+B5),-1)</f>
        <v>580</v>
      </c>
      <c r="G5" s="123">
        <f t="shared" si="0"/>
        <v>550</v>
      </c>
      <c r="H5" s="123">
        <f t="shared" si="0"/>
        <v>530</v>
      </c>
      <c r="I5" s="123">
        <f t="shared" si="0"/>
        <v>510</v>
      </c>
      <c r="J5" s="123">
        <f t="shared" ref="J5:M6" si="1">ROUND(F5*0.7,0)</f>
        <v>406</v>
      </c>
      <c r="K5" s="123">
        <f t="shared" si="1"/>
        <v>385</v>
      </c>
      <c r="L5" s="123">
        <f t="shared" si="1"/>
        <v>371</v>
      </c>
      <c r="M5" s="123">
        <f t="shared" si="1"/>
        <v>357</v>
      </c>
    </row>
    <row r="6" spans="1:14" s="275" customFormat="1" ht="21" customHeight="1" x14ac:dyDescent="0.35">
      <c r="A6" s="124" t="s">
        <v>2973</v>
      </c>
      <c r="B6" s="123">
        <v>350</v>
      </c>
      <c r="C6" s="123">
        <v>330</v>
      </c>
      <c r="D6" s="123">
        <v>310</v>
      </c>
      <c r="E6" s="123">
        <v>290</v>
      </c>
      <c r="F6" s="123">
        <f t="shared" si="0"/>
        <v>400</v>
      </c>
      <c r="G6" s="123">
        <f t="shared" si="0"/>
        <v>380</v>
      </c>
      <c r="H6" s="123">
        <f t="shared" si="0"/>
        <v>360</v>
      </c>
      <c r="I6" s="123">
        <f t="shared" si="0"/>
        <v>330</v>
      </c>
      <c r="J6" s="123">
        <f t="shared" si="1"/>
        <v>280</v>
      </c>
      <c r="K6" s="123">
        <f t="shared" si="1"/>
        <v>266</v>
      </c>
      <c r="L6" s="123">
        <f t="shared" si="1"/>
        <v>252</v>
      </c>
      <c r="M6" s="123">
        <f t="shared" si="1"/>
        <v>231</v>
      </c>
    </row>
    <row r="7" spans="1:14" s="275" customFormat="1" ht="36" customHeight="1" x14ac:dyDescent="0.35">
      <c r="A7" s="714" t="s">
        <v>2008</v>
      </c>
      <c r="B7" s="714"/>
      <c r="C7" s="714"/>
      <c r="D7" s="714"/>
      <c r="E7" s="714"/>
      <c r="F7" s="714"/>
      <c r="G7" s="714"/>
      <c r="H7" s="714"/>
      <c r="I7" s="714"/>
      <c r="J7" s="714"/>
      <c r="K7" s="714"/>
      <c r="L7" s="714"/>
      <c r="M7" s="714"/>
    </row>
    <row r="8" spans="1:14" s="275" customFormat="1" ht="15.75" customHeight="1" x14ac:dyDescent="0.35">
      <c r="A8" s="715" t="s">
        <v>2972</v>
      </c>
      <c r="B8" s="715"/>
      <c r="C8" s="715"/>
      <c r="D8" s="715"/>
      <c r="E8" s="715"/>
      <c r="F8" s="715"/>
      <c r="G8" s="715"/>
      <c r="H8" s="715"/>
      <c r="I8" s="715"/>
      <c r="J8" s="715"/>
      <c r="K8" s="715"/>
      <c r="L8" s="715"/>
      <c r="M8" s="715"/>
    </row>
    <row r="9" spans="1:14" s="275" customFormat="1" ht="63" customHeight="1" x14ac:dyDescent="0.35">
      <c r="A9" s="662" t="s">
        <v>2452</v>
      </c>
      <c r="B9" s="690" t="s">
        <v>3451</v>
      </c>
      <c r="C9" s="691"/>
      <c r="D9" s="691"/>
      <c r="E9" s="692"/>
      <c r="F9" s="662" t="s">
        <v>5127</v>
      </c>
      <c r="G9" s="662"/>
      <c r="H9" s="662"/>
      <c r="I9" s="662"/>
      <c r="J9" s="660" t="s">
        <v>2004</v>
      </c>
      <c r="K9" s="660"/>
      <c r="L9" s="660"/>
      <c r="M9" s="660"/>
    </row>
    <row r="10" spans="1:14" s="275" customFormat="1" ht="24" customHeight="1" x14ac:dyDescent="0.35">
      <c r="A10" s="662"/>
      <c r="B10" s="120" t="s">
        <v>1997</v>
      </c>
      <c r="C10" s="120" t="s">
        <v>1998</v>
      </c>
      <c r="D10" s="120" t="s">
        <v>1999</v>
      </c>
      <c r="E10" s="120" t="s">
        <v>2000</v>
      </c>
      <c r="F10" s="120" t="s">
        <v>1997</v>
      </c>
      <c r="G10" s="120" t="s">
        <v>1998</v>
      </c>
      <c r="H10" s="120" t="s">
        <v>1999</v>
      </c>
      <c r="I10" s="120" t="s">
        <v>2000</v>
      </c>
      <c r="J10" s="109" t="s">
        <v>1997</v>
      </c>
      <c r="K10" s="109" t="s">
        <v>1998</v>
      </c>
      <c r="L10" s="109" t="s">
        <v>1999</v>
      </c>
      <c r="M10" s="109" t="s">
        <v>2000</v>
      </c>
    </row>
    <row r="11" spans="1:14" s="275" customFormat="1" ht="46.5" x14ac:dyDescent="0.35">
      <c r="A11" s="124" t="s">
        <v>2974</v>
      </c>
      <c r="B11" s="123">
        <v>310</v>
      </c>
      <c r="C11" s="123">
        <v>290</v>
      </c>
      <c r="D11" s="123">
        <v>270</v>
      </c>
      <c r="E11" s="123">
        <v>250</v>
      </c>
      <c r="F11" s="123">
        <f t="shared" ref="F11:I13" si="2">ROUND((B11*15%+B11),-1)</f>
        <v>360</v>
      </c>
      <c r="G11" s="123">
        <f t="shared" si="2"/>
        <v>330</v>
      </c>
      <c r="H11" s="123">
        <f t="shared" si="2"/>
        <v>310</v>
      </c>
      <c r="I11" s="123">
        <f t="shared" si="2"/>
        <v>290</v>
      </c>
      <c r="J11" s="123">
        <f t="shared" ref="J11:M13" si="3">ROUND(F11*0.7,0)</f>
        <v>252</v>
      </c>
      <c r="K11" s="123">
        <f t="shared" si="3"/>
        <v>231</v>
      </c>
      <c r="L11" s="123">
        <f t="shared" si="3"/>
        <v>217</v>
      </c>
      <c r="M11" s="123">
        <f t="shared" si="3"/>
        <v>203</v>
      </c>
    </row>
    <row r="12" spans="1:14" s="275" customFormat="1" ht="46.5" x14ac:dyDescent="0.35">
      <c r="A12" s="124" t="s">
        <v>2975</v>
      </c>
      <c r="B12" s="123">
        <v>300</v>
      </c>
      <c r="C12" s="123">
        <v>280</v>
      </c>
      <c r="D12" s="123">
        <v>260</v>
      </c>
      <c r="E12" s="123">
        <v>240</v>
      </c>
      <c r="F12" s="123">
        <f t="shared" si="2"/>
        <v>350</v>
      </c>
      <c r="G12" s="123">
        <f t="shared" si="2"/>
        <v>320</v>
      </c>
      <c r="H12" s="123">
        <f t="shared" si="2"/>
        <v>300</v>
      </c>
      <c r="I12" s="123">
        <f t="shared" si="2"/>
        <v>280</v>
      </c>
      <c r="J12" s="123">
        <f t="shared" si="3"/>
        <v>245</v>
      </c>
      <c r="K12" s="123">
        <f t="shared" si="3"/>
        <v>224</v>
      </c>
      <c r="L12" s="123">
        <f t="shared" si="3"/>
        <v>210</v>
      </c>
      <c r="M12" s="123">
        <f t="shared" si="3"/>
        <v>196</v>
      </c>
    </row>
    <row r="13" spans="1:14" s="275" customFormat="1" ht="26.25" customHeight="1" x14ac:dyDescent="0.35">
      <c r="A13" s="124" t="s">
        <v>2976</v>
      </c>
      <c r="B13" s="123">
        <v>290</v>
      </c>
      <c r="C13" s="123">
        <v>270</v>
      </c>
      <c r="D13" s="123">
        <v>250</v>
      </c>
      <c r="E13" s="123">
        <v>230</v>
      </c>
      <c r="F13" s="123">
        <f t="shared" si="2"/>
        <v>330</v>
      </c>
      <c r="G13" s="123">
        <f t="shared" si="2"/>
        <v>310</v>
      </c>
      <c r="H13" s="123">
        <f t="shared" si="2"/>
        <v>290</v>
      </c>
      <c r="I13" s="123">
        <f t="shared" si="2"/>
        <v>260</v>
      </c>
      <c r="J13" s="123">
        <f t="shared" si="3"/>
        <v>231</v>
      </c>
      <c r="K13" s="123">
        <f t="shared" si="3"/>
        <v>217</v>
      </c>
      <c r="L13" s="123">
        <f t="shared" si="3"/>
        <v>203</v>
      </c>
      <c r="M13" s="123">
        <f t="shared" si="3"/>
        <v>182</v>
      </c>
    </row>
  </sheetData>
  <mergeCells count="12">
    <mergeCell ref="A1:M1"/>
    <mergeCell ref="A2:M2"/>
    <mergeCell ref="A3:A4"/>
    <mergeCell ref="B3:E3"/>
    <mergeCell ref="F3:I3"/>
    <mergeCell ref="J3:M3"/>
    <mergeCell ref="A7:M7"/>
    <mergeCell ref="A8:M8"/>
    <mergeCell ref="A9:A10"/>
    <mergeCell ref="B9:E9"/>
    <mergeCell ref="F9:I9"/>
    <mergeCell ref="J9:M9"/>
  </mergeCells>
  <pageMargins left="0.78740157480314965"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42E6-87B7-4CE3-A997-883F07F785D0}">
  <dimension ref="A1:L477"/>
  <sheetViews>
    <sheetView workbookViewId="0">
      <selection activeCell="C11" sqref="C11"/>
    </sheetView>
  </sheetViews>
  <sheetFormatPr defaultColWidth="9.1796875" defaultRowHeight="15.5" x14ac:dyDescent="0.35"/>
  <cols>
    <col min="1" max="1" width="6.7265625" style="207" bestFit="1" customWidth="1"/>
    <col min="2" max="2" width="41.453125" style="200" customWidth="1"/>
    <col min="3" max="3" width="11.90625" style="211" customWidth="1"/>
    <col min="4" max="4" width="9" style="209" customWidth="1"/>
    <col min="5" max="5" width="17.81640625" style="209" customWidth="1"/>
    <col min="6" max="6" width="42.36328125" style="273" customWidth="1"/>
    <col min="7" max="7" width="5" style="193" bestFit="1" customWidth="1"/>
    <col min="8" max="16384" width="9.1796875" style="193"/>
  </cols>
  <sheetData>
    <row r="1" spans="1:12" ht="23.5" customHeight="1" x14ac:dyDescent="0.35">
      <c r="A1" s="687" t="s">
        <v>3883</v>
      </c>
      <c r="B1" s="687"/>
      <c r="C1" s="687"/>
      <c r="D1" s="687"/>
      <c r="E1" s="687"/>
      <c r="F1" s="687"/>
    </row>
    <row r="2" spans="1:12" ht="35" customHeight="1" x14ac:dyDescent="0.35">
      <c r="A2" s="688" t="s">
        <v>6400</v>
      </c>
      <c r="B2" s="688"/>
      <c r="C2" s="688"/>
      <c r="D2" s="688"/>
      <c r="E2" s="688"/>
      <c r="F2" s="688"/>
      <c r="G2" s="117"/>
      <c r="H2" s="117"/>
      <c r="I2" s="117"/>
      <c r="J2" s="117"/>
      <c r="K2" s="117"/>
      <c r="L2" s="117"/>
    </row>
    <row r="3" spans="1:12" ht="19.5" customHeight="1" x14ac:dyDescent="0.35">
      <c r="A3" s="629" t="s">
        <v>5569</v>
      </c>
      <c r="B3" s="629"/>
      <c r="C3" s="629"/>
      <c r="D3" s="629"/>
      <c r="E3" s="629"/>
      <c r="F3" s="629"/>
      <c r="G3" s="117"/>
      <c r="H3" s="117"/>
      <c r="I3" s="117"/>
      <c r="J3" s="117"/>
      <c r="K3" s="117"/>
      <c r="L3" s="117"/>
    </row>
    <row r="4" spans="1:12" ht="44.5" customHeight="1" x14ac:dyDescent="0.35">
      <c r="A4" s="658" t="s">
        <v>1993</v>
      </c>
      <c r="B4" s="658"/>
      <c r="C4" s="658"/>
      <c r="D4" s="658"/>
      <c r="E4" s="658"/>
      <c r="F4" s="658"/>
      <c r="G4" s="77"/>
      <c r="H4" s="77"/>
      <c r="I4" s="77"/>
      <c r="J4" s="77"/>
      <c r="K4" s="77"/>
      <c r="L4" s="77"/>
    </row>
    <row r="5" spans="1:12" ht="21.75" customHeight="1" x14ac:dyDescent="0.35">
      <c r="A5" s="715" t="s">
        <v>3452</v>
      </c>
      <c r="B5" s="715"/>
      <c r="C5" s="715"/>
      <c r="D5" s="715"/>
      <c r="E5" s="715"/>
      <c r="F5" s="715"/>
    </row>
    <row r="6" spans="1:12" ht="88" customHeight="1" x14ac:dyDescent="0.35">
      <c r="A6" s="194" t="s">
        <v>1</v>
      </c>
      <c r="B6" s="195" t="s">
        <v>2011</v>
      </c>
      <c r="C6" s="4" t="s">
        <v>5122</v>
      </c>
      <c r="D6" s="196" t="s">
        <v>3444</v>
      </c>
      <c r="E6" s="212" t="s">
        <v>7</v>
      </c>
      <c r="F6" s="179" t="s">
        <v>11</v>
      </c>
    </row>
    <row r="7" spans="1:12" x14ac:dyDescent="0.35">
      <c r="A7" s="173" t="s">
        <v>2334</v>
      </c>
      <c r="B7" s="122" t="s">
        <v>3453</v>
      </c>
      <c r="C7" s="151"/>
      <c r="D7" s="150"/>
      <c r="E7" s="150"/>
      <c r="F7" s="260"/>
    </row>
    <row r="8" spans="1:12" ht="30" x14ac:dyDescent="0.35">
      <c r="A8" s="173" t="s">
        <v>12</v>
      </c>
      <c r="B8" s="122" t="s">
        <v>3454</v>
      </c>
      <c r="C8" s="151"/>
      <c r="D8" s="150"/>
      <c r="E8" s="150"/>
      <c r="F8" s="260"/>
    </row>
    <row r="9" spans="1:12" ht="31" x14ac:dyDescent="0.35">
      <c r="A9" s="134">
        <v>1</v>
      </c>
      <c r="B9" s="165" t="s">
        <v>3455</v>
      </c>
      <c r="C9" s="150">
        <v>3500</v>
      </c>
      <c r="D9" s="150">
        <v>5000</v>
      </c>
      <c r="E9" s="150">
        <f>ROUND(D9*0.7,-1)</f>
        <v>3500</v>
      </c>
      <c r="F9" s="264" t="s">
        <v>5193</v>
      </c>
      <c r="G9" s="197"/>
    </row>
    <row r="10" spans="1:12" x14ac:dyDescent="0.35">
      <c r="A10" s="134">
        <v>2</v>
      </c>
      <c r="B10" s="165" t="s">
        <v>3456</v>
      </c>
      <c r="C10" s="150">
        <v>4500</v>
      </c>
      <c r="D10" s="150">
        <v>6000</v>
      </c>
      <c r="E10" s="150">
        <f>ROUND(D10*0.7,-1)</f>
        <v>4200</v>
      </c>
      <c r="F10" s="260"/>
    </row>
    <row r="11" spans="1:12" x14ac:dyDescent="0.35">
      <c r="A11" s="134">
        <v>3</v>
      </c>
      <c r="B11" s="165" t="s">
        <v>3457</v>
      </c>
      <c r="C11" s="150">
        <v>4000</v>
      </c>
      <c r="D11" s="150">
        <v>5500</v>
      </c>
      <c r="E11" s="150">
        <f t="shared" ref="E11:E73" si="0">ROUND(D11*0.7,-1)</f>
        <v>3850</v>
      </c>
      <c r="F11" s="260"/>
    </row>
    <row r="12" spans="1:12" x14ac:dyDescent="0.35">
      <c r="A12" s="134">
        <v>4</v>
      </c>
      <c r="B12" s="165" t="s">
        <v>3458</v>
      </c>
      <c r="C12" s="150">
        <v>4500</v>
      </c>
      <c r="D12" s="150">
        <v>6000</v>
      </c>
      <c r="E12" s="150">
        <f t="shared" si="0"/>
        <v>4200</v>
      </c>
      <c r="F12" s="260"/>
    </row>
    <row r="13" spans="1:12" ht="31" x14ac:dyDescent="0.35">
      <c r="A13" s="134">
        <v>5</v>
      </c>
      <c r="B13" s="165" t="s">
        <v>3459</v>
      </c>
      <c r="C13" s="150">
        <v>4000</v>
      </c>
      <c r="D13" s="150">
        <v>5500</v>
      </c>
      <c r="E13" s="150">
        <f t="shared" si="0"/>
        <v>3850</v>
      </c>
      <c r="F13" s="260"/>
    </row>
    <row r="14" spans="1:12" x14ac:dyDescent="0.35">
      <c r="A14" s="134">
        <v>6</v>
      </c>
      <c r="B14" s="165" t="s">
        <v>3460</v>
      </c>
      <c r="C14" s="150">
        <v>5000</v>
      </c>
      <c r="D14" s="150">
        <v>7000</v>
      </c>
      <c r="E14" s="150">
        <f t="shared" si="0"/>
        <v>4900</v>
      </c>
      <c r="F14" s="260"/>
    </row>
    <row r="15" spans="1:12" x14ac:dyDescent="0.35">
      <c r="A15" s="134">
        <v>7</v>
      </c>
      <c r="B15" s="165" t="s">
        <v>3461</v>
      </c>
      <c r="C15" s="150">
        <v>3500</v>
      </c>
      <c r="D15" s="150">
        <v>5000</v>
      </c>
      <c r="E15" s="150">
        <f t="shared" si="0"/>
        <v>3500</v>
      </c>
      <c r="F15" s="260"/>
    </row>
    <row r="16" spans="1:12" x14ac:dyDescent="0.35">
      <c r="A16" s="134">
        <v>8</v>
      </c>
      <c r="B16" s="165" t="s">
        <v>3462</v>
      </c>
      <c r="C16" s="150">
        <v>4000</v>
      </c>
      <c r="D16" s="150">
        <v>6000</v>
      </c>
      <c r="E16" s="150">
        <f t="shared" si="0"/>
        <v>4200</v>
      </c>
      <c r="F16" s="260"/>
    </row>
    <row r="17" spans="1:6" ht="42" x14ac:dyDescent="0.35">
      <c r="A17" s="134">
        <v>9</v>
      </c>
      <c r="B17" s="165" t="s">
        <v>3463</v>
      </c>
      <c r="C17" s="150">
        <v>5000</v>
      </c>
      <c r="D17" s="150">
        <v>7500</v>
      </c>
      <c r="E17" s="150">
        <f t="shared" si="0"/>
        <v>5250</v>
      </c>
      <c r="F17" s="260" t="s">
        <v>5194</v>
      </c>
    </row>
    <row r="18" spans="1:6" ht="42" x14ac:dyDescent="0.35">
      <c r="A18" s="134">
        <v>10</v>
      </c>
      <c r="B18" s="165" t="s">
        <v>3464</v>
      </c>
      <c r="C18" s="150">
        <v>8000</v>
      </c>
      <c r="D18" s="150">
        <v>10400</v>
      </c>
      <c r="E18" s="150">
        <f t="shared" si="0"/>
        <v>7280</v>
      </c>
      <c r="F18" s="260" t="s">
        <v>5195</v>
      </c>
    </row>
    <row r="19" spans="1:6" x14ac:dyDescent="0.35">
      <c r="A19" s="134">
        <v>11</v>
      </c>
      <c r="B19" s="165" t="s">
        <v>3465</v>
      </c>
      <c r="C19" s="150">
        <v>5000</v>
      </c>
      <c r="D19" s="150">
        <v>6800</v>
      </c>
      <c r="E19" s="150">
        <f t="shared" si="0"/>
        <v>4760</v>
      </c>
      <c r="F19" s="260"/>
    </row>
    <row r="20" spans="1:6" ht="31" x14ac:dyDescent="0.35">
      <c r="A20" s="134">
        <v>12</v>
      </c>
      <c r="B20" s="165" t="s">
        <v>3466</v>
      </c>
      <c r="C20" s="150">
        <v>6500</v>
      </c>
      <c r="D20" s="150">
        <v>9000</v>
      </c>
      <c r="E20" s="150">
        <f t="shared" si="0"/>
        <v>6300</v>
      </c>
      <c r="F20" s="260"/>
    </row>
    <row r="21" spans="1:6" ht="31" x14ac:dyDescent="0.35">
      <c r="A21" s="134">
        <v>13</v>
      </c>
      <c r="B21" s="165" t="s">
        <v>3467</v>
      </c>
      <c r="C21" s="150">
        <v>5000</v>
      </c>
      <c r="D21" s="150">
        <v>7000</v>
      </c>
      <c r="E21" s="150">
        <f t="shared" si="0"/>
        <v>4900</v>
      </c>
      <c r="F21" s="260"/>
    </row>
    <row r="22" spans="1:6" x14ac:dyDescent="0.35">
      <c r="A22" s="134">
        <v>14</v>
      </c>
      <c r="B22" s="165" t="s">
        <v>3468</v>
      </c>
      <c r="C22" s="150">
        <v>4000</v>
      </c>
      <c r="D22" s="150">
        <v>5500</v>
      </c>
      <c r="E22" s="150">
        <f t="shared" si="0"/>
        <v>3850</v>
      </c>
      <c r="F22" s="260"/>
    </row>
    <row r="23" spans="1:6" x14ac:dyDescent="0.35">
      <c r="A23" s="134">
        <v>15</v>
      </c>
      <c r="B23" s="165" t="s">
        <v>3469</v>
      </c>
      <c r="C23" s="150">
        <v>3500</v>
      </c>
      <c r="D23" s="150">
        <v>5000</v>
      </c>
      <c r="E23" s="150">
        <f t="shared" si="0"/>
        <v>3500</v>
      </c>
      <c r="F23" s="260"/>
    </row>
    <row r="24" spans="1:6" x14ac:dyDescent="0.35">
      <c r="A24" s="134">
        <v>16</v>
      </c>
      <c r="B24" s="165" t="s">
        <v>3470</v>
      </c>
      <c r="C24" s="150">
        <v>2000</v>
      </c>
      <c r="D24" s="150">
        <v>2600</v>
      </c>
      <c r="E24" s="150">
        <f t="shared" si="0"/>
        <v>1820</v>
      </c>
      <c r="F24" s="260"/>
    </row>
    <row r="25" spans="1:6" ht="31" x14ac:dyDescent="0.35">
      <c r="A25" s="134">
        <v>17</v>
      </c>
      <c r="B25" s="165" t="s">
        <v>3471</v>
      </c>
      <c r="C25" s="150">
        <v>3500</v>
      </c>
      <c r="D25" s="150">
        <v>5000</v>
      </c>
      <c r="E25" s="150">
        <f t="shared" si="0"/>
        <v>3500</v>
      </c>
      <c r="F25" s="260"/>
    </row>
    <row r="26" spans="1:6" ht="31" x14ac:dyDescent="0.35">
      <c r="A26" s="134">
        <v>18</v>
      </c>
      <c r="B26" s="165" t="s">
        <v>3472</v>
      </c>
      <c r="C26" s="150">
        <v>2000</v>
      </c>
      <c r="D26" s="150">
        <v>2600</v>
      </c>
      <c r="E26" s="150">
        <f t="shared" si="0"/>
        <v>1820</v>
      </c>
      <c r="F26" s="260"/>
    </row>
    <row r="27" spans="1:6" ht="31" x14ac:dyDescent="0.35">
      <c r="A27" s="134">
        <v>19</v>
      </c>
      <c r="B27" s="165" t="s">
        <v>3473</v>
      </c>
      <c r="C27" s="150">
        <v>2500</v>
      </c>
      <c r="D27" s="150">
        <v>3200</v>
      </c>
      <c r="E27" s="150">
        <f t="shared" si="0"/>
        <v>2240</v>
      </c>
      <c r="F27" s="260"/>
    </row>
    <row r="28" spans="1:6" ht="31" x14ac:dyDescent="0.35">
      <c r="A28" s="134">
        <v>20</v>
      </c>
      <c r="B28" s="165" t="s">
        <v>3474</v>
      </c>
      <c r="C28" s="150">
        <v>1500</v>
      </c>
      <c r="D28" s="150">
        <v>2000</v>
      </c>
      <c r="E28" s="150">
        <f t="shared" si="0"/>
        <v>1400</v>
      </c>
      <c r="F28" s="260"/>
    </row>
    <row r="29" spans="1:6" x14ac:dyDescent="0.35">
      <c r="A29" s="134">
        <v>21</v>
      </c>
      <c r="B29" s="165" t="s">
        <v>3475</v>
      </c>
      <c r="C29" s="150">
        <v>2500</v>
      </c>
      <c r="D29" s="150">
        <v>3500</v>
      </c>
      <c r="E29" s="150">
        <f t="shared" si="0"/>
        <v>2450</v>
      </c>
      <c r="F29" s="260"/>
    </row>
    <row r="30" spans="1:6" ht="31" x14ac:dyDescent="0.35">
      <c r="A30" s="134">
        <v>22</v>
      </c>
      <c r="B30" s="165" t="s">
        <v>3476</v>
      </c>
      <c r="C30" s="150">
        <v>1500</v>
      </c>
      <c r="D30" s="150">
        <v>2800</v>
      </c>
      <c r="E30" s="150">
        <f t="shared" si="0"/>
        <v>1960</v>
      </c>
      <c r="F30" s="260"/>
    </row>
    <row r="31" spans="1:6" ht="31" x14ac:dyDescent="0.35">
      <c r="A31" s="134">
        <v>23</v>
      </c>
      <c r="B31" s="165" t="s">
        <v>3477</v>
      </c>
      <c r="C31" s="150">
        <v>2000</v>
      </c>
      <c r="D31" s="150">
        <v>3000</v>
      </c>
      <c r="E31" s="150">
        <f t="shared" si="0"/>
        <v>2100</v>
      </c>
      <c r="F31" s="260"/>
    </row>
    <row r="32" spans="1:6" ht="31" x14ac:dyDescent="0.35">
      <c r="A32" s="134">
        <v>24</v>
      </c>
      <c r="B32" s="165" t="s">
        <v>3478</v>
      </c>
      <c r="C32" s="150">
        <v>2500</v>
      </c>
      <c r="D32" s="150">
        <v>3500</v>
      </c>
      <c r="E32" s="150">
        <f t="shared" si="0"/>
        <v>2450</v>
      </c>
      <c r="F32" s="260"/>
    </row>
    <row r="33" spans="1:11" s="199" customFormat="1" x14ac:dyDescent="0.3">
      <c r="A33" s="173" t="s">
        <v>3479</v>
      </c>
      <c r="B33" s="122" t="s">
        <v>3480</v>
      </c>
      <c r="C33" s="198"/>
      <c r="D33" s="201"/>
      <c r="E33" s="150"/>
      <c r="F33" s="265"/>
    </row>
    <row r="34" spans="1:11" s="200" customFormat="1" ht="31" x14ac:dyDescent="0.35">
      <c r="A34" s="134">
        <v>1</v>
      </c>
      <c r="B34" s="165" t="s">
        <v>3481</v>
      </c>
      <c r="C34" s="151"/>
      <c r="D34" s="150"/>
      <c r="E34" s="150"/>
      <c r="F34" s="260"/>
      <c r="G34" s="193"/>
      <c r="H34" s="193"/>
      <c r="I34" s="193"/>
      <c r="J34" s="193"/>
      <c r="K34" s="193"/>
    </row>
    <row r="35" spans="1:11" s="200" customFormat="1" x14ac:dyDescent="0.35">
      <c r="A35" s="134" t="s">
        <v>67</v>
      </c>
      <c r="B35" s="165" t="s">
        <v>3482</v>
      </c>
      <c r="C35" s="150">
        <v>1500</v>
      </c>
      <c r="D35" s="150">
        <v>2200</v>
      </c>
      <c r="E35" s="150">
        <f t="shared" si="0"/>
        <v>1540</v>
      </c>
      <c r="F35" s="260"/>
      <c r="G35" s="193"/>
      <c r="H35" s="193"/>
      <c r="I35" s="193"/>
      <c r="J35" s="193"/>
      <c r="K35" s="193"/>
    </row>
    <row r="36" spans="1:11" s="200" customFormat="1" ht="31" x14ac:dyDescent="0.35">
      <c r="A36" s="134" t="s">
        <v>69</v>
      </c>
      <c r="B36" s="165" t="s">
        <v>3483</v>
      </c>
      <c r="C36" s="151">
        <v>800</v>
      </c>
      <c r="D36" s="150">
        <v>1400</v>
      </c>
      <c r="E36" s="150">
        <f t="shared" si="0"/>
        <v>980</v>
      </c>
      <c r="F36" s="260"/>
      <c r="G36" s="193"/>
      <c r="H36" s="193"/>
      <c r="I36" s="193"/>
      <c r="J36" s="193"/>
      <c r="K36" s="193"/>
    </row>
    <row r="37" spans="1:11" s="200" customFormat="1" ht="98" x14ac:dyDescent="0.35">
      <c r="A37" s="134">
        <v>2</v>
      </c>
      <c r="B37" s="165" t="s">
        <v>3484</v>
      </c>
      <c r="C37" s="151"/>
      <c r="D37" s="150"/>
      <c r="E37" s="150"/>
      <c r="F37" s="260" t="s">
        <v>5196</v>
      </c>
      <c r="G37" s="193"/>
      <c r="H37" s="193"/>
      <c r="I37" s="193"/>
      <c r="J37" s="193"/>
      <c r="K37" s="193"/>
    </row>
    <row r="38" spans="1:11" s="200" customFormat="1" x14ac:dyDescent="0.35">
      <c r="A38" s="134" t="s">
        <v>74</v>
      </c>
      <c r="B38" s="165" t="s">
        <v>3485</v>
      </c>
      <c r="C38" s="150">
        <v>1500</v>
      </c>
      <c r="D38" s="150">
        <v>2000</v>
      </c>
      <c r="E38" s="150">
        <f t="shared" si="0"/>
        <v>1400</v>
      </c>
      <c r="F38" s="264" t="s">
        <v>3486</v>
      </c>
      <c r="G38" s="193"/>
      <c r="H38" s="193"/>
      <c r="I38" s="193"/>
      <c r="J38" s="193"/>
      <c r="K38" s="193"/>
    </row>
    <row r="39" spans="1:11" s="200" customFormat="1" x14ac:dyDescent="0.35">
      <c r="A39" s="134" t="s">
        <v>76</v>
      </c>
      <c r="B39" s="165" t="s">
        <v>3487</v>
      </c>
      <c r="C39" s="151">
        <v>800</v>
      </c>
      <c r="D39" s="150">
        <v>1200</v>
      </c>
      <c r="E39" s="150">
        <f t="shared" si="0"/>
        <v>840</v>
      </c>
      <c r="F39" s="264" t="s">
        <v>3486</v>
      </c>
      <c r="G39" s="193"/>
      <c r="H39" s="193"/>
      <c r="I39" s="193"/>
      <c r="J39" s="193"/>
      <c r="K39" s="193"/>
    </row>
    <row r="40" spans="1:11" s="200" customFormat="1" x14ac:dyDescent="0.35">
      <c r="A40" s="134">
        <v>3</v>
      </c>
      <c r="B40" s="165" t="s">
        <v>3488</v>
      </c>
      <c r="C40" s="151"/>
      <c r="D40" s="150"/>
      <c r="E40" s="150"/>
      <c r="F40" s="260"/>
      <c r="G40" s="193"/>
      <c r="H40" s="193"/>
      <c r="I40" s="193"/>
      <c r="J40" s="193"/>
      <c r="K40" s="193"/>
    </row>
    <row r="41" spans="1:11" s="200" customFormat="1" x14ac:dyDescent="0.35">
      <c r="A41" s="134" t="s">
        <v>83</v>
      </c>
      <c r="B41" s="165" t="s">
        <v>3485</v>
      </c>
      <c r="C41" s="150">
        <v>1700</v>
      </c>
      <c r="D41" s="150">
        <v>2200</v>
      </c>
      <c r="E41" s="150">
        <f t="shared" si="0"/>
        <v>1540</v>
      </c>
      <c r="F41" s="260"/>
      <c r="G41" s="193"/>
      <c r="H41" s="193"/>
      <c r="I41" s="193"/>
      <c r="J41" s="193"/>
      <c r="K41" s="193"/>
    </row>
    <row r="42" spans="1:11" s="200" customFormat="1" x14ac:dyDescent="0.35">
      <c r="A42" s="134" t="s">
        <v>84</v>
      </c>
      <c r="B42" s="165" t="s">
        <v>3487</v>
      </c>
      <c r="C42" s="151">
        <v>900</v>
      </c>
      <c r="D42" s="150">
        <v>1200</v>
      </c>
      <c r="E42" s="150">
        <f t="shared" si="0"/>
        <v>840</v>
      </c>
      <c r="F42" s="260"/>
      <c r="G42" s="193"/>
      <c r="H42" s="193"/>
      <c r="I42" s="193"/>
      <c r="J42" s="193"/>
      <c r="K42" s="193"/>
    </row>
    <row r="43" spans="1:11" s="200" customFormat="1" x14ac:dyDescent="0.35">
      <c r="A43" s="134">
        <v>4</v>
      </c>
      <c r="B43" s="165" t="s">
        <v>3489</v>
      </c>
      <c r="C43" s="150"/>
      <c r="D43" s="150">
        <v>1500</v>
      </c>
      <c r="E43" s="150">
        <f t="shared" si="0"/>
        <v>1050</v>
      </c>
      <c r="F43" s="264" t="s">
        <v>3490</v>
      </c>
      <c r="G43" s="193"/>
      <c r="H43" s="193"/>
      <c r="I43" s="193"/>
      <c r="J43" s="193"/>
      <c r="K43" s="193"/>
    </row>
    <row r="44" spans="1:11" s="200" customFormat="1" x14ac:dyDescent="0.35">
      <c r="A44" s="134">
        <v>5</v>
      </c>
      <c r="B44" s="165" t="s">
        <v>3491</v>
      </c>
      <c r="C44" s="150"/>
      <c r="D44" s="150">
        <v>2500</v>
      </c>
      <c r="E44" s="150">
        <f t="shared" si="0"/>
        <v>1750</v>
      </c>
      <c r="F44" s="264" t="s">
        <v>3433</v>
      </c>
      <c r="G44" s="193"/>
      <c r="H44" s="193"/>
      <c r="I44" s="193"/>
      <c r="J44" s="193"/>
      <c r="K44" s="193"/>
    </row>
    <row r="45" spans="1:11" s="200" customFormat="1" x14ac:dyDescent="0.35">
      <c r="A45" s="134">
        <v>6</v>
      </c>
      <c r="B45" s="165" t="s">
        <v>3492</v>
      </c>
      <c r="C45" s="150"/>
      <c r="D45" s="150">
        <v>2500</v>
      </c>
      <c r="E45" s="150">
        <f t="shared" si="0"/>
        <v>1750</v>
      </c>
      <c r="F45" s="264" t="s">
        <v>3433</v>
      </c>
      <c r="G45" s="193"/>
      <c r="H45" s="193"/>
      <c r="I45" s="193"/>
      <c r="J45" s="193"/>
      <c r="K45" s="193"/>
    </row>
    <row r="46" spans="1:11" s="200" customFormat="1" x14ac:dyDescent="0.35">
      <c r="A46" s="134">
        <v>7</v>
      </c>
      <c r="B46" s="165" t="s">
        <v>3493</v>
      </c>
      <c r="C46" s="150"/>
      <c r="D46" s="150">
        <v>2000</v>
      </c>
      <c r="E46" s="150">
        <f t="shared" si="0"/>
        <v>1400</v>
      </c>
      <c r="F46" s="264" t="s">
        <v>3490</v>
      </c>
      <c r="G46" s="193"/>
      <c r="H46" s="193"/>
      <c r="I46" s="193"/>
      <c r="J46" s="193"/>
      <c r="K46" s="193"/>
    </row>
    <row r="47" spans="1:11" s="200" customFormat="1" ht="56" x14ac:dyDescent="0.35">
      <c r="A47" s="134">
        <v>8</v>
      </c>
      <c r="B47" s="165" t="s">
        <v>3494</v>
      </c>
      <c r="C47" s="151"/>
      <c r="D47" s="150"/>
      <c r="E47" s="150"/>
      <c r="F47" s="260" t="s">
        <v>5197</v>
      </c>
      <c r="G47" s="193"/>
      <c r="H47" s="193"/>
      <c r="I47" s="193"/>
      <c r="J47" s="193"/>
      <c r="K47" s="193"/>
    </row>
    <row r="48" spans="1:11" s="200" customFormat="1" x14ac:dyDescent="0.35">
      <c r="A48" s="134" t="s">
        <v>624</v>
      </c>
      <c r="B48" s="165" t="s">
        <v>3485</v>
      </c>
      <c r="C48" s="150">
        <v>1800</v>
      </c>
      <c r="D48" s="150">
        <v>2300</v>
      </c>
      <c r="E48" s="150">
        <f t="shared" si="0"/>
        <v>1610</v>
      </c>
      <c r="F48" s="260"/>
      <c r="G48" s="193"/>
      <c r="H48" s="193"/>
      <c r="I48" s="193"/>
      <c r="J48" s="193"/>
      <c r="K48" s="193"/>
    </row>
    <row r="49" spans="1:11" s="200" customFormat="1" ht="28" x14ac:dyDescent="0.35">
      <c r="A49" s="134" t="s">
        <v>626</v>
      </c>
      <c r="B49" s="165" t="s">
        <v>3495</v>
      </c>
      <c r="C49" s="151">
        <v>900</v>
      </c>
      <c r="D49" s="150">
        <v>1200</v>
      </c>
      <c r="E49" s="150">
        <f t="shared" si="0"/>
        <v>840</v>
      </c>
      <c r="F49" s="264" t="s">
        <v>5198</v>
      </c>
      <c r="G49" s="193"/>
      <c r="H49" s="193"/>
      <c r="I49" s="193"/>
      <c r="J49" s="193"/>
      <c r="K49" s="193"/>
    </row>
    <row r="50" spans="1:11" s="200" customFormat="1" ht="31" x14ac:dyDescent="0.35">
      <c r="A50" s="134">
        <v>9</v>
      </c>
      <c r="B50" s="165" t="s">
        <v>3496</v>
      </c>
      <c r="C50" s="150">
        <v>1800</v>
      </c>
      <c r="D50" s="150">
        <v>2500</v>
      </c>
      <c r="E50" s="150">
        <f t="shared" si="0"/>
        <v>1750</v>
      </c>
      <c r="F50" s="260"/>
      <c r="G50" s="193"/>
      <c r="H50" s="193"/>
      <c r="I50" s="193"/>
      <c r="J50" s="193"/>
      <c r="K50" s="193"/>
    </row>
    <row r="51" spans="1:11" s="200" customFormat="1" ht="31" x14ac:dyDescent="0.35">
      <c r="A51" s="134">
        <v>10</v>
      </c>
      <c r="B51" s="165" t="s">
        <v>3497</v>
      </c>
      <c r="C51" s="150">
        <v>1500</v>
      </c>
      <c r="D51" s="150">
        <v>2000</v>
      </c>
      <c r="E51" s="150">
        <f t="shared" si="0"/>
        <v>1400</v>
      </c>
      <c r="F51" s="260"/>
      <c r="G51" s="193"/>
      <c r="H51" s="193"/>
      <c r="I51" s="193"/>
      <c r="J51" s="193"/>
      <c r="K51" s="193"/>
    </row>
    <row r="52" spans="1:11" s="200" customFormat="1" x14ac:dyDescent="0.35">
      <c r="A52" s="134">
        <v>11</v>
      </c>
      <c r="B52" s="165" t="s">
        <v>3498</v>
      </c>
      <c r="C52" s="151"/>
      <c r="D52" s="150"/>
      <c r="E52" s="150"/>
      <c r="F52" s="260"/>
      <c r="G52" s="193"/>
      <c r="H52" s="193"/>
      <c r="I52" s="193"/>
      <c r="J52" s="193"/>
      <c r="K52" s="193"/>
    </row>
    <row r="53" spans="1:11" s="200" customFormat="1" x14ac:dyDescent="0.35">
      <c r="A53" s="134" t="s">
        <v>1192</v>
      </c>
      <c r="B53" s="165" t="s">
        <v>3499</v>
      </c>
      <c r="C53" s="150">
        <v>1700</v>
      </c>
      <c r="D53" s="150">
        <v>2500</v>
      </c>
      <c r="E53" s="150">
        <f t="shared" si="0"/>
        <v>1750</v>
      </c>
      <c r="F53" s="260"/>
      <c r="G53" s="193"/>
      <c r="H53" s="193"/>
      <c r="I53" s="193"/>
      <c r="J53" s="193"/>
      <c r="K53" s="193"/>
    </row>
    <row r="54" spans="1:11" s="200" customFormat="1" ht="31" x14ac:dyDescent="0.35">
      <c r="A54" s="134" t="s">
        <v>1195</v>
      </c>
      <c r="B54" s="165" t="s">
        <v>6998</v>
      </c>
      <c r="C54" s="150">
        <v>1100</v>
      </c>
      <c r="D54" s="150">
        <v>1800</v>
      </c>
      <c r="E54" s="150">
        <f t="shared" si="0"/>
        <v>1260</v>
      </c>
      <c r="F54" s="264" t="s">
        <v>5199</v>
      </c>
      <c r="G54" s="193"/>
      <c r="H54" s="193"/>
      <c r="I54" s="193"/>
      <c r="J54" s="193"/>
      <c r="K54" s="193"/>
    </row>
    <row r="55" spans="1:11" s="200" customFormat="1" ht="31" x14ac:dyDescent="0.35">
      <c r="A55" s="134" t="s">
        <v>1197</v>
      </c>
      <c r="B55" s="165" t="s">
        <v>6999</v>
      </c>
      <c r="C55" s="151">
        <v>800</v>
      </c>
      <c r="D55" s="150">
        <v>1200</v>
      </c>
      <c r="E55" s="150">
        <f t="shared" si="0"/>
        <v>840</v>
      </c>
      <c r="F55" s="264" t="s">
        <v>5199</v>
      </c>
      <c r="G55" s="193"/>
      <c r="H55" s="193"/>
      <c r="I55" s="193"/>
      <c r="J55" s="193"/>
      <c r="K55" s="193"/>
    </row>
    <row r="56" spans="1:11" s="200" customFormat="1" x14ac:dyDescent="0.35">
      <c r="A56" s="134">
        <v>12</v>
      </c>
      <c r="B56" s="165" t="s">
        <v>3500</v>
      </c>
      <c r="C56" s="151"/>
      <c r="D56" s="150"/>
      <c r="E56" s="150"/>
      <c r="F56" s="260"/>
      <c r="G56" s="193"/>
      <c r="H56" s="193"/>
      <c r="I56" s="193"/>
      <c r="J56" s="193"/>
      <c r="K56" s="193"/>
    </row>
    <row r="57" spans="1:11" s="200" customFormat="1" x14ac:dyDescent="0.35">
      <c r="A57" s="134" t="s">
        <v>531</v>
      </c>
      <c r="B57" s="165" t="s">
        <v>3501</v>
      </c>
      <c r="C57" s="150">
        <v>2200</v>
      </c>
      <c r="D57" s="150">
        <v>3000</v>
      </c>
      <c r="E57" s="150">
        <f t="shared" si="0"/>
        <v>2100</v>
      </c>
      <c r="F57" s="260"/>
      <c r="G57" s="193"/>
      <c r="H57" s="193"/>
      <c r="I57" s="193"/>
      <c r="J57" s="193"/>
      <c r="K57" s="193"/>
    </row>
    <row r="58" spans="1:11" s="200" customFormat="1" x14ac:dyDescent="0.35">
      <c r="A58" s="134" t="s">
        <v>532</v>
      </c>
      <c r="B58" s="165" t="s">
        <v>3502</v>
      </c>
      <c r="C58" s="150">
        <v>1500</v>
      </c>
      <c r="D58" s="150">
        <v>2000</v>
      </c>
      <c r="E58" s="150">
        <f t="shared" si="0"/>
        <v>1400</v>
      </c>
      <c r="F58" s="260"/>
      <c r="G58" s="193"/>
      <c r="H58" s="193"/>
      <c r="I58" s="193"/>
      <c r="J58" s="193"/>
      <c r="K58" s="193"/>
    </row>
    <row r="59" spans="1:11" s="200" customFormat="1" ht="31" x14ac:dyDescent="0.35">
      <c r="A59" s="134">
        <v>13</v>
      </c>
      <c r="B59" s="165" t="s">
        <v>3503</v>
      </c>
      <c r="C59" s="150">
        <v>2500</v>
      </c>
      <c r="D59" s="150">
        <v>3500</v>
      </c>
      <c r="E59" s="150">
        <f t="shared" si="0"/>
        <v>2450</v>
      </c>
      <c r="F59" s="260"/>
      <c r="G59" s="193"/>
      <c r="H59" s="193"/>
      <c r="I59" s="193"/>
      <c r="J59" s="193"/>
      <c r="K59" s="193"/>
    </row>
    <row r="60" spans="1:11" s="200" customFormat="1" ht="31" x14ac:dyDescent="0.35">
      <c r="A60" s="134">
        <v>14</v>
      </c>
      <c r="B60" s="165" t="s">
        <v>3504</v>
      </c>
      <c r="C60" s="150">
        <v>1600</v>
      </c>
      <c r="D60" s="150">
        <v>3500</v>
      </c>
      <c r="E60" s="150">
        <f t="shared" si="0"/>
        <v>2450</v>
      </c>
      <c r="F60" s="260"/>
      <c r="G60" s="193"/>
      <c r="H60" s="193"/>
      <c r="I60" s="193"/>
      <c r="J60" s="193"/>
      <c r="K60" s="193"/>
    </row>
    <row r="61" spans="1:11" s="200" customFormat="1" ht="31" x14ac:dyDescent="0.35">
      <c r="A61" s="134">
        <v>15</v>
      </c>
      <c r="B61" s="165" t="s">
        <v>3505</v>
      </c>
      <c r="C61" s="150">
        <v>1600</v>
      </c>
      <c r="D61" s="150">
        <v>3500</v>
      </c>
      <c r="E61" s="150">
        <f t="shared" si="0"/>
        <v>2450</v>
      </c>
      <c r="F61" s="264" t="s">
        <v>5200</v>
      </c>
      <c r="G61" s="193"/>
      <c r="H61" s="193"/>
      <c r="I61" s="193"/>
      <c r="J61" s="193"/>
      <c r="K61" s="193"/>
    </row>
    <row r="62" spans="1:11" s="200" customFormat="1" ht="31" x14ac:dyDescent="0.35">
      <c r="A62" s="134">
        <v>16</v>
      </c>
      <c r="B62" s="165" t="s">
        <v>3506</v>
      </c>
      <c r="C62" s="150"/>
      <c r="D62" s="150">
        <v>4000</v>
      </c>
      <c r="E62" s="150">
        <f t="shared" si="0"/>
        <v>2800</v>
      </c>
      <c r="F62" s="264" t="s">
        <v>3507</v>
      </c>
      <c r="G62" s="193"/>
      <c r="H62" s="193"/>
      <c r="I62" s="193"/>
      <c r="J62" s="193"/>
      <c r="K62" s="193"/>
    </row>
    <row r="63" spans="1:11" s="200" customFormat="1" x14ac:dyDescent="0.35">
      <c r="A63" s="134">
        <v>17</v>
      </c>
      <c r="B63" s="165" t="s">
        <v>3508</v>
      </c>
      <c r="C63" s="151"/>
      <c r="D63" s="150"/>
      <c r="E63" s="150"/>
      <c r="F63" s="260"/>
      <c r="G63" s="193"/>
      <c r="H63" s="193"/>
      <c r="I63" s="193"/>
      <c r="J63" s="193"/>
      <c r="K63" s="193"/>
    </row>
    <row r="64" spans="1:11" s="200" customFormat="1" ht="31" x14ac:dyDescent="0.35">
      <c r="A64" s="134" t="s">
        <v>108</v>
      </c>
      <c r="B64" s="165" t="s">
        <v>3509</v>
      </c>
      <c r="C64" s="150">
        <v>2500</v>
      </c>
      <c r="D64" s="150">
        <v>3500</v>
      </c>
      <c r="E64" s="150">
        <f t="shared" si="0"/>
        <v>2450</v>
      </c>
      <c r="F64" s="264" t="s">
        <v>7000</v>
      </c>
      <c r="G64" s="193"/>
      <c r="H64" s="193"/>
      <c r="I64" s="193"/>
      <c r="J64" s="193"/>
      <c r="K64" s="193"/>
    </row>
    <row r="65" spans="1:11" s="200" customFormat="1" ht="31" x14ac:dyDescent="0.35">
      <c r="A65" s="134" t="s">
        <v>110</v>
      </c>
      <c r="B65" s="165" t="s">
        <v>3510</v>
      </c>
      <c r="C65" s="150">
        <v>1550</v>
      </c>
      <c r="D65" s="150">
        <v>2500</v>
      </c>
      <c r="E65" s="150">
        <f t="shared" si="0"/>
        <v>1750</v>
      </c>
      <c r="F65" s="264" t="s">
        <v>7000</v>
      </c>
      <c r="G65" s="193"/>
      <c r="H65" s="193"/>
      <c r="I65" s="193"/>
      <c r="J65" s="193"/>
      <c r="K65" s="193"/>
    </row>
    <row r="66" spans="1:11" s="200" customFormat="1" ht="31" x14ac:dyDescent="0.35">
      <c r="A66" s="134">
        <v>18</v>
      </c>
      <c r="B66" s="165" t="s">
        <v>3511</v>
      </c>
      <c r="C66" s="150">
        <v>2000</v>
      </c>
      <c r="D66" s="150">
        <v>3000</v>
      </c>
      <c r="E66" s="150">
        <f t="shared" si="0"/>
        <v>2100</v>
      </c>
      <c r="F66" s="260"/>
      <c r="G66" s="193"/>
      <c r="H66" s="193"/>
      <c r="I66" s="193"/>
      <c r="J66" s="193"/>
      <c r="K66" s="193"/>
    </row>
    <row r="67" spans="1:11" s="200" customFormat="1" x14ac:dyDescent="0.35">
      <c r="A67" s="134">
        <v>19</v>
      </c>
      <c r="B67" s="165" t="s">
        <v>3512</v>
      </c>
      <c r="C67" s="150">
        <v>2200</v>
      </c>
      <c r="D67" s="150">
        <v>3300</v>
      </c>
      <c r="E67" s="150">
        <f t="shared" si="0"/>
        <v>2310</v>
      </c>
      <c r="F67" s="260"/>
      <c r="G67" s="193"/>
      <c r="H67" s="193"/>
      <c r="I67" s="193"/>
      <c r="J67" s="193"/>
      <c r="K67" s="193"/>
    </row>
    <row r="68" spans="1:11" s="200" customFormat="1" ht="31" x14ac:dyDescent="0.35">
      <c r="A68" s="134">
        <v>20</v>
      </c>
      <c r="B68" s="165" t="s">
        <v>7001</v>
      </c>
      <c r="C68" s="150"/>
      <c r="D68" s="150">
        <v>1000</v>
      </c>
      <c r="E68" s="150">
        <f t="shared" si="0"/>
        <v>700</v>
      </c>
      <c r="F68" s="264" t="s">
        <v>3490</v>
      </c>
      <c r="G68" s="193"/>
      <c r="H68" s="193"/>
      <c r="I68" s="193"/>
      <c r="J68" s="193"/>
      <c r="K68" s="193"/>
    </row>
    <row r="69" spans="1:11" s="200" customFormat="1" ht="31" x14ac:dyDescent="0.35">
      <c r="A69" s="134">
        <v>21</v>
      </c>
      <c r="B69" s="165" t="s">
        <v>3513</v>
      </c>
      <c r="C69" s="150">
        <v>3600</v>
      </c>
      <c r="D69" s="150">
        <v>6000</v>
      </c>
      <c r="E69" s="150">
        <f t="shared" si="0"/>
        <v>4200</v>
      </c>
      <c r="F69" s="260"/>
      <c r="G69" s="193"/>
      <c r="H69" s="193"/>
      <c r="I69" s="193"/>
      <c r="J69" s="193"/>
      <c r="K69" s="193"/>
    </row>
    <row r="70" spans="1:11" s="200" customFormat="1" ht="31" x14ac:dyDescent="0.35">
      <c r="A70" s="134">
        <v>22</v>
      </c>
      <c r="B70" s="165" t="s">
        <v>3514</v>
      </c>
      <c r="C70" s="150">
        <v>2100</v>
      </c>
      <c r="D70" s="150">
        <v>3000</v>
      </c>
      <c r="E70" s="150">
        <f t="shared" si="0"/>
        <v>2100</v>
      </c>
      <c r="F70" s="260"/>
      <c r="G70" s="193"/>
      <c r="H70" s="193"/>
      <c r="I70" s="193"/>
      <c r="J70" s="193"/>
      <c r="K70" s="193"/>
    </row>
    <row r="71" spans="1:11" s="200" customFormat="1" ht="31" x14ac:dyDescent="0.35">
      <c r="A71" s="134">
        <v>23</v>
      </c>
      <c r="B71" s="165" t="s">
        <v>3515</v>
      </c>
      <c r="C71" s="150">
        <v>4000</v>
      </c>
      <c r="D71" s="150">
        <v>6500</v>
      </c>
      <c r="E71" s="150">
        <f t="shared" si="0"/>
        <v>4550</v>
      </c>
      <c r="F71" s="260"/>
      <c r="G71" s="193"/>
      <c r="H71" s="193"/>
      <c r="I71" s="193"/>
      <c r="J71" s="193"/>
      <c r="K71" s="193"/>
    </row>
    <row r="72" spans="1:11" s="200" customFormat="1" ht="31" x14ac:dyDescent="0.35">
      <c r="A72" s="134">
        <v>24</v>
      </c>
      <c r="B72" s="165" t="s">
        <v>3516</v>
      </c>
      <c r="C72" s="150">
        <v>4000</v>
      </c>
      <c r="D72" s="150">
        <v>6500</v>
      </c>
      <c r="E72" s="150">
        <f t="shared" si="0"/>
        <v>4550</v>
      </c>
      <c r="F72" s="260"/>
      <c r="G72" s="193"/>
      <c r="H72" s="193"/>
      <c r="I72" s="193"/>
      <c r="J72" s="193"/>
      <c r="K72" s="193"/>
    </row>
    <row r="73" spans="1:11" s="200" customFormat="1" x14ac:dyDescent="0.35">
      <c r="A73" s="134">
        <v>25</v>
      </c>
      <c r="B73" s="165" t="s">
        <v>3517</v>
      </c>
      <c r="C73" s="150">
        <v>2700</v>
      </c>
      <c r="D73" s="150">
        <v>3500</v>
      </c>
      <c r="E73" s="150">
        <f t="shared" si="0"/>
        <v>2450</v>
      </c>
      <c r="F73" s="260"/>
      <c r="G73" s="193"/>
      <c r="H73" s="193"/>
      <c r="I73" s="193"/>
      <c r="J73" s="193"/>
      <c r="K73" s="193"/>
    </row>
    <row r="74" spans="1:11" s="200" customFormat="1" x14ac:dyDescent="0.35">
      <c r="A74" s="134">
        <v>26</v>
      </c>
      <c r="B74" s="165" t="s">
        <v>3518</v>
      </c>
      <c r="C74" s="151"/>
      <c r="D74" s="150"/>
      <c r="E74" s="150"/>
      <c r="F74" s="260"/>
      <c r="G74" s="193"/>
      <c r="H74" s="193"/>
      <c r="I74" s="193"/>
      <c r="J74" s="193"/>
      <c r="K74" s="193"/>
    </row>
    <row r="75" spans="1:11" s="200" customFormat="1" ht="31" x14ac:dyDescent="0.35">
      <c r="A75" s="134" t="s">
        <v>147</v>
      </c>
      <c r="B75" s="165" t="s">
        <v>3519</v>
      </c>
      <c r="C75" s="150">
        <v>3000</v>
      </c>
      <c r="D75" s="150">
        <v>5000</v>
      </c>
      <c r="E75" s="150">
        <f t="shared" ref="E75:E136" si="1">ROUND(D75*0.7,-1)</f>
        <v>3500</v>
      </c>
      <c r="F75" s="260"/>
      <c r="G75" s="193"/>
      <c r="H75" s="193"/>
      <c r="I75" s="193"/>
      <c r="J75" s="193"/>
      <c r="K75" s="193"/>
    </row>
    <row r="76" spans="1:11" s="200" customFormat="1" x14ac:dyDescent="0.35">
      <c r="A76" s="134" t="s">
        <v>149</v>
      </c>
      <c r="B76" s="165" t="s">
        <v>3520</v>
      </c>
      <c r="C76" s="150">
        <v>2000</v>
      </c>
      <c r="D76" s="150">
        <v>3000</v>
      </c>
      <c r="E76" s="150">
        <f t="shared" si="1"/>
        <v>2100</v>
      </c>
      <c r="F76" s="260"/>
      <c r="G76" s="193"/>
      <c r="H76" s="193"/>
      <c r="I76" s="193"/>
      <c r="J76" s="193"/>
      <c r="K76" s="193"/>
    </row>
    <row r="77" spans="1:11" s="200" customFormat="1" x14ac:dyDescent="0.35">
      <c r="A77" s="134">
        <v>27</v>
      </c>
      <c r="B77" s="165" t="s">
        <v>3521</v>
      </c>
      <c r="C77" s="151"/>
      <c r="D77" s="150"/>
      <c r="E77" s="150"/>
      <c r="F77" s="260"/>
      <c r="G77" s="193"/>
      <c r="H77" s="193"/>
      <c r="I77" s="193"/>
      <c r="J77" s="193"/>
      <c r="K77" s="193"/>
    </row>
    <row r="78" spans="1:11" s="200" customFormat="1" ht="31" x14ac:dyDescent="0.35">
      <c r="A78" s="134" t="s">
        <v>156</v>
      </c>
      <c r="B78" s="165" t="s">
        <v>3522</v>
      </c>
      <c r="C78" s="150">
        <v>2800</v>
      </c>
      <c r="D78" s="150">
        <v>4500</v>
      </c>
      <c r="E78" s="150">
        <f t="shared" si="1"/>
        <v>3150</v>
      </c>
      <c r="F78" s="260"/>
      <c r="G78" s="193"/>
      <c r="H78" s="193"/>
      <c r="I78" s="193"/>
      <c r="J78" s="193"/>
      <c r="K78" s="193"/>
    </row>
    <row r="79" spans="1:11" s="200" customFormat="1" ht="31" x14ac:dyDescent="0.35">
      <c r="A79" s="134" t="s">
        <v>158</v>
      </c>
      <c r="B79" s="165" t="s">
        <v>3523</v>
      </c>
      <c r="C79" s="150">
        <v>1600</v>
      </c>
      <c r="D79" s="150">
        <v>2500</v>
      </c>
      <c r="E79" s="150">
        <f t="shared" si="1"/>
        <v>1750</v>
      </c>
      <c r="F79" s="260"/>
      <c r="G79" s="193"/>
      <c r="H79" s="193"/>
      <c r="I79" s="193"/>
      <c r="J79" s="193"/>
      <c r="K79" s="193"/>
    </row>
    <row r="80" spans="1:11" s="200" customFormat="1" x14ac:dyDescent="0.35">
      <c r="A80" s="134">
        <v>28</v>
      </c>
      <c r="B80" s="165" t="s">
        <v>3524</v>
      </c>
      <c r="C80" s="150">
        <v>3500</v>
      </c>
      <c r="D80" s="150">
        <v>6000</v>
      </c>
      <c r="E80" s="150">
        <f t="shared" si="1"/>
        <v>4200</v>
      </c>
      <c r="F80" s="260"/>
      <c r="G80" s="193"/>
      <c r="H80" s="193"/>
      <c r="I80" s="193"/>
      <c r="J80" s="193"/>
      <c r="K80" s="193"/>
    </row>
    <row r="81" spans="1:11" s="200" customFormat="1" x14ac:dyDescent="0.35">
      <c r="A81" s="134">
        <v>29</v>
      </c>
      <c r="B81" s="165" t="s">
        <v>3525</v>
      </c>
      <c r="C81" s="150">
        <v>2000</v>
      </c>
      <c r="D81" s="150">
        <v>6000</v>
      </c>
      <c r="E81" s="150">
        <f t="shared" si="1"/>
        <v>4200</v>
      </c>
      <c r="F81" s="260"/>
      <c r="G81" s="193"/>
      <c r="H81" s="193"/>
      <c r="I81" s="193"/>
      <c r="J81" s="193"/>
      <c r="K81" s="193"/>
    </row>
    <row r="82" spans="1:11" s="200" customFormat="1" x14ac:dyDescent="0.35">
      <c r="A82" s="134">
        <v>30</v>
      </c>
      <c r="B82" s="165" t="s">
        <v>3526</v>
      </c>
      <c r="C82" s="151"/>
      <c r="D82" s="150"/>
      <c r="E82" s="150"/>
      <c r="F82" s="260"/>
      <c r="G82" s="193"/>
      <c r="H82" s="193"/>
      <c r="I82" s="193"/>
      <c r="J82" s="193"/>
      <c r="K82" s="193"/>
    </row>
    <row r="83" spans="1:11" s="200" customFormat="1" x14ac:dyDescent="0.35">
      <c r="A83" s="134" t="s">
        <v>182</v>
      </c>
      <c r="B83" s="165" t="s">
        <v>3527</v>
      </c>
      <c r="C83" s="150">
        <v>1800</v>
      </c>
      <c r="D83" s="150">
        <v>2300</v>
      </c>
      <c r="E83" s="150">
        <f t="shared" si="1"/>
        <v>1610</v>
      </c>
      <c r="F83" s="260"/>
      <c r="G83" s="193"/>
      <c r="H83" s="193"/>
      <c r="I83" s="193"/>
      <c r="J83" s="193"/>
      <c r="K83" s="193"/>
    </row>
    <row r="84" spans="1:11" s="200" customFormat="1" x14ac:dyDescent="0.35">
      <c r="A84" s="134" t="s">
        <v>183</v>
      </c>
      <c r="B84" s="165" t="s">
        <v>3528</v>
      </c>
      <c r="C84" s="150">
        <v>1000</v>
      </c>
      <c r="D84" s="150">
        <v>1400</v>
      </c>
      <c r="E84" s="150">
        <f t="shared" si="1"/>
        <v>980</v>
      </c>
      <c r="F84" s="260"/>
      <c r="G84" s="193"/>
      <c r="H84" s="193"/>
      <c r="I84" s="193"/>
      <c r="J84" s="193"/>
      <c r="K84" s="193"/>
    </row>
    <row r="85" spans="1:11" s="200" customFormat="1" x14ac:dyDescent="0.35">
      <c r="A85" s="134" t="s">
        <v>1053</v>
      </c>
      <c r="B85" s="165" t="s">
        <v>3529</v>
      </c>
      <c r="C85" s="151">
        <v>600</v>
      </c>
      <c r="D85" s="151">
        <v>750</v>
      </c>
      <c r="E85" s="150">
        <f t="shared" si="1"/>
        <v>530</v>
      </c>
      <c r="F85" s="260"/>
      <c r="G85" s="193"/>
      <c r="H85" s="193"/>
      <c r="I85" s="193"/>
      <c r="J85" s="193"/>
      <c r="K85" s="193"/>
    </row>
    <row r="86" spans="1:11" s="200" customFormat="1" ht="31" x14ac:dyDescent="0.35">
      <c r="A86" s="134">
        <v>31</v>
      </c>
      <c r="B86" s="165" t="s">
        <v>3530</v>
      </c>
      <c r="C86" s="151"/>
      <c r="D86" s="150"/>
      <c r="E86" s="150"/>
      <c r="F86" s="260"/>
      <c r="G86" s="193"/>
      <c r="H86" s="193"/>
      <c r="I86" s="193"/>
      <c r="J86" s="193"/>
      <c r="K86" s="193"/>
    </row>
    <row r="87" spans="1:11" s="200" customFormat="1" x14ac:dyDescent="0.35">
      <c r="A87" s="134" t="s">
        <v>186</v>
      </c>
      <c r="B87" s="165" t="s">
        <v>3527</v>
      </c>
      <c r="C87" s="150">
        <v>1800</v>
      </c>
      <c r="D87" s="150">
        <v>2300</v>
      </c>
      <c r="E87" s="150">
        <f t="shared" si="1"/>
        <v>1610</v>
      </c>
      <c r="F87" s="260"/>
      <c r="G87" s="193"/>
      <c r="H87" s="193"/>
      <c r="I87" s="193"/>
      <c r="J87" s="193"/>
      <c r="K87" s="193"/>
    </row>
    <row r="88" spans="1:11" s="200" customFormat="1" x14ac:dyDescent="0.35">
      <c r="A88" s="134" t="s">
        <v>188</v>
      </c>
      <c r="B88" s="165" t="s">
        <v>3528</v>
      </c>
      <c r="C88" s="150">
        <v>1000</v>
      </c>
      <c r="D88" s="150">
        <v>1400</v>
      </c>
      <c r="E88" s="150">
        <f t="shared" si="1"/>
        <v>980</v>
      </c>
      <c r="F88" s="260"/>
      <c r="G88" s="193"/>
      <c r="H88" s="193"/>
      <c r="I88" s="193"/>
      <c r="J88" s="193"/>
      <c r="K88" s="193"/>
    </row>
    <row r="89" spans="1:11" s="200" customFormat="1" x14ac:dyDescent="0.35">
      <c r="A89" s="134" t="s">
        <v>3531</v>
      </c>
      <c r="B89" s="165" t="s">
        <v>3532</v>
      </c>
      <c r="C89" s="151">
        <v>600</v>
      </c>
      <c r="D89" s="151">
        <v>750</v>
      </c>
      <c r="E89" s="150">
        <f t="shared" si="1"/>
        <v>530</v>
      </c>
      <c r="F89" s="260"/>
      <c r="G89" s="193"/>
      <c r="H89" s="193"/>
      <c r="I89" s="193"/>
      <c r="J89" s="193"/>
      <c r="K89" s="193"/>
    </row>
    <row r="90" spans="1:11" s="200" customFormat="1" ht="62" x14ac:dyDescent="0.35">
      <c r="A90" s="134">
        <v>32</v>
      </c>
      <c r="B90" s="165" t="s">
        <v>3533</v>
      </c>
      <c r="C90" s="151"/>
      <c r="D90" s="151"/>
      <c r="E90" s="150"/>
      <c r="F90" s="264" t="s">
        <v>3534</v>
      </c>
      <c r="G90" s="193"/>
      <c r="H90" s="193"/>
      <c r="I90" s="193"/>
      <c r="J90" s="193"/>
      <c r="K90" s="193"/>
    </row>
    <row r="91" spans="1:11" s="200" customFormat="1" x14ac:dyDescent="0.35">
      <c r="A91" s="134" t="s">
        <v>191</v>
      </c>
      <c r="B91" s="165" t="s">
        <v>3527</v>
      </c>
      <c r="C91" s="151"/>
      <c r="D91" s="150">
        <v>2300</v>
      </c>
      <c r="E91" s="150">
        <f t="shared" si="1"/>
        <v>1610</v>
      </c>
      <c r="F91" s="266"/>
      <c r="G91" s="193"/>
      <c r="H91" s="193"/>
      <c r="I91" s="193"/>
      <c r="J91" s="193"/>
      <c r="K91" s="193"/>
    </row>
    <row r="92" spans="1:11" s="200" customFormat="1" x14ac:dyDescent="0.35">
      <c r="A92" s="134" t="s">
        <v>192</v>
      </c>
      <c r="B92" s="165" t="s">
        <v>3528</v>
      </c>
      <c r="C92" s="151"/>
      <c r="D92" s="150">
        <v>1400</v>
      </c>
      <c r="E92" s="150">
        <f t="shared" si="1"/>
        <v>980</v>
      </c>
      <c r="F92" s="266"/>
      <c r="G92" s="193"/>
      <c r="H92" s="193"/>
      <c r="I92" s="193"/>
      <c r="J92" s="193"/>
      <c r="K92" s="193"/>
    </row>
    <row r="93" spans="1:11" s="200" customFormat="1" ht="46.5" x14ac:dyDescent="0.35">
      <c r="A93" s="134">
        <v>33</v>
      </c>
      <c r="B93" s="165" t="s">
        <v>3535</v>
      </c>
      <c r="C93" s="151"/>
      <c r="D93" s="150"/>
      <c r="E93" s="150"/>
      <c r="F93" s="264" t="s">
        <v>3433</v>
      </c>
      <c r="G93" s="193"/>
      <c r="H93" s="193"/>
      <c r="I93" s="193"/>
      <c r="J93" s="193"/>
      <c r="K93" s="193"/>
    </row>
    <row r="94" spans="1:11" s="200" customFormat="1" x14ac:dyDescent="0.35">
      <c r="A94" s="134" t="s">
        <v>194</v>
      </c>
      <c r="B94" s="165" t="s">
        <v>3527</v>
      </c>
      <c r="C94" s="151"/>
      <c r="D94" s="150">
        <v>2300</v>
      </c>
      <c r="E94" s="150">
        <f t="shared" si="1"/>
        <v>1610</v>
      </c>
      <c r="F94" s="266"/>
      <c r="G94" s="193"/>
      <c r="H94" s="193"/>
      <c r="I94" s="193"/>
      <c r="J94" s="193"/>
      <c r="K94" s="193"/>
    </row>
    <row r="95" spans="1:11" s="200" customFormat="1" x14ac:dyDescent="0.35">
      <c r="A95" s="134" t="s">
        <v>196</v>
      </c>
      <c r="B95" s="165" t="s">
        <v>3528</v>
      </c>
      <c r="C95" s="151"/>
      <c r="D95" s="150">
        <v>1400</v>
      </c>
      <c r="E95" s="150">
        <f t="shared" si="1"/>
        <v>980</v>
      </c>
      <c r="F95" s="266"/>
      <c r="G95" s="193"/>
      <c r="H95" s="193"/>
      <c r="I95" s="193"/>
      <c r="J95" s="193"/>
      <c r="K95" s="193"/>
    </row>
    <row r="96" spans="1:11" s="200" customFormat="1" x14ac:dyDescent="0.35">
      <c r="A96" s="134">
        <v>34</v>
      </c>
      <c r="B96" s="165" t="s">
        <v>3536</v>
      </c>
      <c r="C96" s="151"/>
      <c r="D96" s="150"/>
      <c r="E96" s="150"/>
      <c r="F96" s="260"/>
      <c r="G96" s="193"/>
      <c r="H96" s="193"/>
      <c r="I96" s="193"/>
      <c r="J96" s="193"/>
      <c r="K96" s="193"/>
    </row>
    <row r="97" spans="1:11" s="200" customFormat="1" x14ac:dyDescent="0.35">
      <c r="A97" s="134" t="s">
        <v>1574</v>
      </c>
      <c r="B97" s="165" t="s">
        <v>3527</v>
      </c>
      <c r="C97" s="150">
        <v>1200</v>
      </c>
      <c r="D97" s="150">
        <v>1500</v>
      </c>
      <c r="E97" s="150">
        <f t="shared" si="1"/>
        <v>1050</v>
      </c>
      <c r="F97" s="260"/>
      <c r="G97" s="193"/>
      <c r="H97" s="193"/>
      <c r="I97" s="193"/>
      <c r="J97" s="193"/>
      <c r="K97" s="193"/>
    </row>
    <row r="98" spans="1:11" x14ac:dyDescent="0.35">
      <c r="A98" s="134" t="s">
        <v>1577</v>
      </c>
      <c r="B98" s="165" t="s">
        <v>3528</v>
      </c>
      <c r="C98" s="151">
        <v>700</v>
      </c>
      <c r="D98" s="150">
        <v>900</v>
      </c>
      <c r="E98" s="150">
        <f t="shared" si="1"/>
        <v>630</v>
      </c>
      <c r="F98" s="260"/>
    </row>
    <row r="99" spans="1:11" x14ac:dyDescent="0.35">
      <c r="A99" s="134" t="s">
        <v>1579</v>
      </c>
      <c r="B99" s="165" t="s">
        <v>3537</v>
      </c>
      <c r="C99" s="151">
        <v>400</v>
      </c>
      <c r="D99" s="150">
        <v>500</v>
      </c>
      <c r="E99" s="150">
        <f t="shared" si="1"/>
        <v>350</v>
      </c>
      <c r="F99" s="260"/>
    </row>
    <row r="100" spans="1:11" ht="31" x14ac:dyDescent="0.35">
      <c r="A100" s="134">
        <v>35</v>
      </c>
      <c r="B100" s="165" t="s">
        <v>3538</v>
      </c>
      <c r="C100" s="151"/>
      <c r="D100" s="150"/>
      <c r="E100" s="150"/>
      <c r="F100" s="260"/>
    </row>
    <row r="101" spans="1:11" x14ac:dyDescent="0.35">
      <c r="A101" s="134" t="s">
        <v>213</v>
      </c>
      <c r="B101" s="165" t="s">
        <v>3539</v>
      </c>
      <c r="C101" s="150">
        <v>2000</v>
      </c>
      <c r="D101" s="150">
        <v>2600</v>
      </c>
      <c r="E101" s="150">
        <f t="shared" si="1"/>
        <v>1820</v>
      </c>
      <c r="F101" s="260"/>
    </row>
    <row r="102" spans="1:11" ht="31" x14ac:dyDescent="0.35">
      <c r="A102" s="134" t="s">
        <v>215</v>
      </c>
      <c r="B102" s="165" t="s">
        <v>3540</v>
      </c>
      <c r="C102" s="150">
        <v>1000</v>
      </c>
      <c r="D102" s="150">
        <v>1300</v>
      </c>
      <c r="E102" s="150">
        <f t="shared" si="1"/>
        <v>910</v>
      </c>
      <c r="F102" s="260"/>
    </row>
    <row r="103" spans="1:11" x14ac:dyDescent="0.35">
      <c r="A103" s="134" t="s">
        <v>217</v>
      </c>
      <c r="B103" s="165" t="s">
        <v>3541</v>
      </c>
      <c r="C103" s="151">
        <v>500</v>
      </c>
      <c r="D103" s="150">
        <v>650</v>
      </c>
      <c r="E103" s="150">
        <f t="shared" si="1"/>
        <v>460</v>
      </c>
      <c r="F103" s="260"/>
    </row>
    <row r="104" spans="1:11" x14ac:dyDescent="0.35">
      <c r="A104" s="134" t="s">
        <v>3542</v>
      </c>
      <c r="B104" s="165" t="s">
        <v>3543</v>
      </c>
      <c r="C104" s="151">
        <v>400</v>
      </c>
      <c r="D104" s="150">
        <v>500</v>
      </c>
      <c r="E104" s="150">
        <f t="shared" si="1"/>
        <v>350</v>
      </c>
      <c r="F104" s="260"/>
    </row>
    <row r="105" spans="1:11" ht="31" x14ac:dyDescent="0.35">
      <c r="A105" s="134">
        <v>36</v>
      </c>
      <c r="B105" s="165" t="s">
        <v>7002</v>
      </c>
      <c r="C105" s="151"/>
      <c r="D105" s="150">
        <v>800</v>
      </c>
      <c r="E105" s="150">
        <f t="shared" si="1"/>
        <v>560</v>
      </c>
      <c r="F105" s="264" t="s">
        <v>3433</v>
      </c>
    </row>
    <row r="106" spans="1:11" ht="31" x14ac:dyDescent="0.35">
      <c r="A106" s="134">
        <v>37</v>
      </c>
      <c r="B106" s="165" t="s">
        <v>7003</v>
      </c>
      <c r="C106" s="151"/>
      <c r="D106" s="150"/>
      <c r="E106" s="150"/>
      <c r="F106" s="610" t="s">
        <v>7004</v>
      </c>
    </row>
    <row r="107" spans="1:11" ht="28" x14ac:dyDescent="0.35">
      <c r="A107" s="134" t="s">
        <v>224</v>
      </c>
      <c r="B107" s="165" t="s">
        <v>7005</v>
      </c>
      <c r="C107" s="150">
        <v>1500</v>
      </c>
      <c r="D107" s="150">
        <v>1900</v>
      </c>
      <c r="E107" s="150">
        <f t="shared" si="1"/>
        <v>1330</v>
      </c>
      <c r="F107" s="260" t="s">
        <v>7033</v>
      </c>
    </row>
    <row r="108" spans="1:11" ht="56" x14ac:dyDescent="0.35">
      <c r="A108" s="134" t="s">
        <v>227</v>
      </c>
      <c r="B108" s="165" t="s">
        <v>5567</v>
      </c>
      <c r="C108" s="151">
        <v>900</v>
      </c>
      <c r="D108" s="150">
        <v>1100</v>
      </c>
      <c r="E108" s="150">
        <f t="shared" si="1"/>
        <v>770</v>
      </c>
      <c r="F108" s="260" t="s">
        <v>7034</v>
      </c>
    </row>
    <row r="109" spans="1:11" ht="31" x14ac:dyDescent="0.35">
      <c r="A109" s="134" t="s">
        <v>230</v>
      </c>
      <c r="B109" s="165" t="s">
        <v>3544</v>
      </c>
      <c r="C109" s="151"/>
      <c r="D109" s="150">
        <v>1000</v>
      </c>
      <c r="E109" s="150">
        <f t="shared" si="1"/>
        <v>700</v>
      </c>
      <c r="F109" s="264" t="s">
        <v>3545</v>
      </c>
    </row>
    <row r="110" spans="1:11" s="199" customFormat="1" ht="30" x14ac:dyDescent="0.3">
      <c r="A110" s="173" t="s">
        <v>18</v>
      </c>
      <c r="B110" s="122" t="s">
        <v>3546</v>
      </c>
      <c r="C110" s="198"/>
      <c r="D110" s="201"/>
      <c r="E110" s="150"/>
      <c r="F110" s="265"/>
    </row>
    <row r="111" spans="1:11" x14ac:dyDescent="0.35">
      <c r="A111" s="134">
        <v>1</v>
      </c>
      <c r="B111" s="165" t="s">
        <v>3547</v>
      </c>
      <c r="C111" s="150">
        <v>2000</v>
      </c>
      <c r="D111" s="150">
        <v>2600</v>
      </c>
      <c r="E111" s="150">
        <f t="shared" si="1"/>
        <v>1820</v>
      </c>
      <c r="F111" s="260"/>
    </row>
    <row r="112" spans="1:11" x14ac:dyDescent="0.35">
      <c r="A112" s="134">
        <v>2</v>
      </c>
      <c r="B112" s="165" t="s">
        <v>3548</v>
      </c>
      <c r="C112" s="150">
        <v>1000</v>
      </c>
      <c r="D112" s="150">
        <v>1300</v>
      </c>
      <c r="E112" s="150">
        <f t="shared" si="1"/>
        <v>910</v>
      </c>
      <c r="F112" s="260"/>
    </row>
    <row r="113" spans="1:6" s="199" customFormat="1" ht="70" x14ac:dyDescent="0.3">
      <c r="A113" s="173" t="s">
        <v>45</v>
      </c>
      <c r="B113" s="122" t="s">
        <v>3549</v>
      </c>
      <c r="C113" s="198"/>
      <c r="D113" s="201"/>
      <c r="E113" s="150"/>
      <c r="F113" s="244" t="s">
        <v>5201</v>
      </c>
    </row>
    <row r="114" spans="1:6" ht="46.5" x14ac:dyDescent="0.35">
      <c r="A114" s="134">
        <v>1</v>
      </c>
      <c r="B114" s="165" t="s">
        <v>3550</v>
      </c>
      <c r="C114" s="150">
        <v>2500</v>
      </c>
      <c r="D114" s="150">
        <v>3200</v>
      </c>
      <c r="E114" s="150">
        <f t="shared" si="1"/>
        <v>2240</v>
      </c>
      <c r="F114" s="260"/>
    </row>
    <row r="115" spans="1:6" x14ac:dyDescent="0.35">
      <c r="A115" s="134">
        <v>2</v>
      </c>
      <c r="B115" s="165" t="s">
        <v>3551</v>
      </c>
      <c r="C115" s="150">
        <v>2500</v>
      </c>
      <c r="D115" s="150">
        <v>3200</v>
      </c>
      <c r="E115" s="150">
        <f t="shared" si="1"/>
        <v>2240</v>
      </c>
      <c r="F115" s="260"/>
    </row>
    <row r="116" spans="1:6" x14ac:dyDescent="0.35">
      <c r="A116" s="134">
        <v>3</v>
      </c>
      <c r="B116" s="165" t="s">
        <v>3552</v>
      </c>
      <c r="C116" s="150">
        <v>3000</v>
      </c>
      <c r="D116" s="150">
        <v>3900</v>
      </c>
      <c r="E116" s="150">
        <f t="shared" si="1"/>
        <v>2730</v>
      </c>
      <c r="F116" s="260"/>
    </row>
    <row r="117" spans="1:6" ht="31" x14ac:dyDescent="0.35">
      <c r="A117" s="134">
        <v>4</v>
      </c>
      <c r="B117" s="165" t="s">
        <v>3553</v>
      </c>
      <c r="C117" s="150">
        <v>2500</v>
      </c>
      <c r="D117" s="150">
        <v>3200</v>
      </c>
      <c r="E117" s="150">
        <f t="shared" si="1"/>
        <v>2240</v>
      </c>
      <c r="F117" s="260"/>
    </row>
    <row r="118" spans="1:6" ht="31" x14ac:dyDescent="0.35">
      <c r="A118" s="134">
        <v>5</v>
      </c>
      <c r="B118" s="165" t="s">
        <v>3554</v>
      </c>
      <c r="C118" s="150">
        <v>1000</v>
      </c>
      <c r="D118" s="150">
        <v>1300</v>
      </c>
      <c r="E118" s="150">
        <f t="shared" si="1"/>
        <v>910</v>
      </c>
      <c r="F118" s="260"/>
    </row>
    <row r="119" spans="1:6" x14ac:dyDescent="0.35">
      <c r="A119" s="134">
        <v>6</v>
      </c>
      <c r="B119" s="165" t="s">
        <v>3555</v>
      </c>
      <c r="C119" s="150">
        <v>2000</v>
      </c>
      <c r="D119" s="150">
        <v>2600</v>
      </c>
      <c r="E119" s="150">
        <f t="shared" si="1"/>
        <v>1820</v>
      </c>
      <c r="F119" s="260"/>
    </row>
    <row r="120" spans="1:6" ht="31" x14ac:dyDescent="0.35">
      <c r="A120" s="134">
        <v>7</v>
      </c>
      <c r="B120" s="165" t="s">
        <v>3556</v>
      </c>
      <c r="C120" s="151">
        <v>780</v>
      </c>
      <c r="D120" s="150">
        <v>1000</v>
      </c>
      <c r="E120" s="150">
        <f t="shared" si="1"/>
        <v>700</v>
      </c>
      <c r="F120" s="260"/>
    </row>
    <row r="121" spans="1:6" s="199" customFormat="1" ht="30" x14ac:dyDescent="0.3">
      <c r="A121" s="173" t="s">
        <v>313</v>
      </c>
      <c r="B121" s="122" t="s">
        <v>3557</v>
      </c>
      <c r="C121" s="198"/>
      <c r="D121" s="201"/>
      <c r="E121" s="150"/>
      <c r="F121" s="265"/>
    </row>
    <row r="122" spans="1:6" x14ac:dyDescent="0.35">
      <c r="A122" s="134">
        <v>1</v>
      </c>
      <c r="B122" s="165" t="s">
        <v>3558</v>
      </c>
      <c r="C122" s="150">
        <v>4000</v>
      </c>
      <c r="D122" s="150">
        <v>5200</v>
      </c>
      <c r="E122" s="150">
        <f t="shared" si="1"/>
        <v>3640</v>
      </c>
      <c r="F122" s="260"/>
    </row>
    <row r="123" spans="1:6" x14ac:dyDescent="0.35">
      <c r="A123" s="134">
        <v>2</v>
      </c>
      <c r="B123" s="165" t="s">
        <v>3559</v>
      </c>
      <c r="C123" s="150">
        <v>3000</v>
      </c>
      <c r="D123" s="150">
        <v>4000</v>
      </c>
      <c r="E123" s="150">
        <f t="shared" si="1"/>
        <v>2800</v>
      </c>
      <c r="F123" s="260"/>
    </row>
    <row r="124" spans="1:6" x14ac:dyDescent="0.35">
      <c r="A124" s="134">
        <v>3</v>
      </c>
      <c r="B124" s="165" t="s">
        <v>3560</v>
      </c>
      <c r="C124" s="150">
        <v>2000</v>
      </c>
      <c r="D124" s="150">
        <v>3000</v>
      </c>
      <c r="E124" s="150">
        <f t="shared" si="1"/>
        <v>2100</v>
      </c>
      <c r="F124" s="260"/>
    </row>
    <row r="125" spans="1:6" ht="31" x14ac:dyDescent="0.35">
      <c r="A125" s="134">
        <v>4</v>
      </c>
      <c r="B125" s="165" t="s">
        <v>3561</v>
      </c>
      <c r="C125" s="150">
        <v>1500</v>
      </c>
      <c r="D125" s="150">
        <v>2500</v>
      </c>
      <c r="E125" s="150">
        <f t="shared" si="1"/>
        <v>1750</v>
      </c>
      <c r="F125" s="264" t="s">
        <v>5202</v>
      </c>
    </row>
    <row r="126" spans="1:6" x14ac:dyDescent="0.35">
      <c r="A126" s="134"/>
      <c r="B126" s="122" t="s">
        <v>3562</v>
      </c>
      <c r="C126" s="150"/>
      <c r="D126" s="150"/>
      <c r="E126" s="150"/>
      <c r="F126" s="260"/>
    </row>
    <row r="127" spans="1:6" ht="31" x14ac:dyDescent="0.35">
      <c r="A127" s="134">
        <v>1</v>
      </c>
      <c r="B127" s="165" t="s">
        <v>3563</v>
      </c>
      <c r="C127" s="150"/>
      <c r="D127" s="150">
        <v>2000</v>
      </c>
      <c r="E127" s="150">
        <f t="shared" si="1"/>
        <v>1400</v>
      </c>
      <c r="F127" s="264" t="s">
        <v>3433</v>
      </c>
    </row>
    <row r="128" spans="1:6" ht="45" x14ac:dyDescent="0.35">
      <c r="A128" s="173" t="s">
        <v>372</v>
      </c>
      <c r="B128" s="122" t="s">
        <v>3564</v>
      </c>
      <c r="C128" s="150"/>
      <c r="D128" s="150"/>
      <c r="E128" s="150"/>
      <c r="F128" s="264" t="s">
        <v>3565</v>
      </c>
    </row>
    <row r="129" spans="1:6" x14ac:dyDescent="0.35">
      <c r="A129" s="134">
        <v>1</v>
      </c>
      <c r="B129" s="165" t="s">
        <v>3566</v>
      </c>
      <c r="C129" s="150"/>
      <c r="D129" s="150">
        <v>5500</v>
      </c>
      <c r="E129" s="150">
        <f t="shared" si="1"/>
        <v>3850</v>
      </c>
      <c r="F129" s="264"/>
    </row>
    <row r="130" spans="1:6" x14ac:dyDescent="0.35">
      <c r="A130" s="134">
        <v>2</v>
      </c>
      <c r="B130" s="165" t="s">
        <v>3567</v>
      </c>
      <c r="C130" s="150"/>
      <c r="D130" s="150">
        <v>1500</v>
      </c>
      <c r="E130" s="150">
        <f t="shared" si="1"/>
        <v>1050</v>
      </c>
      <c r="F130" s="264"/>
    </row>
    <row r="131" spans="1:6" x14ac:dyDescent="0.35">
      <c r="A131" s="134">
        <v>3</v>
      </c>
      <c r="B131" s="165" t="s">
        <v>7006</v>
      </c>
      <c r="C131" s="150"/>
      <c r="D131" s="150">
        <v>2000</v>
      </c>
      <c r="E131" s="150">
        <f t="shared" si="1"/>
        <v>1400</v>
      </c>
      <c r="F131" s="264"/>
    </row>
    <row r="132" spans="1:6" s="199" customFormat="1" ht="30" x14ac:dyDescent="0.3">
      <c r="A132" s="173" t="s">
        <v>406</v>
      </c>
      <c r="B132" s="122" t="s">
        <v>3568</v>
      </c>
      <c r="C132" s="198"/>
      <c r="D132" s="201"/>
      <c r="E132" s="150"/>
      <c r="F132" s="265"/>
    </row>
    <row r="133" spans="1:6" x14ac:dyDescent="0.35">
      <c r="A133" s="134">
        <v>1</v>
      </c>
      <c r="B133" s="165" t="s">
        <v>3569</v>
      </c>
      <c r="C133" s="150">
        <v>1800</v>
      </c>
      <c r="D133" s="150">
        <v>2300</v>
      </c>
      <c r="E133" s="150">
        <f t="shared" si="1"/>
        <v>1610</v>
      </c>
      <c r="F133" s="260"/>
    </row>
    <row r="134" spans="1:6" x14ac:dyDescent="0.35">
      <c r="A134" s="134">
        <v>2</v>
      </c>
      <c r="B134" s="165" t="s">
        <v>3570</v>
      </c>
      <c r="C134" s="150">
        <v>1000</v>
      </c>
      <c r="D134" s="150">
        <v>1300</v>
      </c>
      <c r="E134" s="150">
        <f t="shared" si="1"/>
        <v>910</v>
      </c>
      <c r="F134" s="260"/>
    </row>
    <row r="135" spans="1:6" x14ac:dyDescent="0.35">
      <c r="A135" s="134">
        <v>3</v>
      </c>
      <c r="B135" s="165" t="s">
        <v>3571</v>
      </c>
      <c r="C135" s="150">
        <v>1200</v>
      </c>
      <c r="D135" s="150">
        <v>1500</v>
      </c>
      <c r="E135" s="150">
        <f t="shared" si="1"/>
        <v>1050</v>
      </c>
      <c r="F135" s="260"/>
    </row>
    <row r="136" spans="1:6" ht="30" x14ac:dyDescent="0.35">
      <c r="A136" s="134">
        <v>4</v>
      </c>
      <c r="B136" s="165" t="s">
        <v>3572</v>
      </c>
      <c r="C136" s="151">
        <v>800</v>
      </c>
      <c r="D136" s="150">
        <v>1000</v>
      </c>
      <c r="E136" s="150">
        <f t="shared" si="1"/>
        <v>700</v>
      </c>
      <c r="F136" s="264" t="s">
        <v>5203</v>
      </c>
    </row>
    <row r="137" spans="1:6" s="199" customFormat="1" x14ac:dyDescent="0.3">
      <c r="A137" s="173" t="s">
        <v>2335</v>
      </c>
      <c r="B137" s="122" t="s">
        <v>3573</v>
      </c>
      <c r="C137" s="198"/>
      <c r="D137" s="201"/>
      <c r="E137" s="150"/>
      <c r="F137" s="265"/>
    </row>
    <row r="138" spans="1:6" s="199" customFormat="1" ht="30" x14ac:dyDescent="0.3">
      <c r="A138" s="173"/>
      <c r="B138" s="122" t="s">
        <v>3574</v>
      </c>
      <c r="C138" s="198"/>
      <c r="D138" s="201"/>
      <c r="E138" s="150"/>
      <c r="F138" s="265"/>
    </row>
    <row r="139" spans="1:6" x14ac:dyDescent="0.35">
      <c r="A139" s="134">
        <v>1</v>
      </c>
      <c r="B139" s="165" t="s">
        <v>3575</v>
      </c>
      <c r="C139" s="150">
        <v>4000</v>
      </c>
      <c r="D139" s="150">
        <v>5200</v>
      </c>
      <c r="E139" s="150">
        <f t="shared" ref="E139:E201" si="2">ROUND(D139*0.7,-1)</f>
        <v>3640</v>
      </c>
      <c r="F139" s="260"/>
    </row>
    <row r="140" spans="1:6" x14ac:dyDescent="0.35">
      <c r="A140" s="134">
        <v>2</v>
      </c>
      <c r="B140" s="165" t="s">
        <v>3576</v>
      </c>
      <c r="C140" s="150">
        <v>2000</v>
      </c>
      <c r="D140" s="150">
        <v>2600</v>
      </c>
      <c r="E140" s="150">
        <f t="shared" si="2"/>
        <v>1820</v>
      </c>
      <c r="F140" s="260"/>
    </row>
    <row r="141" spans="1:6" ht="31" x14ac:dyDescent="0.35">
      <c r="A141" s="134">
        <v>3</v>
      </c>
      <c r="B141" s="165" t="s">
        <v>3577</v>
      </c>
      <c r="C141" s="150">
        <v>1500</v>
      </c>
      <c r="D141" s="150">
        <v>1900</v>
      </c>
      <c r="E141" s="150">
        <f t="shared" si="2"/>
        <v>1330</v>
      </c>
      <c r="F141" s="260"/>
    </row>
    <row r="142" spans="1:6" ht="31" x14ac:dyDescent="0.35">
      <c r="A142" s="134">
        <v>4</v>
      </c>
      <c r="B142" s="165" t="s">
        <v>3578</v>
      </c>
      <c r="C142" s="150">
        <v>1200</v>
      </c>
      <c r="D142" s="150">
        <v>1500</v>
      </c>
      <c r="E142" s="150">
        <f t="shared" si="2"/>
        <v>1050</v>
      </c>
      <c r="F142" s="260"/>
    </row>
    <row r="143" spans="1:6" x14ac:dyDescent="0.35">
      <c r="A143" s="134">
        <v>5</v>
      </c>
      <c r="B143" s="165" t="s">
        <v>3579</v>
      </c>
      <c r="C143" s="150">
        <v>1000</v>
      </c>
      <c r="D143" s="150">
        <v>1300</v>
      </c>
      <c r="E143" s="150">
        <f t="shared" si="2"/>
        <v>910</v>
      </c>
      <c r="F143" s="260"/>
    </row>
    <row r="144" spans="1:6" x14ac:dyDescent="0.35">
      <c r="A144" s="134">
        <v>6</v>
      </c>
      <c r="B144" s="165" t="s">
        <v>3580</v>
      </c>
      <c r="C144" s="150">
        <v>1500</v>
      </c>
      <c r="D144" s="150">
        <v>1900</v>
      </c>
      <c r="E144" s="150">
        <f t="shared" si="2"/>
        <v>1330</v>
      </c>
      <c r="F144" s="260"/>
    </row>
    <row r="145" spans="1:6" x14ac:dyDescent="0.35">
      <c r="A145" s="134">
        <v>7</v>
      </c>
      <c r="B145" s="165" t="s">
        <v>3581</v>
      </c>
      <c r="C145" s="150">
        <v>1000</v>
      </c>
      <c r="D145" s="150">
        <v>1300</v>
      </c>
      <c r="E145" s="150">
        <f t="shared" si="2"/>
        <v>910</v>
      </c>
      <c r="F145" s="260"/>
    </row>
    <row r="146" spans="1:6" ht="31" x14ac:dyDescent="0.35">
      <c r="A146" s="134">
        <v>8</v>
      </c>
      <c r="B146" s="165" t="s">
        <v>3582</v>
      </c>
      <c r="C146" s="150">
        <v>2000</v>
      </c>
      <c r="D146" s="150">
        <v>4000</v>
      </c>
      <c r="E146" s="150">
        <f t="shared" si="2"/>
        <v>2800</v>
      </c>
      <c r="F146" s="260"/>
    </row>
    <row r="147" spans="1:6" ht="31" x14ac:dyDescent="0.35">
      <c r="A147" s="134">
        <v>9</v>
      </c>
      <c r="B147" s="165" t="s">
        <v>3583</v>
      </c>
      <c r="C147" s="150">
        <v>1000</v>
      </c>
      <c r="D147" s="150">
        <v>2000</v>
      </c>
      <c r="E147" s="150">
        <f t="shared" si="2"/>
        <v>1400</v>
      </c>
      <c r="F147" s="264" t="s">
        <v>3584</v>
      </c>
    </row>
    <row r="148" spans="1:6" s="199" customFormat="1" x14ac:dyDescent="0.3">
      <c r="A148" s="173" t="s">
        <v>2336</v>
      </c>
      <c r="B148" s="122" t="s">
        <v>3585</v>
      </c>
      <c r="C148" s="198"/>
      <c r="D148" s="201"/>
      <c r="E148" s="150"/>
      <c r="F148" s="265"/>
    </row>
    <row r="149" spans="1:6" s="199" customFormat="1" ht="30" x14ac:dyDescent="0.3">
      <c r="A149" s="173" t="s">
        <v>12</v>
      </c>
      <c r="B149" s="122" t="s">
        <v>3586</v>
      </c>
      <c r="C149" s="198"/>
      <c r="D149" s="201"/>
      <c r="E149" s="150"/>
      <c r="F149" s="265"/>
    </row>
    <row r="150" spans="1:6" ht="31" x14ac:dyDescent="0.35">
      <c r="A150" s="134">
        <v>1</v>
      </c>
      <c r="B150" s="165" t="s">
        <v>3587</v>
      </c>
      <c r="C150" s="150">
        <v>2500</v>
      </c>
      <c r="D150" s="150">
        <v>3200</v>
      </c>
      <c r="E150" s="150">
        <f t="shared" si="2"/>
        <v>2240</v>
      </c>
      <c r="F150" s="260"/>
    </row>
    <row r="151" spans="1:6" x14ac:dyDescent="0.35">
      <c r="A151" s="134">
        <v>2</v>
      </c>
      <c r="B151" s="165" t="s">
        <v>3588</v>
      </c>
      <c r="C151" s="150">
        <v>1500</v>
      </c>
      <c r="D151" s="150">
        <v>1900</v>
      </c>
      <c r="E151" s="150">
        <f t="shared" si="2"/>
        <v>1330</v>
      </c>
      <c r="F151" s="260"/>
    </row>
    <row r="152" spans="1:6" ht="31" x14ac:dyDescent="0.35">
      <c r="A152" s="134">
        <v>3</v>
      </c>
      <c r="B152" s="165" t="s">
        <v>3589</v>
      </c>
      <c r="C152" s="150">
        <v>1000</v>
      </c>
      <c r="D152" s="150">
        <v>1300</v>
      </c>
      <c r="E152" s="150">
        <f t="shared" si="2"/>
        <v>910</v>
      </c>
      <c r="F152" s="260"/>
    </row>
    <row r="153" spans="1:6" ht="31" x14ac:dyDescent="0.35">
      <c r="A153" s="134">
        <v>4</v>
      </c>
      <c r="B153" s="165" t="s">
        <v>3590</v>
      </c>
      <c r="C153" s="151">
        <v>700</v>
      </c>
      <c r="D153" s="150">
        <v>900</v>
      </c>
      <c r="E153" s="150">
        <f t="shared" si="2"/>
        <v>630</v>
      </c>
      <c r="F153" s="260"/>
    </row>
    <row r="154" spans="1:6" ht="31" x14ac:dyDescent="0.35">
      <c r="A154" s="134">
        <v>5</v>
      </c>
      <c r="B154" s="165" t="s">
        <v>3591</v>
      </c>
      <c r="C154" s="150">
        <v>2000</v>
      </c>
      <c r="D154" s="150">
        <v>2600</v>
      </c>
      <c r="E154" s="150">
        <f t="shared" si="2"/>
        <v>1820</v>
      </c>
      <c r="F154" s="260"/>
    </row>
    <row r="155" spans="1:6" x14ac:dyDescent="0.35">
      <c r="A155" s="134">
        <v>6</v>
      </c>
      <c r="B155" s="165" t="s">
        <v>3592</v>
      </c>
      <c r="C155" s="150">
        <v>2500</v>
      </c>
      <c r="D155" s="150">
        <v>3200</v>
      </c>
      <c r="E155" s="150">
        <f t="shared" si="2"/>
        <v>2240</v>
      </c>
      <c r="F155" s="260"/>
    </row>
    <row r="156" spans="1:6" x14ac:dyDescent="0.35">
      <c r="A156" s="134">
        <v>7</v>
      </c>
      <c r="B156" s="165" t="s">
        <v>3593</v>
      </c>
      <c r="C156" s="150">
        <v>1000</v>
      </c>
      <c r="D156" s="150">
        <v>1200</v>
      </c>
      <c r="E156" s="150">
        <f t="shared" si="2"/>
        <v>840</v>
      </c>
      <c r="F156" s="260"/>
    </row>
    <row r="157" spans="1:6" ht="42" x14ac:dyDescent="0.35">
      <c r="A157" s="134">
        <v>8</v>
      </c>
      <c r="B157" s="165" t="s">
        <v>3594</v>
      </c>
      <c r="C157" s="151">
        <v>800</v>
      </c>
      <c r="D157" s="150">
        <v>1000</v>
      </c>
      <c r="E157" s="150">
        <f t="shared" si="2"/>
        <v>700</v>
      </c>
      <c r="F157" s="260" t="s">
        <v>5204</v>
      </c>
    </row>
    <row r="158" spans="1:6" ht="31" x14ac:dyDescent="0.35">
      <c r="A158" s="134">
        <v>9</v>
      </c>
      <c r="B158" s="165" t="s">
        <v>3595</v>
      </c>
      <c r="C158" s="150">
        <v>1500</v>
      </c>
      <c r="D158" s="150">
        <v>1900</v>
      </c>
      <c r="E158" s="150">
        <f t="shared" si="2"/>
        <v>1330</v>
      </c>
      <c r="F158" s="260"/>
    </row>
    <row r="159" spans="1:6" ht="31" x14ac:dyDescent="0.35">
      <c r="A159" s="134">
        <v>10</v>
      </c>
      <c r="B159" s="165" t="s">
        <v>3596</v>
      </c>
      <c r="C159" s="151">
        <v>500</v>
      </c>
      <c r="D159" s="150">
        <v>700</v>
      </c>
      <c r="E159" s="150">
        <f t="shared" si="2"/>
        <v>490</v>
      </c>
      <c r="F159" s="260"/>
    </row>
    <row r="160" spans="1:6" x14ac:dyDescent="0.35">
      <c r="A160" s="134">
        <v>11</v>
      </c>
      <c r="B160" s="165" t="s">
        <v>7007</v>
      </c>
      <c r="C160" s="150">
        <v>1500</v>
      </c>
      <c r="D160" s="150">
        <v>1900</v>
      </c>
      <c r="E160" s="150">
        <f t="shared" si="2"/>
        <v>1330</v>
      </c>
      <c r="F160" s="264" t="s">
        <v>7008</v>
      </c>
    </row>
    <row r="161" spans="1:6" x14ac:dyDescent="0.35">
      <c r="A161" s="134">
        <v>12</v>
      </c>
      <c r="B161" s="165" t="s">
        <v>3597</v>
      </c>
      <c r="C161" s="150">
        <v>1000</v>
      </c>
      <c r="D161" s="150">
        <v>1300</v>
      </c>
      <c r="E161" s="150">
        <f t="shared" si="2"/>
        <v>910</v>
      </c>
      <c r="F161" s="260"/>
    </row>
    <row r="162" spans="1:6" x14ac:dyDescent="0.35">
      <c r="A162" s="134">
        <v>13</v>
      </c>
      <c r="B162" s="165" t="s">
        <v>3598</v>
      </c>
      <c r="C162" s="151">
        <v>500</v>
      </c>
      <c r="D162" s="151">
        <v>650</v>
      </c>
      <c r="E162" s="150">
        <f t="shared" si="2"/>
        <v>460</v>
      </c>
      <c r="F162" s="260"/>
    </row>
    <row r="163" spans="1:6" ht="31" x14ac:dyDescent="0.35">
      <c r="A163" s="134">
        <v>14</v>
      </c>
      <c r="B163" s="165" t="s">
        <v>3599</v>
      </c>
      <c r="C163" s="151">
        <v>800</v>
      </c>
      <c r="D163" s="150">
        <v>1000</v>
      </c>
      <c r="E163" s="150">
        <f t="shared" si="2"/>
        <v>700</v>
      </c>
      <c r="F163" s="260"/>
    </row>
    <row r="164" spans="1:6" ht="31" x14ac:dyDescent="0.35">
      <c r="A164" s="134">
        <v>15</v>
      </c>
      <c r="B164" s="165" t="s">
        <v>3600</v>
      </c>
      <c r="C164" s="150">
        <v>1000</v>
      </c>
      <c r="D164" s="150">
        <v>1300</v>
      </c>
      <c r="E164" s="150">
        <f t="shared" si="2"/>
        <v>910</v>
      </c>
      <c r="F164" s="260"/>
    </row>
    <row r="165" spans="1:6" x14ac:dyDescent="0.35">
      <c r="A165" s="134">
        <v>16</v>
      </c>
      <c r="B165" s="165" t="s">
        <v>3601</v>
      </c>
      <c r="C165" s="150">
        <v>1500</v>
      </c>
      <c r="D165" s="150">
        <v>1900</v>
      </c>
      <c r="E165" s="150">
        <f t="shared" si="2"/>
        <v>1330</v>
      </c>
      <c r="F165" s="260"/>
    </row>
    <row r="166" spans="1:6" s="199" customFormat="1" x14ac:dyDescent="0.3">
      <c r="A166" s="173" t="s">
        <v>18</v>
      </c>
      <c r="B166" s="122" t="s">
        <v>3602</v>
      </c>
      <c r="C166" s="198"/>
      <c r="D166" s="201"/>
      <c r="E166" s="150"/>
      <c r="F166" s="265"/>
    </row>
    <row r="167" spans="1:6" x14ac:dyDescent="0.35">
      <c r="A167" s="134">
        <v>1</v>
      </c>
      <c r="B167" s="165" t="s">
        <v>3603</v>
      </c>
      <c r="C167" s="150">
        <v>3000</v>
      </c>
      <c r="D167" s="150">
        <v>3900</v>
      </c>
      <c r="E167" s="150">
        <f t="shared" si="2"/>
        <v>2730</v>
      </c>
      <c r="F167" s="260"/>
    </row>
    <row r="168" spans="1:6" ht="31" x14ac:dyDescent="0.35">
      <c r="A168" s="134">
        <v>2</v>
      </c>
      <c r="B168" s="165" t="s">
        <v>7009</v>
      </c>
      <c r="C168" s="150">
        <v>2000</v>
      </c>
      <c r="D168" s="150">
        <v>2600</v>
      </c>
      <c r="E168" s="150">
        <f t="shared" si="2"/>
        <v>1820</v>
      </c>
      <c r="F168" s="260"/>
    </row>
    <row r="169" spans="1:6" ht="31" x14ac:dyDescent="0.35">
      <c r="A169" s="134">
        <v>3</v>
      </c>
      <c r="B169" s="165" t="s">
        <v>7010</v>
      </c>
      <c r="C169" s="150">
        <v>2500</v>
      </c>
      <c r="D169" s="150">
        <v>3200</v>
      </c>
      <c r="E169" s="150">
        <f t="shared" si="2"/>
        <v>2240</v>
      </c>
      <c r="F169" s="260"/>
    </row>
    <row r="170" spans="1:6" s="199" customFormat="1" ht="70" x14ac:dyDescent="0.3">
      <c r="A170" s="173" t="s">
        <v>45</v>
      </c>
      <c r="B170" s="122" t="s">
        <v>3604</v>
      </c>
      <c r="C170" s="198"/>
      <c r="D170" s="201"/>
      <c r="E170" s="150"/>
      <c r="F170" s="260" t="s">
        <v>5205</v>
      </c>
    </row>
    <row r="171" spans="1:6" ht="31" x14ac:dyDescent="0.35">
      <c r="A171" s="134">
        <v>1</v>
      </c>
      <c r="B171" s="165" t="s">
        <v>3605</v>
      </c>
      <c r="C171" s="150">
        <v>3500</v>
      </c>
      <c r="D171" s="150">
        <v>4500</v>
      </c>
      <c r="E171" s="150">
        <f t="shared" si="2"/>
        <v>3150</v>
      </c>
      <c r="F171" s="260"/>
    </row>
    <row r="172" spans="1:6" ht="31" x14ac:dyDescent="0.35">
      <c r="A172" s="134">
        <v>2</v>
      </c>
      <c r="B172" s="165" t="s">
        <v>3606</v>
      </c>
      <c r="C172" s="150">
        <v>2500</v>
      </c>
      <c r="D172" s="150">
        <v>3200</v>
      </c>
      <c r="E172" s="150">
        <f t="shared" si="2"/>
        <v>2240</v>
      </c>
      <c r="F172" s="260"/>
    </row>
    <row r="173" spans="1:6" ht="31" x14ac:dyDescent="0.35">
      <c r="A173" s="134">
        <v>3</v>
      </c>
      <c r="B173" s="165" t="s">
        <v>3607</v>
      </c>
      <c r="C173" s="150">
        <v>1500</v>
      </c>
      <c r="D173" s="150">
        <v>1900</v>
      </c>
      <c r="E173" s="150">
        <f t="shared" si="2"/>
        <v>1330</v>
      </c>
      <c r="F173" s="260"/>
    </row>
    <row r="174" spans="1:6" ht="70" x14ac:dyDescent="0.35">
      <c r="A174" s="134">
        <v>4</v>
      </c>
      <c r="B174" s="165" t="s">
        <v>3608</v>
      </c>
      <c r="C174" s="150">
        <v>2000</v>
      </c>
      <c r="D174" s="150">
        <v>2600</v>
      </c>
      <c r="E174" s="150">
        <f t="shared" si="2"/>
        <v>1820</v>
      </c>
      <c r="F174" s="267" t="s">
        <v>5206</v>
      </c>
    </row>
    <row r="175" spans="1:6" ht="70" x14ac:dyDescent="0.35">
      <c r="A175" s="134">
        <v>5</v>
      </c>
      <c r="B175" s="165" t="s">
        <v>3609</v>
      </c>
      <c r="C175" s="150">
        <v>2000</v>
      </c>
      <c r="D175" s="150">
        <v>2400</v>
      </c>
      <c r="E175" s="150">
        <f t="shared" si="2"/>
        <v>1680</v>
      </c>
      <c r="F175" s="267" t="s">
        <v>5207</v>
      </c>
    </row>
    <row r="176" spans="1:6" ht="42" x14ac:dyDescent="0.35">
      <c r="A176" s="134" t="s">
        <v>3479</v>
      </c>
      <c r="B176" s="122" t="s">
        <v>3610</v>
      </c>
      <c r="C176" s="150"/>
      <c r="D176" s="150"/>
      <c r="E176" s="150"/>
      <c r="F176" s="267" t="s">
        <v>3611</v>
      </c>
    </row>
    <row r="177" spans="1:6" ht="56" x14ac:dyDescent="0.35">
      <c r="A177" s="134">
        <v>1</v>
      </c>
      <c r="B177" s="165" t="s">
        <v>7011</v>
      </c>
      <c r="C177" s="150">
        <v>2000</v>
      </c>
      <c r="D177" s="150">
        <v>2600</v>
      </c>
      <c r="E177" s="150">
        <f t="shared" si="2"/>
        <v>1820</v>
      </c>
      <c r="F177" s="267" t="s">
        <v>7012</v>
      </c>
    </row>
    <row r="178" spans="1:6" ht="31" x14ac:dyDescent="0.35">
      <c r="A178" s="134">
        <v>2</v>
      </c>
      <c r="B178" s="165" t="s">
        <v>3612</v>
      </c>
      <c r="C178" s="150"/>
      <c r="D178" s="150">
        <v>2400</v>
      </c>
      <c r="E178" s="150">
        <f t="shared" si="2"/>
        <v>1680</v>
      </c>
      <c r="F178" s="268" t="s">
        <v>3433</v>
      </c>
    </row>
    <row r="179" spans="1:6" ht="70" x14ac:dyDescent="0.35">
      <c r="A179" s="134">
        <v>3</v>
      </c>
      <c r="B179" s="165" t="s">
        <v>3613</v>
      </c>
      <c r="C179" s="150">
        <v>2000</v>
      </c>
      <c r="D179" s="150">
        <v>2200</v>
      </c>
      <c r="E179" s="150">
        <f t="shared" si="2"/>
        <v>1540</v>
      </c>
      <c r="F179" s="267" t="s">
        <v>5208</v>
      </c>
    </row>
    <row r="180" spans="1:6" s="199" customFormat="1" ht="30" x14ac:dyDescent="0.3">
      <c r="A180" s="173" t="s">
        <v>313</v>
      </c>
      <c r="B180" s="122" t="s">
        <v>3614</v>
      </c>
      <c r="C180" s="198"/>
      <c r="D180" s="201"/>
      <c r="E180" s="150"/>
      <c r="F180" s="265"/>
    </row>
    <row r="181" spans="1:6" x14ac:dyDescent="0.35">
      <c r="A181" s="134">
        <v>1</v>
      </c>
      <c r="B181" s="165" t="s">
        <v>3615</v>
      </c>
      <c r="C181" s="150">
        <v>4000</v>
      </c>
      <c r="D181" s="150">
        <v>5200</v>
      </c>
      <c r="E181" s="150">
        <f t="shared" si="2"/>
        <v>3640</v>
      </c>
      <c r="F181" s="260"/>
    </row>
    <row r="182" spans="1:6" ht="31" x14ac:dyDescent="0.35">
      <c r="A182" s="134">
        <v>2</v>
      </c>
      <c r="B182" s="165" t="s">
        <v>3616</v>
      </c>
      <c r="C182" s="150">
        <v>3000</v>
      </c>
      <c r="D182" s="150">
        <v>3900</v>
      </c>
      <c r="E182" s="150">
        <f t="shared" si="2"/>
        <v>2730</v>
      </c>
      <c r="F182" s="260"/>
    </row>
    <row r="183" spans="1:6" ht="46.5" x14ac:dyDescent="0.35">
      <c r="A183" s="134">
        <v>3</v>
      </c>
      <c r="B183" s="165" t="s">
        <v>7013</v>
      </c>
      <c r="C183" s="150"/>
      <c r="D183" s="150">
        <v>3000</v>
      </c>
      <c r="E183" s="150">
        <f t="shared" si="2"/>
        <v>2100</v>
      </c>
      <c r="F183" s="264" t="s">
        <v>3490</v>
      </c>
    </row>
    <row r="184" spans="1:6" s="199" customFormat="1" x14ac:dyDescent="0.3">
      <c r="A184" s="173" t="s">
        <v>372</v>
      </c>
      <c r="B184" s="122" t="s">
        <v>3617</v>
      </c>
      <c r="C184" s="198"/>
      <c r="D184" s="201"/>
      <c r="E184" s="150"/>
      <c r="F184" s="265"/>
    </row>
    <row r="185" spans="1:6" ht="31" x14ac:dyDescent="0.35">
      <c r="A185" s="134">
        <v>1</v>
      </c>
      <c r="B185" s="165" t="s">
        <v>3618</v>
      </c>
      <c r="C185" s="150">
        <v>4000</v>
      </c>
      <c r="D185" s="150">
        <v>5200</v>
      </c>
      <c r="E185" s="150">
        <f t="shared" si="2"/>
        <v>3640</v>
      </c>
      <c r="F185" s="260"/>
    </row>
    <row r="186" spans="1:6" ht="31" x14ac:dyDescent="0.35">
      <c r="A186" s="134">
        <v>2</v>
      </c>
      <c r="B186" s="165" t="s">
        <v>3619</v>
      </c>
      <c r="C186" s="150">
        <v>2500</v>
      </c>
      <c r="D186" s="150">
        <v>3200</v>
      </c>
      <c r="E186" s="150">
        <f t="shared" si="2"/>
        <v>2240</v>
      </c>
      <c r="F186" s="260"/>
    </row>
    <row r="187" spans="1:6" x14ac:dyDescent="0.35">
      <c r="A187" s="134">
        <v>3</v>
      </c>
      <c r="B187" s="165" t="s">
        <v>3620</v>
      </c>
      <c r="C187" s="150">
        <v>2000</v>
      </c>
      <c r="D187" s="150">
        <v>2600</v>
      </c>
      <c r="E187" s="150">
        <f t="shared" si="2"/>
        <v>1820</v>
      </c>
      <c r="F187" s="260"/>
    </row>
    <row r="188" spans="1:6" x14ac:dyDescent="0.35">
      <c r="A188" s="134">
        <v>4</v>
      </c>
      <c r="B188" s="165" t="s">
        <v>3621</v>
      </c>
      <c r="C188" s="150">
        <v>1500</v>
      </c>
      <c r="D188" s="150">
        <v>1900</v>
      </c>
      <c r="E188" s="150">
        <f t="shared" si="2"/>
        <v>1330</v>
      </c>
      <c r="F188" s="260"/>
    </row>
    <row r="189" spans="1:6" ht="31" x14ac:dyDescent="0.35">
      <c r="A189" s="134">
        <v>5</v>
      </c>
      <c r="B189" s="165" t="s">
        <v>3622</v>
      </c>
      <c r="C189" s="150">
        <v>1000</v>
      </c>
      <c r="D189" s="150">
        <v>1300</v>
      </c>
      <c r="E189" s="150">
        <f t="shared" si="2"/>
        <v>910</v>
      </c>
      <c r="F189" s="260"/>
    </row>
    <row r="190" spans="1:6" ht="31" x14ac:dyDescent="0.35">
      <c r="A190" s="134">
        <v>6</v>
      </c>
      <c r="B190" s="165" t="s">
        <v>3623</v>
      </c>
      <c r="C190" s="150">
        <v>2000</v>
      </c>
      <c r="D190" s="150">
        <v>2600</v>
      </c>
      <c r="E190" s="150">
        <f t="shared" si="2"/>
        <v>1820</v>
      </c>
      <c r="F190" s="260"/>
    </row>
    <row r="191" spans="1:6" ht="31" x14ac:dyDescent="0.35">
      <c r="A191" s="134">
        <v>7</v>
      </c>
      <c r="B191" s="165" t="s">
        <v>3624</v>
      </c>
      <c r="C191" s="150">
        <v>1000</v>
      </c>
      <c r="D191" s="150">
        <v>1300</v>
      </c>
      <c r="E191" s="150">
        <f t="shared" si="2"/>
        <v>910</v>
      </c>
      <c r="F191" s="260"/>
    </row>
    <row r="192" spans="1:6" s="199" customFormat="1" ht="30" x14ac:dyDescent="0.3">
      <c r="A192" s="173" t="s">
        <v>406</v>
      </c>
      <c r="B192" s="122" t="s">
        <v>3625</v>
      </c>
      <c r="C192" s="198"/>
      <c r="D192" s="201"/>
      <c r="E192" s="150"/>
      <c r="F192" s="265"/>
    </row>
    <row r="193" spans="1:6" ht="31" x14ac:dyDescent="0.35">
      <c r="A193" s="134">
        <v>1</v>
      </c>
      <c r="B193" s="165" t="s">
        <v>3626</v>
      </c>
      <c r="C193" s="150">
        <v>1000</v>
      </c>
      <c r="D193" s="150">
        <v>1300</v>
      </c>
      <c r="E193" s="150">
        <f t="shared" si="2"/>
        <v>910</v>
      </c>
      <c r="F193" s="260"/>
    </row>
    <row r="194" spans="1:6" ht="31" x14ac:dyDescent="0.35">
      <c r="A194" s="134">
        <v>2</v>
      </c>
      <c r="B194" s="165" t="s">
        <v>3627</v>
      </c>
      <c r="C194" s="151">
        <v>600</v>
      </c>
      <c r="D194" s="151">
        <v>750</v>
      </c>
      <c r="E194" s="150">
        <f t="shared" si="2"/>
        <v>530</v>
      </c>
      <c r="F194" s="260"/>
    </row>
    <row r="195" spans="1:6" ht="31" x14ac:dyDescent="0.35">
      <c r="A195" s="134">
        <v>3</v>
      </c>
      <c r="B195" s="165" t="s">
        <v>7014</v>
      </c>
      <c r="C195" s="150">
        <v>1000</v>
      </c>
      <c r="D195" s="150">
        <v>1300</v>
      </c>
      <c r="E195" s="150">
        <f t="shared" si="2"/>
        <v>910</v>
      </c>
      <c r="F195" s="260"/>
    </row>
    <row r="196" spans="1:6" ht="31" x14ac:dyDescent="0.35">
      <c r="A196" s="134">
        <v>4</v>
      </c>
      <c r="B196" s="165" t="s">
        <v>7015</v>
      </c>
      <c r="C196" s="151">
        <v>600</v>
      </c>
      <c r="D196" s="151">
        <v>750</v>
      </c>
      <c r="E196" s="150">
        <f t="shared" si="2"/>
        <v>530</v>
      </c>
      <c r="F196" s="260"/>
    </row>
    <row r="197" spans="1:6" ht="46.5" x14ac:dyDescent="0.35">
      <c r="A197" s="134">
        <v>5</v>
      </c>
      <c r="B197" s="165" t="s">
        <v>3628</v>
      </c>
      <c r="C197" s="151">
        <v>800</v>
      </c>
      <c r="D197" s="150">
        <v>1000</v>
      </c>
      <c r="E197" s="150">
        <f t="shared" si="2"/>
        <v>700</v>
      </c>
      <c r="F197" s="260"/>
    </row>
    <row r="198" spans="1:6" ht="31" x14ac:dyDescent="0.35">
      <c r="A198" s="134">
        <v>6</v>
      </c>
      <c r="B198" s="165" t="s">
        <v>3629</v>
      </c>
      <c r="C198" s="151">
        <v>600</v>
      </c>
      <c r="D198" s="151">
        <v>750</v>
      </c>
      <c r="E198" s="150">
        <f t="shared" si="2"/>
        <v>530</v>
      </c>
      <c r="F198" s="260"/>
    </row>
    <row r="199" spans="1:6" ht="31" x14ac:dyDescent="0.35">
      <c r="A199" s="134">
        <v>7</v>
      </c>
      <c r="B199" s="165" t="s">
        <v>3630</v>
      </c>
      <c r="C199" s="151">
        <v>800</v>
      </c>
      <c r="D199" s="150">
        <v>1000</v>
      </c>
      <c r="E199" s="150">
        <f t="shared" si="2"/>
        <v>700</v>
      </c>
      <c r="F199" s="260"/>
    </row>
    <row r="200" spans="1:6" s="199" customFormat="1" ht="45" x14ac:dyDescent="0.3">
      <c r="A200" s="173" t="s">
        <v>408</v>
      </c>
      <c r="B200" s="122" t="s">
        <v>3631</v>
      </c>
      <c r="C200" s="198"/>
      <c r="D200" s="201"/>
      <c r="E200" s="150"/>
      <c r="F200" s="265"/>
    </row>
    <row r="201" spans="1:6" x14ac:dyDescent="0.35">
      <c r="A201" s="134">
        <v>1</v>
      </c>
      <c r="B201" s="165" t="s">
        <v>15</v>
      </c>
      <c r="C201" s="151">
        <v>600</v>
      </c>
      <c r="D201" s="151">
        <v>750</v>
      </c>
      <c r="E201" s="150">
        <f t="shared" si="2"/>
        <v>530</v>
      </c>
      <c r="F201" s="260"/>
    </row>
    <row r="202" spans="1:6" s="199" customFormat="1" ht="30" x14ac:dyDescent="0.3">
      <c r="A202" s="173" t="s">
        <v>410</v>
      </c>
      <c r="B202" s="122" t="s">
        <v>3632</v>
      </c>
      <c r="C202" s="198"/>
      <c r="D202" s="201"/>
      <c r="E202" s="150"/>
      <c r="F202" s="265"/>
    </row>
    <row r="203" spans="1:6" x14ac:dyDescent="0.35">
      <c r="A203" s="134">
        <v>1</v>
      </c>
      <c r="B203" s="165" t="s">
        <v>3633</v>
      </c>
      <c r="C203" s="150">
        <v>1200</v>
      </c>
      <c r="D203" s="150">
        <v>1500</v>
      </c>
      <c r="E203" s="150">
        <f t="shared" ref="E203:E266" si="3">ROUND(D203*0.7,-1)</f>
        <v>1050</v>
      </c>
      <c r="F203" s="260"/>
    </row>
    <row r="204" spans="1:6" x14ac:dyDescent="0.35">
      <c r="A204" s="134">
        <v>2</v>
      </c>
      <c r="B204" s="165" t="s">
        <v>7016</v>
      </c>
      <c r="C204" s="151">
        <v>800</v>
      </c>
      <c r="D204" s="150">
        <v>1000</v>
      </c>
      <c r="E204" s="150">
        <f t="shared" si="3"/>
        <v>700</v>
      </c>
      <c r="F204" s="260"/>
    </row>
    <row r="205" spans="1:6" ht="31" x14ac:dyDescent="0.35">
      <c r="A205" s="134">
        <v>3</v>
      </c>
      <c r="B205" s="165" t="s">
        <v>3634</v>
      </c>
      <c r="C205" s="151"/>
      <c r="D205" s="150">
        <v>1800</v>
      </c>
      <c r="E205" s="150">
        <f t="shared" si="3"/>
        <v>1260</v>
      </c>
      <c r="F205" s="264" t="s">
        <v>3507</v>
      </c>
    </row>
    <row r="206" spans="1:6" ht="46.5" x14ac:dyDescent="0.35">
      <c r="A206" s="134">
        <v>4</v>
      </c>
      <c r="B206" s="165" t="s">
        <v>3635</v>
      </c>
      <c r="C206" s="150">
        <v>1200</v>
      </c>
      <c r="D206" s="150">
        <v>3000</v>
      </c>
      <c r="E206" s="150">
        <f t="shared" si="3"/>
        <v>2100</v>
      </c>
      <c r="F206" s="260"/>
    </row>
    <row r="207" spans="1:6" ht="46.5" x14ac:dyDescent="0.35">
      <c r="A207" s="134">
        <v>5</v>
      </c>
      <c r="B207" s="165" t="s">
        <v>3636</v>
      </c>
      <c r="C207" s="151">
        <v>800</v>
      </c>
      <c r="D207" s="150">
        <v>2000</v>
      </c>
      <c r="E207" s="150">
        <f t="shared" si="3"/>
        <v>1400</v>
      </c>
      <c r="F207" s="260"/>
    </row>
    <row r="208" spans="1:6" ht="70" x14ac:dyDescent="0.35">
      <c r="A208" s="134">
        <v>6</v>
      </c>
      <c r="B208" s="165" t="s">
        <v>3637</v>
      </c>
      <c r="C208" s="151">
        <v>800</v>
      </c>
      <c r="D208" s="150">
        <v>1800</v>
      </c>
      <c r="E208" s="150">
        <f t="shared" si="3"/>
        <v>1260</v>
      </c>
      <c r="F208" s="260" t="s">
        <v>5209</v>
      </c>
    </row>
    <row r="209" spans="1:6" ht="46.5" x14ac:dyDescent="0.35">
      <c r="A209" s="134">
        <v>7</v>
      </c>
      <c r="B209" s="165" t="s">
        <v>3638</v>
      </c>
      <c r="C209" s="151">
        <v>800</v>
      </c>
      <c r="D209" s="150">
        <v>1500</v>
      </c>
      <c r="E209" s="150">
        <f t="shared" si="3"/>
        <v>1050</v>
      </c>
      <c r="F209" s="260"/>
    </row>
    <row r="210" spans="1:6" ht="46.5" x14ac:dyDescent="0.35">
      <c r="A210" s="134">
        <v>8</v>
      </c>
      <c r="B210" s="165" t="s">
        <v>3639</v>
      </c>
      <c r="C210" s="151"/>
      <c r="D210" s="607"/>
      <c r="E210" s="150"/>
      <c r="F210" s="264" t="s">
        <v>3640</v>
      </c>
    </row>
    <row r="211" spans="1:6" x14ac:dyDescent="0.35">
      <c r="A211" s="134" t="s">
        <v>624</v>
      </c>
      <c r="B211" s="165" t="s">
        <v>3641</v>
      </c>
      <c r="C211" s="151"/>
      <c r="D211" s="150">
        <v>1800</v>
      </c>
      <c r="E211" s="150">
        <f t="shared" si="3"/>
        <v>1260</v>
      </c>
      <c r="F211" s="264"/>
    </row>
    <row r="212" spans="1:6" x14ac:dyDescent="0.35">
      <c r="A212" s="134" t="s">
        <v>626</v>
      </c>
      <c r="B212" s="165" t="s">
        <v>3642</v>
      </c>
      <c r="C212" s="151"/>
      <c r="D212" s="150">
        <v>500</v>
      </c>
      <c r="E212" s="150">
        <f t="shared" si="3"/>
        <v>350</v>
      </c>
      <c r="F212" s="264"/>
    </row>
    <row r="213" spans="1:6" x14ac:dyDescent="0.35">
      <c r="A213" s="134">
        <v>9</v>
      </c>
      <c r="B213" s="165" t="s">
        <v>3643</v>
      </c>
      <c r="C213" s="151"/>
      <c r="D213" s="151">
        <v>400</v>
      </c>
      <c r="E213" s="150">
        <f t="shared" si="3"/>
        <v>280</v>
      </c>
      <c r="F213" s="264" t="s">
        <v>3644</v>
      </c>
    </row>
    <row r="214" spans="1:6" s="199" customFormat="1" x14ac:dyDescent="0.3">
      <c r="A214" s="173" t="s">
        <v>413</v>
      </c>
      <c r="B214" s="122" t="s">
        <v>3645</v>
      </c>
      <c r="C214" s="198"/>
      <c r="D214" s="201"/>
      <c r="E214" s="150"/>
      <c r="F214" s="265"/>
    </row>
    <row r="215" spans="1:6" ht="31" x14ac:dyDescent="0.35">
      <c r="A215" s="134">
        <v>1</v>
      </c>
      <c r="B215" s="165" t="s">
        <v>7017</v>
      </c>
      <c r="C215" s="150">
        <v>1800</v>
      </c>
      <c r="D215" s="150">
        <v>2300</v>
      </c>
      <c r="E215" s="150">
        <f t="shared" si="3"/>
        <v>1610</v>
      </c>
      <c r="F215" s="260"/>
    </row>
    <row r="216" spans="1:6" ht="31" x14ac:dyDescent="0.35">
      <c r="A216" s="134">
        <v>2</v>
      </c>
      <c r="B216" s="165" t="s">
        <v>3646</v>
      </c>
      <c r="C216" s="150">
        <v>1000</v>
      </c>
      <c r="D216" s="150">
        <v>1300</v>
      </c>
      <c r="E216" s="150">
        <f t="shared" si="3"/>
        <v>910</v>
      </c>
      <c r="F216" s="260"/>
    </row>
    <row r="217" spans="1:6" ht="42" x14ac:dyDescent="0.35">
      <c r="A217" s="134">
        <v>3</v>
      </c>
      <c r="B217" s="165" t="s">
        <v>7018</v>
      </c>
      <c r="C217" s="151">
        <v>800</v>
      </c>
      <c r="D217" s="150">
        <v>1000</v>
      </c>
      <c r="E217" s="150">
        <f t="shared" si="3"/>
        <v>700</v>
      </c>
      <c r="F217" s="260" t="s">
        <v>3647</v>
      </c>
    </row>
    <row r="218" spans="1:6" ht="31" x14ac:dyDescent="0.35">
      <c r="A218" s="134">
        <v>4</v>
      </c>
      <c r="B218" s="165" t="s">
        <v>3648</v>
      </c>
      <c r="C218" s="150">
        <v>1000</v>
      </c>
      <c r="D218" s="150">
        <v>1300</v>
      </c>
      <c r="E218" s="150">
        <f t="shared" si="3"/>
        <v>910</v>
      </c>
      <c r="F218" s="260"/>
    </row>
    <row r="219" spans="1:6" s="199" customFormat="1" x14ac:dyDescent="0.3">
      <c r="A219" s="173" t="s">
        <v>419</v>
      </c>
      <c r="B219" s="122" t="s">
        <v>3649</v>
      </c>
      <c r="C219" s="198"/>
      <c r="D219" s="201"/>
      <c r="E219" s="150"/>
      <c r="F219" s="265"/>
    </row>
    <row r="220" spans="1:6" x14ac:dyDescent="0.35">
      <c r="A220" s="134">
        <v>1</v>
      </c>
      <c r="B220" s="165" t="s">
        <v>3650</v>
      </c>
      <c r="C220" s="150">
        <v>1000</v>
      </c>
      <c r="D220" s="150">
        <v>1300</v>
      </c>
      <c r="E220" s="150">
        <f t="shared" si="3"/>
        <v>910</v>
      </c>
      <c r="F220" s="260"/>
    </row>
    <row r="221" spans="1:6" x14ac:dyDescent="0.35">
      <c r="A221" s="134">
        <v>2</v>
      </c>
      <c r="B221" s="165" t="s">
        <v>3651</v>
      </c>
      <c r="C221" s="151">
        <v>800</v>
      </c>
      <c r="D221" s="150">
        <v>1000</v>
      </c>
      <c r="E221" s="150">
        <f t="shared" si="3"/>
        <v>700</v>
      </c>
      <c r="F221" s="260"/>
    </row>
    <row r="222" spans="1:6" ht="31" x14ac:dyDescent="0.35">
      <c r="A222" s="134">
        <v>3</v>
      </c>
      <c r="B222" s="165" t="s">
        <v>3652</v>
      </c>
      <c r="C222" s="151">
        <v>800</v>
      </c>
      <c r="D222" s="150">
        <v>1000</v>
      </c>
      <c r="E222" s="150">
        <f t="shared" si="3"/>
        <v>700</v>
      </c>
      <c r="F222" s="260"/>
    </row>
    <row r="223" spans="1:6" ht="31" x14ac:dyDescent="0.35">
      <c r="A223" s="134">
        <v>4</v>
      </c>
      <c r="B223" s="165" t="s">
        <v>3653</v>
      </c>
      <c r="C223" s="150">
        <v>1000</v>
      </c>
      <c r="D223" s="150">
        <v>1300</v>
      </c>
      <c r="E223" s="150">
        <f t="shared" si="3"/>
        <v>910</v>
      </c>
      <c r="F223" s="260"/>
    </row>
    <row r="224" spans="1:6" ht="31" x14ac:dyDescent="0.35">
      <c r="A224" s="134">
        <v>5</v>
      </c>
      <c r="B224" s="165" t="s">
        <v>3654</v>
      </c>
      <c r="C224" s="151">
        <v>800</v>
      </c>
      <c r="D224" s="150">
        <v>1000</v>
      </c>
      <c r="E224" s="150">
        <f t="shared" si="3"/>
        <v>700</v>
      </c>
      <c r="F224" s="260"/>
    </row>
    <row r="225" spans="1:6" x14ac:dyDescent="0.35">
      <c r="A225" s="134">
        <v>6</v>
      </c>
      <c r="B225" s="165" t="s">
        <v>3655</v>
      </c>
      <c r="C225" s="150">
        <v>1000</v>
      </c>
      <c r="D225" s="150">
        <v>1300</v>
      </c>
      <c r="E225" s="150">
        <f t="shared" si="3"/>
        <v>910</v>
      </c>
      <c r="F225" s="260"/>
    </row>
    <row r="226" spans="1:6" s="199" customFormat="1" x14ac:dyDescent="0.3">
      <c r="A226" s="173" t="s">
        <v>2900</v>
      </c>
      <c r="B226" s="122" t="s">
        <v>3656</v>
      </c>
      <c r="C226" s="198"/>
      <c r="D226" s="201"/>
      <c r="E226" s="150"/>
      <c r="F226" s="265"/>
    </row>
    <row r="227" spans="1:6" s="199" customFormat="1" x14ac:dyDescent="0.3">
      <c r="A227" s="173" t="s">
        <v>12</v>
      </c>
      <c r="B227" s="122" t="s">
        <v>3657</v>
      </c>
      <c r="C227" s="198"/>
      <c r="D227" s="201"/>
      <c r="E227" s="150"/>
      <c r="F227" s="265"/>
    </row>
    <row r="228" spans="1:6" x14ac:dyDescent="0.35">
      <c r="A228" s="134">
        <v>1</v>
      </c>
      <c r="B228" s="165" t="s">
        <v>3658</v>
      </c>
      <c r="C228" s="150">
        <v>2500</v>
      </c>
      <c r="D228" s="150">
        <v>3200</v>
      </c>
      <c r="E228" s="150">
        <f t="shared" si="3"/>
        <v>2240</v>
      </c>
      <c r="F228" s="260"/>
    </row>
    <row r="229" spans="1:6" ht="31" x14ac:dyDescent="0.35">
      <c r="A229" s="134">
        <v>2</v>
      </c>
      <c r="B229" s="165" t="s">
        <v>3659</v>
      </c>
      <c r="C229" s="151"/>
      <c r="D229" s="150"/>
      <c r="E229" s="150"/>
      <c r="F229" s="264" t="s">
        <v>5199</v>
      </c>
    </row>
    <row r="230" spans="1:6" ht="46.5" x14ac:dyDescent="0.35">
      <c r="A230" s="134" t="s">
        <v>74</v>
      </c>
      <c r="B230" s="165" t="s">
        <v>3660</v>
      </c>
      <c r="C230" s="150">
        <v>1000</v>
      </c>
      <c r="D230" s="150">
        <v>1300</v>
      </c>
      <c r="E230" s="150">
        <f t="shared" si="3"/>
        <v>910</v>
      </c>
      <c r="F230" s="264" t="s">
        <v>5210</v>
      </c>
    </row>
    <row r="231" spans="1:6" ht="84" x14ac:dyDescent="0.35">
      <c r="A231" s="134" t="s">
        <v>76</v>
      </c>
      <c r="B231" s="165" t="s">
        <v>3661</v>
      </c>
      <c r="C231" s="150">
        <v>1000</v>
      </c>
      <c r="D231" s="150">
        <v>1300</v>
      </c>
      <c r="E231" s="150">
        <f t="shared" si="3"/>
        <v>910</v>
      </c>
      <c r="F231" s="260" t="s">
        <v>5211</v>
      </c>
    </row>
    <row r="232" spans="1:6" ht="31" x14ac:dyDescent="0.35">
      <c r="A232" s="134" t="s">
        <v>78</v>
      </c>
      <c r="B232" s="165" t="s">
        <v>3662</v>
      </c>
      <c r="C232" s="151">
        <v>700</v>
      </c>
      <c r="D232" s="150">
        <v>900</v>
      </c>
      <c r="E232" s="150">
        <f t="shared" si="3"/>
        <v>630</v>
      </c>
      <c r="F232" s="260"/>
    </row>
    <row r="233" spans="1:6" ht="31" x14ac:dyDescent="0.35">
      <c r="A233" s="134">
        <v>3</v>
      </c>
      <c r="B233" s="165" t="s">
        <v>3663</v>
      </c>
      <c r="C233" s="151"/>
      <c r="D233" s="150"/>
      <c r="E233" s="150"/>
      <c r="F233" s="260"/>
    </row>
    <row r="234" spans="1:6" x14ac:dyDescent="0.35">
      <c r="A234" s="134" t="s">
        <v>83</v>
      </c>
      <c r="B234" s="165" t="s">
        <v>3664</v>
      </c>
      <c r="C234" s="150">
        <v>1500</v>
      </c>
      <c r="D234" s="150">
        <v>1900</v>
      </c>
      <c r="E234" s="150">
        <f t="shared" si="3"/>
        <v>1330</v>
      </c>
      <c r="F234" s="260"/>
    </row>
    <row r="235" spans="1:6" x14ac:dyDescent="0.35">
      <c r="A235" s="134" t="s">
        <v>84</v>
      </c>
      <c r="B235" s="165" t="s">
        <v>3665</v>
      </c>
      <c r="C235" s="150">
        <v>1000</v>
      </c>
      <c r="D235" s="150">
        <v>1300</v>
      </c>
      <c r="E235" s="150">
        <f t="shared" si="3"/>
        <v>910</v>
      </c>
      <c r="F235" s="260"/>
    </row>
    <row r="236" spans="1:6" ht="31" x14ac:dyDescent="0.35">
      <c r="A236" s="134">
        <v>4</v>
      </c>
      <c r="B236" s="165" t="s">
        <v>3666</v>
      </c>
      <c r="C236" s="151">
        <v>800</v>
      </c>
      <c r="D236" s="150">
        <v>1000</v>
      </c>
      <c r="E236" s="150">
        <f t="shared" si="3"/>
        <v>700</v>
      </c>
      <c r="F236" s="260"/>
    </row>
    <row r="237" spans="1:6" ht="31" x14ac:dyDescent="0.35">
      <c r="A237" s="134">
        <v>5</v>
      </c>
      <c r="B237" s="165" t="s">
        <v>3667</v>
      </c>
      <c r="C237" s="151">
        <v>600</v>
      </c>
      <c r="D237" s="150">
        <v>750</v>
      </c>
      <c r="E237" s="150">
        <f t="shared" si="3"/>
        <v>530</v>
      </c>
      <c r="F237" s="260"/>
    </row>
    <row r="238" spans="1:6" s="199" customFormat="1" x14ac:dyDescent="0.3">
      <c r="A238" s="173" t="s">
        <v>18</v>
      </c>
      <c r="B238" s="122" t="s">
        <v>3668</v>
      </c>
      <c r="C238" s="198"/>
      <c r="D238" s="201"/>
      <c r="E238" s="150"/>
      <c r="F238" s="265"/>
    </row>
    <row r="239" spans="1:6" x14ac:dyDescent="0.35">
      <c r="A239" s="134">
        <v>1</v>
      </c>
      <c r="B239" s="165" t="s">
        <v>3669</v>
      </c>
      <c r="C239" s="151"/>
      <c r="D239" s="150"/>
      <c r="E239" s="150"/>
      <c r="F239" s="260"/>
    </row>
    <row r="240" spans="1:6" ht="31" x14ac:dyDescent="0.35">
      <c r="A240" s="134" t="s">
        <v>67</v>
      </c>
      <c r="B240" s="165" t="s">
        <v>3670</v>
      </c>
      <c r="C240" s="150">
        <v>2500</v>
      </c>
      <c r="D240" s="150">
        <v>3200</v>
      </c>
      <c r="E240" s="150">
        <f t="shared" si="3"/>
        <v>2240</v>
      </c>
      <c r="F240" s="260"/>
    </row>
    <row r="241" spans="1:11" ht="31" x14ac:dyDescent="0.35">
      <c r="A241" s="134" t="s">
        <v>69</v>
      </c>
      <c r="B241" s="165" t="s">
        <v>3671</v>
      </c>
      <c r="C241" s="150">
        <v>2000</v>
      </c>
      <c r="D241" s="150">
        <v>2600</v>
      </c>
      <c r="E241" s="150">
        <f t="shared" si="3"/>
        <v>1820</v>
      </c>
      <c r="F241" s="264" t="s">
        <v>5199</v>
      </c>
    </row>
    <row r="242" spans="1:11" s="200" customFormat="1" ht="31" x14ac:dyDescent="0.35">
      <c r="A242" s="134" t="s">
        <v>71</v>
      </c>
      <c r="B242" s="165" t="s">
        <v>3672</v>
      </c>
      <c r="C242" s="150">
        <v>1500</v>
      </c>
      <c r="D242" s="150">
        <v>1900</v>
      </c>
      <c r="E242" s="150">
        <f t="shared" si="3"/>
        <v>1330</v>
      </c>
      <c r="F242" s="264" t="s">
        <v>5199</v>
      </c>
      <c r="G242" s="193"/>
      <c r="H242" s="193"/>
      <c r="I242" s="193"/>
      <c r="J242" s="193"/>
      <c r="K242" s="193"/>
    </row>
    <row r="243" spans="1:11" s="200" customFormat="1" ht="31" x14ac:dyDescent="0.35">
      <c r="A243" s="134" t="s">
        <v>389</v>
      </c>
      <c r="B243" s="165" t="s">
        <v>3673</v>
      </c>
      <c r="C243" s="150">
        <v>1500</v>
      </c>
      <c r="D243" s="150">
        <v>1900</v>
      </c>
      <c r="E243" s="150">
        <f t="shared" si="3"/>
        <v>1330</v>
      </c>
      <c r="F243" s="260"/>
      <c r="G243" s="193"/>
      <c r="H243" s="193"/>
      <c r="I243" s="193"/>
      <c r="J243" s="193"/>
      <c r="K243" s="193"/>
    </row>
    <row r="244" spans="1:11" s="200" customFormat="1" ht="31" x14ac:dyDescent="0.35">
      <c r="A244" s="134" t="s">
        <v>1886</v>
      </c>
      <c r="B244" s="165" t="s">
        <v>3674</v>
      </c>
      <c r="C244" s="150">
        <v>2000</v>
      </c>
      <c r="D244" s="150">
        <v>2600</v>
      </c>
      <c r="E244" s="150">
        <f t="shared" si="3"/>
        <v>1820</v>
      </c>
      <c r="F244" s="260"/>
      <c r="G244" s="193"/>
      <c r="H244" s="193"/>
      <c r="I244" s="193"/>
      <c r="J244" s="193"/>
      <c r="K244" s="193"/>
    </row>
    <row r="245" spans="1:11" s="200" customFormat="1" ht="46.5" x14ac:dyDescent="0.35">
      <c r="A245" s="134" t="s">
        <v>1888</v>
      </c>
      <c r="B245" s="165" t="s">
        <v>3675</v>
      </c>
      <c r="C245" s="150">
        <v>3000</v>
      </c>
      <c r="D245" s="150">
        <v>3900</v>
      </c>
      <c r="E245" s="150">
        <f t="shared" si="3"/>
        <v>2730</v>
      </c>
      <c r="F245" s="264" t="s">
        <v>5199</v>
      </c>
      <c r="G245" s="193"/>
      <c r="H245" s="193"/>
      <c r="I245" s="193"/>
      <c r="J245" s="193"/>
      <c r="K245" s="193"/>
    </row>
    <row r="246" spans="1:11" s="200" customFormat="1" ht="42" x14ac:dyDescent="0.35">
      <c r="A246" s="134" t="s">
        <v>2138</v>
      </c>
      <c r="B246" s="165" t="s">
        <v>7019</v>
      </c>
      <c r="C246" s="150">
        <v>1500</v>
      </c>
      <c r="D246" s="150">
        <v>1900</v>
      </c>
      <c r="E246" s="150">
        <f t="shared" si="3"/>
        <v>1330</v>
      </c>
      <c r="F246" s="260" t="s">
        <v>7035</v>
      </c>
      <c r="G246" s="193"/>
      <c r="H246" s="193"/>
      <c r="I246" s="193"/>
      <c r="J246" s="193"/>
      <c r="K246" s="193"/>
    </row>
    <row r="247" spans="1:11" s="200" customFormat="1" ht="31" x14ac:dyDescent="0.35">
      <c r="A247" s="134" t="s">
        <v>2140</v>
      </c>
      <c r="B247" s="165" t="s">
        <v>7020</v>
      </c>
      <c r="C247" s="150">
        <v>2000</v>
      </c>
      <c r="D247" s="150">
        <v>2600</v>
      </c>
      <c r="E247" s="150">
        <f t="shared" si="3"/>
        <v>1820</v>
      </c>
      <c r="F247" s="264" t="s">
        <v>5199</v>
      </c>
      <c r="G247" s="193"/>
      <c r="H247" s="193"/>
      <c r="I247" s="193"/>
      <c r="J247" s="193"/>
      <c r="K247" s="193"/>
    </row>
    <row r="248" spans="1:11" s="200" customFormat="1" ht="31" x14ac:dyDescent="0.35">
      <c r="A248" s="134" t="s">
        <v>3676</v>
      </c>
      <c r="B248" s="165" t="s">
        <v>3677</v>
      </c>
      <c r="C248" s="150">
        <v>3000</v>
      </c>
      <c r="D248" s="150">
        <v>3900</v>
      </c>
      <c r="E248" s="150">
        <f t="shared" si="3"/>
        <v>2730</v>
      </c>
      <c r="F248" s="260"/>
      <c r="G248" s="193"/>
      <c r="H248" s="193"/>
      <c r="I248" s="193"/>
      <c r="J248" s="193"/>
      <c r="K248" s="193"/>
    </row>
    <row r="249" spans="1:11" s="200" customFormat="1" ht="31" x14ac:dyDescent="0.35">
      <c r="A249" s="134" t="s">
        <v>3678</v>
      </c>
      <c r="B249" s="165" t="s">
        <v>3679</v>
      </c>
      <c r="C249" s="150">
        <v>3000</v>
      </c>
      <c r="D249" s="150">
        <v>3900</v>
      </c>
      <c r="E249" s="150">
        <f t="shared" si="3"/>
        <v>2730</v>
      </c>
      <c r="F249" s="260"/>
      <c r="G249" s="193"/>
      <c r="H249" s="193"/>
      <c r="I249" s="193"/>
      <c r="J249" s="193"/>
      <c r="K249" s="193"/>
    </row>
    <row r="250" spans="1:11" s="200" customFormat="1" ht="31" x14ac:dyDescent="0.35">
      <c r="A250" s="134" t="s">
        <v>3680</v>
      </c>
      <c r="B250" s="165" t="s">
        <v>3681</v>
      </c>
      <c r="C250" s="150">
        <v>3000</v>
      </c>
      <c r="D250" s="150">
        <v>3900</v>
      </c>
      <c r="E250" s="150">
        <f t="shared" si="3"/>
        <v>2730</v>
      </c>
      <c r="F250" s="260"/>
      <c r="G250" s="193"/>
      <c r="H250" s="193"/>
      <c r="I250" s="193"/>
      <c r="J250" s="193"/>
      <c r="K250" s="193"/>
    </row>
    <row r="251" spans="1:11" s="200" customFormat="1" ht="31" x14ac:dyDescent="0.35">
      <c r="A251" s="134" t="s">
        <v>3682</v>
      </c>
      <c r="B251" s="165" t="s">
        <v>3683</v>
      </c>
      <c r="C251" s="150">
        <v>2500</v>
      </c>
      <c r="D251" s="150">
        <v>3200</v>
      </c>
      <c r="E251" s="150">
        <f t="shared" si="3"/>
        <v>2240</v>
      </c>
      <c r="F251" s="260"/>
      <c r="G251" s="193"/>
      <c r="H251" s="193"/>
      <c r="I251" s="193"/>
      <c r="J251" s="193"/>
      <c r="K251" s="193"/>
    </row>
    <row r="252" spans="1:11" s="200" customFormat="1" ht="31" x14ac:dyDescent="0.35">
      <c r="A252" s="134" t="s">
        <v>3684</v>
      </c>
      <c r="B252" s="165" t="s">
        <v>3685</v>
      </c>
      <c r="C252" s="150">
        <v>3000</v>
      </c>
      <c r="D252" s="150">
        <v>3900</v>
      </c>
      <c r="E252" s="150">
        <f t="shared" si="3"/>
        <v>2730</v>
      </c>
      <c r="F252" s="264" t="s">
        <v>5199</v>
      </c>
      <c r="G252" s="193"/>
      <c r="H252" s="193"/>
      <c r="I252" s="193"/>
      <c r="J252" s="193"/>
      <c r="K252" s="193"/>
    </row>
    <row r="253" spans="1:11" s="200" customFormat="1" ht="31" x14ac:dyDescent="0.35">
      <c r="A253" s="134" t="s">
        <v>3686</v>
      </c>
      <c r="B253" s="165" t="s">
        <v>3687</v>
      </c>
      <c r="C253" s="150">
        <v>2000</v>
      </c>
      <c r="D253" s="150">
        <v>2600</v>
      </c>
      <c r="E253" s="150">
        <f t="shared" si="3"/>
        <v>1820</v>
      </c>
      <c r="F253" s="264" t="s">
        <v>5199</v>
      </c>
      <c r="G253" s="193"/>
      <c r="H253" s="193"/>
      <c r="I253" s="193"/>
      <c r="J253" s="193"/>
      <c r="K253" s="193"/>
    </row>
    <row r="254" spans="1:11" s="200" customFormat="1" ht="31" x14ac:dyDescent="0.35">
      <c r="A254" s="134" t="s">
        <v>3688</v>
      </c>
      <c r="B254" s="165" t="s">
        <v>3689</v>
      </c>
      <c r="C254" s="150">
        <v>2500</v>
      </c>
      <c r="D254" s="150">
        <v>3200</v>
      </c>
      <c r="E254" s="150">
        <f t="shared" si="3"/>
        <v>2240</v>
      </c>
      <c r="F254" s="264" t="s">
        <v>5199</v>
      </c>
      <c r="G254" s="193"/>
      <c r="H254" s="193"/>
      <c r="I254" s="193"/>
      <c r="J254" s="193"/>
      <c r="K254" s="193"/>
    </row>
    <row r="255" spans="1:11" s="200" customFormat="1" x14ac:dyDescent="0.35">
      <c r="A255" s="134">
        <v>2</v>
      </c>
      <c r="B255" s="165" t="s">
        <v>3690</v>
      </c>
      <c r="C255" s="151"/>
      <c r="D255" s="150"/>
      <c r="E255" s="150"/>
      <c r="F255" s="264"/>
      <c r="G255" s="193"/>
      <c r="H255" s="193"/>
      <c r="I255" s="193"/>
      <c r="J255" s="193"/>
      <c r="K255" s="193"/>
    </row>
    <row r="256" spans="1:11" s="200" customFormat="1" ht="31" x14ac:dyDescent="0.35">
      <c r="A256" s="134" t="s">
        <v>74</v>
      </c>
      <c r="B256" s="165" t="s">
        <v>3691</v>
      </c>
      <c r="C256" s="150">
        <v>1000</v>
      </c>
      <c r="D256" s="150">
        <v>1300</v>
      </c>
      <c r="E256" s="150">
        <f t="shared" si="3"/>
        <v>910</v>
      </c>
      <c r="F256" s="264"/>
      <c r="G256" s="193"/>
      <c r="H256" s="193"/>
      <c r="I256" s="193"/>
      <c r="J256" s="193"/>
      <c r="K256" s="193"/>
    </row>
    <row r="257" spans="1:11" s="200" customFormat="1" ht="46.5" x14ac:dyDescent="0.35">
      <c r="A257" s="134" t="s">
        <v>76</v>
      </c>
      <c r="B257" s="165" t="s">
        <v>3692</v>
      </c>
      <c r="C257" s="150">
        <v>1000</v>
      </c>
      <c r="D257" s="150">
        <v>1300</v>
      </c>
      <c r="E257" s="150">
        <f t="shared" si="3"/>
        <v>910</v>
      </c>
      <c r="F257" s="264" t="s">
        <v>5199</v>
      </c>
      <c r="G257" s="193"/>
      <c r="H257" s="193"/>
      <c r="I257" s="193"/>
      <c r="J257" s="193"/>
      <c r="K257" s="193"/>
    </row>
    <row r="258" spans="1:11" ht="31" x14ac:dyDescent="0.35">
      <c r="A258" s="134" t="s">
        <v>78</v>
      </c>
      <c r="B258" s="165" t="s">
        <v>3693</v>
      </c>
      <c r="C258" s="150">
        <v>1000</v>
      </c>
      <c r="D258" s="150">
        <v>1300</v>
      </c>
      <c r="E258" s="150">
        <f t="shared" si="3"/>
        <v>910</v>
      </c>
      <c r="F258" s="260"/>
    </row>
    <row r="259" spans="1:11" ht="31" x14ac:dyDescent="0.35">
      <c r="A259" s="134">
        <v>3</v>
      </c>
      <c r="B259" s="165" t="s">
        <v>3694</v>
      </c>
      <c r="C259" s="150">
        <v>2500</v>
      </c>
      <c r="D259" s="150">
        <v>3200</v>
      </c>
      <c r="E259" s="150">
        <f t="shared" si="3"/>
        <v>2240</v>
      </c>
      <c r="F259" s="260"/>
    </row>
    <row r="260" spans="1:11" x14ac:dyDescent="0.35">
      <c r="A260" s="134">
        <v>4</v>
      </c>
      <c r="B260" s="165" t="s">
        <v>3695</v>
      </c>
      <c r="C260" s="151"/>
      <c r="D260" s="150"/>
      <c r="E260" s="150"/>
      <c r="F260" s="260"/>
    </row>
    <row r="261" spans="1:11" x14ac:dyDescent="0.35">
      <c r="A261" s="134" t="s">
        <v>31</v>
      </c>
      <c r="B261" s="165" t="s">
        <v>3696</v>
      </c>
      <c r="C261" s="150">
        <v>1300</v>
      </c>
      <c r="D261" s="150">
        <v>1700</v>
      </c>
      <c r="E261" s="150">
        <f t="shared" si="3"/>
        <v>1190</v>
      </c>
      <c r="F261" s="260"/>
    </row>
    <row r="262" spans="1:11" x14ac:dyDescent="0.35">
      <c r="A262" s="134" t="s">
        <v>34</v>
      </c>
      <c r="B262" s="165" t="s">
        <v>3697</v>
      </c>
      <c r="C262" s="150">
        <v>1000</v>
      </c>
      <c r="D262" s="150">
        <v>1300</v>
      </c>
      <c r="E262" s="150">
        <f t="shared" si="3"/>
        <v>910</v>
      </c>
      <c r="F262" s="260"/>
    </row>
    <row r="263" spans="1:11" x14ac:dyDescent="0.35">
      <c r="A263" s="134" t="s">
        <v>578</v>
      </c>
      <c r="B263" s="165" t="s">
        <v>3698</v>
      </c>
      <c r="C263" s="151">
        <v>800</v>
      </c>
      <c r="D263" s="150">
        <v>1000</v>
      </c>
      <c r="E263" s="150">
        <f t="shared" si="3"/>
        <v>700</v>
      </c>
      <c r="F263" s="260"/>
    </row>
    <row r="264" spans="1:11" x14ac:dyDescent="0.35">
      <c r="A264" s="134" t="s">
        <v>1691</v>
      </c>
      <c r="B264" s="165" t="s">
        <v>3699</v>
      </c>
      <c r="C264" s="151">
        <v>600</v>
      </c>
      <c r="D264" s="150">
        <v>750</v>
      </c>
      <c r="E264" s="150">
        <f t="shared" si="3"/>
        <v>530</v>
      </c>
      <c r="F264" s="260"/>
    </row>
    <row r="265" spans="1:11" s="199" customFormat="1" x14ac:dyDescent="0.3">
      <c r="A265" s="173" t="s">
        <v>45</v>
      </c>
      <c r="B265" s="122" t="s">
        <v>5568</v>
      </c>
      <c r="C265" s="198"/>
      <c r="D265" s="201"/>
      <c r="E265" s="150"/>
      <c r="F265" s="265"/>
    </row>
    <row r="266" spans="1:11" ht="31" x14ac:dyDescent="0.35">
      <c r="A266" s="134">
        <v>1</v>
      </c>
      <c r="B266" s="165" t="s">
        <v>3700</v>
      </c>
      <c r="C266" s="150">
        <v>1000</v>
      </c>
      <c r="D266" s="150">
        <v>1300</v>
      </c>
      <c r="E266" s="150">
        <f t="shared" si="3"/>
        <v>910</v>
      </c>
      <c r="F266" s="264" t="s">
        <v>5199</v>
      </c>
    </row>
    <row r="267" spans="1:11" x14ac:dyDescent="0.35">
      <c r="A267" s="134">
        <v>2</v>
      </c>
      <c r="B267" s="165" t="s">
        <v>3701</v>
      </c>
      <c r="C267" s="151"/>
      <c r="D267" s="150"/>
      <c r="E267" s="150"/>
      <c r="F267" s="260"/>
    </row>
    <row r="268" spans="1:11" x14ac:dyDescent="0.35">
      <c r="A268" s="134" t="s">
        <v>74</v>
      </c>
      <c r="B268" s="165" t="s">
        <v>3702</v>
      </c>
      <c r="C268" s="150">
        <v>2200</v>
      </c>
      <c r="D268" s="150">
        <v>3000</v>
      </c>
      <c r="E268" s="150">
        <f t="shared" ref="E268:E328" si="4">ROUND(D268*0.7,-1)</f>
        <v>2100</v>
      </c>
      <c r="F268" s="260"/>
    </row>
    <row r="269" spans="1:11" x14ac:dyDescent="0.35">
      <c r="A269" s="134" t="s">
        <v>76</v>
      </c>
      <c r="B269" s="165" t="s">
        <v>3703</v>
      </c>
      <c r="C269" s="150">
        <v>1500</v>
      </c>
      <c r="D269" s="150">
        <v>2000</v>
      </c>
      <c r="E269" s="150">
        <f t="shared" si="4"/>
        <v>1400</v>
      </c>
      <c r="F269" s="260"/>
    </row>
    <row r="270" spans="1:11" x14ac:dyDescent="0.35">
      <c r="A270" s="134">
        <v>3</v>
      </c>
      <c r="B270" s="165" t="s">
        <v>3704</v>
      </c>
      <c r="C270" s="151"/>
      <c r="D270" s="150"/>
      <c r="E270" s="150"/>
      <c r="F270" s="260"/>
    </row>
    <row r="271" spans="1:11" x14ac:dyDescent="0.35">
      <c r="A271" s="134" t="s">
        <v>83</v>
      </c>
      <c r="B271" s="165" t="s">
        <v>3705</v>
      </c>
      <c r="C271" s="150">
        <v>2000</v>
      </c>
      <c r="D271" s="150">
        <v>2600</v>
      </c>
      <c r="E271" s="150">
        <f t="shared" si="4"/>
        <v>1820</v>
      </c>
      <c r="F271" s="260"/>
    </row>
    <row r="272" spans="1:11" x14ac:dyDescent="0.35">
      <c r="A272" s="134" t="s">
        <v>84</v>
      </c>
      <c r="B272" s="165" t="s">
        <v>3706</v>
      </c>
      <c r="C272" s="150">
        <v>1200</v>
      </c>
      <c r="D272" s="150">
        <v>1500</v>
      </c>
      <c r="E272" s="150">
        <f t="shared" si="4"/>
        <v>1050</v>
      </c>
      <c r="F272" s="260"/>
    </row>
    <row r="273" spans="1:6" s="199" customFormat="1" x14ac:dyDescent="0.3">
      <c r="A273" s="173" t="s">
        <v>313</v>
      </c>
      <c r="B273" s="122" t="s">
        <v>3707</v>
      </c>
      <c r="C273" s="198"/>
      <c r="D273" s="201"/>
      <c r="E273" s="150"/>
      <c r="F273" s="265"/>
    </row>
    <row r="274" spans="1:6" ht="31" x14ac:dyDescent="0.35">
      <c r="A274" s="134">
        <v>1</v>
      </c>
      <c r="B274" s="165" t="s">
        <v>3708</v>
      </c>
      <c r="C274" s="150">
        <v>1500</v>
      </c>
      <c r="D274" s="150">
        <v>1900</v>
      </c>
      <c r="E274" s="150">
        <f t="shared" si="4"/>
        <v>1330</v>
      </c>
      <c r="F274" s="260"/>
    </row>
    <row r="275" spans="1:6" ht="46.5" x14ac:dyDescent="0.35">
      <c r="A275" s="134">
        <v>2</v>
      </c>
      <c r="B275" s="165" t="s">
        <v>3709</v>
      </c>
      <c r="C275" s="151"/>
      <c r="D275" s="150"/>
      <c r="E275" s="150"/>
      <c r="F275" s="264" t="s">
        <v>5212</v>
      </c>
    </row>
    <row r="276" spans="1:6" x14ac:dyDescent="0.35">
      <c r="A276" s="134" t="s">
        <v>74</v>
      </c>
      <c r="B276" s="165" t="s">
        <v>3710</v>
      </c>
      <c r="C276" s="150">
        <v>1500</v>
      </c>
      <c r="D276" s="150">
        <v>1900</v>
      </c>
      <c r="E276" s="150">
        <f t="shared" si="4"/>
        <v>1330</v>
      </c>
      <c r="F276" s="260"/>
    </row>
    <row r="277" spans="1:6" x14ac:dyDescent="0.35">
      <c r="A277" s="134" t="s">
        <v>76</v>
      </c>
      <c r="B277" s="165" t="s">
        <v>3711</v>
      </c>
      <c r="C277" s="150">
        <v>1000</v>
      </c>
      <c r="D277" s="150">
        <v>1300</v>
      </c>
      <c r="E277" s="150">
        <f t="shared" si="4"/>
        <v>910</v>
      </c>
      <c r="F277" s="260"/>
    </row>
    <row r="278" spans="1:6" x14ac:dyDescent="0.35">
      <c r="A278" s="134">
        <v>3</v>
      </c>
      <c r="B278" s="165" t="s">
        <v>3712</v>
      </c>
      <c r="C278" s="151"/>
      <c r="D278" s="150"/>
      <c r="E278" s="150"/>
      <c r="F278" s="258"/>
    </row>
    <row r="279" spans="1:6" x14ac:dyDescent="0.35">
      <c r="A279" s="134" t="s">
        <v>83</v>
      </c>
      <c r="B279" s="165" t="s">
        <v>3713</v>
      </c>
      <c r="C279" s="150">
        <v>2000</v>
      </c>
      <c r="D279" s="150">
        <v>2600</v>
      </c>
      <c r="E279" s="150">
        <f t="shared" si="4"/>
        <v>1820</v>
      </c>
      <c r="F279" s="260"/>
    </row>
    <row r="280" spans="1:6" x14ac:dyDescent="0.35">
      <c r="A280" s="134" t="s">
        <v>84</v>
      </c>
      <c r="B280" s="165" t="s">
        <v>7021</v>
      </c>
      <c r="C280" s="150">
        <v>1500</v>
      </c>
      <c r="D280" s="150">
        <v>1900</v>
      </c>
      <c r="E280" s="150">
        <f t="shared" si="4"/>
        <v>1330</v>
      </c>
      <c r="F280" s="260"/>
    </row>
    <row r="281" spans="1:6" ht="42" x14ac:dyDescent="0.35">
      <c r="A281" s="134">
        <v>4</v>
      </c>
      <c r="B281" s="165" t="s">
        <v>7022</v>
      </c>
      <c r="C281" s="151"/>
      <c r="D281" s="150"/>
      <c r="E281" s="150"/>
      <c r="F281" s="258" t="s">
        <v>5213</v>
      </c>
    </row>
    <row r="282" spans="1:6" x14ac:dyDescent="0.35">
      <c r="A282" s="134" t="s">
        <v>31</v>
      </c>
      <c r="B282" s="165" t="s">
        <v>3714</v>
      </c>
      <c r="C282" s="150">
        <v>2000</v>
      </c>
      <c r="D282" s="150">
        <v>2600</v>
      </c>
      <c r="E282" s="150">
        <f t="shared" si="4"/>
        <v>1820</v>
      </c>
      <c r="F282" s="260"/>
    </row>
    <row r="283" spans="1:6" ht="31" x14ac:dyDescent="0.35">
      <c r="A283" s="134" t="s">
        <v>34</v>
      </c>
      <c r="B283" s="165" t="s">
        <v>7023</v>
      </c>
      <c r="C283" s="150">
        <v>1500</v>
      </c>
      <c r="D283" s="150">
        <v>1900</v>
      </c>
      <c r="E283" s="150">
        <f t="shared" si="4"/>
        <v>1330</v>
      </c>
      <c r="F283" s="260"/>
    </row>
    <row r="284" spans="1:6" s="199" customFormat="1" x14ac:dyDescent="0.3">
      <c r="A284" s="173" t="s">
        <v>372</v>
      </c>
      <c r="B284" s="122" t="s">
        <v>3715</v>
      </c>
      <c r="C284" s="198"/>
      <c r="D284" s="201"/>
      <c r="E284" s="150"/>
      <c r="F284" s="265"/>
    </row>
    <row r="285" spans="1:6" x14ac:dyDescent="0.35">
      <c r="A285" s="134">
        <v>1</v>
      </c>
      <c r="B285" s="165" t="s">
        <v>3716</v>
      </c>
      <c r="C285" s="151"/>
      <c r="D285" s="150"/>
      <c r="E285" s="150"/>
      <c r="F285" s="260"/>
    </row>
    <row r="286" spans="1:6" ht="31" x14ac:dyDescent="0.35">
      <c r="A286" s="134" t="s">
        <v>67</v>
      </c>
      <c r="B286" s="165" t="s">
        <v>3717</v>
      </c>
      <c r="C286" s="150">
        <v>2000</v>
      </c>
      <c r="D286" s="150">
        <v>3000</v>
      </c>
      <c r="E286" s="150">
        <f t="shared" si="4"/>
        <v>2100</v>
      </c>
      <c r="F286" s="260"/>
    </row>
    <row r="287" spans="1:6" ht="31" x14ac:dyDescent="0.35">
      <c r="A287" s="134" t="s">
        <v>69</v>
      </c>
      <c r="B287" s="165" t="s">
        <v>3718</v>
      </c>
      <c r="C287" s="150">
        <v>1500</v>
      </c>
      <c r="D287" s="150">
        <v>1900</v>
      </c>
      <c r="E287" s="150">
        <f t="shared" si="4"/>
        <v>1330</v>
      </c>
      <c r="F287" s="260"/>
    </row>
    <row r="288" spans="1:6" x14ac:dyDescent="0.35">
      <c r="A288" s="134">
        <v>2</v>
      </c>
      <c r="B288" s="165" t="s">
        <v>3719</v>
      </c>
      <c r="C288" s="151"/>
      <c r="D288" s="150"/>
      <c r="E288" s="150"/>
      <c r="F288" s="260"/>
    </row>
    <row r="289" spans="1:6" ht="98" x14ac:dyDescent="0.35">
      <c r="A289" s="134" t="s">
        <v>74</v>
      </c>
      <c r="B289" s="165" t="s">
        <v>3720</v>
      </c>
      <c r="C289" s="151">
        <v>800</v>
      </c>
      <c r="D289" s="150">
        <v>1000</v>
      </c>
      <c r="E289" s="150">
        <f t="shared" si="4"/>
        <v>700</v>
      </c>
      <c r="F289" s="269" t="s">
        <v>7024</v>
      </c>
    </row>
    <row r="290" spans="1:6" ht="31" x14ac:dyDescent="0.35">
      <c r="A290" s="134" t="s">
        <v>76</v>
      </c>
      <c r="B290" s="165" t="s">
        <v>3721</v>
      </c>
      <c r="C290" s="151">
        <v>700</v>
      </c>
      <c r="D290" s="151">
        <v>900</v>
      </c>
      <c r="E290" s="150">
        <f t="shared" si="4"/>
        <v>630</v>
      </c>
      <c r="F290" s="260"/>
    </row>
    <row r="291" spans="1:6" ht="31" x14ac:dyDescent="0.35">
      <c r="A291" s="134" t="s">
        <v>78</v>
      </c>
      <c r="B291" s="165" t="s">
        <v>7025</v>
      </c>
      <c r="C291" s="151">
        <v>600</v>
      </c>
      <c r="D291" s="151">
        <v>750</v>
      </c>
      <c r="E291" s="150">
        <f t="shared" si="4"/>
        <v>530</v>
      </c>
      <c r="F291" s="260"/>
    </row>
    <row r="292" spans="1:6" ht="31" x14ac:dyDescent="0.35">
      <c r="A292" s="134">
        <v>3</v>
      </c>
      <c r="B292" s="165" t="s">
        <v>3722</v>
      </c>
      <c r="C292" s="150">
        <v>1500</v>
      </c>
      <c r="D292" s="150">
        <v>3000</v>
      </c>
      <c r="E292" s="150">
        <f t="shared" si="4"/>
        <v>2100</v>
      </c>
      <c r="F292" s="260"/>
    </row>
    <row r="293" spans="1:6" x14ac:dyDescent="0.35">
      <c r="A293" s="134">
        <v>4</v>
      </c>
      <c r="B293" s="165" t="s">
        <v>3723</v>
      </c>
      <c r="C293" s="151"/>
      <c r="D293" s="151"/>
      <c r="E293" s="150"/>
      <c r="F293" s="260"/>
    </row>
    <row r="294" spans="1:6" x14ac:dyDescent="0.35">
      <c r="A294" s="134" t="s">
        <v>31</v>
      </c>
      <c r="B294" s="165" t="s">
        <v>3724</v>
      </c>
      <c r="C294" s="150">
        <v>1000</v>
      </c>
      <c r="D294" s="150">
        <v>1300</v>
      </c>
      <c r="E294" s="150">
        <f t="shared" si="4"/>
        <v>910</v>
      </c>
      <c r="F294" s="260"/>
    </row>
    <row r="295" spans="1:6" ht="42" x14ac:dyDescent="0.35">
      <c r="A295" s="134" t="s">
        <v>34</v>
      </c>
      <c r="B295" s="165" t="s">
        <v>3725</v>
      </c>
      <c r="C295" s="151">
        <v>800</v>
      </c>
      <c r="D295" s="150">
        <v>1000</v>
      </c>
      <c r="E295" s="150">
        <f t="shared" si="4"/>
        <v>700</v>
      </c>
      <c r="F295" s="269" t="s">
        <v>5214</v>
      </c>
    </row>
    <row r="296" spans="1:6" ht="42" x14ac:dyDescent="0.35">
      <c r="A296" s="134" t="s">
        <v>578</v>
      </c>
      <c r="B296" s="165" t="s">
        <v>3726</v>
      </c>
      <c r="C296" s="151">
        <v>700</v>
      </c>
      <c r="D296" s="151">
        <v>900</v>
      </c>
      <c r="E296" s="150">
        <f t="shared" si="4"/>
        <v>630</v>
      </c>
      <c r="F296" s="269" t="s">
        <v>5214</v>
      </c>
    </row>
    <row r="297" spans="1:6" ht="31" x14ac:dyDescent="0.35">
      <c r="A297" s="134">
        <v>5</v>
      </c>
      <c r="B297" s="165" t="s">
        <v>3727</v>
      </c>
      <c r="C297" s="151">
        <v>800</v>
      </c>
      <c r="D297" s="150">
        <v>1000</v>
      </c>
      <c r="E297" s="150">
        <f t="shared" si="4"/>
        <v>700</v>
      </c>
      <c r="F297" s="260"/>
    </row>
    <row r="298" spans="1:6" ht="46.5" x14ac:dyDescent="0.35">
      <c r="A298" s="134">
        <v>6</v>
      </c>
      <c r="B298" s="165" t="s">
        <v>3728</v>
      </c>
      <c r="C298" s="151">
        <v>600</v>
      </c>
      <c r="D298" s="151">
        <v>750</v>
      </c>
      <c r="E298" s="150">
        <f t="shared" si="4"/>
        <v>530</v>
      </c>
      <c r="F298" s="260"/>
    </row>
    <row r="299" spans="1:6" ht="31" x14ac:dyDescent="0.35">
      <c r="A299" s="134">
        <v>7</v>
      </c>
      <c r="B299" s="165" t="s">
        <v>3729</v>
      </c>
      <c r="C299" s="151">
        <v>700</v>
      </c>
      <c r="D299" s="151">
        <v>900</v>
      </c>
      <c r="E299" s="150">
        <f t="shared" si="4"/>
        <v>630</v>
      </c>
      <c r="F299" s="260"/>
    </row>
    <row r="300" spans="1:6" ht="46.5" x14ac:dyDescent="0.35">
      <c r="A300" s="134">
        <v>8</v>
      </c>
      <c r="B300" s="165" t="s">
        <v>7026</v>
      </c>
      <c r="C300" s="151">
        <v>600</v>
      </c>
      <c r="D300" s="151">
        <v>750</v>
      </c>
      <c r="E300" s="150">
        <f t="shared" si="4"/>
        <v>530</v>
      </c>
      <c r="F300" s="260"/>
    </row>
    <row r="301" spans="1:6" s="199" customFormat="1" x14ac:dyDescent="0.3">
      <c r="A301" s="173" t="s">
        <v>406</v>
      </c>
      <c r="B301" s="122" t="s">
        <v>3730</v>
      </c>
      <c r="C301" s="198"/>
      <c r="D301" s="201"/>
      <c r="E301" s="150"/>
      <c r="F301" s="265"/>
    </row>
    <row r="302" spans="1:6" ht="42" x14ac:dyDescent="0.35">
      <c r="A302" s="134">
        <v>1</v>
      </c>
      <c r="B302" s="165" t="s">
        <v>7027</v>
      </c>
      <c r="C302" s="151">
        <v>700</v>
      </c>
      <c r="D302" s="151">
        <v>900</v>
      </c>
      <c r="E302" s="150">
        <f t="shared" si="4"/>
        <v>630</v>
      </c>
      <c r="F302" s="260" t="s">
        <v>3647</v>
      </c>
    </row>
    <row r="303" spans="1:6" ht="46.5" x14ac:dyDescent="0.35">
      <c r="A303" s="134">
        <v>2</v>
      </c>
      <c r="B303" s="165" t="s">
        <v>3731</v>
      </c>
      <c r="C303" s="151">
        <v>600</v>
      </c>
      <c r="D303" s="151">
        <v>750</v>
      </c>
      <c r="E303" s="150">
        <f t="shared" si="4"/>
        <v>530</v>
      </c>
      <c r="F303" s="260" t="s">
        <v>5215</v>
      </c>
    </row>
    <row r="304" spans="1:6" ht="31" x14ac:dyDescent="0.35">
      <c r="A304" s="134">
        <v>3</v>
      </c>
      <c r="B304" s="165" t="s">
        <v>3732</v>
      </c>
      <c r="C304" s="151">
        <v>700</v>
      </c>
      <c r="D304" s="151">
        <v>900</v>
      </c>
      <c r="E304" s="150">
        <f t="shared" si="4"/>
        <v>630</v>
      </c>
      <c r="F304" s="260"/>
    </row>
    <row r="305" spans="1:6" ht="46.5" x14ac:dyDescent="0.35">
      <c r="A305" s="134">
        <v>4</v>
      </c>
      <c r="B305" s="165" t="s">
        <v>3733</v>
      </c>
      <c r="C305" s="151">
        <v>700</v>
      </c>
      <c r="D305" s="151">
        <v>900</v>
      </c>
      <c r="E305" s="150">
        <f t="shared" si="4"/>
        <v>630</v>
      </c>
      <c r="F305" s="264" t="s">
        <v>5216</v>
      </c>
    </row>
    <row r="306" spans="1:6" ht="46.5" x14ac:dyDescent="0.35">
      <c r="A306" s="134">
        <v>5</v>
      </c>
      <c r="B306" s="165" t="s">
        <v>3734</v>
      </c>
      <c r="C306" s="151">
        <v>600</v>
      </c>
      <c r="D306" s="151">
        <v>750</v>
      </c>
      <c r="E306" s="150">
        <f t="shared" si="4"/>
        <v>530</v>
      </c>
      <c r="F306" s="260"/>
    </row>
    <row r="307" spans="1:6" ht="46.5" x14ac:dyDescent="0.35">
      <c r="A307" s="134">
        <v>6</v>
      </c>
      <c r="B307" s="165" t="s">
        <v>7028</v>
      </c>
      <c r="C307" s="151">
        <v>600</v>
      </c>
      <c r="D307" s="151">
        <v>750</v>
      </c>
      <c r="E307" s="150">
        <f t="shared" si="4"/>
        <v>530</v>
      </c>
      <c r="F307" s="260"/>
    </row>
    <row r="308" spans="1:6" x14ac:dyDescent="0.35">
      <c r="A308" s="134">
        <v>7</v>
      </c>
      <c r="B308" s="165" t="s">
        <v>3735</v>
      </c>
      <c r="C308" s="151">
        <v>600</v>
      </c>
      <c r="D308" s="151">
        <v>750</v>
      </c>
      <c r="E308" s="150">
        <f t="shared" si="4"/>
        <v>530</v>
      </c>
      <c r="F308" s="260"/>
    </row>
    <row r="309" spans="1:6" x14ac:dyDescent="0.35">
      <c r="A309" s="134">
        <v>8</v>
      </c>
      <c r="B309" s="165" t="s">
        <v>3736</v>
      </c>
      <c r="C309" s="151">
        <v>600</v>
      </c>
      <c r="D309" s="151">
        <v>750</v>
      </c>
      <c r="E309" s="150">
        <f t="shared" si="4"/>
        <v>530</v>
      </c>
      <c r="F309" s="260"/>
    </row>
    <row r="310" spans="1:6" ht="46.5" x14ac:dyDescent="0.35">
      <c r="A310" s="134">
        <v>9</v>
      </c>
      <c r="B310" s="165" t="s">
        <v>3737</v>
      </c>
      <c r="C310" s="151">
        <v>600</v>
      </c>
      <c r="D310" s="151">
        <v>750</v>
      </c>
      <c r="E310" s="150">
        <f t="shared" si="4"/>
        <v>530</v>
      </c>
      <c r="F310" s="264" t="s">
        <v>5217</v>
      </c>
    </row>
    <row r="311" spans="1:6" ht="46.5" x14ac:dyDescent="0.35">
      <c r="A311" s="134">
        <v>10</v>
      </c>
      <c r="B311" s="165" t="s">
        <v>3738</v>
      </c>
      <c r="C311" s="151">
        <v>600</v>
      </c>
      <c r="D311" s="151">
        <v>750</v>
      </c>
      <c r="E311" s="150">
        <f t="shared" si="4"/>
        <v>530</v>
      </c>
      <c r="F311" s="260"/>
    </row>
    <row r="312" spans="1:6" ht="46.5" x14ac:dyDescent="0.35">
      <c r="A312" s="134">
        <v>11</v>
      </c>
      <c r="B312" s="165" t="s">
        <v>3739</v>
      </c>
      <c r="C312" s="151">
        <v>700</v>
      </c>
      <c r="D312" s="151">
        <v>900</v>
      </c>
      <c r="E312" s="150">
        <f t="shared" si="4"/>
        <v>630</v>
      </c>
      <c r="F312" s="260"/>
    </row>
    <row r="313" spans="1:6" s="199" customFormat="1" x14ac:dyDescent="0.3">
      <c r="A313" s="173" t="s">
        <v>408</v>
      </c>
      <c r="B313" s="122" t="s">
        <v>3740</v>
      </c>
      <c r="C313" s="198"/>
      <c r="D313" s="201"/>
      <c r="E313" s="150"/>
      <c r="F313" s="265"/>
    </row>
    <row r="314" spans="1:6" ht="31" x14ac:dyDescent="0.35">
      <c r="A314" s="134">
        <v>1</v>
      </c>
      <c r="B314" s="165" t="s">
        <v>3741</v>
      </c>
      <c r="C314" s="150">
        <v>1500</v>
      </c>
      <c r="D314" s="150">
        <v>1900</v>
      </c>
      <c r="E314" s="150">
        <f t="shared" si="4"/>
        <v>1330</v>
      </c>
      <c r="F314" s="260"/>
    </row>
    <row r="315" spans="1:6" ht="46.5" x14ac:dyDescent="0.35">
      <c r="A315" s="134">
        <v>2</v>
      </c>
      <c r="B315" s="165" t="s">
        <v>3742</v>
      </c>
      <c r="C315" s="151"/>
      <c r="D315" s="150"/>
      <c r="E315" s="150"/>
      <c r="F315" s="260"/>
    </row>
    <row r="316" spans="1:6" ht="31" x14ac:dyDescent="0.35">
      <c r="A316" s="134" t="s">
        <v>74</v>
      </c>
      <c r="B316" s="165" t="s">
        <v>3743</v>
      </c>
      <c r="C316" s="150">
        <v>1200</v>
      </c>
      <c r="D316" s="150">
        <v>1500</v>
      </c>
      <c r="E316" s="150">
        <f t="shared" si="4"/>
        <v>1050</v>
      </c>
      <c r="F316" s="260"/>
    </row>
    <row r="317" spans="1:6" ht="31" x14ac:dyDescent="0.35">
      <c r="A317" s="134" t="s">
        <v>76</v>
      </c>
      <c r="B317" s="165" t="s">
        <v>3744</v>
      </c>
      <c r="C317" s="150">
        <v>1000</v>
      </c>
      <c r="D317" s="150">
        <v>1300</v>
      </c>
      <c r="E317" s="150">
        <f t="shared" si="4"/>
        <v>910</v>
      </c>
      <c r="F317" s="260"/>
    </row>
    <row r="318" spans="1:6" ht="31" x14ac:dyDescent="0.35">
      <c r="A318" s="134" t="s">
        <v>78</v>
      </c>
      <c r="B318" s="165" t="s">
        <v>3745</v>
      </c>
      <c r="C318" s="150">
        <v>1100</v>
      </c>
      <c r="D318" s="150">
        <v>1400</v>
      </c>
      <c r="E318" s="150">
        <f t="shared" si="4"/>
        <v>980</v>
      </c>
      <c r="F318" s="260"/>
    </row>
    <row r="319" spans="1:6" ht="46.5" x14ac:dyDescent="0.35">
      <c r="A319" s="134">
        <v>3</v>
      </c>
      <c r="B319" s="165" t="s">
        <v>3746</v>
      </c>
      <c r="C319" s="151"/>
      <c r="D319" s="150"/>
      <c r="E319" s="150"/>
      <c r="F319" s="260"/>
    </row>
    <row r="320" spans="1:6" ht="31" x14ac:dyDescent="0.35">
      <c r="A320" s="134" t="s">
        <v>83</v>
      </c>
      <c r="B320" s="165" t="s">
        <v>3747</v>
      </c>
      <c r="C320" s="150">
        <v>1200</v>
      </c>
      <c r="D320" s="150">
        <v>1500</v>
      </c>
      <c r="E320" s="150">
        <f t="shared" si="4"/>
        <v>1050</v>
      </c>
      <c r="F320" s="260"/>
    </row>
    <row r="321" spans="1:6" ht="31" x14ac:dyDescent="0.35">
      <c r="A321" s="134" t="s">
        <v>84</v>
      </c>
      <c r="B321" s="165" t="s">
        <v>3748</v>
      </c>
      <c r="C321" s="150">
        <v>1000</v>
      </c>
      <c r="D321" s="150">
        <v>1300</v>
      </c>
      <c r="E321" s="150">
        <f t="shared" si="4"/>
        <v>910</v>
      </c>
      <c r="F321" s="260"/>
    </row>
    <row r="322" spans="1:6" ht="31" x14ac:dyDescent="0.35">
      <c r="A322" s="134">
        <v>4</v>
      </c>
      <c r="B322" s="165" t="s">
        <v>3749</v>
      </c>
      <c r="C322" s="151"/>
      <c r="D322" s="150"/>
      <c r="E322" s="150"/>
      <c r="F322" s="260"/>
    </row>
    <row r="323" spans="1:6" ht="31" x14ac:dyDescent="0.35">
      <c r="A323" s="134" t="s">
        <v>31</v>
      </c>
      <c r="B323" s="165" t="s">
        <v>3750</v>
      </c>
      <c r="C323" s="150">
        <v>1400</v>
      </c>
      <c r="D323" s="150">
        <v>1800</v>
      </c>
      <c r="E323" s="150">
        <f t="shared" si="4"/>
        <v>1260</v>
      </c>
      <c r="F323" s="260"/>
    </row>
    <row r="324" spans="1:6" ht="46.5" x14ac:dyDescent="0.35">
      <c r="A324" s="134" t="s">
        <v>34</v>
      </c>
      <c r="B324" s="165" t="s">
        <v>3751</v>
      </c>
      <c r="C324" s="150">
        <v>1000</v>
      </c>
      <c r="D324" s="150">
        <v>1300</v>
      </c>
      <c r="E324" s="150">
        <f t="shared" si="4"/>
        <v>910</v>
      </c>
      <c r="F324" s="260"/>
    </row>
    <row r="325" spans="1:6" ht="46.5" x14ac:dyDescent="0.35">
      <c r="A325" s="134">
        <v>5</v>
      </c>
      <c r="B325" s="165" t="s">
        <v>3752</v>
      </c>
      <c r="C325" s="150">
        <v>1000</v>
      </c>
      <c r="D325" s="150">
        <v>1300</v>
      </c>
      <c r="E325" s="150">
        <f t="shared" si="4"/>
        <v>910</v>
      </c>
      <c r="F325" s="264" t="s">
        <v>3753</v>
      </c>
    </row>
    <row r="326" spans="1:6" ht="46.5" x14ac:dyDescent="0.35">
      <c r="A326" s="134">
        <v>6</v>
      </c>
      <c r="B326" s="165" t="s">
        <v>3754</v>
      </c>
      <c r="C326" s="150">
        <v>1000</v>
      </c>
      <c r="D326" s="150">
        <v>1300</v>
      </c>
      <c r="E326" s="150">
        <f t="shared" si="4"/>
        <v>910</v>
      </c>
      <c r="F326" s="260"/>
    </row>
    <row r="327" spans="1:6" ht="56" x14ac:dyDescent="0.35">
      <c r="A327" s="134">
        <v>7</v>
      </c>
      <c r="B327" s="165" t="s">
        <v>3755</v>
      </c>
      <c r="C327" s="150">
        <v>1100</v>
      </c>
      <c r="D327" s="150">
        <v>1400</v>
      </c>
      <c r="E327" s="150">
        <f t="shared" si="4"/>
        <v>980</v>
      </c>
      <c r="F327" s="269" t="s">
        <v>5218</v>
      </c>
    </row>
    <row r="328" spans="1:6" ht="46.5" x14ac:dyDescent="0.35">
      <c r="A328" s="134">
        <v>8</v>
      </c>
      <c r="B328" s="165" t="s">
        <v>3756</v>
      </c>
      <c r="C328" s="151">
        <v>800</v>
      </c>
      <c r="D328" s="150">
        <v>1200</v>
      </c>
      <c r="E328" s="150">
        <f t="shared" si="4"/>
        <v>840</v>
      </c>
      <c r="F328" s="260"/>
    </row>
    <row r="329" spans="1:6" s="199" customFormat="1" x14ac:dyDescent="0.3">
      <c r="A329" s="173" t="s">
        <v>410</v>
      </c>
      <c r="B329" s="122" t="s">
        <v>3757</v>
      </c>
      <c r="C329" s="198"/>
      <c r="D329" s="201"/>
      <c r="E329" s="150"/>
      <c r="F329" s="265"/>
    </row>
    <row r="330" spans="1:6" ht="46.5" x14ac:dyDescent="0.35">
      <c r="A330" s="134">
        <v>1</v>
      </c>
      <c r="B330" s="165" t="s">
        <v>3758</v>
      </c>
      <c r="C330" s="151"/>
      <c r="D330" s="150"/>
      <c r="E330" s="150"/>
      <c r="F330" s="260"/>
    </row>
    <row r="331" spans="1:6" ht="31" x14ac:dyDescent="0.35">
      <c r="A331" s="134" t="s">
        <v>67</v>
      </c>
      <c r="B331" s="165" t="s">
        <v>3759</v>
      </c>
      <c r="C331" s="150">
        <v>1300</v>
      </c>
      <c r="D331" s="150">
        <v>1700</v>
      </c>
      <c r="E331" s="150">
        <f t="shared" ref="E331:E393" si="5">ROUND(D331*0.7,-1)</f>
        <v>1190</v>
      </c>
      <c r="F331" s="260"/>
    </row>
    <row r="332" spans="1:6" ht="31" x14ac:dyDescent="0.35">
      <c r="A332" s="134" t="s">
        <v>69</v>
      </c>
      <c r="B332" s="165" t="s">
        <v>3760</v>
      </c>
      <c r="C332" s="150">
        <v>1000</v>
      </c>
      <c r="D332" s="150">
        <v>1300</v>
      </c>
      <c r="E332" s="150">
        <f t="shared" si="5"/>
        <v>910</v>
      </c>
      <c r="F332" s="260"/>
    </row>
    <row r="333" spans="1:6" ht="46.5" x14ac:dyDescent="0.35">
      <c r="A333" s="134">
        <v>2</v>
      </c>
      <c r="B333" s="165" t="s">
        <v>3761</v>
      </c>
      <c r="C333" s="151"/>
      <c r="D333" s="150"/>
      <c r="E333" s="150"/>
      <c r="F333" s="260"/>
    </row>
    <row r="334" spans="1:6" ht="31" x14ac:dyDescent="0.35">
      <c r="A334" s="134" t="s">
        <v>74</v>
      </c>
      <c r="B334" s="165" t="s">
        <v>3762</v>
      </c>
      <c r="C334" s="150">
        <v>1500</v>
      </c>
      <c r="D334" s="150">
        <v>1900</v>
      </c>
      <c r="E334" s="150">
        <f t="shared" si="5"/>
        <v>1330</v>
      </c>
      <c r="F334" s="260"/>
    </row>
    <row r="335" spans="1:6" x14ac:dyDescent="0.35">
      <c r="A335" s="134" t="s">
        <v>76</v>
      </c>
      <c r="B335" s="165" t="s">
        <v>3763</v>
      </c>
      <c r="C335" s="150">
        <v>1000</v>
      </c>
      <c r="D335" s="150">
        <v>1300</v>
      </c>
      <c r="E335" s="150">
        <f t="shared" si="5"/>
        <v>910</v>
      </c>
      <c r="F335" s="260"/>
    </row>
    <row r="336" spans="1:6" ht="31" x14ac:dyDescent="0.35">
      <c r="A336" s="134">
        <v>3</v>
      </c>
      <c r="B336" s="165" t="s">
        <v>3764</v>
      </c>
      <c r="C336" s="151"/>
      <c r="D336" s="150"/>
      <c r="E336" s="150"/>
      <c r="F336" s="260"/>
    </row>
    <row r="337" spans="1:11" ht="31" x14ac:dyDescent="0.35">
      <c r="A337" s="134" t="s">
        <v>83</v>
      </c>
      <c r="B337" s="165" t="s">
        <v>3765</v>
      </c>
      <c r="C337" s="150">
        <v>1000</v>
      </c>
      <c r="D337" s="150">
        <v>1300</v>
      </c>
      <c r="E337" s="150">
        <f t="shared" si="5"/>
        <v>910</v>
      </c>
      <c r="F337" s="260"/>
    </row>
    <row r="338" spans="1:11" s="200" customFormat="1" x14ac:dyDescent="0.35">
      <c r="A338" s="134" t="s">
        <v>84</v>
      </c>
      <c r="B338" s="165" t="s">
        <v>3766</v>
      </c>
      <c r="C338" s="151">
        <v>800</v>
      </c>
      <c r="D338" s="150">
        <v>1000</v>
      </c>
      <c r="E338" s="150">
        <f t="shared" si="5"/>
        <v>700</v>
      </c>
      <c r="F338" s="260"/>
      <c r="G338" s="193"/>
      <c r="H338" s="193"/>
      <c r="I338" s="193"/>
      <c r="J338" s="193"/>
      <c r="K338" s="193"/>
    </row>
    <row r="339" spans="1:11" s="200" customFormat="1" ht="31" x14ac:dyDescent="0.35">
      <c r="A339" s="134">
        <v>4</v>
      </c>
      <c r="B339" s="165" t="s">
        <v>3767</v>
      </c>
      <c r="C339" s="151"/>
      <c r="D339" s="150"/>
      <c r="E339" s="150"/>
      <c r="F339" s="260"/>
      <c r="G339" s="193"/>
      <c r="H339" s="193"/>
      <c r="I339" s="193"/>
      <c r="J339" s="193"/>
      <c r="K339" s="193"/>
    </row>
    <row r="340" spans="1:11" s="200" customFormat="1" ht="31" x14ac:dyDescent="0.35">
      <c r="A340" s="134" t="s">
        <v>31</v>
      </c>
      <c r="B340" s="165" t="s">
        <v>3768</v>
      </c>
      <c r="C340" s="150">
        <v>1000</v>
      </c>
      <c r="D340" s="150">
        <v>1300</v>
      </c>
      <c r="E340" s="150">
        <f t="shared" si="5"/>
        <v>910</v>
      </c>
      <c r="F340" s="260"/>
      <c r="G340" s="193"/>
      <c r="H340" s="193"/>
      <c r="I340" s="193"/>
      <c r="J340" s="193"/>
      <c r="K340" s="193"/>
    </row>
    <row r="341" spans="1:11" s="200" customFormat="1" ht="31" x14ac:dyDescent="0.35">
      <c r="A341" s="134" t="s">
        <v>34</v>
      </c>
      <c r="B341" s="165" t="s">
        <v>3769</v>
      </c>
      <c r="C341" s="151">
        <v>800</v>
      </c>
      <c r="D341" s="150">
        <v>1000</v>
      </c>
      <c r="E341" s="150">
        <f t="shared" si="5"/>
        <v>700</v>
      </c>
      <c r="F341" s="260"/>
      <c r="G341" s="193"/>
      <c r="H341" s="193"/>
      <c r="I341" s="193"/>
      <c r="J341" s="193"/>
      <c r="K341" s="193"/>
    </row>
    <row r="342" spans="1:11" s="200" customFormat="1" ht="46.5" x14ac:dyDescent="0.35">
      <c r="A342" s="134">
        <v>5</v>
      </c>
      <c r="B342" s="165" t="s">
        <v>3770</v>
      </c>
      <c r="C342" s="151"/>
      <c r="D342" s="150"/>
      <c r="E342" s="150"/>
      <c r="F342" s="260"/>
      <c r="G342" s="193"/>
      <c r="H342" s="193"/>
      <c r="I342" s="193"/>
      <c r="J342" s="193"/>
      <c r="K342" s="193"/>
    </row>
    <row r="343" spans="1:11" s="200" customFormat="1" ht="31" x14ac:dyDescent="0.35">
      <c r="A343" s="134" t="s">
        <v>509</v>
      </c>
      <c r="B343" s="165" t="s">
        <v>3771</v>
      </c>
      <c r="C343" s="150">
        <v>1000</v>
      </c>
      <c r="D343" s="150">
        <v>1300</v>
      </c>
      <c r="E343" s="150">
        <f t="shared" si="5"/>
        <v>910</v>
      </c>
      <c r="F343" s="260"/>
      <c r="G343" s="193"/>
      <c r="H343" s="193"/>
      <c r="I343" s="193"/>
      <c r="J343" s="193"/>
      <c r="K343" s="193"/>
    </row>
    <row r="344" spans="1:11" s="200" customFormat="1" x14ac:dyDescent="0.35">
      <c r="A344" s="134" t="s">
        <v>511</v>
      </c>
      <c r="B344" s="165" t="s">
        <v>3772</v>
      </c>
      <c r="C344" s="150">
        <v>1000</v>
      </c>
      <c r="D344" s="150">
        <v>1300</v>
      </c>
      <c r="E344" s="150">
        <f t="shared" si="5"/>
        <v>910</v>
      </c>
      <c r="F344" s="260"/>
      <c r="G344" s="193"/>
      <c r="H344" s="193"/>
      <c r="I344" s="193"/>
      <c r="J344" s="193"/>
      <c r="K344" s="193"/>
    </row>
    <row r="345" spans="1:11" s="200" customFormat="1" ht="42" x14ac:dyDescent="0.35">
      <c r="A345" s="134">
        <v>6</v>
      </c>
      <c r="B345" s="165" t="s">
        <v>3773</v>
      </c>
      <c r="C345" s="151"/>
      <c r="D345" s="150"/>
      <c r="E345" s="150"/>
      <c r="F345" s="260" t="s">
        <v>5219</v>
      </c>
      <c r="G345" s="193"/>
      <c r="H345" s="193"/>
      <c r="I345" s="193"/>
      <c r="J345" s="193"/>
      <c r="K345" s="193"/>
    </row>
    <row r="346" spans="1:11" s="200" customFormat="1" ht="31" x14ac:dyDescent="0.35">
      <c r="A346" s="134" t="s">
        <v>327</v>
      </c>
      <c r="B346" s="165" t="s">
        <v>3774</v>
      </c>
      <c r="C346" s="150">
        <v>1200</v>
      </c>
      <c r="D346" s="150">
        <v>1500</v>
      </c>
      <c r="E346" s="150">
        <f t="shared" si="5"/>
        <v>1050</v>
      </c>
      <c r="F346" s="260"/>
      <c r="G346" s="193"/>
      <c r="H346" s="193"/>
      <c r="I346" s="193"/>
      <c r="J346" s="193"/>
      <c r="K346" s="193"/>
    </row>
    <row r="347" spans="1:11" s="200" customFormat="1" ht="31" x14ac:dyDescent="0.35">
      <c r="A347" s="134" t="s">
        <v>329</v>
      </c>
      <c r="B347" s="165" t="s">
        <v>3775</v>
      </c>
      <c r="C347" s="151">
        <v>800</v>
      </c>
      <c r="D347" s="150">
        <v>1000</v>
      </c>
      <c r="E347" s="150">
        <f t="shared" si="5"/>
        <v>700</v>
      </c>
      <c r="F347" s="260"/>
      <c r="G347" s="193"/>
      <c r="H347" s="193"/>
      <c r="I347" s="193"/>
      <c r="J347" s="193"/>
      <c r="K347" s="193"/>
    </row>
    <row r="348" spans="1:11" s="200" customFormat="1" ht="31" x14ac:dyDescent="0.35">
      <c r="A348" s="134">
        <v>7</v>
      </c>
      <c r="B348" s="165" t="s">
        <v>3776</v>
      </c>
      <c r="C348" s="151"/>
      <c r="D348" s="150"/>
      <c r="E348" s="150"/>
      <c r="F348" s="260"/>
      <c r="G348" s="193"/>
      <c r="H348" s="193"/>
      <c r="I348" s="193"/>
      <c r="J348" s="193"/>
      <c r="K348" s="193"/>
    </row>
    <row r="349" spans="1:11" s="200" customFormat="1" ht="31" x14ac:dyDescent="0.35">
      <c r="A349" s="134" t="s">
        <v>32</v>
      </c>
      <c r="B349" s="165" t="s">
        <v>3777</v>
      </c>
      <c r="C349" s="150">
        <v>1000</v>
      </c>
      <c r="D349" s="150">
        <v>1300</v>
      </c>
      <c r="E349" s="150">
        <f t="shared" si="5"/>
        <v>910</v>
      </c>
      <c r="F349" s="260"/>
      <c r="G349" s="193"/>
      <c r="H349" s="193"/>
      <c r="I349" s="193"/>
      <c r="J349" s="193"/>
      <c r="K349" s="193"/>
    </row>
    <row r="350" spans="1:11" s="200" customFormat="1" ht="31" x14ac:dyDescent="0.35">
      <c r="A350" s="134" t="s">
        <v>35</v>
      </c>
      <c r="B350" s="165" t="s">
        <v>3778</v>
      </c>
      <c r="C350" s="151">
        <v>800</v>
      </c>
      <c r="D350" s="150">
        <v>1000</v>
      </c>
      <c r="E350" s="150">
        <f t="shared" si="5"/>
        <v>700</v>
      </c>
      <c r="F350" s="260"/>
      <c r="G350" s="193"/>
      <c r="H350" s="193"/>
      <c r="I350" s="193"/>
      <c r="J350" s="193"/>
      <c r="K350" s="193"/>
    </row>
    <row r="351" spans="1:11" s="200" customFormat="1" ht="46.5" x14ac:dyDescent="0.35">
      <c r="A351" s="134">
        <v>8</v>
      </c>
      <c r="B351" s="165" t="s">
        <v>3779</v>
      </c>
      <c r="C351" s="150">
        <v>1000</v>
      </c>
      <c r="D351" s="150">
        <v>1300</v>
      </c>
      <c r="E351" s="150">
        <f t="shared" si="5"/>
        <v>910</v>
      </c>
      <c r="F351" s="260"/>
      <c r="G351" s="193"/>
      <c r="H351" s="193"/>
      <c r="I351" s="193"/>
      <c r="J351" s="193"/>
      <c r="K351" s="193"/>
    </row>
    <row r="352" spans="1:11" s="200" customFormat="1" ht="31" x14ac:dyDescent="0.35">
      <c r="A352" s="134">
        <v>9</v>
      </c>
      <c r="B352" s="165" t="s">
        <v>3780</v>
      </c>
      <c r="C352" s="151">
        <v>800</v>
      </c>
      <c r="D352" s="150">
        <v>1000</v>
      </c>
      <c r="E352" s="150">
        <f t="shared" si="5"/>
        <v>700</v>
      </c>
      <c r="F352" s="260"/>
      <c r="G352" s="193"/>
      <c r="H352" s="193"/>
      <c r="I352" s="193"/>
      <c r="J352" s="193"/>
      <c r="K352" s="193"/>
    </row>
    <row r="353" spans="1:11" s="200" customFormat="1" ht="31" x14ac:dyDescent="0.35">
      <c r="A353" s="134">
        <v>10</v>
      </c>
      <c r="B353" s="165" t="s">
        <v>3781</v>
      </c>
      <c r="C353" s="151"/>
      <c r="D353" s="150"/>
      <c r="E353" s="150"/>
      <c r="F353" s="260"/>
      <c r="G353" s="193"/>
      <c r="H353" s="193"/>
      <c r="I353" s="193"/>
      <c r="J353" s="193"/>
      <c r="K353" s="193"/>
    </row>
    <row r="354" spans="1:11" ht="31" x14ac:dyDescent="0.35">
      <c r="A354" s="134" t="s">
        <v>525</v>
      </c>
      <c r="B354" s="165" t="s">
        <v>3782</v>
      </c>
      <c r="C354" s="150">
        <v>1000</v>
      </c>
      <c r="D354" s="150">
        <v>1300</v>
      </c>
      <c r="E354" s="150">
        <f t="shared" si="5"/>
        <v>910</v>
      </c>
      <c r="F354" s="260"/>
    </row>
    <row r="355" spans="1:11" ht="31" x14ac:dyDescent="0.35">
      <c r="A355" s="134" t="s">
        <v>526</v>
      </c>
      <c r="B355" s="165" t="s">
        <v>3783</v>
      </c>
      <c r="C355" s="151">
        <v>800</v>
      </c>
      <c r="D355" s="150">
        <v>1000</v>
      </c>
      <c r="E355" s="150">
        <f t="shared" si="5"/>
        <v>700</v>
      </c>
      <c r="F355" s="260"/>
    </row>
    <row r="356" spans="1:11" ht="31" x14ac:dyDescent="0.35">
      <c r="A356" s="134">
        <v>11</v>
      </c>
      <c r="B356" s="165" t="s">
        <v>3784</v>
      </c>
      <c r="C356" s="151"/>
      <c r="D356" s="150"/>
      <c r="E356" s="150"/>
      <c r="F356" s="260"/>
    </row>
    <row r="357" spans="1:11" ht="31" x14ac:dyDescent="0.35">
      <c r="A357" s="134" t="s">
        <v>1192</v>
      </c>
      <c r="B357" s="165" t="s">
        <v>3785</v>
      </c>
      <c r="C357" s="150">
        <v>1000</v>
      </c>
      <c r="D357" s="150">
        <v>1300</v>
      </c>
      <c r="E357" s="150">
        <f t="shared" si="5"/>
        <v>910</v>
      </c>
      <c r="F357" s="260"/>
    </row>
    <row r="358" spans="1:11" ht="31" x14ac:dyDescent="0.35">
      <c r="A358" s="134" t="s">
        <v>1195</v>
      </c>
      <c r="B358" s="165" t="s">
        <v>3786</v>
      </c>
      <c r="C358" s="151">
        <v>800</v>
      </c>
      <c r="D358" s="150">
        <v>1000</v>
      </c>
      <c r="E358" s="150">
        <f t="shared" si="5"/>
        <v>700</v>
      </c>
      <c r="F358" s="260"/>
    </row>
    <row r="359" spans="1:11" s="199" customFormat="1" x14ac:dyDescent="0.3">
      <c r="A359" s="173" t="s">
        <v>413</v>
      </c>
      <c r="B359" s="122" t="s">
        <v>3787</v>
      </c>
      <c r="C359" s="198"/>
      <c r="D359" s="201"/>
      <c r="E359" s="150"/>
      <c r="F359" s="265"/>
    </row>
    <row r="360" spans="1:11" ht="31" x14ac:dyDescent="0.35">
      <c r="A360" s="134">
        <v>1</v>
      </c>
      <c r="B360" s="165" t="s">
        <v>3788</v>
      </c>
      <c r="C360" s="151"/>
      <c r="D360" s="150"/>
      <c r="E360" s="150"/>
      <c r="F360" s="260"/>
    </row>
    <row r="361" spans="1:11" ht="84" x14ac:dyDescent="0.35">
      <c r="A361" s="134" t="s">
        <v>67</v>
      </c>
      <c r="B361" s="165" t="s">
        <v>3789</v>
      </c>
      <c r="C361" s="151"/>
      <c r="D361" s="150"/>
      <c r="E361" s="150"/>
      <c r="F361" s="269" t="s">
        <v>3790</v>
      </c>
    </row>
    <row r="362" spans="1:11" ht="42" x14ac:dyDescent="0.35">
      <c r="A362" s="134" t="s">
        <v>379</v>
      </c>
      <c r="B362" s="165" t="s">
        <v>3791</v>
      </c>
      <c r="C362" s="150">
        <v>1000</v>
      </c>
      <c r="D362" s="150">
        <v>1300</v>
      </c>
      <c r="E362" s="150">
        <f t="shared" si="5"/>
        <v>910</v>
      </c>
      <c r="F362" s="260" t="s">
        <v>5220</v>
      </c>
    </row>
    <row r="363" spans="1:11" ht="84" x14ac:dyDescent="0.35">
      <c r="A363" s="134" t="s">
        <v>381</v>
      </c>
      <c r="B363" s="124" t="s">
        <v>3792</v>
      </c>
      <c r="C363" s="151">
        <v>800</v>
      </c>
      <c r="D363" s="150">
        <v>1000</v>
      </c>
      <c r="E363" s="150">
        <f t="shared" si="5"/>
        <v>700</v>
      </c>
      <c r="F363" s="269" t="s">
        <v>5565</v>
      </c>
    </row>
    <row r="364" spans="1:11" ht="42" x14ac:dyDescent="0.35">
      <c r="A364" s="134" t="s">
        <v>69</v>
      </c>
      <c r="B364" s="165" t="s">
        <v>3793</v>
      </c>
      <c r="C364" s="151"/>
      <c r="D364" s="150"/>
      <c r="E364" s="150"/>
      <c r="F364" s="260" t="s">
        <v>3794</v>
      </c>
    </row>
    <row r="365" spans="1:11" ht="42" x14ac:dyDescent="0.35">
      <c r="A365" s="134" t="s">
        <v>2069</v>
      </c>
      <c r="B365" s="165" t="s">
        <v>3795</v>
      </c>
      <c r="C365" s="151">
        <v>700</v>
      </c>
      <c r="D365" s="151">
        <v>900</v>
      </c>
      <c r="E365" s="150">
        <f t="shared" si="5"/>
        <v>630</v>
      </c>
      <c r="F365" s="260" t="s">
        <v>5221</v>
      </c>
    </row>
    <row r="366" spans="1:11" ht="42" x14ac:dyDescent="0.35">
      <c r="A366" s="134" t="s">
        <v>2071</v>
      </c>
      <c r="B366" s="165" t="s">
        <v>3792</v>
      </c>
      <c r="C366" s="151">
        <v>600</v>
      </c>
      <c r="D366" s="151">
        <v>750</v>
      </c>
      <c r="E366" s="150">
        <f t="shared" si="5"/>
        <v>530</v>
      </c>
      <c r="F366" s="269" t="s">
        <v>5222</v>
      </c>
    </row>
    <row r="367" spans="1:11" ht="70" x14ac:dyDescent="0.35">
      <c r="A367" s="134" t="s">
        <v>71</v>
      </c>
      <c r="B367" s="165" t="s">
        <v>3796</v>
      </c>
      <c r="C367" s="151"/>
      <c r="D367" s="150"/>
      <c r="E367" s="150"/>
      <c r="F367" s="269" t="s">
        <v>3797</v>
      </c>
    </row>
    <row r="368" spans="1:11" x14ac:dyDescent="0.35">
      <c r="A368" s="134" t="s">
        <v>3223</v>
      </c>
      <c r="B368" s="165" t="s">
        <v>3798</v>
      </c>
      <c r="C368" s="151">
        <v>700</v>
      </c>
      <c r="D368" s="151">
        <v>900</v>
      </c>
      <c r="E368" s="150">
        <f t="shared" si="5"/>
        <v>630</v>
      </c>
      <c r="F368" s="260"/>
    </row>
    <row r="369" spans="1:11" x14ac:dyDescent="0.35">
      <c r="A369" s="134" t="s">
        <v>3225</v>
      </c>
      <c r="B369" s="165" t="s">
        <v>3799</v>
      </c>
      <c r="C369" s="151">
        <v>600</v>
      </c>
      <c r="D369" s="151">
        <v>750</v>
      </c>
      <c r="E369" s="150">
        <f t="shared" si="5"/>
        <v>530</v>
      </c>
      <c r="F369" s="260"/>
    </row>
    <row r="370" spans="1:11" s="200" customFormat="1" ht="31" x14ac:dyDescent="0.35">
      <c r="A370" s="134" t="s">
        <v>389</v>
      </c>
      <c r="B370" s="165" t="s">
        <v>3800</v>
      </c>
      <c r="C370" s="150">
        <v>1000</v>
      </c>
      <c r="D370" s="150">
        <v>1300</v>
      </c>
      <c r="E370" s="150">
        <f t="shared" si="5"/>
        <v>910</v>
      </c>
      <c r="F370" s="260"/>
      <c r="G370" s="193"/>
      <c r="H370" s="193"/>
      <c r="I370" s="193"/>
      <c r="J370" s="193"/>
      <c r="K370" s="193"/>
    </row>
    <row r="371" spans="1:11" s="200" customFormat="1" ht="31" x14ac:dyDescent="0.35">
      <c r="A371" s="134" t="s">
        <v>1886</v>
      </c>
      <c r="B371" s="165" t="s">
        <v>3801</v>
      </c>
      <c r="C371" s="150">
        <v>1000</v>
      </c>
      <c r="D371" s="150">
        <v>1300</v>
      </c>
      <c r="E371" s="150">
        <f t="shared" si="5"/>
        <v>910</v>
      </c>
      <c r="F371" s="260"/>
      <c r="G371" s="193"/>
      <c r="H371" s="193"/>
      <c r="I371" s="193"/>
      <c r="J371" s="193"/>
      <c r="K371" s="193"/>
    </row>
    <row r="372" spans="1:11" s="200" customFormat="1" ht="31" x14ac:dyDescent="0.35">
      <c r="A372" s="134" t="s">
        <v>1888</v>
      </c>
      <c r="B372" s="165" t="s">
        <v>3802</v>
      </c>
      <c r="C372" s="151"/>
      <c r="D372" s="150"/>
      <c r="E372" s="150"/>
      <c r="F372" s="260"/>
      <c r="G372" s="193"/>
      <c r="H372" s="193"/>
      <c r="I372" s="193"/>
      <c r="J372" s="193"/>
      <c r="K372" s="193"/>
    </row>
    <row r="373" spans="1:11" s="200" customFormat="1" ht="31" x14ac:dyDescent="0.35">
      <c r="A373" s="134" t="s">
        <v>3803</v>
      </c>
      <c r="B373" s="165" t="s">
        <v>3804</v>
      </c>
      <c r="C373" s="151">
        <v>800</v>
      </c>
      <c r="D373" s="150">
        <v>1000</v>
      </c>
      <c r="E373" s="150">
        <f t="shared" si="5"/>
        <v>700</v>
      </c>
      <c r="F373" s="260"/>
      <c r="G373" s="193"/>
      <c r="H373" s="193"/>
      <c r="I373" s="193"/>
      <c r="J373" s="193"/>
      <c r="K373" s="193"/>
    </row>
    <row r="374" spans="1:11" s="200" customFormat="1" x14ac:dyDescent="0.35">
      <c r="A374" s="134" t="s">
        <v>3805</v>
      </c>
      <c r="B374" s="165" t="s">
        <v>3351</v>
      </c>
      <c r="C374" s="151">
        <v>600</v>
      </c>
      <c r="D374" s="151">
        <v>750</v>
      </c>
      <c r="E374" s="150">
        <f t="shared" si="5"/>
        <v>530</v>
      </c>
      <c r="F374" s="260"/>
      <c r="G374" s="193"/>
      <c r="H374" s="193"/>
      <c r="I374" s="193"/>
      <c r="J374" s="193"/>
      <c r="K374" s="193"/>
    </row>
    <row r="375" spans="1:11" s="200" customFormat="1" ht="31" x14ac:dyDescent="0.35">
      <c r="A375" s="134" t="s">
        <v>2138</v>
      </c>
      <c r="B375" s="165" t="s">
        <v>3806</v>
      </c>
      <c r="C375" s="151"/>
      <c r="D375" s="150"/>
      <c r="E375" s="150"/>
      <c r="F375" s="260"/>
      <c r="G375" s="193"/>
      <c r="H375" s="193"/>
      <c r="I375" s="193"/>
      <c r="J375" s="193"/>
      <c r="K375" s="193"/>
    </row>
    <row r="376" spans="1:11" s="200" customFormat="1" x14ac:dyDescent="0.35">
      <c r="A376" s="134" t="s">
        <v>3807</v>
      </c>
      <c r="B376" s="165" t="s">
        <v>3808</v>
      </c>
      <c r="C376" s="151">
        <v>800</v>
      </c>
      <c r="D376" s="150">
        <v>1000</v>
      </c>
      <c r="E376" s="150">
        <f t="shared" si="5"/>
        <v>700</v>
      </c>
      <c r="F376" s="260"/>
      <c r="G376" s="193"/>
      <c r="H376" s="193"/>
      <c r="I376" s="193"/>
      <c r="J376" s="193"/>
      <c r="K376" s="193"/>
    </row>
    <row r="377" spans="1:11" s="200" customFormat="1" x14ac:dyDescent="0.35">
      <c r="A377" s="134" t="s">
        <v>3809</v>
      </c>
      <c r="B377" s="165" t="s">
        <v>3351</v>
      </c>
      <c r="C377" s="151">
        <v>600</v>
      </c>
      <c r="D377" s="151">
        <v>750</v>
      </c>
      <c r="E377" s="150">
        <f t="shared" si="5"/>
        <v>530</v>
      </c>
      <c r="F377" s="260"/>
      <c r="G377" s="193"/>
      <c r="H377" s="193"/>
      <c r="I377" s="193"/>
      <c r="J377" s="193"/>
      <c r="K377" s="193"/>
    </row>
    <row r="378" spans="1:11" s="200" customFormat="1" ht="31" x14ac:dyDescent="0.35">
      <c r="A378" s="134" t="s">
        <v>2140</v>
      </c>
      <c r="B378" s="124" t="s">
        <v>3810</v>
      </c>
      <c r="C378" s="151"/>
      <c r="D378" s="151"/>
      <c r="E378" s="150"/>
      <c r="F378" s="264" t="s">
        <v>3433</v>
      </c>
      <c r="G378" s="193"/>
      <c r="H378" s="193"/>
      <c r="I378" s="193"/>
      <c r="J378" s="193"/>
      <c r="K378" s="193"/>
    </row>
    <row r="379" spans="1:11" s="200" customFormat="1" x14ac:dyDescent="0.35">
      <c r="A379" s="134" t="s">
        <v>3811</v>
      </c>
      <c r="B379" s="165" t="s">
        <v>3812</v>
      </c>
      <c r="C379" s="151"/>
      <c r="D379" s="151">
        <v>600</v>
      </c>
      <c r="E379" s="150">
        <f t="shared" si="5"/>
        <v>420</v>
      </c>
      <c r="F379" s="266"/>
      <c r="G379" s="193"/>
      <c r="H379" s="193"/>
      <c r="I379" s="193"/>
      <c r="J379" s="193"/>
      <c r="K379" s="193"/>
    </row>
    <row r="380" spans="1:11" s="200" customFormat="1" x14ac:dyDescent="0.35">
      <c r="A380" s="134" t="s">
        <v>3813</v>
      </c>
      <c r="B380" s="165" t="s">
        <v>3814</v>
      </c>
      <c r="C380" s="151"/>
      <c r="D380" s="151">
        <v>400</v>
      </c>
      <c r="E380" s="150">
        <f t="shared" si="5"/>
        <v>280</v>
      </c>
      <c r="F380" s="266"/>
      <c r="G380" s="193"/>
      <c r="H380" s="193"/>
      <c r="I380" s="193"/>
      <c r="J380" s="193"/>
      <c r="K380" s="193"/>
    </row>
    <row r="381" spans="1:11" s="200" customFormat="1" ht="44" x14ac:dyDescent="0.35">
      <c r="A381" s="134" t="s">
        <v>3676</v>
      </c>
      <c r="B381" s="165" t="s">
        <v>3815</v>
      </c>
      <c r="C381" s="151">
        <v>800</v>
      </c>
      <c r="D381" s="150">
        <v>1000</v>
      </c>
      <c r="E381" s="150">
        <f t="shared" si="5"/>
        <v>700</v>
      </c>
      <c r="F381" s="260" t="s">
        <v>5223</v>
      </c>
      <c r="G381" s="193"/>
      <c r="H381" s="193"/>
      <c r="I381" s="193"/>
      <c r="J381" s="193"/>
      <c r="K381" s="193"/>
    </row>
    <row r="382" spans="1:11" s="200" customFormat="1" ht="42" x14ac:dyDescent="0.35">
      <c r="A382" s="134" t="s">
        <v>3678</v>
      </c>
      <c r="B382" s="165" t="s">
        <v>3816</v>
      </c>
      <c r="C382" s="151"/>
      <c r="D382" s="150"/>
      <c r="E382" s="150"/>
      <c r="F382" s="269" t="s">
        <v>3817</v>
      </c>
      <c r="G382" s="193"/>
      <c r="H382" s="193"/>
      <c r="I382" s="193"/>
      <c r="J382" s="193"/>
      <c r="K382" s="193"/>
    </row>
    <row r="383" spans="1:11" s="200" customFormat="1" ht="28" x14ac:dyDescent="0.35">
      <c r="A383" s="134" t="s">
        <v>3818</v>
      </c>
      <c r="B383" s="165" t="s">
        <v>3819</v>
      </c>
      <c r="C383" s="151">
        <v>800</v>
      </c>
      <c r="D383" s="150">
        <v>1000</v>
      </c>
      <c r="E383" s="150">
        <f t="shared" si="5"/>
        <v>700</v>
      </c>
      <c r="F383" s="260" t="s">
        <v>5224</v>
      </c>
      <c r="G383" s="193"/>
      <c r="H383" s="193"/>
      <c r="I383" s="193"/>
      <c r="J383" s="193"/>
      <c r="K383" s="193"/>
    </row>
    <row r="384" spans="1:11" s="200" customFormat="1" x14ac:dyDescent="0.35">
      <c r="A384" s="134" t="s">
        <v>3820</v>
      </c>
      <c r="B384" s="165" t="s">
        <v>3821</v>
      </c>
      <c r="C384" s="151">
        <v>600</v>
      </c>
      <c r="D384" s="151">
        <v>750</v>
      </c>
      <c r="E384" s="150">
        <f t="shared" si="5"/>
        <v>530</v>
      </c>
      <c r="F384" s="260"/>
      <c r="G384" s="193"/>
      <c r="H384" s="193"/>
      <c r="I384" s="193"/>
      <c r="J384" s="193"/>
      <c r="K384" s="193"/>
    </row>
    <row r="385" spans="1:11" s="200" customFormat="1" ht="31" x14ac:dyDescent="0.35">
      <c r="A385" s="134" t="s">
        <v>3680</v>
      </c>
      <c r="B385" s="165" t="s">
        <v>3822</v>
      </c>
      <c r="C385" s="151"/>
      <c r="D385" s="150"/>
      <c r="E385" s="150"/>
      <c r="F385" s="260"/>
      <c r="G385" s="193"/>
      <c r="H385" s="193"/>
      <c r="I385" s="193"/>
      <c r="J385" s="193"/>
      <c r="K385" s="193"/>
    </row>
    <row r="386" spans="1:11" ht="28" x14ac:dyDescent="0.35">
      <c r="A386" s="134" t="s">
        <v>3823</v>
      </c>
      <c r="B386" s="165" t="s">
        <v>3824</v>
      </c>
      <c r="C386" s="151">
        <v>800</v>
      </c>
      <c r="D386" s="150">
        <v>1000</v>
      </c>
      <c r="E386" s="150">
        <f t="shared" si="5"/>
        <v>700</v>
      </c>
      <c r="F386" s="260" t="s">
        <v>5225</v>
      </c>
    </row>
    <row r="387" spans="1:11" x14ac:dyDescent="0.35">
      <c r="A387" s="134" t="s">
        <v>3825</v>
      </c>
      <c r="B387" s="165" t="s">
        <v>3826</v>
      </c>
      <c r="C387" s="151">
        <v>600</v>
      </c>
      <c r="D387" s="151">
        <v>750</v>
      </c>
      <c r="E387" s="150">
        <f t="shared" si="5"/>
        <v>530</v>
      </c>
      <c r="F387" s="260"/>
    </row>
    <row r="388" spans="1:11" ht="42" x14ac:dyDescent="0.35">
      <c r="A388" s="134" t="s">
        <v>3682</v>
      </c>
      <c r="B388" s="165" t="s">
        <v>3827</v>
      </c>
      <c r="C388" s="151"/>
      <c r="D388" s="150"/>
      <c r="E388" s="150"/>
      <c r="F388" s="269" t="s">
        <v>3828</v>
      </c>
    </row>
    <row r="389" spans="1:11" ht="28" x14ac:dyDescent="0.35">
      <c r="A389" s="134" t="s">
        <v>3829</v>
      </c>
      <c r="B389" s="165" t="s">
        <v>3830</v>
      </c>
      <c r="C389" s="151">
        <v>800</v>
      </c>
      <c r="D389" s="150">
        <v>1000</v>
      </c>
      <c r="E389" s="150">
        <f t="shared" si="5"/>
        <v>700</v>
      </c>
      <c r="F389" s="260" t="s">
        <v>5226</v>
      </c>
    </row>
    <row r="390" spans="1:11" x14ac:dyDescent="0.35">
      <c r="A390" s="134" t="s">
        <v>3831</v>
      </c>
      <c r="B390" s="165" t="s">
        <v>3826</v>
      </c>
      <c r="C390" s="151">
        <v>600</v>
      </c>
      <c r="D390" s="151">
        <v>750</v>
      </c>
      <c r="E390" s="150">
        <f t="shared" si="5"/>
        <v>530</v>
      </c>
      <c r="F390" s="260"/>
    </row>
    <row r="391" spans="1:11" ht="46.5" x14ac:dyDescent="0.35">
      <c r="A391" s="134">
        <v>2</v>
      </c>
      <c r="B391" s="165" t="s">
        <v>3832</v>
      </c>
      <c r="C391" s="151"/>
      <c r="D391" s="150"/>
      <c r="E391" s="150"/>
      <c r="F391" s="269" t="s">
        <v>3833</v>
      </c>
    </row>
    <row r="392" spans="1:11" ht="31" x14ac:dyDescent="0.35">
      <c r="A392" s="134" t="s">
        <v>74</v>
      </c>
      <c r="B392" s="165" t="s">
        <v>3834</v>
      </c>
      <c r="C392" s="150">
        <v>1000</v>
      </c>
      <c r="D392" s="150">
        <v>1300</v>
      </c>
      <c r="E392" s="150">
        <f t="shared" si="5"/>
        <v>910</v>
      </c>
      <c r="F392" s="260"/>
    </row>
    <row r="393" spans="1:11" x14ac:dyDescent="0.35">
      <c r="A393" s="134" t="s">
        <v>76</v>
      </c>
      <c r="B393" s="165" t="s">
        <v>3835</v>
      </c>
      <c r="C393" s="151">
        <v>800</v>
      </c>
      <c r="D393" s="150">
        <v>1000</v>
      </c>
      <c r="E393" s="150">
        <f t="shared" si="5"/>
        <v>700</v>
      </c>
      <c r="F393" s="260"/>
    </row>
    <row r="394" spans="1:11" ht="42" x14ac:dyDescent="0.35">
      <c r="A394" s="134">
        <v>3</v>
      </c>
      <c r="B394" s="165" t="s">
        <v>3836</v>
      </c>
      <c r="C394" s="151"/>
      <c r="D394" s="150"/>
      <c r="E394" s="150"/>
      <c r="F394" s="269" t="s">
        <v>3837</v>
      </c>
    </row>
    <row r="395" spans="1:11" ht="42" x14ac:dyDescent="0.35">
      <c r="A395" s="134" t="s">
        <v>83</v>
      </c>
      <c r="B395" s="165" t="s">
        <v>7029</v>
      </c>
      <c r="C395" s="151">
        <v>800</v>
      </c>
      <c r="D395" s="150">
        <v>1000</v>
      </c>
      <c r="E395" s="150">
        <f t="shared" ref="E395:E458" si="6">ROUND(D395*0.7,-1)</f>
        <v>700</v>
      </c>
      <c r="F395" s="260" t="s">
        <v>5227</v>
      </c>
    </row>
    <row r="396" spans="1:11" x14ac:dyDescent="0.35">
      <c r="A396" s="134" t="s">
        <v>84</v>
      </c>
      <c r="B396" s="165" t="s">
        <v>3838</v>
      </c>
      <c r="C396" s="151">
        <v>600</v>
      </c>
      <c r="D396" s="151">
        <v>750</v>
      </c>
      <c r="E396" s="150">
        <f t="shared" si="6"/>
        <v>530</v>
      </c>
      <c r="F396" s="260"/>
    </row>
    <row r="397" spans="1:11" s="199" customFormat="1" x14ac:dyDescent="0.3">
      <c r="A397" s="173" t="s">
        <v>419</v>
      </c>
      <c r="B397" s="122" t="s">
        <v>3839</v>
      </c>
      <c r="C397" s="198"/>
      <c r="D397" s="201"/>
      <c r="E397" s="150"/>
      <c r="F397" s="265"/>
    </row>
    <row r="398" spans="1:11" x14ac:dyDescent="0.35">
      <c r="A398" s="134">
        <v>1</v>
      </c>
      <c r="B398" s="165" t="s">
        <v>3840</v>
      </c>
      <c r="C398" s="151"/>
      <c r="D398" s="150"/>
      <c r="E398" s="150"/>
      <c r="F398" s="260"/>
    </row>
    <row r="399" spans="1:11" x14ac:dyDescent="0.35">
      <c r="A399" s="134" t="s">
        <v>67</v>
      </c>
      <c r="B399" s="165" t="s">
        <v>3841</v>
      </c>
      <c r="C399" s="150">
        <v>2000</v>
      </c>
      <c r="D399" s="150">
        <v>2600</v>
      </c>
      <c r="E399" s="150">
        <f t="shared" si="6"/>
        <v>1820</v>
      </c>
      <c r="F399" s="260"/>
    </row>
    <row r="400" spans="1:11" x14ac:dyDescent="0.35">
      <c r="A400" s="134" t="s">
        <v>69</v>
      </c>
      <c r="B400" s="165" t="s">
        <v>3842</v>
      </c>
      <c r="C400" s="150">
        <v>1500</v>
      </c>
      <c r="D400" s="150">
        <v>2000</v>
      </c>
      <c r="E400" s="150">
        <f t="shared" si="6"/>
        <v>1400</v>
      </c>
      <c r="F400" s="260"/>
    </row>
    <row r="401" spans="1:6" x14ac:dyDescent="0.35">
      <c r="A401" s="134">
        <v>2</v>
      </c>
      <c r="B401" s="165" t="s">
        <v>3843</v>
      </c>
      <c r="C401" s="151"/>
      <c r="D401" s="150"/>
      <c r="E401" s="150"/>
      <c r="F401" s="260"/>
    </row>
    <row r="402" spans="1:6" x14ac:dyDescent="0.35">
      <c r="A402" s="134" t="s">
        <v>74</v>
      </c>
      <c r="B402" s="165" t="s">
        <v>3844</v>
      </c>
      <c r="C402" s="150">
        <v>2500</v>
      </c>
      <c r="D402" s="150">
        <v>3200</v>
      </c>
      <c r="E402" s="150">
        <f t="shared" si="6"/>
        <v>2240</v>
      </c>
      <c r="F402" s="260"/>
    </row>
    <row r="403" spans="1:6" x14ac:dyDescent="0.35">
      <c r="A403" s="134" t="s">
        <v>76</v>
      </c>
      <c r="B403" s="165" t="s">
        <v>3845</v>
      </c>
      <c r="C403" s="150">
        <v>2000</v>
      </c>
      <c r="D403" s="150">
        <v>2600</v>
      </c>
      <c r="E403" s="150">
        <f t="shared" si="6"/>
        <v>1820</v>
      </c>
      <c r="F403" s="260"/>
    </row>
    <row r="404" spans="1:6" x14ac:dyDescent="0.35">
      <c r="A404" s="134">
        <v>3</v>
      </c>
      <c r="B404" s="165" t="s">
        <v>3846</v>
      </c>
      <c r="C404" s="151"/>
      <c r="D404" s="150"/>
      <c r="E404" s="150"/>
      <c r="F404" s="260"/>
    </row>
    <row r="405" spans="1:6" x14ac:dyDescent="0.35">
      <c r="A405" s="134" t="s">
        <v>83</v>
      </c>
      <c r="B405" s="165" t="s">
        <v>3844</v>
      </c>
      <c r="C405" s="150">
        <v>2500</v>
      </c>
      <c r="D405" s="150">
        <v>3200</v>
      </c>
      <c r="E405" s="150">
        <f t="shared" si="6"/>
        <v>2240</v>
      </c>
      <c r="F405" s="260"/>
    </row>
    <row r="406" spans="1:6" x14ac:dyDescent="0.35">
      <c r="A406" s="134" t="s">
        <v>84</v>
      </c>
      <c r="B406" s="165" t="s">
        <v>3845</v>
      </c>
      <c r="C406" s="150">
        <v>2000</v>
      </c>
      <c r="D406" s="150">
        <v>2600</v>
      </c>
      <c r="E406" s="150">
        <f t="shared" si="6"/>
        <v>1820</v>
      </c>
      <c r="F406" s="260"/>
    </row>
    <row r="407" spans="1:6" x14ac:dyDescent="0.35">
      <c r="A407" s="134">
        <v>4</v>
      </c>
      <c r="B407" s="165" t="s">
        <v>3847</v>
      </c>
      <c r="C407" s="151"/>
      <c r="D407" s="150"/>
      <c r="E407" s="150"/>
      <c r="F407" s="260"/>
    </row>
    <row r="408" spans="1:6" x14ac:dyDescent="0.35">
      <c r="A408" s="134" t="s">
        <v>31</v>
      </c>
      <c r="B408" s="165" t="s">
        <v>3844</v>
      </c>
      <c r="C408" s="150">
        <v>2500</v>
      </c>
      <c r="D408" s="150">
        <v>3200</v>
      </c>
      <c r="E408" s="150">
        <f t="shared" si="6"/>
        <v>2240</v>
      </c>
      <c r="F408" s="260"/>
    </row>
    <row r="409" spans="1:6" x14ac:dyDescent="0.35">
      <c r="A409" s="134" t="s">
        <v>34</v>
      </c>
      <c r="B409" s="165" t="s">
        <v>3845</v>
      </c>
      <c r="C409" s="150">
        <v>2000</v>
      </c>
      <c r="D409" s="150">
        <v>2600</v>
      </c>
      <c r="E409" s="150">
        <f t="shared" si="6"/>
        <v>1820</v>
      </c>
      <c r="F409" s="260"/>
    </row>
    <row r="410" spans="1:6" ht="56" x14ac:dyDescent="0.35">
      <c r="A410" s="134">
        <v>5</v>
      </c>
      <c r="B410" s="165" t="s">
        <v>3848</v>
      </c>
      <c r="C410" s="150">
        <v>1000</v>
      </c>
      <c r="D410" s="150">
        <v>1300</v>
      </c>
      <c r="E410" s="150">
        <f t="shared" si="6"/>
        <v>910</v>
      </c>
      <c r="F410" s="260" t="s">
        <v>7030</v>
      </c>
    </row>
    <row r="411" spans="1:6" x14ac:dyDescent="0.35">
      <c r="A411" s="120" t="s">
        <v>421</v>
      </c>
      <c r="B411" s="132" t="s">
        <v>3849</v>
      </c>
      <c r="C411" s="201"/>
      <c r="D411" s="201"/>
      <c r="E411" s="150"/>
      <c r="F411" s="265"/>
    </row>
    <row r="412" spans="1:6" ht="31" x14ac:dyDescent="0.35">
      <c r="A412" s="134">
        <v>1</v>
      </c>
      <c r="B412" s="165" t="s">
        <v>3850</v>
      </c>
      <c r="C412" s="150"/>
      <c r="D412" s="150">
        <v>450</v>
      </c>
      <c r="E412" s="150">
        <f t="shared" si="6"/>
        <v>320</v>
      </c>
      <c r="F412" s="264" t="s">
        <v>146</v>
      </c>
    </row>
    <row r="413" spans="1:6" s="199" customFormat="1" x14ac:dyDescent="0.3">
      <c r="A413" s="173" t="s">
        <v>427</v>
      </c>
      <c r="B413" s="122" t="s">
        <v>3851</v>
      </c>
      <c r="C413" s="198"/>
      <c r="D413" s="201"/>
      <c r="E413" s="150"/>
      <c r="F413" s="265"/>
    </row>
    <row r="414" spans="1:6" ht="31" x14ac:dyDescent="0.35">
      <c r="A414" s="134">
        <v>1</v>
      </c>
      <c r="B414" s="165" t="s">
        <v>3852</v>
      </c>
      <c r="C414" s="150">
        <v>2500</v>
      </c>
      <c r="D414" s="150">
        <v>6000</v>
      </c>
      <c r="E414" s="150">
        <f t="shared" si="6"/>
        <v>4200</v>
      </c>
      <c r="F414" s="264" t="s">
        <v>5228</v>
      </c>
    </row>
    <row r="415" spans="1:6" ht="31" x14ac:dyDescent="0.35">
      <c r="A415" s="134">
        <v>2</v>
      </c>
      <c r="B415" s="165" t="s">
        <v>3853</v>
      </c>
      <c r="C415" s="150">
        <v>2000</v>
      </c>
      <c r="D415" s="150">
        <v>6200</v>
      </c>
      <c r="E415" s="150">
        <f t="shared" si="6"/>
        <v>4340</v>
      </c>
      <c r="F415" s="264" t="s">
        <v>5228</v>
      </c>
    </row>
    <row r="416" spans="1:6" ht="28" x14ac:dyDescent="0.35">
      <c r="A416" s="134">
        <v>3</v>
      </c>
      <c r="B416" s="165" t="s">
        <v>3854</v>
      </c>
      <c r="C416" s="150">
        <v>2500</v>
      </c>
      <c r="D416" s="150">
        <v>5000</v>
      </c>
      <c r="E416" s="150">
        <f t="shared" si="6"/>
        <v>3500</v>
      </c>
      <c r="F416" s="264" t="s">
        <v>5228</v>
      </c>
    </row>
    <row r="417" spans="1:11" ht="31" x14ac:dyDescent="0.35">
      <c r="A417" s="134">
        <v>4</v>
      </c>
      <c r="B417" s="165" t="s">
        <v>3855</v>
      </c>
      <c r="C417" s="150">
        <v>1800</v>
      </c>
      <c r="D417" s="150">
        <v>4000</v>
      </c>
      <c r="E417" s="150">
        <f t="shared" si="6"/>
        <v>2800</v>
      </c>
      <c r="F417" s="264" t="s">
        <v>5228</v>
      </c>
    </row>
    <row r="418" spans="1:11" ht="31" x14ac:dyDescent="0.35">
      <c r="A418" s="134">
        <v>5</v>
      </c>
      <c r="B418" s="165" t="s">
        <v>3856</v>
      </c>
      <c r="C418" s="150">
        <v>1500</v>
      </c>
      <c r="D418" s="150">
        <v>3000</v>
      </c>
      <c r="E418" s="150">
        <f t="shared" si="6"/>
        <v>2100</v>
      </c>
      <c r="F418" s="264" t="s">
        <v>5228</v>
      </c>
    </row>
    <row r="419" spans="1:11" ht="31" x14ac:dyDescent="0.35">
      <c r="A419" s="134">
        <v>6</v>
      </c>
      <c r="B419" s="165" t="s">
        <v>3857</v>
      </c>
      <c r="C419" s="150">
        <v>1500</v>
      </c>
      <c r="D419" s="150">
        <v>2000</v>
      </c>
      <c r="E419" s="150">
        <f t="shared" si="6"/>
        <v>1400</v>
      </c>
      <c r="F419" s="264" t="s">
        <v>5228</v>
      </c>
    </row>
    <row r="420" spans="1:11" ht="28" x14ac:dyDescent="0.35">
      <c r="A420" s="134">
        <v>7</v>
      </c>
      <c r="B420" s="165" t="s">
        <v>3858</v>
      </c>
      <c r="C420" s="150">
        <v>1500</v>
      </c>
      <c r="D420" s="150">
        <v>3500</v>
      </c>
      <c r="E420" s="150">
        <f t="shared" si="6"/>
        <v>2450</v>
      </c>
      <c r="F420" s="264" t="s">
        <v>5228</v>
      </c>
    </row>
    <row r="421" spans="1:11" s="89" customFormat="1" ht="16.5" x14ac:dyDescent="0.35">
      <c r="A421" s="134">
        <v>8</v>
      </c>
      <c r="B421" s="165" t="s">
        <v>3859</v>
      </c>
      <c r="C421" s="150"/>
      <c r="D421" s="608"/>
      <c r="E421" s="150"/>
      <c r="F421" s="270" t="s">
        <v>3860</v>
      </c>
      <c r="G421" s="202"/>
      <c r="H421" s="202"/>
      <c r="I421" s="193"/>
      <c r="J421" s="193"/>
      <c r="K421" s="193"/>
    </row>
    <row r="422" spans="1:11" s="89" customFormat="1" ht="16.5" x14ac:dyDescent="0.35">
      <c r="A422" s="134" t="s">
        <v>624</v>
      </c>
      <c r="B422" s="165" t="s">
        <v>3861</v>
      </c>
      <c r="C422" s="150"/>
      <c r="D422" s="608">
        <v>5500</v>
      </c>
      <c r="E422" s="150">
        <f t="shared" si="6"/>
        <v>3850</v>
      </c>
      <c r="F422" s="258"/>
      <c r="G422" s="202"/>
      <c r="H422" s="202"/>
      <c r="I422" s="193"/>
      <c r="J422" s="193"/>
      <c r="K422" s="193"/>
    </row>
    <row r="423" spans="1:11" s="89" customFormat="1" ht="16.5" x14ac:dyDescent="0.35">
      <c r="A423" s="134" t="s">
        <v>626</v>
      </c>
      <c r="B423" s="165" t="s">
        <v>148</v>
      </c>
      <c r="C423" s="150"/>
      <c r="D423" s="608">
        <v>5000</v>
      </c>
      <c r="E423" s="150">
        <f t="shared" si="6"/>
        <v>3500</v>
      </c>
      <c r="F423" s="258"/>
      <c r="G423" s="202"/>
      <c r="H423" s="202"/>
      <c r="I423" s="193"/>
      <c r="J423" s="193"/>
      <c r="K423" s="193"/>
    </row>
    <row r="424" spans="1:11" s="89" customFormat="1" x14ac:dyDescent="0.35">
      <c r="A424" s="134" t="s">
        <v>1135</v>
      </c>
      <c r="B424" s="165" t="s">
        <v>150</v>
      </c>
      <c r="C424" s="150"/>
      <c r="D424" s="608">
        <v>4500</v>
      </c>
      <c r="E424" s="150">
        <f t="shared" si="6"/>
        <v>3150</v>
      </c>
      <c r="F424" s="258"/>
    </row>
    <row r="425" spans="1:11" s="89" customFormat="1" x14ac:dyDescent="0.35">
      <c r="A425" s="134" t="s">
        <v>4734</v>
      </c>
      <c r="B425" s="165" t="s">
        <v>153</v>
      </c>
      <c r="C425" s="150"/>
      <c r="D425" s="608">
        <v>4000</v>
      </c>
      <c r="E425" s="150">
        <f t="shared" si="6"/>
        <v>2800</v>
      </c>
      <c r="F425" s="258"/>
    </row>
    <row r="426" spans="1:11" ht="31" x14ac:dyDescent="0.35">
      <c r="A426" s="134">
        <v>9</v>
      </c>
      <c r="B426" s="165" t="s">
        <v>3862</v>
      </c>
      <c r="C426" s="150"/>
      <c r="D426" s="141"/>
      <c r="E426" s="150"/>
      <c r="F426" s="270" t="s">
        <v>3860</v>
      </c>
    </row>
    <row r="427" spans="1:11" x14ac:dyDescent="0.35">
      <c r="A427" s="134" t="s">
        <v>522</v>
      </c>
      <c r="B427" s="165" t="s">
        <v>3863</v>
      </c>
      <c r="C427" s="150"/>
      <c r="D427" s="608">
        <v>3000</v>
      </c>
      <c r="E427" s="150">
        <f t="shared" si="6"/>
        <v>2100</v>
      </c>
      <c r="F427" s="271"/>
    </row>
    <row r="428" spans="1:11" ht="16.5" x14ac:dyDescent="0.35">
      <c r="A428" s="134" t="s">
        <v>523</v>
      </c>
      <c r="B428" s="165" t="s">
        <v>1202</v>
      </c>
      <c r="C428" s="150"/>
      <c r="D428" s="608">
        <v>2200</v>
      </c>
      <c r="E428" s="150">
        <f t="shared" si="6"/>
        <v>1540</v>
      </c>
      <c r="F428" s="271"/>
      <c r="G428" s="202"/>
      <c r="H428" s="202"/>
    </row>
    <row r="429" spans="1:11" ht="16.5" x14ac:dyDescent="0.35">
      <c r="A429" s="134" t="s">
        <v>665</v>
      </c>
      <c r="B429" s="165" t="s">
        <v>3864</v>
      </c>
      <c r="C429" s="150"/>
      <c r="D429" s="608">
        <v>1800</v>
      </c>
      <c r="E429" s="150">
        <f t="shared" si="6"/>
        <v>1260</v>
      </c>
      <c r="F429" s="271"/>
      <c r="G429" s="202"/>
      <c r="H429" s="202"/>
    </row>
    <row r="430" spans="1:11" s="89" customFormat="1" ht="31" x14ac:dyDescent="0.35">
      <c r="A430" s="134">
        <v>10</v>
      </c>
      <c r="B430" s="165" t="s">
        <v>3865</v>
      </c>
      <c r="C430" s="150"/>
      <c r="D430" s="608"/>
      <c r="E430" s="150"/>
      <c r="F430" s="270" t="s">
        <v>3860</v>
      </c>
    </row>
    <row r="431" spans="1:11" s="89" customFormat="1" x14ac:dyDescent="0.35">
      <c r="A431" s="134" t="s">
        <v>525</v>
      </c>
      <c r="B431" s="165" t="s">
        <v>150</v>
      </c>
      <c r="C431" s="150"/>
      <c r="D431" s="608">
        <v>3500</v>
      </c>
      <c r="E431" s="150">
        <f t="shared" si="6"/>
        <v>2450</v>
      </c>
      <c r="F431" s="258"/>
    </row>
    <row r="432" spans="1:11" s="89" customFormat="1" x14ac:dyDescent="0.35">
      <c r="A432" s="134" t="s">
        <v>526</v>
      </c>
      <c r="B432" s="165" t="s">
        <v>3866</v>
      </c>
      <c r="C432" s="150"/>
      <c r="D432" s="608">
        <v>3000</v>
      </c>
      <c r="E432" s="150">
        <f t="shared" si="6"/>
        <v>2100</v>
      </c>
      <c r="F432" s="258"/>
    </row>
    <row r="433" spans="1:6" x14ac:dyDescent="0.35">
      <c r="A433" s="134">
        <v>11</v>
      </c>
      <c r="B433" s="165" t="s">
        <v>3867</v>
      </c>
      <c r="C433" s="150"/>
      <c r="D433" s="608"/>
      <c r="E433" s="150"/>
      <c r="F433" s="270" t="s">
        <v>3860</v>
      </c>
    </row>
    <row r="434" spans="1:6" x14ac:dyDescent="0.35">
      <c r="A434" s="134" t="s">
        <v>1192</v>
      </c>
      <c r="B434" s="165" t="s">
        <v>3868</v>
      </c>
      <c r="C434" s="150"/>
      <c r="D434" s="608">
        <v>3500</v>
      </c>
      <c r="E434" s="150">
        <f t="shared" si="6"/>
        <v>2450</v>
      </c>
      <c r="F434" s="258"/>
    </row>
    <row r="435" spans="1:6" x14ac:dyDescent="0.35">
      <c r="A435" s="134" t="s">
        <v>1195</v>
      </c>
      <c r="B435" s="165" t="s">
        <v>150</v>
      </c>
      <c r="C435" s="150"/>
      <c r="D435" s="608">
        <v>3000</v>
      </c>
      <c r="E435" s="150">
        <f t="shared" si="6"/>
        <v>2100</v>
      </c>
      <c r="F435" s="258"/>
    </row>
    <row r="436" spans="1:6" x14ac:dyDescent="0.35">
      <c r="A436" s="134" t="s">
        <v>1197</v>
      </c>
      <c r="B436" s="165" t="s">
        <v>153</v>
      </c>
      <c r="C436" s="150"/>
      <c r="D436" s="608">
        <v>2500</v>
      </c>
      <c r="E436" s="150">
        <f t="shared" si="6"/>
        <v>1750</v>
      </c>
      <c r="F436" s="271"/>
    </row>
    <row r="437" spans="1:6" x14ac:dyDescent="0.35">
      <c r="A437" s="134" t="s">
        <v>1199</v>
      </c>
      <c r="B437" s="165" t="s">
        <v>654</v>
      </c>
      <c r="C437" s="150"/>
      <c r="D437" s="608">
        <v>2200</v>
      </c>
      <c r="E437" s="150">
        <f t="shared" si="6"/>
        <v>1540</v>
      </c>
      <c r="F437" s="271"/>
    </row>
    <row r="438" spans="1:6" ht="31" x14ac:dyDescent="0.35">
      <c r="A438" s="134">
        <v>12</v>
      </c>
      <c r="B438" s="165" t="s">
        <v>3869</v>
      </c>
      <c r="C438" s="150"/>
      <c r="D438" s="608">
        <v>1700</v>
      </c>
      <c r="E438" s="150">
        <f t="shared" si="6"/>
        <v>1190</v>
      </c>
      <c r="F438" s="270" t="s">
        <v>3860</v>
      </c>
    </row>
    <row r="439" spans="1:6" ht="31" x14ac:dyDescent="0.35">
      <c r="A439" s="134">
        <v>13</v>
      </c>
      <c r="B439" s="165" t="s">
        <v>3870</v>
      </c>
      <c r="C439" s="151"/>
      <c r="D439" s="141"/>
      <c r="E439" s="150"/>
      <c r="F439" s="270" t="s">
        <v>3565</v>
      </c>
    </row>
    <row r="440" spans="1:6" s="89" customFormat="1" x14ac:dyDescent="0.35">
      <c r="A440" s="134" t="s">
        <v>343</v>
      </c>
      <c r="B440" s="165" t="s">
        <v>150</v>
      </c>
      <c r="C440" s="150"/>
      <c r="D440" s="608">
        <v>5500</v>
      </c>
      <c r="E440" s="150">
        <f t="shared" si="6"/>
        <v>3850</v>
      </c>
      <c r="F440" s="258"/>
    </row>
    <row r="441" spans="1:6" s="89" customFormat="1" x14ac:dyDescent="0.35">
      <c r="A441" s="134" t="s">
        <v>346</v>
      </c>
      <c r="B441" s="165" t="s">
        <v>886</v>
      </c>
      <c r="C441" s="150"/>
      <c r="D441" s="608">
        <v>5000</v>
      </c>
      <c r="E441" s="150">
        <f t="shared" si="6"/>
        <v>3500</v>
      </c>
      <c r="F441" s="258"/>
    </row>
    <row r="442" spans="1:6" s="89" customFormat="1" x14ac:dyDescent="0.35">
      <c r="A442" s="134" t="s">
        <v>348</v>
      </c>
      <c r="B442" s="165" t="s">
        <v>1207</v>
      </c>
      <c r="C442" s="150"/>
      <c r="D442" s="608">
        <v>3500</v>
      </c>
      <c r="E442" s="150">
        <f t="shared" si="6"/>
        <v>2450</v>
      </c>
      <c r="F442" s="258"/>
    </row>
    <row r="443" spans="1:6" s="89" customFormat="1" x14ac:dyDescent="0.35">
      <c r="A443" s="134" t="s">
        <v>350</v>
      </c>
      <c r="B443" s="165" t="s">
        <v>3871</v>
      </c>
      <c r="C443" s="150"/>
      <c r="D443" s="608">
        <v>3000</v>
      </c>
      <c r="E443" s="150">
        <f t="shared" si="6"/>
        <v>2100</v>
      </c>
      <c r="F443" s="258"/>
    </row>
    <row r="444" spans="1:6" s="89" customFormat="1" ht="31" x14ac:dyDescent="0.35">
      <c r="A444" s="134">
        <v>14</v>
      </c>
      <c r="B444" s="165" t="s">
        <v>3872</v>
      </c>
      <c r="C444" s="151"/>
      <c r="D444" s="141"/>
      <c r="E444" s="150"/>
      <c r="F444" s="270" t="s">
        <v>3860</v>
      </c>
    </row>
    <row r="445" spans="1:6" s="89" customFormat="1" x14ac:dyDescent="0.35">
      <c r="A445" s="134" t="s">
        <v>714</v>
      </c>
      <c r="B445" s="165" t="s">
        <v>886</v>
      </c>
      <c r="C445" s="150"/>
      <c r="D445" s="608">
        <v>3000</v>
      </c>
      <c r="E445" s="150">
        <f t="shared" si="6"/>
        <v>2100</v>
      </c>
      <c r="F445" s="258"/>
    </row>
    <row r="446" spans="1:6" s="89" customFormat="1" x14ac:dyDescent="0.35">
      <c r="A446" s="134" t="s">
        <v>716</v>
      </c>
      <c r="B446" s="165" t="s">
        <v>153</v>
      </c>
      <c r="C446" s="150"/>
      <c r="D446" s="608">
        <v>2600</v>
      </c>
      <c r="E446" s="150">
        <f t="shared" si="6"/>
        <v>1820</v>
      </c>
      <c r="F446" s="258"/>
    </row>
    <row r="447" spans="1:6" s="89" customFormat="1" ht="31" x14ac:dyDescent="0.35">
      <c r="A447" s="134">
        <v>15</v>
      </c>
      <c r="B447" s="165" t="s">
        <v>3873</v>
      </c>
      <c r="C447" s="150"/>
      <c r="D447" s="608"/>
      <c r="E447" s="150"/>
      <c r="F447" s="270" t="s">
        <v>3860</v>
      </c>
    </row>
    <row r="448" spans="1:6" s="89" customFormat="1" x14ac:dyDescent="0.35">
      <c r="A448" s="134" t="s">
        <v>1210</v>
      </c>
      <c r="B448" s="165" t="s">
        <v>3868</v>
      </c>
      <c r="C448" s="150"/>
      <c r="D448" s="608">
        <v>4700</v>
      </c>
      <c r="E448" s="150">
        <f t="shared" si="6"/>
        <v>3290</v>
      </c>
      <c r="F448" s="258"/>
    </row>
    <row r="449" spans="1:6" s="89" customFormat="1" x14ac:dyDescent="0.35">
      <c r="A449" s="134" t="s">
        <v>1212</v>
      </c>
      <c r="B449" s="165" t="s">
        <v>984</v>
      </c>
      <c r="C449" s="150"/>
      <c r="D449" s="608">
        <v>4000</v>
      </c>
      <c r="E449" s="150">
        <f t="shared" si="6"/>
        <v>2800</v>
      </c>
      <c r="F449" s="258"/>
    </row>
    <row r="450" spans="1:6" s="89" customFormat="1" x14ac:dyDescent="0.35">
      <c r="A450" s="134" t="s">
        <v>2799</v>
      </c>
      <c r="B450" s="165" t="s">
        <v>3874</v>
      </c>
      <c r="C450" s="150"/>
      <c r="D450" s="608">
        <v>3600</v>
      </c>
      <c r="E450" s="150">
        <f t="shared" si="6"/>
        <v>2520</v>
      </c>
      <c r="F450" s="258"/>
    </row>
    <row r="451" spans="1:6" x14ac:dyDescent="0.35">
      <c r="A451" s="134">
        <v>16</v>
      </c>
      <c r="B451" s="165" t="s">
        <v>3875</v>
      </c>
      <c r="C451" s="150"/>
      <c r="D451" s="141"/>
      <c r="E451" s="150"/>
      <c r="F451" s="270" t="s">
        <v>3860</v>
      </c>
    </row>
    <row r="452" spans="1:6" x14ac:dyDescent="0.35">
      <c r="A452" s="134" t="s">
        <v>731</v>
      </c>
      <c r="B452" s="165" t="s">
        <v>3863</v>
      </c>
      <c r="C452" s="150"/>
      <c r="D452" s="608">
        <v>6000</v>
      </c>
      <c r="E452" s="150">
        <f t="shared" si="6"/>
        <v>4200</v>
      </c>
      <c r="F452" s="271"/>
    </row>
    <row r="453" spans="1:6" x14ac:dyDescent="0.35">
      <c r="A453" s="134" t="s">
        <v>733</v>
      </c>
      <c r="B453" s="165" t="s">
        <v>1189</v>
      </c>
      <c r="C453" s="150"/>
      <c r="D453" s="608">
        <v>4800</v>
      </c>
      <c r="E453" s="150">
        <f t="shared" si="6"/>
        <v>3360</v>
      </c>
      <c r="F453" s="271"/>
    </row>
    <row r="454" spans="1:6" x14ac:dyDescent="0.35">
      <c r="A454" s="134" t="s">
        <v>1795</v>
      </c>
      <c r="B454" s="165" t="s">
        <v>1202</v>
      </c>
      <c r="C454" s="150"/>
      <c r="D454" s="608">
        <v>4500</v>
      </c>
      <c r="E454" s="150">
        <f t="shared" si="6"/>
        <v>3150</v>
      </c>
      <c r="F454" s="271"/>
    </row>
    <row r="455" spans="1:6" ht="31" x14ac:dyDescent="0.35">
      <c r="A455" s="134">
        <v>17</v>
      </c>
      <c r="B455" s="165" t="s">
        <v>3876</v>
      </c>
      <c r="C455" s="150"/>
      <c r="D455" s="150">
        <v>6200</v>
      </c>
      <c r="E455" s="150">
        <f t="shared" si="6"/>
        <v>4340</v>
      </c>
      <c r="F455" s="264" t="s">
        <v>3860</v>
      </c>
    </row>
    <row r="456" spans="1:6" ht="31" x14ac:dyDescent="0.35">
      <c r="A456" s="134">
        <v>18</v>
      </c>
      <c r="B456" s="165" t="s">
        <v>3877</v>
      </c>
      <c r="C456" s="150"/>
      <c r="D456" s="150">
        <v>3800</v>
      </c>
      <c r="E456" s="150">
        <f t="shared" si="6"/>
        <v>2660</v>
      </c>
      <c r="F456" s="264" t="s">
        <v>3860</v>
      </c>
    </row>
    <row r="457" spans="1:6" x14ac:dyDescent="0.35">
      <c r="A457" s="134">
        <v>19</v>
      </c>
      <c r="B457" s="165" t="s">
        <v>3878</v>
      </c>
      <c r="C457" s="150"/>
      <c r="D457" s="150"/>
      <c r="E457" s="150"/>
      <c r="F457" s="264" t="s">
        <v>3860</v>
      </c>
    </row>
    <row r="458" spans="1:6" x14ac:dyDescent="0.35">
      <c r="A458" s="134" t="s">
        <v>119</v>
      </c>
      <c r="B458" s="165" t="s">
        <v>3879</v>
      </c>
      <c r="C458" s="150"/>
      <c r="D458" s="150">
        <v>6000</v>
      </c>
      <c r="E458" s="150">
        <f t="shared" si="6"/>
        <v>4200</v>
      </c>
      <c r="F458" s="264"/>
    </row>
    <row r="459" spans="1:6" x14ac:dyDescent="0.35">
      <c r="A459" s="134" t="s">
        <v>122</v>
      </c>
      <c r="B459" s="165" t="s">
        <v>1575</v>
      </c>
      <c r="C459" s="150"/>
      <c r="D459" s="150">
        <v>5200</v>
      </c>
      <c r="E459" s="150">
        <f t="shared" ref="E459:E473" si="7">ROUND(D459*0.7,-1)</f>
        <v>3640</v>
      </c>
      <c r="F459" s="264"/>
    </row>
    <row r="460" spans="1:6" x14ac:dyDescent="0.35">
      <c r="A460" s="134" t="s">
        <v>1546</v>
      </c>
      <c r="B460" s="165" t="s">
        <v>150</v>
      </c>
      <c r="C460" s="150"/>
      <c r="D460" s="150">
        <v>4700</v>
      </c>
      <c r="E460" s="150">
        <f t="shared" si="7"/>
        <v>3290</v>
      </c>
      <c r="F460" s="264"/>
    </row>
    <row r="461" spans="1:6" x14ac:dyDescent="0.35">
      <c r="A461" s="134" t="s">
        <v>6383</v>
      </c>
      <c r="B461" s="165" t="s">
        <v>1454</v>
      </c>
      <c r="C461" s="150"/>
      <c r="D461" s="150">
        <v>4400</v>
      </c>
      <c r="E461" s="150">
        <f t="shared" si="7"/>
        <v>3080</v>
      </c>
      <c r="F461" s="264"/>
    </row>
    <row r="462" spans="1:6" x14ac:dyDescent="0.35">
      <c r="A462" s="134" t="s">
        <v>6384</v>
      </c>
      <c r="B462" s="165" t="s">
        <v>886</v>
      </c>
      <c r="C462" s="150"/>
      <c r="D462" s="150">
        <v>4300</v>
      </c>
      <c r="E462" s="150">
        <f t="shared" si="7"/>
        <v>3010</v>
      </c>
      <c r="F462" s="264"/>
    </row>
    <row r="463" spans="1:6" x14ac:dyDescent="0.35">
      <c r="A463" s="134" t="s">
        <v>6385</v>
      </c>
      <c r="B463" s="165" t="s">
        <v>1207</v>
      </c>
      <c r="C463" s="150"/>
      <c r="D463" s="150">
        <v>3800</v>
      </c>
      <c r="E463" s="150">
        <f t="shared" si="7"/>
        <v>2660</v>
      </c>
      <c r="F463" s="264"/>
    </row>
    <row r="464" spans="1:6" ht="31" x14ac:dyDescent="0.35">
      <c r="A464" s="134">
        <v>20</v>
      </c>
      <c r="B464" s="165" t="s">
        <v>3880</v>
      </c>
      <c r="C464" s="150"/>
      <c r="D464" s="150">
        <v>5700</v>
      </c>
      <c r="E464" s="150">
        <f t="shared" si="7"/>
        <v>3990</v>
      </c>
      <c r="F464" s="264" t="s">
        <v>3860</v>
      </c>
    </row>
    <row r="465" spans="1:6" x14ac:dyDescent="0.35">
      <c r="A465" s="204">
        <v>21</v>
      </c>
      <c r="B465" s="205" t="s">
        <v>3881</v>
      </c>
      <c r="C465" s="206"/>
      <c r="D465" s="609"/>
      <c r="E465" s="150"/>
      <c r="F465" s="272" t="s">
        <v>3565</v>
      </c>
    </row>
    <row r="466" spans="1:6" x14ac:dyDescent="0.35">
      <c r="A466" s="134" t="s">
        <v>115</v>
      </c>
      <c r="B466" s="124" t="s">
        <v>663</v>
      </c>
      <c r="C466" s="151"/>
      <c r="D466" s="608">
        <v>6500</v>
      </c>
      <c r="E466" s="150">
        <f t="shared" si="7"/>
        <v>4550</v>
      </c>
      <c r="F466" s="271"/>
    </row>
    <row r="467" spans="1:6" x14ac:dyDescent="0.35">
      <c r="A467" s="134" t="s">
        <v>117</v>
      </c>
      <c r="B467" s="124" t="s">
        <v>150</v>
      </c>
      <c r="C467" s="151"/>
      <c r="D467" s="608">
        <v>6100</v>
      </c>
      <c r="E467" s="150">
        <f t="shared" si="7"/>
        <v>4270</v>
      </c>
      <c r="F467" s="271"/>
    </row>
    <row r="468" spans="1:6" x14ac:dyDescent="0.35">
      <c r="A468" s="134" t="s">
        <v>7031</v>
      </c>
      <c r="B468" s="124" t="s">
        <v>153</v>
      </c>
      <c r="C468" s="151"/>
      <c r="D468" s="608">
        <v>5700</v>
      </c>
      <c r="E468" s="150">
        <f t="shared" si="7"/>
        <v>3990</v>
      </c>
      <c r="F468" s="271"/>
    </row>
    <row r="469" spans="1:6" x14ac:dyDescent="0.35">
      <c r="A469" s="134" t="s">
        <v>7032</v>
      </c>
      <c r="B469" s="124" t="s">
        <v>3874</v>
      </c>
      <c r="C469" s="151"/>
      <c r="D469" s="608">
        <v>5400</v>
      </c>
      <c r="E469" s="150">
        <f t="shared" si="7"/>
        <v>3780</v>
      </c>
      <c r="F469" s="258"/>
    </row>
    <row r="470" spans="1:6" s="89" customFormat="1" ht="31" x14ac:dyDescent="0.35">
      <c r="A470" s="134">
        <v>22</v>
      </c>
      <c r="B470" s="165" t="s">
        <v>3882</v>
      </c>
      <c r="C470" s="150"/>
      <c r="D470" s="608"/>
      <c r="E470" s="150"/>
      <c r="F470" s="270" t="s">
        <v>3565</v>
      </c>
    </row>
    <row r="471" spans="1:6" s="89" customFormat="1" x14ac:dyDescent="0.35">
      <c r="A471" s="134" t="s">
        <v>120</v>
      </c>
      <c r="B471" s="165" t="s">
        <v>150</v>
      </c>
      <c r="C471" s="150"/>
      <c r="D471" s="608">
        <v>6100</v>
      </c>
      <c r="E471" s="150">
        <f t="shared" si="7"/>
        <v>4270</v>
      </c>
      <c r="F471" s="258"/>
    </row>
    <row r="472" spans="1:6" s="89" customFormat="1" x14ac:dyDescent="0.35">
      <c r="A472" s="134" t="s">
        <v>123</v>
      </c>
      <c r="B472" s="165" t="s">
        <v>886</v>
      </c>
      <c r="C472" s="150"/>
      <c r="D472" s="608">
        <v>5800</v>
      </c>
      <c r="E472" s="150">
        <f t="shared" si="7"/>
        <v>4060</v>
      </c>
      <c r="F472" s="258"/>
    </row>
    <row r="473" spans="1:6" s="89" customFormat="1" x14ac:dyDescent="0.35">
      <c r="A473" s="134" t="s">
        <v>140</v>
      </c>
      <c r="B473" s="165" t="s">
        <v>984</v>
      </c>
      <c r="C473" s="150"/>
      <c r="D473" s="608">
        <v>5500</v>
      </c>
      <c r="E473" s="150">
        <f t="shared" si="7"/>
        <v>3850</v>
      </c>
      <c r="F473" s="258"/>
    </row>
    <row r="474" spans="1:6" ht="240" hidden="1" customHeight="1" x14ac:dyDescent="0.35">
      <c r="A474" s="716" t="s">
        <v>5566</v>
      </c>
      <c r="B474" s="717"/>
      <c r="C474" s="717"/>
      <c r="D474" s="717"/>
      <c r="E474" s="717"/>
      <c r="F474" s="718"/>
    </row>
    <row r="475" spans="1:6" x14ac:dyDescent="0.35">
      <c r="C475" s="208"/>
    </row>
    <row r="476" spans="1:6" x14ac:dyDescent="0.35">
      <c r="A476" s="197"/>
      <c r="B476" s="197"/>
      <c r="C476" s="208"/>
      <c r="D476" s="210"/>
      <c r="E476" s="210"/>
    </row>
    <row r="477" spans="1:6" x14ac:dyDescent="0.35">
      <c r="C477" s="208"/>
    </row>
  </sheetData>
  <autoFilter ref="E1:E477" xr:uid="{91AC42E6-87B7-4CE3-A997-883F07F785D0}"/>
  <mergeCells count="6">
    <mergeCell ref="A1:F1"/>
    <mergeCell ref="A2:F2"/>
    <mergeCell ref="A4:F4"/>
    <mergeCell ref="A5:F5"/>
    <mergeCell ref="A474:F474"/>
    <mergeCell ref="A3:F3"/>
  </mergeCells>
  <pageMargins left="0.78740157480314965" right="0.70866141732283472" top="0.70866141732283472" bottom="0.6692913385826772" header="0.31496062992125984" footer="0.31496062992125984"/>
  <pageSetup paperSize="9" orientation="landscape"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B58D-7A05-4E79-AB9A-052D3797C2F2}">
  <dimension ref="A1:N13"/>
  <sheetViews>
    <sheetView topLeftCell="A6" workbookViewId="0">
      <selection activeCell="O9" sqref="O9"/>
    </sheetView>
  </sheetViews>
  <sheetFormatPr defaultColWidth="9.1796875" defaultRowHeight="15.5" x14ac:dyDescent="0.35"/>
  <cols>
    <col min="1" max="1" width="41.26953125" style="213" customWidth="1"/>
    <col min="2" max="2" width="7.54296875" style="213" bestFit="1" customWidth="1"/>
    <col min="3" max="9" width="7.26953125" style="213" customWidth="1"/>
    <col min="10" max="13" width="7.26953125" style="193" customWidth="1"/>
    <col min="14" max="14" width="7.26953125" style="213" customWidth="1"/>
    <col min="15" max="16384" width="9.1796875" style="213"/>
  </cols>
  <sheetData>
    <row r="1" spans="1:14" s="214" customFormat="1" ht="51" customHeight="1" x14ac:dyDescent="0.35">
      <c r="A1" s="689" t="s">
        <v>3889</v>
      </c>
      <c r="B1" s="689"/>
      <c r="C1" s="689"/>
      <c r="D1" s="689"/>
      <c r="E1" s="689"/>
      <c r="F1" s="689"/>
      <c r="G1" s="689"/>
      <c r="H1" s="689"/>
      <c r="I1" s="689"/>
      <c r="J1" s="689"/>
      <c r="K1" s="689"/>
      <c r="L1" s="689"/>
      <c r="M1" s="689"/>
      <c r="N1" s="117"/>
    </row>
    <row r="2" spans="1:14" s="214" customFormat="1" ht="20.25" customHeight="1" x14ac:dyDescent="0.35">
      <c r="A2" s="715" t="s">
        <v>3452</v>
      </c>
      <c r="B2" s="715"/>
      <c r="C2" s="715"/>
      <c r="D2" s="715"/>
      <c r="E2" s="715"/>
      <c r="F2" s="715"/>
      <c r="G2" s="715"/>
      <c r="H2" s="715"/>
      <c r="I2" s="715"/>
      <c r="J2" s="715"/>
      <c r="K2" s="715"/>
      <c r="L2" s="715"/>
      <c r="M2" s="715"/>
    </row>
    <row r="3" spans="1:14" ht="68.25" customHeight="1" x14ac:dyDescent="0.35">
      <c r="A3" s="662" t="s">
        <v>1996</v>
      </c>
      <c r="B3" s="690" t="s">
        <v>3451</v>
      </c>
      <c r="C3" s="691"/>
      <c r="D3" s="691"/>
      <c r="E3" s="692"/>
      <c r="F3" s="662" t="s">
        <v>5127</v>
      </c>
      <c r="G3" s="662"/>
      <c r="H3" s="662"/>
      <c r="I3" s="662"/>
      <c r="J3" s="720" t="s">
        <v>7</v>
      </c>
      <c r="K3" s="721"/>
      <c r="L3" s="721"/>
      <c r="M3" s="722"/>
    </row>
    <row r="4" spans="1:14" ht="20.25" customHeight="1" x14ac:dyDescent="0.35">
      <c r="A4" s="723"/>
      <c r="B4" s="119" t="s">
        <v>1997</v>
      </c>
      <c r="C4" s="119" t="s">
        <v>1998</v>
      </c>
      <c r="D4" s="119" t="s">
        <v>1999</v>
      </c>
      <c r="E4" s="119" t="s">
        <v>2000</v>
      </c>
      <c r="F4" s="119" t="s">
        <v>1997</v>
      </c>
      <c r="G4" s="119" t="s">
        <v>1998</v>
      </c>
      <c r="H4" s="119" t="s">
        <v>1999</v>
      </c>
      <c r="I4" s="119" t="s">
        <v>2000</v>
      </c>
      <c r="J4" s="119" t="s">
        <v>1997</v>
      </c>
      <c r="K4" s="119" t="s">
        <v>1998</v>
      </c>
      <c r="L4" s="119" t="s">
        <v>1999</v>
      </c>
      <c r="M4" s="119" t="s">
        <v>2000</v>
      </c>
    </row>
    <row r="5" spans="1:14" ht="22.5" customHeight="1" x14ac:dyDescent="0.35">
      <c r="A5" s="144" t="s">
        <v>3884</v>
      </c>
      <c r="B5" s="123">
        <v>450</v>
      </c>
      <c r="C5" s="123">
        <v>430</v>
      </c>
      <c r="D5" s="123">
        <v>410</v>
      </c>
      <c r="E5" s="123">
        <v>390</v>
      </c>
      <c r="F5" s="123">
        <v>580</v>
      </c>
      <c r="G5" s="123">
        <v>560</v>
      </c>
      <c r="H5" s="123">
        <v>530</v>
      </c>
      <c r="I5" s="123">
        <v>500</v>
      </c>
      <c r="J5" s="141">
        <f>ROUND(F5*0.7,-1)</f>
        <v>410</v>
      </c>
      <c r="K5" s="141">
        <f t="shared" ref="K5:M5" si="0">ROUND(G5*0.7,-1)</f>
        <v>390</v>
      </c>
      <c r="L5" s="141">
        <f t="shared" si="0"/>
        <v>370</v>
      </c>
      <c r="M5" s="141">
        <f t="shared" si="0"/>
        <v>350</v>
      </c>
    </row>
    <row r="6" spans="1:14" s="214" customFormat="1" ht="23.25" customHeight="1" x14ac:dyDescent="0.35">
      <c r="A6" s="165" t="s">
        <v>3885</v>
      </c>
      <c r="B6" s="123">
        <v>420</v>
      </c>
      <c r="C6" s="123">
        <v>400</v>
      </c>
      <c r="D6" s="123">
        <v>380</v>
      </c>
      <c r="E6" s="215">
        <v>360</v>
      </c>
      <c r="F6" s="216">
        <v>540</v>
      </c>
      <c r="G6" s="134">
        <v>520</v>
      </c>
      <c r="H6" s="134">
        <v>490</v>
      </c>
      <c r="I6" s="134">
        <v>470</v>
      </c>
      <c r="J6" s="141">
        <f>ROUND(F6*0.7,-1)</f>
        <v>380</v>
      </c>
      <c r="K6" s="141">
        <f t="shared" ref="K6" si="1">ROUND(G6*0.7,-1)</f>
        <v>360</v>
      </c>
      <c r="L6" s="141">
        <f t="shared" ref="L6" si="2">ROUND(H6*0.7,-1)</f>
        <v>340</v>
      </c>
      <c r="M6" s="141">
        <f t="shared" ref="M6" si="3">ROUND(I6*0.7,-1)</f>
        <v>330</v>
      </c>
    </row>
    <row r="7" spans="1:14" ht="36" customHeight="1" x14ac:dyDescent="0.35">
      <c r="A7" s="719" t="s">
        <v>2008</v>
      </c>
      <c r="B7" s="719"/>
      <c r="C7" s="719"/>
      <c r="D7" s="719"/>
      <c r="E7" s="719"/>
      <c r="F7" s="719"/>
      <c r="G7" s="719"/>
      <c r="H7" s="719"/>
      <c r="I7" s="719"/>
      <c r="J7" s="719"/>
      <c r="K7" s="719"/>
      <c r="L7" s="719"/>
      <c r="M7" s="719"/>
    </row>
    <row r="8" spans="1:14" ht="20.25" customHeight="1" x14ac:dyDescent="0.35">
      <c r="A8" s="715" t="s">
        <v>3452</v>
      </c>
      <c r="B8" s="715"/>
      <c r="C8" s="715"/>
      <c r="D8" s="715"/>
      <c r="E8" s="715"/>
      <c r="F8" s="715"/>
      <c r="G8" s="715"/>
      <c r="H8" s="715"/>
      <c r="I8" s="715"/>
      <c r="J8" s="715"/>
      <c r="K8" s="715"/>
      <c r="L8" s="715"/>
      <c r="M8" s="715"/>
    </row>
    <row r="9" spans="1:14" ht="66.75" customHeight="1" x14ac:dyDescent="0.35">
      <c r="A9" s="662" t="s">
        <v>1996</v>
      </c>
      <c r="B9" s="690" t="s">
        <v>3451</v>
      </c>
      <c r="C9" s="691"/>
      <c r="D9" s="691"/>
      <c r="E9" s="692"/>
      <c r="F9" s="662" t="s">
        <v>5127</v>
      </c>
      <c r="G9" s="662"/>
      <c r="H9" s="662"/>
      <c r="I9" s="662"/>
      <c r="J9" s="720" t="s">
        <v>7</v>
      </c>
      <c r="K9" s="721"/>
      <c r="L9" s="721"/>
      <c r="M9" s="722"/>
    </row>
    <row r="10" spans="1:14" ht="24" customHeight="1" x14ac:dyDescent="0.35">
      <c r="A10" s="662"/>
      <c r="B10" s="119" t="s">
        <v>1997</v>
      </c>
      <c r="C10" s="119" t="s">
        <v>1998</v>
      </c>
      <c r="D10" s="119" t="s">
        <v>1999</v>
      </c>
      <c r="E10" s="119" t="s">
        <v>2000</v>
      </c>
      <c r="F10" s="119" t="s">
        <v>1997</v>
      </c>
      <c r="G10" s="119" t="s">
        <v>1998</v>
      </c>
      <c r="H10" s="119" t="s">
        <v>1999</v>
      </c>
      <c r="I10" s="119" t="s">
        <v>2000</v>
      </c>
      <c r="J10" s="119" t="s">
        <v>1997</v>
      </c>
      <c r="K10" s="119" t="s">
        <v>1998</v>
      </c>
      <c r="L10" s="119" t="s">
        <v>1999</v>
      </c>
      <c r="M10" s="119" t="s">
        <v>2000</v>
      </c>
    </row>
    <row r="11" spans="1:14" s="214" customFormat="1" ht="21" customHeight="1" x14ac:dyDescent="0.35">
      <c r="A11" s="165" t="s">
        <v>3886</v>
      </c>
      <c r="B11" s="123">
        <v>400</v>
      </c>
      <c r="C11" s="123">
        <v>370</v>
      </c>
      <c r="D11" s="123">
        <v>340</v>
      </c>
      <c r="E11" s="215">
        <v>310</v>
      </c>
      <c r="F11" s="216">
        <v>520</v>
      </c>
      <c r="G11" s="134">
        <v>480</v>
      </c>
      <c r="H11" s="134">
        <v>440</v>
      </c>
      <c r="I11" s="134">
        <v>400</v>
      </c>
      <c r="J11" s="141">
        <f>ROUND(F11*0.7,-1)</f>
        <v>360</v>
      </c>
      <c r="K11" s="141">
        <f t="shared" ref="K11:M11" si="4">ROUND(G11*0.7,-1)</f>
        <v>340</v>
      </c>
      <c r="L11" s="141">
        <f t="shared" si="4"/>
        <v>310</v>
      </c>
      <c r="M11" s="141">
        <f t="shared" si="4"/>
        <v>280</v>
      </c>
    </row>
    <row r="12" spans="1:14" s="214" customFormat="1" ht="31" x14ac:dyDescent="0.35">
      <c r="A12" s="165" t="s">
        <v>3887</v>
      </c>
      <c r="B12" s="123">
        <v>350</v>
      </c>
      <c r="C12" s="123">
        <v>320</v>
      </c>
      <c r="D12" s="123">
        <v>290</v>
      </c>
      <c r="E12" s="215">
        <v>260</v>
      </c>
      <c r="F12" s="216">
        <v>450</v>
      </c>
      <c r="G12" s="134">
        <v>410</v>
      </c>
      <c r="H12" s="134">
        <v>370</v>
      </c>
      <c r="I12" s="134">
        <v>330</v>
      </c>
      <c r="J12" s="141">
        <f t="shared" ref="J12:J13" si="5">ROUND(F12*0.7,-1)</f>
        <v>320</v>
      </c>
      <c r="K12" s="141">
        <f t="shared" ref="K12:K13" si="6">ROUND(G12*0.7,-1)</f>
        <v>290</v>
      </c>
      <c r="L12" s="141">
        <f t="shared" ref="L12:L13" si="7">ROUND(H12*0.7,-1)</f>
        <v>260</v>
      </c>
      <c r="M12" s="141">
        <f t="shared" ref="M12:M13" si="8">ROUND(I12*0.7,-1)</f>
        <v>230</v>
      </c>
    </row>
    <row r="13" spans="1:14" s="214" customFormat="1" ht="34.5" customHeight="1" x14ac:dyDescent="0.35">
      <c r="A13" s="165" t="s">
        <v>3888</v>
      </c>
      <c r="B13" s="123">
        <v>300</v>
      </c>
      <c r="C13" s="123">
        <v>270</v>
      </c>
      <c r="D13" s="123">
        <v>240</v>
      </c>
      <c r="E13" s="215">
        <v>210</v>
      </c>
      <c r="F13" s="123">
        <v>390</v>
      </c>
      <c r="G13" s="134">
        <v>350</v>
      </c>
      <c r="H13" s="123">
        <v>310</v>
      </c>
      <c r="I13" s="215">
        <v>270</v>
      </c>
      <c r="J13" s="141">
        <f t="shared" si="5"/>
        <v>270</v>
      </c>
      <c r="K13" s="141">
        <f t="shared" si="6"/>
        <v>250</v>
      </c>
      <c r="L13" s="141">
        <f t="shared" si="7"/>
        <v>220</v>
      </c>
      <c r="M13" s="141">
        <f t="shared" si="8"/>
        <v>190</v>
      </c>
    </row>
  </sheetData>
  <mergeCells count="12">
    <mergeCell ref="A1:M1"/>
    <mergeCell ref="A2:M2"/>
    <mergeCell ref="A3:A4"/>
    <mergeCell ref="B3:E3"/>
    <mergeCell ref="F3:I3"/>
    <mergeCell ref="J3:M3"/>
    <mergeCell ref="A7:M7"/>
    <mergeCell ref="A8:M8"/>
    <mergeCell ref="A9:A10"/>
    <mergeCell ref="B9:E9"/>
    <mergeCell ref="F9:I9"/>
    <mergeCell ref="J9:M9"/>
  </mergeCells>
  <pageMargins left="0.78740157480314965"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82A3-F5F6-41F3-9931-91F478535CD4}">
  <dimension ref="A1:N387"/>
  <sheetViews>
    <sheetView workbookViewId="0">
      <selection activeCell="A2" sqref="A2:F2"/>
    </sheetView>
  </sheetViews>
  <sheetFormatPr defaultColWidth="9.1796875" defaultRowHeight="15.5" x14ac:dyDescent="0.35"/>
  <cols>
    <col min="1" max="1" width="7.36328125" style="89" customWidth="1"/>
    <col min="2" max="2" width="44.54296875" style="143" customWidth="1"/>
    <col min="3" max="3" width="11.36328125" style="152" customWidth="1"/>
    <col min="4" max="4" width="8.81640625" style="152" customWidth="1"/>
    <col min="5" max="5" width="16.81640625" style="152" customWidth="1"/>
    <col min="6" max="6" width="40.81640625" style="263" customWidth="1"/>
    <col min="7" max="7" width="15.26953125" style="140" hidden="1" customWidth="1"/>
    <col min="8" max="9" width="15.26953125" style="140" customWidth="1"/>
    <col min="10" max="10" width="44.453125" style="142" customWidth="1"/>
    <col min="11" max="11" width="9.7265625" style="89" customWidth="1"/>
    <col min="12" max="12" width="10.453125" style="89" hidden="1" customWidth="1"/>
    <col min="13" max="13" width="0" style="89" hidden="1" customWidth="1"/>
    <col min="14" max="14" width="10.7265625" style="89" hidden="1" customWidth="1"/>
    <col min="15" max="16384" width="9.1796875" style="89"/>
  </cols>
  <sheetData>
    <row r="1" spans="1:14" s="2" customFormat="1" x14ac:dyDescent="0.35">
      <c r="A1" s="687" t="s">
        <v>7043</v>
      </c>
      <c r="B1" s="687"/>
      <c r="C1" s="687"/>
      <c r="D1" s="687"/>
      <c r="E1" s="687"/>
      <c r="F1" s="687"/>
      <c r="G1" s="77"/>
      <c r="H1" s="77"/>
      <c r="I1" s="77"/>
      <c r="J1" s="77"/>
      <c r="K1" s="77"/>
      <c r="L1" s="77"/>
      <c r="M1" s="77"/>
    </row>
    <row r="2" spans="1:14" s="2" customFormat="1" ht="32.5" customHeight="1" x14ac:dyDescent="0.35">
      <c r="A2" s="688" t="s">
        <v>6401</v>
      </c>
      <c r="B2" s="688"/>
      <c r="C2" s="688"/>
      <c r="D2" s="688"/>
      <c r="E2" s="688"/>
      <c r="F2" s="688"/>
      <c r="G2" s="106"/>
      <c r="H2" s="106"/>
      <c r="I2" s="106"/>
      <c r="J2" s="106"/>
      <c r="K2" s="106"/>
      <c r="L2" s="106"/>
      <c r="M2" s="106"/>
    </row>
    <row r="3" spans="1:14" s="2" customFormat="1" ht="20.5" hidden="1" customHeight="1" x14ac:dyDescent="0.35">
      <c r="A3" s="629" t="s">
        <v>5569</v>
      </c>
      <c r="B3" s="629"/>
      <c r="C3" s="629"/>
      <c r="D3" s="629"/>
      <c r="E3" s="629"/>
      <c r="F3" s="629"/>
      <c r="G3" s="106"/>
      <c r="H3" s="106"/>
      <c r="I3" s="106"/>
      <c r="J3" s="106"/>
      <c r="K3" s="106"/>
      <c r="L3" s="106"/>
      <c r="M3" s="106"/>
    </row>
    <row r="4" spans="1:14" s="2" customFormat="1" ht="35.5" customHeight="1" x14ac:dyDescent="0.35">
      <c r="A4" s="682" t="s">
        <v>1993</v>
      </c>
      <c r="B4" s="682"/>
      <c r="C4" s="682"/>
      <c r="D4" s="682"/>
      <c r="E4" s="682"/>
      <c r="F4" s="682"/>
      <c r="G4" s="106"/>
      <c r="H4" s="106"/>
      <c r="I4" s="106"/>
      <c r="J4" s="106"/>
      <c r="K4" s="106"/>
      <c r="L4" s="106"/>
      <c r="M4" s="106"/>
      <c r="N4" s="137"/>
    </row>
    <row r="5" spans="1:14" s="25" customFormat="1" x14ac:dyDescent="0.35">
      <c r="B5" s="724" t="s">
        <v>2009</v>
      </c>
      <c r="C5" s="724"/>
      <c r="D5" s="724"/>
      <c r="E5" s="724"/>
      <c r="F5" s="724"/>
      <c r="G5" s="118"/>
      <c r="H5" s="118"/>
      <c r="I5" s="118"/>
      <c r="J5" s="118"/>
      <c r="N5" s="138"/>
    </row>
    <row r="6" spans="1:14" s="121" customFormat="1" ht="86.5" customHeight="1" x14ac:dyDescent="0.35">
      <c r="A6" s="119" t="s">
        <v>2010</v>
      </c>
      <c r="B6" s="338" t="s">
        <v>2011</v>
      </c>
      <c r="C6" s="247" t="s">
        <v>5122</v>
      </c>
      <c r="D6" s="368" t="s">
        <v>6</v>
      </c>
      <c r="E6" s="278" t="s">
        <v>7</v>
      </c>
      <c r="F6" s="179" t="s">
        <v>11</v>
      </c>
    </row>
    <row r="7" spans="1:14" x14ac:dyDescent="0.35">
      <c r="A7" s="120" t="s">
        <v>12</v>
      </c>
      <c r="B7" s="611" t="s">
        <v>2012</v>
      </c>
      <c r="C7" s="612"/>
      <c r="D7" s="612"/>
      <c r="E7" s="612"/>
      <c r="F7" s="359"/>
    </row>
    <row r="8" spans="1:14" x14ac:dyDescent="0.35">
      <c r="A8" s="120">
        <v>1</v>
      </c>
      <c r="B8" s="611" t="s">
        <v>2013</v>
      </c>
      <c r="C8" s="145"/>
      <c r="D8" s="145"/>
      <c r="E8" s="145"/>
      <c r="F8" s="359"/>
    </row>
    <row r="9" spans="1:14" ht="31" x14ac:dyDescent="0.35">
      <c r="A9" s="123" t="s">
        <v>67</v>
      </c>
      <c r="B9" s="613" t="s">
        <v>5674</v>
      </c>
      <c r="C9" s="146">
        <v>800</v>
      </c>
      <c r="D9" s="146">
        <v>900</v>
      </c>
      <c r="E9" s="146">
        <f>ROUND(D9*0.7,-1)</f>
        <v>630</v>
      </c>
      <c r="F9" s="360" t="s">
        <v>2014</v>
      </c>
    </row>
    <row r="10" spans="1:14" x14ac:dyDescent="0.35">
      <c r="A10" s="123" t="s">
        <v>69</v>
      </c>
      <c r="B10" s="613" t="s">
        <v>2015</v>
      </c>
      <c r="C10" s="146">
        <v>900</v>
      </c>
      <c r="D10" s="146">
        <v>1200</v>
      </c>
      <c r="E10" s="146">
        <f t="shared" ref="E10:E72" si="0">ROUND(D10*0.7,-1)</f>
        <v>840</v>
      </c>
      <c r="F10" s="270"/>
    </row>
    <row r="11" spans="1:14" x14ac:dyDescent="0.35">
      <c r="A11" s="123" t="s">
        <v>71</v>
      </c>
      <c r="B11" s="613" t="s">
        <v>2016</v>
      </c>
      <c r="C11" s="146">
        <v>1500</v>
      </c>
      <c r="D11" s="146">
        <v>2000</v>
      </c>
      <c r="E11" s="146">
        <f t="shared" si="0"/>
        <v>1400</v>
      </c>
      <c r="F11" s="270"/>
    </row>
    <row r="12" spans="1:14" x14ac:dyDescent="0.35">
      <c r="A12" s="123" t="s">
        <v>389</v>
      </c>
      <c r="B12" s="613" t="s">
        <v>2017</v>
      </c>
      <c r="C12" s="146">
        <v>900</v>
      </c>
      <c r="D12" s="146">
        <v>1200</v>
      </c>
      <c r="E12" s="146">
        <f t="shared" si="0"/>
        <v>840</v>
      </c>
      <c r="F12" s="270"/>
    </row>
    <row r="13" spans="1:14" x14ac:dyDescent="0.35">
      <c r="A13" s="123" t="s">
        <v>1886</v>
      </c>
      <c r="B13" s="613" t="s">
        <v>5675</v>
      </c>
      <c r="C13" s="146">
        <v>1000</v>
      </c>
      <c r="D13" s="146">
        <v>1300</v>
      </c>
      <c r="E13" s="146">
        <f t="shared" si="0"/>
        <v>910</v>
      </c>
      <c r="F13" s="359"/>
    </row>
    <row r="14" spans="1:14" x14ac:dyDescent="0.35">
      <c r="A14" s="120">
        <v>2</v>
      </c>
      <c r="B14" s="611" t="s">
        <v>2018</v>
      </c>
      <c r="C14" s="146"/>
      <c r="D14" s="589"/>
      <c r="E14" s="146"/>
      <c r="F14" s="359"/>
    </row>
    <row r="15" spans="1:14" ht="31" x14ac:dyDescent="0.35">
      <c r="A15" s="123" t="s">
        <v>74</v>
      </c>
      <c r="B15" s="613" t="s">
        <v>5676</v>
      </c>
      <c r="C15" s="146">
        <v>1000</v>
      </c>
      <c r="D15" s="146">
        <v>1500</v>
      </c>
      <c r="E15" s="146">
        <f t="shared" si="0"/>
        <v>1050</v>
      </c>
      <c r="F15" s="359"/>
    </row>
    <row r="16" spans="1:14" x14ac:dyDescent="0.35">
      <c r="A16" s="120">
        <v>3</v>
      </c>
      <c r="B16" s="611" t="s">
        <v>2019</v>
      </c>
      <c r="C16" s="146"/>
      <c r="D16" s="589"/>
      <c r="E16" s="146"/>
      <c r="F16" s="270"/>
    </row>
    <row r="17" spans="1:6" ht="31" x14ac:dyDescent="0.35">
      <c r="A17" s="123" t="s">
        <v>83</v>
      </c>
      <c r="B17" s="613" t="s">
        <v>5677</v>
      </c>
      <c r="C17" s="146">
        <v>700</v>
      </c>
      <c r="D17" s="146">
        <v>1000</v>
      </c>
      <c r="E17" s="146">
        <f t="shared" si="0"/>
        <v>700</v>
      </c>
      <c r="F17" s="361"/>
    </row>
    <row r="18" spans="1:6" x14ac:dyDescent="0.35">
      <c r="A18" s="123" t="s">
        <v>84</v>
      </c>
      <c r="B18" s="613" t="s">
        <v>2020</v>
      </c>
      <c r="C18" s="146">
        <v>750</v>
      </c>
      <c r="D18" s="146">
        <v>1200</v>
      </c>
      <c r="E18" s="146">
        <f t="shared" si="0"/>
        <v>840</v>
      </c>
      <c r="F18" s="270"/>
    </row>
    <row r="19" spans="1:6" x14ac:dyDescent="0.35">
      <c r="A19" s="123" t="s">
        <v>1426</v>
      </c>
      <c r="B19" s="613" t="s">
        <v>2021</v>
      </c>
      <c r="C19" s="146">
        <v>800</v>
      </c>
      <c r="D19" s="146">
        <v>1400</v>
      </c>
      <c r="E19" s="146">
        <f t="shared" si="0"/>
        <v>980</v>
      </c>
      <c r="F19" s="270"/>
    </row>
    <row r="20" spans="1:6" x14ac:dyDescent="0.35">
      <c r="A20" s="123" t="s">
        <v>2022</v>
      </c>
      <c r="B20" s="613" t="s">
        <v>2023</v>
      </c>
      <c r="C20" s="146">
        <v>900</v>
      </c>
      <c r="D20" s="146">
        <v>1800</v>
      </c>
      <c r="E20" s="146">
        <f t="shared" si="0"/>
        <v>1260</v>
      </c>
      <c r="F20" s="270"/>
    </row>
    <row r="21" spans="1:6" x14ac:dyDescent="0.35">
      <c r="A21" s="123" t="s">
        <v>2024</v>
      </c>
      <c r="B21" s="613" t="s">
        <v>2025</v>
      </c>
      <c r="C21" s="146">
        <v>1000</v>
      </c>
      <c r="D21" s="146">
        <v>2000</v>
      </c>
      <c r="E21" s="146">
        <f t="shared" si="0"/>
        <v>1400</v>
      </c>
      <c r="F21" s="270"/>
    </row>
    <row r="22" spans="1:6" x14ac:dyDescent="0.35">
      <c r="A22" s="123" t="s">
        <v>2026</v>
      </c>
      <c r="B22" s="613" t="s">
        <v>2027</v>
      </c>
      <c r="C22" s="146">
        <v>1200</v>
      </c>
      <c r="D22" s="146">
        <v>2200</v>
      </c>
      <c r="E22" s="146">
        <f t="shared" si="0"/>
        <v>1540</v>
      </c>
      <c r="F22" s="270"/>
    </row>
    <row r="23" spans="1:6" x14ac:dyDescent="0.35">
      <c r="A23" s="123" t="s">
        <v>2028</v>
      </c>
      <c r="B23" s="613" t="s">
        <v>2029</v>
      </c>
      <c r="C23" s="146">
        <v>1500</v>
      </c>
      <c r="D23" s="146">
        <v>2500</v>
      </c>
      <c r="E23" s="146">
        <f t="shared" si="0"/>
        <v>1750</v>
      </c>
      <c r="F23" s="725" t="s">
        <v>5821</v>
      </c>
    </row>
    <row r="24" spans="1:6" x14ac:dyDescent="0.35">
      <c r="A24" s="123" t="s">
        <v>2030</v>
      </c>
      <c r="B24" s="613" t="s">
        <v>2031</v>
      </c>
      <c r="C24" s="146">
        <v>2500</v>
      </c>
      <c r="D24" s="146">
        <v>4000</v>
      </c>
      <c r="E24" s="146">
        <f t="shared" si="0"/>
        <v>2800</v>
      </c>
      <c r="F24" s="726"/>
    </row>
    <row r="25" spans="1:6" ht="31" x14ac:dyDescent="0.35">
      <c r="A25" s="123" t="s">
        <v>2032</v>
      </c>
      <c r="B25" s="613" t="s">
        <v>2033</v>
      </c>
      <c r="C25" s="116">
        <v>3000</v>
      </c>
      <c r="D25" s="146">
        <v>5000</v>
      </c>
      <c r="E25" s="146">
        <f t="shared" si="0"/>
        <v>3500</v>
      </c>
      <c r="F25" s="726"/>
    </row>
    <row r="26" spans="1:6" ht="31" x14ac:dyDescent="0.35">
      <c r="A26" s="126" t="s">
        <v>83</v>
      </c>
      <c r="B26" s="613" t="s">
        <v>2034</v>
      </c>
      <c r="C26" s="116">
        <v>5000</v>
      </c>
      <c r="D26" s="146">
        <v>8000</v>
      </c>
      <c r="E26" s="146">
        <f t="shared" si="0"/>
        <v>5600</v>
      </c>
      <c r="F26" s="726"/>
    </row>
    <row r="27" spans="1:6" ht="31" x14ac:dyDescent="0.35">
      <c r="A27" s="123" t="s">
        <v>2035</v>
      </c>
      <c r="B27" s="613" t="s">
        <v>2036</v>
      </c>
      <c r="C27" s="116">
        <v>4500</v>
      </c>
      <c r="D27" s="146">
        <v>6000</v>
      </c>
      <c r="E27" s="146">
        <f t="shared" si="0"/>
        <v>4200</v>
      </c>
      <c r="F27" s="727"/>
    </row>
    <row r="28" spans="1:6" x14ac:dyDescent="0.35">
      <c r="A28" s="123" t="s">
        <v>2037</v>
      </c>
      <c r="B28" s="613" t="s">
        <v>2038</v>
      </c>
      <c r="C28" s="116">
        <v>4000</v>
      </c>
      <c r="D28" s="146">
        <v>5000</v>
      </c>
      <c r="E28" s="146">
        <f t="shared" si="0"/>
        <v>3500</v>
      </c>
      <c r="F28" s="270"/>
    </row>
    <row r="29" spans="1:6" x14ac:dyDescent="0.35">
      <c r="A29" s="123" t="s">
        <v>2039</v>
      </c>
      <c r="B29" s="613" t="s">
        <v>2040</v>
      </c>
      <c r="C29" s="116">
        <v>3500</v>
      </c>
      <c r="D29" s="146">
        <v>4500</v>
      </c>
      <c r="E29" s="146">
        <f t="shared" si="0"/>
        <v>3150</v>
      </c>
      <c r="F29" s="270"/>
    </row>
    <row r="30" spans="1:6" x14ac:dyDescent="0.35">
      <c r="A30" s="123" t="s">
        <v>2041</v>
      </c>
      <c r="B30" s="613" t="s">
        <v>2042</v>
      </c>
      <c r="C30" s="116">
        <v>3000</v>
      </c>
      <c r="D30" s="146">
        <v>4000</v>
      </c>
      <c r="E30" s="146">
        <f t="shared" si="0"/>
        <v>2800</v>
      </c>
      <c r="F30" s="361"/>
    </row>
    <row r="31" spans="1:6" x14ac:dyDescent="0.35">
      <c r="A31" s="123" t="s">
        <v>2043</v>
      </c>
      <c r="B31" s="613" t="s">
        <v>2044</v>
      </c>
      <c r="C31" s="146">
        <v>2800</v>
      </c>
      <c r="D31" s="146">
        <v>3500</v>
      </c>
      <c r="E31" s="146">
        <f t="shared" si="0"/>
        <v>2450</v>
      </c>
      <c r="F31" s="270"/>
    </row>
    <row r="32" spans="1:6" ht="31" x14ac:dyDescent="0.35">
      <c r="A32" s="123" t="s">
        <v>2045</v>
      </c>
      <c r="B32" s="613" t="s">
        <v>5678</v>
      </c>
      <c r="C32" s="146">
        <v>1000</v>
      </c>
      <c r="D32" s="146">
        <v>1300</v>
      </c>
      <c r="E32" s="146">
        <f t="shared" si="0"/>
        <v>910</v>
      </c>
      <c r="F32" s="270"/>
    </row>
    <row r="33" spans="1:6" x14ac:dyDescent="0.35">
      <c r="A33" s="120">
        <v>4</v>
      </c>
      <c r="B33" s="611" t="s">
        <v>2046</v>
      </c>
      <c r="C33" s="148"/>
      <c r="D33" s="589"/>
      <c r="E33" s="146"/>
      <c r="F33" s="359"/>
    </row>
    <row r="34" spans="1:6" ht="42" x14ac:dyDescent="0.35">
      <c r="A34" s="123" t="s">
        <v>31</v>
      </c>
      <c r="B34" s="613" t="s">
        <v>5679</v>
      </c>
      <c r="C34" s="148">
        <v>1300</v>
      </c>
      <c r="D34" s="146">
        <v>2000</v>
      </c>
      <c r="E34" s="146">
        <f t="shared" si="0"/>
        <v>1400</v>
      </c>
      <c r="F34" s="244" t="s">
        <v>5144</v>
      </c>
    </row>
    <row r="35" spans="1:6" x14ac:dyDescent="0.35">
      <c r="A35" s="123" t="s">
        <v>34</v>
      </c>
      <c r="B35" s="613" t="s">
        <v>2047</v>
      </c>
      <c r="C35" s="148">
        <v>1800</v>
      </c>
      <c r="D35" s="146">
        <v>3000</v>
      </c>
      <c r="E35" s="146">
        <f t="shared" si="0"/>
        <v>2100</v>
      </c>
      <c r="F35" s="362"/>
    </row>
    <row r="36" spans="1:6" ht="42" x14ac:dyDescent="0.35">
      <c r="A36" s="123" t="s">
        <v>578</v>
      </c>
      <c r="B36" s="613" t="s">
        <v>2048</v>
      </c>
      <c r="C36" s="148">
        <v>2800</v>
      </c>
      <c r="D36" s="146">
        <v>4000</v>
      </c>
      <c r="E36" s="146">
        <f t="shared" si="0"/>
        <v>2800</v>
      </c>
      <c r="F36" s="244" t="s">
        <v>5145</v>
      </c>
    </row>
    <row r="37" spans="1:6" ht="46.5" x14ac:dyDescent="0.35">
      <c r="A37" s="123" t="s">
        <v>1691</v>
      </c>
      <c r="B37" s="613" t="s">
        <v>5680</v>
      </c>
      <c r="C37" s="148">
        <v>4000</v>
      </c>
      <c r="D37" s="146">
        <v>6000</v>
      </c>
      <c r="E37" s="146">
        <f t="shared" si="0"/>
        <v>4200</v>
      </c>
      <c r="F37" s="359"/>
    </row>
    <row r="38" spans="1:6" x14ac:dyDescent="0.35">
      <c r="A38" s="120">
        <v>5</v>
      </c>
      <c r="B38" s="611" t="s">
        <v>2049</v>
      </c>
      <c r="C38" s="148"/>
      <c r="D38" s="589"/>
      <c r="E38" s="146"/>
      <c r="F38" s="359"/>
    </row>
    <row r="39" spans="1:6" ht="31" x14ac:dyDescent="0.35">
      <c r="A39" s="123" t="s">
        <v>509</v>
      </c>
      <c r="B39" s="65" t="s">
        <v>2050</v>
      </c>
      <c r="C39" s="148">
        <v>5000</v>
      </c>
      <c r="D39" s="146">
        <v>7000</v>
      </c>
      <c r="E39" s="146">
        <f t="shared" si="0"/>
        <v>4900</v>
      </c>
      <c r="F39" s="359"/>
    </row>
    <row r="40" spans="1:6" ht="70" x14ac:dyDescent="0.35">
      <c r="A40" s="123" t="s">
        <v>511</v>
      </c>
      <c r="B40" s="124" t="s">
        <v>5767</v>
      </c>
      <c r="C40" s="148">
        <v>5500</v>
      </c>
      <c r="D40" s="146">
        <v>8000</v>
      </c>
      <c r="E40" s="146">
        <f t="shared" si="0"/>
        <v>5600</v>
      </c>
      <c r="F40" s="363" t="s">
        <v>5768</v>
      </c>
    </row>
    <row r="41" spans="1:6" ht="31" x14ac:dyDescent="0.35">
      <c r="A41" s="123" t="s">
        <v>777</v>
      </c>
      <c r="B41" s="65" t="s">
        <v>2051</v>
      </c>
      <c r="C41" s="148">
        <v>7000</v>
      </c>
      <c r="D41" s="146">
        <v>10000</v>
      </c>
      <c r="E41" s="146">
        <f t="shared" si="0"/>
        <v>7000</v>
      </c>
      <c r="F41" s="359"/>
    </row>
    <row r="42" spans="1:6" ht="46.5" x14ac:dyDescent="0.35">
      <c r="A42" s="123" t="s">
        <v>983</v>
      </c>
      <c r="B42" s="124" t="s">
        <v>5769</v>
      </c>
      <c r="C42" s="148">
        <v>6500</v>
      </c>
      <c r="D42" s="146">
        <v>9000</v>
      </c>
      <c r="E42" s="146">
        <f t="shared" si="0"/>
        <v>6300</v>
      </c>
      <c r="F42" s="270" t="s">
        <v>5822</v>
      </c>
    </row>
    <row r="43" spans="1:6" ht="31" x14ac:dyDescent="0.35">
      <c r="A43" s="123" t="s">
        <v>2052</v>
      </c>
      <c r="B43" s="65" t="s">
        <v>5770</v>
      </c>
      <c r="C43" s="148">
        <v>6000</v>
      </c>
      <c r="D43" s="146">
        <v>8000</v>
      </c>
      <c r="E43" s="146">
        <f t="shared" si="0"/>
        <v>5600</v>
      </c>
      <c r="F43" s="359"/>
    </row>
    <row r="44" spans="1:6" ht="42" x14ac:dyDescent="0.35">
      <c r="A44" s="123" t="s">
        <v>2053</v>
      </c>
      <c r="B44" s="124" t="s">
        <v>5771</v>
      </c>
      <c r="C44" s="148">
        <v>5000</v>
      </c>
      <c r="D44" s="146">
        <v>7000</v>
      </c>
      <c r="E44" s="146">
        <f t="shared" si="0"/>
        <v>4900</v>
      </c>
      <c r="F44" s="270" t="s">
        <v>5823</v>
      </c>
    </row>
    <row r="45" spans="1:6" ht="196" x14ac:dyDescent="0.35">
      <c r="A45" s="614" t="s">
        <v>2054</v>
      </c>
      <c r="B45" s="615" t="s">
        <v>2055</v>
      </c>
      <c r="C45" s="148">
        <v>3500</v>
      </c>
      <c r="D45" s="146">
        <v>5000</v>
      </c>
      <c r="E45" s="146">
        <f t="shared" si="0"/>
        <v>3500</v>
      </c>
      <c r="F45" s="621" t="s">
        <v>5824</v>
      </c>
    </row>
    <row r="46" spans="1:6" ht="46.5" x14ac:dyDescent="0.35">
      <c r="A46" s="128" t="s">
        <v>2056</v>
      </c>
      <c r="B46" s="124" t="s">
        <v>5772</v>
      </c>
      <c r="C46" s="148">
        <v>2000</v>
      </c>
      <c r="D46" s="146">
        <v>3000</v>
      </c>
      <c r="E46" s="146">
        <f t="shared" si="0"/>
        <v>2100</v>
      </c>
      <c r="F46" s="363" t="s">
        <v>5146</v>
      </c>
    </row>
    <row r="47" spans="1:6" ht="42" x14ac:dyDescent="0.35">
      <c r="A47" s="120">
        <v>6</v>
      </c>
      <c r="B47" s="616" t="s">
        <v>2057</v>
      </c>
      <c r="C47" s="148"/>
      <c r="D47" s="589"/>
      <c r="E47" s="146"/>
      <c r="F47" s="181" t="s">
        <v>5825</v>
      </c>
    </row>
    <row r="48" spans="1:6" ht="31" x14ac:dyDescent="0.35">
      <c r="A48" s="123" t="s">
        <v>327</v>
      </c>
      <c r="B48" s="124" t="s">
        <v>5681</v>
      </c>
      <c r="C48" s="148">
        <v>500</v>
      </c>
      <c r="D48" s="146">
        <v>700</v>
      </c>
      <c r="E48" s="146">
        <f t="shared" si="0"/>
        <v>490</v>
      </c>
      <c r="F48" s="359"/>
    </row>
    <row r="49" spans="1:6" ht="31" x14ac:dyDescent="0.35">
      <c r="A49" s="123" t="s">
        <v>329</v>
      </c>
      <c r="B49" s="124" t="s">
        <v>2058</v>
      </c>
      <c r="C49" s="148">
        <v>650</v>
      </c>
      <c r="D49" s="146">
        <v>900</v>
      </c>
      <c r="E49" s="146">
        <f t="shared" si="0"/>
        <v>630</v>
      </c>
      <c r="F49" s="359"/>
    </row>
    <row r="50" spans="1:6" x14ac:dyDescent="0.35">
      <c r="A50" s="123" t="s">
        <v>653</v>
      </c>
      <c r="B50" s="124" t="s">
        <v>2059</v>
      </c>
      <c r="C50" s="148">
        <v>700</v>
      </c>
      <c r="D50" s="146">
        <v>900</v>
      </c>
      <c r="E50" s="146">
        <f t="shared" si="0"/>
        <v>630</v>
      </c>
      <c r="F50" s="359"/>
    </row>
    <row r="51" spans="1:6" x14ac:dyDescent="0.35">
      <c r="A51" s="123" t="s">
        <v>1980</v>
      </c>
      <c r="B51" s="124" t="s">
        <v>2060</v>
      </c>
      <c r="C51" s="148">
        <v>450</v>
      </c>
      <c r="D51" s="146">
        <v>600</v>
      </c>
      <c r="E51" s="146">
        <f t="shared" si="0"/>
        <v>420</v>
      </c>
      <c r="F51" s="359"/>
    </row>
    <row r="52" spans="1:6" ht="31" x14ac:dyDescent="0.35">
      <c r="A52" s="123" t="s">
        <v>2061</v>
      </c>
      <c r="B52" s="124" t="s">
        <v>5682</v>
      </c>
      <c r="C52" s="148">
        <v>350</v>
      </c>
      <c r="D52" s="146">
        <v>500</v>
      </c>
      <c r="E52" s="146">
        <f t="shared" si="0"/>
        <v>350</v>
      </c>
      <c r="F52" s="359"/>
    </row>
    <row r="53" spans="1:6" x14ac:dyDescent="0.35">
      <c r="A53" s="120">
        <v>7</v>
      </c>
      <c r="B53" s="616" t="s">
        <v>2062</v>
      </c>
      <c r="C53" s="148"/>
      <c r="D53" s="589"/>
      <c r="E53" s="146"/>
      <c r="F53" s="359"/>
    </row>
    <row r="54" spans="1:6" x14ac:dyDescent="0.35">
      <c r="A54" s="123" t="s">
        <v>32</v>
      </c>
      <c r="B54" s="617" t="s">
        <v>2063</v>
      </c>
      <c r="C54" s="148">
        <v>210</v>
      </c>
      <c r="D54" s="146">
        <v>300</v>
      </c>
      <c r="E54" s="146">
        <f t="shared" si="0"/>
        <v>210</v>
      </c>
      <c r="F54" s="270"/>
    </row>
    <row r="55" spans="1:6" x14ac:dyDescent="0.35">
      <c r="A55" s="120" t="s">
        <v>18</v>
      </c>
      <c r="B55" s="616" t="s">
        <v>2064</v>
      </c>
      <c r="C55" s="148"/>
      <c r="D55" s="589"/>
      <c r="E55" s="146"/>
      <c r="F55" s="359"/>
    </row>
    <row r="56" spans="1:6" x14ac:dyDescent="0.35">
      <c r="A56" s="120">
        <v>1</v>
      </c>
      <c r="B56" s="616" t="s">
        <v>2013</v>
      </c>
      <c r="C56" s="148"/>
      <c r="D56" s="589"/>
      <c r="E56" s="146"/>
      <c r="F56" s="359"/>
    </row>
    <row r="57" spans="1:6" x14ac:dyDescent="0.35">
      <c r="A57" s="123" t="s">
        <v>67</v>
      </c>
      <c r="B57" s="616" t="s">
        <v>2065</v>
      </c>
      <c r="C57" s="148"/>
      <c r="D57" s="589"/>
      <c r="E57" s="146"/>
      <c r="F57" s="359"/>
    </row>
    <row r="58" spans="1:6" ht="31" x14ac:dyDescent="0.35">
      <c r="A58" s="123" t="s">
        <v>379</v>
      </c>
      <c r="B58" s="617" t="s">
        <v>2066</v>
      </c>
      <c r="C58" s="148">
        <v>800</v>
      </c>
      <c r="D58" s="146">
        <v>970</v>
      </c>
      <c r="E58" s="146">
        <f t="shared" si="0"/>
        <v>680</v>
      </c>
      <c r="F58" s="181"/>
    </row>
    <row r="59" spans="1:6" ht="42" x14ac:dyDescent="0.35">
      <c r="A59" s="123" t="s">
        <v>381</v>
      </c>
      <c r="B59" s="617" t="s">
        <v>5773</v>
      </c>
      <c r="C59" s="148">
        <v>600</v>
      </c>
      <c r="D59" s="146">
        <v>730</v>
      </c>
      <c r="E59" s="146">
        <f t="shared" si="0"/>
        <v>510</v>
      </c>
      <c r="F59" s="622" t="s">
        <v>5826</v>
      </c>
    </row>
    <row r="60" spans="1:6" ht="31" x14ac:dyDescent="0.35">
      <c r="A60" s="123" t="s">
        <v>382</v>
      </c>
      <c r="B60" s="617" t="s">
        <v>5683</v>
      </c>
      <c r="C60" s="148">
        <v>400</v>
      </c>
      <c r="D60" s="146">
        <v>480</v>
      </c>
      <c r="E60" s="146">
        <f t="shared" si="0"/>
        <v>340</v>
      </c>
      <c r="F60" s="181" t="s">
        <v>2067</v>
      </c>
    </row>
    <row r="61" spans="1:6" x14ac:dyDescent="0.35">
      <c r="A61" s="123" t="s">
        <v>69</v>
      </c>
      <c r="B61" s="616" t="s">
        <v>2068</v>
      </c>
      <c r="C61" s="148"/>
      <c r="D61" s="589"/>
      <c r="E61" s="146"/>
      <c r="F61" s="180"/>
    </row>
    <row r="62" spans="1:6" ht="31" x14ac:dyDescent="0.35">
      <c r="A62" s="123" t="s">
        <v>2069</v>
      </c>
      <c r="B62" s="617" t="s">
        <v>2070</v>
      </c>
      <c r="C62" s="148">
        <v>800</v>
      </c>
      <c r="D62" s="146">
        <v>1100</v>
      </c>
      <c r="E62" s="146">
        <f t="shared" si="0"/>
        <v>770</v>
      </c>
      <c r="F62" s="180"/>
    </row>
    <row r="63" spans="1:6" ht="42" x14ac:dyDescent="0.35">
      <c r="A63" s="123" t="s">
        <v>2071</v>
      </c>
      <c r="B63" s="616" t="s">
        <v>5774</v>
      </c>
      <c r="C63" s="148">
        <v>700</v>
      </c>
      <c r="D63" s="146">
        <v>900</v>
      </c>
      <c r="E63" s="146">
        <f t="shared" si="0"/>
        <v>630</v>
      </c>
      <c r="F63" s="181" t="s">
        <v>5827</v>
      </c>
    </row>
    <row r="64" spans="1:6" ht="42" x14ac:dyDescent="0.35">
      <c r="A64" s="123" t="s">
        <v>2072</v>
      </c>
      <c r="B64" s="617" t="s">
        <v>5684</v>
      </c>
      <c r="C64" s="148">
        <v>400</v>
      </c>
      <c r="D64" s="146">
        <v>500</v>
      </c>
      <c r="E64" s="146">
        <f t="shared" si="0"/>
        <v>350</v>
      </c>
      <c r="F64" s="181" t="s">
        <v>5827</v>
      </c>
    </row>
    <row r="65" spans="1:6" x14ac:dyDescent="0.35">
      <c r="A65" s="120">
        <v>2</v>
      </c>
      <c r="B65" s="616" t="s">
        <v>2046</v>
      </c>
      <c r="C65" s="148"/>
      <c r="D65" s="589"/>
      <c r="E65" s="146"/>
      <c r="F65" s="359"/>
    </row>
    <row r="66" spans="1:6" ht="70" x14ac:dyDescent="0.35">
      <c r="A66" s="123" t="s">
        <v>74</v>
      </c>
      <c r="B66" s="617" t="s">
        <v>2073</v>
      </c>
      <c r="C66" s="148">
        <v>800</v>
      </c>
      <c r="D66" s="146">
        <v>2000</v>
      </c>
      <c r="E66" s="146">
        <f t="shared" si="0"/>
        <v>1400</v>
      </c>
      <c r="F66" s="270" t="s">
        <v>5828</v>
      </c>
    </row>
    <row r="67" spans="1:6" x14ac:dyDescent="0.35">
      <c r="A67" s="120">
        <v>3</v>
      </c>
      <c r="B67" s="616" t="s">
        <v>2049</v>
      </c>
      <c r="C67" s="148"/>
      <c r="D67" s="589"/>
      <c r="E67" s="146"/>
      <c r="F67" s="359"/>
    </row>
    <row r="68" spans="1:6" ht="42" x14ac:dyDescent="0.35">
      <c r="A68" s="123" t="s">
        <v>83</v>
      </c>
      <c r="B68" s="65" t="s">
        <v>5685</v>
      </c>
      <c r="C68" s="148"/>
      <c r="D68" s="589"/>
      <c r="E68" s="146"/>
      <c r="F68" s="181" t="s">
        <v>5829</v>
      </c>
    </row>
    <row r="69" spans="1:6" ht="70" x14ac:dyDescent="0.35">
      <c r="A69" s="123" t="s">
        <v>2074</v>
      </c>
      <c r="B69" s="124" t="s">
        <v>5686</v>
      </c>
      <c r="C69" s="148">
        <v>2500</v>
      </c>
      <c r="D69" s="146">
        <v>3300</v>
      </c>
      <c r="E69" s="146">
        <f t="shared" si="0"/>
        <v>2310</v>
      </c>
      <c r="F69" s="364" t="s">
        <v>5830</v>
      </c>
    </row>
    <row r="70" spans="1:6" ht="62" x14ac:dyDescent="0.35">
      <c r="A70" s="123" t="s">
        <v>2075</v>
      </c>
      <c r="B70" s="124" t="s">
        <v>5687</v>
      </c>
      <c r="C70" s="148">
        <v>2500</v>
      </c>
      <c r="D70" s="146">
        <v>3300</v>
      </c>
      <c r="E70" s="146">
        <f t="shared" si="0"/>
        <v>2310</v>
      </c>
      <c r="F70" s="181" t="s">
        <v>5831</v>
      </c>
    </row>
    <row r="71" spans="1:6" ht="46.5" x14ac:dyDescent="0.35">
      <c r="A71" s="123" t="s">
        <v>2076</v>
      </c>
      <c r="B71" s="124" t="s">
        <v>2077</v>
      </c>
      <c r="C71" s="148">
        <v>2000</v>
      </c>
      <c r="D71" s="146">
        <v>2600</v>
      </c>
      <c r="E71" s="146">
        <f t="shared" si="0"/>
        <v>1820</v>
      </c>
      <c r="F71" s="359"/>
    </row>
    <row r="72" spans="1:6" ht="56" x14ac:dyDescent="0.35">
      <c r="A72" s="123" t="s">
        <v>2078</v>
      </c>
      <c r="B72" s="124" t="s">
        <v>5688</v>
      </c>
      <c r="C72" s="148">
        <v>1500</v>
      </c>
      <c r="D72" s="146">
        <v>2000</v>
      </c>
      <c r="E72" s="146">
        <f t="shared" si="0"/>
        <v>1400</v>
      </c>
      <c r="F72" s="181" t="s">
        <v>5689</v>
      </c>
    </row>
    <row r="73" spans="1:6" x14ac:dyDescent="0.35">
      <c r="A73" s="123" t="s">
        <v>84</v>
      </c>
      <c r="B73" s="124" t="s">
        <v>2079</v>
      </c>
      <c r="C73" s="148"/>
      <c r="D73" s="146"/>
      <c r="E73" s="146"/>
      <c r="F73" s="359"/>
    </row>
    <row r="74" spans="1:6" ht="31" x14ac:dyDescent="0.35">
      <c r="A74" s="123" t="s">
        <v>2080</v>
      </c>
      <c r="B74" s="124" t="s">
        <v>2081</v>
      </c>
      <c r="C74" s="148">
        <v>5000</v>
      </c>
      <c r="D74" s="146">
        <v>6600</v>
      </c>
      <c r="E74" s="146">
        <f t="shared" ref="E74:E136" si="1">ROUND(D74*0.7,-1)</f>
        <v>4620</v>
      </c>
      <c r="F74" s="270" t="s">
        <v>2082</v>
      </c>
    </row>
    <row r="75" spans="1:6" ht="46.5" x14ac:dyDescent="0.35">
      <c r="A75" s="123" t="s">
        <v>2083</v>
      </c>
      <c r="B75" s="124" t="s">
        <v>5775</v>
      </c>
      <c r="C75" s="148">
        <v>3500</v>
      </c>
      <c r="D75" s="146">
        <v>4600</v>
      </c>
      <c r="E75" s="146">
        <f t="shared" si="1"/>
        <v>3220</v>
      </c>
      <c r="F75" s="181" t="s">
        <v>5832</v>
      </c>
    </row>
    <row r="76" spans="1:6" ht="42" x14ac:dyDescent="0.35">
      <c r="A76" s="123" t="s">
        <v>2084</v>
      </c>
      <c r="B76" s="124" t="s">
        <v>5690</v>
      </c>
      <c r="C76" s="148">
        <v>2500</v>
      </c>
      <c r="D76" s="146">
        <v>3300</v>
      </c>
      <c r="E76" s="146">
        <f t="shared" si="1"/>
        <v>2310</v>
      </c>
      <c r="F76" s="270" t="s">
        <v>5833</v>
      </c>
    </row>
    <row r="77" spans="1:6" ht="46.5" x14ac:dyDescent="0.35">
      <c r="A77" s="123" t="s">
        <v>2085</v>
      </c>
      <c r="B77" s="124" t="s">
        <v>5691</v>
      </c>
      <c r="C77" s="148">
        <v>1500</v>
      </c>
      <c r="D77" s="146">
        <v>2000</v>
      </c>
      <c r="E77" s="146">
        <f t="shared" si="1"/>
        <v>1400</v>
      </c>
      <c r="F77" s="270" t="s">
        <v>5833</v>
      </c>
    </row>
    <row r="78" spans="1:6" ht="31" x14ac:dyDescent="0.35">
      <c r="A78" s="123" t="s">
        <v>2086</v>
      </c>
      <c r="B78" s="124" t="s">
        <v>2087</v>
      </c>
      <c r="C78" s="148">
        <v>2000</v>
      </c>
      <c r="D78" s="146">
        <v>2600</v>
      </c>
      <c r="E78" s="146">
        <f t="shared" si="1"/>
        <v>1820</v>
      </c>
      <c r="F78" s="359"/>
    </row>
    <row r="79" spans="1:6" ht="31" x14ac:dyDescent="0.35">
      <c r="A79" s="123" t="s">
        <v>1426</v>
      </c>
      <c r="B79" s="124" t="s">
        <v>2088</v>
      </c>
      <c r="C79" s="148"/>
      <c r="D79" s="146"/>
      <c r="E79" s="146"/>
      <c r="F79" s="359"/>
    </row>
    <row r="80" spans="1:6" x14ac:dyDescent="0.35">
      <c r="A80" s="123" t="s">
        <v>2089</v>
      </c>
      <c r="B80" s="124" t="s">
        <v>2090</v>
      </c>
      <c r="C80" s="148">
        <v>6000</v>
      </c>
      <c r="D80" s="146">
        <v>7900</v>
      </c>
      <c r="E80" s="146">
        <f t="shared" si="1"/>
        <v>5530</v>
      </c>
      <c r="F80" s="359"/>
    </row>
    <row r="81" spans="1:6" x14ac:dyDescent="0.35">
      <c r="A81" s="123" t="s">
        <v>2091</v>
      </c>
      <c r="B81" s="124" t="s">
        <v>2092</v>
      </c>
      <c r="C81" s="148">
        <v>5000</v>
      </c>
      <c r="D81" s="146">
        <v>6600</v>
      </c>
      <c r="E81" s="146">
        <f t="shared" si="1"/>
        <v>4620</v>
      </c>
      <c r="F81" s="359"/>
    </row>
    <row r="82" spans="1:6" ht="42" x14ac:dyDescent="0.35">
      <c r="A82" s="123" t="s">
        <v>2022</v>
      </c>
      <c r="B82" s="124" t="s">
        <v>5776</v>
      </c>
      <c r="C82" s="148"/>
      <c r="D82" s="146"/>
      <c r="E82" s="146"/>
      <c r="F82" s="270" t="s">
        <v>5834</v>
      </c>
    </row>
    <row r="83" spans="1:6" ht="70" x14ac:dyDescent="0.35">
      <c r="A83" s="123" t="s">
        <v>2093</v>
      </c>
      <c r="B83" s="124" t="s">
        <v>5777</v>
      </c>
      <c r="C83" s="148">
        <v>6000</v>
      </c>
      <c r="D83" s="146">
        <v>7900</v>
      </c>
      <c r="E83" s="146">
        <f t="shared" si="1"/>
        <v>5530</v>
      </c>
      <c r="F83" s="270" t="s">
        <v>5835</v>
      </c>
    </row>
    <row r="84" spans="1:6" ht="70" x14ac:dyDescent="0.35">
      <c r="A84" s="123" t="s">
        <v>2094</v>
      </c>
      <c r="B84" s="124" t="s">
        <v>5778</v>
      </c>
      <c r="C84" s="148">
        <v>5000</v>
      </c>
      <c r="D84" s="146">
        <v>6600</v>
      </c>
      <c r="E84" s="146">
        <f t="shared" si="1"/>
        <v>4620</v>
      </c>
      <c r="F84" s="270" t="s">
        <v>5836</v>
      </c>
    </row>
    <row r="85" spans="1:6" ht="70" x14ac:dyDescent="0.35">
      <c r="A85" s="123" t="s">
        <v>2024</v>
      </c>
      <c r="B85" s="124" t="s">
        <v>5779</v>
      </c>
      <c r="C85" s="148"/>
      <c r="D85" s="146"/>
      <c r="E85" s="146"/>
      <c r="F85" s="270" t="s">
        <v>5837</v>
      </c>
    </row>
    <row r="86" spans="1:6" ht="31" x14ac:dyDescent="0.35">
      <c r="A86" s="123" t="s">
        <v>2095</v>
      </c>
      <c r="B86" s="124" t="s">
        <v>2096</v>
      </c>
      <c r="C86" s="148">
        <v>4000</v>
      </c>
      <c r="D86" s="146">
        <v>5300</v>
      </c>
      <c r="E86" s="146">
        <f t="shared" si="1"/>
        <v>3710</v>
      </c>
      <c r="F86" s="359"/>
    </row>
    <row r="87" spans="1:6" ht="46.5" x14ac:dyDescent="0.35">
      <c r="A87" s="123" t="s">
        <v>2097</v>
      </c>
      <c r="B87" s="124" t="s">
        <v>2098</v>
      </c>
      <c r="C87" s="148">
        <v>3500</v>
      </c>
      <c r="D87" s="146">
        <v>4600</v>
      </c>
      <c r="E87" s="146">
        <f t="shared" si="1"/>
        <v>3220</v>
      </c>
      <c r="F87" s="359"/>
    </row>
    <row r="88" spans="1:6" ht="70" x14ac:dyDescent="0.35">
      <c r="A88" s="123" t="s">
        <v>2099</v>
      </c>
      <c r="B88" s="124" t="s">
        <v>5780</v>
      </c>
      <c r="C88" s="148">
        <v>2000</v>
      </c>
      <c r="D88" s="146">
        <v>2600</v>
      </c>
      <c r="E88" s="146">
        <f t="shared" si="1"/>
        <v>1820</v>
      </c>
      <c r="F88" s="270" t="s">
        <v>5838</v>
      </c>
    </row>
    <row r="89" spans="1:6" ht="31" x14ac:dyDescent="0.35">
      <c r="A89" s="123" t="s">
        <v>2100</v>
      </c>
      <c r="B89" s="124" t="s">
        <v>2101</v>
      </c>
      <c r="C89" s="148">
        <v>2000</v>
      </c>
      <c r="D89" s="146">
        <v>2600</v>
      </c>
      <c r="E89" s="146">
        <f t="shared" si="1"/>
        <v>1820</v>
      </c>
      <c r="F89" s="359"/>
    </row>
    <row r="90" spans="1:6" ht="70" x14ac:dyDescent="0.35">
      <c r="A90" s="123" t="s">
        <v>2102</v>
      </c>
      <c r="B90" s="124" t="s">
        <v>5781</v>
      </c>
      <c r="C90" s="148">
        <v>1500</v>
      </c>
      <c r="D90" s="146">
        <v>2000</v>
      </c>
      <c r="E90" s="146">
        <f t="shared" si="1"/>
        <v>1400</v>
      </c>
      <c r="F90" s="270" t="s">
        <v>5839</v>
      </c>
    </row>
    <row r="91" spans="1:6" ht="62" x14ac:dyDescent="0.35">
      <c r="A91" s="123" t="s">
        <v>2103</v>
      </c>
      <c r="B91" s="124" t="s">
        <v>5782</v>
      </c>
      <c r="C91" s="148">
        <v>1000</v>
      </c>
      <c r="D91" s="146">
        <v>1300</v>
      </c>
      <c r="E91" s="146">
        <f t="shared" si="1"/>
        <v>910</v>
      </c>
      <c r="F91" s="270" t="s">
        <v>5840</v>
      </c>
    </row>
    <row r="92" spans="1:6" ht="42" x14ac:dyDescent="0.35">
      <c r="A92" s="123" t="s">
        <v>2026</v>
      </c>
      <c r="B92" s="124" t="s">
        <v>5783</v>
      </c>
      <c r="C92" s="148"/>
      <c r="D92" s="146"/>
      <c r="E92" s="146"/>
      <c r="F92" s="270" t="s">
        <v>5841</v>
      </c>
    </row>
    <row r="93" spans="1:6" ht="42" x14ac:dyDescent="0.35">
      <c r="A93" s="123" t="s">
        <v>2104</v>
      </c>
      <c r="B93" s="124" t="s">
        <v>5784</v>
      </c>
      <c r="C93" s="148">
        <v>2000</v>
      </c>
      <c r="D93" s="146">
        <v>2600</v>
      </c>
      <c r="E93" s="146">
        <f t="shared" si="1"/>
        <v>1820</v>
      </c>
      <c r="F93" s="270" t="s">
        <v>5842</v>
      </c>
    </row>
    <row r="94" spans="1:6" ht="42" x14ac:dyDescent="0.35">
      <c r="A94" s="123" t="s">
        <v>2105</v>
      </c>
      <c r="B94" s="124" t="s">
        <v>5785</v>
      </c>
      <c r="C94" s="148">
        <v>1500</v>
      </c>
      <c r="D94" s="146">
        <v>2000</v>
      </c>
      <c r="E94" s="146">
        <f t="shared" si="1"/>
        <v>1400</v>
      </c>
      <c r="F94" s="270" t="s">
        <v>5841</v>
      </c>
    </row>
    <row r="95" spans="1:6" ht="42" x14ac:dyDescent="0.35">
      <c r="A95" s="123" t="s">
        <v>2028</v>
      </c>
      <c r="B95" s="124" t="s">
        <v>5786</v>
      </c>
      <c r="C95" s="148"/>
      <c r="D95" s="146"/>
      <c r="E95" s="146"/>
      <c r="F95" s="270" t="s">
        <v>5843</v>
      </c>
    </row>
    <row r="96" spans="1:6" ht="46.5" x14ac:dyDescent="0.35">
      <c r="A96" s="123" t="s">
        <v>2106</v>
      </c>
      <c r="B96" s="124" t="s">
        <v>5787</v>
      </c>
      <c r="C96" s="148">
        <v>4000</v>
      </c>
      <c r="D96" s="146">
        <v>5300</v>
      </c>
      <c r="E96" s="146">
        <f t="shared" si="1"/>
        <v>3710</v>
      </c>
      <c r="F96" s="270" t="s">
        <v>5843</v>
      </c>
    </row>
    <row r="97" spans="1:6" ht="42" x14ac:dyDescent="0.35">
      <c r="A97" s="123" t="s">
        <v>2107</v>
      </c>
      <c r="B97" s="124" t="s">
        <v>5788</v>
      </c>
      <c r="C97" s="148">
        <v>3000</v>
      </c>
      <c r="D97" s="146">
        <v>4000</v>
      </c>
      <c r="E97" s="146">
        <f t="shared" si="1"/>
        <v>2800</v>
      </c>
      <c r="F97" s="270" t="s">
        <v>5844</v>
      </c>
    </row>
    <row r="98" spans="1:6" ht="42" x14ac:dyDescent="0.35">
      <c r="A98" s="123" t="s">
        <v>2108</v>
      </c>
      <c r="B98" s="124" t="s">
        <v>5789</v>
      </c>
      <c r="C98" s="148">
        <v>1500</v>
      </c>
      <c r="D98" s="146">
        <v>2000</v>
      </c>
      <c r="E98" s="146">
        <f t="shared" si="1"/>
        <v>1400</v>
      </c>
      <c r="F98" s="270" t="s">
        <v>5844</v>
      </c>
    </row>
    <row r="99" spans="1:6" ht="46.5" x14ac:dyDescent="0.35">
      <c r="A99" s="123" t="s">
        <v>2030</v>
      </c>
      <c r="B99" s="65" t="s">
        <v>2109</v>
      </c>
      <c r="C99" s="148">
        <v>5000</v>
      </c>
      <c r="D99" s="146">
        <v>6600</v>
      </c>
      <c r="E99" s="146">
        <f t="shared" si="1"/>
        <v>4620</v>
      </c>
      <c r="F99" s="359"/>
    </row>
    <row r="100" spans="1:6" ht="46.5" x14ac:dyDescent="0.35">
      <c r="A100" s="123" t="s">
        <v>2032</v>
      </c>
      <c r="B100" s="124" t="s">
        <v>5790</v>
      </c>
      <c r="C100" s="148"/>
      <c r="D100" s="146"/>
      <c r="E100" s="146"/>
      <c r="F100" s="270" t="s">
        <v>5845</v>
      </c>
    </row>
    <row r="101" spans="1:6" ht="42" x14ac:dyDescent="0.35">
      <c r="A101" s="123" t="s">
        <v>2110</v>
      </c>
      <c r="B101" s="124" t="s">
        <v>5692</v>
      </c>
      <c r="C101" s="148">
        <v>6000</v>
      </c>
      <c r="D101" s="146">
        <v>7900</v>
      </c>
      <c r="E101" s="146">
        <f t="shared" si="1"/>
        <v>5530</v>
      </c>
      <c r="F101" s="270" t="s">
        <v>5845</v>
      </c>
    </row>
    <row r="102" spans="1:6" ht="31" x14ac:dyDescent="0.35">
      <c r="A102" s="123" t="s">
        <v>2111</v>
      </c>
      <c r="B102" s="124" t="s">
        <v>2112</v>
      </c>
      <c r="C102" s="148">
        <v>3000</v>
      </c>
      <c r="D102" s="146">
        <v>4000</v>
      </c>
      <c r="E102" s="146">
        <f t="shared" si="1"/>
        <v>2800</v>
      </c>
      <c r="F102" s="359"/>
    </row>
    <row r="103" spans="1:6" ht="62" x14ac:dyDescent="0.35">
      <c r="A103" s="123" t="s">
        <v>2113</v>
      </c>
      <c r="B103" s="124" t="s">
        <v>5693</v>
      </c>
      <c r="C103" s="148">
        <v>3500</v>
      </c>
      <c r="D103" s="146">
        <v>4600</v>
      </c>
      <c r="E103" s="146">
        <f t="shared" si="1"/>
        <v>3220</v>
      </c>
      <c r="F103" s="270" t="s">
        <v>5846</v>
      </c>
    </row>
    <row r="104" spans="1:6" ht="77.5" x14ac:dyDescent="0.35">
      <c r="A104" s="123" t="s">
        <v>2114</v>
      </c>
      <c r="B104" s="124" t="s">
        <v>5694</v>
      </c>
      <c r="C104" s="148">
        <v>3000</v>
      </c>
      <c r="D104" s="146">
        <v>4000</v>
      </c>
      <c r="E104" s="146">
        <f t="shared" si="1"/>
        <v>2800</v>
      </c>
      <c r="F104" s="270" t="s">
        <v>5846</v>
      </c>
    </row>
    <row r="105" spans="1:6" ht="62" x14ac:dyDescent="0.35">
      <c r="A105" s="123" t="s">
        <v>2115</v>
      </c>
      <c r="B105" s="124" t="s">
        <v>5695</v>
      </c>
      <c r="C105" s="148">
        <v>3000</v>
      </c>
      <c r="D105" s="146">
        <v>4000</v>
      </c>
      <c r="E105" s="146">
        <f t="shared" si="1"/>
        <v>2800</v>
      </c>
      <c r="F105" s="270" t="s">
        <v>5846</v>
      </c>
    </row>
    <row r="106" spans="1:6" ht="56" x14ac:dyDescent="0.35">
      <c r="A106" s="123" t="s">
        <v>2116</v>
      </c>
      <c r="B106" s="124" t="s">
        <v>5696</v>
      </c>
      <c r="C106" s="148">
        <v>3000</v>
      </c>
      <c r="D106" s="146">
        <v>4000</v>
      </c>
      <c r="E106" s="146">
        <f t="shared" si="1"/>
        <v>2800</v>
      </c>
      <c r="F106" s="270" t="s">
        <v>7039</v>
      </c>
    </row>
    <row r="107" spans="1:6" ht="31" x14ac:dyDescent="0.35">
      <c r="A107" s="123" t="s">
        <v>2117</v>
      </c>
      <c r="B107" s="124" t="s">
        <v>5791</v>
      </c>
      <c r="C107" s="148">
        <v>3000</v>
      </c>
      <c r="D107" s="146">
        <v>5000</v>
      </c>
      <c r="E107" s="146">
        <f t="shared" si="1"/>
        <v>3500</v>
      </c>
      <c r="F107" s="270"/>
    </row>
    <row r="108" spans="1:6" ht="31" x14ac:dyDescent="0.35">
      <c r="A108" s="123" t="s">
        <v>2118</v>
      </c>
      <c r="B108" s="124" t="s">
        <v>2119</v>
      </c>
      <c r="C108" s="148">
        <v>3500</v>
      </c>
      <c r="D108" s="146">
        <v>4000</v>
      </c>
      <c r="E108" s="146">
        <f t="shared" si="1"/>
        <v>2800</v>
      </c>
      <c r="F108" s="359"/>
    </row>
    <row r="109" spans="1:6" ht="31" x14ac:dyDescent="0.35">
      <c r="A109" s="130" t="s">
        <v>2120</v>
      </c>
      <c r="B109" s="124" t="s">
        <v>2121</v>
      </c>
      <c r="C109" s="148">
        <v>3000</v>
      </c>
      <c r="D109" s="146">
        <v>4000</v>
      </c>
      <c r="E109" s="146">
        <f t="shared" si="1"/>
        <v>2800</v>
      </c>
      <c r="F109" s="359"/>
    </row>
    <row r="110" spans="1:6" ht="31" x14ac:dyDescent="0.35">
      <c r="A110" s="123" t="s">
        <v>2035</v>
      </c>
      <c r="B110" s="124" t="s">
        <v>2122</v>
      </c>
      <c r="C110" s="148">
        <v>4500</v>
      </c>
      <c r="D110" s="146">
        <v>5000</v>
      </c>
      <c r="E110" s="146">
        <f t="shared" si="1"/>
        <v>3500</v>
      </c>
      <c r="F110" s="359"/>
    </row>
    <row r="111" spans="1:6" ht="31" x14ac:dyDescent="0.35">
      <c r="A111" s="123" t="s">
        <v>2037</v>
      </c>
      <c r="B111" s="124" t="s">
        <v>5792</v>
      </c>
      <c r="C111" s="148"/>
      <c r="D111" s="146"/>
      <c r="E111" s="146"/>
      <c r="F111" s="359"/>
    </row>
    <row r="112" spans="1:6" ht="46.5" x14ac:dyDescent="0.35">
      <c r="A112" s="123" t="s">
        <v>2123</v>
      </c>
      <c r="B112" s="124" t="s">
        <v>5793</v>
      </c>
      <c r="C112" s="148">
        <v>1800</v>
      </c>
      <c r="D112" s="146">
        <v>2400</v>
      </c>
      <c r="E112" s="146">
        <f t="shared" si="1"/>
        <v>1680</v>
      </c>
      <c r="F112" s="270" t="s">
        <v>5847</v>
      </c>
    </row>
    <row r="113" spans="1:6" ht="70" x14ac:dyDescent="0.35">
      <c r="A113" s="123" t="s">
        <v>2124</v>
      </c>
      <c r="B113" s="124" t="s">
        <v>5697</v>
      </c>
      <c r="C113" s="148">
        <v>1500</v>
      </c>
      <c r="D113" s="146">
        <v>2000</v>
      </c>
      <c r="E113" s="146">
        <f t="shared" si="1"/>
        <v>1400</v>
      </c>
      <c r="F113" s="270" t="s">
        <v>5848</v>
      </c>
    </row>
    <row r="114" spans="1:6" x14ac:dyDescent="0.35">
      <c r="A114" s="123" t="s">
        <v>2039</v>
      </c>
      <c r="B114" s="124" t="s">
        <v>2125</v>
      </c>
      <c r="C114" s="148"/>
      <c r="D114" s="146"/>
      <c r="E114" s="146"/>
      <c r="F114" s="359"/>
    </row>
    <row r="115" spans="1:6" x14ac:dyDescent="0.35">
      <c r="A115" s="128" t="s">
        <v>7036</v>
      </c>
      <c r="B115" s="124" t="s">
        <v>2126</v>
      </c>
      <c r="C115" s="148">
        <v>1400</v>
      </c>
      <c r="D115" s="146">
        <v>1800</v>
      </c>
      <c r="E115" s="146">
        <f t="shared" si="1"/>
        <v>1260</v>
      </c>
      <c r="F115" s="359"/>
    </row>
    <row r="116" spans="1:6" ht="31" x14ac:dyDescent="0.35">
      <c r="A116" s="128" t="s">
        <v>7037</v>
      </c>
      <c r="B116" s="124" t="s">
        <v>2127</v>
      </c>
      <c r="C116" s="148">
        <v>1000</v>
      </c>
      <c r="D116" s="146">
        <v>1300</v>
      </c>
      <c r="E116" s="146">
        <f t="shared" si="1"/>
        <v>910</v>
      </c>
      <c r="F116" s="359"/>
    </row>
    <row r="117" spans="1:6" ht="31" x14ac:dyDescent="0.35">
      <c r="A117" s="128">
        <v>3.14</v>
      </c>
      <c r="B117" s="124" t="s">
        <v>5698</v>
      </c>
      <c r="C117" s="148"/>
      <c r="D117" s="146">
        <v>5000</v>
      </c>
      <c r="E117" s="146">
        <f t="shared" si="1"/>
        <v>3500</v>
      </c>
      <c r="F117" s="359"/>
    </row>
    <row r="118" spans="1:6" ht="46.5" x14ac:dyDescent="0.35">
      <c r="A118" s="128">
        <v>3.15</v>
      </c>
      <c r="B118" s="124" t="s">
        <v>5699</v>
      </c>
      <c r="C118" s="148"/>
      <c r="D118" s="146">
        <v>5000</v>
      </c>
      <c r="E118" s="146">
        <f t="shared" si="1"/>
        <v>3500</v>
      </c>
      <c r="F118" s="359"/>
    </row>
    <row r="119" spans="1:6" ht="42" x14ac:dyDescent="0.35">
      <c r="A119" s="120">
        <v>4</v>
      </c>
      <c r="B119" s="616" t="s">
        <v>2057</v>
      </c>
      <c r="C119" s="148"/>
      <c r="D119" s="589"/>
      <c r="E119" s="146"/>
      <c r="F119" s="181" t="s">
        <v>5825</v>
      </c>
    </row>
    <row r="120" spans="1:6" ht="70" x14ac:dyDescent="0.35">
      <c r="A120" s="614" t="s">
        <v>31</v>
      </c>
      <c r="B120" s="615" t="s">
        <v>2128</v>
      </c>
      <c r="C120" s="148">
        <v>700</v>
      </c>
      <c r="D120" s="146">
        <v>900</v>
      </c>
      <c r="E120" s="146">
        <f t="shared" si="1"/>
        <v>630</v>
      </c>
      <c r="F120" s="622" t="s">
        <v>2129</v>
      </c>
    </row>
    <row r="121" spans="1:6" ht="30" x14ac:dyDescent="0.35">
      <c r="A121" s="120" t="s">
        <v>45</v>
      </c>
      <c r="B121" s="616" t="s">
        <v>2130</v>
      </c>
      <c r="C121" s="148"/>
      <c r="D121" s="589"/>
      <c r="E121" s="146"/>
      <c r="F121" s="359"/>
    </row>
    <row r="122" spans="1:6" x14ac:dyDescent="0.35">
      <c r="A122" s="120">
        <v>1</v>
      </c>
      <c r="B122" s="616" t="s">
        <v>2131</v>
      </c>
      <c r="C122" s="148"/>
      <c r="D122" s="589"/>
      <c r="E122" s="146"/>
      <c r="F122" s="359"/>
    </row>
    <row r="123" spans="1:6" ht="31" x14ac:dyDescent="0.35">
      <c r="A123" s="123" t="s">
        <v>67</v>
      </c>
      <c r="B123" s="617" t="s">
        <v>5700</v>
      </c>
      <c r="C123" s="148">
        <v>400</v>
      </c>
      <c r="D123" s="146">
        <v>700</v>
      </c>
      <c r="E123" s="146">
        <f t="shared" si="1"/>
        <v>490</v>
      </c>
      <c r="F123" s="270" t="s">
        <v>2132</v>
      </c>
    </row>
    <row r="124" spans="1:6" x14ac:dyDescent="0.35">
      <c r="A124" s="123" t="s">
        <v>69</v>
      </c>
      <c r="B124" s="617" t="s">
        <v>2133</v>
      </c>
      <c r="C124" s="148">
        <v>350</v>
      </c>
      <c r="D124" s="146">
        <v>500</v>
      </c>
      <c r="E124" s="146">
        <f t="shared" si="1"/>
        <v>350</v>
      </c>
      <c r="F124" s="359"/>
    </row>
    <row r="125" spans="1:6" x14ac:dyDescent="0.35">
      <c r="A125" s="123" t="s">
        <v>71</v>
      </c>
      <c r="B125" s="617" t="s">
        <v>2134</v>
      </c>
      <c r="C125" s="148">
        <v>400</v>
      </c>
      <c r="D125" s="145">
        <v>550</v>
      </c>
      <c r="E125" s="146">
        <f t="shared" si="1"/>
        <v>390</v>
      </c>
      <c r="F125" s="359"/>
    </row>
    <row r="126" spans="1:6" x14ac:dyDescent="0.35">
      <c r="A126" s="123" t="s">
        <v>389</v>
      </c>
      <c r="B126" s="617" t="s">
        <v>2135</v>
      </c>
      <c r="C126" s="148">
        <v>350</v>
      </c>
      <c r="D126" s="145">
        <v>470</v>
      </c>
      <c r="E126" s="146">
        <f t="shared" si="1"/>
        <v>330</v>
      </c>
      <c r="F126" s="359"/>
    </row>
    <row r="127" spans="1:6" x14ac:dyDescent="0.35">
      <c r="A127" s="123" t="s">
        <v>1886</v>
      </c>
      <c r="B127" s="617" t="s">
        <v>2136</v>
      </c>
      <c r="C127" s="148">
        <v>600</v>
      </c>
      <c r="D127" s="146">
        <v>800</v>
      </c>
      <c r="E127" s="146">
        <f t="shared" si="1"/>
        <v>560</v>
      </c>
      <c r="F127" s="359"/>
    </row>
    <row r="128" spans="1:6" x14ac:dyDescent="0.35">
      <c r="A128" s="123" t="s">
        <v>1888</v>
      </c>
      <c r="B128" s="617" t="s">
        <v>2137</v>
      </c>
      <c r="C128" s="148">
        <v>400</v>
      </c>
      <c r="D128" s="145">
        <v>530</v>
      </c>
      <c r="E128" s="146">
        <f t="shared" si="1"/>
        <v>370</v>
      </c>
      <c r="F128" s="359"/>
    </row>
    <row r="129" spans="1:6" x14ac:dyDescent="0.35">
      <c r="A129" s="123" t="s">
        <v>2138</v>
      </c>
      <c r="B129" s="617" t="s">
        <v>2139</v>
      </c>
      <c r="C129" s="148">
        <v>550</v>
      </c>
      <c r="D129" s="146">
        <v>1000</v>
      </c>
      <c r="E129" s="146">
        <f t="shared" si="1"/>
        <v>700</v>
      </c>
      <c r="F129" s="359"/>
    </row>
    <row r="130" spans="1:6" ht="31" x14ac:dyDescent="0.35">
      <c r="A130" s="123" t="s">
        <v>2140</v>
      </c>
      <c r="B130" s="617" t="s">
        <v>5701</v>
      </c>
      <c r="C130" s="148">
        <v>400</v>
      </c>
      <c r="D130" s="146">
        <v>500</v>
      </c>
      <c r="E130" s="146">
        <f t="shared" si="1"/>
        <v>350</v>
      </c>
      <c r="F130" s="359"/>
    </row>
    <row r="131" spans="1:6" x14ac:dyDescent="0.35">
      <c r="A131" s="120">
        <v>2</v>
      </c>
      <c r="B131" s="616" t="s">
        <v>2141</v>
      </c>
      <c r="C131" s="148"/>
      <c r="D131" s="146"/>
      <c r="E131" s="146"/>
      <c r="F131" s="359"/>
    </row>
    <row r="132" spans="1:6" ht="31" x14ac:dyDescent="0.35">
      <c r="A132" s="123" t="s">
        <v>74</v>
      </c>
      <c r="B132" s="617" t="s">
        <v>2142</v>
      </c>
      <c r="C132" s="148">
        <v>500</v>
      </c>
      <c r="D132" s="146">
        <v>700</v>
      </c>
      <c r="E132" s="146">
        <f t="shared" si="1"/>
        <v>490</v>
      </c>
      <c r="F132" s="359"/>
    </row>
    <row r="133" spans="1:6" x14ac:dyDescent="0.35">
      <c r="A133" s="123" t="s">
        <v>76</v>
      </c>
      <c r="B133" s="617" t="s">
        <v>2143</v>
      </c>
      <c r="C133" s="148">
        <v>700</v>
      </c>
      <c r="D133" s="146">
        <v>900</v>
      </c>
      <c r="E133" s="146">
        <f t="shared" si="1"/>
        <v>630</v>
      </c>
      <c r="F133" s="725" t="s">
        <v>5794</v>
      </c>
    </row>
    <row r="134" spans="1:6" x14ac:dyDescent="0.35">
      <c r="A134" s="123" t="s">
        <v>78</v>
      </c>
      <c r="B134" s="617" t="s">
        <v>2144</v>
      </c>
      <c r="C134" s="148">
        <v>1000</v>
      </c>
      <c r="D134" s="146">
        <v>1300</v>
      </c>
      <c r="E134" s="146">
        <f t="shared" si="1"/>
        <v>910</v>
      </c>
      <c r="F134" s="726"/>
    </row>
    <row r="135" spans="1:6" x14ac:dyDescent="0.35">
      <c r="A135" s="123" t="s">
        <v>1893</v>
      </c>
      <c r="B135" s="617" t="s">
        <v>2145</v>
      </c>
      <c r="C135" s="148">
        <v>800</v>
      </c>
      <c r="D135" s="146">
        <v>1100</v>
      </c>
      <c r="E135" s="146">
        <f t="shared" si="1"/>
        <v>770</v>
      </c>
      <c r="F135" s="726"/>
    </row>
    <row r="136" spans="1:6" ht="31" x14ac:dyDescent="0.35">
      <c r="A136" s="123" t="s">
        <v>1895</v>
      </c>
      <c r="B136" s="617" t="s">
        <v>5702</v>
      </c>
      <c r="C136" s="148">
        <v>600</v>
      </c>
      <c r="D136" s="146">
        <v>800</v>
      </c>
      <c r="E136" s="146">
        <f t="shared" si="1"/>
        <v>560</v>
      </c>
      <c r="F136" s="727"/>
    </row>
    <row r="137" spans="1:6" x14ac:dyDescent="0.35">
      <c r="A137" s="120">
        <v>3</v>
      </c>
      <c r="B137" s="616" t="s">
        <v>2146</v>
      </c>
      <c r="C137" s="148"/>
      <c r="D137" s="589"/>
      <c r="E137" s="146"/>
      <c r="F137" s="359"/>
    </row>
    <row r="138" spans="1:6" ht="31" x14ac:dyDescent="0.35">
      <c r="A138" s="123" t="s">
        <v>83</v>
      </c>
      <c r="B138" s="617" t="s">
        <v>5703</v>
      </c>
      <c r="C138" s="148">
        <v>400</v>
      </c>
      <c r="D138" s="146">
        <v>500</v>
      </c>
      <c r="E138" s="146">
        <f t="shared" ref="E138:E201" si="2">ROUND(D138*0.7,-1)</f>
        <v>350</v>
      </c>
      <c r="F138" s="359"/>
    </row>
    <row r="139" spans="1:6" x14ac:dyDescent="0.35">
      <c r="A139" s="123" t="s">
        <v>84</v>
      </c>
      <c r="B139" s="617" t="s">
        <v>2147</v>
      </c>
      <c r="C139" s="148">
        <v>600</v>
      </c>
      <c r="D139" s="146">
        <v>800</v>
      </c>
      <c r="E139" s="146">
        <f t="shared" si="2"/>
        <v>560</v>
      </c>
      <c r="F139" s="359"/>
    </row>
    <row r="140" spans="1:6" x14ac:dyDescent="0.35">
      <c r="A140" s="123" t="s">
        <v>1426</v>
      </c>
      <c r="B140" s="617" t="s">
        <v>2148</v>
      </c>
      <c r="C140" s="148">
        <v>700</v>
      </c>
      <c r="D140" s="146">
        <v>900</v>
      </c>
      <c r="E140" s="146">
        <f t="shared" si="2"/>
        <v>630</v>
      </c>
      <c r="F140" s="359"/>
    </row>
    <row r="141" spans="1:6" x14ac:dyDescent="0.35">
      <c r="A141" s="120">
        <v>4</v>
      </c>
      <c r="B141" s="616" t="s">
        <v>2149</v>
      </c>
      <c r="C141" s="148"/>
      <c r="D141" s="589"/>
      <c r="E141" s="146"/>
      <c r="F141" s="359"/>
    </row>
    <row r="142" spans="1:6" x14ac:dyDescent="0.35">
      <c r="A142" s="123" t="s">
        <v>31</v>
      </c>
      <c r="B142" s="617" t="s">
        <v>2150</v>
      </c>
      <c r="C142" s="148">
        <v>950</v>
      </c>
      <c r="D142" s="146">
        <v>1300</v>
      </c>
      <c r="E142" s="146">
        <f t="shared" si="2"/>
        <v>910</v>
      </c>
      <c r="F142" s="359"/>
    </row>
    <row r="143" spans="1:6" x14ac:dyDescent="0.35">
      <c r="A143" s="123" t="s">
        <v>34</v>
      </c>
      <c r="B143" s="617" t="s">
        <v>2151</v>
      </c>
      <c r="C143" s="148">
        <v>1500</v>
      </c>
      <c r="D143" s="146">
        <v>2000</v>
      </c>
      <c r="E143" s="146">
        <f t="shared" si="2"/>
        <v>1400</v>
      </c>
      <c r="F143" s="359"/>
    </row>
    <row r="144" spans="1:6" ht="31" x14ac:dyDescent="0.35">
      <c r="A144" s="123" t="s">
        <v>578</v>
      </c>
      <c r="B144" s="617" t="s">
        <v>2152</v>
      </c>
      <c r="C144" s="148">
        <v>2200</v>
      </c>
      <c r="D144" s="146">
        <v>2900</v>
      </c>
      <c r="E144" s="146">
        <f t="shared" si="2"/>
        <v>2030</v>
      </c>
      <c r="F144" s="359"/>
    </row>
    <row r="145" spans="1:6" x14ac:dyDescent="0.35">
      <c r="A145" s="123" t="s">
        <v>1691</v>
      </c>
      <c r="B145" s="617" t="s">
        <v>2153</v>
      </c>
      <c r="C145" s="148">
        <v>3200</v>
      </c>
      <c r="D145" s="146">
        <v>3550</v>
      </c>
      <c r="E145" s="146">
        <f t="shared" si="2"/>
        <v>2490</v>
      </c>
      <c r="F145" s="359"/>
    </row>
    <row r="146" spans="1:6" ht="46.5" x14ac:dyDescent="0.35">
      <c r="A146" s="123" t="s">
        <v>2154</v>
      </c>
      <c r="B146" s="617" t="s">
        <v>2155</v>
      </c>
      <c r="C146" s="148">
        <v>3000</v>
      </c>
      <c r="D146" s="146">
        <v>3300</v>
      </c>
      <c r="E146" s="146">
        <f t="shared" si="2"/>
        <v>2310</v>
      </c>
      <c r="F146" s="359"/>
    </row>
    <row r="147" spans="1:6" x14ac:dyDescent="0.35">
      <c r="A147" s="123" t="s">
        <v>2156</v>
      </c>
      <c r="B147" s="617" t="s">
        <v>2157</v>
      </c>
      <c r="C147" s="148">
        <v>3000</v>
      </c>
      <c r="D147" s="146">
        <v>3300</v>
      </c>
      <c r="E147" s="146">
        <f t="shared" si="2"/>
        <v>2310</v>
      </c>
      <c r="F147" s="359"/>
    </row>
    <row r="148" spans="1:6" x14ac:dyDescent="0.35">
      <c r="A148" s="123" t="s">
        <v>2158</v>
      </c>
      <c r="B148" s="617" t="s">
        <v>2159</v>
      </c>
      <c r="C148" s="148">
        <v>2000</v>
      </c>
      <c r="D148" s="146">
        <v>2600</v>
      </c>
      <c r="E148" s="146">
        <f t="shared" si="2"/>
        <v>1820</v>
      </c>
      <c r="F148" s="359"/>
    </row>
    <row r="149" spans="1:6" x14ac:dyDescent="0.35">
      <c r="A149" s="123" t="s">
        <v>2160</v>
      </c>
      <c r="B149" s="617" t="s">
        <v>2161</v>
      </c>
      <c r="C149" s="148">
        <v>1600</v>
      </c>
      <c r="D149" s="146">
        <v>2100</v>
      </c>
      <c r="E149" s="146">
        <f t="shared" si="2"/>
        <v>1470</v>
      </c>
      <c r="F149" s="359"/>
    </row>
    <row r="150" spans="1:6" x14ac:dyDescent="0.35">
      <c r="A150" s="123" t="s">
        <v>2162</v>
      </c>
      <c r="B150" s="617" t="s">
        <v>2163</v>
      </c>
      <c r="C150" s="148">
        <v>1300</v>
      </c>
      <c r="D150" s="146">
        <v>1700</v>
      </c>
      <c r="E150" s="146">
        <f t="shared" si="2"/>
        <v>1190</v>
      </c>
      <c r="F150" s="359"/>
    </row>
    <row r="151" spans="1:6" x14ac:dyDescent="0.35">
      <c r="A151" s="120">
        <v>5</v>
      </c>
      <c r="B151" s="616" t="s">
        <v>2164</v>
      </c>
      <c r="C151" s="148"/>
      <c r="D151" s="589"/>
      <c r="E151" s="146"/>
      <c r="F151" s="359"/>
    </row>
    <row r="152" spans="1:6" x14ac:dyDescent="0.35">
      <c r="A152" s="123" t="s">
        <v>509</v>
      </c>
      <c r="B152" s="617" t="s">
        <v>2165</v>
      </c>
      <c r="C152" s="148">
        <v>1200</v>
      </c>
      <c r="D152" s="146">
        <v>1600</v>
      </c>
      <c r="E152" s="146">
        <f t="shared" si="2"/>
        <v>1120</v>
      </c>
      <c r="F152" s="359"/>
    </row>
    <row r="153" spans="1:6" x14ac:dyDescent="0.35">
      <c r="A153" s="123" t="s">
        <v>511</v>
      </c>
      <c r="B153" s="617" t="s">
        <v>2166</v>
      </c>
      <c r="C153" s="148">
        <v>1500</v>
      </c>
      <c r="D153" s="146">
        <v>2000</v>
      </c>
      <c r="E153" s="146">
        <f t="shared" si="2"/>
        <v>1400</v>
      </c>
      <c r="F153" s="359"/>
    </row>
    <row r="154" spans="1:6" ht="31" x14ac:dyDescent="0.35">
      <c r="A154" s="123" t="s">
        <v>777</v>
      </c>
      <c r="B154" s="617" t="s">
        <v>5704</v>
      </c>
      <c r="C154" s="148">
        <v>1200</v>
      </c>
      <c r="D154" s="146">
        <v>1600</v>
      </c>
      <c r="E154" s="146">
        <f t="shared" si="2"/>
        <v>1120</v>
      </c>
      <c r="F154" s="359"/>
    </row>
    <row r="155" spans="1:6" x14ac:dyDescent="0.35">
      <c r="A155" s="120">
        <v>6</v>
      </c>
      <c r="B155" s="616" t="s">
        <v>2019</v>
      </c>
      <c r="C155" s="148"/>
      <c r="D155" s="589"/>
      <c r="E155" s="146"/>
      <c r="F155" s="359"/>
    </row>
    <row r="156" spans="1:6" ht="31" x14ac:dyDescent="0.35">
      <c r="A156" s="123" t="s">
        <v>327</v>
      </c>
      <c r="B156" s="124" t="s">
        <v>7038</v>
      </c>
      <c r="C156" s="148">
        <v>1500</v>
      </c>
      <c r="D156" s="150">
        <v>3000</v>
      </c>
      <c r="E156" s="146">
        <f t="shared" si="2"/>
        <v>2100</v>
      </c>
      <c r="F156" s="359"/>
    </row>
    <row r="157" spans="1:6" x14ac:dyDescent="0.35">
      <c r="A157" s="123" t="s">
        <v>329</v>
      </c>
      <c r="B157" s="124" t="s">
        <v>2167</v>
      </c>
      <c r="C157" s="148">
        <v>1000</v>
      </c>
      <c r="D157" s="150">
        <v>3000</v>
      </c>
      <c r="E157" s="146">
        <f t="shared" si="2"/>
        <v>2100</v>
      </c>
      <c r="F157" s="359"/>
    </row>
    <row r="158" spans="1:6" x14ac:dyDescent="0.35">
      <c r="A158" s="123" t="s">
        <v>653</v>
      </c>
      <c r="B158" s="124" t="s">
        <v>2168</v>
      </c>
      <c r="C158" s="148">
        <v>1700</v>
      </c>
      <c r="D158" s="150">
        <v>3500</v>
      </c>
      <c r="E158" s="146">
        <f t="shared" si="2"/>
        <v>2450</v>
      </c>
      <c r="F158" s="359"/>
    </row>
    <row r="159" spans="1:6" x14ac:dyDescent="0.35">
      <c r="A159" s="123" t="s">
        <v>1980</v>
      </c>
      <c r="B159" s="124" t="s">
        <v>2169</v>
      </c>
      <c r="C159" s="148">
        <v>2500</v>
      </c>
      <c r="D159" s="150">
        <v>4000</v>
      </c>
      <c r="E159" s="146">
        <f t="shared" si="2"/>
        <v>2800</v>
      </c>
      <c r="F159" s="359"/>
    </row>
    <row r="160" spans="1:6" ht="31" x14ac:dyDescent="0.35">
      <c r="A160" s="123" t="s">
        <v>2061</v>
      </c>
      <c r="B160" s="124" t="s">
        <v>2170</v>
      </c>
      <c r="C160" s="148">
        <v>3000</v>
      </c>
      <c r="D160" s="150">
        <v>6000</v>
      </c>
      <c r="E160" s="146">
        <f t="shared" si="2"/>
        <v>4200</v>
      </c>
      <c r="F160" s="359"/>
    </row>
    <row r="161" spans="1:6" x14ac:dyDescent="0.35">
      <c r="A161" s="120" t="s">
        <v>313</v>
      </c>
      <c r="B161" s="616" t="s">
        <v>2171</v>
      </c>
      <c r="C161" s="148"/>
      <c r="D161" s="589"/>
      <c r="E161" s="146"/>
      <c r="F161" s="359"/>
    </row>
    <row r="162" spans="1:6" x14ac:dyDescent="0.35">
      <c r="A162" s="120">
        <v>1</v>
      </c>
      <c r="B162" s="616" t="s">
        <v>2149</v>
      </c>
      <c r="C162" s="148"/>
      <c r="D162" s="589"/>
      <c r="E162" s="146"/>
      <c r="F162" s="359"/>
    </row>
    <row r="163" spans="1:6" x14ac:dyDescent="0.35">
      <c r="A163" s="123" t="s">
        <v>67</v>
      </c>
      <c r="B163" s="617" t="s">
        <v>2172</v>
      </c>
      <c r="C163" s="148">
        <v>3000</v>
      </c>
      <c r="D163" s="150">
        <v>4000</v>
      </c>
      <c r="E163" s="146">
        <f t="shared" si="2"/>
        <v>2800</v>
      </c>
      <c r="F163" s="725" t="s">
        <v>5795</v>
      </c>
    </row>
    <row r="164" spans="1:6" x14ac:dyDescent="0.35">
      <c r="A164" s="123" t="s">
        <v>69</v>
      </c>
      <c r="B164" s="617" t="s">
        <v>2173</v>
      </c>
      <c r="C164" s="148">
        <v>2700</v>
      </c>
      <c r="D164" s="150">
        <v>3200</v>
      </c>
      <c r="E164" s="146">
        <f t="shared" si="2"/>
        <v>2240</v>
      </c>
      <c r="F164" s="726"/>
    </row>
    <row r="165" spans="1:6" x14ac:dyDescent="0.35">
      <c r="A165" s="123" t="s">
        <v>71</v>
      </c>
      <c r="B165" s="617" t="s">
        <v>2174</v>
      </c>
      <c r="C165" s="148">
        <v>1200</v>
      </c>
      <c r="D165" s="146">
        <v>1600</v>
      </c>
      <c r="E165" s="146">
        <f t="shared" si="2"/>
        <v>1120</v>
      </c>
      <c r="F165" s="726"/>
    </row>
    <row r="166" spans="1:6" x14ac:dyDescent="0.35">
      <c r="A166" s="123" t="s">
        <v>389</v>
      </c>
      <c r="B166" s="617" t="s">
        <v>2175</v>
      </c>
      <c r="C166" s="148">
        <v>800</v>
      </c>
      <c r="D166" s="146">
        <v>1100</v>
      </c>
      <c r="E166" s="146">
        <f t="shared" si="2"/>
        <v>770</v>
      </c>
      <c r="F166" s="726"/>
    </row>
    <row r="167" spans="1:6" x14ac:dyDescent="0.35">
      <c r="A167" s="123" t="s">
        <v>1886</v>
      </c>
      <c r="B167" s="617" t="s">
        <v>2176</v>
      </c>
      <c r="C167" s="148">
        <v>700</v>
      </c>
      <c r="D167" s="150">
        <v>1200</v>
      </c>
      <c r="E167" s="146">
        <f t="shared" si="2"/>
        <v>840</v>
      </c>
      <c r="F167" s="726"/>
    </row>
    <row r="168" spans="1:6" x14ac:dyDescent="0.35">
      <c r="A168" s="123" t="s">
        <v>1888</v>
      </c>
      <c r="B168" s="617" t="s">
        <v>2177</v>
      </c>
      <c r="C168" s="148">
        <v>1000</v>
      </c>
      <c r="D168" s="150">
        <v>1500</v>
      </c>
      <c r="E168" s="146">
        <f t="shared" si="2"/>
        <v>1050</v>
      </c>
      <c r="F168" s="726"/>
    </row>
    <row r="169" spans="1:6" x14ac:dyDescent="0.35">
      <c r="A169" s="123" t="s">
        <v>2138</v>
      </c>
      <c r="B169" s="617" t="s">
        <v>2178</v>
      </c>
      <c r="C169" s="148">
        <v>800</v>
      </c>
      <c r="D169" s="146">
        <v>1100</v>
      </c>
      <c r="E169" s="146">
        <f t="shared" si="2"/>
        <v>770</v>
      </c>
      <c r="F169" s="726"/>
    </row>
    <row r="170" spans="1:6" x14ac:dyDescent="0.35">
      <c r="A170" s="123" t="s">
        <v>2140</v>
      </c>
      <c r="B170" s="617" t="s">
        <v>2179</v>
      </c>
      <c r="C170" s="148">
        <v>500</v>
      </c>
      <c r="D170" s="150">
        <v>1200</v>
      </c>
      <c r="E170" s="146">
        <f t="shared" si="2"/>
        <v>840</v>
      </c>
      <c r="F170" s="727"/>
    </row>
    <row r="171" spans="1:6" x14ac:dyDescent="0.35">
      <c r="A171" s="120">
        <v>2</v>
      </c>
      <c r="B171" s="616" t="s">
        <v>2180</v>
      </c>
      <c r="C171" s="148"/>
      <c r="D171" s="589"/>
      <c r="E171" s="146"/>
      <c r="F171" s="359"/>
    </row>
    <row r="172" spans="1:6" ht="56" x14ac:dyDescent="0.35">
      <c r="A172" s="614" t="s">
        <v>74</v>
      </c>
      <c r="B172" s="617" t="s">
        <v>5705</v>
      </c>
      <c r="C172" s="148">
        <v>600</v>
      </c>
      <c r="D172" s="146">
        <v>1200</v>
      </c>
      <c r="E172" s="146">
        <f t="shared" si="2"/>
        <v>840</v>
      </c>
      <c r="F172" s="620" t="s">
        <v>5147</v>
      </c>
    </row>
    <row r="173" spans="1:6" x14ac:dyDescent="0.35">
      <c r="A173" s="128" t="s">
        <v>76</v>
      </c>
      <c r="B173" s="617" t="s">
        <v>2181</v>
      </c>
      <c r="C173" s="148">
        <v>700</v>
      </c>
      <c r="D173" s="146">
        <v>1500</v>
      </c>
      <c r="E173" s="146">
        <f t="shared" si="2"/>
        <v>1050</v>
      </c>
      <c r="F173" s="270"/>
    </row>
    <row r="174" spans="1:6" ht="42" x14ac:dyDescent="0.35">
      <c r="A174" s="618" t="s">
        <v>78</v>
      </c>
      <c r="B174" s="617" t="s">
        <v>2182</v>
      </c>
      <c r="C174" s="148">
        <v>1200</v>
      </c>
      <c r="D174" s="146">
        <v>2000</v>
      </c>
      <c r="E174" s="146">
        <f t="shared" si="2"/>
        <v>1400</v>
      </c>
      <c r="F174" s="620" t="s">
        <v>5148</v>
      </c>
    </row>
    <row r="175" spans="1:6" x14ac:dyDescent="0.35">
      <c r="A175" s="128" t="s">
        <v>1893</v>
      </c>
      <c r="B175" s="617" t="s">
        <v>2183</v>
      </c>
      <c r="C175" s="148">
        <v>800</v>
      </c>
      <c r="D175" s="146">
        <v>1600</v>
      </c>
      <c r="E175" s="146">
        <f t="shared" si="2"/>
        <v>1120</v>
      </c>
      <c r="F175" s="359"/>
    </row>
    <row r="176" spans="1:6" ht="42" x14ac:dyDescent="0.35">
      <c r="A176" s="618" t="s">
        <v>1895</v>
      </c>
      <c r="B176" s="617" t="s">
        <v>2184</v>
      </c>
      <c r="C176" s="148">
        <v>650</v>
      </c>
      <c r="D176" s="146">
        <v>900</v>
      </c>
      <c r="E176" s="146">
        <f t="shared" si="2"/>
        <v>630</v>
      </c>
      <c r="F176" s="620" t="s">
        <v>5149</v>
      </c>
    </row>
    <row r="177" spans="1:6" x14ac:dyDescent="0.35">
      <c r="A177" s="120">
        <v>3</v>
      </c>
      <c r="B177" s="616" t="s">
        <v>2185</v>
      </c>
      <c r="C177" s="148"/>
      <c r="D177" s="146"/>
      <c r="E177" s="146"/>
      <c r="F177" s="359"/>
    </row>
    <row r="178" spans="1:6" ht="84" x14ac:dyDescent="0.35">
      <c r="A178" s="614" t="s">
        <v>83</v>
      </c>
      <c r="B178" s="617" t="s">
        <v>5706</v>
      </c>
      <c r="C178" s="148">
        <v>700</v>
      </c>
      <c r="D178" s="146">
        <v>900</v>
      </c>
      <c r="E178" s="146">
        <f t="shared" si="2"/>
        <v>630</v>
      </c>
      <c r="F178" s="620" t="s">
        <v>5150</v>
      </c>
    </row>
    <row r="179" spans="1:6" x14ac:dyDescent="0.35">
      <c r="A179" s="123" t="s">
        <v>84</v>
      </c>
      <c r="B179" s="617" t="s">
        <v>2186</v>
      </c>
      <c r="C179" s="148">
        <v>1000</v>
      </c>
      <c r="D179" s="150">
        <v>1300</v>
      </c>
      <c r="E179" s="146">
        <f t="shared" si="2"/>
        <v>910</v>
      </c>
      <c r="F179" s="725"/>
    </row>
    <row r="180" spans="1:6" x14ac:dyDescent="0.35">
      <c r="A180" s="123" t="s">
        <v>1426</v>
      </c>
      <c r="B180" s="617" t="s">
        <v>2187</v>
      </c>
      <c r="C180" s="148">
        <v>1100</v>
      </c>
      <c r="D180" s="150">
        <v>1500</v>
      </c>
      <c r="E180" s="146">
        <f t="shared" si="2"/>
        <v>1050</v>
      </c>
      <c r="F180" s="727"/>
    </row>
    <row r="181" spans="1:6" ht="56" x14ac:dyDescent="0.35">
      <c r="A181" s="614" t="s">
        <v>2022</v>
      </c>
      <c r="B181" s="617" t="s">
        <v>2188</v>
      </c>
      <c r="C181" s="148">
        <v>2000</v>
      </c>
      <c r="D181" s="150">
        <v>2200</v>
      </c>
      <c r="E181" s="146">
        <f t="shared" si="2"/>
        <v>1540</v>
      </c>
      <c r="F181" s="620" t="s">
        <v>5151</v>
      </c>
    </row>
    <row r="182" spans="1:6" ht="84" x14ac:dyDescent="0.35">
      <c r="A182" s="614" t="s">
        <v>2024</v>
      </c>
      <c r="B182" s="617" t="s">
        <v>2189</v>
      </c>
      <c r="C182" s="148">
        <v>1000</v>
      </c>
      <c r="D182" s="150">
        <v>1500</v>
      </c>
      <c r="E182" s="146">
        <f t="shared" si="2"/>
        <v>1050</v>
      </c>
      <c r="F182" s="620" t="s">
        <v>5152</v>
      </c>
    </row>
    <row r="183" spans="1:6" x14ac:dyDescent="0.35">
      <c r="A183" s="123" t="s">
        <v>2026</v>
      </c>
      <c r="B183" s="617" t="s">
        <v>2190</v>
      </c>
      <c r="C183" s="148">
        <v>650</v>
      </c>
      <c r="D183" s="146">
        <v>900</v>
      </c>
      <c r="E183" s="146">
        <f t="shared" si="2"/>
        <v>630</v>
      </c>
      <c r="F183" s="359"/>
    </row>
    <row r="184" spans="1:6" ht="31" x14ac:dyDescent="0.35">
      <c r="A184" s="123" t="s">
        <v>2028</v>
      </c>
      <c r="B184" s="617" t="s">
        <v>2191</v>
      </c>
      <c r="C184" s="148">
        <v>400</v>
      </c>
      <c r="D184" s="146">
        <v>600</v>
      </c>
      <c r="E184" s="146">
        <f t="shared" si="2"/>
        <v>420</v>
      </c>
      <c r="F184" s="359"/>
    </row>
    <row r="185" spans="1:6" ht="31" x14ac:dyDescent="0.35">
      <c r="A185" s="123" t="s">
        <v>2030</v>
      </c>
      <c r="B185" s="617" t="s">
        <v>2192</v>
      </c>
      <c r="C185" s="148">
        <v>300</v>
      </c>
      <c r="D185" s="146">
        <v>400</v>
      </c>
      <c r="E185" s="146">
        <f t="shared" si="2"/>
        <v>280</v>
      </c>
      <c r="F185" s="359"/>
    </row>
    <row r="186" spans="1:6" x14ac:dyDescent="0.35">
      <c r="A186" s="120" t="s">
        <v>372</v>
      </c>
      <c r="B186" s="616" t="s">
        <v>2193</v>
      </c>
      <c r="C186" s="148"/>
      <c r="D186" s="589"/>
      <c r="E186" s="146"/>
      <c r="F186" s="359"/>
    </row>
    <row r="187" spans="1:6" ht="31" x14ac:dyDescent="0.35">
      <c r="A187" s="123">
        <v>1</v>
      </c>
      <c r="B187" s="617" t="s">
        <v>5707</v>
      </c>
      <c r="C187" s="148">
        <v>1000</v>
      </c>
      <c r="D187" s="146">
        <v>1100</v>
      </c>
      <c r="E187" s="146">
        <f t="shared" si="2"/>
        <v>770</v>
      </c>
      <c r="F187" s="270" t="s">
        <v>2194</v>
      </c>
    </row>
    <row r="188" spans="1:6" ht="31" x14ac:dyDescent="0.35">
      <c r="A188" s="123">
        <v>2</v>
      </c>
      <c r="B188" s="617" t="s">
        <v>2195</v>
      </c>
      <c r="C188" s="148">
        <v>1500</v>
      </c>
      <c r="D188" s="146">
        <v>1800</v>
      </c>
      <c r="E188" s="146">
        <f t="shared" si="2"/>
        <v>1260</v>
      </c>
      <c r="F188" s="365"/>
    </row>
    <row r="189" spans="1:6" ht="42" x14ac:dyDescent="0.35">
      <c r="A189" s="123">
        <v>3</v>
      </c>
      <c r="B189" s="617" t="s">
        <v>5796</v>
      </c>
      <c r="C189" s="148">
        <v>1600</v>
      </c>
      <c r="D189" s="146">
        <v>2000</v>
      </c>
      <c r="E189" s="146">
        <f t="shared" si="2"/>
        <v>1400</v>
      </c>
      <c r="F189" s="244" t="s">
        <v>5153</v>
      </c>
    </row>
    <row r="190" spans="1:6" x14ac:dyDescent="0.35">
      <c r="A190" s="123">
        <v>4</v>
      </c>
      <c r="B190" s="617" t="s">
        <v>2196</v>
      </c>
      <c r="C190" s="148">
        <v>2000</v>
      </c>
      <c r="D190" s="146">
        <v>3000</v>
      </c>
      <c r="E190" s="146">
        <f t="shared" si="2"/>
        <v>2100</v>
      </c>
      <c r="F190" s="365"/>
    </row>
    <row r="191" spans="1:6" ht="31" x14ac:dyDescent="0.35">
      <c r="A191" s="123">
        <v>5</v>
      </c>
      <c r="B191" s="617" t="s">
        <v>2197</v>
      </c>
      <c r="C191" s="148">
        <v>3000</v>
      </c>
      <c r="D191" s="146">
        <v>7000</v>
      </c>
      <c r="E191" s="146">
        <f t="shared" si="2"/>
        <v>4900</v>
      </c>
      <c r="F191" s="365"/>
    </row>
    <row r="192" spans="1:6" x14ac:dyDescent="0.35">
      <c r="A192" s="128">
        <v>6</v>
      </c>
      <c r="B192" s="617" t="s">
        <v>2198</v>
      </c>
      <c r="C192" s="148">
        <v>6000</v>
      </c>
      <c r="D192" s="146">
        <v>9000</v>
      </c>
      <c r="E192" s="146">
        <f t="shared" si="2"/>
        <v>6300</v>
      </c>
      <c r="F192" s="365"/>
    </row>
    <row r="193" spans="1:6" x14ac:dyDescent="0.35">
      <c r="A193" s="120" t="s">
        <v>406</v>
      </c>
      <c r="B193" s="616" t="s">
        <v>2199</v>
      </c>
      <c r="C193" s="148"/>
      <c r="D193" s="146"/>
      <c r="E193" s="146"/>
      <c r="F193" s="359"/>
    </row>
    <row r="194" spans="1:6" ht="31" x14ac:dyDescent="0.35">
      <c r="A194" s="123">
        <v>1</v>
      </c>
      <c r="B194" s="617" t="s">
        <v>2200</v>
      </c>
      <c r="C194" s="148">
        <v>1200</v>
      </c>
      <c r="D194" s="146">
        <v>3000</v>
      </c>
      <c r="E194" s="146">
        <f t="shared" si="2"/>
        <v>2100</v>
      </c>
      <c r="F194" s="725" t="s">
        <v>5154</v>
      </c>
    </row>
    <row r="195" spans="1:6" x14ac:dyDescent="0.35">
      <c r="A195" s="128">
        <v>2</v>
      </c>
      <c r="B195" s="617" t="s">
        <v>2201</v>
      </c>
      <c r="C195" s="148">
        <v>1200</v>
      </c>
      <c r="D195" s="146">
        <v>2500</v>
      </c>
      <c r="E195" s="146">
        <f t="shared" si="2"/>
        <v>1750</v>
      </c>
      <c r="F195" s="727"/>
    </row>
    <row r="196" spans="1:6" ht="31" x14ac:dyDescent="0.35">
      <c r="A196" s="128">
        <v>3</v>
      </c>
      <c r="B196" s="617" t="s">
        <v>5797</v>
      </c>
      <c r="C196" s="148">
        <v>1000</v>
      </c>
      <c r="D196" s="146">
        <v>3500</v>
      </c>
      <c r="E196" s="146">
        <f t="shared" si="2"/>
        <v>2450</v>
      </c>
      <c r="F196" s="365"/>
    </row>
    <row r="197" spans="1:6" x14ac:dyDescent="0.35">
      <c r="A197" s="128">
        <v>4</v>
      </c>
      <c r="B197" s="617" t="s">
        <v>2202</v>
      </c>
      <c r="C197" s="148">
        <v>1500</v>
      </c>
      <c r="D197" s="146">
        <v>3500</v>
      </c>
      <c r="E197" s="146">
        <f t="shared" si="2"/>
        <v>2450</v>
      </c>
      <c r="F197" s="365"/>
    </row>
    <row r="198" spans="1:6" ht="31" x14ac:dyDescent="0.35">
      <c r="A198" s="128">
        <v>5</v>
      </c>
      <c r="B198" s="617" t="s">
        <v>2203</v>
      </c>
      <c r="C198" s="148">
        <v>1200</v>
      </c>
      <c r="D198" s="146">
        <v>2500</v>
      </c>
      <c r="E198" s="146">
        <f t="shared" si="2"/>
        <v>1750</v>
      </c>
      <c r="F198" s="365"/>
    </row>
    <row r="199" spans="1:6" ht="31" x14ac:dyDescent="0.35">
      <c r="A199" s="128">
        <v>6</v>
      </c>
      <c r="B199" s="617" t="s">
        <v>2204</v>
      </c>
      <c r="C199" s="148">
        <v>800</v>
      </c>
      <c r="D199" s="146">
        <v>2000</v>
      </c>
      <c r="E199" s="146">
        <f t="shared" si="2"/>
        <v>1400</v>
      </c>
      <c r="F199" s="244"/>
    </row>
    <row r="200" spans="1:6" ht="46.5" x14ac:dyDescent="0.35">
      <c r="A200" s="128">
        <v>7</v>
      </c>
      <c r="B200" s="617" t="s">
        <v>5798</v>
      </c>
      <c r="C200" s="148">
        <v>500</v>
      </c>
      <c r="D200" s="146">
        <v>1500</v>
      </c>
      <c r="E200" s="146">
        <f t="shared" si="2"/>
        <v>1050</v>
      </c>
      <c r="F200" s="728" t="s">
        <v>5155</v>
      </c>
    </row>
    <row r="201" spans="1:6" x14ac:dyDescent="0.35">
      <c r="A201" s="128">
        <v>8</v>
      </c>
      <c r="B201" s="617" t="s">
        <v>5708</v>
      </c>
      <c r="C201" s="148">
        <v>500</v>
      </c>
      <c r="D201" s="146">
        <v>800</v>
      </c>
      <c r="E201" s="146">
        <f t="shared" si="2"/>
        <v>560</v>
      </c>
      <c r="F201" s="728"/>
    </row>
    <row r="202" spans="1:6" ht="31" x14ac:dyDescent="0.35">
      <c r="A202" s="128">
        <v>9</v>
      </c>
      <c r="B202" s="617" t="s">
        <v>2205</v>
      </c>
      <c r="C202" s="148">
        <v>400</v>
      </c>
      <c r="D202" s="146">
        <v>500</v>
      </c>
      <c r="E202" s="146">
        <f t="shared" ref="E202:E265" si="3">ROUND(D202*0.7,-1)</f>
        <v>350</v>
      </c>
      <c r="F202" s="365"/>
    </row>
    <row r="203" spans="1:6" x14ac:dyDescent="0.35">
      <c r="A203" s="128">
        <v>10</v>
      </c>
      <c r="B203" s="617" t="s">
        <v>2206</v>
      </c>
      <c r="C203" s="148">
        <v>600</v>
      </c>
      <c r="D203" s="146">
        <v>800</v>
      </c>
      <c r="E203" s="146">
        <f t="shared" si="3"/>
        <v>560</v>
      </c>
      <c r="F203" s="365"/>
    </row>
    <row r="204" spans="1:6" x14ac:dyDescent="0.35">
      <c r="A204" s="128">
        <v>11</v>
      </c>
      <c r="B204" s="617" t="s">
        <v>2207</v>
      </c>
      <c r="C204" s="148">
        <v>400</v>
      </c>
      <c r="D204" s="146">
        <v>500</v>
      </c>
      <c r="E204" s="146">
        <f t="shared" si="3"/>
        <v>350</v>
      </c>
      <c r="F204" s="365"/>
    </row>
    <row r="205" spans="1:6" x14ac:dyDescent="0.35">
      <c r="A205" s="120" t="s">
        <v>408</v>
      </c>
      <c r="B205" s="619" t="s">
        <v>2208</v>
      </c>
      <c r="C205" s="148"/>
      <c r="D205" s="589"/>
      <c r="E205" s="146"/>
      <c r="F205" s="359"/>
    </row>
    <row r="206" spans="1:6" ht="31" x14ac:dyDescent="0.35">
      <c r="A206" s="128">
        <v>1</v>
      </c>
      <c r="B206" s="617" t="s">
        <v>5709</v>
      </c>
      <c r="C206" s="148">
        <v>300</v>
      </c>
      <c r="D206" s="146">
        <v>400</v>
      </c>
      <c r="E206" s="146">
        <f t="shared" si="3"/>
        <v>280</v>
      </c>
      <c r="F206" s="725" t="s">
        <v>5156</v>
      </c>
    </row>
    <row r="207" spans="1:6" x14ac:dyDescent="0.35">
      <c r="A207" s="128">
        <v>2</v>
      </c>
      <c r="B207" s="617" t="s">
        <v>5710</v>
      </c>
      <c r="C207" s="148">
        <v>300</v>
      </c>
      <c r="D207" s="146">
        <v>400</v>
      </c>
      <c r="E207" s="146">
        <f t="shared" si="3"/>
        <v>280</v>
      </c>
      <c r="F207" s="727"/>
    </row>
    <row r="208" spans="1:6" ht="31" x14ac:dyDescent="0.35">
      <c r="A208" s="128">
        <v>3</v>
      </c>
      <c r="B208" s="617" t="s">
        <v>2209</v>
      </c>
      <c r="C208" s="148">
        <v>400</v>
      </c>
      <c r="D208" s="146">
        <v>500</v>
      </c>
      <c r="E208" s="146">
        <f t="shared" si="3"/>
        <v>350</v>
      </c>
      <c r="F208" s="244"/>
    </row>
    <row r="209" spans="1:6" ht="31" x14ac:dyDescent="0.35">
      <c r="A209" s="128">
        <v>4</v>
      </c>
      <c r="B209" s="617" t="s">
        <v>5711</v>
      </c>
      <c r="C209" s="148">
        <v>500</v>
      </c>
      <c r="D209" s="150">
        <v>800</v>
      </c>
      <c r="E209" s="146">
        <f t="shared" si="3"/>
        <v>560</v>
      </c>
      <c r="F209" s="244"/>
    </row>
    <row r="210" spans="1:6" ht="31" x14ac:dyDescent="0.35">
      <c r="A210" s="128">
        <v>5</v>
      </c>
      <c r="B210" s="617" t="s">
        <v>5712</v>
      </c>
      <c r="C210" s="148">
        <v>350</v>
      </c>
      <c r="D210" s="146">
        <v>400</v>
      </c>
      <c r="E210" s="146">
        <f t="shared" si="3"/>
        <v>280</v>
      </c>
      <c r="F210" s="244"/>
    </row>
    <row r="211" spans="1:6" x14ac:dyDescent="0.35">
      <c r="A211" s="128">
        <v>6</v>
      </c>
      <c r="B211" s="617" t="s">
        <v>5713</v>
      </c>
      <c r="C211" s="148">
        <v>400</v>
      </c>
      <c r="D211" s="146">
        <v>600</v>
      </c>
      <c r="E211" s="146">
        <f t="shared" si="3"/>
        <v>420</v>
      </c>
      <c r="F211" s="244"/>
    </row>
    <row r="212" spans="1:6" ht="56" x14ac:dyDescent="0.35">
      <c r="A212" s="128">
        <v>7</v>
      </c>
      <c r="B212" s="356" t="s">
        <v>5714</v>
      </c>
      <c r="C212" s="150">
        <v>500</v>
      </c>
      <c r="D212" s="146">
        <v>800</v>
      </c>
      <c r="E212" s="146">
        <f t="shared" si="3"/>
        <v>560</v>
      </c>
      <c r="F212" s="244" t="s">
        <v>5157</v>
      </c>
    </row>
    <row r="213" spans="1:6" ht="56" x14ac:dyDescent="0.35">
      <c r="A213" s="128">
        <v>8</v>
      </c>
      <c r="B213" s="356" t="s">
        <v>5715</v>
      </c>
      <c r="C213" s="150">
        <v>1000</v>
      </c>
      <c r="D213" s="146">
        <v>1200</v>
      </c>
      <c r="E213" s="146">
        <f t="shared" si="3"/>
        <v>840</v>
      </c>
      <c r="F213" s="244" t="s">
        <v>5158</v>
      </c>
    </row>
    <row r="214" spans="1:6" ht="56" x14ac:dyDescent="0.35">
      <c r="A214" s="128">
        <v>9</v>
      </c>
      <c r="B214" s="356" t="s">
        <v>5716</v>
      </c>
      <c r="C214" s="150">
        <v>1200</v>
      </c>
      <c r="D214" s="146">
        <v>1500</v>
      </c>
      <c r="E214" s="146">
        <f t="shared" si="3"/>
        <v>1050</v>
      </c>
      <c r="F214" s="244" t="s">
        <v>5159</v>
      </c>
    </row>
    <row r="215" spans="1:6" ht="56" x14ac:dyDescent="0.35">
      <c r="A215" s="128">
        <v>10</v>
      </c>
      <c r="B215" s="356" t="s">
        <v>5799</v>
      </c>
      <c r="C215" s="150">
        <v>1000</v>
      </c>
      <c r="D215" s="146">
        <v>1200</v>
      </c>
      <c r="E215" s="146">
        <f t="shared" si="3"/>
        <v>840</v>
      </c>
      <c r="F215" s="244" t="s">
        <v>5160</v>
      </c>
    </row>
    <row r="216" spans="1:6" ht="70" x14ac:dyDescent="0.35">
      <c r="A216" s="128">
        <v>11</v>
      </c>
      <c r="B216" s="356" t="s">
        <v>5717</v>
      </c>
      <c r="C216" s="150">
        <v>600</v>
      </c>
      <c r="D216" s="146">
        <v>700</v>
      </c>
      <c r="E216" s="146">
        <f t="shared" si="3"/>
        <v>490</v>
      </c>
      <c r="F216" s="244" t="s">
        <v>5161</v>
      </c>
    </row>
    <row r="217" spans="1:6" ht="70" x14ac:dyDescent="0.35">
      <c r="A217" s="128">
        <v>12</v>
      </c>
      <c r="B217" s="356" t="s">
        <v>5718</v>
      </c>
      <c r="C217" s="150">
        <v>300</v>
      </c>
      <c r="D217" s="146">
        <v>400</v>
      </c>
      <c r="E217" s="146">
        <f t="shared" si="3"/>
        <v>280</v>
      </c>
      <c r="F217" s="244" t="s">
        <v>5162</v>
      </c>
    </row>
    <row r="218" spans="1:6" ht="70" x14ac:dyDescent="0.35">
      <c r="A218" s="128">
        <v>13</v>
      </c>
      <c r="B218" s="356" t="s">
        <v>5719</v>
      </c>
      <c r="C218" s="150">
        <v>350</v>
      </c>
      <c r="D218" s="146">
        <v>400</v>
      </c>
      <c r="E218" s="146">
        <f t="shared" si="3"/>
        <v>280</v>
      </c>
      <c r="F218" s="244" t="s">
        <v>5163</v>
      </c>
    </row>
    <row r="219" spans="1:6" ht="56" x14ac:dyDescent="0.35">
      <c r="A219" s="128">
        <v>14</v>
      </c>
      <c r="B219" s="356" t="s">
        <v>5720</v>
      </c>
      <c r="C219" s="150">
        <v>300</v>
      </c>
      <c r="D219" s="146">
        <v>400</v>
      </c>
      <c r="E219" s="146">
        <f t="shared" si="3"/>
        <v>280</v>
      </c>
      <c r="F219" s="244" t="s">
        <v>5164</v>
      </c>
    </row>
    <row r="220" spans="1:6" ht="31" x14ac:dyDescent="0.35">
      <c r="A220" s="128">
        <v>15</v>
      </c>
      <c r="B220" s="617" t="s">
        <v>2210</v>
      </c>
      <c r="C220" s="148">
        <v>600</v>
      </c>
      <c r="D220" s="146">
        <v>700</v>
      </c>
      <c r="E220" s="146">
        <f t="shared" si="3"/>
        <v>490</v>
      </c>
      <c r="F220" s="244"/>
    </row>
    <row r="221" spans="1:6" ht="56" x14ac:dyDescent="0.35">
      <c r="A221" s="120" t="s">
        <v>410</v>
      </c>
      <c r="B221" s="616" t="s">
        <v>2211</v>
      </c>
      <c r="C221" s="148"/>
      <c r="D221" s="589"/>
      <c r="E221" s="146"/>
      <c r="F221" s="270" t="s">
        <v>5165</v>
      </c>
    </row>
    <row r="222" spans="1:6" ht="31" x14ac:dyDescent="0.35">
      <c r="A222" s="128">
        <v>1</v>
      </c>
      <c r="B222" s="617" t="s">
        <v>5721</v>
      </c>
      <c r="C222" s="148"/>
      <c r="D222" s="150">
        <v>700</v>
      </c>
      <c r="E222" s="146">
        <f t="shared" si="3"/>
        <v>490</v>
      </c>
      <c r="F222" s="270" t="s">
        <v>2212</v>
      </c>
    </row>
    <row r="223" spans="1:6" ht="42" x14ac:dyDescent="0.35">
      <c r="A223" s="128">
        <v>2</v>
      </c>
      <c r="B223" s="617" t="s">
        <v>5800</v>
      </c>
      <c r="C223" s="148">
        <v>350</v>
      </c>
      <c r="D223" s="146">
        <v>500</v>
      </c>
      <c r="E223" s="146">
        <f t="shared" si="3"/>
        <v>350</v>
      </c>
      <c r="F223" s="244" t="s">
        <v>5849</v>
      </c>
    </row>
    <row r="224" spans="1:6" ht="42" x14ac:dyDescent="0.35">
      <c r="A224" s="128">
        <v>3</v>
      </c>
      <c r="B224" s="617" t="s">
        <v>5801</v>
      </c>
      <c r="C224" s="148">
        <v>300</v>
      </c>
      <c r="D224" s="146">
        <v>400</v>
      </c>
      <c r="E224" s="146">
        <f t="shared" si="3"/>
        <v>280</v>
      </c>
      <c r="F224" s="244" t="s">
        <v>5850</v>
      </c>
    </row>
    <row r="225" spans="1:6" ht="56" x14ac:dyDescent="0.35">
      <c r="A225" s="128">
        <v>4</v>
      </c>
      <c r="B225" s="617" t="s">
        <v>5802</v>
      </c>
      <c r="C225" s="148">
        <v>400</v>
      </c>
      <c r="D225" s="146">
        <v>500</v>
      </c>
      <c r="E225" s="146">
        <f t="shared" si="3"/>
        <v>350</v>
      </c>
      <c r="F225" s="244" t="s">
        <v>5851</v>
      </c>
    </row>
    <row r="226" spans="1:6" ht="56" x14ac:dyDescent="0.35">
      <c r="A226" s="128">
        <v>5</v>
      </c>
      <c r="B226" s="617" t="s">
        <v>5803</v>
      </c>
      <c r="C226" s="148">
        <v>450</v>
      </c>
      <c r="D226" s="146">
        <v>700</v>
      </c>
      <c r="E226" s="146">
        <f t="shared" si="3"/>
        <v>490</v>
      </c>
      <c r="F226" s="244" t="s">
        <v>5852</v>
      </c>
    </row>
    <row r="227" spans="1:6" ht="42" x14ac:dyDescent="0.35">
      <c r="A227" s="128">
        <v>6</v>
      </c>
      <c r="B227" s="617" t="s">
        <v>5804</v>
      </c>
      <c r="C227" s="148">
        <v>350</v>
      </c>
      <c r="D227" s="146">
        <v>500</v>
      </c>
      <c r="E227" s="146">
        <f t="shared" si="3"/>
        <v>350</v>
      </c>
      <c r="F227" s="244" t="s">
        <v>5853</v>
      </c>
    </row>
    <row r="228" spans="1:6" ht="31" x14ac:dyDescent="0.35">
      <c r="A228" s="128">
        <v>7</v>
      </c>
      <c r="B228" s="617" t="s">
        <v>2213</v>
      </c>
      <c r="C228" s="148">
        <v>400</v>
      </c>
      <c r="D228" s="146">
        <v>500</v>
      </c>
      <c r="E228" s="146">
        <f t="shared" si="3"/>
        <v>350</v>
      </c>
      <c r="F228" s="365"/>
    </row>
    <row r="229" spans="1:6" ht="31" x14ac:dyDescent="0.35">
      <c r="A229" s="128">
        <v>8</v>
      </c>
      <c r="B229" s="617" t="s">
        <v>2214</v>
      </c>
      <c r="C229" s="148">
        <v>350</v>
      </c>
      <c r="D229" s="146">
        <v>500</v>
      </c>
      <c r="E229" s="146">
        <f t="shared" si="3"/>
        <v>350</v>
      </c>
      <c r="F229" s="365"/>
    </row>
    <row r="230" spans="1:6" ht="31" x14ac:dyDescent="0.35">
      <c r="A230" s="128">
        <v>9</v>
      </c>
      <c r="B230" s="124" t="s">
        <v>2215</v>
      </c>
      <c r="C230" s="148">
        <v>300</v>
      </c>
      <c r="D230" s="146">
        <v>400</v>
      </c>
      <c r="E230" s="146">
        <f t="shared" si="3"/>
        <v>280</v>
      </c>
      <c r="F230" s="365"/>
    </row>
    <row r="231" spans="1:6" ht="30" x14ac:dyDescent="0.35">
      <c r="A231" s="120" t="s">
        <v>413</v>
      </c>
      <c r="B231" s="132" t="s">
        <v>2216</v>
      </c>
      <c r="C231" s="148"/>
      <c r="D231" s="589"/>
      <c r="E231" s="146"/>
      <c r="F231" s="359"/>
    </row>
    <row r="232" spans="1:6" x14ac:dyDescent="0.35">
      <c r="A232" s="123">
        <v>1</v>
      </c>
      <c r="B232" s="617" t="s">
        <v>5722</v>
      </c>
      <c r="C232" s="148">
        <v>650</v>
      </c>
      <c r="D232" s="146">
        <v>800</v>
      </c>
      <c r="E232" s="146">
        <f t="shared" si="3"/>
        <v>560</v>
      </c>
      <c r="F232" s="725" t="s">
        <v>5166</v>
      </c>
    </row>
    <row r="233" spans="1:6" ht="31" x14ac:dyDescent="0.35">
      <c r="A233" s="128">
        <v>2</v>
      </c>
      <c r="B233" s="617" t="s">
        <v>2217</v>
      </c>
      <c r="C233" s="148">
        <v>550</v>
      </c>
      <c r="D233" s="146">
        <v>700</v>
      </c>
      <c r="E233" s="146">
        <f t="shared" si="3"/>
        <v>490</v>
      </c>
      <c r="F233" s="726"/>
    </row>
    <row r="234" spans="1:6" ht="31" x14ac:dyDescent="0.35">
      <c r="A234" s="128">
        <v>3</v>
      </c>
      <c r="B234" s="617" t="s">
        <v>5723</v>
      </c>
      <c r="C234" s="148">
        <v>250</v>
      </c>
      <c r="D234" s="146">
        <v>300</v>
      </c>
      <c r="E234" s="146">
        <f t="shared" si="3"/>
        <v>210</v>
      </c>
      <c r="F234" s="727"/>
    </row>
    <row r="235" spans="1:6" x14ac:dyDescent="0.35">
      <c r="A235" s="128">
        <v>5</v>
      </c>
      <c r="B235" s="617" t="s">
        <v>5724</v>
      </c>
      <c r="C235" s="148">
        <v>400</v>
      </c>
      <c r="D235" s="146">
        <v>500</v>
      </c>
      <c r="E235" s="146">
        <f t="shared" si="3"/>
        <v>350</v>
      </c>
      <c r="F235" s="725" t="s">
        <v>5167</v>
      </c>
    </row>
    <row r="236" spans="1:6" x14ac:dyDescent="0.35">
      <c r="A236" s="128">
        <v>6</v>
      </c>
      <c r="B236" s="617" t="s">
        <v>5725</v>
      </c>
      <c r="C236" s="148">
        <v>400</v>
      </c>
      <c r="D236" s="146">
        <v>700</v>
      </c>
      <c r="E236" s="146">
        <f t="shared" si="3"/>
        <v>490</v>
      </c>
      <c r="F236" s="726"/>
    </row>
    <row r="237" spans="1:6" x14ac:dyDescent="0.35">
      <c r="A237" s="128">
        <v>7</v>
      </c>
      <c r="B237" s="617" t="s">
        <v>2218</v>
      </c>
      <c r="C237" s="148">
        <v>400</v>
      </c>
      <c r="D237" s="146">
        <v>500</v>
      </c>
      <c r="E237" s="146">
        <f t="shared" si="3"/>
        <v>350</v>
      </c>
      <c r="F237" s="727"/>
    </row>
    <row r="238" spans="1:6" ht="62" x14ac:dyDescent="0.35">
      <c r="A238" s="128">
        <v>8</v>
      </c>
      <c r="B238" s="617" t="s">
        <v>2219</v>
      </c>
      <c r="C238" s="148">
        <v>300</v>
      </c>
      <c r="D238" s="146">
        <v>450</v>
      </c>
      <c r="E238" s="146">
        <f t="shared" si="3"/>
        <v>320</v>
      </c>
      <c r="F238" s="359"/>
    </row>
    <row r="239" spans="1:6" x14ac:dyDescent="0.35">
      <c r="A239" s="120" t="s">
        <v>419</v>
      </c>
      <c r="B239" s="616" t="s">
        <v>2220</v>
      </c>
      <c r="C239" s="148"/>
      <c r="D239" s="589"/>
      <c r="E239" s="146"/>
      <c r="F239" s="359"/>
    </row>
    <row r="240" spans="1:6" x14ac:dyDescent="0.35">
      <c r="A240" s="120">
        <v>1</v>
      </c>
      <c r="B240" s="616" t="s">
        <v>2221</v>
      </c>
      <c r="C240" s="148"/>
      <c r="D240" s="589"/>
      <c r="E240" s="146"/>
      <c r="F240" s="359"/>
    </row>
    <row r="241" spans="1:6" ht="31" x14ac:dyDescent="0.35">
      <c r="A241" s="123" t="s">
        <v>67</v>
      </c>
      <c r="B241" s="617" t="s">
        <v>2222</v>
      </c>
      <c r="C241" s="148">
        <v>2000</v>
      </c>
      <c r="D241" s="146">
        <v>4000</v>
      </c>
      <c r="E241" s="146">
        <f t="shared" si="3"/>
        <v>2800</v>
      </c>
      <c r="F241" s="359"/>
    </row>
    <row r="242" spans="1:6" ht="31" x14ac:dyDescent="0.35">
      <c r="A242" s="123" t="s">
        <v>69</v>
      </c>
      <c r="B242" s="617" t="s">
        <v>5726</v>
      </c>
      <c r="C242" s="148">
        <v>1500</v>
      </c>
      <c r="D242" s="146">
        <v>3000</v>
      </c>
      <c r="E242" s="146">
        <f t="shared" si="3"/>
        <v>2100</v>
      </c>
      <c r="F242" s="359"/>
    </row>
    <row r="243" spans="1:6" x14ac:dyDescent="0.35">
      <c r="A243" s="120">
        <v>2</v>
      </c>
      <c r="B243" s="616" t="s">
        <v>2223</v>
      </c>
      <c r="C243" s="148"/>
      <c r="D243" s="589"/>
      <c r="E243" s="146"/>
      <c r="F243" s="359"/>
    </row>
    <row r="244" spans="1:6" ht="31" x14ac:dyDescent="0.35">
      <c r="A244" s="123" t="s">
        <v>74</v>
      </c>
      <c r="B244" s="617" t="s">
        <v>5727</v>
      </c>
      <c r="C244" s="148">
        <v>1000</v>
      </c>
      <c r="D244" s="146">
        <v>1100</v>
      </c>
      <c r="E244" s="146">
        <f t="shared" si="3"/>
        <v>770</v>
      </c>
      <c r="F244" s="359"/>
    </row>
    <row r="245" spans="1:6" x14ac:dyDescent="0.35">
      <c r="A245" s="123" t="s">
        <v>76</v>
      </c>
      <c r="B245" s="617" t="s">
        <v>2224</v>
      </c>
      <c r="C245" s="148">
        <v>1500</v>
      </c>
      <c r="D245" s="146">
        <v>1650.0000000000002</v>
      </c>
      <c r="E245" s="146">
        <f t="shared" si="3"/>
        <v>1160</v>
      </c>
      <c r="F245" s="359"/>
    </row>
    <row r="246" spans="1:6" x14ac:dyDescent="0.35">
      <c r="A246" s="123" t="s">
        <v>78</v>
      </c>
      <c r="B246" s="617" t="s">
        <v>2225</v>
      </c>
      <c r="C246" s="148">
        <v>1300</v>
      </c>
      <c r="D246" s="146">
        <v>1430.0000000000002</v>
      </c>
      <c r="E246" s="146">
        <f t="shared" si="3"/>
        <v>1000</v>
      </c>
      <c r="F246" s="359"/>
    </row>
    <row r="247" spans="1:6" x14ac:dyDescent="0.35">
      <c r="A247" s="123" t="s">
        <v>1893</v>
      </c>
      <c r="B247" s="617" t="s">
        <v>2226</v>
      </c>
      <c r="C247" s="148">
        <v>1000</v>
      </c>
      <c r="D247" s="146">
        <v>1100</v>
      </c>
      <c r="E247" s="146">
        <f t="shared" si="3"/>
        <v>770</v>
      </c>
      <c r="F247" s="359"/>
    </row>
    <row r="248" spans="1:6" x14ac:dyDescent="0.35">
      <c r="A248" s="123" t="s">
        <v>1895</v>
      </c>
      <c r="B248" s="617" t="s">
        <v>5728</v>
      </c>
      <c r="C248" s="148">
        <v>800</v>
      </c>
      <c r="D248" s="146">
        <v>880.00000000000011</v>
      </c>
      <c r="E248" s="146">
        <f t="shared" si="3"/>
        <v>620</v>
      </c>
      <c r="F248" s="729" t="s">
        <v>5168</v>
      </c>
    </row>
    <row r="249" spans="1:6" ht="31" x14ac:dyDescent="0.35">
      <c r="A249" s="128">
        <v>2.6</v>
      </c>
      <c r="B249" s="617" t="s">
        <v>5729</v>
      </c>
      <c r="C249" s="148">
        <v>800</v>
      </c>
      <c r="D249" s="146">
        <f>D248</f>
        <v>880.00000000000011</v>
      </c>
      <c r="E249" s="146">
        <f t="shared" si="3"/>
        <v>620</v>
      </c>
      <c r="F249" s="730"/>
    </row>
    <row r="250" spans="1:6" x14ac:dyDescent="0.35">
      <c r="A250" s="120">
        <v>3</v>
      </c>
      <c r="B250" s="616" t="s">
        <v>2227</v>
      </c>
      <c r="C250" s="148"/>
      <c r="D250" s="589"/>
      <c r="E250" s="146"/>
      <c r="F250" s="359"/>
    </row>
    <row r="251" spans="1:6" x14ac:dyDescent="0.35">
      <c r="A251" s="123" t="s">
        <v>83</v>
      </c>
      <c r="B251" s="617" t="s">
        <v>2228</v>
      </c>
      <c r="C251" s="148">
        <v>500</v>
      </c>
      <c r="D251" s="146">
        <v>700</v>
      </c>
      <c r="E251" s="146">
        <f t="shared" si="3"/>
        <v>490</v>
      </c>
      <c r="F251" s="359"/>
    </row>
    <row r="252" spans="1:6" ht="31" x14ac:dyDescent="0.35">
      <c r="A252" s="123" t="s">
        <v>84</v>
      </c>
      <c r="B252" s="617" t="s">
        <v>2229</v>
      </c>
      <c r="C252" s="148">
        <v>600</v>
      </c>
      <c r="D252" s="146">
        <v>900</v>
      </c>
      <c r="E252" s="146">
        <f t="shared" si="3"/>
        <v>630</v>
      </c>
      <c r="F252" s="359"/>
    </row>
    <row r="253" spans="1:6" x14ac:dyDescent="0.35">
      <c r="A253" s="120">
        <v>4</v>
      </c>
      <c r="B253" s="616" t="s">
        <v>2230</v>
      </c>
      <c r="C253" s="148"/>
      <c r="D253" s="589"/>
      <c r="E253" s="146"/>
      <c r="F253" s="359"/>
    </row>
    <row r="254" spans="1:6" ht="56" x14ac:dyDescent="0.35">
      <c r="A254" s="123" t="s">
        <v>31</v>
      </c>
      <c r="B254" s="617" t="s">
        <v>5805</v>
      </c>
      <c r="C254" s="148">
        <v>600</v>
      </c>
      <c r="D254" s="146">
        <v>700</v>
      </c>
      <c r="E254" s="146">
        <f t="shared" si="3"/>
        <v>490</v>
      </c>
      <c r="F254" s="270" t="s">
        <v>5169</v>
      </c>
    </row>
    <row r="255" spans="1:6" x14ac:dyDescent="0.35">
      <c r="A255" s="123" t="s">
        <v>34</v>
      </c>
      <c r="B255" s="617" t="s">
        <v>2231</v>
      </c>
      <c r="C255" s="148">
        <v>650</v>
      </c>
      <c r="D255" s="146">
        <v>800</v>
      </c>
      <c r="E255" s="146">
        <f t="shared" si="3"/>
        <v>560</v>
      </c>
      <c r="F255" s="366"/>
    </row>
    <row r="256" spans="1:6" ht="31" x14ac:dyDescent="0.35">
      <c r="A256" s="123" t="s">
        <v>578</v>
      </c>
      <c r="B256" s="617" t="s">
        <v>5730</v>
      </c>
      <c r="C256" s="148">
        <v>400</v>
      </c>
      <c r="D256" s="146">
        <v>700</v>
      </c>
      <c r="E256" s="146">
        <f t="shared" si="3"/>
        <v>490</v>
      </c>
      <c r="F256" s="359"/>
    </row>
    <row r="257" spans="1:6" x14ac:dyDescent="0.35">
      <c r="A257" s="120">
        <v>5</v>
      </c>
      <c r="B257" s="616" t="s">
        <v>2232</v>
      </c>
      <c r="C257" s="148"/>
      <c r="D257" s="589"/>
      <c r="E257" s="146"/>
      <c r="F257" s="359"/>
    </row>
    <row r="258" spans="1:6" ht="112" x14ac:dyDescent="0.35">
      <c r="A258" s="123" t="s">
        <v>509</v>
      </c>
      <c r="B258" s="617" t="s">
        <v>5731</v>
      </c>
      <c r="C258" s="148">
        <v>450</v>
      </c>
      <c r="D258" s="145">
        <v>700</v>
      </c>
      <c r="E258" s="146">
        <f t="shared" si="3"/>
        <v>490</v>
      </c>
      <c r="F258" s="620" t="s">
        <v>5170</v>
      </c>
    </row>
    <row r="259" spans="1:6" ht="84" x14ac:dyDescent="0.35">
      <c r="A259" s="123">
        <v>5.2</v>
      </c>
      <c r="B259" s="617" t="s">
        <v>2233</v>
      </c>
      <c r="C259" s="148">
        <v>700</v>
      </c>
      <c r="D259" s="145">
        <v>900</v>
      </c>
      <c r="E259" s="146">
        <f t="shared" si="3"/>
        <v>630</v>
      </c>
      <c r="F259" s="270" t="s">
        <v>5171</v>
      </c>
    </row>
    <row r="260" spans="1:6" ht="31" x14ac:dyDescent="0.35">
      <c r="A260" s="123">
        <v>5.3</v>
      </c>
      <c r="B260" s="617" t="s">
        <v>5732</v>
      </c>
      <c r="C260" s="148">
        <v>350</v>
      </c>
      <c r="D260" s="145">
        <v>600</v>
      </c>
      <c r="E260" s="146">
        <f t="shared" si="3"/>
        <v>420</v>
      </c>
      <c r="F260" s="725" t="s">
        <v>5172</v>
      </c>
    </row>
    <row r="261" spans="1:6" x14ac:dyDescent="0.35">
      <c r="A261" s="123">
        <v>5.4</v>
      </c>
      <c r="B261" s="617" t="s">
        <v>5733</v>
      </c>
      <c r="C261" s="148">
        <v>450</v>
      </c>
      <c r="D261" s="145">
        <v>500</v>
      </c>
      <c r="E261" s="146">
        <f t="shared" si="3"/>
        <v>350</v>
      </c>
      <c r="F261" s="726"/>
    </row>
    <row r="262" spans="1:6" ht="31" x14ac:dyDescent="0.35">
      <c r="A262" s="123">
        <v>5.5</v>
      </c>
      <c r="B262" s="617" t="s">
        <v>5734</v>
      </c>
      <c r="C262" s="148">
        <v>350</v>
      </c>
      <c r="D262" s="146">
        <v>400</v>
      </c>
      <c r="E262" s="146">
        <f t="shared" si="3"/>
        <v>280</v>
      </c>
      <c r="F262" s="727"/>
    </row>
    <row r="263" spans="1:6" ht="30" x14ac:dyDescent="0.35">
      <c r="A263" s="120">
        <v>6</v>
      </c>
      <c r="B263" s="616" t="s">
        <v>2234</v>
      </c>
      <c r="C263" s="148"/>
      <c r="D263" s="589"/>
      <c r="E263" s="146"/>
      <c r="F263" s="359"/>
    </row>
    <row r="264" spans="1:6" x14ac:dyDescent="0.35">
      <c r="A264" s="120" t="s">
        <v>327</v>
      </c>
      <c r="B264" s="616" t="s">
        <v>2235</v>
      </c>
      <c r="C264" s="148"/>
      <c r="D264" s="589"/>
      <c r="E264" s="146"/>
      <c r="F264" s="359"/>
    </row>
    <row r="265" spans="1:6" ht="31" x14ac:dyDescent="0.35">
      <c r="A265" s="123" t="s">
        <v>2236</v>
      </c>
      <c r="B265" s="617" t="s">
        <v>2237</v>
      </c>
      <c r="C265" s="148">
        <v>450</v>
      </c>
      <c r="D265" s="146">
        <v>495.00000000000006</v>
      </c>
      <c r="E265" s="146">
        <f t="shared" si="3"/>
        <v>350</v>
      </c>
      <c r="F265" s="359"/>
    </row>
    <row r="266" spans="1:6" ht="31" x14ac:dyDescent="0.35">
      <c r="A266" s="123" t="s">
        <v>2238</v>
      </c>
      <c r="B266" s="617" t="s">
        <v>2239</v>
      </c>
      <c r="C266" s="148">
        <v>300</v>
      </c>
      <c r="D266" s="146">
        <v>330</v>
      </c>
      <c r="E266" s="146">
        <f t="shared" ref="E266:E328" si="4">ROUND(D266*0.7,-1)</f>
        <v>230</v>
      </c>
      <c r="F266" s="359"/>
    </row>
    <row r="267" spans="1:6" x14ac:dyDescent="0.35">
      <c r="A267" s="123" t="s">
        <v>2240</v>
      </c>
      <c r="B267" s="617" t="s">
        <v>2241</v>
      </c>
      <c r="C267" s="148">
        <v>400</v>
      </c>
      <c r="D267" s="146">
        <v>440.00000000000006</v>
      </c>
      <c r="E267" s="146">
        <f t="shared" si="4"/>
        <v>310</v>
      </c>
      <c r="F267" s="359"/>
    </row>
    <row r="268" spans="1:6" ht="31" x14ac:dyDescent="0.35">
      <c r="A268" s="123" t="s">
        <v>2242</v>
      </c>
      <c r="B268" s="617" t="s">
        <v>2243</v>
      </c>
      <c r="C268" s="148">
        <v>500</v>
      </c>
      <c r="D268" s="146">
        <v>550</v>
      </c>
      <c r="E268" s="146">
        <f t="shared" si="4"/>
        <v>390</v>
      </c>
      <c r="F268" s="359"/>
    </row>
    <row r="269" spans="1:6" ht="31" x14ac:dyDescent="0.35">
      <c r="A269" s="128" t="s">
        <v>2244</v>
      </c>
      <c r="B269" s="617" t="s">
        <v>5735</v>
      </c>
      <c r="C269" s="148"/>
      <c r="D269" s="146">
        <v>500</v>
      </c>
      <c r="E269" s="146">
        <f t="shared" si="4"/>
        <v>350</v>
      </c>
      <c r="F269" s="270" t="s">
        <v>2245</v>
      </c>
    </row>
    <row r="270" spans="1:6" x14ac:dyDescent="0.35">
      <c r="A270" s="120" t="s">
        <v>329</v>
      </c>
      <c r="B270" s="616" t="s">
        <v>2246</v>
      </c>
      <c r="C270" s="148"/>
      <c r="D270" s="589"/>
      <c r="E270" s="146"/>
      <c r="F270" s="359"/>
    </row>
    <row r="271" spans="1:6" ht="98" x14ac:dyDescent="0.35">
      <c r="A271" s="123" t="s">
        <v>2247</v>
      </c>
      <c r="B271" s="617" t="s">
        <v>5736</v>
      </c>
      <c r="C271" s="148">
        <v>350</v>
      </c>
      <c r="D271" s="146">
        <v>500</v>
      </c>
      <c r="E271" s="146">
        <f t="shared" si="4"/>
        <v>350</v>
      </c>
      <c r="F271" s="181" t="s">
        <v>5854</v>
      </c>
    </row>
    <row r="272" spans="1:6" ht="31" x14ac:dyDescent="0.35">
      <c r="A272" s="123" t="s">
        <v>2248</v>
      </c>
      <c r="B272" s="617" t="s">
        <v>2249</v>
      </c>
      <c r="C272" s="148">
        <v>300</v>
      </c>
      <c r="D272" s="146">
        <v>350</v>
      </c>
      <c r="E272" s="146">
        <f t="shared" si="4"/>
        <v>250</v>
      </c>
      <c r="F272" s="359"/>
    </row>
    <row r="273" spans="1:6" x14ac:dyDescent="0.35">
      <c r="A273" s="123" t="s">
        <v>2250</v>
      </c>
      <c r="B273" s="617" t="s">
        <v>2251</v>
      </c>
      <c r="C273" s="148">
        <v>300</v>
      </c>
      <c r="D273" s="146">
        <v>350</v>
      </c>
      <c r="E273" s="146">
        <f t="shared" si="4"/>
        <v>250</v>
      </c>
      <c r="F273" s="359"/>
    </row>
    <row r="274" spans="1:6" ht="31" x14ac:dyDescent="0.35">
      <c r="A274" s="128" t="s">
        <v>2252</v>
      </c>
      <c r="B274" s="617" t="s">
        <v>5737</v>
      </c>
      <c r="C274" s="148"/>
      <c r="D274" s="145">
        <v>350</v>
      </c>
      <c r="E274" s="146">
        <f t="shared" si="4"/>
        <v>250</v>
      </c>
      <c r="F274" s="270" t="s">
        <v>2253</v>
      </c>
    </row>
    <row r="275" spans="1:6" ht="31" x14ac:dyDescent="0.35">
      <c r="A275" s="128" t="s">
        <v>2254</v>
      </c>
      <c r="B275" s="617" t="s">
        <v>2255</v>
      </c>
      <c r="C275" s="148"/>
      <c r="D275" s="145">
        <v>300</v>
      </c>
      <c r="E275" s="146">
        <f t="shared" si="4"/>
        <v>210</v>
      </c>
      <c r="F275" s="270" t="s">
        <v>2253</v>
      </c>
    </row>
    <row r="276" spans="1:6" x14ac:dyDescent="0.35">
      <c r="A276" s="120" t="s">
        <v>421</v>
      </c>
      <c r="B276" s="616" t="s">
        <v>2256</v>
      </c>
      <c r="C276" s="148"/>
      <c r="D276" s="589"/>
      <c r="E276" s="146"/>
      <c r="F276" s="359"/>
    </row>
    <row r="277" spans="1:6" x14ac:dyDescent="0.35">
      <c r="A277" s="123">
        <v>1</v>
      </c>
      <c r="B277" s="617" t="s">
        <v>2257</v>
      </c>
      <c r="C277" s="148">
        <v>1000</v>
      </c>
      <c r="D277" s="146">
        <v>1300</v>
      </c>
      <c r="E277" s="146">
        <f t="shared" si="4"/>
        <v>910</v>
      </c>
      <c r="F277" s="359"/>
    </row>
    <row r="278" spans="1:6" x14ac:dyDescent="0.35">
      <c r="A278" s="123">
        <v>2</v>
      </c>
      <c r="B278" s="617" t="s">
        <v>2258</v>
      </c>
      <c r="C278" s="148">
        <v>600</v>
      </c>
      <c r="D278" s="146">
        <v>800</v>
      </c>
      <c r="E278" s="146">
        <f t="shared" si="4"/>
        <v>560</v>
      </c>
      <c r="F278" s="359"/>
    </row>
    <row r="279" spans="1:6" x14ac:dyDescent="0.35">
      <c r="A279" s="123">
        <v>3</v>
      </c>
      <c r="B279" s="617" t="s">
        <v>2259</v>
      </c>
      <c r="C279" s="148">
        <v>450</v>
      </c>
      <c r="D279" s="146">
        <v>600</v>
      </c>
      <c r="E279" s="146">
        <f t="shared" si="4"/>
        <v>420</v>
      </c>
      <c r="F279" s="359"/>
    </row>
    <row r="280" spans="1:6" ht="31" x14ac:dyDescent="0.35">
      <c r="A280" s="123">
        <v>4</v>
      </c>
      <c r="B280" s="617" t="s">
        <v>5738</v>
      </c>
      <c r="C280" s="148">
        <v>400</v>
      </c>
      <c r="D280" s="146">
        <v>500</v>
      </c>
      <c r="E280" s="146">
        <f t="shared" si="4"/>
        <v>350</v>
      </c>
      <c r="F280" s="359"/>
    </row>
    <row r="281" spans="1:6" x14ac:dyDescent="0.35">
      <c r="A281" s="123">
        <v>5</v>
      </c>
      <c r="B281" s="617" t="s">
        <v>2260</v>
      </c>
      <c r="C281" s="148">
        <v>700</v>
      </c>
      <c r="D281" s="146">
        <v>1200</v>
      </c>
      <c r="E281" s="146">
        <f t="shared" si="4"/>
        <v>840</v>
      </c>
      <c r="F281" s="359"/>
    </row>
    <row r="282" spans="1:6" x14ac:dyDescent="0.35">
      <c r="A282" s="123">
        <v>6</v>
      </c>
      <c r="B282" s="617" t="s">
        <v>2261</v>
      </c>
      <c r="C282" s="148">
        <v>500</v>
      </c>
      <c r="D282" s="146">
        <v>700</v>
      </c>
      <c r="E282" s="146">
        <f t="shared" si="4"/>
        <v>490</v>
      </c>
      <c r="F282" s="359"/>
    </row>
    <row r="283" spans="1:6" ht="31" x14ac:dyDescent="0.35">
      <c r="A283" s="123">
        <v>7</v>
      </c>
      <c r="B283" s="617" t="s">
        <v>2262</v>
      </c>
      <c r="C283" s="148">
        <v>400</v>
      </c>
      <c r="D283" s="146">
        <v>700</v>
      </c>
      <c r="E283" s="146">
        <f t="shared" si="4"/>
        <v>490</v>
      </c>
      <c r="F283" s="359"/>
    </row>
    <row r="284" spans="1:6" ht="31" x14ac:dyDescent="0.35">
      <c r="A284" s="123">
        <v>8</v>
      </c>
      <c r="B284" s="617" t="s">
        <v>2263</v>
      </c>
      <c r="C284" s="148">
        <v>450</v>
      </c>
      <c r="D284" s="146">
        <v>750</v>
      </c>
      <c r="E284" s="146">
        <f t="shared" si="4"/>
        <v>530</v>
      </c>
      <c r="F284" s="359"/>
    </row>
    <row r="285" spans="1:6" ht="70" x14ac:dyDescent="0.35">
      <c r="A285" s="123">
        <v>9</v>
      </c>
      <c r="B285" s="617" t="s">
        <v>5806</v>
      </c>
      <c r="C285" s="148">
        <v>300</v>
      </c>
      <c r="D285" s="146">
        <v>400</v>
      </c>
      <c r="E285" s="146">
        <f t="shared" si="4"/>
        <v>280</v>
      </c>
      <c r="F285" s="270" t="s">
        <v>5173</v>
      </c>
    </row>
    <row r="286" spans="1:6" ht="30" x14ac:dyDescent="0.35">
      <c r="A286" s="120" t="s">
        <v>427</v>
      </c>
      <c r="B286" s="132" t="s">
        <v>2264</v>
      </c>
      <c r="C286" s="148"/>
      <c r="D286" s="146"/>
      <c r="E286" s="146"/>
      <c r="F286" s="359"/>
    </row>
    <row r="287" spans="1:6" ht="42" x14ac:dyDescent="0.35">
      <c r="A287" s="123">
        <v>1</v>
      </c>
      <c r="B287" s="617" t="s">
        <v>2265</v>
      </c>
      <c r="C287" s="148">
        <v>350</v>
      </c>
      <c r="D287" s="146">
        <v>400</v>
      </c>
      <c r="E287" s="146">
        <f t="shared" si="4"/>
        <v>280</v>
      </c>
      <c r="F287" s="244" t="s">
        <v>5174</v>
      </c>
    </row>
    <row r="288" spans="1:6" ht="31" x14ac:dyDescent="0.35">
      <c r="A288" s="123">
        <v>2</v>
      </c>
      <c r="B288" s="617" t="s">
        <v>5739</v>
      </c>
      <c r="C288" s="148">
        <v>550</v>
      </c>
      <c r="D288" s="146">
        <v>1200</v>
      </c>
      <c r="E288" s="146">
        <f t="shared" si="4"/>
        <v>840</v>
      </c>
      <c r="F288" s="365"/>
    </row>
    <row r="289" spans="1:6" ht="31" x14ac:dyDescent="0.35">
      <c r="A289" s="123">
        <v>3</v>
      </c>
      <c r="B289" s="617" t="s">
        <v>2266</v>
      </c>
      <c r="C289" s="148">
        <v>650</v>
      </c>
      <c r="D289" s="146">
        <v>1200</v>
      </c>
      <c r="E289" s="146">
        <f t="shared" si="4"/>
        <v>840</v>
      </c>
      <c r="F289" s="365"/>
    </row>
    <row r="290" spans="1:6" ht="31" x14ac:dyDescent="0.35">
      <c r="A290" s="123">
        <v>4</v>
      </c>
      <c r="B290" s="617" t="s">
        <v>2267</v>
      </c>
      <c r="C290" s="148">
        <v>300</v>
      </c>
      <c r="D290" s="146">
        <v>400</v>
      </c>
      <c r="E290" s="146">
        <f t="shared" si="4"/>
        <v>280</v>
      </c>
      <c r="F290" s="365"/>
    </row>
    <row r="291" spans="1:6" x14ac:dyDescent="0.35">
      <c r="A291" s="128">
        <v>5</v>
      </c>
      <c r="B291" s="617" t="s">
        <v>2268</v>
      </c>
      <c r="C291" s="148">
        <v>300</v>
      </c>
      <c r="D291" s="146">
        <v>400</v>
      </c>
      <c r="E291" s="146">
        <f t="shared" si="4"/>
        <v>280</v>
      </c>
      <c r="F291" s="725" t="s">
        <v>5175</v>
      </c>
    </row>
    <row r="292" spans="1:6" ht="31" x14ac:dyDescent="0.35">
      <c r="A292" s="128">
        <v>6</v>
      </c>
      <c r="B292" s="617" t="s">
        <v>2269</v>
      </c>
      <c r="C292" s="148">
        <v>300</v>
      </c>
      <c r="D292" s="146">
        <v>700</v>
      </c>
      <c r="E292" s="146">
        <f t="shared" si="4"/>
        <v>490</v>
      </c>
      <c r="F292" s="726"/>
    </row>
    <row r="293" spans="1:6" ht="31" x14ac:dyDescent="0.35">
      <c r="A293" s="128">
        <v>7</v>
      </c>
      <c r="B293" s="617" t="s">
        <v>2270</v>
      </c>
      <c r="C293" s="148">
        <v>300</v>
      </c>
      <c r="D293" s="146">
        <v>500</v>
      </c>
      <c r="E293" s="146">
        <f t="shared" si="4"/>
        <v>350</v>
      </c>
      <c r="F293" s="727"/>
    </row>
    <row r="294" spans="1:6" ht="42" x14ac:dyDescent="0.35">
      <c r="A294" s="128">
        <v>8</v>
      </c>
      <c r="B294" s="617" t="s">
        <v>5740</v>
      </c>
      <c r="C294" s="148">
        <v>400</v>
      </c>
      <c r="D294" s="146">
        <v>500</v>
      </c>
      <c r="E294" s="146">
        <f t="shared" si="4"/>
        <v>350</v>
      </c>
      <c r="F294" s="270" t="s">
        <v>5176</v>
      </c>
    </row>
    <row r="295" spans="1:6" ht="30" x14ac:dyDescent="0.35">
      <c r="A295" s="120" t="s">
        <v>429</v>
      </c>
      <c r="B295" s="616" t="s">
        <v>2271</v>
      </c>
      <c r="C295" s="148"/>
      <c r="D295" s="589"/>
      <c r="E295" s="146"/>
      <c r="F295" s="359"/>
    </row>
    <row r="296" spans="1:6" ht="31" x14ac:dyDescent="0.35">
      <c r="A296" s="123">
        <v>1</v>
      </c>
      <c r="B296" s="617" t="s">
        <v>2272</v>
      </c>
      <c r="C296" s="148">
        <v>1500</v>
      </c>
      <c r="D296" s="146">
        <v>2000</v>
      </c>
      <c r="E296" s="146">
        <f t="shared" si="4"/>
        <v>1400</v>
      </c>
      <c r="F296" s="365"/>
    </row>
    <row r="297" spans="1:6" ht="31" x14ac:dyDescent="0.35">
      <c r="A297" s="123">
        <v>2</v>
      </c>
      <c r="B297" s="617" t="s">
        <v>5741</v>
      </c>
      <c r="C297" s="148">
        <v>1000</v>
      </c>
      <c r="D297" s="146">
        <v>1300</v>
      </c>
      <c r="E297" s="146">
        <f t="shared" si="4"/>
        <v>910</v>
      </c>
      <c r="F297" s="365"/>
    </row>
    <row r="298" spans="1:6" x14ac:dyDescent="0.35">
      <c r="A298" s="123">
        <v>3</v>
      </c>
      <c r="B298" s="617" t="s">
        <v>2273</v>
      </c>
      <c r="C298" s="148">
        <v>300</v>
      </c>
      <c r="D298" s="146">
        <v>400</v>
      </c>
      <c r="E298" s="146">
        <f t="shared" si="4"/>
        <v>280</v>
      </c>
      <c r="F298" s="365"/>
    </row>
    <row r="299" spans="1:6" x14ac:dyDescent="0.35">
      <c r="A299" s="123">
        <v>4</v>
      </c>
      <c r="B299" s="617" t="s">
        <v>2274</v>
      </c>
      <c r="C299" s="148">
        <v>350</v>
      </c>
      <c r="D299" s="146">
        <v>400</v>
      </c>
      <c r="E299" s="146">
        <f t="shared" si="4"/>
        <v>280</v>
      </c>
      <c r="F299" s="365"/>
    </row>
    <row r="300" spans="1:6" x14ac:dyDescent="0.35">
      <c r="A300" s="123">
        <v>5</v>
      </c>
      <c r="B300" s="617" t="s">
        <v>2275</v>
      </c>
      <c r="C300" s="148">
        <v>500</v>
      </c>
      <c r="D300" s="146">
        <v>700</v>
      </c>
      <c r="E300" s="146">
        <f t="shared" si="4"/>
        <v>490</v>
      </c>
      <c r="F300" s="365"/>
    </row>
    <row r="301" spans="1:6" ht="31" x14ac:dyDescent="0.35">
      <c r="A301" s="123">
        <v>6</v>
      </c>
      <c r="B301" s="617" t="s">
        <v>5742</v>
      </c>
      <c r="C301" s="148">
        <v>300</v>
      </c>
      <c r="D301" s="146">
        <v>400</v>
      </c>
      <c r="E301" s="146">
        <f t="shared" si="4"/>
        <v>280</v>
      </c>
      <c r="F301" s="365"/>
    </row>
    <row r="302" spans="1:6" ht="42" x14ac:dyDescent="0.35">
      <c r="A302" s="123">
        <v>7</v>
      </c>
      <c r="B302" s="617" t="s">
        <v>5743</v>
      </c>
      <c r="C302" s="150">
        <v>250</v>
      </c>
      <c r="D302" s="146">
        <v>300</v>
      </c>
      <c r="E302" s="146">
        <f t="shared" si="4"/>
        <v>210</v>
      </c>
      <c r="F302" s="244" t="s">
        <v>5177</v>
      </c>
    </row>
    <row r="303" spans="1:6" ht="70" x14ac:dyDescent="0.35">
      <c r="A303" s="123">
        <v>8</v>
      </c>
      <c r="B303" s="617" t="s">
        <v>5744</v>
      </c>
      <c r="C303" s="150">
        <v>300</v>
      </c>
      <c r="D303" s="146">
        <v>400</v>
      </c>
      <c r="E303" s="146">
        <f t="shared" si="4"/>
        <v>280</v>
      </c>
      <c r="F303" s="244" t="s">
        <v>5178</v>
      </c>
    </row>
    <row r="304" spans="1:6" ht="70" x14ac:dyDescent="0.35">
      <c r="A304" s="123">
        <v>9</v>
      </c>
      <c r="B304" s="617" t="s">
        <v>5745</v>
      </c>
      <c r="C304" s="150">
        <v>250</v>
      </c>
      <c r="D304" s="146">
        <v>300</v>
      </c>
      <c r="E304" s="146">
        <f t="shared" si="4"/>
        <v>210</v>
      </c>
      <c r="F304" s="244" t="s">
        <v>5179</v>
      </c>
    </row>
    <row r="305" spans="1:6" ht="56" x14ac:dyDescent="0.35">
      <c r="A305" s="123">
        <v>10</v>
      </c>
      <c r="B305" s="617" t="s">
        <v>5746</v>
      </c>
      <c r="C305" s="150">
        <v>300</v>
      </c>
      <c r="D305" s="146">
        <v>400</v>
      </c>
      <c r="E305" s="146">
        <f t="shared" si="4"/>
        <v>280</v>
      </c>
      <c r="F305" s="244" t="s">
        <v>5180</v>
      </c>
    </row>
    <row r="306" spans="1:6" x14ac:dyDescent="0.35">
      <c r="A306" s="120" t="s">
        <v>435</v>
      </c>
      <c r="B306" s="616" t="s">
        <v>2276</v>
      </c>
      <c r="C306" s="148"/>
      <c r="D306" s="589"/>
      <c r="E306" s="146"/>
      <c r="F306" s="365"/>
    </row>
    <row r="307" spans="1:6" ht="31" x14ac:dyDescent="0.35">
      <c r="A307" s="123">
        <v>1</v>
      </c>
      <c r="B307" s="617" t="s">
        <v>2277</v>
      </c>
      <c r="C307" s="148">
        <v>350</v>
      </c>
      <c r="D307" s="146">
        <v>400</v>
      </c>
      <c r="E307" s="146">
        <f t="shared" si="4"/>
        <v>280</v>
      </c>
      <c r="F307" s="365"/>
    </row>
    <row r="308" spans="1:6" ht="31" x14ac:dyDescent="0.35">
      <c r="A308" s="123">
        <v>2</v>
      </c>
      <c r="B308" s="617" t="s">
        <v>5747</v>
      </c>
      <c r="C308" s="148">
        <v>300</v>
      </c>
      <c r="D308" s="146">
        <v>400</v>
      </c>
      <c r="E308" s="146">
        <f t="shared" si="4"/>
        <v>280</v>
      </c>
      <c r="F308" s="365"/>
    </row>
    <row r="309" spans="1:6" x14ac:dyDescent="0.35">
      <c r="A309" s="123">
        <v>3</v>
      </c>
      <c r="B309" s="617" t="s">
        <v>5748</v>
      </c>
      <c r="C309" s="148">
        <v>250</v>
      </c>
      <c r="D309" s="146">
        <v>300</v>
      </c>
      <c r="E309" s="146">
        <f t="shared" si="4"/>
        <v>210</v>
      </c>
      <c r="F309" s="365"/>
    </row>
    <row r="310" spans="1:6" ht="56" x14ac:dyDescent="0.3">
      <c r="A310" s="123">
        <v>4</v>
      </c>
      <c r="B310" s="617" t="s">
        <v>5749</v>
      </c>
      <c r="C310" s="148">
        <v>400</v>
      </c>
      <c r="D310" s="146">
        <v>700</v>
      </c>
      <c r="E310" s="146">
        <f t="shared" si="4"/>
        <v>490</v>
      </c>
      <c r="F310" s="367" t="s">
        <v>5181</v>
      </c>
    </row>
    <row r="311" spans="1:6" x14ac:dyDescent="0.35">
      <c r="A311" s="120" t="s">
        <v>442</v>
      </c>
      <c r="B311" s="616" t="s">
        <v>2278</v>
      </c>
      <c r="C311" s="148"/>
      <c r="D311" s="589"/>
      <c r="E311" s="146"/>
      <c r="F311" s="359"/>
    </row>
    <row r="312" spans="1:6" ht="31" x14ac:dyDescent="0.35">
      <c r="A312" s="123">
        <v>1</v>
      </c>
      <c r="B312" s="617" t="s">
        <v>2279</v>
      </c>
      <c r="C312" s="148">
        <v>345</v>
      </c>
      <c r="D312" s="146">
        <v>500</v>
      </c>
      <c r="E312" s="146">
        <f t="shared" si="4"/>
        <v>350</v>
      </c>
      <c r="F312" s="365"/>
    </row>
    <row r="313" spans="1:6" x14ac:dyDescent="0.35">
      <c r="A313" s="123">
        <v>2</v>
      </c>
      <c r="B313" s="617" t="s">
        <v>2280</v>
      </c>
      <c r="C313" s="148">
        <v>550</v>
      </c>
      <c r="D313" s="146">
        <v>1000</v>
      </c>
      <c r="E313" s="146">
        <f t="shared" si="4"/>
        <v>700</v>
      </c>
      <c r="F313" s="365"/>
    </row>
    <row r="314" spans="1:6" ht="31" x14ac:dyDescent="0.35">
      <c r="A314" s="123">
        <v>3</v>
      </c>
      <c r="B314" s="617" t="s">
        <v>2281</v>
      </c>
      <c r="C314" s="148">
        <v>280</v>
      </c>
      <c r="D314" s="146">
        <v>400</v>
      </c>
      <c r="E314" s="146">
        <f t="shared" si="4"/>
        <v>280</v>
      </c>
      <c r="F314" s="365"/>
    </row>
    <row r="315" spans="1:6" ht="42" x14ac:dyDescent="0.35">
      <c r="A315" s="123">
        <v>4</v>
      </c>
      <c r="B315" s="617" t="s">
        <v>2282</v>
      </c>
      <c r="C315" s="148">
        <v>250</v>
      </c>
      <c r="D315" s="146">
        <v>300</v>
      </c>
      <c r="E315" s="146">
        <f t="shared" si="4"/>
        <v>210</v>
      </c>
      <c r="F315" s="270" t="s">
        <v>2283</v>
      </c>
    </row>
    <row r="316" spans="1:6" ht="70" x14ac:dyDescent="0.35">
      <c r="A316" s="614">
        <v>5</v>
      </c>
      <c r="B316" s="617" t="s">
        <v>2284</v>
      </c>
      <c r="C316" s="148">
        <v>250</v>
      </c>
      <c r="D316" s="146">
        <v>300</v>
      </c>
      <c r="E316" s="146">
        <f t="shared" si="4"/>
        <v>210</v>
      </c>
      <c r="F316" s="620" t="s">
        <v>5182</v>
      </c>
    </row>
    <row r="317" spans="1:6" x14ac:dyDescent="0.35">
      <c r="A317" s="120" t="s">
        <v>449</v>
      </c>
      <c r="B317" s="132" t="s">
        <v>2285</v>
      </c>
      <c r="C317" s="148"/>
      <c r="D317" s="589"/>
      <c r="E317" s="146"/>
      <c r="F317" s="359"/>
    </row>
    <row r="318" spans="1:6" ht="31" x14ac:dyDescent="0.35">
      <c r="A318" s="123">
        <v>1</v>
      </c>
      <c r="B318" s="617" t="s">
        <v>5750</v>
      </c>
      <c r="C318" s="148">
        <v>250</v>
      </c>
      <c r="D318" s="146">
        <v>350</v>
      </c>
      <c r="E318" s="146">
        <f t="shared" si="4"/>
        <v>250</v>
      </c>
      <c r="F318" s="359"/>
    </row>
    <row r="319" spans="1:6" ht="28" x14ac:dyDescent="0.35">
      <c r="A319" s="128">
        <v>2</v>
      </c>
      <c r="B319" s="617" t="s">
        <v>5751</v>
      </c>
      <c r="C319" s="148"/>
      <c r="D319" s="150">
        <v>700</v>
      </c>
      <c r="E319" s="146">
        <f t="shared" si="4"/>
        <v>490</v>
      </c>
      <c r="F319" s="270" t="s">
        <v>2286</v>
      </c>
    </row>
    <row r="320" spans="1:6" x14ac:dyDescent="0.35">
      <c r="A320" s="120" t="s">
        <v>454</v>
      </c>
      <c r="B320" s="132" t="s">
        <v>2287</v>
      </c>
      <c r="C320" s="148"/>
      <c r="D320" s="589"/>
      <c r="E320" s="146"/>
      <c r="F320" s="359"/>
    </row>
    <row r="321" spans="1:6" ht="70" x14ac:dyDescent="0.35">
      <c r="A321" s="614">
        <v>1</v>
      </c>
      <c r="B321" s="617" t="s">
        <v>5752</v>
      </c>
      <c r="C321" s="148">
        <v>250</v>
      </c>
      <c r="D321" s="146">
        <v>300</v>
      </c>
      <c r="E321" s="146">
        <f t="shared" si="4"/>
        <v>210</v>
      </c>
      <c r="F321" s="620" t="s">
        <v>5183</v>
      </c>
    </row>
    <row r="322" spans="1:6" ht="28" x14ac:dyDescent="0.35">
      <c r="A322" s="128">
        <v>2</v>
      </c>
      <c r="B322" s="617" t="s">
        <v>5753</v>
      </c>
      <c r="C322" s="148"/>
      <c r="D322" s="146">
        <v>300</v>
      </c>
      <c r="E322" s="146">
        <f t="shared" si="4"/>
        <v>210</v>
      </c>
      <c r="F322" s="361" t="s">
        <v>2288</v>
      </c>
    </row>
    <row r="323" spans="1:6" x14ac:dyDescent="0.35">
      <c r="A323" s="120" t="s">
        <v>456</v>
      </c>
      <c r="B323" s="132" t="s">
        <v>2289</v>
      </c>
      <c r="C323" s="148"/>
      <c r="D323" s="589"/>
      <c r="E323" s="146"/>
      <c r="F323" s="359"/>
    </row>
    <row r="324" spans="1:6" x14ac:dyDescent="0.35">
      <c r="A324" s="123">
        <v>1</v>
      </c>
      <c r="B324" s="617" t="s">
        <v>2290</v>
      </c>
      <c r="C324" s="148">
        <v>250</v>
      </c>
      <c r="D324" s="146">
        <v>350</v>
      </c>
      <c r="E324" s="146">
        <f t="shared" si="4"/>
        <v>250</v>
      </c>
      <c r="F324" s="725" t="s">
        <v>5184</v>
      </c>
    </row>
    <row r="325" spans="1:6" ht="31" x14ac:dyDescent="0.35">
      <c r="A325" s="128">
        <v>2</v>
      </c>
      <c r="B325" s="617" t="s">
        <v>5754</v>
      </c>
      <c r="C325" s="148">
        <v>250</v>
      </c>
      <c r="D325" s="146">
        <v>300</v>
      </c>
      <c r="E325" s="146">
        <f t="shared" si="4"/>
        <v>210</v>
      </c>
      <c r="F325" s="727"/>
    </row>
    <row r="326" spans="1:6" x14ac:dyDescent="0.35">
      <c r="A326" s="128">
        <v>3</v>
      </c>
      <c r="B326" s="617" t="s">
        <v>2291</v>
      </c>
      <c r="C326" s="148">
        <v>300</v>
      </c>
      <c r="D326" s="146">
        <v>400</v>
      </c>
      <c r="E326" s="146">
        <f t="shared" si="4"/>
        <v>280</v>
      </c>
      <c r="F326" s="359"/>
    </row>
    <row r="327" spans="1:6" x14ac:dyDescent="0.35">
      <c r="A327" s="120" t="s">
        <v>461</v>
      </c>
      <c r="B327" s="132" t="s">
        <v>2292</v>
      </c>
      <c r="C327" s="148"/>
      <c r="D327" s="589"/>
      <c r="E327" s="146"/>
      <c r="F327" s="359"/>
    </row>
    <row r="328" spans="1:6" ht="31" x14ac:dyDescent="0.35">
      <c r="A328" s="123">
        <v>1</v>
      </c>
      <c r="B328" s="617" t="s">
        <v>2293</v>
      </c>
      <c r="C328" s="148">
        <v>250</v>
      </c>
      <c r="D328" s="146">
        <v>300</v>
      </c>
      <c r="E328" s="146">
        <f t="shared" si="4"/>
        <v>210</v>
      </c>
      <c r="F328" s="359"/>
    </row>
    <row r="329" spans="1:6" ht="56" x14ac:dyDescent="0.35">
      <c r="A329" s="120" t="s">
        <v>463</v>
      </c>
      <c r="B329" s="132" t="s">
        <v>2294</v>
      </c>
      <c r="C329" s="148"/>
      <c r="D329" s="589"/>
      <c r="E329" s="146"/>
      <c r="F329" s="270" t="s">
        <v>5855</v>
      </c>
    </row>
    <row r="330" spans="1:6" ht="70" x14ac:dyDescent="0.35">
      <c r="A330" s="123">
        <v>1</v>
      </c>
      <c r="B330" s="617" t="s">
        <v>5755</v>
      </c>
      <c r="C330" s="148">
        <v>400</v>
      </c>
      <c r="D330" s="146">
        <v>500</v>
      </c>
      <c r="E330" s="146">
        <f t="shared" ref="E330:E387" si="5">ROUND(D330*0.7,-1)</f>
        <v>350</v>
      </c>
      <c r="F330" s="270" t="s">
        <v>5185</v>
      </c>
    </row>
    <row r="331" spans="1:6" ht="56" x14ac:dyDescent="0.35">
      <c r="A331" s="123">
        <v>2</v>
      </c>
      <c r="B331" s="617" t="s">
        <v>5756</v>
      </c>
      <c r="C331" s="148">
        <v>500</v>
      </c>
      <c r="D331" s="146">
        <v>700</v>
      </c>
      <c r="E331" s="146">
        <f t="shared" si="5"/>
        <v>490</v>
      </c>
      <c r="F331" s="270" t="s">
        <v>5186</v>
      </c>
    </row>
    <row r="332" spans="1:6" ht="42" x14ac:dyDescent="0.35">
      <c r="A332" s="120" t="s">
        <v>467</v>
      </c>
      <c r="B332" s="132" t="s">
        <v>2295</v>
      </c>
      <c r="C332" s="148"/>
      <c r="D332" s="589"/>
      <c r="E332" s="146"/>
      <c r="F332" s="270" t="s">
        <v>2296</v>
      </c>
    </row>
    <row r="333" spans="1:6" ht="31" x14ac:dyDescent="0.35">
      <c r="A333" s="123">
        <v>1</v>
      </c>
      <c r="B333" s="617" t="s">
        <v>5757</v>
      </c>
      <c r="C333" s="148">
        <v>250</v>
      </c>
      <c r="D333" s="146">
        <v>400</v>
      </c>
      <c r="E333" s="146">
        <f t="shared" si="5"/>
        <v>280</v>
      </c>
      <c r="F333" s="725" t="s">
        <v>5187</v>
      </c>
    </row>
    <row r="334" spans="1:6" ht="46.5" x14ac:dyDescent="0.35">
      <c r="A334" s="123">
        <v>2</v>
      </c>
      <c r="B334" s="617" t="s">
        <v>5758</v>
      </c>
      <c r="C334" s="148">
        <v>250</v>
      </c>
      <c r="D334" s="146">
        <v>350</v>
      </c>
      <c r="E334" s="146">
        <f t="shared" si="5"/>
        <v>250</v>
      </c>
      <c r="F334" s="727"/>
    </row>
    <row r="335" spans="1:6" ht="30" x14ac:dyDescent="0.35">
      <c r="A335" s="120" t="s">
        <v>469</v>
      </c>
      <c r="B335" s="528" t="s">
        <v>2297</v>
      </c>
      <c r="C335" s="148"/>
      <c r="D335" s="589"/>
      <c r="E335" s="146"/>
      <c r="F335" s="359"/>
    </row>
    <row r="336" spans="1:6" x14ac:dyDescent="0.35">
      <c r="A336" s="123">
        <v>1</v>
      </c>
      <c r="B336" s="617" t="s">
        <v>2298</v>
      </c>
      <c r="C336" s="148">
        <v>350</v>
      </c>
      <c r="D336" s="146">
        <v>400</v>
      </c>
      <c r="E336" s="146">
        <f t="shared" si="5"/>
        <v>280</v>
      </c>
      <c r="F336" s="359"/>
    </row>
    <row r="337" spans="1:6" x14ac:dyDescent="0.35">
      <c r="A337" s="123">
        <v>2</v>
      </c>
      <c r="B337" s="617" t="s">
        <v>2299</v>
      </c>
      <c r="C337" s="148">
        <v>500</v>
      </c>
      <c r="D337" s="146">
        <v>700</v>
      </c>
      <c r="E337" s="146">
        <f t="shared" si="5"/>
        <v>490</v>
      </c>
      <c r="F337" s="359"/>
    </row>
    <row r="338" spans="1:6" ht="42" x14ac:dyDescent="0.35">
      <c r="A338" s="123">
        <v>3</v>
      </c>
      <c r="B338" s="617" t="s">
        <v>5807</v>
      </c>
      <c r="C338" s="148">
        <v>250</v>
      </c>
      <c r="D338" s="146">
        <v>300</v>
      </c>
      <c r="E338" s="146">
        <f t="shared" si="5"/>
        <v>210</v>
      </c>
      <c r="F338" s="270" t="s">
        <v>5856</v>
      </c>
    </row>
    <row r="339" spans="1:6" x14ac:dyDescent="0.35">
      <c r="A339" s="123">
        <v>4</v>
      </c>
      <c r="B339" s="617" t="s">
        <v>2300</v>
      </c>
      <c r="C339" s="148">
        <v>250</v>
      </c>
      <c r="D339" s="146">
        <v>300</v>
      </c>
      <c r="E339" s="146">
        <f t="shared" si="5"/>
        <v>210</v>
      </c>
      <c r="F339" s="359"/>
    </row>
    <row r="340" spans="1:6" ht="42" x14ac:dyDescent="0.35">
      <c r="A340" s="123">
        <v>5</v>
      </c>
      <c r="B340" s="617" t="s">
        <v>5808</v>
      </c>
      <c r="C340" s="148">
        <v>250</v>
      </c>
      <c r="D340" s="146">
        <v>300</v>
      </c>
      <c r="E340" s="146">
        <f t="shared" si="5"/>
        <v>210</v>
      </c>
      <c r="F340" s="270" t="s">
        <v>5857</v>
      </c>
    </row>
    <row r="341" spans="1:6" ht="42" x14ac:dyDescent="0.35">
      <c r="A341" s="123">
        <v>6</v>
      </c>
      <c r="B341" s="617" t="s">
        <v>5809</v>
      </c>
      <c r="C341" s="148"/>
      <c r="D341" s="146"/>
      <c r="E341" s="146"/>
      <c r="F341" s="270" t="s">
        <v>5858</v>
      </c>
    </row>
    <row r="342" spans="1:6" ht="42" x14ac:dyDescent="0.35">
      <c r="A342" s="123" t="s">
        <v>327</v>
      </c>
      <c r="B342" s="617" t="s">
        <v>5759</v>
      </c>
      <c r="C342" s="148">
        <v>300</v>
      </c>
      <c r="D342" s="146">
        <v>400</v>
      </c>
      <c r="E342" s="146">
        <f t="shared" si="5"/>
        <v>280</v>
      </c>
      <c r="F342" s="270" t="s">
        <v>5188</v>
      </c>
    </row>
    <row r="343" spans="1:6" ht="42" x14ac:dyDescent="0.35">
      <c r="A343" s="123" t="s">
        <v>329</v>
      </c>
      <c r="B343" s="617" t="s">
        <v>5760</v>
      </c>
      <c r="C343" s="148">
        <v>250</v>
      </c>
      <c r="D343" s="146">
        <v>300</v>
      </c>
      <c r="E343" s="146">
        <f t="shared" si="5"/>
        <v>210</v>
      </c>
      <c r="F343" s="270" t="s">
        <v>5189</v>
      </c>
    </row>
    <row r="344" spans="1:6" ht="30" x14ac:dyDescent="0.35">
      <c r="A344" s="120" t="s">
        <v>475</v>
      </c>
      <c r="B344" s="132" t="s">
        <v>2301</v>
      </c>
      <c r="C344" s="148"/>
      <c r="D344" s="589"/>
      <c r="E344" s="146"/>
      <c r="F344" s="359"/>
    </row>
    <row r="345" spans="1:6" ht="112" x14ac:dyDescent="0.35">
      <c r="A345" s="123">
        <v>1</v>
      </c>
      <c r="B345" s="617" t="s">
        <v>2302</v>
      </c>
      <c r="C345" s="148">
        <v>250</v>
      </c>
      <c r="D345" s="146">
        <v>300</v>
      </c>
      <c r="E345" s="146">
        <f t="shared" si="5"/>
        <v>210</v>
      </c>
      <c r="F345" s="181" t="s">
        <v>5859</v>
      </c>
    </row>
    <row r="346" spans="1:6" ht="70" x14ac:dyDescent="0.35">
      <c r="A346" s="123">
        <v>2</v>
      </c>
      <c r="B346" s="617" t="s">
        <v>5761</v>
      </c>
      <c r="C346" s="148">
        <v>250</v>
      </c>
      <c r="D346" s="146">
        <v>500</v>
      </c>
      <c r="E346" s="146">
        <f t="shared" si="5"/>
        <v>350</v>
      </c>
      <c r="F346" s="270" t="s">
        <v>5860</v>
      </c>
    </row>
    <row r="347" spans="1:6" ht="42" x14ac:dyDescent="0.35">
      <c r="A347" s="123">
        <v>3</v>
      </c>
      <c r="B347" s="617" t="s">
        <v>5810</v>
      </c>
      <c r="C347" s="148">
        <v>300</v>
      </c>
      <c r="D347" s="146">
        <v>500</v>
      </c>
      <c r="E347" s="146">
        <f t="shared" si="5"/>
        <v>350</v>
      </c>
      <c r="F347" s="270" t="s">
        <v>5861</v>
      </c>
    </row>
    <row r="348" spans="1:6" ht="42" x14ac:dyDescent="0.35">
      <c r="A348" s="123">
        <v>4</v>
      </c>
      <c r="B348" s="617" t="s">
        <v>2303</v>
      </c>
      <c r="C348" s="148">
        <v>250</v>
      </c>
      <c r="D348" s="146">
        <v>300</v>
      </c>
      <c r="E348" s="146">
        <f t="shared" si="5"/>
        <v>210</v>
      </c>
      <c r="F348" s="270" t="s">
        <v>5861</v>
      </c>
    </row>
    <row r="349" spans="1:6" ht="46.5" x14ac:dyDescent="0.35">
      <c r="A349" s="123">
        <v>5</v>
      </c>
      <c r="B349" s="617" t="s">
        <v>5762</v>
      </c>
      <c r="C349" s="148">
        <v>250</v>
      </c>
      <c r="D349" s="146">
        <v>300</v>
      </c>
      <c r="E349" s="146">
        <f t="shared" si="5"/>
        <v>210</v>
      </c>
      <c r="F349" s="359"/>
    </row>
    <row r="350" spans="1:6" ht="31" x14ac:dyDescent="0.35">
      <c r="A350" s="123">
        <v>6</v>
      </c>
      <c r="B350" s="617" t="s">
        <v>2304</v>
      </c>
      <c r="C350" s="148">
        <v>250</v>
      </c>
      <c r="D350" s="146">
        <v>300</v>
      </c>
      <c r="E350" s="146">
        <f t="shared" si="5"/>
        <v>210</v>
      </c>
      <c r="F350" s="359"/>
    </row>
    <row r="351" spans="1:6" ht="31" x14ac:dyDescent="0.35">
      <c r="A351" s="123">
        <v>7</v>
      </c>
      <c r="B351" s="617" t="s">
        <v>2305</v>
      </c>
      <c r="C351" s="148">
        <v>1300</v>
      </c>
      <c r="D351" s="146">
        <v>1600</v>
      </c>
      <c r="E351" s="146">
        <f t="shared" si="5"/>
        <v>1120</v>
      </c>
      <c r="F351" s="359"/>
    </row>
    <row r="352" spans="1:6" ht="30" x14ac:dyDescent="0.35">
      <c r="A352" s="120" t="s">
        <v>485</v>
      </c>
      <c r="B352" s="132" t="s">
        <v>2306</v>
      </c>
      <c r="C352" s="148"/>
      <c r="D352" s="589"/>
      <c r="E352" s="146"/>
      <c r="F352" s="359"/>
    </row>
    <row r="353" spans="1:6" ht="42" x14ac:dyDescent="0.35">
      <c r="A353" s="123">
        <v>1</v>
      </c>
      <c r="B353" s="617" t="s">
        <v>5811</v>
      </c>
      <c r="C353" s="148">
        <v>350</v>
      </c>
      <c r="D353" s="146">
        <v>500</v>
      </c>
      <c r="E353" s="146">
        <f t="shared" si="5"/>
        <v>350</v>
      </c>
      <c r="F353" s="270" t="s">
        <v>5862</v>
      </c>
    </row>
    <row r="354" spans="1:6" ht="42" x14ac:dyDescent="0.35">
      <c r="A354" s="123">
        <v>2</v>
      </c>
      <c r="B354" s="617" t="s">
        <v>5812</v>
      </c>
      <c r="C354" s="148">
        <v>280</v>
      </c>
      <c r="D354" s="146">
        <v>400</v>
      </c>
      <c r="E354" s="146">
        <f t="shared" si="5"/>
        <v>280</v>
      </c>
      <c r="F354" s="270" t="s">
        <v>5863</v>
      </c>
    </row>
    <row r="355" spans="1:6" ht="42" x14ac:dyDescent="0.35">
      <c r="A355" s="123">
        <v>3</v>
      </c>
      <c r="B355" s="617" t="s">
        <v>5813</v>
      </c>
      <c r="C355" s="148">
        <v>350</v>
      </c>
      <c r="D355" s="146">
        <v>500</v>
      </c>
      <c r="E355" s="146">
        <f t="shared" si="5"/>
        <v>350</v>
      </c>
      <c r="F355" s="270" t="s">
        <v>5864</v>
      </c>
    </row>
    <row r="356" spans="1:6" ht="42" x14ac:dyDescent="0.35">
      <c r="A356" s="123">
        <v>4</v>
      </c>
      <c r="B356" s="617" t="s">
        <v>5814</v>
      </c>
      <c r="C356" s="148">
        <v>350</v>
      </c>
      <c r="D356" s="146">
        <v>500</v>
      </c>
      <c r="E356" s="146">
        <f t="shared" si="5"/>
        <v>350</v>
      </c>
      <c r="F356" s="270" t="s">
        <v>5865</v>
      </c>
    </row>
    <row r="357" spans="1:6" ht="46.5" x14ac:dyDescent="0.35">
      <c r="A357" s="123">
        <v>5</v>
      </c>
      <c r="B357" s="617" t="s">
        <v>5815</v>
      </c>
      <c r="C357" s="148">
        <v>250</v>
      </c>
      <c r="D357" s="146">
        <v>300</v>
      </c>
      <c r="E357" s="146">
        <f t="shared" si="5"/>
        <v>210</v>
      </c>
      <c r="F357" s="270" t="s">
        <v>5866</v>
      </c>
    </row>
    <row r="358" spans="1:6" ht="46.5" x14ac:dyDescent="0.35">
      <c r="A358" s="123">
        <v>6</v>
      </c>
      <c r="B358" s="617" t="s">
        <v>5816</v>
      </c>
      <c r="C358" s="148">
        <v>250</v>
      </c>
      <c r="D358" s="146">
        <v>300</v>
      </c>
      <c r="E358" s="146">
        <f t="shared" si="5"/>
        <v>210</v>
      </c>
      <c r="F358" s="270" t="s">
        <v>5867</v>
      </c>
    </row>
    <row r="359" spans="1:6" ht="31" x14ac:dyDescent="0.35">
      <c r="A359" s="123">
        <v>7</v>
      </c>
      <c r="B359" s="124" t="s">
        <v>2307</v>
      </c>
      <c r="C359" s="148"/>
      <c r="D359" s="151">
        <v>300</v>
      </c>
      <c r="E359" s="146">
        <f t="shared" si="5"/>
        <v>210</v>
      </c>
      <c r="F359" s="270" t="s">
        <v>2253</v>
      </c>
    </row>
    <row r="360" spans="1:6" ht="30" x14ac:dyDescent="0.35">
      <c r="A360" s="120" t="s">
        <v>489</v>
      </c>
      <c r="B360" s="132" t="s">
        <v>2308</v>
      </c>
      <c r="C360" s="148"/>
      <c r="D360" s="589"/>
      <c r="E360" s="146"/>
      <c r="F360" s="359"/>
    </row>
    <row r="361" spans="1:6" ht="56" x14ac:dyDescent="0.35">
      <c r="A361" s="123">
        <v>1</v>
      </c>
      <c r="B361" s="124" t="s">
        <v>2309</v>
      </c>
      <c r="C361" s="148">
        <v>400</v>
      </c>
      <c r="D361" s="146">
        <v>600</v>
      </c>
      <c r="E361" s="146">
        <f t="shared" si="5"/>
        <v>420</v>
      </c>
      <c r="F361" s="270" t="s">
        <v>5190</v>
      </c>
    </row>
    <row r="362" spans="1:6" ht="30" x14ac:dyDescent="0.35">
      <c r="A362" s="120" t="s">
        <v>491</v>
      </c>
      <c r="B362" s="132" t="s">
        <v>2310</v>
      </c>
      <c r="C362" s="148"/>
      <c r="D362" s="589"/>
      <c r="E362" s="146"/>
      <c r="F362" s="359"/>
    </row>
    <row r="363" spans="1:6" ht="46.5" x14ac:dyDescent="0.35">
      <c r="A363" s="123">
        <v>1</v>
      </c>
      <c r="B363" s="617" t="s">
        <v>2311</v>
      </c>
      <c r="C363" s="148">
        <v>250</v>
      </c>
      <c r="D363" s="150">
        <v>400</v>
      </c>
      <c r="E363" s="146">
        <f t="shared" si="5"/>
        <v>280</v>
      </c>
      <c r="F363" s="359"/>
    </row>
    <row r="364" spans="1:6" ht="31" x14ac:dyDescent="0.35">
      <c r="A364" s="123">
        <v>2</v>
      </c>
      <c r="B364" s="617" t="s">
        <v>2312</v>
      </c>
      <c r="C364" s="148">
        <v>250</v>
      </c>
      <c r="D364" s="150">
        <v>400</v>
      </c>
      <c r="E364" s="146">
        <f t="shared" si="5"/>
        <v>280</v>
      </c>
      <c r="F364" s="359"/>
    </row>
    <row r="365" spans="1:6" ht="31" x14ac:dyDescent="0.35">
      <c r="A365" s="123">
        <v>3</v>
      </c>
      <c r="B365" s="617" t="s">
        <v>5763</v>
      </c>
      <c r="C365" s="148">
        <v>250</v>
      </c>
      <c r="D365" s="150">
        <v>400</v>
      </c>
      <c r="E365" s="146">
        <f t="shared" si="5"/>
        <v>280</v>
      </c>
      <c r="F365" s="359"/>
    </row>
    <row r="366" spans="1:6" ht="42" x14ac:dyDescent="0.35">
      <c r="A366" s="123">
        <v>4</v>
      </c>
      <c r="B366" s="617" t="s">
        <v>5817</v>
      </c>
      <c r="C366" s="148">
        <v>250</v>
      </c>
      <c r="D366" s="150">
        <v>400</v>
      </c>
      <c r="E366" s="146">
        <f t="shared" si="5"/>
        <v>280</v>
      </c>
      <c r="F366" s="270" t="s">
        <v>5868</v>
      </c>
    </row>
    <row r="367" spans="1:6" ht="30" x14ac:dyDescent="0.35">
      <c r="A367" s="120" t="s">
        <v>493</v>
      </c>
      <c r="B367" s="132" t="s">
        <v>2313</v>
      </c>
      <c r="C367" s="148"/>
      <c r="D367" s="589"/>
      <c r="E367" s="146"/>
      <c r="F367" s="359"/>
    </row>
    <row r="368" spans="1:6" ht="42" x14ac:dyDescent="0.35">
      <c r="A368" s="134">
        <v>1</v>
      </c>
      <c r="B368" s="617" t="s">
        <v>5764</v>
      </c>
      <c r="C368" s="150">
        <v>300</v>
      </c>
      <c r="D368" s="146">
        <v>400</v>
      </c>
      <c r="E368" s="146">
        <f t="shared" si="5"/>
        <v>280</v>
      </c>
      <c r="F368" s="270" t="s">
        <v>5191</v>
      </c>
    </row>
    <row r="369" spans="1:6" ht="42" x14ac:dyDescent="0.35">
      <c r="A369" s="134">
        <v>2</v>
      </c>
      <c r="B369" s="617" t="s">
        <v>5765</v>
      </c>
      <c r="C369" s="150">
        <v>250</v>
      </c>
      <c r="D369" s="146">
        <v>300</v>
      </c>
      <c r="E369" s="146">
        <f t="shared" si="5"/>
        <v>210</v>
      </c>
      <c r="F369" s="270" t="s">
        <v>5192</v>
      </c>
    </row>
    <row r="370" spans="1:6" ht="42" x14ac:dyDescent="0.35">
      <c r="A370" s="120" t="s">
        <v>495</v>
      </c>
      <c r="B370" s="616" t="s">
        <v>5818</v>
      </c>
      <c r="C370" s="148"/>
      <c r="D370" s="589"/>
      <c r="E370" s="146"/>
      <c r="F370" s="270" t="s">
        <v>5869</v>
      </c>
    </row>
    <row r="371" spans="1:6" ht="46.5" x14ac:dyDescent="0.35">
      <c r="A371" s="134">
        <v>1</v>
      </c>
      <c r="B371" s="617" t="s">
        <v>5766</v>
      </c>
      <c r="C371" s="148">
        <v>300</v>
      </c>
      <c r="D371" s="146">
        <v>400</v>
      </c>
      <c r="E371" s="146">
        <f t="shared" si="5"/>
        <v>280</v>
      </c>
      <c r="F371" s="270" t="s">
        <v>5869</v>
      </c>
    </row>
    <row r="372" spans="1:6" ht="42" x14ac:dyDescent="0.35">
      <c r="A372" s="134">
        <v>2</v>
      </c>
      <c r="B372" s="617" t="s">
        <v>5819</v>
      </c>
      <c r="C372" s="148">
        <v>250</v>
      </c>
      <c r="D372" s="146">
        <v>300</v>
      </c>
      <c r="E372" s="146">
        <f t="shared" si="5"/>
        <v>210</v>
      </c>
      <c r="F372" s="270" t="s">
        <v>5869</v>
      </c>
    </row>
    <row r="373" spans="1:6" x14ac:dyDescent="0.35">
      <c r="A373" s="120" t="s">
        <v>497</v>
      </c>
      <c r="B373" s="132" t="s">
        <v>2314</v>
      </c>
      <c r="C373" s="148"/>
      <c r="D373" s="589"/>
      <c r="E373" s="146"/>
      <c r="F373" s="359"/>
    </row>
    <row r="374" spans="1:6" x14ac:dyDescent="0.35">
      <c r="A374" s="134">
        <v>1</v>
      </c>
      <c r="B374" s="617" t="s">
        <v>2315</v>
      </c>
      <c r="C374" s="148">
        <v>300</v>
      </c>
      <c r="D374" s="146">
        <v>400</v>
      </c>
      <c r="E374" s="146">
        <f t="shared" si="5"/>
        <v>280</v>
      </c>
      <c r="F374" s="359"/>
    </row>
    <row r="375" spans="1:6" ht="31" x14ac:dyDescent="0.35">
      <c r="A375" s="134">
        <v>2</v>
      </c>
      <c r="B375" s="617" t="s">
        <v>2316</v>
      </c>
      <c r="C375" s="148">
        <v>250</v>
      </c>
      <c r="D375" s="146">
        <v>300</v>
      </c>
      <c r="E375" s="146">
        <f t="shared" si="5"/>
        <v>210</v>
      </c>
      <c r="F375" s="359"/>
    </row>
    <row r="376" spans="1:6" ht="42" x14ac:dyDescent="0.35">
      <c r="A376" s="134">
        <v>3</v>
      </c>
      <c r="B376" s="617" t="s">
        <v>5820</v>
      </c>
      <c r="C376" s="148">
        <v>250</v>
      </c>
      <c r="D376" s="146">
        <v>300</v>
      </c>
      <c r="E376" s="146">
        <f t="shared" si="5"/>
        <v>210</v>
      </c>
      <c r="F376" s="270" t="s">
        <v>5869</v>
      </c>
    </row>
    <row r="377" spans="1:6" ht="31" x14ac:dyDescent="0.35">
      <c r="A377" s="134">
        <v>4</v>
      </c>
      <c r="B377" s="617" t="s">
        <v>2317</v>
      </c>
      <c r="C377" s="148">
        <v>250</v>
      </c>
      <c r="D377" s="146">
        <v>300</v>
      </c>
      <c r="E377" s="146">
        <f t="shared" si="5"/>
        <v>210</v>
      </c>
      <c r="F377" s="359"/>
    </row>
    <row r="378" spans="1:6" ht="31" x14ac:dyDescent="0.35">
      <c r="A378" s="134">
        <v>5</v>
      </c>
      <c r="B378" s="617" t="s">
        <v>2318</v>
      </c>
      <c r="C378" s="148">
        <v>250</v>
      </c>
      <c r="D378" s="146">
        <v>300</v>
      </c>
      <c r="E378" s="146">
        <f t="shared" si="5"/>
        <v>210</v>
      </c>
      <c r="F378" s="359"/>
    </row>
    <row r="379" spans="1:6" ht="30" x14ac:dyDescent="0.35">
      <c r="A379" s="135" t="s">
        <v>534</v>
      </c>
      <c r="B379" s="616" t="s">
        <v>2319</v>
      </c>
      <c r="C379" s="148"/>
      <c r="D379" s="589"/>
      <c r="E379" s="146"/>
      <c r="F379" s="270"/>
    </row>
    <row r="380" spans="1:6" ht="31" x14ac:dyDescent="0.35">
      <c r="A380" s="133">
        <v>1</v>
      </c>
      <c r="B380" s="617" t="s">
        <v>2320</v>
      </c>
      <c r="C380" s="148"/>
      <c r="D380" s="146">
        <v>1800</v>
      </c>
      <c r="E380" s="146">
        <f t="shared" si="5"/>
        <v>1260</v>
      </c>
      <c r="F380" s="270" t="s">
        <v>2321</v>
      </c>
    </row>
    <row r="381" spans="1:6" ht="30" x14ac:dyDescent="0.35">
      <c r="A381" s="135" t="s">
        <v>554</v>
      </c>
      <c r="B381" s="616" t="s">
        <v>2322</v>
      </c>
      <c r="C381" s="148"/>
      <c r="D381" s="589"/>
      <c r="E381" s="146"/>
      <c r="F381" s="270"/>
    </row>
    <row r="382" spans="1:6" ht="31" x14ac:dyDescent="0.35">
      <c r="A382" s="133">
        <v>1</v>
      </c>
      <c r="B382" s="617" t="s">
        <v>2323</v>
      </c>
      <c r="C382" s="148"/>
      <c r="D382" s="146">
        <v>400</v>
      </c>
      <c r="E382" s="146">
        <f t="shared" si="5"/>
        <v>280</v>
      </c>
      <c r="F382" s="181" t="s">
        <v>2324</v>
      </c>
    </row>
    <row r="383" spans="1:6" ht="31" x14ac:dyDescent="0.35">
      <c r="A383" s="133">
        <v>2</v>
      </c>
      <c r="B383" s="617" t="s">
        <v>2325</v>
      </c>
      <c r="C383" s="148"/>
      <c r="D383" s="146">
        <v>300</v>
      </c>
      <c r="E383" s="146">
        <f t="shared" si="5"/>
        <v>210</v>
      </c>
      <c r="F383" s="270" t="s">
        <v>2326</v>
      </c>
    </row>
    <row r="384" spans="1:6" ht="30" x14ac:dyDescent="0.35">
      <c r="A384" s="135" t="s">
        <v>582</v>
      </c>
      <c r="B384" s="616" t="s">
        <v>2327</v>
      </c>
      <c r="C384" s="148"/>
      <c r="D384" s="589"/>
      <c r="E384" s="146"/>
      <c r="F384" s="270"/>
    </row>
    <row r="385" spans="1:6" x14ac:dyDescent="0.35">
      <c r="A385" s="128">
        <v>1</v>
      </c>
      <c r="B385" s="617" t="s">
        <v>2328</v>
      </c>
      <c r="C385" s="148"/>
      <c r="D385" s="146">
        <v>300</v>
      </c>
      <c r="E385" s="146">
        <f t="shared" si="5"/>
        <v>210</v>
      </c>
      <c r="F385" s="270" t="s">
        <v>2326</v>
      </c>
    </row>
    <row r="386" spans="1:6" ht="30" x14ac:dyDescent="0.35">
      <c r="A386" s="135" t="s">
        <v>602</v>
      </c>
      <c r="B386" s="616" t="s">
        <v>2329</v>
      </c>
      <c r="C386" s="148"/>
      <c r="D386" s="589"/>
      <c r="E386" s="146"/>
      <c r="F386" s="270"/>
    </row>
    <row r="387" spans="1:6" x14ac:dyDescent="0.35">
      <c r="A387" s="128">
        <v>1</v>
      </c>
      <c r="B387" s="617" t="s">
        <v>2330</v>
      </c>
      <c r="C387" s="148"/>
      <c r="D387" s="146">
        <v>400</v>
      </c>
      <c r="E387" s="146">
        <f t="shared" si="5"/>
        <v>280</v>
      </c>
      <c r="F387" s="270" t="s">
        <v>2326</v>
      </c>
    </row>
  </sheetData>
  <autoFilter ref="E1:E6" xr:uid="{A2CA82A3-F5F6-41F3-9931-91F478535CD4}"/>
  <mergeCells count="19">
    <mergeCell ref="F260:F262"/>
    <mergeCell ref="F291:F293"/>
    <mergeCell ref="F324:F325"/>
    <mergeCell ref="F333:F334"/>
    <mergeCell ref="F200:F201"/>
    <mergeCell ref="F206:F207"/>
    <mergeCell ref="F232:F234"/>
    <mergeCell ref="F235:F237"/>
    <mergeCell ref="F248:F249"/>
    <mergeCell ref="F23:F27"/>
    <mergeCell ref="F133:F136"/>
    <mergeCell ref="F163:F170"/>
    <mergeCell ref="F179:F180"/>
    <mergeCell ref="F194:F195"/>
    <mergeCell ref="A1:F1"/>
    <mergeCell ref="A2:F2"/>
    <mergeCell ref="A4:F4"/>
    <mergeCell ref="A3:F3"/>
    <mergeCell ref="B5:F5"/>
  </mergeCells>
  <pageMargins left="0.78740157480314965" right="0.70866141732283472" top="0.70866141732283472" bottom="0.6692913385826772" header="0.31496062992125984" footer="0.31496062992125984"/>
  <pageSetup paperSize="9" orientation="landscape"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BE8E4-BCBA-40AF-8A88-4629683F2122}">
  <dimension ref="A1:V11"/>
  <sheetViews>
    <sheetView topLeftCell="A6" workbookViewId="0">
      <selection activeCell="G11" sqref="G11"/>
    </sheetView>
  </sheetViews>
  <sheetFormatPr defaultColWidth="8.7265625" defaultRowHeight="15.5" x14ac:dyDescent="0.35"/>
  <cols>
    <col min="1" max="1" width="6.453125" style="2" customWidth="1"/>
    <col min="2" max="2" width="34.81640625" style="2" customWidth="1"/>
    <col min="3" max="14" width="7.26953125" style="2" customWidth="1"/>
    <col min="15" max="16384" width="8.7265625" style="2"/>
  </cols>
  <sheetData>
    <row r="1" spans="1:22" ht="32.5" customHeight="1" x14ac:dyDescent="0.35">
      <c r="A1" s="682" t="s">
        <v>2007</v>
      </c>
      <c r="B1" s="682"/>
      <c r="C1" s="682"/>
      <c r="D1" s="682"/>
      <c r="E1" s="682"/>
      <c r="F1" s="682"/>
      <c r="G1" s="682"/>
      <c r="H1" s="682"/>
      <c r="I1" s="682"/>
      <c r="J1" s="682"/>
      <c r="K1" s="682"/>
      <c r="L1" s="682"/>
      <c r="M1" s="682"/>
      <c r="N1" s="682"/>
    </row>
    <row r="2" spans="1:22" ht="18" customHeight="1" x14ac:dyDescent="0.35">
      <c r="I2" s="675" t="s">
        <v>1995</v>
      </c>
      <c r="J2" s="675"/>
      <c r="K2" s="675"/>
      <c r="L2" s="675"/>
      <c r="M2" s="675"/>
      <c r="N2" s="675"/>
    </row>
    <row r="3" spans="1:22" ht="60" customHeight="1" x14ac:dyDescent="0.35">
      <c r="A3" s="734" t="s">
        <v>1996</v>
      </c>
      <c r="B3" s="734"/>
      <c r="C3" s="690" t="s">
        <v>3451</v>
      </c>
      <c r="D3" s="691"/>
      <c r="E3" s="691"/>
      <c r="F3" s="692"/>
      <c r="G3" s="662" t="s">
        <v>5127</v>
      </c>
      <c r="H3" s="662"/>
      <c r="I3" s="662"/>
      <c r="J3" s="662"/>
      <c r="K3" s="674" t="s">
        <v>7</v>
      </c>
      <c r="L3" s="674"/>
      <c r="M3" s="674"/>
      <c r="N3" s="674"/>
    </row>
    <row r="4" spans="1:22" ht="23" customHeight="1" x14ac:dyDescent="0.35">
      <c r="A4" s="734"/>
      <c r="B4" s="734"/>
      <c r="C4" s="109" t="s">
        <v>1997</v>
      </c>
      <c r="D4" s="109" t="s">
        <v>1998</v>
      </c>
      <c r="E4" s="109" t="s">
        <v>1999</v>
      </c>
      <c r="F4" s="154" t="s">
        <v>2000</v>
      </c>
      <c r="G4" s="154" t="s">
        <v>1997</v>
      </c>
      <c r="H4" s="109" t="s">
        <v>1998</v>
      </c>
      <c r="I4" s="109" t="s">
        <v>1999</v>
      </c>
      <c r="J4" s="109" t="s">
        <v>2000</v>
      </c>
      <c r="K4" s="109" t="s">
        <v>1997</v>
      </c>
      <c r="L4" s="109" t="s">
        <v>1998</v>
      </c>
      <c r="M4" s="109" t="s">
        <v>1999</v>
      </c>
      <c r="N4" s="109" t="s">
        <v>2000</v>
      </c>
    </row>
    <row r="5" spans="1:22" ht="23" customHeight="1" x14ac:dyDescent="0.35">
      <c r="A5" s="732" t="s">
        <v>2331</v>
      </c>
      <c r="B5" s="733"/>
      <c r="C5" s="156">
        <v>400</v>
      </c>
      <c r="D5" s="156">
        <v>380</v>
      </c>
      <c r="E5" s="156">
        <v>360</v>
      </c>
      <c r="F5" s="156">
        <v>340</v>
      </c>
      <c r="G5" s="128">
        <f>C5*1.1</f>
        <v>440.00000000000006</v>
      </c>
      <c r="H5" s="128">
        <v>420</v>
      </c>
      <c r="I5" s="128">
        <v>400</v>
      </c>
      <c r="J5" s="128">
        <v>380</v>
      </c>
      <c r="K5" s="111">
        <f>ROUND(G5*0.7,-1)</f>
        <v>310</v>
      </c>
      <c r="L5" s="111">
        <f t="shared" ref="L5:N5" si="0">ROUND(H5*0.7,-1)</f>
        <v>290</v>
      </c>
      <c r="M5" s="111">
        <f t="shared" si="0"/>
        <v>280</v>
      </c>
      <c r="N5" s="111">
        <f t="shared" si="0"/>
        <v>270</v>
      </c>
    </row>
    <row r="7" spans="1:22" ht="34.5" customHeight="1" x14ac:dyDescent="0.35">
      <c r="A7" s="682" t="s">
        <v>2008</v>
      </c>
      <c r="B7" s="682"/>
      <c r="C7" s="682"/>
      <c r="D7" s="682"/>
      <c r="E7" s="682"/>
      <c r="F7" s="682"/>
      <c r="G7" s="682"/>
      <c r="H7" s="682"/>
      <c r="I7" s="682"/>
      <c r="J7" s="682"/>
      <c r="K7" s="682"/>
      <c r="L7" s="682"/>
      <c r="M7" s="682"/>
      <c r="N7" s="682"/>
    </row>
    <row r="8" spans="1:22" x14ac:dyDescent="0.35">
      <c r="I8" s="675" t="s">
        <v>1995</v>
      </c>
      <c r="J8" s="675"/>
      <c r="K8" s="675"/>
      <c r="L8" s="675"/>
      <c r="M8" s="675"/>
      <c r="N8" s="675"/>
    </row>
    <row r="9" spans="1:22" ht="60" customHeight="1" x14ac:dyDescent="0.35">
      <c r="A9" s="734" t="s">
        <v>1996</v>
      </c>
      <c r="B9" s="734"/>
      <c r="C9" s="690" t="s">
        <v>3451</v>
      </c>
      <c r="D9" s="691"/>
      <c r="E9" s="691"/>
      <c r="F9" s="692"/>
      <c r="G9" s="662" t="s">
        <v>5127</v>
      </c>
      <c r="H9" s="662"/>
      <c r="I9" s="662"/>
      <c r="J9" s="662"/>
      <c r="K9" s="674" t="s">
        <v>2004</v>
      </c>
      <c r="L9" s="674"/>
      <c r="M9" s="674"/>
      <c r="N9" s="674"/>
    </row>
    <row r="10" spans="1:22" ht="22.5" customHeight="1" x14ac:dyDescent="0.35">
      <c r="A10" s="734"/>
      <c r="B10" s="734"/>
      <c r="C10" s="109" t="s">
        <v>1997</v>
      </c>
      <c r="D10" s="109" t="s">
        <v>1998</v>
      </c>
      <c r="E10" s="109" t="s">
        <v>1999</v>
      </c>
      <c r="F10" s="109" t="s">
        <v>2000</v>
      </c>
      <c r="G10" s="109" t="s">
        <v>1997</v>
      </c>
      <c r="H10" s="109" t="s">
        <v>1998</v>
      </c>
      <c r="I10" s="109" t="s">
        <v>1999</v>
      </c>
      <c r="J10" s="109" t="s">
        <v>2000</v>
      </c>
      <c r="K10" s="109" t="s">
        <v>1997</v>
      </c>
      <c r="L10" s="109" t="s">
        <v>1998</v>
      </c>
      <c r="M10" s="109" t="s">
        <v>1999</v>
      </c>
      <c r="N10" s="109" t="s">
        <v>2000</v>
      </c>
    </row>
    <row r="11" spans="1:22" ht="110.25" customHeight="1" x14ac:dyDescent="0.35">
      <c r="A11" s="731" t="s">
        <v>2332</v>
      </c>
      <c r="B11" s="731"/>
      <c r="C11" s="156">
        <v>240</v>
      </c>
      <c r="D11" s="156">
        <v>230</v>
      </c>
      <c r="E11" s="156">
        <v>220</v>
      </c>
      <c r="F11" s="156">
        <v>210</v>
      </c>
      <c r="G11" s="128">
        <v>260</v>
      </c>
      <c r="H11" s="128">
        <v>250</v>
      </c>
      <c r="I11" s="128">
        <v>240</v>
      </c>
      <c r="J11" s="128">
        <v>230</v>
      </c>
      <c r="K11" s="111">
        <f>ROUND(G11*0.7,-1)</f>
        <v>180</v>
      </c>
      <c r="L11" s="111">
        <f t="shared" ref="L11:N11" si="1">ROUND(H11*0.7,-1)</f>
        <v>180</v>
      </c>
      <c r="M11" s="111">
        <f t="shared" si="1"/>
        <v>170</v>
      </c>
      <c r="N11" s="111">
        <f t="shared" si="1"/>
        <v>160</v>
      </c>
      <c r="S11" s="104"/>
      <c r="T11" s="104"/>
      <c r="U11" s="104"/>
      <c r="V11" s="104"/>
    </row>
  </sheetData>
  <mergeCells count="14">
    <mergeCell ref="A1:N1"/>
    <mergeCell ref="A11:B11"/>
    <mergeCell ref="A5:B5"/>
    <mergeCell ref="A7:N7"/>
    <mergeCell ref="I8:N8"/>
    <mergeCell ref="A9:B10"/>
    <mergeCell ref="C9:F9"/>
    <mergeCell ref="G9:J9"/>
    <mergeCell ref="K9:N9"/>
    <mergeCell ref="I2:N2"/>
    <mergeCell ref="A3:B4"/>
    <mergeCell ref="C3:F3"/>
    <mergeCell ref="G3:J3"/>
    <mergeCell ref="K3:N3"/>
  </mergeCells>
  <pageMargins left="0.78740157480314965"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DF594-E5A9-4544-87C7-0A445E5C44FD}">
  <dimension ref="A1:Q1642"/>
  <sheetViews>
    <sheetView topLeftCell="B1" workbookViewId="0">
      <selection activeCell="C6" sqref="C6"/>
    </sheetView>
  </sheetViews>
  <sheetFormatPr defaultColWidth="9.1796875" defaultRowHeight="15.5" x14ac:dyDescent="0.35"/>
  <cols>
    <col min="1" max="1" width="7" style="502" hidden="1" customWidth="1"/>
    <col min="2" max="2" width="8" style="502" customWidth="1"/>
    <col min="3" max="3" width="51.1796875" style="249" customWidth="1"/>
    <col min="4" max="4" width="10.81640625" style="103" customWidth="1"/>
    <col min="5" max="5" width="9.1796875" style="520" hidden="1" customWidth="1"/>
    <col min="6" max="6" width="9.1796875" style="2" hidden="1" customWidth="1"/>
    <col min="7" max="7" width="0.81640625" style="104" hidden="1" customWidth="1"/>
    <col min="8" max="8" width="8.54296875" style="104" customWidth="1"/>
    <col min="9" max="9" width="16.6328125" style="104" customWidth="1"/>
    <col min="10" max="10" width="11.81640625" style="105" hidden="1" customWidth="1"/>
    <col min="11" max="12" width="11.1796875" style="521" hidden="1" customWidth="1"/>
    <col min="13" max="13" width="119.81640625" style="517" hidden="1" customWidth="1"/>
    <col min="14" max="14" width="28.1796875" style="2" hidden="1" customWidth="1"/>
    <col min="15" max="15" width="9.1796875" style="2" hidden="1" customWidth="1"/>
    <col min="16" max="16" width="35.08984375" style="334" customWidth="1"/>
    <col min="17" max="17" width="9.1796875" style="2" hidden="1" customWidth="1"/>
    <col min="18" max="16384" width="9.1796875" style="2"/>
  </cols>
  <sheetData>
    <row r="1" spans="1:17" x14ac:dyDescent="0.35">
      <c r="B1" s="627" t="s">
        <v>5128</v>
      </c>
      <c r="C1" s="627"/>
      <c r="D1" s="627"/>
      <c r="E1" s="627"/>
      <c r="F1" s="627"/>
      <c r="G1" s="627"/>
      <c r="H1" s="627"/>
      <c r="I1" s="627"/>
      <c r="J1" s="627"/>
      <c r="K1" s="627"/>
      <c r="L1" s="627"/>
      <c r="M1" s="627"/>
      <c r="N1" s="627"/>
      <c r="O1" s="627"/>
      <c r="P1" s="627"/>
    </row>
    <row r="2" spans="1:17" ht="32.5" customHeight="1" x14ac:dyDescent="0.35">
      <c r="B2" s="628" t="s">
        <v>6519</v>
      </c>
      <c r="C2" s="628"/>
      <c r="D2" s="628"/>
      <c r="E2" s="628"/>
      <c r="F2" s="628"/>
      <c r="G2" s="628"/>
      <c r="H2" s="628"/>
      <c r="I2" s="628"/>
      <c r="J2" s="628"/>
      <c r="K2" s="628"/>
      <c r="L2" s="628"/>
      <c r="M2" s="628"/>
      <c r="N2" s="628"/>
      <c r="O2" s="628"/>
      <c r="P2" s="628"/>
    </row>
    <row r="3" spans="1:17" ht="22.5" customHeight="1" x14ac:dyDescent="0.35">
      <c r="A3" s="518"/>
      <c r="B3" s="629" t="s">
        <v>7116</v>
      </c>
      <c r="C3" s="629"/>
      <c r="D3" s="629"/>
      <c r="E3" s="629"/>
      <c r="F3" s="629"/>
      <c r="G3" s="629"/>
      <c r="H3" s="629"/>
      <c r="I3" s="629"/>
      <c r="J3" s="629"/>
      <c r="K3" s="629"/>
      <c r="L3" s="629"/>
      <c r="M3" s="629"/>
      <c r="N3" s="629"/>
      <c r="O3" s="629"/>
      <c r="P3" s="629"/>
    </row>
    <row r="4" spans="1:17" ht="36.5" customHeight="1" x14ac:dyDescent="0.35">
      <c r="A4" s="518"/>
      <c r="B4" s="630" t="s">
        <v>1993</v>
      </c>
      <c r="C4" s="630"/>
      <c r="D4" s="630"/>
      <c r="E4" s="630"/>
      <c r="F4" s="630"/>
      <c r="G4" s="630"/>
      <c r="H4" s="630"/>
      <c r="I4" s="630"/>
      <c r="J4" s="630"/>
      <c r="K4" s="630"/>
      <c r="L4" s="630"/>
      <c r="M4" s="630"/>
      <c r="N4" s="630"/>
      <c r="O4" s="630"/>
      <c r="P4" s="630"/>
    </row>
    <row r="5" spans="1:17" ht="15.65" customHeight="1" x14ac:dyDescent="0.35">
      <c r="A5" s="631" t="s">
        <v>0</v>
      </c>
      <c r="B5" s="631"/>
      <c r="C5" s="631"/>
      <c r="D5" s="631"/>
      <c r="E5" s="631"/>
      <c r="F5" s="631"/>
      <c r="G5" s="631"/>
      <c r="H5" s="631"/>
      <c r="I5" s="631"/>
      <c r="J5" s="631"/>
      <c r="K5" s="631"/>
      <c r="L5" s="631"/>
      <c r="M5" s="631"/>
      <c r="N5" s="631"/>
      <c r="O5" s="631"/>
      <c r="P5" s="631"/>
    </row>
    <row r="6" spans="1:17" s="519" customFormat="1" ht="86.5" customHeight="1" x14ac:dyDescent="0.3">
      <c r="A6" s="4" t="s">
        <v>1</v>
      </c>
      <c r="B6" s="247" t="s">
        <v>6437</v>
      </c>
      <c r="C6" s="247" t="s">
        <v>3</v>
      </c>
      <c r="D6" s="247" t="s">
        <v>5122</v>
      </c>
      <c r="E6" s="7" t="s">
        <v>4</v>
      </c>
      <c r="F6" s="7" t="s">
        <v>5416</v>
      </c>
      <c r="G6" s="523" t="s">
        <v>5</v>
      </c>
      <c r="H6" s="523" t="s">
        <v>6</v>
      </c>
      <c r="I6" s="524" t="s">
        <v>7</v>
      </c>
      <c r="J6" s="524" t="s">
        <v>8</v>
      </c>
      <c r="K6" s="524" t="s">
        <v>9</v>
      </c>
      <c r="L6" s="524" t="s">
        <v>10</v>
      </c>
      <c r="M6" s="525" t="s">
        <v>11</v>
      </c>
      <c r="N6" s="526"/>
      <c r="O6" s="526"/>
      <c r="P6" s="7" t="s">
        <v>11</v>
      </c>
    </row>
    <row r="7" spans="1:17" s="15" customFormat="1" ht="45" x14ac:dyDescent="0.35">
      <c r="A7" s="159"/>
      <c r="B7" s="392" t="s">
        <v>12</v>
      </c>
      <c r="C7" s="529" t="s">
        <v>13</v>
      </c>
      <c r="D7" s="530"/>
      <c r="E7" s="380">
        <f>[1]!Table32353[[#This Row],[Mức giá theo Quyết định 46/2019/ QĐ-UBND]]*1.1</f>
        <v>0</v>
      </c>
      <c r="F7" s="380"/>
      <c r="G7" s="373"/>
      <c r="H7" s="373"/>
      <c r="I7" s="373"/>
      <c r="J7" s="373"/>
      <c r="K7" s="531"/>
      <c r="L7" s="531"/>
      <c r="M7" s="532"/>
      <c r="N7" s="184" t="s">
        <v>14</v>
      </c>
      <c r="O7" s="184"/>
      <c r="P7" s="533"/>
      <c r="Q7" s="15">
        <v>1.2</v>
      </c>
    </row>
    <row r="8" spans="1:17" x14ac:dyDescent="0.35">
      <c r="A8" s="159"/>
      <c r="B8" s="180">
        <v>1</v>
      </c>
      <c r="C8" s="534" t="s">
        <v>15</v>
      </c>
      <c r="D8" s="535">
        <v>36000</v>
      </c>
      <c r="E8" s="380">
        <f>[1]!Table32353[[#This Row],[Mức giá theo Quyết định 46/2019/ QĐ-UBND]]*1.1</f>
        <v>39600</v>
      </c>
      <c r="F8" s="380">
        <f>[1]!Table32353[[#This Row],[Mức giá theo Quyết định 46/2019/ QĐ-UBND]]*1.3</f>
        <v>46800</v>
      </c>
      <c r="G8" s="127">
        <v>144000</v>
      </c>
      <c r="H8" s="536">
        <f>[1]!Table32353[[#This Row],[Mức giá theo Quyết định 46/2019/ QĐ-UBND]]*1.15</f>
        <v>41400</v>
      </c>
      <c r="I8" s="536">
        <f>ROUND([1]!Table32353[[#This Row],[Giá đất ở điều chỉnh, bổ sung]]*0.7,0)</f>
        <v>28980</v>
      </c>
      <c r="J8" s="373">
        <f>[1]!Table32353[[#This Row],[Giá đất ở điều chỉnh, bổ sung]]/[1]!Table32353[[#This Row],[Mức giá theo Quyết định 46/2019/ QĐ-UBND]]</f>
        <v>1.1499999999999999</v>
      </c>
      <c r="K8" s="537"/>
      <c r="L8" s="537">
        <f>[1]!Table32353[[#This Row],[Giá đất ở điều chỉnh, bổ sung]]/[1]!Table32353[[#This Row],[Mức giá theo Quyết định 46/2019/ QĐ-UBND]]</f>
        <v>1.1499999999999999</v>
      </c>
      <c r="M8" s="538"/>
      <c r="N8" s="184"/>
      <c r="O8" s="184"/>
      <c r="P8" s="539"/>
    </row>
    <row r="9" spans="1:17" x14ac:dyDescent="0.35">
      <c r="A9" s="159"/>
      <c r="B9" s="180"/>
      <c r="C9" s="529" t="s">
        <v>16</v>
      </c>
      <c r="D9" s="530"/>
      <c r="E9" s="380">
        <f>[1]!Table32353[[#This Row],[Mức giá theo Quyết định 46/2019/ QĐ-UBND]]*1.1</f>
        <v>0</v>
      </c>
      <c r="F9" s="380"/>
      <c r="G9" s="127"/>
      <c r="H9" s="536"/>
      <c r="I9" s="536"/>
      <c r="J9" s="373"/>
      <c r="K9" s="537"/>
      <c r="L9" s="537"/>
      <c r="M9" s="538"/>
      <c r="N9" s="184"/>
      <c r="O9" s="184"/>
      <c r="P9" s="539"/>
    </row>
    <row r="10" spans="1:17" ht="31" x14ac:dyDescent="0.35">
      <c r="A10" s="159"/>
      <c r="B10" s="180">
        <v>1</v>
      </c>
      <c r="C10" s="534" t="s">
        <v>17</v>
      </c>
      <c r="D10" s="535">
        <v>8400</v>
      </c>
      <c r="E10" s="380">
        <f>[1]!Table32353[[#This Row],[Mức giá theo Quyết định 46/2019/ QĐ-UBND]]*1.1</f>
        <v>9240</v>
      </c>
      <c r="F10" s="380">
        <f>[1]!Table32353[[#This Row],[Mức giá theo Quyết định 46/2019/ QĐ-UBND]]*1.3</f>
        <v>10920</v>
      </c>
      <c r="G10" s="127">
        <v>33600</v>
      </c>
      <c r="H10" s="536">
        <v>10000</v>
      </c>
      <c r="I10" s="536">
        <f>ROUND([1]!Table32353[[#This Row],[Giá đất ở điều chỉnh, bổ sung]]*0.7,0)</f>
        <v>7000</v>
      </c>
      <c r="J10" s="373">
        <f>[1]!Table32353[[#This Row],[Giá đất ở điều chỉnh, bổ sung]]/[1]!Table32353[[#This Row],[Mức giá theo Quyết định 46/2019/ QĐ-UBND]]</f>
        <v>1.1904761904761905</v>
      </c>
      <c r="K10" s="537"/>
      <c r="L10" s="537">
        <f>[1]!Table32353[[#This Row],[Giá đất ở điều chỉnh, bổ sung]]/[1]!Table32353[[#This Row],[Mức giá theo Quyết định 46/2019/ QĐ-UBND]]</f>
        <v>1.1904761904761905</v>
      </c>
      <c r="M10" s="538"/>
      <c r="N10" s="154"/>
      <c r="O10" s="154"/>
      <c r="P10" s="539"/>
    </row>
    <row r="11" spans="1:17" ht="30" x14ac:dyDescent="0.35">
      <c r="A11" s="159"/>
      <c r="B11" s="392" t="s">
        <v>18</v>
      </c>
      <c r="C11" s="529" t="s">
        <v>19</v>
      </c>
      <c r="D11" s="530"/>
      <c r="E11" s="380">
        <f>[1]!Table32353[[#This Row],[Mức giá theo Quyết định 46/2019/ QĐ-UBND]]*1.1</f>
        <v>0</v>
      </c>
      <c r="F11" s="380"/>
      <c r="G11" s="127"/>
      <c r="H11" s="536"/>
      <c r="I11" s="536"/>
      <c r="J11" s="373"/>
      <c r="K11" s="537"/>
      <c r="L11" s="537"/>
      <c r="M11" s="532"/>
      <c r="N11" s="184"/>
      <c r="O11" s="184"/>
      <c r="P11" s="533"/>
    </row>
    <row r="12" spans="1:17" ht="31" x14ac:dyDescent="0.35">
      <c r="A12" s="159"/>
      <c r="B12" s="180">
        <v>1</v>
      </c>
      <c r="C12" s="534" t="s">
        <v>20</v>
      </c>
      <c r="D12" s="535">
        <v>36000</v>
      </c>
      <c r="E12" s="380">
        <f>[1]!Table32353[[#This Row],[Mức giá theo Quyết định 46/2019/ QĐ-UBND]]*1.1</f>
        <v>39600</v>
      </c>
      <c r="F12" s="380">
        <f>[1]!Table32353[[#This Row],[Mức giá theo Quyết định 46/2019/ QĐ-UBND]]*1.3</f>
        <v>46800</v>
      </c>
      <c r="G12" s="127">
        <v>126000</v>
      </c>
      <c r="H12" s="536">
        <f>ROUND([1]!Table32353[[#This Row],[Mức giá theo Quyết định 46/2019/ QĐ-UBND]]*1.3,-2)</f>
        <v>46800</v>
      </c>
      <c r="I12" s="536">
        <f>ROUND([1]!Table32353[[#This Row],[Giá đất ở điều chỉnh, bổ sung]]*0.7,0)</f>
        <v>32760</v>
      </c>
      <c r="J12" s="373">
        <f>[1]!Table32353[[#This Row],[Giá đất ở điều chỉnh, bổ sung]]/[1]!Table32353[[#This Row],[Mức giá theo Quyết định 46/2019/ QĐ-UBND]]</f>
        <v>1.3</v>
      </c>
      <c r="K12" s="537"/>
      <c r="L12" s="537">
        <f>[1]!Table32353[[#This Row],[Giá đất ở điều chỉnh, bổ sung]]/[1]!Table32353[[#This Row],[Mức giá theo Quyết định 46/2019/ QĐ-UBND]]</f>
        <v>1.3</v>
      </c>
      <c r="M12" s="538"/>
      <c r="N12" s="184"/>
      <c r="O12" s="184"/>
      <c r="P12" s="539"/>
    </row>
    <row r="13" spans="1:17" ht="31" x14ac:dyDescent="0.35">
      <c r="A13" s="159"/>
      <c r="B13" s="180">
        <v>2</v>
      </c>
      <c r="C13" s="534" t="s">
        <v>21</v>
      </c>
      <c r="D13" s="535">
        <v>34000</v>
      </c>
      <c r="E13" s="380">
        <f>[1]!Table32353[[#This Row],[Mức giá theo Quyết định 46/2019/ QĐ-UBND]]*1.1</f>
        <v>37400</v>
      </c>
      <c r="F13" s="380">
        <f>[1]!Table32353[[#This Row],[Mức giá theo Quyết định 46/2019/ QĐ-UBND]]*1.3</f>
        <v>44200</v>
      </c>
      <c r="G13" s="127">
        <v>119000</v>
      </c>
      <c r="H13" s="536">
        <f>ROUND([1]!Table32353[[#This Row],[Mức giá theo Quyết định 46/2019/ QĐ-UBND]]*1.3,-2)</f>
        <v>44200</v>
      </c>
      <c r="I13" s="536">
        <f>ROUND([1]!Table32353[[#This Row],[Giá đất ở điều chỉnh, bổ sung]]*0.7,0)</f>
        <v>30940</v>
      </c>
      <c r="J13" s="373">
        <f>[1]!Table32353[[#This Row],[Giá đất ở điều chỉnh, bổ sung]]/[1]!Table32353[[#This Row],[Mức giá theo Quyết định 46/2019/ QĐ-UBND]]</f>
        <v>1.3</v>
      </c>
      <c r="K13" s="537"/>
      <c r="L13" s="537">
        <f>[1]!Table32353[[#This Row],[Giá đất ở điều chỉnh, bổ sung]]/[1]!Table32353[[#This Row],[Mức giá theo Quyết định 46/2019/ QĐ-UBND]]</f>
        <v>1.3</v>
      </c>
      <c r="M13" s="538"/>
      <c r="N13" s="184"/>
      <c r="O13" s="184"/>
      <c r="P13" s="539"/>
    </row>
    <row r="14" spans="1:17" x14ac:dyDescent="0.35">
      <c r="A14" s="159"/>
      <c r="B14" s="180">
        <v>3</v>
      </c>
      <c r="C14" s="534" t="s">
        <v>22</v>
      </c>
      <c r="D14" s="535">
        <v>24000</v>
      </c>
      <c r="E14" s="380">
        <f>[1]!Table32353[[#This Row],[Mức giá theo Quyết định 46/2019/ QĐ-UBND]]*1.1</f>
        <v>26400.000000000004</v>
      </c>
      <c r="F14" s="380">
        <f>[1]!Table32353[[#This Row],[Mức giá theo Quyết định 46/2019/ QĐ-UBND]]*1.3</f>
        <v>31200</v>
      </c>
      <c r="G14" s="127">
        <v>96000</v>
      </c>
      <c r="H14" s="536">
        <f>ROUND([1]!Table32353[[#This Row],[Mức giá theo Quyết định 46/2019/ QĐ-UBND]]*1.3,-2)</f>
        <v>31200</v>
      </c>
      <c r="I14" s="536">
        <f>ROUND([1]!Table32353[[#This Row],[Giá đất ở điều chỉnh, bổ sung]]*0.7,0)</f>
        <v>21840</v>
      </c>
      <c r="J14" s="373">
        <f>[1]!Table32353[[#This Row],[Giá đất ở điều chỉnh, bổ sung]]/[1]!Table32353[[#This Row],[Mức giá theo Quyết định 46/2019/ QĐ-UBND]]</f>
        <v>1.3</v>
      </c>
      <c r="K14" s="537"/>
      <c r="L14" s="537">
        <f>[1]!Table32353[[#This Row],[Giá đất ở điều chỉnh, bổ sung]]/[1]!Table32353[[#This Row],[Mức giá theo Quyết định 46/2019/ QĐ-UBND]]</f>
        <v>1.3</v>
      </c>
      <c r="M14" s="538"/>
      <c r="N14" s="184"/>
      <c r="O14" s="184"/>
      <c r="P14" s="539"/>
    </row>
    <row r="15" spans="1:17" x14ac:dyDescent="0.35">
      <c r="A15" s="159"/>
      <c r="B15" s="180"/>
      <c r="C15" s="529" t="s">
        <v>16</v>
      </c>
      <c r="D15" s="530"/>
      <c r="E15" s="380">
        <f>[1]!Table32353[[#This Row],[Mức giá theo Quyết định 46/2019/ QĐ-UBND]]*1.1</f>
        <v>0</v>
      </c>
      <c r="F15" s="380"/>
      <c r="G15" s="127"/>
      <c r="H15" s="536"/>
      <c r="I15" s="536"/>
      <c r="J15" s="373"/>
      <c r="K15" s="537"/>
      <c r="L15" s="537"/>
      <c r="M15" s="538"/>
      <c r="N15" s="184"/>
      <c r="O15" s="184"/>
      <c r="P15" s="539"/>
    </row>
    <row r="16" spans="1:17" ht="31" x14ac:dyDescent="0.35">
      <c r="A16" s="159"/>
      <c r="B16" s="180">
        <v>1</v>
      </c>
      <c r="C16" s="534" t="s">
        <v>23</v>
      </c>
      <c r="D16" s="535">
        <v>10800</v>
      </c>
      <c r="E16" s="380">
        <f>[1]!Table32353[[#This Row],[Mức giá theo Quyết định 46/2019/ QĐ-UBND]]*1.1</f>
        <v>11880.000000000002</v>
      </c>
      <c r="F16" s="380">
        <f>[1]!Table32353[[#This Row],[Mức giá theo Quyết định 46/2019/ QĐ-UBND]]*1.3</f>
        <v>14040</v>
      </c>
      <c r="G16" s="127">
        <v>32400</v>
      </c>
      <c r="H16" s="536">
        <f>ROUND([1]!Table32353[[#This Row],[Mức giá theo Quyết định 46/2019/ QĐ-UBND]]*1.3,-2)</f>
        <v>14000</v>
      </c>
      <c r="I16" s="536">
        <f>ROUND([1]!Table32353[[#This Row],[Giá đất ở điều chỉnh, bổ sung]]*0.7,0)</f>
        <v>9800</v>
      </c>
      <c r="J16" s="373">
        <f>[1]!Table32353[[#This Row],[Giá đất ở điều chỉnh, bổ sung]]/[1]!Table32353[[#This Row],[Mức giá theo Quyết định 46/2019/ QĐ-UBND]]</f>
        <v>1.2962962962962963</v>
      </c>
      <c r="K16" s="537"/>
      <c r="L16" s="537">
        <f>[1]!Table32353[[#This Row],[Giá đất ở điều chỉnh, bổ sung]]/[1]!Table32353[[#This Row],[Mức giá theo Quyết định 46/2019/ QĐ-UBND]]</f>
        <v>1.2962962962962963</v>
      </c>
      <c r="M16" s="538"/>
      <c r="N16" s="184"/>
      <c r="O16" s="184"/>
      <c r="P16" s="539"/>
    </row>
    <row r="17" spans="1:16" ht="31" x14ac:dyDescent="0.35">
      <c r="A17" s="159"/>
      <c r="B17" s="180">
        <v>2</v>
      </c>
      <c r="C17" s="534" t="s">
        <v>24</v>
      </c>
      <c r="D17" s="535">
        <v>10200</v>
      </c>
      <c r="E17" s="380">
        <f>[1]!Table32353[[#This Row],[Mức giá theo Quyết định 46/2019/ QĐ-UBND]]*1.1</f>
        <v>11220</v>
      </c>
      <c r="F17" s="380">
        <f>[1]!Table32353[[#This Row],[Mức giá theo Quyết định 46/2019/ QĐ-UBND]]*1.3</f>
        <v>13260</v>
      </c>
      <c r="G17" s="127">
        <v>30600</v>
      </c>
      <c r="H17" s="536">
        <f>ROUND([1]!Table32353[[#This Row],[Mức giá theo Quyết định 46/2019/ QĐ-UBND]]*1.3,-2)</f>
        <v>13300</v>
      </c>
      <c r="I17" s="536">
        <f>ROUND([1]!Table32353[[#This Row],[Giá đất ở điều chỉnh, bổ sung]]*0.7,0)</f>
        <v>9310</v>
      </c>
      <c r="J17" s="373">
        <f>[1]!Table32353[[#This Row],[Giá đất ở điều chỉnh, bổ sung]]/[1]!Table32353[[#This Row],[Mức giá theo Quyết định 46/2019/ QĐ-UBND]]</f>
        <v>1.303921568627451</v>
      </c>
      <c r="K17" s="537"/>
      <c r="L17" s="537">
        <f>[1]!Table32353[[#This Row],[Giá đất ở điều chỉnh, bổ sung]]/[1]!Table32353[[#This Row],[Mức giá theo Quyết định 46/2019/ QĐ-UBND]]</f>
        <v>1.303921568627451</v>
      </c>
      <c r="M17" s="538"/>
      <c r="N17" s="184"/>
      <c r="O17" s="184"/>
      <c r="P17" s="539"/>
    </row>
    <row r="18" spans="1:16" ht="31" x14ac:dyDescent="0.35">
      <c r="A18" s="159"/>
      <c r="B18" s="180">
        <v>3</v>
      </c>
      <c r="C18" s="534" t="s">
        <v>25</v>
      </c>
      <c r="D18" s="535">
        <v>10800</v>
      </c>
      <c r="E18" s="380">
        <f>[1]!Table32353[[#This Row],[Mức giá theo Quyết định 46/2019/ QĐ-UBND]]*1.1</f>
        <v>11880.000000000002</v>
      </c>
      <c r="F18" s="380">
        <f>[1]!Table32353[[#This Row],[Mức giá theo Quyết định 46/2019/ QĐ-UBND]]*1.3</f>
        <v>14040</v>
      </c>
      <c r="G18" s="127">
        <v>32400</v>
      </c>
      <c r="H18" s="536">
        <f>ROUND([1]!Table32353[[#This Row],[Mức giá theo Quyết định 46/2019/ QĐ-UBND]]*1.3,-2)</f>
        <v>14000</v>
      </c>
      <c r="I18" s="536">
        <f>ROUND([1]!Table32353[[#This Row],[Giá đất ở điều chỉnh, bổ sung]]*0.7,0)</f>
        <v>9800</v>
      </c>
      <c r="J18" s="373">
        <f>[1]!Table32353[[#This Row],[Giá đất ở điều chỉnh, bổ sung]]/[1]!Table32353[[#This Row],[Mức giá theo Quyết định 46/2019/ QĐ-UBND]]</f>
        <v>1.2962962962962963</v>
      </c>
      <c r="K18" s="537"/>
      <c r="L18" s="537">
        <f>[1]!Table32353[[#This Row],[Giá đất ở điều chỉnh, bổ sung]]/[1]!Table32353[[#This Row],[Mức giá theo Quyết định 46/2019/ QĐ-UBND]]</f>
        <v>1.2962962962962963</v>
      </c>
      <c r="M18" s="538"/>
      <c r="N18" s="184"/>
      <c r="O18" s="184"/>
      <c r="P18" s="539"/>
    </row>
    <row r="19" spans="1:16" ht="31" x14ac:dyDescent="0.35">
      <c r="A19" s="159"/>
      <c r="B19" s="180">
        <v>4</v>
      </c>
      <c r="C19" s="65" t="s">
        <v>5374</v>
      </c>
      <c r="D19" s="371"/>
      <c r="E19" s="380">
        <f>[1]!Table32353[[#This Row],[Mức giá theo Quyết định 46/2019/ QĐ-UBND]]*1.1</f>
        <v>0</v>
      </c>
      <c r="F19" s="380"/>
      <c r="G19" s="127">
        <v>35000</v>
      </c>
      <c r="H19" s="536">
        <f>H18</f>
        <v>14000</v>
      </c>
      <c r="I19" s="536">
        <f>ROUND([1]!Table32353[[#This Row],[Giá đất ở điều chỉnh, bổ sung]]*0.7,0)</f>
        <v>9800</v>
      </c>
      <c r="J19" s="373" t="e">
        <f>[1]!Table32353[[#This Row],[Giá đất ở điều chỉnh, bổ sung]]/[1]!Table32353[[#This Row],[Mức giá theo Quyết định 46/2019/ QĐ-UBND]]</f>
        <v>#DIV/0!</v>
      </c>
      <c r="K19" s="537"/>
      <c r="L19" s="537"/>
      <c r="M19" s="538" t="s">
        <v>26</v>
      </c>
      <c r="N19" s="184"/>
      <c r="O19" s="184"/>
      <c r="P19" s="539" t="s">
        <v>26</v>
      </c>
    </row>
    <row r="20" spans="1:16" ht="31" x14ac:dyDescent="0.35">
      <c r="A20" s="159"/>
      <c r="B20" s="180">
        <v>5</v>
      </c>
      <c r="C20" s="65" t="s">
        <v>5373</v>
      </c>
      <c r="D20" s="371"/>
      <c r="E20" s="380">
        <f>[1]!Table32353[[#This Row],[Mức giá theo Quyết định 46/2019/ QĐ-UBND]]*1.1</f>
        <v>0</v>
      </c>
      <c r="F20" s="380"/>
      <c r="G20" s="127">
        <v>30000</v>
      </c>
      <c r="H20" s="536">
        <f>H17</f>
        <v>13300</v>
      </c>
      <c r="I20" s="536">
        <f>ROUND([1]!Table32353[[#This Row],[Giá đất ở điều chỉnh, bổ sung]]*0.7,0)</f>
        <v>9310</v>
      </c>
      <c r="J20" s="373" t="e">
        <f>[1]!Table32353[[#This Row],[Giá đất ở điều chỉnh, bổ sung]]/[1]!Table32353[[#This Row],[Mức giá theo Quyết định 46/2019/ QĐ-UBND]]</f>
        <v>#DIV/0!</v>
      </c>
      <c r="K20" s="537"/>
      <c r="L20" s="537"/>
      <c r="M20" s="538" t="s">
        <v>27</v>
      </c>
      <c r="N20" s="184"/>
      <c r="O20" s="184"/>
      <c r="P20" s="539" t="s">
        <v>27</v>
      </c>
    </row>
    <row r="21" spans="1:16" ht="28" x14ac:dyDescent="0.35">
      <c r="A21" s="159"/>
      <c r="B21" s="180">
        <v>6</v>
      </c>
      <c r="C21" s="65" t="s">
        <v>28</v>
      </c>
      <c r="D21" s="371"/>
      <c r="E21" s="380">
        <f>[1]!Table32353[[#This Row],[Mức giá theo Quyết định 46/2019/ QĐ-UBND]]*1.1</f>
        <v>0</v>
      </c>
      <c r="F21" s="380"/>
      <c r="G21" s="127">
        <v>15000</v>
      </c>
      <c r="H21" s="536">
        <f>ROUND(H23*0.85,-2)+100</f>
        <v>10000</v>
      </c>
      <c r="I21" s="536">
        <f>ROUND([1]!Table32353[[#This Row],[Giá đất ở điều chỉnh, bổ sung]]*0.7,0)</f>
        <v>7000</v>
      </c>
      <c r="J21" s="373" t="e">
        <f>[1]!Table32353[[#This Row],[Giá đất ở điều chỉnh, bổ sung]]/[1]!Table32353[[#This Row],[Mức giá theo Quyết định 46/2019/ QĐ-UBND]]</f>
        <v>#DIV/0!</v>
      </c>
      <c r="K21" s="537"/>
      <c r="L21" s="537"/>
      <c r="M21" s="538" t="s">
        <v>29</v>
      </c>
      <c r="N21" s="184"/>
      <c r="O21" s="184"/>
      <c r="P21" s="539" t="s">
        <v>29</v>
      </c>
    </row>
    <row r="22" spans="1:16" ht="31" x14ac:dyDescent="0.35">
      <c r="A22" s="159"/>
      <c r="B22" s="180">
        <v>7</v>
      </c>
      <c r="C22" s="534" t="s">
        <v>30</v>
      </c>
      <c r="D22" s="535"/>
      <c r="E22" s="380">
        <f>[1]!Table32353[[#This Row],[Mức giá theo Quyết định 46/2019/ QĐ-UBND]]*1.1</f>
        <v>0</v>
      </c>
      <c r="F22" s="380"/>
      <c r="G22" s="127"/>
      <c r="H22" s="536"/>
      <c r="I22" s="536"/>
      <c r="J22" s="373"/>
      <c r="K22" s="537"/>
      <c r="L22" s="537"/>
      <c r="M22" s="538"/>
      <c r="N22" s="184"/>
      <c r="O22" s="184"/>
      <c r="P22" s="539"/>
    </row>
    <row r="23" spans="1:16" x14ac:dyDescent="0.35">
      <c r="A23" s="159"/>
      <c r="B23" s="180" t="s">
        <v>32</v>
      </c>
      <c r="C23" s="534" t="s">
        <v>33</v>
      </c>
      <c r="D23" s="535">
        <v>9000</v>
      </c>
      <c r="E23" s="380">
        <f>[1]!Table32353[[#This Row],[Mức giá theo Quyết định 46/2019/ QĐ-UBND]]*1.1</f>
        <v>9900</v>
      </c>
      <c r="F23" s="380">
        <f>[1]!Table32353[[#This Row],[Mức giá theo Quyết định 46/2019/ QĐ-UBND]]*1.3</f>
        <v>11700</v>
      </c>
      <c r="G23" s="127">
        <v>27000</v>
      </c>
      <c r="H23" s="536">
        <f>ROUND([1]!Table32353[[#This Row],[Mức giá theo Quyết định 46/2019/ QĐ-UBND]]*1.3,-2)</f>
        <v>11700</v>
      </c>
      <c r="I23" s="536">
        <f>ROUND([1]!Table32353[[#This Row],[Giá đất ở điều chỉnh, bổ sung]]*0.7,0)</f>
        <v>8190</v>
      </c>
      <c r="J23" s="373">
        <f>[1]!Table32353[[#This Row],[Giá đất ở điều chỉnh, bổ sung]]/[1]!Table32353[[#This Row],[Mức giá theo Quyết định 46/2019/ QĐ-UBND]]</f>
        <v>1.3</v>
      </c>
      <c r="K23" s="537"/>
      <c r="L23" s="537">
        <f>[1]!Table32353[[#This Row],[Giá đất ở điều chỉnh, bổ sung]]/[1]!Table32353[[#This Row],[Mức giá theo Quyết định 46/2019/ QĐ-UBND]]</f>
        <v>1.3</v>
      </c>
      <c r="M23" s="538"/>
      <c r="N23" s="184"/>
      <c r="O23" s="184"/>
      <c r="P23" s="539"/>
    </row>
    <row r="24" spans="1:16" x14ac:dyDescent="0.35">
      <c r="A24" s="159"/>
      <c r="B24" s="180" t="s">
        <v>35</v>
      </c>
      <c r="C24" s="534" t="s">
        <v>36</v>
      </c>
      <c r="D24" s="535">
        <v>6600</v>
      </c>
      <c r="E24" s="380">
        <f>[1]!Table32353[[#This Row],[Mức giá theo Quyết định 46/2019/ QĐ-UBND]]*1.1</f>
        <v>7260.0000000000009</v>
      </c>
      <c r="F24" s="380">
        <f>[1]!Table32353[[#This Row],[Mức giá theo Quyết định 46/2019/ QĐ-UBND]]*1.3</f>
        <v>8580</v>
      </c>
      <c r="G24" s="127">
        <v>19800</v>
      </c>
      <c r="H24" s="536">
        <f>ROUND([1]!Table32353[[#This Row],[Mức giá theo Quyết định 46/2019/ QĐ-UBND]]*1.3,-2)</f>
        <v>8600</v>
      </c>
      <c r="I24" s="536">
        <f>ROUND([1]!Table32353[[#This Row],[Giá đất ở điều chỉnh, bổ sung]]*0.7,0)</f>
        <v>6020</v>
      </c>
      <c r="J24" s="373">
        <f>[1]!Table32353[[#This Row],[Giá đất ở điều chỉnh, bổ sung]]/[1]!Table32353[[#This Row],[Mức giá theo Quyết định 46/2019/ QĐ-UBND]]</f>
        <v>1.303030303030303</v>
      </c>
      <c r="K24" s="537"/>
      <c r="L24" s="537">
        <f>[1]!Table32353[[#This Row],[Giá đất ở điều chỉnh, bổ sung]]/[1]!Table32353[[#This Row],[Mức giá theo Quyết định 46/2019/ QĐ-UBND]]</f>
        <v>1.303030303030303</v>
      </c>
      <c r="M24" s="538"/>
      <c r="N24" s="184"/>
      <c r="O24" s="184"/>
      <c r="P24" s="539"/>
    </row>
    <row r="25" spans="1:16" ht="31" x14ac:dyDescent="0.35">
      <c r="A25" s="159"/>
      <c r="B25" s="180">
        <v>8</v>
      </c>
      <c r="C25" s="534" t="s">
        <v>37</v>
      </c>
      <c r="D25" s="535">
        <v>9000</v>
      </c>
      <c r="E25" s="380">
        <f>[1]!Table32353[[#This Row],[Mức giá theo Quyết định 46/2019/ QĐ-UBND]]*1.1</f>
        <v>9900</v>
      </c>
      <c r="F25" s="380">
        <f>[1]!Table32353[[#This Row],[Mức giá theo Quyết định 46/2019/ QĐ-UBND]]*1.3</f>
        <v>11700</v>
      </c>
      <c r="G25" s="127">
        <v>27000</v>
      </c>
      <c r="H25" s="536">
        <f>ROUND([1]!Table32353[[#This Row],[Mức giá theo Quyết định 46/2019/ QĐ-UBND]]*1.3,-2)</f>
        <v>11700</v>
      </c>
      <c r="I25" s="536">
        <f>ROUND([1]!Table32353[[#This Row],[Giá đất ở điều chỉnh, bổ sung]]*0.7,0)</f>
        <v>8190</v>
      </c>
      <c r="J25" s="373">
        <f>[1]!Table32353[[#This Row],[Giá đất ở điều chỉnh, bổ sung]]/[1]!Table32353[[#This Row],[Mức giá theo Quyết định 46/2019/ QĐ-UBND]]</f>
        <v>1.3</v>
      </c>
      <c r="K25" s="537"/>
      <c r="L25" s="537">
        <f>[1]!Table32353[[#This Row],[Giá đất ở điều chỉnh, bổ sung]]/[1]!Table32353[[#This Row],[Mức giá theo Quyết định 46/2019/ QĐ-UBND]]</f>
        <v>1.3</v>
      </c>
      <c r="M25" s="538" t="s">
        <v>39</v>
      </c>
      <c r="N25" s="184"/>
      <c r="O25" s="184"/>
      <c r="P25" s="539" t="s">
        <v>38</v>
      </c>
    </row>
    <row r="26" spans="1:16" x14ac:dyDescent="0.35">
      <c r="A26" s="159"/>
      <c r="B26" s="180">
        <v>9</v>
      </c>
      <c r="C26" s="534" t="s">
        <v>40</v>
      </c>
      <c r="D26" s="535">
        <v>4200</v>
      </c>
      <c r="E26" s="380">
        <f>[1]!Table32353[[#This Row],[Mức giá theo Quyết định 46/2019/ QĐ-UBND]]*1.1</f>
        <v>4620</v>
      </c>
      <c r="F26" s="380">
        <f>[1]!Table32353[[#This Row],[Mức giá theo Quyết định 46/2019/ QĐ-UBND]]*1.3</f>
        <v>5460</v>
      </c>
      <c r="G26" s="127">
        <v>12600</v>
      </c>
      <c r="H26" s="536">
        <f>ROUND([1]!Table32353[[#This Row],[Mức giá theo Quyết định 46/2019/ QĐ-UBND]]*1.3,-2)</f>
        <v>5500</v>
      </c>
      <c r="I26" s="536">
        <f>ROUND([1]!Table32353[[#This Row],[Giá đất ở điều chỉnh, bổ sung]]*0.7,0)</f>
        <v>3850</v>
      </c>
      <c r="J26" s="373">
        <f>[1]!Table32353[[#This Row],[Giá đất ở điều chỉnh, bổ sung]]/[1]!Table32353[[#This Row],[Mức giá theo Quyết định 46/2019/ QĐ-UBND]]</f>
        <v>1.3095238095238095</v>
      </c>
      <c r="K26" s="537"/>
      <c r="L26" s="537">
        <f>[1]!Table32353[[#This Row],[Giá đất ở điều chỉnh, bổ sung]]/[1]!Table32353[[#This Row],[Mức giá theo Quyết định 46/2019/ QĐ-UBND]]</f>
        <v>1.3095238095238095</v>
      </c>
      <c r="M26" s="538"/>
      <c r="N26" s="184"/>
      <c r="O26" s="184"/>
      <c r="P26" s="539"/>
    </row>
    <row r="27" spans="1:16" ht="28" x14ac:dyDescent="0.35">
      <c r="A27" s="159"/>
      <c r="B27" s="180">
        <v>10</v>
      </c>
      <c r="C27" s="125" t="s">
        <v>41</v>
      </c>
      <c r="D27" s="535">
        <v>4200</v>
      </c>
      <c r="E27" s="380">
        <f>[1]!Table32353[[#This Row],[Mức giá theo Quyết định 46/2019/ QĐ-UBND]]*1.1</f>
        <v>4620</v>
      </c>
      <c r="F27" s="380">
        <f>[1]!Table32353[[#This Row],[Mức giá theo Quyết định 46/2019/ QĐ-UBND]]*1.3</f>
        <v>5460</v>
      </c>
      <c r="G27" s="127">
        <v>9000</v>
      </c>
      <c r="H27" s="536">
        <f>ROUND([1]!Table32353[[#This Row],[Mức giá theo Quyết định 46/2019/ QĐ-UBND]]*1.3,-2)</f>
        <v>5500</v>
      </c>
      <c r="I27" s="536">
        <f>ROUND([1]!Table32353[[#This Row],[Giá đất ở điều chỉnh, bổ sung]]*0.7,0)</f>
        <v>3850</v>
      </c>
      <c r="J27" s="373">
        <f>[1]!Table32353[[#This Row],[Giá đất ở điều chỉnh, bổ sung]]/[1]!Table32353[[#This Row],[Mức giá theo Quyết định 46/2019/ QĐ-UBND]]</f>
        <v>1.3095238095238095</v>
      </c>
      <c r="K27" s="537"/>
      <c r="L27" s="537">
        <f>[1]!Table32353[[#This Row],[Giá đất ở điều chỉnh, bổ sung]]/[1]!Table32353[[#This Row],[Mức giá theo Quyết định 46/2019/ QĐ-UBND]]</f>
        <v>1.3095238095238095</v>
      </c>
      <c r="M27" s="538" t="s">
        <v>43</v>
      </c>
      <c r="N27" s="184"/>
      <c r="O27" s="184"/>
      <c r="P27" s="539" t="s">
        <v>42</v>
      </c>
    </row>
    <row r="28" spans="1:16" ht="31" x14ac:dyDescent="0.35">
      <c r="A28" s="159"/>
      <c r="B28" s="180">
        <v>11</v>
      </c>
      <c r="C28" s="534" t="s">
        <v>44</v>
      </c>
      <c r="D28" s="535">
        <v>6600</v>
      </c>
      <c r="E28" s="380">
        <f>[1]!Table32353[[#This Row],[Mức giá theo Quyết định 46/2019/ QĐ-UBND]]*1.1</f>
        <v>7260.0000000000009</v>
      </c>
      <c r="F28" s="380">
        <f>[1]!Table32353[[#This Row],[Mức giá theo Quyết định 46/2019/ QĐ-UBND]]*1.3</f>
        <v>8580</v>
      </c>
      <c r="G28" s="127">
        <v>19800</v>
      </c>
      <c r="H28" s="536">
        <f>ROUND([1]!Table32353[[#This Row],[Mức giá theo Quyết định 46/2019/ QĐ-UBND]]*1.3,-2)</f>
        <v>8600</v>
      </c>
      <c r="I28" s="536">
        <f>ROUND([1]!Table32353[[#This Row],[Giá đất ở điều chỉnh, bổ sung]]*0.7,0)</f>
        <v>6020</v>
      </c>
      <c r="J28" s="373">
        <f>[1]!Table32353[[#This Row],[Giá đất ở điều chỉnh, bổ sung]]/[1]!Table32353[[#This Row],[Mức giá theo Quyết định 46/2019/ QĐ-UBND]]</f>
        <v>1.303030303030303</v>
      </c>
      <c r="K28" s="537"/>
      <c r="L28" s="537">
        <f>[1]!Table32353[[#This Row],[Giá đất ở điều chỉnh, bổ sung]]/[1]!Table32353[[#This Row],[Mức giá theo Quyết định 46/2019/ QĐ-UBND]]</f>
        <v>1.303030303030303</v>
      </c>
      <c r="M28" s="538"/>
      <c r="N28" s="154"/>
      <c r="O28" s="154"/>
      <c r="P28" s="539"/>
    </row>
    <row r="29" spans="1:16" ht="30" x14ac:dyDescent="0.35">
      <c r="A29" s="159"/>
      <c r="B29" s="392" t="s">
        <v>45</v>
      </c>
      <c r="C29" s="529" t="s">
        <v>46</v>
      </c>
      <c r="D29" s="530"/>
      <c r="E29" s="380">
        <f>[1]!Table32353[[#This Row],[Mức giá theo Quyết định 46/2019/ QĐ-UBND]]*1.1</f>
        <v>0</v>
      </c>
      <c r="F29" s="380"/>
      <c r="G29" s="373"/>
      <c r="H29" s="536"/>
      <c r="I29" s="536"/>
      <c r="J29" s="373"/>
      <c r="K29" s="537"/>
      <c r="L29" s="537"/>
      <c r="M29" s="532"/>
      <c r="N29" s="184" t="s">
        <v>47</v>
      </c>
      <c r="O29" s="184"/>
      <c r="P29" s="533"/>
    </row>
    <row r="30" spans="1:16" ht="31" x14ac:dyDescent="0.35">
      <c r="A30" s="159"/>
      <c r="B30" s="180">
        <v>1</v>
      </c>
      <c r="C30" s="534" t="s">
        <v>48</v>
      </c>
      <c r="D30" s="535">
        <v>24000</v>
      </c>
      <c r="E30" s="380">
        <f>[1]!Table32353[[#This Row],[Mức giá theo Quyết định 46/2019/ QĐ-UBND]]*1.1</f>
        <v>26400.000000000004</v>
      </c>
      <c r="F30" s="380">
        <f>[1]!Table32353[[#This Row],[Mức giá theo Quyết định 46/2019/ QĐ-UBND]]*1.3</f>
        <v>31200</v>
      </c>
      <c r="G30" s="127">
        <v>96000</v>
      </c>
      <c r="H30" s="536">
        <f>ROUND([1]!Table32353[[#This Row],[Mức giá theo Quyết định 46/2019/ QĐ-UBND]]*1.3,-2)</f>
        <v>31200</v>
      </c>
      <c r="I30" s="536">
        <f>ROUND([1]!Table32353[[#This Row],[Giá đất ở điều chỉnh, bổ sung]]*0.7,0)</f>
        <v>21840</v>
      </c>
      <c r="J30" s="373">
        <f>[1]!Table32353[[#This Row],[Giá đất ở điều chỉnh, bổ sung]]/[1]!Table32353[[#This Row],[Mức giá theo Quyết định 46/2019/ QĐ-UBND]]</f>
        <v>1.3</v>
      </c>
      <c r="K30" s="537"/>
      <c r="L30" s="537">
        <f>[1]!Table32353[[#This Row],[Giá đất ở điều chỉnh, bổ sung]]/[1]!Table32353[[#This Row],[Mức giá theo Quyết định 46/2019/ QĐ-UBND]]</f>
        <v>1.3</v>
      </c>
      <c r="M30" s="538"/>
      <c r="N30" s="184"/>
      <c r="O30" s="184"/>
      <c r="P30" s="539"/>
    </row>
    <row r="31" spans="1:16" ht="31" x14ac:dyDescent="0.35">
      <c r="A31" s="159"/>
      <c r="B31" s="180">
        <v>2</v>
      </c>
      <c r="C31" s="534" t="s">
        <v>49</v>
      </c>
      <c r="D31" s="535">
        <v>21600</v>
      </c>
      <c r="E31" s="380">
        <f>[1]!Table32353[[#This Row],[Mức giá theo Quyết định 46/2019/ QĐ-UBND]]*1.1</f>
        <v>23760.000000000004</v>
      </c>
      <c r="F31" s="380">
        <f>[1]!Table32353[[#This Row],[Mức giá theo Quyết định 46/2019/ QĐ-UBND]]*1.3</f>
        <v>28080</v>
      </c>
      <c r="G31" s="127">
        <v>86400</v>
      </c>
      <c r="H31" s="536">
        <f>ROUND([1]!Table32353[[#This Row],[Mức giá theo Quyết định 46/2019/ QĐ-UBND]]*1.3,-2)</f>
        <v>28100</v>
      </c>
      <c r="I31" s="536">
        <f>ROUND([1]!Table32353[[#This Row],[Giá đất ở điều chỉnh, bổ sung]]*0.7,0)</f>
        <v>19670</v>
      </c>
      <c r="J31" s="373">
        <f>[1]!Table32353[[#This Row],[Giá đất ở điều chỉnh, bổ sung]]/[1]!Table32353[[#This Row],[Mức giá theo Quyết định 46/2019/ QĐ-UBND]]</f>
        <v>1.3009259259259258</v>
      </c>
      <c r="K31" s="537"/>
      <c r="L31" s="537">
        <f>[1]!Table32353[[#This Row],[Giá đất ở điều chỉnh, bổ sung]]/[1]!Table32353[[#This Row],[Mức giá theo Quyết định 46/2019/ QĐ-UBND]]</f>
        <v>1.3009259259259258</v>
      </c>
      <c r="M31" s="538"/>
      <c r="N31" s="184"/>
      <c r="O31" s="184"/>
      <c r="P31" s="539"/>
    </row>
    <row r="32" spans="1:16" ht="31" x14ac:dyDescent="0.35">
      <c r="A32" s="159"/>
      <c r="B32" s="180">
        <v>3</v>
      </c>
      <c r="C32" s="534" t="s">
        <v>50</v>
      </c>
      <c r="D32" s="535">
        <v>18000</v>
      </c>
      <c r="E32" s="380">
        <f>[1]!Table32353[[#This Row],[Mức giá theo Quyết định 46/2019/ QĐ-UBND]]*1.1</f>
        <v>19800</v>
      </c>
      <c r="F32" s="380">
        <f>[1]!Table32353[[#This Row],[Mức giá theo Quyết định 46/2019/ QĐ-UBND]]*1.3</f>
        <v>23400</v>
      </c>
      <c r="G32" s="127">
        <v>72000</v>
      </c>
      <c r="H32" s="536">
        <f>ROUND([1]!Table32353[[#This Row],[Mức giá theo Quyết định 46/2019/ QĐ-UBND]]*1.3,-2)</f>
        <v>23400</v>
      </c>
      <c r="I32" s="536">
        <f>ROUND([1]!Table32353[[#This Row],[Giá đất ở điều chỉnh, bổ sung]]*0.7,0)</f>
        <v>16380</v>
      </c>
      <c r="J32" s="373">
        <f>[1]!Table32353[[#This Row],[Giá đất ở điều chỉnh, bổ sung]]/[1]!Table32353[[#This Row],[Mức giá theo Quyết định 46/2019/ QĐ-UBND]]</f>
        <v>1.3</v>
      </c>
      <c r="K32" s="537"/>
      <c r="L32" s="537">
        <f>[1]!Table32353[[#This Row],[Giá đất ở điều chỉnh, bổ sung]]/[1]!Table32353[[#This Row],[Mức giá theo Quyết định 46/2019/ QĐ-UBND]]</f>
        <v>1.3</v>
      </c>
      <c r="M32" s="538" t="s">
        <v>52</v>
      </c>
      <c r="N32" s="184"/>
      <c r="O32" s="184"/>
      <c r="P32" s="539" t="s">
        <v>51</v>
      </c>
    </row>
    <row r="33" spans="1:16" ht="31" x14ac:dyDescent="0.35">
      <c r="A33" s="159"/>
      <c r="B33" s="180">
        <v>4</v>
      </c>
      <c r="C33" s="534" t="s">
        <v>53</v>
      </c>
      <c r="D33" s="535">
        <v>14400</v>
      </c>
      <c r="E33" s="380">
        <f>[1]!Table32353[[#This Row],[Mức giá theo Quyết định 46/2019/ QĐ-UBND]]*1.1</f>
        <v>15840.000000000002</v>
      </c>
      <c r="F33" s="380">
        <f>[1]!Table32353[[#This Row],[Mức giá theo Quyết định 46/2019/ QĐ-UBND]]*1.3</f>
        <v>18720</v>
      </c>
      <c r="G33" s="127">
        <v>57600</v>
      </c>
      <c r="H33" s="536">
        <f>ROUND([1]!Table32353[[#This Row],[Mức giá theo Quyết định 46/2019/ QĐ-UBND]]*1.3,-2)</f>
        <v>18700</v>
      </c>
      <c r="I33" s="536">
        <f>ROUND([1]!Table32353[[#This Row],[Giá đất ở điều chỉnh, bổ sung]]*0.7,0)</f>
        <v>13090</v>
      </c>
      <c r="J33" s="373">
        <f>[1]!Table32353[[#This Row],[Giá đất ở điều chỉnh, bổ sung]]/[1]!Table32353[[#This Row],[Mức giá theo Quyết định 46/2019/ QĐ-UBND]]</f>
        <v>1.2986111111111112</v>
      </c>
      <c r="K33" s="537"/>
      <c r="L33" s="537">
        <f>[1]!Table32353[[#This Row],[Giá đất ở điều chỉnh, bổ sung]]/[1]!Table32353[[#This Row],[Mức giá theo Quyết định 46/2019/ QĐ-UBND]]</f>
        <v>1.2986111111111112</v>
      </c>
      <c r="M33" s="538" t="s">
        <v>52</v>
      </c>
      <c r="N33" s="184"/>
      <c r="O33" s="184"/>
      <c r="P33" s="539" t="s">
        <v>51</v>
      </c>
    </row>
    <row r="34" spans="1:16" ht="31" x14ac:dyDescent="0.35">
      <c r="A34" s="159"/>
      <c r="B34" s="180">
        <v>5</v>
      </c>
      <c r="C34" s="534" t="s">
        <v>54</v>
      </c>
      <c r="D34" s="535">
        <v>12000</v>
      </c>
      <c r="E34" s="380">
        <f>[1]!Table32353[[#This Row],[Mức giá theo Quyết định 46/2019/ QĐ-UBND]]*1.1</f>
        <v>13200.000000000002</v>
      </c>
      <c r="F34" s="380">
        <f>[1]!Table32353[[#This Row],[Mức giá theo Quyết định 46/2019/ QĐ-UBND]]*1.3</f>
        <v>15600</v>
      </c>
      <c r="G34" s="127">
        <v>48000</v>
      </c>
      <c r="H34" s="536">
        <v>16200</v>
      </c>
      <c r="I34" s="536">
        <f>ROUND([1]!Table32353[[#This Row],[Giá đất ở điều chỉnh, bổ sung]]*0.7,0)</f>
        <v>11340</v>
      </c>
      <c r="J34" s="373">
        <f>[1]!Table32353[[#This Row],[Giá đất ở điều chỉnh, bổ sung]]/[1]!Table32353[[#This Row],[Mức giá theo Quyết định 46/2019/ QĐ-UBND]]</f>
        <v>1.35</v>
      </c>
      <c r="K34" s="537"/>
      <c r="L34" s="537">
        <f>[1]!Table32353[[#This Row],[Giá đất ở điều chỉnh, bổ sung]]/[1]!Table32353[[#This Row],[Mức giá theo Quyết định 46/2019/ QĐ-UBND]]</f>
        <v>1.35</v>
      </c>
      <c r="M34" s="538" t="s">
        <v>56</v>
      </c>
      <c r="N34" s="184"/>
      <c r="O34" s="184"/>
      <c r="P34" s="539" t="s">
        <v>55</v>
      </c>
    </row>
    <row r="35" spans="1:16" ht="31" x14ac:dyDescent="0.35">
      <c r="A35" s="159"/>
      <c r="B35" s="180">
        <v>6</v>
      </c>
      <c r="C35" s="534" t="s">
        <v>57</v>
      </c>
      <c r="D35" s="535">
        <v>10800</v>
      </c>
      <c r="E35" s="380">
        <f>[1]!Table32353[[#This Row],[Mức giá theo Quyết định 46/2019/ QĐ-UBND]]*1.1</f>
        <v>11880.000000000002</v>
      </c>
      <c r="F35" s="380">
        <f>[1]!Table32353[[#This Row],[Mức giá theo Quyết định 46/2019/ QĐ-UBND]]*1.3</f>
        <v>14040</v>
      </c>
      <c r="G35" s="127">
        <v>43200</v>
      </c>
      <c r="H35" s="536">
        <v>14600</v>
      </c>
      <c r="I35" s="536">
        <f>ROUND([1]!Table32353[[#This Row],[Giá đất ở điều chỉnh, bổ sung]]*0.7,0)</f>
        <v>10220</v>
      </c>
      <c r="J35" s="373">
        <f>[1]!Table32353[[#This Row],[Giá đất ở điều chỉnh, bổ sung]]/[1]!Table32353[[#This Row],[Mức giá theo Quyết định 46/2019/ QĐ-UBND]]</f>
        <v>1.3518518518518519</v>
      </c>
      <c r="K35" s="537"/>
      <c r="L35" s="537">
        <f>[1]!Table32353[[#This Row],[Giá đất ở điều chỉnh, bổ sung]]/[1]!Table32353[[#This Row],[Mức giá theo Quyết định 46/2019/ QĐ-UBND]]</f>
        <v>1.3518518518518519</v>
      </c>
      <c r="M35" s="538" t="s">
        <v>59</v>
      </c>
      <c r="N35" s="184"/>
      <c r="O35" s="184"/>
      <c r="P35" s="539" t="s">
        <v>58</v>
      </c>
    </row>
    <row r="36" spans="1:16" ht="31" x14ac:dyDescent="0.35">
      <c r="A36" s="159"/>
      <c r="B36" s="180">
        <v>7</v>
      </c>
      <c r="C36" s="534" t="s">
        <v>60</v>
      </c>
      <c r="D36" s="535">
        <v>8400</v>
      </c>
      <c r="E36" s="380">
        <f>[1]!Table32353[[#This Row],[Mức giá theo Quyết định 46/2019/ QĐ-UBND]]*1.1</f>
        <v>9240</v>
      </c>
      <c r="F36" s="380">
        <f>[1]!Table32353[[#This Row],[Mức giá theo Quyết định 46/2019/ QĐ-UBND]]*1.3</f>
        <v>10920</v>
      </c>
      <c r="G36" s="127">
        <v>33600</v>
      </c>
      <c r="H36" s="536">
        <f>ROUND([1]!Table32353[[#This Row],[Mức giá theo Quyết định 46/2019/ QĐ-UBND]]*1.3,-2)</f>
        <v>10900</v>
      </c>
      <c r="I36" s="536">
        <f>ROUND([1]!Table32353[[#This Row],[Giá đất ở điều chỉnh, bổ sung]]*0.7,0)</f>
        <v>7630</v>
      </c>
      <c r="J36" s="373">
        <f>[1]!Table32353[[#This Row],[Giá đất ở điều chỉnh, bổ sung]]/[1]!Table32353[[#This Row],[Mức giá theo Quyết định 46/2019/ QĐ-UBND]]</f>
        <v>1.2976190476190477</v>
      </c>
      <c r="K36" s="537"/>
      <c r="L36" s="537">
        <f>[1]!Table32353[[#This Row],[Giá đất ở điều chỉnh, bổ sung]]/[1]!Table32353[[#This Row],[Mức giá theo Quyết định 46/2019/ QĐ-UBND]]</f>
        <v>1.2976190476190477</v>
      </c>
      <c r="M36" s="538" t="s">
        <v>62</v>
      </c>
      <c r="N36" s="184"/>
      <c r="O36" s="184"/>
      <c r="P36" s="539" t="s">
        <v>61</v>
      </c>
    </row>
    <row r="37" spans="1:16" ht="31" x14ac:dyDescent="0.35">
      <c r="A37" s="159"/>
      <c r="B37" s="180">
        <v>8</v>
      </c>
      <c r="C37" s="534" t="s">
        <v>63</v>
      </c>
      <c r="D37" s="535">
        <v>7699.9999999999991</v>
      </c>
      <c r="E37" s="380">
        <f>[1]!Table32353[[#This Row],[Mức giá theo Quyết định 46/2019/ QĐ-UBND]]*1.1</f>
        <v>8470</v>
      </c>
      <c r="F37" s="380">
        <f>[1]!Table32353[[#This Row],[Mức giá theo Quyết định 46/2019/ QĐ-UBND]]*1.3</f>
        <v>10010</v>
      </c>
      <c r="G37" s="127">
        <v>30800</v>
      </c>
      <c r="H37" s="536">
        <f>ROUND([1]!Table32353[[#This Row],[Mức giá theo Quyết định 46/2019/ QĐ-UBND]]*1.3,-2)</f>
        <v>10000</v>
      </c>
      <c r="I37" s="536">
        <f>ROUND([1]!Table32353[[#This Row],[Giá đất ở điều chỉnh, bổ sung]]*0.7,0)</f>
        <v>7000</v>
      </c>
      <c r="J37" s="373">
        <f>[1]!Table32353[[#This Row],[Giá đất ở điều chỉnh, bổ sung]]/[1]!Table32353[[#This Row],[Mức giá theo Quyết định 46/2019/ QĐ-UBND]]</f>
        <v>1.2987012987012989</v>
      </c>
      <c r="K37" s="537"/>
      <c r="L37" s="537">
        <f>[1]!Table32353[[#This Row],[Giá đất ở điều chỉnh, bổ sung]]/[1]!Table32353[[#This Row],[Mức giá theo Quyết định 46/2019/ QĐ-UBND]]</f>
        <v>1.2987012987012989</v>
      </c>
      <c r="M37" s="538"/>
      <c r="N37" s="184"/>
      <c r="O37" s="184"/>
      <c r="P37" s="539"/>
    </row>
    <row r="38" spans="1:16" x14ac:dyDescent="0.35">
      <c r="A38" s="159"/>
      <c r="B38" s="180">
        <v>9</v>
      </c>
      <c r="C38" s="534" t="s">
        <v>64</v>
      </c>
      <c r="D38" s="535">
        <v>6600</v>
      </c>
      <c r="E38" s="380">
        <f>[1]!Table32353[[#This Row],[Mức giá theo Quyết định 46/2019/ QĐ-UBND]]*1.1</f>
        <v>7260.0000000000009</v>
      </c>
      <c r="F38" s="380">
        <f>[1]!Table32353[[#This Row],[Mức giá theo Quyết định 46/2019/ QĐ-UBND]]*1.3</f>
        <v>8580</v>
      </c>
      <c r="G38" s="127">
        <v>26400</v>
      </c>
      <c r="H38" s="536">
        <f>ROUND([1]!Table32353[[#This Row],[Mức giá theo Quyết định 46/2019/ QĐ-UBND]]*1.3,-2)</f>
        <v>8600</v>
      </c>
      <c r="I38" s="536">
        <f>ROUND([1]!Table32353[[#This Row],[Giá đất ở điều chỉnh, bổ sung]]*0.7,0)</f>
        <v>6020</v>
      </c>
      <c r="J38" s="373">
        <f>[1]!Table32353[[#This Row],[Giá đất ở điều chỉnh, bổ sung]]/[1]!Table32353[[#This Row],[Mức giá theo Quyết định 46/2019/ QĐ-UBND]]</f>
        <v>1.303030303030303</v>
      </c>
      <c r="K38" s="537"/>
      <c r="L38" s="537">
        <f>[1]!Table32353[[#This Row],[Giá đất ở điều chỉnh, bổ sung]]/[1]!Table32353[[#This Row],[Mức giá theo Quyết định 46/2019/ QĐ-UBND]]</f>
        <v>1.303030303030303</v>
      </c>
      <c r="M38" s="538"/>
      <c r="N38" s="184"/>
      <c r="O38" s="184"/>
      <c r="P38" s="539"/>
    </row>
    <row r="39" spans="1:16" x14ac:dyDescent="0.35">
      <c r="A39" s="159"/>
      <c r="B39" s="180">
        <v>10</v>
      </c>
      <c r="C39" s="534" t="s">
        <v>65</v>
      </c>
      <c r="D39" s="535">
        <v>12000</v>
      </c>
      <c r="E39" s="380">
        <f>[1]!Table32353[[#This Row],[Mức giá theo Quyết định 46/2019/ QĐ-UBND]]*1.1</f>
        <v>13200.000000000002</v>
      </c>
      <c r="F39" s="380">
        <f>[1]!Table32353[[#This Row],[Mức giá theo Quyết định 46/2019/ QĐ-UBND]]*1.3</f>
        <v>15600</v>
      </c>
      <c r="G39" s="127">
        <v>48000</v>
      </c>
      <c r="H39" s="536">
        <f>ROUND([1]!Table32353[[#This Row],[Mức giá theo Quyết định 46/2019/ QĐ-UBND]]*1.3,-2)</f>
        <v>15600</v>
      </c>
      <c r="I39" s="536">
        <f>ROUND([1]!Table32353[[#This Row],[Giá đất ở điều chỉnh, bổ sung]]*0.7,0)</f>
        <v>10920</v>
      </c>
      <c r="J39" s="373">
        <f>[1]!Table32353[[#This Row],[Giá đất ở điều chỉnh, bổ sung]]/[1]!Table32353[[#This Row],[Mức giá theo Quyết định 46/2019/ QĐ-UBND]]</f>
        <v>1.3</v>
      </c>
      <c r="K39" s="537"/>
      <c r="L39" s="537">
        <f>[1]!Table32353[[#This Row],[Giá đất ở điều chỉnh, bổ sung]]/[1]!Table32353[[#This Row],[Mức giá theo Quyết định 46/2019/ QĐ-UBND]]</f>
        <v>1.3</v>
      </c>
      <c r="M39" s="538"/>
      <c r="N39" s="184"/>
      <c r="O39" s="184"/>
      <c r="P39" s="539"/>
    </row>
    <row r="40" spans="1:16" x14ac:dyDescent="0.35">
      <c r="A40" s="159"/>
      <c r="B40" s="180"/>
      <c r="C40" s="529" t="s">
        <v>16</v>
      </c>
      <c r="D40" s="530"/>
      <c r="E40" s="380">
        <f>[1]!Table32353[[#This Row],[Mức giá theo Quyết định 46/2019/ QĐ-UBND]]*1.1</f>
        <v>0</v>
      </c>
      <c r="F40" s="380"/>
      <c r="G40" s="127"/>
      <c r="H40" s="536"/>
      <c r="I40" s="536"/>
      <c r="J40" s="373"/>
      <c r="K40" s="537"/>
      <c r="L40" s="537"/>
      <c r="M40" s="538"/>
      <c r="N40" s="184"/>
      <c r="O40" s="184"/>
      <c r="P40" s="539"/>
    </row>
    <row r="41" spans="1:16" ht="31" x14ac:dyDescent="0.35">
      <c r="A41" s="159"/>
      <c r="B41" s="180">
        <v>1</v>
      </c>
      <c r="C41" s="534" t="s">
        <v>66</v>
      </c>
      <c r="D41" s="535"/>
      <c r="E41" s="380">
        <f>[1]!Table32353[[#This Row],[Mức giá theo Quyết định 46/2019/ QĐ-UBND]]*1.1</f>
        <v>0</v>
      </c>
      <c r="F41" s="380"/>
      <c r="G41" s="127"/>
      <c r="H41" s="536"/>
      <c r="I41" s="536"/>
      <c r="J41" s="373"/>
      <c r="K41" s="537"/>
      <c r="L41" s="537"/>
      <c r="M41" s="538"/>
      <c r="N41" s="184"/>
      <c r="O41" s="184"/>
      <c r="P41" s="539"/>
    </row>
    <row r="42" spans="1:16" x14ac:dyDescent="0.35">
      <c r="A42" s="159"/>
      <c r="B42" s="180" t="s">
        <v>67</v>
      </c>
      <c r="C42" s="534" t="s">
        <v>68</v>
      </c>
      <c r="D42" s="535">
        <v>6000</v>
      </c>
      <c r="E42" s="380">
        <f>[1]!Table32353[[#This Row],[Mức giá theo Quyết định 46/2019/ QĐ-UBND]]*1.1</f>
        <v>6600.0000000000009</v>
      </c>
      <c r="F42" s="380">
        <f>[1]!Table32353[[#This Row],[Mức giá theo Quyết định 46/2019/ QĐ-UBND]]*1.3</f>
        <v>7800</v>
      </c>
      <c r="G42" s="127">
        <v>21000</v>
      </c>
      <c r="H42" s="536">
        <f>ROUND([1]!Table32353[[#This Row],[Mức giá theo Quyết định 46/2019/ QĐ-UBND]]*1.3,-2)</f>
        <v>7800</v>
      </c>
      <c r="I42" s="536">
        <f>ROUND([1]!Table32353[[#This Row],[Giá đất ở điều chỉnh, bổ sung]]*0.7,0)</f>
        <v>5460</v>
      </c>
      <c r="J42" s="373">
        <f>[1]!Table32353[[#This Row],[Giá đất ở điều chỉnh, bổ sung]]/[1]!Table32353[[#This Row],[Mức giá theo Quyết định 46/2019/ QĐ-UBND]]</f>
        <v>1.3</v>
      </c>
      <c r="K42" s="537"/>
      <c r="L42" s="537">
        <f>[1]!Table32353[[#This Row],[Giá đất ở điều chỉnh, bổ sung]]/[1]!Table32353[[#This Row],[Mức giá theo Quyết định 46/2019/ QĐ-UBND]]</f>
        <v>1.3</v>
      </c>
      <c r="M42" s="538"/>
      <c r="N42" s="184"/>
      <c r="O42" s="184"/>
      <c r="P42" s="539"/>
    </row>
    <row r="43" spans="1:16" x14ac:dyDescent="0.35">
      <c r="A43" s="159"/>
      <c r="B43" s="180" t="s">
        <v>69</v>
      </c>
      <c r="C43" s="534" t="s">
        <v>70</v>
      </c>
      <c r="D43" s="535">
        <v>5500</v>
      </c>
      <c r="E43" s="380">
        <f>[1]!Table32353[[#This Row],[Mức giá theo Quyết định 46/2019/ QĐ-UBND]]*1.1</f>
        <v>6050.0000000000009</v>
      </c>
      <c r="F43" s="380">
        <f>[1]!Table32353[[#This Row],[Mức giá theo Quyết định 46/2019/ QĐ-UBND]]*1.3</f>
        <v>7150</v>
      </c>
      <c r="G43" s="127">
        <v>19250</v>
      </c>
      <c r="H43" s="536">
        <f>ROUND([1]!Table32353[[#This Row],[Mức giá theo Quyết định 46/2019/ QĐ-UBND]]*1.3,-2)</f>
        <v>7200</v>
      </c>
      <c r="I43" s="536">
        <f>ROUND([1]!Table32353[[#This Row],[Giá đất ở điều chỉnh, bổ sung]]*0.7,0)</f>
        <v>5040</v>
      </c>
      <c r="J43" s="373">
        <f>[1]!Table32353[[#This Row],[Giá đất ở điều chỉnh, bổ sung]]/[1]!Table32353[[#This Row],[Mức giá theo Quyết định 46/2019/ QĐ-UBND]]</f>
        <v>1.3090909090909091</v>
      </c>
      <c r="K43" s="537"/>
      <c r="L43" s="537">
        <f>[1]!Table32353[[#This Row],[Giá đất ở điều chỉnh, bổ sung]]/[1]!Table32353[[#This Row],[Mức giá theo Quyết định 46/2019/ QĐ-UBND]]</f>
        <v>1.3090909090909091</v>
      </c>
      <c r="M43" s="538"/>
      <c r="N43" s="184"/>
      <c r="O43" s="184"/>
      <c r="P43" s="539"/>
    </row>
    <row r="44" spans="1:16" ht="31" x14ac:dyDescent="0.35">
      <c r="A44" s="159"/>
      <c r="B44" s="180" t="s">
        <v>71</v>
      </c>
      <c r="C44" s="534" t="s">
        <v>72</v>
      </c>
      <c r="D44" s="535">
        <v>3999.9999999999995</v>
      </c>
      <c r="E44" s="380">
        <f>[1]!Table32353[[#This Row],[Mức giá theo Quyết định 46/2019/ QĐ-UBND]]*1.1</f>
        <v>4400</v>
      </c>
      <c r="F44" s="380">
        <f>[1]!Table32353[[#This Row],[Mức giá theo Quyết định 46/2019/ QĐ-UBND]]*1.3</f>
        <v>5200</v>
      </c>
      <c r="G44" s="127">
        <v>14000</v>
      </c>
      <c r="H44" s="536">
        <f>ROUND([1]!Table32353[[#This Row],[Mức giá theo Quyết định 46/2019/ QĐ-UBND]]*1.3,-2)</f>
        <v>5200</v>
      </c>
      <c r="I44" s="536">
        <f>ROUND([1]!Table32353[[#This Row],[Giá đất ở điều chỉnh, bổ sung]]*0.7,0)</f>
        <v>3640</v>
      </c>
      <c r="J44" s="373">
        <f>[1]!Table32353[[#This Row],[Giá đất ở điều chỉnh, bổ sung]]/[1]!Table32353[[#This Row],[Mức giá theo Quyết định 46/2019/ QĐ-UBND]]</f>
        <v>1.3</v>
      </c>
      <c r="K44" s="537"/>
      <c r="L44" s="537">
        <f>[1]!Table32353[[#This Row],[Giá đất ở điều chỉnh, bổ sung]]/[1]!Table32353[[#This Row],[Mức giá theo Quyết định 46/2019/ QĐ-UBND]]</f>
        <v>1.3</v>
      </c>
      <c r="M44" s="538"/>
      <c r="N44" s="184"/>
      <c r="O44" s="184"/>
      <c r="P44" s="539"/>
    </row>
    <row r="45" spans="1:16" ht="31" x14ac:dyDescent="0.35">
      <c r="A45" s="159"/>
      <c r="B45" s="180">
        <v>2</v>
      </c>
      <c r="C45" s="534" t="s">
        <v>73</v>
      </c>
      <c r="D45" s="535"/>
      <c r="E45" s="380">
        <f>[1]!Table32353[[#This Row],[Mức giá theo Quyết định 46/2019/ QĐ-UBND]]*1.1</f>
        <v>0</v>
      </c>
      <c r="F45" s="380"/>
      <c r="G45" s="127"/>
      <c r="H45" s="536"/>
      <c r="I45" s="536"/>
      <c r="J45" s="373"/>
      <c r="K45" s="537"/>
      <c r="L45" s="537"/>
      <c r="M45" s="538"/>
      <c r="N45" s="184"/>
      <c r="O45" s="184"/>
      <c r="P45" s="539"/>
    </row>
    <row r="46" spans="1:16" ht="31" x14ac:dyDescent="0.35">
      <c r="A46" s="159"/>
      <c r="B46" s="180" t="s">
        <v>74</v>
      </c>
      <c r="C46" s="534" t="s">
        <v>75</v>
      </c>
      <c r="D46" s="535">
        <v>5000</v>
      </c>
      <c r="E46" s="380">
        <f>[1]!Table32353[[#This Row],[Mức giá theo Quyết định 46/2019/ QĐ-UBND]]*1.1</f>
        <v>5500</v>
      </c>
      <c r="F46" s="380">
        <f>[1]!Table32353[[#This Row],[Mức giá theo Quyết định 46/2019/ QĐ-UBND]]*1.3</f>
        <v>6500</v>
      </c>
      <c r="G46" s="127">
        <v>17500</v>
      </c>
      <c r="H46" s="536">
        <f>ROUND([1]!Table32353[[#This Row],[Mức giá theo Quyết định 46/2019/ QĐ-UBND]]*1.3,-2)</f>
        <v>6500</v>
      </c>
      <c r="I46" s="536">
        <f>ROUND([1]!Table32353[[#This Row],[Giá đất ở điều chỉnh, bổ sung]]*0.7,0)</f>
        <v>4550</v>
      </c>
      <c r="J46" s="373">
        <f>[1]!Table32353[[#This Row],[Giá đất ở điều chỉnh, bổ sung]]/[1]!Table32353[[#This Row],[Mức giá theo Quyết định 46/2019/ QĐ-UBND]]</f>
        <v>1.3</v>
      </c>
      <c r="K46" s="537"/>
      <c r="L46" s="537">
        <f>[1]!Table32353[[#This Row],[Giá đất ở điều chỉnh, bổ sung]]/[1]!Table32353[[#This Row],[Mức giá theo Quyết định 46/2019/ QĐ-UBND]]</f>
        <v>1.3</v>
      </c>
      <c r="M46" s="538"/>
      <c r="N46" s="184"/>
      <c r="O46" s="184"/>
      <c r="P46" s="539"/>
    </row>
    <row r="47" spans="1:16" ht="31" x14ac:dyDescent="0.35">
      <c r="A47" s="159"/>
      <c r="B47" s="180" t="s">
        <v>76</v>
      </c>
      <c r="C47" s="534" t="s">
        <v>77</v>
      </c>
      <c r="D47" s="535">
        <v>3999.9999999999995</v>
      </c>
      <c r="E47" s="380">
        <f>[1]!Table32353[[#This Row],[Mức giá theo Quyết định 46/2019/ QĐ-UBND]]*1.1</f>
        <v>4400</v>
      </c>
      <c r="F47" s="380">
        <f>[1]!Table32353[[#This Row],[Mức giá theo Quyết định 46/2019/ QĐ-UBND]]*1.3</f>
        <v>5200</v>
      </c>
      <c r="G47" s="127">
        <v>14000</v>
      </c>
      <c r="H47" s="536">
        <f>ROUND([1]!Table32353[[#This Row],[Mức giá theo Quyết định 46/2019/ QĐ-UBND]]*1.3,-2)</f>
        <v>5200</v>
      </c>
      <c r="I47" s="536">
        <f>ROUND([1]!Table32353[[#This Row],[Giá đất ở điều chỉnh, bổ sung]]*0.7,0)</f>
        <v>3640</v>
      </c>
      <c r="J47" s="373">
        <f>[1]!Table32353[[#This Row],[Giá đất ở điều chỉnh, bổ sung]]/[1]!Table32353[[#This Row],[Mức giá theo Quyết định 46/2019/ QĐ-UBND]]</f>
        <v>1.3</v>
      </c>
      <c r="K47" s="537"/>
      <c r="L47" s="537">
        <f>[1]!Table32353[[#This Row],[Giá đất ở điều chỉnh, bổ sung]]/[1]!Table32353[[#This Row],[Mức giá theo Quyết định 46/2019/ QĐ-UBND]]</f>
        <v>1.3</v>
      </c>
      <c r="M47" s="538"/>
      <c r="N47" s="184"/>
      <c r="O47" s="184"/>
      <c r="P47" s="539"/>
    </row>
    <row r="48" spans="1:16" ht="31" x14ac:dyDescent="0.35">
      <c r="A48" s="159"/>
      <c r="B48" s="180" t="s">
        <v>78</v>
      </c>
      <c r="C48" s="534" t="s">
        <v>79</v>
      </c>
      <c r="D48" s="535">
        <v>3500</v>
      </c>
      <c r="E48" s="380">
        <f>[1]!Table32353[[#This Row],[Mức giá theo Quyết định 46/2019/ QĐ-UBND]]*1.1</f>
        <v>3850.0000000000005</v>
      </c>
      <c r="F48" s="380">
        <f>[1]!Table32353[[#This Row],[Mức giá theo Quyết định 46/2019/ QĐ-UBND]]*1.3</f>
        <v>4550</v>
      </c>
      <c r="G48" s="127">
        <v>12250</v>
      </c>
      <c r="H48" s="536">
        <f>ROUND([1]!Table32353[[#This Row],[Mức giá theo Quyết định 46/2019/ QĐ-UBND]]*1.3,-2)</f>
        <v>4600</v>
      </c>
      <c r="I48" s="536">
        <f>ROUND([1]!Table32353[[#This Row],[Giá đất ở điều chỉnh, bổ sung]]*0.7,0)</f>
        <v>3220</v>
      </c>
      <c r="J48" s="373">
        <f>[1]!Table32353[[#This Row],[Giá đất ở điều chỉnh, bổ sung]]/[1]!Table32353[[#This Row],[Mức giá theo Quyết định 46/2019/ QĐ-UBND]]</f>
        <v>1.3142857142857143</v>
      </c>
      <c r="K48" s="537"/>
      <c r="L48" s="537">
        <f>[1]!Table32353[[#This Row],[Giá đất ở điều chỉnh, bổ sung]]/[1]!Table32353[[#This Row],[Mức giá theo Quyết định 46/2019/ QĐ-UBND]]</f>
        <v>1.3142857142857143</v>
      </c>
      <c r="M48" s="538"/>
      <c r="N48" s="184"/>
      <c r="O48" s="184"/>
      <c r="P48" s="539"/>
    </row>
    <row r="49" spans="1:16" x14ac:dyDescent="0.35">
      <c r="A49" s="159"/>
      <c r="B49" s="180">
        <v>3</v>
      </c>
      <c r="C49" s="534" t="s">
        <v>80</v>
      </c>
      <c r="D49" s="535"/>
      <c r="E49" s="380">
        <f>[1]!Table32353[[#This Row],[Mức giá theo Quyết định 46/2019/ QĐ-UBND]]*1.1</f>
        <v>0</v>
      </c>
      <c r="F49" s="380"/>
      <c r="G49" s="127"/>
      <c r="H49" s="536"/>
      <c r="I49" s="536"/>
      <c r="J49" s="373"/>
      <c r="K49" s="537"/>
      <c r="L49" s="537"/>
      <c r="M49" s="538" t="s">
        <v>82</v>
      </c>
      <c r="N49" s="184"/>
      <c r="O49" s="184"/>
      <c r="P49" s="539" t="s">
        <v>6438</v>
      </c>
    </row>
    <row r="50" spans="1:16" x14ac:dyDescent="0.35">
      <c r="A50" s="159"/>
      <c r="B50" s="180" t="s">
        <v>83</v>
      </c>
      <c r="C50" s="534" t="s">
        <v>68</v>
      </c>
      <c r="D50" s="535">
        <v>4500</v>
      </c>
      <c r="E50" s="380">
        <f>[1]!Table32353[[#This Row],[Mức giá theo Quyết định 46/2019/ QĐ-UBND]]*1.1</f>
        <v>4950</v>
      </c>
      <c r="F50" s="380">
        <f>[1]!Table32353[[#This Row],[Mức giá theo Quyết định 46/2019/ QĐ-UBND]]*1.3</f>
        <v>5850</v>
      </c>
      <c r="G50" s="127">
        <v>15750</v>
      </c>
      <c r="H50" s="536">
        <f>ROUND([1]!Table32353[[#This Row],[Mức giá theo Quyết định 46/2019/ QĐ-UBND]]*1.3,-2)</f>
        <v>5900</v>
      </c>
      <c r="I50" s="536">
        <f>ROUND([1]!Table32353[[#This Row],[Giá đất ở điều chỉnh, bổ sung]]*0.7,0)</f>
        <v>4130</v>
      </c>
      <c r="J50" s="373">
        <f>[1]!Table32353[[#This Row],[Giá đất ở điều chỉnh, bổ sung]]/[1]!Table32353[[#This Row],[Mức giá theo Quyết định 46/2019/ QĐ-UBND]]</f>
        <v>1.3111111111111111</v>
      </c>
      <c r="K50" s="537"/>
      <c r="L50" s="537">
        <f>[1]!Table32353[[#This Row],[Giá đất ở điều chỉnh, bổ sung]]/[1]!Table32353[[#This Row],[Mức giá theo Quyết định 46/2019/ QĐ-UBND]]</f>
        <v>1.3111111111111111</v>
      </c>
      <c r="M50" s="538"/>
      <c r="N50" s="184"/>
      <c r="O50" s="184"/>
      <c r="P50" s="539"/>
    </row>
    <row r="51" spans="1:16" x14ac:dyDescent="0.35">
      <c r="A51" s="159"/>
      <c r="B51" s="180" t="s">
        <v>84</v>
      </c>
      <c r="C51" s="534" t="s">
        <v>85</v>
      </c>
      <c r="D51" s="535">
        <v>3999.9999999999995</v>
      </c>
      <c r="E51" s="380">
        <f>[1]!Table32353[[#This Row],[Mức giá theo Quyết định 46/2019/ QĐ-UBND]]*1.1</f>
        <v>4400</v>
      </c>
      <c r="F51" s="380">
        <f>[1]!Table32353[[#This Row],[Mức giá theo Quyết định 46/2019/ QĐ-UBND]]*1.3</f>
        <v>5200</v>
      </c>
      <c r="G51" s="127">
        <v>14000</v>
      </c>
      <c r="H51" s="536">
        <f>ROUND([1]!Table32353[[#This Row],[Mức giá theo Quyết định 46/2019/ QĐ-UBND]]*1.3,-2)</f>
        <v>5200</v>
      </c>
      <c r="I51" s="536">
        <f>ROUND([1]!Table32353[[#This Row],[Giá đất ở điều chỉnh, bổ sung]]*0.7,0)</f>
        <v>3640</v>
      </c>
      <c r="J51" s="373">
        <f>[1]!Table32353[[#This Row],[Giá đất ở điều chỉnh, bổ sung]]/[1]!Table32353[[#This Row],[Mức giá theo Quyết định 46/2019/ QĐ-UBND]]</f>
        <v>1.3</v>
      </c>
      <c r="K51" s="537"/>
      <c r="L51" s="537">
        <f>[1]!Table32353[[#This Row],[Giá đất ở điều chỉnh, bổ sung]]/[1]!Table32353[[#This Row],[Mức giá theo Quyết định 46/2019/ QĐ-UBND]]</f>
        <v>1.3</v>
      </c>
      <c r="M51" s="538"/>
      <c r="N51" s="184"/>
      <c r="O51" s="184"/>
      <c r="P51" s="539"/>
    </row>
    <row r="52" spans="1:16" x14ac:dyDescent="0.35">
      <c r="A52" s="159"/>
      <c r="B52" s="180">
        <v>4</v>
      </c>
      <c r="C52" s="534" t="s">
        <v>86</v>
      </c>
      <c r="D52" s="535">
        <v>3999.9999999999995</v>
      </c>
      <c r="E52" s="380">
        <f>[1]!Table32353[[#This Row],[Mức giá theo Quyết định 46/2019/ QĐ-UBND]]*1.1</f>
        <v>4400</v>
      </c>
      <c r="F52" s="380">
        <f>[1]!Table32353[[#This Row],[Mức giá theo Quyết định 46/2019/ QĐ-UBND]]*1.3</f>
        <v>5200</v>
      </c>
      <c r="G52" s="127">
        <v>14000</v>
      </c>
      <c r="H52" s="536">
        <f>ROUND([1]!Table32353[[#This Row],[Mức giá theo Quyết định 46/2019/ QĐ-UBND]]*1.3,-2)</f>
        <v>5200</v>
      </c>
      <c r="I52" s="536">
        <f>ROUND([1]!Table32353[[#This Row],[Giá đất ở điều chỉnh, bổ sung]]*0.7,0)</f>
        <v>3640</v>
      </c>
      <c r="J52" s="373">
        <f>[1]!Table32353[[#This Row],[Giá đất ở điều chỉnh, bổ sung]]/[1]!Table32353[[#This Row],[Mức giá theo Quyết định 46/2019/ QĐ-UBND]]</f>
        <v>1.3</v>
      </c>
      <c r="K52" s="537"/>
      <c r="L52" s="537">
        <f>[1]!Table32353[[#This Row],[Giá đất ở điều chỉnh, bổ sung]]/[1]!Table32353[[#This Row],[Mức giá theo Quyết định 46/2019/ QĐ-UBND]]</f>
        <v>1.3</v>
      </c>
      <c r="M52" s="538"/>
      <c r="N52" s="184"/>
      <c r="O52" s="184"/>
      <c r="P52" s="539"/>
    </row>
    <row r="53" spans="1:16" x14ac:dyDescent="0.35">
      <c r="A53" s="159"/>
      <c r="B53" s="180">
        <v>5</v>
      </c>
      <c r="C53" s="534" t="s">
        <v>87</v>
      </c>
      <c r="D53" s="535">
        <v>4500</v>
      </c>
      <c r="E53" s="380">
        <f>[1]!Table32353[[#This Row],[Mức giá theo Quyết định 46/2019/ QĐ-UBND]]*1.1</f>
        <v>4950</v>
      </c>
      <c r="F53" s="380">
        <f>[1]!Table32353[[#This Row],[Mức giá theo Quyết định 46/2019/ QĐ-UBND]]*1.3</f>
        <v>5850</v>
      </c>
      <c r="G53" s="127">
        <v>15750</v>
      </c>
      <c r="H53" s="536">
        <f>ROUND([1]!Table32353[[#This Row],[Mức giá theo Quyết định 46/2019/ QĐ-UBND]]*1.3,-2)</f>
        <v>5900</v>
      </c>
      <c r="I53" s="536">
        <f>ROUND([1]!Table32353[[#This Row],[Giá đất ở điều chỉnh, bổ sung]]*0.7,0)</f>
        <v>4130</v>
      </c>
      <c r="J53" s="373">
        <f>[1]!Table32353[[#This Row],[Giá đất ở điều chỉnh, bổ sung]]/[1]!Table32353[[#This Row],[Mức giá theo Quyết định 46/2019/ QĐ-UBND]]</f>
        <v>1.3111111111111111</v>
      </c>
      <c r="K53" s="537"/>
      <c r="L53" s="537">
        <f>[1]!Table32353[[#This Row],[Giá đất ở điều chỉnh, bổ sung]]/[1]!Table32353[[#This Row],[Mức giá theo Quyết định 46/2019/ QĐ-UBND]]</f>
        <v>1.3111111111111111</v>
      </c>
      <c r="M53" s="538"/>
      <c r="N53" s="184"/>
      <c r="O53" s="184"/>
      <c r="P53" s="539"/>
    </row>
    <row r="54" spans="1:16" x14ac:dyDescent="0.35">
      <c r="A54" s="159"/>
      <c r="B54" s="180">
        <v>6</v>
      </c>
      <c r="C54" s="65" t="s">
        <v>88</v>
      </c>
      <c r="D54" s="371"/>
      <c r="E54" s="380">
        <f>[1]!Table32353[[#This Row],[Mức giá theo Quyết định 46/2019/ QĐ-UBND]]*1.1</f>
        <v>0</v>
      </c>
      <c r="F54" s="380"/>
      <c r="G54" s="127">
        <v>14000</v>
      </c>
      <c r="H54" s="536">
        <f>H55</f>
        <v>5400</v>
      </c>
      <c r="I54" s="536">
        <f>ROUND([1]!Table32353[[#This Row],[Giá đất ở điều chỉnh, bổ sung]]*0.7,0)</f>
        <v>3780</v>
      </c>
      <c r="J54" s="373"/>
      <c r="K54" s="537"/>
      <c r="L54" s="537"/>
      <c r="M54" s="538" t="s">
        <v>89</v>
      </c>
      <c r="N54" s="184"/>
      <c r="O54" s="184"/>
      <c r="P54" s="539" t="s">
        <v>89</v>
      </c>
    </row>
    <row r="55" spans="1:16" ht="31" x14ac:dyDescent="0.35">
      <c r="A55" s="159"/>
      <c r="B55" s="180">
        <v>7</v>
      </c>
      <c r="C55" s="534" t="s">
        <v>90</v>
      </c>
      <c r="D55" s="535">
        <v>3999.9999999999995</v>
      </c>
      <c r="E55" s="380">
        <f>[1]!Table32353[[#This Row],[Mức giá theo Quyết định 46/2019/ QĐ-UBND]]*1.1</f>
        <v>4400</v>
      </c>
      <c r="F55" s="380">
        <f>[1]!Table32353[[#This Row],[Mức giá theo Quyết định 46/2019/ QĐ-UBND]]*1.3</f>
        <v>5200</v>
      </c>
      <c r="G55" s="127">
        <v>14000</v>
      </c>
      <c r="H55" s="536">
        <f>ROUND([1]!Table32353[[#This Row],[Mức giá theo Quyết định 46/2019/ QĐ-UBND]]*1.35,-2)</f>
        <v>5400</v>
      </c>
      <c r="I55" s="536">
        <f>ROUND([1]!Table32353[[#This Row],[Giá đất ở điều chỉnh, bổ sung]]*0.7,0)</f>
        <v>3780</v>
      </c>
      <c r="J55" s="373">
        <f>[1]!Table32353[[#This Row],[Giá đất ở điều chỉnh, bổ sung]]/[1]!Table32353[[#This Row],[Mức giá theo Quyết định 46/2019/ QĐ-UBND]]</f>
        <v>1.35</v>
      </c>
      <c r="K55" s="540" t="s">
        <v>91</v>
      </c>
      <c r="L55" s="540">
        <f>[1]!Table32353[[#This Row],[Giá đất ở điều chỉnh, bổ sung]]/[1]!Table32353[[#This Row],[Mức giá theo Quyết định 46/2019/ QĐ-UBND]]</f>
        <v>1.35</v>
      </c>
      <c r="M55" s="538"/>
      <c r="N55" s="184"/>
      <c r="O55" s="184"/>
      <c r="P55" s="539"/>
    </row>
    <row r="56" spans="1:16" x14ac:dyDescent="0.35">
      <c r="A56" s="159"/>
      <c r="B56" s="180">
        <v>8</v>
      </c>
      <c r="C56" s="534" t="s">
        <v>92</v>
      </c>
      <c r="D56" s="535">
        <v>3999.9999999999995</v>
      </c>
      <c r="E56" s="380">
        <f>[1]!Table32353[[#This Row],[Mức giá theo Quyết định 46/2019/ QĐ-UBND]]*1.1</f>
        <v>4400</v>
      </c>
      <c r="F56" s="380">
        <f>[1]!Table32353[[#This Row],[Mức giá theo Quyết định 46/2019/ QĐ-UBND]]*1.3</f>
        <v>5200</v>
      </c>
      <c r="G56" s="127">
        <v>14000</v>
      </c>
      <c r="H56" s="536">
        <f>ROUND([1]!Table32353[[#This Row],[Mức giá theo Quyết định 46/2019/ QĐ-UBND]]*1.3,-2)</f>
        <v>5200</v>
      </c>
      <c r="I56" s="536">
        <f>ROUND([1]!Table32353[[#This Row],[Giá đất ở điều chỉnh, bổ sung]]*0.7,0)</f>
        <v>3640</v>
      </c>
      <c r="J56" s="373">
        <f>[1]!Table32353[[#This Row],[Giá đất ở điều chỉnh, bổ sung]]/[1]!Table32353[[#This Row],[Mức giá theo Quyết định 46/2019/ QĐ-UBND]]</f>
        <v>1.3</v>
      </c>
      <c r="K56" s="537"/>
      <c r="L56" s="537">
        <f>[1]!Table32353[[#This Row],[Giá đất ở điều chỉnh, bổ sung]]/[1]!Table32353[[#This Row],[Mức giá theo Quyết định 46/2019/ QĐ-UBND]]</f>
        <v>1.3</v>
      </c>
      <c r="M56" s="538"/>
      <c r="N56" s="184"/>
      <c r="O56" s="184"/>
      <c r="P56" s="539"/>
    </row>
    <row r="57" spans="1:16" x14ac:dyDescent="0.35">
      <c r="A57" s="159"/>
      <c r="B57" s="180">
        <v>9</v>
      </c>
      <c r="C57" s="65" t="s">
        <v>93</v>
      </c>
      <c r="D57" s="371"/>
      <c r="E57" s="380">
        <f>[1]!Table32353[[#This Row],[Mức giá theo Quyết định 46/2019/ QĐ-UBND]]*1.1</f>
        <v>0</v>
      </c>
      <c r="F57" s="380"/>
      <c r="G57" s="127"/>
      <c r="H57" s="536">
        <f>H56</f>
        <v>5200</v>
      </c>
      <c r="I57" s="536">
        <f>ROUND([1]!Table32353[[#This Row],[Giá đất ở điều chỉnh, bổ sung]]*0.7,0)</f>
        <v>3640</v>
      </c>
      <c r="J57" s="373"/>
      <c r="K57" s="537"/>
      <c r="L57" s="537"/>
      <c r="M57" s="538" t="s">
        <v>89</v>
      </c>
      <c r="N57" s="184"/>
      <c r="O57" s="184"/>
      <c r="P57" s="539" t="s">
        <v>89</v>
      </c>
    </row>
    <row r="58" spans="1:16" x14ac:dyDescent="0.35">
      <c r="A58" s="159"/>
      <c r="B58" s="180">
        <v>10</v>
      </c>
      <c r="C58" s="534" t="s">
        <v>94</v>
      </c>
      <c r="D58" s="535">
        <v>3999.9999999999995</v>
      </c>
      <c r="E58" s="380">
        <f>[1]!Table32353[[#This Row],[Mức giá theo Quyết định 46/2019/ QĐ-UBND]]*1.1</f>
        <v>4400</v>
      </c>
      <c r="F58" s="380">
        <f>[1]!Table32353[[#This Row],[Mức giá theo Quyết định 46/2019/ QĐ-UBND]]*1.3</f>
        <v>5200</v>
      </c>
      <c r="G58" s="127">
        <v>14000</v>
      </c>
      <c r="H58" s="536">
        <f>ROUND([1]!Table32353[[#This Row],[Mức giá theo Quyết định 46/2019/ QĐ-UBND]]*1.3,-2)</f>
        <v>5200</v>
      </c>
      <c r="I58" s="536">
        <f>ROUND([1]!Table32353[[#This Row],[Giá đất ở điều chỉnh, bổ sung]]*0.7,0)</f>
        <v>3640</v>
      </c>
      <c r="J58" s="373">
        <f>[1]!Table32353[[#This Row],[Giá đất ở điều chỉnh, bổ sung]]/[1]!Table32353[[#This Row],[Mức giá theo Quyết định 46/2019/ QĐ-UBND]]</f>
        <v>1.3</v>
      </c>
      <c r="K58" s="537"/>
      <c r="L58" s="537">
        <f>[1]!Table32353[[#This Row],[Giá đất ở điều chỉnh, bổ sung]]/[1]!Table32353[[#This Row],[Mức giá theo Quyết định 46/2019/ QĐ-UBND]]</f>
        <v>1.3</v>
      </c>
      <c r="M58" s="538"/>
      <c r="N58" s="184"/>
      <c r="O58" s="184"/>
      <c r="P58" s="539"/>
    </row>
    <row r="59" spans="1:16" ht="46.5" x14ac:dyDescent="0.35">
      <c r="A59" s="159"/>
      <c r="B59" s="180">
        <v>11</v>
      </c>
      <c r="C59" s="534" t="s">
        <v>95</v>
      </c>
      <c r="D59" s="535">
        <v>4500</v>
      </c>
      <c r="E59" s="380">
        <f>[1]!Table32353[[#This Row],[Mức giá theo Quyết định 46/2019/ QĐ-UBND]]*1.1</f>
        <v>4950</v>
      </c>
      <c r="F59" s="380">
        <f>[1]!Table32353[[#This Row],[Mức giá theo Quyết định 46/2019/ QĐ-UBND]]*1.3</f>
        <v>5850</v>
      </c>
      <c r="G59" s="127">
        <v>15750</v>
      </c>
      <c r="H59" s="536">
        <f>ROUND([1]!Table32353[[#This Row],[Mức giá theo Quyết định 46/2019/ QĐ-UBND]]*1.3,-2)</f>
        <v>5900</v>
      </c>
      <c r="I59" s="536">
        <f>ROUND([1]!Table32353[[#This Row],[Giá đất ở điều chỉnh, bổ sung]]*0.7,0)</f>
        <v>4130</v>
      </c>
      <c r="J59" s="373">
        <f>[1]!Table32353[[#This Row],[Giá đất ở điều chỉnh, bổ sung]]/[1]!Table32353[[#This Row],[Mức giá theo Quyết định 46/2019/ QĐ-UBND]]</f>
        <v>1.3111111111111111</v>
      </c>
      <c r="K59" s="537"/>
      <c r="L59" s="537">
        <f>[1]!Table32353[[#This Row],[Giá đất ở điều chỉnh, bổ sung]]/[1]!Table32353[[#This Row],[Mức giá theo Quyết định 46/2019/ QĐ-UBND]]</f>
        <v>1.3111111111111111</v>
      </c>
      <c r="M59" s="538" t="s">
        <v>97</v>
      </c>
      <c r="N59" s="184"/>
      <c r="O59" s="184"/>
      <c r="P59" s="539" t="s">
        <v>96</v>
      </c>
    </row>
    <row r="60" spans="1:16" ht="31" x14ac:dyDescent="0.35">
      <c r="A60" s="159"/>
      <c r="B60" s="180">
        <v>12</v>
      </c>
      <c r="C60" s="534" t="s">
        <v>5399</v>
      </c>
      <c r="D60" s="535">
        <v>4500</v>
      </c>
      <c r="E60" s="380">
        <f>[1]!Table32353[[#This Row],[Mức giá theo Quyết định 46/2019/ QĐ-UBND]]*1.1</f>
        <v>4950</v>
      </c>
      <c r="F60" s="380">
        <f>[1]!Table32353[[#This Row],[Mức giá theo Quyết định 46/2019/ QĐ-UBND]]*1.3</f>
        <v>5850</v>
      </c>
      <c r="G60" s="127">
        <v>15750</v>
      </c>
      <c r="H60" s="536">
        <f>ROUND([1]!Table32353[[#This Row],[Mức giá theo Quyết định 46/2019/ QĐ-UBND]]*1.35,-2)</f>
        <v>6100</v>
      </c>
      <c r="I60" s="536">
        <f>ROUND([1]!Table32353[[#This Row],[Giá đất ở điều chỉnh, bổ sung]]*0.7,0)</f>
        <v>4270</v>
      </c>
      <c r="J60" s="373">
        <f>[1]!Table32353[[#This Row],[Giá đất ở điều chỉnh, bổ sung]]/[1]!Table32353[[#This Row],[Mức giá theo Quyết định 46/2019/ QĐ-UBND]]</f>
        <v>1.3555555555555556</v>
      </c>
      <c r="K60" s="540" t="s">
        <v>91</v>
      </c>
      <c r="L60" s="540">
        <f>[1]!Table32353[[#This Row],[Giá đất ở điều chỉnh, bổ sung]]/[1]!Table32353[[#This Row],[Mức giá theo Quyết định 46/2019/ QĐ-UBND]]</f>
        <v>1.3555555555555556</v>
      </c>
      <c r="M60" s="538" t="s">
        <v>98</v>
      </c>
      <c r="N60" s="184"/>
      <c r="O60" s="184"/>
      <c r="P60" s="539" t="s">
        <v>5401</v>
      </c>
    </row>
    <row r="61" spans="1:16" ht="31" x14ac:dyDescent="0.35">
      <c r="A61" s="159"/>
      <c r="B61" s="180">
        <v>13</v>
      </c>
      <c r="C61" s="534" t="s">
        <v>99</v>
      </c>
      <c r="D61" s="535">
        <v>4500</v>
      </c>
      <c r="E61" s="380">
        <f>[1]!Table32353[[#This Row],[Mức giá theo Quyết định 46/2019/ QĐ-UBND]]*1.1</f>
        <v>4950</v>
      </c>
      <c r="F61" s="380">
        <f>[1]!Table32353[[#This Row],[Mức giá theo Quyết định 46/2019/ QĐ-UBND]]*1.3</f>
        <v>5850</v>
      </c>
      <c r="G61" s="127">
        <v>15750</v>
      </c>
      <c r="H61" s="536">
        <f>ROUND([1]!Table32353[[#This Row],[Mức giá theo Quyết định 46/2019/ QĐ-UBND]]*1.3,-2)</f>
        <v>5900</v>
      </c>
      <c r="I61" s="536">
        <f>ROUND([1]!Table32353[[#This Row],[Giá đất ở điều chỉnh, bổ sung]]*0.7,0)</f>
        <v>4130</v>
      </c>
      <c r="J61" s="373">
        <f>[1]!Table32353[[#This Row],[Giá đất ở điều chỉnh, bổ sung]]/[1]!Table32353[[#This Row],[Mức giá theo Quyết định 46/2019/ QĐ-UBND]]</f>
        <v>1.3111111111111111</v>
      </c>
      <c r="K61" s="537"/>
      <c r="L61" s="537">
        <f>[1]!Table32353[[#This Row],[Giá đất ở điều chỉnh, bổ sung]]/[1]!Table32353[[#This Row],[Mức giá theo Quyết định 46/2019/ QĐ-UBND]]</f>
        <v>1.3111111111111111</v>
      </c>
      <c r="M61" s="538"/>
      <c r="N61" s="184"/>
      <c r="O61" s="184"/>
      <c r="P61" s="539"/>
    </row>
    <row r="62" spans="1:16" x14ac:dyDescent="0.35">
      <c r="A62" s="159"/>
      <c r="B62" s="180">
        <v>14</v>
      </c>
      <c r="C62" s="65" t="s">
        <v>100</v>
      </c>
      <c r="D62" s="371"/>
      <c r="E62" s="380">
        <f>[1]!Table32353[[#This Row],[Mức giá theo Quyết định 46/2019/ QĐ-UBND]]*1.1</f>
        <v>0</v>
      </c>
      <c r="F62" s="380"/>
      <c r="G62" s="127">
        <v>14000</v>
      </c>
      <c r="H62" s="536">
        <f>H61</f>
        <v>5900</v>
      </c>
      <c r="I62" s="536">
        <f>ROUND([1]!Table32353[[#This Row],[Giá đất ở điều chỉnh, bổ sung]]*0.7,0)</f>
        <v>4130</v>
      </c>
      <c r="J62" s="373"/>
      <c r="K62" s="537"/>
      <c r="L62" s="537"/>
      <c r="M62" s="538" t="s">
        <v>101</v>
      </c>
      <c r="N62" s="184"/>
      <c r="O62" s="184"/>
      <c r="P62" s="539" t="s">
        <v>101</v>
      </c>
    </row>
    <row r="63" spans="1:16" ht="31" x14ac:dyDescent="0.35">
      <c r="A63" s="159"/>
      <c r="B63" s="180">
        <v>15</v>
      </c>
      <c r="C63" s="534" t="s">
        <v>102</v>
      </c>
      <c r="D63" s="535">
        <v>4500</v>
      </c>
      <c r="E63" s="380">
        <f>[1]!Table32353[[#This Row],[Mức giá theo Quyết định 46/2019/ QĐ-UBND]]*1.1</f>
        <v>4950</v>
      </c>
      <c r="F63" s="380">
        <f>[1]!Table32353[[#This Row],[Mức giá theo Quyết định 46/2019/ QĐ-UBND]]*1.3</f>
        <v>5850</v>
      </c>
      <c r="G63" s="127">
        <v>15750</v>
      </c>
      <c r="H63" s="536">
        <f>ROUND([1]!Table32353[[#This Row],[Mức giá theo Quyết định 46/2019/ QĐ-UBND]]*1.3,-2)</f>
        <v>5900</v>
      </c>
      <c r="I63" s="536">
        <f>ROUND([1]!Table32353[[#This Row],[Giá đất ở điều chỉnh, bổ sung]]*0.7,0)</f>
        <v>4130</v>
      </c>
      <c r="J63" s="373">
        <f>[1]!Table32353[[#This Row],[Giá đất ở điều chỉnh, bổ sung]]/[1]!Table32353[[#This Row],[Mức giá theo Quyết định 46/2019/ QĐ-UBND]]</f>
        <v>1.3111111111111111</v>
      </c>
      <c r="K63" s="537"/>
      <c r="L63" s="537">
        <f>[1]!Table32353[[#This Row],[Giá đất ở điều chỉnh, bổ sung]]/[1]!Table32353[[#This Row],[Mức giá theo Quyết định 46/2019/ QĐ-UBND]]</f>
        <v>1.3111111111111111</v>
      </c>
      <c r="M63" s="538"/>
      <c r="N63" s="184"/>
      <c r="O63" s="184"/>
      <c r="P63" s="539"/>
    </row>
    <row r="64" spans="1:16" ht="31" x14ac:dyDescent="0.35">
      <c r="A64" s="159"/>
      <c r="B64" s="180">
        <v>16</v>
      </c>
      <c r="C64" s="534" t="s">
        <v>103</v>
      </c>
      <c r="D64" s="535">
        <v>4500</v>
      </c>
      <c r="E64" s="380">
        <f>[1]!Table32353[[#This Row],[Mức giá theo Quyết định 46/2019/ QĐ-UBND]]*1.1</f>
        <v>4950</v>
      </c>
      <c r="F64" s="380">
        <f>[1]!Table32353[[#This Row],[Mức giá theo Quyết định 46/2019/ QĐ-UBND]]*1.3</f>
        <v>5850</v>
      </c>
      <c r="G64" s="127">
        <v>15750</v>
      </c>
      <c r="H64" s="536">
        <f>ROUND([1]!Table32353[[#This Row],[Mức giá theo Quyết định 46/2019/ QĐ-UBND]]*1.3,-2)</f>
        <v>5900</v>
      </c>
      <c r="I64" s="536">
        <f>ROUND([1]!Table32353[[#This Row],[Giá đất ở điều chỉnh, bổ sung]]*0.7,0)</f>
        <v>4130</v>
      </c>
      <c r="J64" s="373">
        <f>[1]!Table32353[[#This Row],[Giá đất ở điều chỉnh, bổ sung]]/[1]!Table32353[[#This Row],[Mức giá theo Quyết định 46/2019/ QĐ-UBND]]</f>
        <v>1.3111111111111111</v>
      </c>
      <c r="K64" s="537"/>
      <c r="L64" s="537">
        <f>[1]!Table32353[[#This Row],[Giá đất ở điều chỉnh, bổ sung]]/[1]!Table32353[[#This Row],[Mức giá theo Quyết định 46/2019/ QĐ-UBND]]</f>
        <v>1.3111111111111111</v>
      </c>
      <c r="M64" s="538"/>
      <c r="N64" s="184"/>
      <c r="O64" s="184"/>
      <c r="P64" s="539"/>
    </row>
    <row r="65" spans="1:16" ht="31" x14ac:dyDescent="0.35">
      <c r="A65" s="159"/>
      <c r="B65" s="180">
        <v>17</v>
      </c>
      <c r="C65" s="534" t="s">
        <v>104</v>
      </c>
      <c r="D65" s="535">
        <v>4500</v>
      </c>
      <c r="E65" s="380">
        <f>[1]!Table32353[[#This Row],[Mức giá theo Quyết định 46/2019/ QĐ-UBND]]*1.1</f>
        <v>4950</v>
      </c>
      <c r="F65" s="380">
        <f>[1]!Table32353[[#This Row],[Mức giá theo Quyết định 46/2019/ QĐ-UBND]]*1.3</f>
        <v>5850</v>
      </c>
      <c r="G65" s="127">
        <v>15750</v>
      </c>
      <c r="H65" s="536">
        <f>ROUND([1]!Table32353[[#This Row],[Mức giá theo Quyết định 46/2019/ QĐ-UBND]]*1.3,-2)</f>
        <v>5900</v>
      </c>
      <c r="I65" s="536">
        <f>ROUND([1]!Table32353[[#This Row],[Giá đất ở điều chỉnh, bổ sung]]*0.7,0)</f>
        <v>4130</v>
      </c>
      <c r="J65" s="373">
        <f>[1]!Table32353[[#This Row],[Giá đất ở điều chỉnh, bổ sung]]/[1]!Table32353[[#This Row],[Mức giá theo Quyết định 46/2019/ QĐ-UBND]]</f>
        <v>1.3111111111111111</v>
      </c>
      <c r="K65" s="537"/>
      <c r="L65" s="537">
        <f>[1]!Table32353[[#This Row],[Giá đất ở điều chỉnh, bổ sung]]/[1]!Table32353[[#This Row],[Mức giá theo Quyết định 46/2019/ QĐ-UBND]]</f>
        <v>1.3111111111111111</v>
      </c>
      <c r="M65" s="538"/>
      <c r="N65" s="184"/>
      <c r="O65" s="184"/>
      <c r="P65" s="539"/>
    </row>
    <row r="66" spans="1:16" x14ac:dyDescent="0.35">
      <c r="A66" s="159"/>
      <c r="B66" s="180">
        <v>18</v>
      </c>
      <c r="C66" s="534" t="s">
        <v>105</v>
      </c>
      <c r="D66" s="535">
        <v>4500</v>
      </c>
      <c r="E66" s="380">
        <f>[1]!Table32353[[#This Row],[Mức giá theo Quyết định 46/2019/ QĐ-UBND]]*1.1</f>
        <v>4950</v>
      </c>
      <c r="F66" s="380">
        <f>[1]!Table32353[[#This Row],[Mức giá theo Quyết định 46/2019/ QĐ-UBND]]*1.3</f>
        <v>5850</v>
      </c>
      <c r="G66" s="127">
        <v>15750</v>
      </c>
      <c r="H66" s="536">
        <f>ROUND([1]!Table32353[[#This Row],[Mức giá theo Quyết định 46/2019/ QĐ-UBND]]*1.3,-2)</f>
        <v>5900</v>
      </c>
      <c r="I66" s="536">
        <f>ROUND([1]!Table32353[[#This Row],[Giá đất ở điều chỉnh, bổ sung]]*0.7,0)</f>
        <v>4130</v>
      </c>
      <c r="J66" s="373">
        <f>[1]!Table32353[[#This Row],[Giá đất ở điều chỉnh, bổ sung]]/[1]!Table32353[[#This Row],[Mức giá theo Quyết định 46/2019/ QĐ-UBND]]</f>
        <v>1.3111111111111111</v>
      </c>
      <c r="K66" s="537"/>
      <c r="L66" s="537">
        <f>[1]!Table32353[[#This Row],[Giá đất ở điều chỉnh, bổ sung]]/[1]!Table32353[[#This Row],[Mức giá theo Quyết định 46/2019/ QĐ-UBND]]</f>
        <v>1.3111111111111111</v>
      </c>
      <c r="M66" s="538"/>
      <c r="N66" s="184"/>
      <c r="O66" s="184"/>
      <c r="P66" s="539"/>
    </row>
    <row r="67" spans="1:16" x14ac:dyDescent="0.35">
      <c r="A67" s="159"/>
      <c r="B67" s="180">
        <v>19</v>
      </c>
      <c r="C67" s="534" t="s">
        <v>106</v>
      </c>
      <c r="D67" s="535">
        <v>4200</v>
      </c>
      <c r="E67" s="380">
        <f>[1]!Table32353[[#This Row],[Mức giá theo Quyết định 46/2019/ QĐ-UBND]]*1.1</f>
        <v>4620</v>
      </c>
      <c r="F67" s="380">
        <f>[1]!Table32353[[#This Row],[Mức giá theo Quyết định 46/2019/ QĐ-UBND]]*1.3</f>
        <v>5460</v>
      </c>
      <c r="G67" s="127">
        <v>14700</v>
      </c>
      <c r="H67" s="536">
        <f>ROUND([1]!Table32353[[#This Row],[Mức giá theo Quyết định 46/2019/ QĐ-UBND]]*1.3,-2)</f>
        <v>5500</v>
      </c>
      <c r="I67" s="536">
        <f>ROUND([1]!Table32353[[#This Row],[Giá đất ở điều chỉnh, bổ sung]]*0.7,0)</f>
        <v>3850</v>
      </c>
      <c r="J67" s="373">
        <f>[1]!Table32353[[#This Row],[Giá đất ở điều chỉnh, bổ sung]]/[1]!Table32353[[#This Row],[Mức giá theo Quyết định 46/2019/ QĐ-UBND]]</f>
        <v>1.3095238095238095</v>
      </c>
      <c r="K67" s="537"/>
      <c r="L67" s="537">
        <f>[1]!Table32353[[#This Row],[Giá đất ở điều chỉnh, bổ sung]]/[1]!Table32353[[#This Row],[Mức giá theo Quyết định 46/2019/ QĐ-UBND]]</f>
        <v>1.3095238095238095</v>
      </c>
      <c r="M67" s="538"/>
      <c r="N67" s="184"/>
      <c r="O67" s="184"/>
      <c r="P67" s="539"/>
    </row>
    <row r="68" spans="1:16" x14ac:dyDescent="0.35">
      <c r="A68" s="159"/>
      <c r="B68" s="180">
        <v>20</v>
      </c>
      <c r="C68" s="534" t="s">
        <v>107</v>
      </c>
      <c r="D68" s="535"/>
      <c r="E68" s="380">
        <f>[1]!Table32353[[#This Row],[Mức giá theo Quyết định 46/2019/ QĐ-UBND]]*1.1</f>
        <v>0</v>
      </c>
      <c r="F68" s="380"/>
      <c r="G68" s="127"/>
      <c r="H68" s="536"/>
      <c r="I68" s="536"/>
      <c r="J68" s="373"/>
      <c r="K68" s="537"/>
      <c r="L68" s="537"/>
      <c r="M68" s="538"/>
      <c r="N68" s="184"/>
      <c r="O68" s="184"/>
      <c r="P68" s="539"/>
    </row>
    <row r="69" spans="1:16" x14ac:dyDescent="0.35">
      <c r="A69" s="159"/>
      <c r="B69" s="180" t="s">
        <v>109</v>
      </c>
      <c r="C69" s="534" t="s">
        <v>68</v>
      </c>
      <c r="D69" s="535">
        <v>3999.9999999999995</v>
      </c>
      <c r="E69" s="380">
        <f>[1]!Table32353[[#This Row],[Mức giá theo Quyết định 46/2019/ QĐ-UBND]]*1.1</f>
        <v>4400</v>
      </c>
      <c r="F69" s="380">
        <f>[1]!Table32353[[#This Row],[Mức giá theo Quyết định 46/2019/ QĐ-UBND]]*1.3</f>
        <v>5200</v>
      </c>
      <c r="G69" s="127">
        <v>14000</v>
      </c>
      <c r="H69" s="536">
        <f>ROUND([1]!Table32353[[#This Row],[Mức giá theo Quyết định 46/2019/ QĐ-UBND]]*1.3,-2)</f>
        <v>5200</v>
      </c>
      <c r="I69" s="536">
        <f>ROUND([1]!Table32353[[#This Row],[Giá đất ở điều chỉnh, bổ sung]]*0.7,0)</f>
        <v>3640</v>
      </c>
      <c r="J69" s="373">
        <f>[1]!Table32353[[#This Row],[Giá đất ở điều chỉnh, bổ sung]]/[1]!Table32353[[#This Row],[Mức giá theo Quyết định 46/2019/ QĐ-UBND]]</f>
        <v>1.3</v>
      </c>
      <c r="K69" s="537"/>
      <c r="L69" s="537">
        <f>[1]!Table32353[[#This Row],[Giá đất ở điều chỉnh, bổ sung]]/[1]!Table32353[[#This Row],[Mức giá theo Quyết định 46/2019/ QĐ-UBND]]</f>
        <v>1.3</v>
      </c>
      <c r="M69" s="538"/>
      <c r="N69" s="184"/>
      <c r="O69" s="184"/>
      <c r="P69" s="539"/>
    </row>
    <row r="70" spans="1:16" x14ac:dyDescent="0.35">
      <c r="A70" s="159"/>
      <c r="B70" s="180" t="s">
        <v>111</v>
      </c>
      <c r="C70" s="534" t="s">
        <v>112</v>
      </c>
      <c r="D70" s="535">
        <v>3000</v>
      </c>
      <c r="E70" s="380">
        <f>[1]!Table32353[[#This Row],[Mức giá theo Quyết định 46/2019/ QĐ-UBND]]*1.1</f>
        <v>3300.0000000000005</v>
      </c>
      <c r="F70" s="380">
        <f>[1]!Table32353[[#This Row],[Mức giá theo Quyết định 46/2019/ QĐ-UBND]]*1.3</f>
        <v>3900</v>
      </c>
      <c r="G70" s="127">
        <v>10500</v>
      </c>
      <c r="H70" s="536">
        <f>ROUND([1]!Table32353[[#This Row],[Mức giá theo Quyết định 46/2019/ QĐ-UBND]]*1.3,-2)</f>
        <v>3900</v>
      </c>
      <c r="I70" s="536">
        <f>ROUND([1]!Table32353[[#This Row],[Giá đất ở điều chỉnh, bổ sung]]*0.7,0)</f>
        <v>2730</v>
      </c>
      <c r="J70" s="373">
        <f>[1]!Table32353[[#This Row],[Giá đất ở điều chỉnh, bổ sung]]/[1]!Table32353[[#This Row],[Mức giá theo Quyết định 46/2019/ QĐ-UBND]]</f>
        <v>1.3</v>
      </c>
      <c r="K70" s="537"/>
      <c r="L70" s="537">
        <f>[1]!Table32353[[#This Row],[Giá đất ở điều chỉnh, bổ sung]]/[1]!Table32353[[#This Row],[Mức giá theo Quyết định 46/2019/ QĐ-UBND]]</f>
        <v>1.3</v>
      </c>
      <c r="M70" s="538"/>
      <c r="N70" s="184"/>
      <c r="O70" s="184"/>
      <c r="P70" s="539"/>
    </row>
    <row r="71" spans="1:16" x14ac:dyDescent="0.35">
      <c r="A71" s="159"/>
      <c r="B71" s="180">
        <v>21</v>
      </c>
      <c r="C71" s="534" t="s">
        <v>113</v>
      </c>
      <c r="D71" s="535"/>
      <c r="E71" s="380">
        <f>[1]!Table32353[[#This Row],[Mức giá theo Quyết định 46/2019/ QĐ-UBND]]*1.1</f>
        <v>0</v>
      </c>
      <c r="F71" s="380"/>
      <c r="G71" s="127"/>
      <c r="H71" s="536"/>
      <c r="I71" s="536"/>
      <c r="J71" s="373"/>
      <c r="K71" s="537"/>
      <c r="L71" s="537"/>
      <c r="M71" s="538"/>
      <c r="N71" s="184"/>
      <c r="O71" s="184"/>
      <c r="P71" s="539"/>
    </row>
    <row r="72" spans="1:16" x14ac:dyDescent="0.35">
      <c r="A72" s="159"/>
      <c r="B72" s="180" t="s">
        <v>115</v>
      </c>
      <c r="C72" s="534" t="s">
        <v>68</v>
      </c>
      <c r="D72" s="535">
        <v>3999.9999999999995</v>
      </c>
      <c r="E72" s="380">
        <f>[1]!Table32353[[#This Row],[Mức giá theo Quyết định 46/2019/ QĐ-UBND]]*1.1</f>
        <v>4400</v>
      </c>
      <c r="F72" s="380">
        <f>[1]!Table32353[[#This Row],[Mức giá theo Quyết định 46/2019/ QĐ-UBND]]*1.3</f>
        <v>5200</v>
      </c>
      <c r="G72" s="127">
        <v>14000</v>
      </c>
      <c r="H72" s="536">
        <f>ROUND([1]!Table32353[[#This Row],[Mức giá theo Quyết định 46/2019/ QĐ-UBND]]*1.3,-2)</f>
        <v>5200</v>
      </c>
      <c r="I72" s="536">
        <f>ROUND([1]!Table32353[[#This Row],[Giá đất ở điều chỉnh, bổ sung]]*0.7,0)</f>
        <v>3640</v>
      </c>
      <c r="J72" s="373">
        <f>[1]!Table32353[[#This Row],[Giá đất ở điều chỉnh, bổ sung]]/[1]!Table32353[[#This Row],[Mức giá theo Quyết định 46/2019/ QĐ-UBND]]</f>
        <v>1.3</v>
      </c>
      <c r="K72" s="537"/>
      <c r="L72" s="537">
        <f>[1]!Table32353[[#This Row],[Giá đất ở điều chỉnh, bổ sung]]/[1]!Table32353[[#This Row],[Mức giá theo Quyết định 46/2019/ QĐ-UBND]]</f>
        <v>1.3</v>
      </c>
      <c r="M72" s="538"/>
      <c r="N72" s="184" t="s">
        <v>116</v>
      </c>
      <c r="O72" s="184"/>
      <c r="P72" s="539"/>
    </row>
    <row r="73" spans="1:16" x14ac:dyDescent="0.35">
      <c r="A73" s="159"/>
      <c r="B73" s="180" t="s">
        <v>117</v>
      </c>
      <c r="C73" s="534" t="s">
        <v>85</v>
      </c>
      <c r="D73" s="541">
        <v>3000</v>
      </c>
      <c r="E73" s="186"/>
      <c r="F73" s="380">
        <f>[1]!Table32353[[#This Row],[Mức giá theo Quyết định 46/2019/ QĐ-UBND]]*1.3</f>
        <v>3900</v>
      </c>
      <c r="G73" s="542"/>
      <c r="H73" s="536">
        <f>ROUND([1]!Table32353[[#This Row],[Mức giá theo Quyết định 46/2019/ QĐ-UBND]]*1.3,-2)</f>
        <v>3900</v>
      </c>
      <c r="I73" s="536">
        <f>ROUND([1]!Table32353[[#This Row],[Giá đất ở điều chỉnh, bổ sung]]*0.7,0)</f>
        <v>2730</v>
      </c>
      <c r="J73" s="373">
        <f>[1]!Table32353[[#This Row],[Giá đất ở điều chỉnh, bổ sung]]/[1]!Table32353[[#This Row],[Mức giá theo Quyết định 46/2019/ QĐ-UBND]]</f>
        <v>1.3</v>
      </c>
      <c r="K73" s="543"/>
      <c r="L73" s="537">
        <f>[1]!Table32353[[#This Row],[Giá đất ở điều chỉnh, bổ sung]]/[1]!Table32353[[#This Row],[Mức giá theo Quyết định 46/2019/ QĐ-UBND]]</f>
        <v>1.3</v>
      </c>
      <c r="M73" s="538"/>
      <c r="N73" s="184"/>
      <c r="O73" s="184"/>
      <c r="P73" s="539"/>
    </row>
    <row r="74" spans="1:16" ht="31" x14ac:dyDescent="0.35">
      <c r="A74" s="159"/>
      <c r="B74" s="180">
        <v>22</v>
      </c>
      <c r="C74" s="534" t="s">
        <v>118</v>
      </c>
      <c r="D74" s="535"/>
      <c r="E74" s="380">
        <f>[1]!Table32353[[#This Row],[Mức giá theo Quyết định 46/2019/ QĐ-UBND]]*1.1</f>
        <v>0</v>
      </c>
      <c r="F74" s="380"/>
      <c r="G74" s="127"/>
      <c r="H74" s="536"/>
      <c r="I74" s="536"/>
      <c r="J74" s="373"/>
      <c r="K74" s="537"/>
      <c r="L74" s="537"/>
      <c r="M74" s="538"/>
      <c r="N74" s="184"/>
      <c r="O74" s="184"/>
      <c r="P74" s="539"/>
    </row>
    <row r="75" spans="1:16" x14ac:dyDescent="0.35">
      <c r="A75" s="159"/>
      <c r="B75" s="180" t="s">
        <v>120</v>
      </c>
      <c r="C75" s="534" t="s">
        <v>121</v>
      </c>
      <c r="D75" s="535">
        <v>3799.9999999999995</v>
      </c>
      <c r="E75" s="380">
        <f>[1]!Table32353[[#This Row],[Mức giá theo Quyết định 46/2019/ QĐ-UBND]]*1.1</f>
        <v>4180</v>
      </c>
      <c r="F75" s="380">
        <f>[1]!Table32353[[#This Row],[Mức giá theo Quyết định 46/2019/ QĐ-UBND]]*1.3</f>
        <v>4940</v>
      </c>
      <c r="G75" s="127">
        <v>13300</v>
      </c>
      <c r="H75" s="536">
        <f>ROUND([1]!Table32353[[#This Row],[Mức giá theo Quyết định 46/2019/ QĐ-UBND]]*1.3,-2)</f>
        <v>4900</v>
      </c>
      <c r="I75" s="536">
        <f>ROUND([1]!Table32353[[#This Row],[Giá đất ở điều chỉnh, bổ sung]]*0.7,0)</f>
        <v>3430</v>
      </c>
      <c r="J75" s="373">
        <f>[1]!Table32353[[#This Row],[Giá đất ở điều chỉnh, bổ sung]]/[1]!Table32353[[#This Row],[Mức giá theo Quyết định 46/2019/ QĐ-UBND]]</f>
        <v>1.2894736842105265</v>
      </c>
      <c r="K75" s="537"/>
      <c r="L75" s="537">
        <f>[1]!Table32353[[#This Row],[Giá đất ở điều chỉnh, bổ sung]]/[1]!Table32353[[#This Row],[Mức giá theo Quyết định 46/2019/ QĐ-UBND]]</f>
        <v>1.2894736842105265</v>
      </c>
      <c r="M75" s="538"/>
      <c r="N75" s="184"/>
      <c r="O75" s="184"/>
      <c r="P75" s="539"/>
    </row>
    <row r="76" spans="1:16" x14ac:dyDescent="0.35">
      <c r="A76" s="159"/>
      <c r="B76" s="180" t="s">
        <v>123</v>
      </c>
      <c r="C76" s="534" t="s">
        <v>124</v>
      </c>
      <c r="D76" s="535">
        <v>3400</v>
      </c>
      <c r="E76" s="380">
        <f>[1]!Table32353[[#This Row],[Mức giá theo Quyết định 46/2019/ QĐ-UBND]]*1.1</f>
        <v>3740.0000000000005</v>
      </c>
      <c r="F76" s="380">
        <f>[1]!Table32353[[#This Row],[Mức giá theo Quyết định 46/2019/ QĐ-UBND]]*1.3</f>
        <v>4420</v>
      </c>
      <c r="G76" s="127">
        <v>11900</v>
      </c>
      <c r="H76" s="536">
        <f>ROUND([1]!Table32353[[#This Row],[Mức giá theo Quyết định 46/2019/ QĐ-UBND]]*1.3,-2)</f>
        <v>4400</v>
      </c>
      <c r="I76" s="536">
        <f>ROUND([1]!Table32353[[#This Row],[Giá đất ở điều chỉnh, bổ sung]]*0.7,0)</f>
        <v>3080</v>
      </c>
      <c r="J76" s="373">
        <f>[1]!Table32353[[#This Row],[Giá đất ở điều chỉnh, bổ sung]]/[1]!Table32353[[#This Row],[Mức giá theo Quyết định 46/2019/ QĐ-UBND]]</f>
        <v>1.2941176470588236</v>
      </c>
      <c r="K76" s="537"/>
      <c r="L76" s="537">
        <f>[1]!Table32353[[#This Row],[Giá đất ở điều chỉnh, bổ sung]]/[1]!Table32353[[#This Row],[Mức giá theo Quyết định 46/2019/ QĐ-UBND]]</f>
        <v>1.2941176470588236</v>
      </c>
      <c r="M76" s="538"/>
      <c r="N76" s="184"/>
      <c r="O76" s="184"/>
      <c r="P76" s="539"/>
    </row>
    <row r="77" spans="1:16" x14ac:dyDescent="0.35">
      <c r="A77" s="159"/>
      <c r="B77" s="180">
        <v>23</v>
      </c>
      <c r="C77" s="534" t="s">
        <v>125</v>
      </c>
      <c r="D77" s="535"/>
      <c r="E77" s="380">
        <f>[1]!Table32353[[#This Row],[Mức giá theo Quyết định 46/2019/ QĐ-UBND]]*1.1</f>
        <v>0</v>
      </c>
      <c r="F77" s="380"/>
      <c r="G77" s="127"/>
      <c r="H77" s="536"/>
      <c r="I77" s="536"/>
      <c r="J77" s="373"/>
      <c r="K77" s="537"/>
      <c r="L77" s="537"/>
      <c r="M77" s="538"/>
      <c r="N77" s="184"/>
      <c r="O77" s="184"/>
      <c r="P77" s="539"/>
    </row>
    <row r="78" spans="1:16" x14ac:dyDescent="0.35">
      <c r="A78" s="159"/>
      <c r="B78" s="180" t="s">
        <v>126</v>
      </c>
      <c r="C78" s="534" t="s">
        <v>68</v>
      </c>
      <c r="D78" s="535">
        <v>3799.9999999999995</v>
      </c>
      <c r="E78" s="380">
        <f>[1]!Table32353[[#This Row],[Mức giá theo Quyết định 46/2019/ QĐ-UBND]]*1.1</f>
        <v>4180</v>
      </c>
      <c r="F78" s="380">
        <f>[1]!Table32353[[#This Row],[Mức giá theo Quyết định 46/2019/ QĐ-UBND]]*1.3</f>
        <v>4940</v>
      </c>
      <c r="G78" s="127">
        <v>13300</v>
      </c>
      <c r="H78" s="536">
        <f>ROUND([1]!Table32353[[#This Row],[Mức giá theo Quyết định 46/2019/ QĐ-UBND]]*1.3,-2)</f>
        <v>4900</v>
      </c>
      <c r="I78" s="536">
        <f>ROUND([1]!Table32353[[#This Row],[Giá đất ở điều chỉnh, bổ sung]]*0.7,0)</f>
        <v>3430</v>
      </c>
      <c r="J78" s="373">
        <f>[1]!Table32353[[#This Row],[Giá đất ở điều chỉnh, bổ sung]]/[1]!Table32353[[#This Row],[Mức giá theo Quyết định 46/2019/ QĐ-UBND]]</f>
        <v>1.2894736842105265</v>
      </c>
      <c r="K78" s="537"/>
      <c r="L78" s="537">
        <f>[1]!Table32353[[#This Row],[Giá đất ở điều chỉnh, bổ sung]]/[1]!Table32353[[#This Row],[Mức giá theo Quyết định 46/2019/ QĐ-UBND]]</f>
        <v>1.2894736842105265</v>
      </c>
      <c r="M78" s="538"/>
      <c r="N78" s="184"/>
      <c r="O78" s="184"/>
      <c r="P78" s="539"/>
    </row>
    <row r="79" spans="1:16" x14ac:dyDescent="0.35">
      <c r="A79" s="159"/>
      <c r="B79" s="180" t="s">
        <v>127</v>
      </c>
      <c r="C79" s="534" t="s">
        <v>128</v>
      </c>
      <c r="D79" s="535">
        <v>2600</v>
      </c>
      <c r="E79" s="380">
        <f>[1]!Table32353[[#This Row],[Mức giá theo Quyết định 46/2019/ QĐ-UBND]]*1.1</f>
        <v>2860.0000000000005</v>
      </c>
      <c r="F79" s="380">
        <f>[1]!Table32353[[#This Row],[Mức giá theo Quyết định 46/2019/ QĐ-UBND]]*1.3</f>
        <v>3380</v>
      </c>
      <c r="G79" s="127">
        <v>9100</v>
      </c>
      <c r="H79" s="536">
        <f>ROUND([1]!Table32353[[#This Row],[Mức giá theo Quyết định 46/2019/ QĐ-UBND]]*1.3,-2)</f>
        <v>3400</v>
      </c>
      <c r="I79" s="536">
        <f>ROUND([1]!Table32353[[#This Row],[Giá đất ở điều chỉnh, bổ sung]]*0.7,0)</f>
        <v>2380</v>
      </c>
      <c r="J79" s="373">
        <f>[1]!Table32353[[#This Row],[Giá đất ở điều chỉnh, bổ sung]]/[1]!Table32353[[#This Row],[Mức giá theo Quyết định 46/2019/ QĐ-UBND]]</f>
        <v>1.3076923076923077</v>
      </c>
      <c r="K79" s="537"/>
      <c r="L79" s="537">
        <f>[1]!Table32353[[#This Row],[Giá đất ở điều chỉnh, bổ sung]]/[1]!Table32353[[#This Row],[Mức giá theo Quyết định 46/2019/ QĐ-UBND]]</f>
        <v>1.3076923076923077</v>
      </c>
      <c r="M79" s="538"/>
      <c r="N79" s="184"/>
      <c r="O79" s="184"/>
      <c r="P79" s="539"/>
    </row>
    <row r="80" spans="1:16" ht="28" x14ac:dyDescent="0.35">
      <c r="A80" s="159"/>
      <c r="B80" s="180">
        <v>24</v>
      </c>
      <c r="C80" s="534" t="s">
        <v>129</v>
      </c>
      <c r="D80" s="535"/>
      <c r="E80" s="380">
        <f>[1]!Table32353[[#This Row],[Mức giá theo Quyết định 46/2019/ QĐ-UBND]]*1.1</f>
        <v>0</v>
      </c>
      <c r="F80" s="380"/>
      <c r="G80" s="127"/>
      <c r="H80" s="536"/>
      <c r="I80" s="536"/>
      <c r="J80" s="373"/>
      <c r="K80" s="537"/>
      <c r="L80" s="537"/>
      <c r="M80" s="538" t="s">
        <v>131</v>
      </c>
      <c r="N80" s="184"/>
      <c r="O80" s="184"/>
      <c r="P80" s="539" t="s">
        <v>130</v>
      </c>
    </row>
    <row r="81" spans="1:16" x14ac:dyDescent="0.35">
      <c r="A81" s="159"/>
      <c r="B81" s="180" t="s">
        <v>132</v>
      </c>
      <c r="C81" s="534" t="s">
        <v>133</v>
      </c>
      <c r="D81" s="535">
        <v>3799.9999999999995</v>
      </c>
      <c r="E81" s="380">
        <f>[1]!Table32353[[#This Row],[Mức giá theo Quyết định 46/2019/ QĐ-UBND]]*1.1</f>
        <v>4180</v>
      </c>
      <c r="F81" s="380">
        <f>[1]!Table32353[[#This Row],[Mức giá theo Quyết định 46/2019/ QĐ-UBND]]*1.3</f>
        <v>4940</v>
      </c>
      <c r="G81" s="127">
        <v>13300</v>
      </c>
      <c r="H81" s="536">
        <f>ROUND([1]!Table32353[[#This Row],[Mức giá theo Quyết định 46/2019/ QĐ-UBND]]*1.3,-2)</f>
        <v>4900</v>
      </c>
      <c r="I81" s="536">
        <f>ROUND([1]!Table32353[[#This Row],[Giá đất ở điều chỉnh, bổ sung]]*0.7,0)</f>
        <v>3430</v>
      </c>
      <c r="J81" s="373">
        <f>[1]!Table32353[[#This Row],[Giá đất ở điều chỉnh, bổ sung]]/[1]!Table32353[[#This Row],[Mức giá theo Quyết định 46/2019/ QĐ-UBND]]</f>
        <v>1.2894736842105265</v>
      </c>
      <c r="K81" s="537"/>
      <c r="L81" s="537">
        <f>[1]!Table32353[[#This Row],[Giá đất ở điều chỉnh, bổ sung]]/[1]!Table32353[[#This Row],[Mức giá theo Quyết định 46/2019/ QĐ-UBND]]</f>
        <v>1.2894736842105265</v>
      </c>
      <c r="M81" s="538"/>
      <c r="N81" s="184"/>
      <c r="O81" s="184"/>
      <c r="P81" s="539"/>
    </row>
    <row r="82" spans="1:16" x14ac:dyDescent="0.35">
      <c r="A82" s="159"/>
      <c r="B82" s="180" t="s">
        <v>134</v>
      </c>
      <c r="C82" s="534" t="s">
        <v>135</v>
      </c>
      <c r="D82" s="535">
        <v>2600</v>
      </c>
      <c r="E82" s="380">
        <f>[1]!Table32353[[#This Row],[Mức giá theo Quyết định 46/2019/ QĐ-UBND]]*1.1</f>
        <v>2860.0000000000005</v>
      </c>
      <c r="F82" s="380">
        <f>[1]!Table32353[[#This Row],[Mức giá theo Quyết định 46/2019/ QĐ-UBND]]*1.3</f>
        <v>3380</v>
      </c>
      <c r="G82" s="127">
        <v>9100</v>
      </c>
      <c r="H82" s="536">
        <f>ROUND([1]!Table32353[[#This Row],[Mức giá theo Quyết định 46/2019/ QĐ-UBND]]*1.3,-2)</f>
        <v>3400</v>
      </c>
      <c r="I82" s="536">
        <f>ROUND([1]!Table32353[[#This Row],[Giá đất ở điều chỉnh, bổ sung]]*0.7,0)</f>
        <v>2380</v>
      </c>
      <c r="J82" s="373">
        <f>[1]!Table32353[[#This Row],[Giá đất ở điều chỉnh, bổ sung]]/[1]!Table32353[[#This Row],[Mức giá theo Quyết định 46/2019/ QĐ-UBND]]</f>
        <v>1.3076923076923077</v>
      </c>
      <c r="K82" s="537"/>
      <c r="L82" s="537">
        <f>[1]!Table32353[[#This Row],[Giá đất ở điều chỉnh, bổ sung]]/[1]!Table32353[[#This Row],[Mức giá theo Quyết định 46/2019/ QĐ-UBND]]</f>
        <v>1.3076923076923077</v>
      </c>
      <c r="M82" s="538"/>
      <c r="N82" s="184"/>
      <c r="O82" s="184"/>
      <c r="P82" s="539"/>
    </row>
    <row r="83" spans="1:16" x14ac:dyDescent="0.35">
      <c r="A83" s="159"/>
      <c r="B83" s="180">
        <v>25</v>
      </c>
      <c r="C83" s="534" t="s">
        <v>136</v>
      </c>
      <c r="D83" s="535"/>
      <c r="E83" s="380">
        <f>[1]!Table32353[[#This Row],[Mức giá theo Quyết định 46/2019/ QĐ-UBND]]*1.1</f>
        <v>0</v>
      </c>
      <c r="F83" s="380"/>
      <c r="G83" s="127"/>
      <c r="H83" s="536"/>
      <c r="I83" s="536"/>
      <c r="J83" s="373"/>
      <c r="K83" s="537"/>
      <c r="L83" s="537"/>
      <c r="M83" s="538"/>
      <c r="N83" s="184"/>
      <c r="O83" s="184"/>
      <c r="P83" s="539"/>
    </row>
    <row r="84" spans="1:16" x14ac:dyDescent="0.35">
      <c r="A84" s="159"/>
      <c r="B84" s="180" t="s">
        <v>137</v>
      </c>
      <c r="C84" s="534" t="s">
        <v>68</v>
      </c>
      <c r="D84" s="535">
        <v>5400</v>
      </c>
      <c r="E84" s="380">
        <f>[1]!Table32353[[#This Row],[Mức giá theo Quyết định 46/2019/ QĐ-UBND]]*1.1</f>
        <v>5940.0000000000009</v>
      </c>
      <c r="F84" s="380">
        <f>[1]!Table32353[[#This Row],[Mức giá theo Quyết định 46/2019/ QĐ-UBND]]*1.3</f>
        <v>7020</v>
      </c>
      <c r="G84" s="127">
        <v>18900</v>
      </c>
      <c r="H84" s="536">
        <f>ROUND([1]!Table32353[[#This Row],[Mức giá theo Quyết định 46/2019/ QĐ-UBND]]*1.3,-2)</f>
        <v>7000</v>
      </c>
      <c r="I84" s="536">
        <f>ROUND([1]!Table32353[[#This Row],[Giá đất ở điều chỉnh, bổ sung]]*0.7,0)</f>
        <v>4900</v>
      </c>
      <c r="J84" s="373">
        <f>[1]!Table32353[[#This Row],[Giá đất ở điều chỉnh, bổ sung]]/[1]!Table32353[[#This Row],[Mức giá theo Quyết định 46/2019/ QĐ-UBND]]</f>
        <v>1.2962962962962963</v>
      </c>
      <c r="K84" s="537"/>
      <c r="L84" s="537">
        <f>[1]!Table32353[[#This Row],[Giá đất ở điều chỉnh, bổ sung]]/[1]!Table32353[[#This Row],[Mức giá theo Quyết định 46/2019/ QĐ-UBND]]</f>
        <v>1.2962962962962963</v>
      </c>
      <c r="M84" s="538"/>
      <c r="N84" s="184"/>
      <c r="O84" s="184"/>
      <c r="P84" s="539"/>
    </row>
    <row r="85" spans="1:16" ht="31" x14ac:dyDescent="0.35">
      <c r="A85" s="159"/>
      <c r="B85" s="180" t="s">
        <v>138</v>
      </c>
      <c r="C85" s="534" t="s">
        <v>139</v>
      </c>
      <c r="D85" s="535">
        <v>4200</v>
      </c>
      <c r="E85" s="380">
        <f>[1]!Table32353[[#This Row],[Mức giá theo Quyết định 46/2019/ QĐ-UBND]]*1.1</f>
        <v>4620</v>
      </c>
      <c r="F85" s="380">
        <f>[1]!Table32353[[#This Row],[Mức giá theo Quyết định 46/2019/ QĐ-UBND]]*1.3</f>
        <v>5460</v>
      </c>
      <c r="G85" s="127">
        <v>14700</v>
      </c>
      <c r="H85" s="536">
        <f>ROUND([1]!Table32353[[#This Row],[Mức giá theo Quyết định 46/2019/ QĐ-UBND]]*1.3,-2)</f>
        <v>5500</v>
      </c>
      <c r="I85" s="536">
        <f>ROUND([1]!Table32353[[#This Row],[Giá đất ở điều chỉnh, bổ sung]]*0.7,0)</f>
        <v>3850</v>
      </c>
      <c r="J85" s="373">
        <f>[1]!Table32353[[#This Row],[Giá đất ở điều chỉnh, bổ sung]]/[1]!Table32353[[#This Row],[Mức giá theo Quyết định 46/2019/ QĐ-UBND]]</f>
        <v>1.3095238095238095</v>
      </c>
      <c r="K85" s="537"/>
      <c r="L85" s="537">
        <f>[1]!Table32353[[#This Row],[Giá đất ở điều chỉnh, bổ sung]]/[1]!Table32353[[#This Row],[Mức giá theo Quyết định 46/2019/ QĐ-UBND]]</f>
        <v>1.3095238095238095</v>
      </c>
      <c r="M85" s="538"/>
      <c r="N85" s="184"/>
      <c r="O85" s="184"/>
      <c r="P85" s="539"/>
    </row>
    <row r="86" spans="1:16" ht="31" x14ac:dyDescent="0.35">
      <c r="A86" s="159"/>
      <c r="B86" s="180" t="s">
        <v>141</v>
      </c>
      <c r="C86" s="534" t="s">
        <v>142</v>
      </c>
      <c r="D86" s="535">
        <v>1799.9999999999998</v>
      </c>
      <c r="E86" s="380">
        <f>[1]!Table32353[[#This Row],[Mức giá theo Quyết định 46/2019/ QĐ-UBND]]*1.1</f>
        <v>1980</v>
      </c>
      <c r="F86" s="380">
        <f>[1]!Table32353[[#This Row],[Mức giá theo Quyết định 46/2019/ QĐ-UBND]]*1.3</f>
        <v>2340</v>
      </c>
      <c r="G86" s="127">
        <v>12000</v>
      </c>
      <c r="H86" s="536">
        <f>ROUND([1]!Table32353[[#This Row],[Mức giá theo Quyết định 46/2019/ QĐ-UBND]]*1.3,-2)</f>
        <v>2300</v>
      </c>
      <c r="I86" s="536">
        <f>ROUND([1]!Table32353[[#This Row],[Giá đất ở điều chỉnh, bổ sung]]*0.7,0)</f>
        <v>1610</v>
      </c>
      <c r="J86" s="373">
        <f>[1]!Table32353[[#This Row],[Giá đất ở điều chỉnh, bổ sung]]/[1]!Table32353[[#This Row],[Mức giá theo Quyết định 46/2019/ QĐ-UBND]]</f>
        <v>1.2777777777777779</v>
      </c>
      <c r="K86" s="537"/>
      <c r="L86" s="537">
        <f>[1]!Table32353[[#This Row],[Giá đất ở điều chỉnh, bổ sung]]/[1]!Table32353[[#This Row],[Mức giá theo Quyết định 46/2019/ QĐ-UBND]]</f>
        <v>1.2777777777777779</v>
      </c>
      <c r="M86" s="538"/>
      <c r="N86" s="184"/>
      <c r="O86" s="184"/>
      <c r="P86" s="539"/>
    </row>
    <row r="87" spans="1:16" ht="46.5" x14ac:dyDescent="0.35">
      <c r="A87" s="159"/>
      <c r="B87" s="180" t="s">
        <v>144</v>
      </c>
      <c r="C87" s="534" t="s">
        <v>145</v>
      </c>
      <c r="D87" s="535">
        <v>2700</v>
      </c>
      <c r="E87" s="380">
        <f>[1]!Table32353[[#This Row],[Mức giá theo Quyết định 46/2019/ QĐ-UBND]]*1.1</f>
        <v>2970.0000000000005</v>
      </c>
      <c r="F87" s="380">
        <f>[1]!Table32353[[#This Row],[Mức giá theo Quyết định 46/2019/ QĐ-UBND]]*1.3</f>
        <v>3510</v>
      </c>
      <c r="G87" s="127">
        <v>9450</v>
      </c>
      <c r="H87" s="536">
        <f>ROUND([1]!Table32353[[#This Row],[Mức giá theo Quyết định 46/2019/ QĐ-UBND]]*1.3,-2)</f>
        <v>3500</v>
      </c>
      <c r="I87" s="536">
        <f>ROUND([1]!Table32353[[#This Row],[Giá đất ở điều chỉnh, bổ sung]]*0.7,0)</f>
        <v>2450</v>
      </c>
      <c r="J87" s="373">
        <f>[1]!Table32353[[#This Row],[Giá đất ở điều chỉnh, bổ sung]]/[1]!Table32353[[#This Row],[Mức giá theo Quyết định 46/2019/ QĐ-UBND]]</f>
        <v>1.2962962962962963</v>
      </c>
      <c r="K87" s="537"/>
      <c r="L87" s="537">
        <f>[1]!Table32353[[#This Row],[Giá đất ở điều chỉnh, bổ sung]]/[1]!Table32353[[#This Row],[Mức giá theo Quyết định 46/2019/ QĐ-UBND]]</f>
        <v>1.2962962962962963</v>
      </c>
      <c r="M87" s="538"/>
      <c r="N87" s="434"/>
      <c r="O87" s="434"/>
      <c r="P87" s="539"/>
    </row>
    <row r="88" spans="1:16" ht="31" x14ac:dyDescent="0.35">
      <c r="A88" s="159"/>
      <c r="B88" s="359">
        <v>26</v>
      </c>
      <c r="C88" s="65" t="s">
        <v>7115</v>
      </c>
      <c r="D88" s="372"/>
      <c r="E88" s="380">
        <f>[1]!Table32353[[#This Row],[Mức giá theo Quyết định 46/2019/ QĐ-UBND]]*1.1</f>
        <v>0</v>
      </c>
      <c r="F88" s="380">
        <f>[1]!Table32353[[#This Row],[Mức giá theo Quyết định 46/2019/ QĐ-UBND]]*1.3</f>
        <v>0</v>
      </c>
      <c r="G88" s="377"/>
      <c r="H88" s="536"/>
      <c r="I88" s="536"/>
      <c r="J88" s="373"/>
      <c r="K88" s="537"/>
      <c r="L88" s="537"/>
      <c r="M88" s="538" t="s">
        <v>146</v>
      </c>
      <c r="N88" s="434"/>
      <c r="O88" s="434"/>
      <c r="P88" s="539" t="s">
        <v>146</v>
      </c>
    </row>
    <row r="89" spans="1:16" x14ac:dyDescent="0.35">
      <c r="A89" s="159"/>
      <c r="B89" s="181" t="s">
        <v>147</v>
      </c>
      <c r="C89" s="65" t="s">
        <v>148</v>
      </c>
      <c r="D89" s="371"/>
      <c r="E89" s="380"/>
      <c r="F89" s="380"/>
      <c r="G89" s="355">
        <v>17000</v>
      </c>
      <c r="H89" s="536">
        <v>4200</v>
      </c>
      <c r="I89" s="536">
        <f>ROUND([1]!Table32353[[#This Row],[Giá đất ở điều chỉnh, bổ sung]]*0.7,0)</f>
        <v>2940</v>
      </c>
      <c r="J89" s="373" t="e">
        <f>[1]!Table32353[[#This Row],[Giá đất ở điều chỉnh, bổ sung]]/[1]!Table32353[[#This Row],[Mức giá theo Quyết định 46/2019/ QĐ-UBND]]</f>
        <v>#DIV/0!</v>
      </c>
      <c r="K89" s="537"/>
      <c r="L89" s="537"/>
      <c r="M89" s="544" t="s">
        <v>160</v>
      </c>
      <c r="N89" s="434"/>
      <c r="O89" s="434"/>
      <c r="P89" s="245"/>
    </row>
    <row r="90" spans="1:16" x14ac:dyDescent="0.35">
      <c r="A90" s="159"/>
      <c r="B90" s="359" t="s">
        <v>149</v>
      </c>
      <c r="C90" s="65" t="s">
        <v>150</v>
      </c>
      <c r="D90" s="371"/>
      <c r="E90" s="380"/>
      <c r="F90" s="380"/>
      <c r="G90" s="355">
        <v>14200</v>
      </c>
      <c r="H90" s="536">
        <v>4000</v>
      </c>
      <c r="I90" s="536">
        <f>ROUND([1]!Table32353[[#This Row],[Giá đất ở điều chỉnh, bổ sung]]*0.7,0)</f>
        <v>2800</v>
      </c>
      <c r="J90" s="373" t="e">
        <f>[1]!Table32353[[#This Row],[Giá đất ở điều chỉnh, bổ sung]]/[1]!Table32353[[#This Row],[Mức giá theo Quyết định 46/2019/ QĐ-UBND]]</f>
        <v>#DIV/0!</v>
      </c>
      <c r="K90" s="537"/>
      <c r="L90" s="537"/>
      <c r="M90" s="544" t="s">
        <v>151</v>
      </c>
      <c r="N90" s="434"/>
      <c r="O90" s="434"/>
      <c r="P90" s="245"/>
    </row>
    <row r="91" spans="1:16" x14ac:dyDescent="0.35">
      <c r="A91" s="159"/>
      <c r="B91" s="359" t="s">
        <v>152</v>
      </c>
      <c r="C91" s="65" t="s">
        <v>153</v>
      </c>
      <c r="D91" s="371"/>
      <c r="E91" s="380"/>
      <c r="F91" s="380"/>
      <c r="G91" s="355">
        <v>12300</v>
      </c>
      <c r="H91" s="536">
        <v>3500</v>
      </c>
      <c r="I91" s="536">
        <f>ROUND([1]!Table32353[[#This Row],[Giá đất ở điều chỉnh, bổ sung]]*0.7,0)</f>
        <v>2450</v>
      </c>
      <c r="J91" s="373" t="e">
        <f>[1]!Table32353[[#This Row],[Giá đất ở điều chỉnh, bổ sung]]/[1]!Table32353[[#This Row],[Mức giá theo Quyết định 46/2019/ QĐ-UBND]]</f>
        <v>#DIV/0!</v>
      </c>
      <c r="K91" s="537"/>
      <c r="L91" s="537"/>
      <c r="M91" s="544" t="s">
        <v>154</v>
      </c>
      <c r="N91" s="434"/>
      <c r="O91" s="434"/>
      <c r="P91" s="245"/>
    </row>
    <row r="92" spans="1:16" x14ac:dyDescent="0.35">
      <c r="A92" s="159"/>
      <c r="B92" s="359">
        <v>27</v>
      </c>
      <c r="C92" s="65" t="s">
        <v>155</v>
      </c>
      <c r="D92" s="372"/>
      <c r="E92" s="380">
        <f>[1]!Table32353[[#This Row],[Mức giá theo Quyết định 46/2019/ QĐ-UBND]]*1.1</f>
        <v>0</v>
      </c>
      <c r="F92" s="380">
        <f>[1]!Table32353[[#This Row],[Mức giá theo Quyết định 46/2019/ QĐ-UBND]]*1.3</f>
        <v>0</v>
      </c>
      <c r="G92" s="377"/>
      <c r="H92" s="536"/>
      <c r="I92" s="536"/>
      <c r="J92" s="373"/>
      <c r="K92" s="537"/>
      <c r="L92" s="537"/>
      <c r="M92" s="538" t="s">
        <v>146</v>
      </c>
      <c r="N92" s="434"/>
      <c r="O92" s="434"/>
      <c r="P92" s="539" t="s">
        <v>146</v>
      </c>
    </row>
    <row r="93" spans="1:16" x14ac:dyDescent="0.35">
      <c r="A93" s="159"/>
      <c r="B93" s="159" t="s">
        <v>156</v>
      </c>
      <c r="C93" s="534" t="s">
        <v>157</v>
      </c>
      <c r="D93" s="545"/>
      <c r="E93" s="186"/>
      <c r="F93" s="379"/>
      <c r="G93" s="546"/>
      <c r="H93" s="384">
        <v>7000</v>
      </c>
      <c r="I93" s="536">
        <f>ROUND([1]!Table32353[[#This Row],[Giá đất ở điều chỉnh, bổ sung]]*0.7,0)</f>
        <v>4900</v>
      </c>
      <c r="J93" s="373" t="e">
        <f>[1]!Table32353[[#This Row],[Giá đất ở điều chỉnh, bổ sung]]/[1]!Table32353[[#This Row],[Mức giá theo Quyết định 46/2019/ QĐ-UBND]]</f>
        <v>#DIV/0!</v>
      </c>
      <c r="K93" s="543"/>
      <c r="L93" s="543"/>
      <c r="M93" s="547"/>
      <c r="N93" s="434"/>
      <c r="O93" s="434"/>
      <c r="P93" s="548"/>
    </row>
    <row r="94" spans="1:16" x14ac:dyDescent="0.35">
      <c r="A94" s="159"/>
      <c r="B94" s="181" t="s">
        <v>158</v>
      </c>
      <c r="C94" s="65" t="s">
        <v>159</v>
      </c>
      <c r="D94" s="371">
        <v>2700</v>
      </c>
      <c r="E94" s="380"/>
      <c r="F94" s="380">
        <f>[1]!Table32353[[#This Row],[Mức giá theo Quyết định 46/2019/ QĐ-UBND]]*1.35</f>
        <v>3645.0000000000005</v>
      </c>
      <c r="G94" s="355">
        <v>17000</v>
      </c>
      <c r="H94" s="536">
        <v>4200</v>
      </c>
      <c r="I94" s="536">
        <f>ROUND([1]!Table32353[[#This Row],[Giá đất ở điều chỉnh, bổ sung]]*0.7,0)</f>
        <v>2940</v>
      </c>
      <c r="J94" s="373">
        <f>[1]!Table32353[[#This Row],[Giá đất ở điều chỉnh, bổ sung]]/[1]!Table32353[[#This Row],[Mức giá theo Quyết định 46/2019/ QĐ-UBND]]</f>
        <v>1.5555555555555556</v>
      </c>
      <c r="K94" s="537"/>
      <c r="L94" s="537"/>
      <c r="M94" s="544" t="s">
        <v>160</v>
      </c>
      <c r="N94" s="434"/>
      <c r="O94" s="434"/>
      <c r="P94" s="245"/>
    </row>
    <row r="95" spans="1:16" x14ac:dyDescent="0.35">
      <c r="A95" s="159"/>
      <c r="B95" s="181" t="s">
        <v>161</v>
      </c>
      <c r="C95" s="65" t="s">
        <v>150</v>
      </c>
      <c r="D95" s="371"/>
      <c r="E95" s="380"/>
      <c r="F95" s="380"/>
      <c r="G95" s="355">
        <v>14200</v>
      </c>
      <c r="H95" s="536">
        <v>4000</v>
      </c>
      <c r="I95" s="536">
        <f>ROUND([1]!Table32353[[#This Row],[Giá đất ở điều chỉnh, bổ sung]]*0.7,0)</f>
        <v>2800</v>
      </c>
      <c r="J95" s="373" t="e">
        <f>[1]!Table32353[[#This Row],[Giá đất ở điều chỉnh, bổ sung]]/[1]!Table32353[[#This Row],[Mức giá theo Quyết định 46/2019/ QĐ-UBND]]</f>
        <v>#DIV/0!</v>
      </c>
      <c r="K95" s="537"/>
      <c r="L95" s="537"/>
      <c r="M95" s="544" t="s">
        <v>151</v>
      </c>
      <c r="N95" s="434"/>
      <c r="O95" s="434"/>
      <c r="P95" s="245"/>
    </row>
    <row r="96" spans="1:16" x14ac:dyDescent="0.35">
      <c r="A96" s="159"/>
      <c r="B96" s="181" t="s">
        <v>162</v>
      </c>
      <c r="C96" s="65" t="s">
        <v>153</v>
      </c>
      <c r="D96" s="371"/>
      <c r="E96" s="380"/>
      <c r="F96" s="380"/>
      <c r="G96" s="355">
        <v>12300</v>
      </c>
      <c r="H96" s="536">
        <v>3500</v>
      </c>
      <c r="I96" s="536">
        <f>ROUND([1]!Table32353[[#This Row],[Giá đất ở điều chỉnh, bổ sung]]*0.7,0)</f>
        <v>2450</v>
      </c>
      <c r="J96" s="373" t="e">
        <f>[1]!Table32353[[#This Row],[Giá đất ở điều chỉnh, bổ sung]]/[1]!Table32353[[#This Row],[Mức giá theo Quyết định 46/2019/ QĐ-UBND]]</f>
        <v>#DIV/0!</v>
      </c>
      <c r="K96" s="537"/>
      <c r="L96" s="537"/>
      <c r="M96" s="544" t="s">
        <v>154</v>
      </c>
      <c r="N96" s="184"/>
      <c r="O96" s="184"/>
      <c r="P96" s="245"/>
    </row>
    <row r="97" spans="1:16" ht="31" x14ac:dyDescent="0.35">
      <c r="A97" s="159"/>
      <c r="B97" s="180">
        <v>28</v>
      </c>
      <c r="C97" s="534" t="s">
        <v>163</v>
      </c>
      <c r="D97" s="535"/>
      <c r="E97" s="380">
        <f>[1]!Table32353[[#This Row],[Mức giá theo Quyết định 46/2019/ QĐ-UBND]]*1.1</f>
        <v>0</v>
      </c>
      <c r="F97" s="380"/>
      <c r="G97" s="127"/>
      <c r="H97" s="536"/>
      <c r="I97" s="536"/>
      <c r="J97" s="373"/>
      <c r="K97" s="537"/>
      <c r="L97" s="537"/>
      <c r="M97" s="538" t="s">
        <v>165</v>
      </c>
      <c r="N97" s="184"/>
      <c r="O97" s="184"/>
      <c r="P97" s="539" t="s">
        <v>164</v>
      </c>
    </row>
    <row r="98" spans="1:16" x14ac:dyDescent="0.35">
      <c r="A98" s="159"/>
      <c r="B98" s="180" t="s">
        <v>166</v>
      </c>
      <c r="C98" s="534" t="s">
        <v>68</v>
      </c>
      <c r="D98" s="535">
        <v>3400</v>
      </c>
      <c r="E98" s="380">
        <f>[1]!Table32353[[#This Row],[Mức giá theo Quyết định 46/2019/ QĐ-UBND]]*1.1</f>
        <v>3740.0000000000005</v>
      </c>
      <c r="F98" s="380">
        <f>[1]!Table32353[[#This Row],[Mức giá theo Quyết định 46/2019/ QĐ-UBND]]*1.3</f>
        <v>4420</v>
      </c>
      <c r="G98" s="127">
        <v>11900</v>
      </c>
      <c r="H98" s="536">
        <f>ROUND([1]!Table32353[[#This Row],[Mức giá theo Quyết định 46/2019/ QĐ-UBND]]*1.3,-2)</f>
        <v>4400</v>
      </c>
      <c r="I98" s="536">
        <f>ROUND([1]!Table32353[[#This Row],[Giá đất ở điều chỉnh, bổ sung]]*0.7,0)</f>
        <v>3080</v>
      </c>
      <c r="J98" s="373">
        <f>[1]!Table32353[[#This Row],[Giá đất ở điều chỉnh, bổ sung]]/[1]!Table32353[[#This Row],[Mức giá theo Quyết định 46/2019/ QĐ-UBND]]</f>
        <v>1.2941176470588236</v>
      </c>
      <c r="K98" s="537"/>
      <c r="L98" s="537">
        <f>[1]!Table32353[[#This Row],[Giá đất ở điều chỉnh, bổ sung]]/[1]!Table32353[[#This Row],[Mức giá theo Quyết định 46/2019/ QĐ-UBND]]</f>
        <v>1.2941176470588236</v>
      </c>
      <c r="M98" s="538"/>
      <c r="N98" s="184"/>
      <c r="O98" s="184"/>
      <c r="P98" s="539"/>
    </row>
    <row r="99" spans="1:16" ht="31" x14ac:dyDescent="0.35">
      <c r="A99" s="159"/>
      <c r="B99" s="180" t="s">
        <v>167</v>
      </c>
      <c r="C99" s="534" t="s">
        <v>168</v>
      </c>
      <c r="D99" s="535">
        <v>2400</v>
      </c>
      <c r="E99" s="380">
        <f>[1]!Table32353[[#This Row],[Mức giá theo Quyết định 46/2019/ QĐ-UBND]]*1.1</f>
        <v>2640</v>
      </c>
      <c r="F99" s="380">
        <f>[1]!Table32353[[#This Row],[Mức giá theo Quyết định 46/2019/ QĐ-UBND]]*1.3</f>
        <v>3120</v>
      </c>
      <c r="G99" s="127">
        <v>8400</v>
      </c>
      <c r="H99" s="536">
        <f>ROUND([1]!Table32353[[#This Row],[Mức giá theo Quyết định 46/2019/ QĐ-UBND]]*1.3,-2)</f>
        <v>3100</v>
      </c>
      <c r="I99" s="536">
        <f>ROUND([1]!Table32353[[#This Row],[Giá đất ở điều chỉnh, bổ sung]]*0.7,0)</f>
        <v>2170</v>
      </c>
      <c r="J99" s="373">
        <f>[1]!Table32353[[#This Row],[Giá đất ở điều chỉnh, bổ sung]]/[1]!Table32353[[#This Row],[Mức giá theo Quyết định 46/2019/ QĐ-UBND]]</f>
        <v>1.2916666666666667</v>
      </c>
      <c r="K99" s="537"/>
      <c r="L99" s="537">
        <f>[1]!Table32353[[#This Row],[Giá đất ở điều chỉnh, bổ sung]]/[1]!Table32353[[#This Row],[Mức giá theo Quyết định 46/2019/ QĐ-UBND]]</f>
        <v>1.2916666666666667</v>
      </c>
      <c r="M99" s="538"/>
      <c r="N99" s="184"/>
      <c r="O99" s="184"/>
      <c r="P99" s="539"/>
    </row>
    <row r="100" spans="1:16" ht="46.5" x14ac:dyDescent="0.35">
      <c r="A100" s="159"/>
      <c r="B100" s="180" t="s">
        <v>170</v>
      </c>
      <c r="C100" s="534" t="s">
        <v>171</v>
      </c>
      <c r="D100" s="535">
        <v>1800</v>
      </c>
      <c r="E100" s="380">
        <f>[1]!Table32353[[#This Row],[Mức giá theo Quyết định 46/2019/ QĐ-UBND]]*1.1</f>
        <v>1980.0000000000002</v>
      </c>
      <c r="F100" s="380">
        <f>[1]!Table32353[[#This Row],[Mức giá theo Quyết định 46/2019/ QĐ-UBND]]*1.3</f>
        <v>2340</v>
      </c>
      <c r="G100" s="127">
        <v>6300</v>
      </c>
      <c r="H100" s="536">
        <f>ROUND([1]!Table32353[[#This Row],[Mức giá theo Quyết định 46/2019/ QĐ-UBND]]*1.3,-2)</f>
        <v>2300</v>
      </c>
      <c r="I100" s="536">
        <f>ROUND([1]!Table32353[[#This Row],[Giá đất ở điều chỉnh, bổ sung]]*0.7,0)</f>
        <v>1610</v>
      </c>
      <c r="J100" s="373">
        <f>[1]!Table32353[[#This Row],[Giá đất ở điều chỉnh, bổ sung]]/[1]!Table32353[[#This Row],[Mức giá theo Quyết định 46/2019/ QĐ-UBND]]</f>
        <v>1.2777777777777777</v>
      </c>
      <c r="K100" s="537"/>
      <c r="L100" s="537">
        <f>[1]!Table32353[[#This Row],[Giá đất ở điều chỉnh, bổ sung]]/[1]!Table32353[[#This Row],[Mức giá theo Quyết định 46/2019/ QĐ-UBND]]</f>
        <v>1.2777777777777777</v>
      </c>
      <c r="M100" s="538"/>
      <c r="N100" s="184"/>
      <c r="O100" s="184"/>
      <c r="P100" s="539"/>
    </row>
    <row r="101" spans="1:16" ht="28" x14ac:dyDescent="0.35">
      <c r="A101" s="159"/>
      <c r="B101" s="180">
        <v>29</v>
      </c>
      <c r="C101" s="549" t="s">
        <v>172</v>
      </c>
      <c r="D101" s="550"/>
      <c r="E101" s="380">
        <f>[1]!Table32353[[#This Row],[Mức giá theo Quyết định 46/2019/ QĐ-UBND]]*1.1</f>
        <v>0</v>
      </c>
      <c r="F101" s="380">
        <f>[1]!Table32353[[#This Row],[Mức giá theo Quyết định 46/2019/ QĐ-UBND]]*1.3</f>
        <v>0</v>
      </c>
      <c r="G101" s="127"/>
      <c r="H101" s="536"/>
      <c r="I101" s="536"/>
      <c r="J101" s="373"/>
      <c r="K101" s="537"/>
      <c r="L101" s="537"/>
      <c r="M101" s="538" t="s">
        <v>173</v>
      </c>
      <c r="N101" s="184"/>
      <c r="O101" s="184"/>
      <c r="P101" s="539" t="s">
        <v>5562</v>
      </c>
    </row>
    <row r="102" spans="1:16" ht="31" x14ac:dyDescent="0.35">
      <c r="A102" s="159"/>
      <c r="B102" s="180" t="s">
        <v>174</v>
      </c>
      <c r="C102" s="549" t="s">
        <v>5402</v>
      </c>
      <c r="D102" s="550"/>
      <c r="E102" s="380"/>
      <c r="F102" s="380"/>
      <c r="G102" s="127">
        <v>12000</v>
      </c>
      <c r="H102" s="536">
        <f>ROUND(6500*1.3*0.85,-2)</f>
        <v>7200</v>
      </c>
      <c r="I102" s="536">
        <f>ROUND([1]!Table32353[[#This Row],[Giá đất ở điều chỉnh, bổ sung]]*0.7,0)</f>
        <v>5040</v>
      </c>
      <c r="J102" s="373" t="e">
        <f>[1]!Table32353[[#This Row],[Giá đất ở điều chỉnh, bổ sung]]/[1]!Table32353[[#This Row],[Mức giá theo Quyết định 46/2019/ QĐ-UBND]]</f>
        <v>#DIV/0!</v>
      </c>
      <c r="K102" s="537"/>
      <c r="L102" s="537"/>
      <c r="M102" s="538" t="s">
        <v>175</v>
      </c>
      <c r="N102" s="184"/>
      <c r="O102" s="184"/>
      <c r="P102" s="539" t="s">
        <v>175</v>
      </c>
    </row>
    <row r="103" spans="1:16" ht="28" x14ac:dyDescent="0.35">
      <c r="A103" s="159"/>
      <c r="B103" s="180" t="s">
        <v>176</v>
      </c>
      <c r="C103" s="549" t="s">
        <v>177</v>
      </c>
      <c r="D103" s="550"/>
      <c r="E103" s="380"/>
      <c r="F103" s="380"/>
      <c r="G103" s="127">
        <v>12000</v>
      </c>
      <c r="H103" s="536">
        <f>ROUND(5200*1.2*0.85,-2)</f>
        <v>5300</v>
      </c>
      <c r="I103" s="536">
        <f>ROUND([1]!Table32353[[#This Row],[Giá đất ở điều chỉnh, bổ sung]]*0.7,0)</f>
        <v>3710</v>
      </c>
      <c r="J103" s="373" t="e">
        <f>[1]!Table32353[[#This Row],[Giá đất ở điều chỉnh, bổ sung]]/[1]!Table32353[[#This Row],[Mức giá theo Quyết định 46/2019/ QĐ-UBND]]</f>
        <v>#DIV/0!</v>
      </c>
      <c r="K103" s="537"/>
      <c r="L103" s="537"/>
      <c r="M103" s="538" t="s">
        <v>178</v>
      </c>
      <c r="N103" s="184"/>
      <c r="O103" s="184"/>
      <c r="P103" s="539" t="s">
        <v>178</v>
      </c>
    </row>
    <row r="104" spans="1:16" x14ac:dyDescent="0.35">
      <c r="A104" s="159"/>
      <c r="B104" s="180">
        <v>30</v>
      </c>
      <c r="C104" s="534" t="s">
        <v>179</v>
      </c>
      <c r="D104" s="535"/>
      <c r="E104" s="380">
        <f>[1]!Table32353[[#This Row],[Mức giá theo Quyết định 46/2019/ QĐ-UBND]]*1.1</f>
        <v>0</v>
      </c>
      <c r="F104" s="380"/>
      <c r="G104" s="127"/>
      <c r="H104" s="536"/>
      <c r="I104" s="536"/>
      <c r="J104" s="373"/>
      <c r="K104" s="537"/>
      <c r="L104" s="537"/>
      <c r="M104" s="538" t="s">
        <v>181</v>
      </c>
      <c r="N104" s="184"/>
      <c r="O104" s="184"/>
      <c r="P104" s="539" t="s">
        <v>180</v>
      </c>
    </row>
    <row r="105" spans="1:16" x14ac:dyDescent="0.35">
      <c r="A105" s="159"/>
      <c r="B105" s="180" t="s">
        <v>182</v>
      </c>
      <c r="C105" s="534" t="s">
        <v>68</v>
      </c>
      <c r="D105" s="535">
        <v>2400</v>
      </c>
      <c r="E105" s="380">
        <f>[1]!Table32353[[#This Row],[Mức giá theo Quyết định 46/2019/ QĐ-UBND]]*1.1</f>
        <v>2640</v>
      </c>
      <c r="F105" s="380">
        <f>[1]!Table32353[[#This Row],[Mức giá theo Quyết định 46/2019/ QĐ-UBND]]*1.3</f>
        <v>3120</v>
      </c>
      <c r="G105" s="127">
        <v>8400</v>
      </c>
      <c r="H105" s="536">
        <f>ROUND([1]!Table32353[[#This Row],[Mức giá theo Quyết định 46/2019/ QĐ-UBND]]*1.3,-2)</f>
        <v>3100</v>
      </c>
      <c r="I105" s="536">
        <f>ROUND([1]!Table32353[[#This Row],[Giá đất ở điều chỉnh, bổ sung]]*0.7,0)</f>
        <v>2170</v>
      </c>
      <c r="J105" s="373">
        <f>[1]!Table32353[[#This Row],[Giá đất ở điều chỉnh, bổ sung]]/[1]!Table32353[[#This Row],[Mức giá theo Quyết định 46/2019/ QĐ-UBND]]</f>
        <v>1.2916666666666667</v>
      </c>
      <c r="K105" s="537"/>
      <c r="L105" s="537">
        <f>[1]!Table32353[[#This Row],[Giá đất ở điều chỉnh, bổ sung]]/[1]!Table32353[[#This Row],[Mức giá theo Quyết định 46/2019/ QĐ-UBND]]</f>
        <v>1.2916666666666667</v>
      </c>
      <c r="M105" s="538"/>
      <c r="N105" s="184"/>
      <c r="O105" s="184"/>
      <c r="P105" s="539"/>
    </row>
    <row r="106" spans="1:16" x14ac:dyDescent="0.35">
      <c r="A106" s="159"/>
      <c r="B106" s="180" t="s">
        <v>183</v>
      </c>
      <c r="C106" s="534" t="s">
        <v>184</v>
      </c>
      <c r="D106" s="535">
        <v>1999.9999999999998</v>
      </c>
      <c r="E106" s="380">
        <f>[1]!Table32353[[#This Row],[Mức giá theo Quyết định 46/2019/ QĐ-UBND]]*1.1</f>
        <v>2200</v>
      </c>
      <c r="F106" s="380">
        <f>[1]!Table32353[[#This Row],[Mức giá theo Quyết định 46/2019/ QĐ-UBND]]*1.3</f>
        <v>2600</v>
      </c>
      <c r="G106" s="127">
        <v>7000</v>
      </c>
      <c r="H106" s="536">
        <f>ROUND([1]!Table32353[[#This Row],[Mức giá theo Quyết định 46/2019/ QĐ-UBND]]*1.3,-2)</f>
        <v>2600</v>
      </c>
      <c r="I106" s="536">
        <f>ROUND([1]!Table32353[[#This Row],[Giá đất ở điều chỉnh, bổ sung]]*0.7,0)</f>
        <v>1820</v>
      </c>
      <c r="J106" s="373">
        <f>[1]!Table32353[[#This Row],[Giá đất ở điều chỉnh, bổ sung]]/[1]!Table32353[[#This Row],[Mức giá theo Quyết định 46/2019/ QĐ-UBND]]</f>
        <v>1.3</v>
      </c>
      <c r="K106" s="537"/>
      <c r="L106" s="537">
        <f>[1]!Table32353[[#This Row],[Giá đất ở điều chỉnh, bổ sung]]/[1]!Table32353[[#This Row],[Mức giá theo Quyết định 46/2019/ QĐ-UBND]]</f>
        <v>1.3</v>
      </c>
      <c r="M106" s="538"/>
      <c r="N106" s="184"/>
      <c r="O106" s="184"/>
      <c r="P106" s="539"/>
    </row>
    <row r="107" spans="1:16" x14ac:dyDescent="0.35">
      <c r="A107" s="159"/>
      <c r="B107" s="180">
        <v>31</v>
      </c>
      <c r="C107" s="534" t="s">
        <v>185</v>
      </c>
      <c r="D107" s="535"/>
      <c r="E107" s="380">
        <f>[1]!Table32353[[#This Row],[Mức giá theo Quyết định 46/2019/ QĐ-UBND]]*1.1</f>
        <v>0</v>
      </c>
      <c r="F107" s="380"/>
      <c r="G107" s="127"/>
      <c r="H107" s="536"/>
      <c r="I107" s="536"/>
      <c r="J107" s="373"/>
      <c r="K107" s="537"/>
      <c r="L107" s="537"/>
      <c r="M107" s="538"/>
      <c r="N107" s="184"/>
      <c r="O107" s="184"/>
      <c r="P107" s="539"/>
    </row>
    <row r="108" spans="1:16" x14ac:dyDescent="0.35">
      <c r="A108" s="159"/>
      <c r="B108" s="180" t="s">
        <v>186</v>
      </c>
      <c r="C108" s="534" t="s">
        <v>187</v>
      </c>
      <c r="D108" s="535">
        <v>6500</v>
      </c>
      <c r="E108" s="380">
        <f>[1]!Table32353[[#This Row],[Mức giá theo Quyết định 46/2019/ QĐ-UBND]]*1.1</f>
        <v>7150.0000000000009</v>
      </c>
      <c r="F108" s="380">
        <f>[1]!Table32353[[#This Row],[Mức giá theo Quyết định 46/2019/ QĐ-UBND]]*1.3</f>
        <v>8450</v>
      </c>
      <c r="G108" s="127">
        <v>22750</v>
      </c>
      <c r="H108" s="536">
        <f>ROUND([1]!Table32353[[#This Row],[Mức giá theo Quyết định 46/2019/ QĐ-UBND]]*1.3,-2)</f>
        <v>8500</v>
      </c>
      <c r="I108" s="536">
        <f>ROUND([1]!Table32353[[#This Row],[Giá đất ở điều chỉnh, bổ sung]]*0.7,0)</f>
        <v>5950</v>
      </c>
      <c r="J108" s="373">
        <f>[1]!Table32353[[#This Row],[Giá đất ở điều chỉnh, bổ sung]]/[1]!Table32353[[#This Row],[Mức giá theo Quyết định 46/2019/ QĐ-UBND]]</f>
        <v>1.3076923076923077</v>
      </c>
      <c r="K108" s="537"/>
      <c r="L108" s="537">
        <f>[1]!Table32353[[#This Row],[Giá đất ở điều chỉnh, bổ sung]]/[1]!Table32353[[#This Row],[Mức giá theo Quyết định 46/2019/ QĐ-UBND]]</f>
        <v>1.3076923076923077</v>
      </c>
      <c r="M108" s="538"/>
      <c r="N108" s="184"/>
      <c r="O108" s="184"/>
      <c r="P108" s="539"/>
    </row>
    <row r="109" spans="1:16" x14ac:dyDescent="0.35">
      <c r="A109" s="159"/>
      <c r="B109" s="180" t="s">
        <v>188</v>
      </c>
      <c r="C109" s="534" t="s">
        <v>189</v>
      </c>
      <c r="D109" s="535">
        <v>5200</v>
      </c>
      <c r="E109" s="380">
        <f>[1]!Table32353[[#This Row],[Mức giá theo Quyết định 46/2019/ QĐ-UBND]]*1.1</f>
        <v>5720.0000000000009</v>
      </c>
      <c r="F109" s="380">
        <f>[1]!Table32353[[#This Row],[Mức giá theo Quyết định 46/2019/ QĐ-UBND]]*1.3</f>
        <v>6760</v>
      </c>
      <c r="G109" s="127">
        <v>18200</v>
      </c>
      <c r="H109" s="536">
        <f>ROUND([1]!Table32353[[#This Row],[Mức giá theo Quyết định 46/2019/ QĐ-UBND]]*1.3,-2)</f>
        <v>6800</v>
      </c>
      <c r="I109" s="536">
        <f>ROUND([1]!Table32353[[#This Row],[Giá đất ở điều chỉnh, bổ sung]]*0.7,0)</f>
        <v>4760</v>
      </c>
      <c r="J109" s="373">
        <f>[1]!Table32353[[#This Row],[Giá đất ở điều chỉnh, bổ sung]]/[1]!Table32353[[#This Row],[Mức giá theo Quyết định 46/2019/ QĐ-UBND]]</f>
        <v>1.3076923076923077</v>
      </c>
      <c r="K109" s="537"/>
      <c r="L109" s="537">
        <f>[1]!Table32353[[#This Row],[Giá đất ở điều chỉnh, bổ sung]]/[1]!Table32353[[#This Row],[Mức giá theo Quyết định 46/2019/ QĐ-UBND]]</f>
        <v>1.3076923076923077</v>
      </c>
      <c r="M109" s="538"/>
      <c r="N109" s="184"/>
      <c r="O109" s="184"/>
      <c r="P109" s="539"/>
    </row>
    <row r="110" spans="1:16" x14ac:dyDescent="0.35">
      <c r="A110" s="159"/>
      <c r="B110" s="180">
        <v>32</v>
      </c>
      <c r="C110" s="534" t="s">
        <v>190</v>
      </c>
      <c r="D110" s="535"/>
      <c r="E110" s="380">
        <f>[1]!Table32353[[#This Row],[Mức giá theo Quyết định 46/2019/ QĐ-UBND]]*1.1</f>
        <v>0</v>
      </c>
      <c r="F110" s="380"/>
      <c r="G110" s="127"/>
      <c r="H110" s="536"/>
      <c r="I110" s="536"/>
      <c r="J110" s="373"/>
      <c r="K110" s="537"/>
      <c r="L110" s="537"/>
      <c r="M110" s="538"/>
      <c r="N110" s="184"/>
      <c r="O110" s="184"/>
      <c r="P110" s="539"/>
    </row>
    <row r="111" spans="1:16" x14ac:dyDescent="0.35">
      <c r="A111" s="159"/>
      <c r="B111" s="180" t="s">
        <v>191</v>
      </c>
      <c r="C111" s="534" t="s">
        <v>68</v>
      </c>
      <c r="D111" s="535">
        <v>2700</v>
      </c>
      <c r="E111" s="380">
        <f>[1]!Table32353[[#This Row],[Mức giá theo Quyết định 46/2019/ QĐ-UBND]]*1.1</f>
        <v>2970.0000000000005</v>
      </c>
      <c r="F111" s="380">
        <f>[1]!Table32353[[#This Row],[Mức giá theo Quyết định 46/2019/ QĐ-UBND]]*1.3</f>
        <v>3510</v>
      </c>
      <c r="G111" s="127">
        <v>9450</v>
      </c>
      <c r="H111" s="536">
        <f>ROUND([1]!Table32353[[#This Row],[Mức giá theo Quyết định 46/2019/ QĐ-UBND]]*1.3,-2)</f>
        <v>3500</v>
      </c>
      <c r="I111" s="536">
        <f>ROUND([1]!Table32353[[#This Row],[Giá đất ở điều chỉnh, bổ sung]]*0.7,0)</f>
        <v>2450</v>
      </c>
      <c r="J111" s="373">
        <f>[1]!Table32353[[#This Row],[Giá đất ở điều chỉnh, bổ sung]]/[1]!Table32353[[#This Row],[Mức giá theo Quyết định 46/2019/ QĐ-UBND]]</f>
        <v>1.2962962962962963</v>
      </c>
      <c r="K111" s="537"/>
      <c r="L111" s="537">
        <f>[1]!Table32353[[#This Row],[Giá đất ở điều chỉnh, bổ sung]]/[1]!Table32353[[#This Row],[Mức giá theo Quyết định 46/2019/ QĐ-UBND]]</f>
        <v>1.2962962962962963</v>
      </c>
      <c r="M111" s="538"/>
      <c r="N111" s="184"/>
      <c r="O111" s="184"/>
      <c r="P111" s="539"/>
    </row>
    <row r="112" spans="1:16" ht="31" x14ac:dyDescent="0.35">
      <c r="A112" s="159"/>
      <c r="B112" s="180" t="s">
        <v>192</v>
      </c>
      <c r="C112" s="534" t="s">
        <v>193</v>
      </c>
      <c r="D112" s="535">
        <v>2200</v>
      </c>
      <c r="E112" s="380">
        <f>[1]!Table32353[[#This Row],[Mức giá theo Quyết định 46/2019/ QĐ-UBND]]*1.1</f>
        <v>2420</v>
      </c>
      <c r="F112" s="380">
        <f>[1]!Table32353[[#This Row],[Mức giá theo Quyết định 46/2019/ QĐ-UBND]]*1.3</f>
        <v>2860</v>
      </c>
      <c r="G112" s="127">
        <v>7700</v>
      </c>
      <c r="H112" s="536">
        <f>ROUND([1]!Table32353[[#This Row],[Mức giá theo Quyết định 46/2019/ QĐ-UBND]]*1.3,-2)</f>
        <v>2900</v>
      </c>
      <c r="I112" s="536">
        <f>ROUND([1]!Table32353[[#This Row],[Giá đất ở điều chỉnh, bổ sung]]*0.7,0)</f>
        <v>2030</v>
      </c>
      <c r="J112" s="373">
        <f>[1]!Table32353[[#This Row],[Giá đất ở điều chỉnh, bổ sung]]/[1]!Table32353[[#This Row],[Mức giá theo Quyết định 46/2019/ QĐ-UBND]]</f>
        <v>1.3181818181818181</v>
      </c>
      <c r="K112" s="537"/>
      <c r="L112" s="537">
        <f>[1]!Table32353[[#This Row],[Giá đất ở điều chỉnh, bổ sung]]/[1]!Table32353[[#This Row],[Mức giá theo Quyết định 46/2019/ QĐ-UBND]]</f>
        <v>1.3181818181818181</v>
      </c>
      <c r="M112" s="538"/>
      <c r="N112" s="184"/>
      <c r="O112" s="184"/>
      <c r="P112" s="539"/>
    </row>
    <row r="113" spans="1:16" x14ac:dyDescent="0.35">
      <c r="A113" s="159"/>
      <c r="B113" s="180">
        <v>33</v>
      </c>
      <c r="C113" s="534" t="s">
        <v>5383</v>
      </c>
      <c r="D113" s="535"/>
      <c r="E113" s="380">
        <f>[1]!Table32353[[#This Row],[Mức giá theo Quyết định 46/2019/ QĐ-UBND]]*1.1</f>
        <v>0</v>
      </c>
      <c r="F113" s="380"/>
      <c r="G113" s="127"/>
      <c r="H113" s="536"/>
      <c r="I113" s="536"/>
      <c r="J113" s="373"/>
      <c r="K113" s="537"/>
      <c r="L113" s="537"/>
      <c r="M113" s="538"/>
      <c r="N113" s="184"/>
      <c r="O113" s="184"/>
      <c r="P113" s="539"/>
    </row>
    <row r="114" spans="1:16" ht="31" x14ac:dyDescent="0.35">
      <c r="A114" s="159"/>
      <c r="B114" s="180" t="s">
        <v>194</v>
      </c>
      <c r="C114" s="534" t="s">
        <v>195</v>
      </c>
      <c r="D114" s="535">
        <v>3600</v>
      </c>
      <c r="E114" s="380">
        <f>[1]!Table32353[[#This Row],[Mức giá theo Quyết định 46/2019/ QĐ-UBND]]*1.1</f>
        <v>3960.0000000000005</v>
      </c>
      <c r="F114" s="380">
        <f>[1]!Table32353[[#This Row],[Mức giá theo Quyết định 46/2019/ QĐ-UBND]]*1.3</f>
        <v>4680</v>
      </c>
      <c r="G114" s="127">
        <v>12600</v>
      </c>
      <c r="H114" s="536">
        <f>ROUND([1]!Table32353[[#This Row],[Mức giá theo Quyết định 46/2019/ QĐ-UBND]]*1.3,-2)</f>
        <v>4700</v>
      </c>
      <c r="I114" s="536">
        <f>ROUND([1]!Table32353[[#This Row],[Giá đất ở điều chỉnh, bổ sung]]*0.7,0)</f>
        <v>3290</v>
      </c>
      <c r="J114" s="373">
        <f>[1]!Table32353[[#This Row],[Giá đất ở điều chỉnh, bổ sung]]/[1]!Table32353[[#This Row],[Mức giá theo Quyết định 46/2019/ QĐ-UBND]]</f>
        <v>1.3055555555555556</v>
      </c>
      <c r="K114" s="537"/>
      <c r="L114" s="537">
        <f>[1]!Table32353[[#This Row],[Giá đất ở điều chỉnh, bổ sung]]/[1]!Table32353[[#This Row],[Mức giá theo Quyết định 46/2019/ QĐ-UBND]]</f>
        <v>1.3055555555555556</v>
      </c>
      <c r="M114" s="538"/>
      <c r="N114" s="184"/>
      <c r="O114" s="184"/>
      <c r="P114" s="539"/>
    </row>
    <row r="115" spans="1:16" x14ac:dyDescent="0.35">
      <c r="A115" s="159"/>
      <c r="B115" s="180" t="s">
        <v>196</v>
      </c>
      <c r="C115" s="534" t="s">
        <v>197</v>
      </c>
      <c r="D115" s="535">
        <v>2700</v>
      </c>
      <c r="E115" s="380">
        <f>[1]!Table32353[[#This Row],[Mức giá theo Quyết định 46/2019/ QĐ-UBND]]*1.1</f>
        <v>2970.0000000000005</v>
      </c>
      <c r="F115" s="380">
        <f>[1]!Table32353[[#This Row],[Mức giá theo Quyết định 46/2019/ QĐ-UBND]]*1.3</f>
        <v>3510</v>
      </c>
      <c r="G115" s="127">
        <v>9450</v>
      </c>
      <c r="H115" s="536">
        <f>ROUND([1]!Table32353[[#This Row],[Mức giá theo Quyết định 46/2019/ QĐ-UBND]]*1.3,-2)</f>
        <v>3500</v>
      </c>
      <c r="I115" s="536">
        <f>ROUND([1]!Table32353[[#This Row],[Giá đất ở điều chỉnh, bổ sung]]*0.7,0)</f>
        <v>2450</v>
      </c>
      <c r="J115" s="373">
        <f>[1]!Table32353[[#This Row],[Giá đất ở điều chỉnh, bổ sung]]/[1]!Table32353[[#This Row],[Mức giá theo Quyết định 46/2019/ QĐ-UBND]]</f>
        <v>1.2962962962962963</v>
      </c>
      <c r="K115" s="537"/>
      <c r="L115" s="537">
        <f>[1]!Table32353[[#This Row],[Giá đất ở điều chỉnh, bổ sung]]/[1]!Table32353[[#This Row],[Mức giá theo Quyết định 46/2019/ QĐ-UBND]]</f>
        <v>1.2962962962962963</v>
      </c>
      <c r="M115" s="538"/>
      <c r="N115" s="184"/>
      <c r="O115" s="184"/>
      <c r="P115" s="539"/>
    </row>
    <row r="116" spans="1:16" ht="31" x14ac:dyDescent="0.35">
      <c r="A116" s="159"/>
      <c r="B116" s="180" t="s">
        <v>198</v>
      </c>
      <c r="C116" s="534" t="s">
        <v>5384</v>
      </c>
      <c r="D116" s="535">
        <v>2200</v>
      </c>
      <c r="E116" s="380">
        <f>[1]!Table32353[[#This Row],[Mức giá theo Quyết định 46/2019/ QĐ-UBND]]*1.1</f>
        <v>2420</v>
      </c>
      <c r="F116" s="380">
        <f>[1]!Table32353[[#This Row],[Mức giá theo Quyết định 46/2019/ QĐ-UBND]]*1.3</f>
        <v>2860</v>
      </c>
      <c r="G116" s="127">
        <v>7700</v>
      </c>
      <c r="H116" s="536">
        <f>ROUND([1]!Table32353[[#This Row],[Mức giá theo Quyết định 46/2019/ QĐ-UBND]]*1.3,-2)</f>
        <v>2900</v>
      </c>
      <c r="I116" s="536">
        <f>ROUND([1]!Table32353[[#This Row],[Giá đất ở điều chỉnh, bổ sung]]*0.7,0)</f>
        <v>2030</v>
      </c>
      <c r="J116" s="373">
        <f>[1]!Table32353[[#This Row],[Giá đất ở điều chỉnh, bổ sung]]/[1]!Table32353[[#This Row],[Mức giá theo Quyết định 46/2019/ QĐ-UBND]]</f>
        <v>1.3181818181818181</v>
      </c>
      <c r="K116" s="537"/>
      <c r="L116" s="537">
        <f>[1]!Table32353[[#This Row],[Giá đất ở điều chỉnh, bổ sung]]/[1]!Table32353[[#This Row],[Mức giá theo Quyết định 46/2019/ QĐ-UBND]]</f>
        <v>1.3181818181818181</v>
      </c>
      <c r="M116" s="538"/>
      <c r="N116" s="551"/>
      <c r="O116" s="551"/>
      <c r="P116" s="539"/>
    </row>
    <row r="117" spans="1:16" ht="56" x14ac:dyDescent="0.35">
      <c r="A117" s="159"/>
      <c r="B117" s="366">
        <v>34</v>
      </c>
      <c r="C117" s="549" t="s">
        <v>199</v>
      </c>
      <c r="D117" s="550">
        <v>2700</v>
      </c>
      <c r="E117" s="513">
        <f>[1]!Table32353[[#This Row],[Mức giá theo Quyết định 46/2019/ QĐ-UBND]]*1.1</f>
        <v>2970.0000000000005</v>
      </c>
      <c r="F117" s="513">
        <f>[1]!Table32353[[#This Row],[Mức giá theo Quyết định 46/2019/ QĐ-UBND]]*1.3</f>
        <v>3510</v>
      </c>
      <c r="G117" s="552">
        <v>9450</v>
      </c>
      <c r="H117" s="553">
        <f>ROUND([1]!Table32353[[#This Row],[Mức giá theo Quyết định 46/2019/ QĐ-UBND]]*1.3,-2)</f>
        <v>3500</v>
      </c>
      <c r="I117" s="536">
        <f>ROUND([1]!Table32353[[#This Row],[Giá đất ở điều chỉnh, bổ sung]]*0.7,0)</f>
        <v>2450</v>
      </c>
      <c r="J117" s="554">
        <f>[1]!Table32353[[#This Row],[Giá đất ở điều chỉnh, bổ sung]]/[1]!Table32353[[#This Row],[Mức giá theo Quyết định 46/2019/ QĐ-UBND]]</f>
        <v>1.2962962962962963</v>
      </c>
      <c r="K117" s="555"/>
      <c r="L117" s="555">
        <f>[1]!Table32353[[#This Row],[Giá đất ở điều chỉnh, bổ sung]]/[1]!Table32353[[#This Row],[Mức giá theo Quyết định 46/2019/ QĐ-UBND]]</f>
        <v>1.2962962962962963</v>
      </c>
      <c r="M117" s="556" t="s">
        <v>200</v>
      </c>
      <c r="N117" s="184"/>
      <c r="O117" s="184"/>
      <c r="P117" s="557" t="s">
        <v>200</v>
      </c>
    </row>
    <row r="118" spans="1:16" x14ac:dyDescent="0.35">
      <c r="A118" s="159"/>
      <c r="B118" s="180">
        <v>35</v>
      </c>
      <c r="C118" s="534" t="s">
        <v>201</v>
      </c>
      <c r="D118" s="535">
        <v>2400</v>
      </c>
      <c r="E118" s="380">
        <f>[1]!Table32353[[#This Row],[Mức giá theo Quyết định 46/2019/ QĐ-UBND]]*1.1</f>
        <v>2640</v>
      </c>
      <c r="F118" s="380">
        <f>[1]!Table32353[[#This Row],[Mức giá theo Quyết định 46/2019/ QĐ-UBND]]*1.3</f>
        <v>3120</v>
      </c>
      <c r="G118" s="127">
        <v>8400</v>
      </c>
      <c r="H118" s="536">
        <f>ROUND([1]!Table32353[[#This Row],[Mức giá theo Quyết định 46/2019/ QĐ-UBND]]*1.3,-2)</f>
        <v>3100</v>
      </c>
      <c r="I118" s="536">
        <f>ROUND([1]!Table32353[[#This Row],[Giá đất ở điều chỉnh, bổ sung]]*0.7,0)</f>
        <v>2170</v>
      </c>
      <c r="J118" s="373">
        <f>[1]!Table32353[[#This Row],[Giá đất ở điều chỉnh, bổ sung]]/[1]!Table32353[[#This Row],[Mức giá theo Quyết định 46/2019/ QĐ-UBND]]</f>
        <v>1.2916666666666667</v>
      </c>
      <c r="K118" s="537"/>
      <c r="L118" s="537">
        <f>[1]!Table32353[[#This Row],[Giá đất ở điều chỉnh, bổ sung]]/[1]!Table32353[[#This Row],[Mức giá theo Quyết định 46/2019/ QĐ-UBND]]</f>
        <v>1.2916666666666667</v>
      </c>
      <c r="M118" s="538"/>
      <c r="N118" s="184"/>
      <c r="O118" s="184"/>
      <c r="P118" s="539"/>
    </row>
    <row r="119" spans="1:16" x14ac:dyDescent="0.35">
      <c r="A119" s="159"/>
      <c r="B119" s="180">
        <v>36</v>
      </c>
      <c r="C119" s="534" t="s">
        <v>202</v>
      </c>
      <c r="D119" s="535"/>
      <c r="E119" s="380">
        <f>[1]!Table32353[[#This Row],[Mức giá theo Quyết định 46/2019/ QĐ-UBND]]*1.1</f>
        <v>0</v>
      </c>
      <c r="F119" s="380"/>
      <c r="G119" s="127"/>
      <c r="H119" s="536"/>
      <c r="I119" s="536"/>
      <c r="J119" s="373"/>
      <c r="K119" s="537"/>
      <c r="L119" s="537"/>
      <c r="M119" s="538"/>
      <c r="N119" s="184"/>
      <c r="O119" s="184"/>
      <c r="P119" s="539"/>
    </row>
    <row r="120" spans="1:16" x14ac:dyDescent="0.35">
      <c r="A120" s="159"/>
      <c r="B120" s="180" t="s">
        <v>203</v>
      </c>
      <c r="C120" s="534" t="s">
        <v>204</v>
      </c>
      <c r="D120" s="535">
        <v>2200</v>
      </c>
      <c r="E120" s="380">
        <f>[1]!Table32353[[#This Row],[Mức giá theo Quyết định 46/2019/ QĐ-UBND]]*1.1</f>
        <v>2420</v>
      </c>
      <c r="F120" s="380">
        <f>[1]!Table32353[[#This Row],[Mức giá theo Quyết định 46/2019/ QĐ-UBND]]*1.3</f>
        <v>2860</v>
      </c>
      <c r="G120" s="127">
        <v>7700</v>
      </c>
      <c r="H120" s="536">
        <f>ROUND([1]!Table32353[[#This Row],[Mức giá theo Quyết định 46/2019/ QĐ-UBND]]*1.35,-2)</f>
        <v>3000</v>
      </c>
      <c r="I120" s="536">
        <f>ROUND([1]!Table32353[[#This Row],[Giá đất ở điều chỉnh, bổ sung]]*0.7,0)</f>
        <v>2100</v>
      </c>
      <c r="J120" s="373">
        <f>[1]!Table32353[[#This Row],[Giá đất ở điều chỉnh, bổ sung]]/[1]!Table32353[[#This Row],[Mức giá theo Quyết định 46/2019/ QĐ-UBND]]</f>
        <v>1.3636363636363635</v>
      </c>
      <c r="K120" s="540" t="s">
        <v>91</v>
      </c>
      <c r="L120" s="540">
        <f>[1]!Table32353[[#This Row],[Giá đất ở điều chỉnh, bổ sung]]/[1]!Table32353[[#This Row],[Mức giá theo Quyết định 46/2019/ QĐ-UBND]]</f>
        <v>1.3636363636363635</v>
      </c>
      <c r="M120" s="538"/>
      <c r="N120" s="184"/>
      <c r="O120" s="184"/>
      <c r="P120" s="539"/>
    </row>
    <row r="121" spans="1:16" x14ac:dyDescent="0.35">
      <c r="A121" s="159"/>
      <c r="B121" s="180" t="s">
        <v>205</v>
      </c>
      <c r="C121" s="534" t="s">
        <v>85</v>
      </c>
      <c r="D121" s="535">
        <v>1800</v>
      </c>
      <c r="E121" s="380">
        <f>[1]!Table32353[[#This Row],[Mức giá theo Quyết định 46/2019/ QĐ-UBND]]*1.1</f>
        <v>1980.0000000000002</v>
      </c>
      <c r="F121" s="380">
        <f>[1]!Table32353[[#This Row],[Mức giá theo Quyết định 46/2019/ QĐ-UBND]]*1.3</f>
        <v>2340</v>
      </c>
      <c r="G121" s="127">
        <v>6300</v>
      </c>
      <c r="H121" s="536">
        <f>ROUND([1]!Table32353[[#This Row],[Mức giá theo Quyết định 46/2019/ QĐ-UBND]]*1.3,-2)</f>
        <v>2300</v>
      </c>
      <c r="I121" s="536">
        <f>ROUND([1]!Table32353[[#This Row],[Giá đất ở điều chỉnh, bổ sung]]*0.7,0)</f>
        <v>1610</v>
      </c>
      <c r="J121" s="373">
        <f>[1]!Table32353[[#This Row],[Giá đất ở điều chỉnh, bổ sung]]/[1]!Table32353[[#This Row],[Mức giá theo Quyết định 46/2019/ QĐ-UBND]]</f>
        <v>1.2777777777777777</v>
      </c>
      <c r="K121" s="537"/>
      <c r="L121" s="537">
        <f>[1]!Table32353[[#This Row],[Giá đất ở điều chỉnh, bổ sung]]/[1]!Table32353[[#This Row],[Mức giá theo Quyết định 46/2019/ QĐ-UBND]]</f>
        <v>1.2777777777777777</v>
      </c>
      <c r="M121" s="538"/>
      <c r="N121" s="184"/>
      <c r="O121" s="184"/>
      <c r="P121" s="539"/>
    </row>
    <row r="122" spans="1:16" x14ac:dyDescent="0.35">
      <c r="A122" s="159"/>
      <c r="B122" s="180">
        <v>37</v>
      </c>
      <c r="C122" s="534" t="s">
        <v>206</v>
      </c>
      <c r="D122" s="535">
        <v>2200</v>
      </c>
      <c r="E122" s="380">
        <f>[1]!Table32353[[#This Row],[Mức giá theo Quyết định 46/2019/ QĐ-UBND]]*1.1</f>
        <v>2420</v>
      </c>
      <c r="F122" s="380">
        <f>[1]!Table32353[[#This Row],[Mức giá theo Quyết định 46/2019/ QĐ-UBND]]*1.3</f>
        <v>2860</v>
      </c>
      <c r="G122" s="127">
        <v>7700</v>
      </c>
      <c r="H122" s="536">
        <f>ROUND([1]!Table32353[[#This Row],[Mức giá theo Quyết định 46/2019/ QĐ-UBND]]*1.3,-2)</f>
        <v>2900</v>
      </c>
      <c r="I122" s="536">
        <f>ROUND([1]!Table32353[[#This Row],[Giá đất ở điều chỉnh, bổ sung]]*0.7,0)</f>
        <v>2030</v>
      </c>
      <c r="J122" s="373">
        <f>[1]!Table32353[[#This Row],[Giá đất ở điều chỉnh, bổ sung]]/[1]!Table32353[[#This Row],[Mức giá theo Quyết định 46/2019/ QĐ-UBND]]</f>
        <v>1.3181818181818181</v>
      </c>
      <c r="K122" s="537"/>
      <c r="L122" s="537">
        <f>[1]!Table32353[[#This Row],[Giá đất ở điều chỉnh, bổ sung]]/[1]!Table32353[[#This Row],[Mức giá theo Quyết định 46/2019/ QĐ-UBND]]</f>
        <v>1.3181818181818181</v>
      </c>
      <c r="M122" s="538"/>
      <c r="N122" s="184"/>
      <c r="O122" s="184"/>
      <c r="P122" s="539"/>
    </row>
    <row r="123" spans="1:16" x14ac:dyDescent="0.35">
      <c r="A123" s="159"/>
      <c r="B123" s="180">
        <v>38</v>
      </c>
      <c r="C123" s="549" t="s">
        <v>207</v>
      </c>
      <c r="D123" s="550">
        <v>2700</v>
      </c>
      <c r="E123" s="380">
        <f>[1]!Table32353[[#This Row],[Mức giá theo Quyết định 46/2019/ QĐ-UBND]]*1.1</f>
        <v>2970.0000000000005</v>
      </c>
      <c r="F123" s="380">
        <f>[1]!Table32353[[#This Row],[Mức giá theo Quyết định 46/2019/ QĐ-UBND]]*1.3</f>
        <v>3510</v>
      </c>
      <c r="G123" s="127">
        <v>9450</v>
      </c>
      <c r="H123" s="536">
        <f>ROUND([1]!Table32353[[#This Row],[Mức giá theo Quyết định 46/2019/ QĐ-UBND]]*1.3,-2)</f>
        <v>3500</v>
      </c>
      <c r="I123" s="536">
        <f>ROUND([1]!Table32353[[#This Row],[Giá đất ở điều chỉnh, bổ sung]]*0.7,0)</f>
        <v>2450</v>
      </c>
      <c r="J123" s="373">
        <f>[1]!Table32353[[#This Row],[Giá đất ở điều chỉnh, bổ sung]]/[1]!Table32353[[#This Row],[Mức giá theo Quyết định 46/2019/ QĐ-UBND]]</f>
        <v>1.2962962962962963</v>
      </c>
      <c r="K123" s="537"/>
      <c r="L123" s="537">
        <f>[1]!Table32353[[#This Row],[Giá đất ở điều chỉnh, bổ sung]]/[1]!Table32353[[#This Row],[Mức giá theo Quyết định 46/2019/ QĐ-UBND]]</f>
        <v>1.2962962962962963</v>
      </c>
      <c r="M123" s="538" t="s">
        <v>209</v>
      </c>
      <c r="N123" s="184"/>
      <c r="O123" s="184"/>
      <c r="P123" s="539" t="s">
        <v>208</v>
      </c>
    </row>
    <row r="124" spans="1:16" ht="31" x14ac:dyDescent="0.35">
      <c r="A124" s="159"/>
      <c r="B124" s="180">
        <v>39</v>
      </c>
      <c r="C124" s="534" t="s">
        <v>210</v>
      </c>
      <c r="D124" s="535">
        <v>2200</v>
      </c>
      <c r="E124" s="380">
        <f>[1]!Table32353[[#This Row],[Mức giá theo Quyết định 46/2019/ QĐ-UBND]]*1.1</f>
        <v>2420</v>
      </c>
      <c r="F124" s="380">
        <f>[1]!Table32353[[#This Row],[Mức giá theo Quyết định 46/2019/ QĐ-UBND]]*1.3</f>
        <v>2860</v>
      </c>
      <c r="G124" s="127">
        <v>7700</v>
      </c>
      <c r="H124" s="536">
        <f>ROUND([1]!Table32353[[#This Row],[Mức giá theo Quyết định 46/2019/ QĐ-UBND]]*1.35,-2)</f>
        <v>3000</v>
      </c>
      <c r="I124" s="536">
        <f>ROUND([1]!Table32353[[#This Row],[Giá đất ở điều chỉnh, bổ sung]]*0.7,0)</f>
        <v>2100</v>
      </c>
      <c r="J124" s="373">
        <f>[1]!Table32353[[#This Row],[Giá đất ở điều chỉnh, bổ sung]]/[1]!Table32353[[#This Row],[Mức giá theo Quyết định 46/2019/ QĐ-UBND]]</f>
        <v>1.3636363636363635</v>
      </c>
      <c r="K124" s="540" t="s">
        <v>91</v>
      </c>
      <c r="L124" s="540">
        <f>[1]!Table32353[[#This Row],[Giá đất ở điều chỉnh, bổ sung]]/[1]!Table32353[[#This Row],[Mức giá theo Quyết định 46/2019/ QĐ-UBND]]</f>
        <v>1.3636363636363635</v>
      </c>
      <c r="M124" s="538"/>
      <c r="N124" s="184"/>
      <c r="O124" s="184"/>
      <c r="P124" s="539"/>
    </row>
    <row r="125" spans="1:16" ht="31" x14ac:dyDescent="0.35">
      <c r="A125" s="159"/>
      <c r="B125" s="180">
        <v>40</v>
      </c>
      <c r="C125" s="534" t="s">
        <v>211</v>
      </c>
      <c r="D125" s="535">
        <v>1800</v>
      </c>
      <c r="E125" s="380">
        <f>[1]!Table32353[[#This Row],[Mức giá theo Quyết định 46/2019/ QĐ-UBND]]*1.1</f>
        <v>1980.0000000000002</v>
      </c>
      <c r="F125" s="380">
        <f>[1]!Table32353[[#This Row],[Mức giá theo Quyết định 46/2019/ QĐ-UBND]]*1.3</f>
        <v>2340</v>
      </c>
      <c r="G125" s="127">
        <v>6300</v>
      </c>
      <c r="H125" s="536">
        <f>ROUND([1]!Table32353[[#This Row],[Mức giá theo Quyết định 46/2019/ QĐ-UBND]]*1.3,-2)</f>
        <v>2300</v>
      </c>
      <c r="I125" s="536">
        <f>ROUND([1]!Table32353[[#This Row],[Giá đất ở điều chỉnh, bổ sung]]*0.7,0)</f>
        <v>1610</v>
      </c>
      <c r="J125" s="373">
        <f>[1]!Table32353[[#This Row],[Giá đất ở điều chỉnh, bổ sung]]/[1]!Table32353[[#This Row],[Mức giá theo Quyết định 46/2019/ QĐ-UBND]]</f>
        <v>1.2777777777777777</v>
      </c>
      <c r="K125" s="537"/>
      <c r="L125" s="537">
        <f>[1]!Table32353[[#This Row],[Giá đất ở điều chỉnh, bổ sung]]/[1]!Table32353[[#This Row],[Mức giá theo Quyết định 46/2019/ QĐ-UBND]]</f>
        <v>1.2777777777777777</v>
      </c>
      <c r="M125" s="538"/>
      <c r="N125" s="184"/>
      <c r="O125" s="184"/>
      <c r="P125" s="539"/>
    </row>
    <row r="126" spans="1:16" x14ac:dyDescent="0.35">
      <c r="A126" s="159"/>
      <c r="B126" s="180">
        <v>41</v>
      </c>
      <c r="C126" s="534" t="s">
        <v>212</v>
      </c>
      <c r="D126" s="535"/>
      <c r="E126" s="380">
        <f>[1]!Table32353[[#This Row],[Mức giá theo Quyết định 46/2019/ QĐ-UBND]]*1.1</f>
        <v>0</v>
      </c>
      <c r="F126" s="380"/>
      <c r="G126" s="127"/>
      <c r="H126" s="536"/>
      <c r="I126" s="536"/>
      <c r="J126" s="373"/>
      <c r="K126" s="537"/>
      <c r="L126" s="537"/>
      <c r="M126" s="538"/>
      <c r="N126" s="184"/>
      <c r="O126" s="184"/>
      <c r="P126" s="539"/>
    </row>
    <row r="127" spans="1:16" x14ac:dyDescent="0.35">
      <c r="A127" s="159"/>
      <c r="B127" s="180" t="s">
        <v>214</v>
      </c>
      <c r="C127" s="534" t="s">
        <v>68</v>
      </c>
      <c r="D127" s="535">
        <v>3000</v>
      </c>
      <c r="E127" s="380">
        <f>[1]!Table32353[[#This Row],[Mức giá theo Quyết định 46/2019/ QĐ-UBND]]*1.1</f>
        <v>3300.0000000000005</v>
      </c>
      <c r="F127" s="380">
        <f>[1]!Table32353[[#This Row],[Mức giá theo Quyết định 46/2019/ QĐ-UBND]]*1.3</f>
        <v>3900</v>
      </c>
      <c r="G127" s="127">
        <v>10500</v>
      </c>
      <c r="H127" s="536">
        <f>ROUND([1]!Table32353[[#This Row],[Mức giá theo Quyết định 46/2019/ QĐ-UBND]]*1.3,-2)</f>
        <v>3900</v>
      </c>
      <c r="I127" s="536">
        <f>ROUND([1]!Table32353[[#This Row],[Giá đất ở điều chỉnh, bổ sung]]*0.7,0)</f>
        <v>2730</v>
      </c>
      <c r="J127" s="373">
        <f>[1]!Table32353[[#This Row],[Giá đất ở điều chỉnh, bổ sung]]/[1]!Table32353[[#This Row],[Mức giá theo Quyết định 46/2019/ QĐ-UBND]]</f>
        <v>1.3</v>
      </c>
      <c r="K127" s="537"/>
      <c r="L127" s="537">
        <f>[1]!Table32353[[#This Row],[Giá đất ở điều chỉnh, bổ sung]]/[1]!Table32353[[#This Row],[Mức giá theo Quyết định 46/2019/ QĐ-UBND]]</f>
        <v>1.3</v>
      </c>
      <c r="M127" s="538"/>
      <c r="N127" s="184"/>
      <c r="O127" s="184"/>
      <c r="P127" s="539"/>
    </row>
    <row r="128" spans="1:16" x14ac:dyDescent="0.35">
      <c r="A128" s="159"/>
      <c r="B128" s="180" t="s">
        <v>216</v>
      </c>
      <c r="C128" s="534" t="s">
        <v>36</v>
      </c>
      <c r="D128" s="535">
        <v>2200</v>
      </c>
      <c r="E128" s="380">
        <f>[1]!Table32353[[#This Row],[Mức giá theo Quyết định 46/2019/ QĐ-UBND]]*1.1</f>
        <v>2420</v>
      </c>
      <c r="F128" s="380">
        <f>[1]!Table32353[[#This Row],[Mức giá theo Quyết định 46/2019/ QĐ-UBND]]*1.3</f>
        <v>2860</v>
      </c>
      <c r="G128" s="127">
        <v>7700</v>
      </c>
      <c r="H128" s="536">
        <f>ROUND([1]!Table32353[[#This Row],[Mức giá theo Quyết định 46/2019/ QĐ-UBND]]*1.3,-2)</f>
        <v>2900</v>
      </c>
      <c r="I128" s="536">
        <f>ROUND([1]!Table32353[[#This Row],[Giá đất ở điều chỉnh, bổ sung]]*0.7,0)</f>
        <v>2030</v>
      </c>
      <c r="J128" s="373">
        <f>[1]!Table32353[[#This Row],[Giá đất ở điều chỉnh, bổ sung]]/[1]!Table32353[[#This Row],[Mức giá theo Quyết định 46/2019/ QĐ-UBND]]</f>
        <v>1.3181818181818181</v>
      </c>
      <c r="K128" s="537"/>
      <c r="L128" s="537">
        <f>[1]!Table32353[[#This Row],[Giá đất ở điều chỉnh, bổ sung]]/[1]!Table32353[[#This Row],[Mức giá theo Quyết định 46/2019/ QĐ-UBND]]</f>
        <v>1.3181818181818181</v>
      </c>
      <c r="M128" s="538"/>
      <c r="N128" s="184"/>
      <c r="O128" s="184"/>
      <c r="P128" s="539"/>
    </row>
    <row r="129" spans="1:16" x14ac:dyDescent="0.35">
      <c r="A129" s="159"/>
      <c r="B129" s="180" t="s">
        <v>218</v>
      </c>
      <c r="C129" s="534" t="s">
        <v>219</v>
      </c>
      <c r="D129" s="535">
        <v>1600</v>
      </c>
      <c r="E129" s="380">
        <f>[1]!Table32353[[#This Row],[Mức giá theo Quyết định 46/2019/ QĐ-UBND]]*1.1</f>
        <v>1760.0000000000002</v>
      </c>
      <c r="F129" s="380">
        <f>[1]!Table32353[[#This Row],[Mức giá theo Quyết định 46/2019/ QĐ-UBND]]*1.3</f>
        <v>2080</v>
      </c>
      <c r="G129" s="127">
        <v>5600</v>
      </c>
      <c r="H129" s="536">
        <f>ROUND([1]!Table32353[[#This Row],[Mức giá theo Quyết định 46/2019/ QĐ-UBND]]*1.3,-2)</f>
        <v>2100</v>
      </c>
      <c r="I129" s="536">
        <f>ROUND([1]!Table32353[[#This Row],[Giá đất ở điều chỉnh, bổ sung]]*0.7,0)</f>
        <v>1470</v>
      </c>
      <c r="J129" s="373">
        <f>[1]!Table32353[[#This Row],[Giá đất ở điều chỉnh, bổ sung]]/[1]!Table32353[[#This Row],[Mức giá theo Quyết định 46/2019/ QĐ-UBND]]</f>
        <v>1.3125</v>
      </c>
      <c r="K129" s="537"/>
      <c r="L129" s="537">
        <f>[1]!Table32353[[#This Row],[Giá đất ở điều chỉnh, bổ sung]]/[1]!Table32353[[#This Row],[Mức giá theo Quyết định 46/2019/ QĐ-UBND]]</f>
        <v>1.3125</v>
      </c>
      <c r="M129" s="538"/>
      <c r="N129" s="184"/>
      <c r="O129" s="184"/>
      <c r="P129" s="539"/>
    </row>
    <row r="130" spans="1:16" x14ac:dyDescent="0.35">
      <c r="A130" s="159"/>
      <c r="B130" s="180">
        <v>42</v>
      </c>
      <c r="C130" s="534" t="s">
        <v>220</v>
      </c>
      <c r="D130" s="535"/>
      <c r="E130" s="380">
        <f>[1]!Table32353[[#This Row],[Mức giá theo Quyết định 46/2019/ QĐ-UBND]]*1.1</f>
        <v>0</v>
      </c>
      <c r="F130" s="380"/>
      <c r="G130" s="127"/>
      <c r="H130" s="536"/>
      <c r="I130" s="536"/>
      <c r="J130" s="373"/>
      <c r="K130" s="537"/>
      <c r="L130" s="537"/>
      <c r="M130" s="538"/>
      <c r="N130" s="184"/>
      <c r="O130" s="184"/>
      <c r="P130" s="539"/>
    </row>
    <row r="131" spans="1:16" x14ac:dyDescent="0.35">
      <c r="A131" s="159"/>
      <c r="B131" s="180" t="s">
        <v>221</v>
      </c>
      <c r="C131" s="534" t="s">
        <v>68</v>
      </c>
      <c r="D131" s="535">
        <v>1800</v>
      </c>
      <c r="E131" s="380">
        <f>[1]!Table32353[[#This Row],[Mức giá theo Quyết định 46/2019/ QĐ-UBND]]*1.1</f>
        <v>1980.0000000000002</v>
      </c>
      <c r="F131" s="380">
        <f>[1]!Table32353[[#This Row],[Mức giá theo Quyết định 46/2019/ QĐ-UBND]]*1.3</f>
        <v>2340</v>
      </c>
      <c r="G131" s="127">
        <v>6300</v>
      </c>
      <c r="H131" s="536">
        <f>ROUND([1]!Table32353[[#This Row],[Mức giá theo Quyết định 46/2019/ QĐ-UBND]]*1.3,-2)</f>
        <v>2300</v>
      </c>
      <c r="I131" s="536">
        <f>ROUND([1]!Table32353[[#This Row],[Giá đất ở điều chỉnh, bổ sung]]*0.7,0)</f>
        <v>1610</v>
      </c>
      <c r="J131" s="373">
        <f>[1]!Table32353[[#This Row],[Giá đất ở điều chỉnh, bổ sung]]/[1]!Table32353[[#This Row],[Mức giá theo Quyết định 46/2019/ QĐ-UBND]]</f>
        <v>1.2777777777777777</v>
      </c>
      <c r="K131" s="537"/>
      <c r="L131" s="537">
        <f>[1]!Table32353[[#This Row],[Giá đất ở điều chỉnh, bổ sung]]/[1]!Table32353[[#This Row],[Mức giá theo Quyết định 46/2019/ QĐ-UBND]]</f>
        <v>1.2777777777777777</v>
      </c>
      <c r="M131" s="538"/>
      <c r="N131" s="184"/>
      <c r="O131" s="184"/>
      <c r="P131" s="539"/>
    </row>
    <row r="132" spans="1:16" x14ac:dyDescent="0.35">
      <c r="A132" s="159"/>
      <c r="B132" s="180" t="s">
        <v>222</v>
      </c>
      <c r="C132" s="534" t="s">
        <v>85</v>
      </c>
      <c r="D132" s="535">
        <v>1500</v>
      </c>
      <c r="E132" s="380">
        <f>[1]!Table32353[[#This Row],[Mức giá theo Quyết định 46/2019/ QĐ-UBND]]*1.1</f>
        <v>1650.0000000000002</v>
      </c>
      <c r="F132" s="380">
        <f>[1]!Table32353[[#This Row],[Mức giá theo Quyết định 46/2019/ QĐ-UBND]]*1.3</f>
        <v>1950</v>
      </c>
      <c r="G132" s="127">
        <v>5250</v>
      </c>
      <c r="H132" s="536">
        <f>ROUND([1]!Table32353[[#This Row],[Mức giá theo Quyết định 46/2019/ QĐ-UBND]]*1.3,-2)</f>
        <v>2000</v>
      </c>
      <c r="I132" s="536">
        <f>ROUND([1]!Table32353[[#This Row],[Giá đất ở điều chỉnh, bổ sung]]*0.7,0)</f>
        <v>1400</v>
      </c>
      <c r="J132" s="373">
        <f>[1]!Table32353[[#This Row],[Giá đất ở điều chỉnh, bổ sung]]/[1]!Table32353[[#This Row],[Mức giá theo Quyết định 46/2019/ QĐ-UBND]]</f>
        <v>1.3333333333333333</v>
      </c>
      <c r="K132" s="537"/>
      <c r="L132" s="537">
        <f>[1]!Table32353[[#This Row],[Giá đất ở điều chỉnh, bổ sung]]/[1]!Table32353[[#This Row],[Mức giá theo Quyết định 46/2019/ QĐ-UBND]]</f>
        <v>1.3333333333333333</v>
      </c>
      <c r="M132" s="538"/>
      <c r="N132" s="184"/>
      <c r="O132" s="184"/>
      <c r="P132" s="539"/>
    </row>
    <row r="133" spans="1:16" ht="31" x14ac:dyDescent="0.35">
      <c r="A133" s="159"/>
      <c r="B133" s="180">
        <v>43</v>
      </c>
      <c r="C133" s="534" t="s">
        <v>223</v>
      </c>
      <c r="D133" s="535"/>
      <c r="E133" s="380">
        <f>[1]!Table32353[[#This Row],[Mức giá theo Quyết định 46/2019/ QĐ-UBND]]*1.1</f>
        <v>0</v>
      </c>
      <c r="F133" s="380"/>
      <c r="G133" s="127"/>
      <c r="H133" s="536"/>
      <c r="I133" s="536"/>
      <c r="J133" s="373"/>
      <c r="K133" s="537"/>
      <c r="L133" s="537"/>
      <c r="M133" s="538"/>
      <c r="N133" s="184"/>
      <c r="O133" s="184"/>
      <c r="P133" s="539"/>
    </row>
    <row r="134" spans="1:16" ht="31" x14ac:dyDescent="0.35">
      <c r="A134" s="159"/>
      <c r="B134" s="180" t="s">
        <v>225</v>
      </c>
      <c r="C134" s="534" t="s">
        <v>226</v>
      </c>
      <c r="D134" s="535">
        <v>3000</v>
      </c>
      <c r="E134" s="380">
        <f>[1]!Table32353[[#This Row],[Mức giá theo Quyết định 46/2019/ QĐ-UBND]]*1.1</f>
        <v>3300.0000000000005</v>
      </c>
      <c r="F134" s="380">
        <f>[1]!Table32353[[#This Row],[Mức giá theo Quyết định 46/2019/ QĐ-UBND]]*1.3</f>
        <v>3900</v>
      </c>
      <c r="G134" s="127">
        <v>10500</v>
      </c>
      <c r="H134" s="536">
        <f>ROUND([1]!Table32353[[#This Row],[Mức giá theo Quyết định 46/2019/ QĐ-UBND]]*1.3,-2)</f>
        <v>3900</v>
      </c>
      <c r="I134" s="536">
        <f>ROUND([1]!Table32353[[#This Row],[Giá đất ở điều chỉnh, bổ sung]]*0.7,0)</f>
        <v>2730</v>
      </c>
      <c r="J134" s="373">
        <f>[1]!Table32353[[#This Row],[Giá đất ở điều chỉnh, bổ sung]]/[1]!Table32353[[#This Row],[Mức giá theo Quyết định 46/2019/ QĐ-UBND]]</f>
        <v>1.3</v>
      </c>
      <c r="K134" s="537"/>
      <c r="L134" s="537">
        <f>[1]!Table32353[[#This Row],[Giá đất ở điều chỉnh, bổ sung]]/[1]!Table32353[[#This Row],[Mức giá theo Quyết định 46/2019/ QĐ-UBND]]</f>
        <v>1.3</v>
      </c>
      <c r="M134" s="538"/>
      <c r="N134" s="184"/>
      <c r="O134" s="184"/>
      <c r="P134" s="539"/>
    </row>
    <row r="135" spans="1:16" ht="31" x14ac:dyDescent="0.35">
      <c r="A135" s="159"/>
      <c r="B135" s="180" t="s">
        <v>228</v>
      </c>
      <c r="C135" s="534" t="s">
        <v>229</v>
      </c>
      <c r="D135" s="535">
        <v>2400</v>
      </c>
      <c r="E135" s="380">
        <f>[1]!Table32353[[#This Row],[Mức giá theo Quyết định 46/2019/ QĐ-UBND]]*1.1</f>
        <v>2640</v>
      </c>
      <c r="F135" s="380">
        <f>[1]!Table32353[[#This Row],[Mức giá theo Quyết định 46/2019/ QĐ-UBND]]*1.3</f>
        <v>3120</v>
      </c>
      <c r="G135" s="127">
        <v>8400</v>
      </c>
      <c r="H135" s="536">
        <f>ROUND([1]!Table32353[[#This Row],[Mức giá theo Quyết định 46/2019/ QĐ-UBND]]*1.3,-2)</f>
        <v>3100</v>
      </c>
      <c r="I135" s="536">
        <f>ROUND([1]!Table32353[[#This Row],[Giá đất ở điều chỉnh, bổ sung]]*0.7,0)</f>
        <v>2170</v>
      </c>
      <c r="J135" s="373">
        <f>[1]!Table32353[[#This Row],[Giá đất ở điều chỉnh, bổ sung]]/[1]!Table32353[[#This Row],[Mức giá theo Quyết định 46/2019/ QĐ-UBND]]</f>
        <v>1.2916666666666667</v>
      </c>
      <c r="K135" s="537"/>
      <c r="L135" s="537">
        <f>[1]!Table32353[[#This Row],[Giá đất ở điều chỉnh, bổ sung]]/[1]!Table32353[[#This Row],[Mức giá theo Quyết định 46/2019/ QĐ-UBND]]</f>
        <v>1.2916666666666667</v>
      </c>
      <c r="M135" s="538"/>
      <c r="N135" s="184"/>
      <c r="O135" s="184"/>
      <c r="P135" s="539"/>
    </row>
    <row r="136" spans="1:16" ht="31" x14ac:dyDescent="0.35">
      <c r="A136" s="159"/>
      <c r="B136" s="180" t="s">
        <v>231</v>
      </c>
      <c r="C136" s="534" t="s">
        <v>232</v>
      </c>
      <c r="D136" s="535"/>
      <c r="E136" s="380">
        <f>[1]!Table32353[[#This Row],[Mức giá theo Quyết định 46/2019/ QĐ-UBND]]*1.1</f>
        <v>0</v>
      </c>
      <c r="F136" s="380"/>
      <c r="G136" s="127"/>
      <c r="H136" s="536"/>
      <c r="I136" s="536"/>
      <c r="J136" s="373"/>
      <c r="K136" s="537"/>
      <c r="L136" s="537"/>
      <c r="M136" s="538"/>
      <c r="N136" s="184"/>
      <c r="O136" s="184"/>
      <c r="P136" s="539"/>
    </row>
    <row r="137" spans="1:16" ht="31" x14ac:dyDescent="0.35">
      <c r="A137" s="159"/>
      <c r="B137" s="180" t="s">
        <v>234</v>
      </c>
      <c r="C137" s="534" t="s">
        <v>235</v>
      </c>
      <c r="D137" s="535">
        <v>1800</v>
      </c>
      <c r="E137" s="380">
        <f>[1]!Table32353[[#This Row],[Mức giá theo Quyết định 46/2019/ QĐ-UBND]]*1.1</f>
        <v>1980.0000000000002</v>
      </c>
      <c r="F137" s="380">
        <f>[1]!Table32353[[#This Row],[Mức giá theo Quyết định 46/2019/ QĐ-UBND]]*1.3</f>
        <v>2340</v>
      </c>
      <c r="G137" s="127">
        <v>6300</v>
      </c>
      <c r="H137" s="536">
        <f>ROUND([1]!Table32353[[#This Row],[Mức giá theo Quyết định 46/2019/ QĐ-UBND]]*1.3,-2)</f>
        <v>2300</v>
      </c>
      <c r="I137" s="536">
        <f>ROUND([1]!Table32353[[#This Row],[Giá đất ở điều chỉnh, bổ sung]]*0.7,0)</f>
        <v>1610</v>
      </c>
      <c r="J137" s="373">
        <f>[1]!Table32353[[#This Row],[Giá đất ở điều chỉnh, bổ sung]]/[1]!Table32353[[#This Row],[Mức giá theo Quyết định 46/2019/ QĐ-UBND]]</f>
        <v>1.2777777777777777</v>
      </c>
      <c r="K137" s="537"/>
      <c r="L137" s="537">
        <f>[1]!Table32353[[#This Row],[Giá đất ở điều chỉnh, bổ sung]]/[1]!Table32353[[#This Row],[Mức giá theo Quyết định 46/2019/ QĐ-UBND]]</f>
        <v>1.2777777777777777</v>
      </c>
      <c r="M137" s="538"/>
      <c r="N137" s="184"/>
      <c r="O137" s="184"/>
      <c r="P137" s="539"/>
    </row>
    <row r="138" spans="1:16" ht="31" x14ac:dyDescent="0.35">
      <c r="A138" s="159"/>
      <c r="B138" s="180" t="s">
        <v>237</v>
      </c>
      <c r="C138" s="534" t="s">
        <v>238</v>
      </c>
      <c r="D138" s="535">
        <v>1200</v>
      </c>
      <c r="E138" s="380">
        <f>[1]!Table32353[[#This Row],[Mức giá theo Quyết định 46/2019/ QĐ-UBND]]*1.1</f>
        <v>1320</v>
      </c>
      <c r="F138" s="380">
        <f>[1]!Table32353[[#This Row],[Mức giá theo Quyết định 46/2019/ QĐ-UBND]]*1.3</f>
        <v>1560</v>
      </c>
      <c r="G138" s="127">
        <v>4200</v>
      </c>
      <c r="H138" s="536">
        <f>ROUND([1]!Table32353[[#This Row],[Mức giá theo Quyết định 46/2019/ QĐ-UBND]]*1.3,-2)</f>
        <v>1600</v>
      </c>
      <c r="I138" s="536">
        <f>ROUND([1]!Table32353[[#This Row],[Giá đất ở điều chỉnh, bổ sung]]*0.7,0)</f>
        <v>1120</v>
      </c>
      <c r="J138" s="373">
        <f>[1]!Table32353[[#This Row],[Giá đất ở điều chỉnh, bổ sung]]/[1]!Table32353[[#This Row],[Mức giá theo Quyết định 46/2019/ QĐ-UBND]]</f>
        <v>1.3333333333333333</v>
      </c>
      <c r="K138" s="537"/>
      <c r="L138" s="537">
        <f>[1]!Table32353[[#This Row],[Giá đất ở điều chỉnh, bổ sung]]/[1]!Table32353[[#This Row],[Mức giá theo Quyết định 46/2019/ QĐ-UBND]]</f>
        <v>1.3333333333333333</v>
      </c>
      <c r="M138" s="538"/>
      <c r="N138" s="184"/>
      <c r="O138" s="184"/>
      <c r="P138" s="539"/>
    </row>
    <row r="139" spans="1:16" ht="28" x14ac:dyDescent="0.35">
      <c r="A139" s="159"/>
      <c r="B139" s="180">
        <v>44</v>
      </c>
      <c r="C139" s="65" t="s">
        <v>239</v>
      </c>
      <c r="D139" s="371"/>
      <c r="E139" s="380">
        <f>[1]!Table32353[[#This Row],[Mức giá theo Quyết định 46/2019/ QĐ-UBND]]*1.1</f>
        <v>0</v>
      </c>
      <c r="F139" s="380"/>
      <c r="G139" s="127">
        <v>4800</v>
      </c>
      <c r="H139" s="536">
        <f>H141</f>
        <v>2000</v>
      </c>
      <c r="I139" s="536">
        <f>ROUND([1]!Table32353[[#This Row],[Giá đất ở điều chỉnh, bổ sung]]*0.7,0)</f>
        <v>1400</v>
      </c>
      <c r="J139" s="373"/>
      <c r="K139" s="537"/>
      <c r="L139" s="537"/>
      <c r="M139" s="538" t="s">
        <v>240</v>
      </c>
      <c r="N139" s="184"/>
      <c r="O139" s="184"/>
      <c r="P139" s="539" t="s">
        <v>240</v>
      </c>
    </row>
    <row r="140" spans="1:16" x14ac:dyDescent="0.35">
      <c r="A140" s="159"/>
      <c r="B140" s="180">
        <v>45</v>
      </c>
      <c r="C140" s="534" t="s">
        <v>241</v>
      </c>
      <c r="D140" s="535"/>
      <c r="E140" s="380">
        <f>[1]!Table32353[[#This Row],[Mức giá theo Quyết định 46/2019/ QĐ-UBND]]*1.1</f>
        <v>0</v>
      </c>
      <c r="F140" s="380"/>
      <c r="G140" s="127"/>
      <c r="H140" s="536"/>
      <c r="I140" s="536"/>
      <c r="J140" s="373"/>
      <c r="K140" s="537"/>
      <c r="L140" s="537"/>
      <c r="M140" s="538"/>
      <c r="N140" s="184"/>
      <c r="O140" s="184"/>
      <c r="P140" s="539"/>
    </row>
    <row r="141" spans="1:16" x14ac:dyDescent="0.35">
      <c r="A141" s="159"/>
      <c r="B141" s="180" t="s">
        <v>243</v>
      </c>
      <c r="C141" s="534" t="s">
        <v>244</v>
      </c>
      <c r="D141" s="535">
        <v>1500</v>
      </c>
      <c r="E141" s="380">
        <f>[1]!Table32353[[#This Row],[Mức giá theo Quyết định 46/2019/ QĐ-UBND]]*1.1</f>
        <v>1650.0000000000002</v>
      </c>
      <c r="F141" s="380">
        <f>[1]!Table32353[[#This Row],[Mức giá theo Quyết định 46/2019/ QĐ-UBND]]*1.3</f>
        <v>1950</v>
      </c>
      <c r="G141" s="127">
        <v>5250</v>
      </c>
      <c r="H141" s="536">
        <f>ROUND([1]!Table32353[[#This Row],[Mức giá theo Quyết định 46/2019/ QĐ-UBND]]*1.3,-2)</f>
        <v>2000</v>
      </c>
      <c r="I141" s="536">
        <f>ROUND([1]!Table32353[[#This Row],[Giá đất ở điều chỉnh, bổ sung]]*0.7,0)</f>
        <v>1400</v>
      </c>
      <c r="J141" s="373">
        <f>[1]!Table32353[[#This Row],[Giá đất ở điều chỉnh, bổ sung]]/[1]!Table32353[[#This Row],[Mức giá theo Quyết định 46/2019/ QĐ-UBND]]</f>
        <v>1.3333333333333333</v>
      </c>
      <c r="K141" s="537"/>
      <c r="L141" s="537">
        <f>[1]!Table32353[[#This Row],[Giá đất ở điều chỉnh, bổ sung]]/[1]!Table32353[[#This Row],[Mức giá theo Quyết định 46/2019/ QĐ-UBND]]</f>
        <v>1.3333333333333333</v>
      </c>
      <c r="M141" s="538"/>
      <c r="N141" s="184"/>
      <c r="O141" s="184"/>
      <c r="P141" s="539"/>
    </row>
    <row r="142" spans="1:16" x14ac:dyDescent="0.35">
      <c r="A142" s="159"/>
      <c r="B142" s="180" t="s">
        <v>246</v>
      </c>
      <c r="C142" s="534" t="s">
        <v>247</v>
      </c>
      <c r="D142" s="535">
        <v>1200</v>
      </c>
      <c r="E142" s="380">
        <f>[1]!Table32353[[#This Row],[Mức giá theo Quyết định 46/2019/ QĐ-UBND]]*1.1</f>
        <v>1320</v>
      </c>
      <c r="F142" s="380">
        <f>[1]!Table32353[[#This Row],[Mức giá theo Quyết định 46/2019/ QĐ-UBND]]*1.3</f>
        <v>1560</v>
      </c>
      <c r="G142" s="127">
        <v>4200</v>
      </c>
      <c r="H142" s="536">
        <f>ROUND([1]!Table32353[[#This Row],[Mức giá theo Quyết định 46/2019/ QĐ-UBND]]*1.3,-2)</f>
        <v>1600</v>
      </c>
      <c r="I142" s="536">
        <f>ROUND([1]!Table32353[[#This Row],[Giá đất ở điều chỉnh, bổ sung]]*0.7,0)</f>
        <v>1120</v>
      </c>
      <c r="J142" s="373">
        <f>[1]!Table32353[[#This Row],[Giá đất ở điều chỉnh, bổ sung]]/[1]!Table32353[[#This Row],[Mức giá theo Quyết định 46/2019/ QĐ-UBND]]</f>
        <v>1.3333333333333333</v>
      </c>
      <c r="K142" s="537"/>
      <c r="L142" s="537">
        <f>[1]!Table32353[[#This Row],[Giá đất ở điều chỉnh, bổ sung]]/[1]!Table32353[[#This Row],[Mức giá theo Quyết định 46/2019/ QĐ-UBND]]</f>
        <v>1.3333333333333333</v>
      </c>
      <c r="M142" s="538"/>
      <c r="N142" s="184"/>
      <c r="O142" s="184"/>
      <c r="P142" s="539"/>
    </row>
    <row r="143" spans="1:16" ht="28" x14ac:dyDescent="0.35">
      <c r="A143" s="159"/>
      <c r="B143" s="180">
        <v>46</v>
      </c>
      <c r="C143" s="65" t="s">
        <v>248</v>
      </c>
      <c r="D143" s="371"/>
      <c r="E143" s="380">
        <f>[1]!Table32353[[#This Row],[Mức giá theo Quyết định 46/2019/ QĐ-UBND]]*1.1</f>
        <v>0</v>
      </c>
      <c r="F143" s="380"/>
      <c r="G143" s="127"/>
      <c r="H143" s="536">
        <f>H141</f>
        <v>2000</v>
      </c>
      <c r="I143" s="536">
        <f>ROUND([1]!Table32353[[#This Row],[Giá đất ở điều chỉnh, bổ sung]]*0.7,0)</f>
        <v>1400</v>
      </c>
      <c r="J143" s="373"/>
      <c r="K143" s="537"/>
      <c r="L143" s="537"/>
      <c r="M143" s="538" t="s">
        <v>249</v>
      </c>
      <c r="N143" s="184"/>
      <c r="O143" s="184"/>
      <c r="P143" s="539" t="s">
        <v>249</v>
      </c>
    </row>
    <row r="144" spans="1:16" ht="31" x14ac:dyDescent="0.35">
      <c r="A144" s="159"/>
      <c r="B144" s="180">
        <v>47</v>
      </c>
      <c r="C144" s="534" t="s">
        <v>250</v>
      </c>
      <c r="D144" s="535"/>
      <c r="E144" s="380">
        <f>[1]!Table32353[[#This Row],[Mức giá theo Quyết định 46/2019/ QĐ-UBND]]*1.1</f>
        <v>0</v>
      </c>
      <c r="F144" s="380"/>
      <c r="G144" s="127"/>
      <c r="H144" s="536"/>
      <c r="I144" s="536"/>
      <c r="J144" s="373"/>
      <c r="K144" s="537"/>
      <c r="L144" s="537"/>
      <c r="M144" s="538"/>
      <c r="N144" s="184"/>
      <c r="O144" s="184"/>
      <c r="P144" s="539"/>
    </row>
    <row r="145" spans="1:16" x14ac:dyDescent="0.35">
      <c r="A145" s="159"/>
      <c r="B145" s="180" t="s">
        <v>252</v>
      </c>
      <c r="C145" s="534" t="s">
        <v>68</v>
      </c>
      <c r="D145" s="535">
        <v>1800</v>
      </c>
      <c r="E145" s="380">
        <f>[1]!Table32353[[#This Row],[Mức giá theo Quyết định 46/2019/ QĐ-UBND]]*1.1</f>
        <v>1980.0000000000002</v>
      </c>
      <c r="F145" s="380">
        <f>[1]!Table32353[[#This Row],[Mức giá theo Quyết định 46/2019/ QĐ-UBND]]*1.3</f>
        <v>2340</v>
      </c>
      <c r="G145" s="127">
        <v>6300</v>
      </c>
      <c r="H145" s="536">
        <f>ROUND([1]!Table32353[[#This Row],[Mức giá theo Quyết định 46/2019/ QĐ-UBND]]*1.3,-2)</f>
        <v>2300</v>
      </c>
      <c r="I145" s="536">
        <f>ROUND([1]!Table32353[[#This Row],[Giá đất ở điều chỉnh, bổ sung]]*0.7,0)</f>
        <v>1610</v>
      </c>
      <c r="J145" s="373">
        <f>[1]!Table32353[[#This Row],[Giá đất ở điều chỉnh, bổ sung]]/[1]!Table32353[[#This Row],[Mức giá theo Quyết định 46/2019/ QĐ-UBND]]</f>
        <v>1.2777777777777777</v>
      </c>
      <c r="K145" s="537"/>
      <c r="L145" s="537">
        <f>[1]!Table32353[[#This Row],[Giá đất ở điều chỉnh, bổ sung]]/[1]!Table32353[[#This Row],[Mức giá theo Quyết định 46/2019/ QĐ-UBND]]</f>
        <v>1.2777777777777777</v>
      </c>
      <c r="M145" s="538"/>
      <c r="N145" s="184"/>
      <c r="O145" s="184"/>
      <c r="P145" s="539"/>
    </row>
    <row r="146" spans="1:16" x14ac:dyDescent="0.35">
      <c r="A146" s="159"/>
      <c r="B146" s="180" t="s">
        <v>254</v>
      </c>
      <c r="C146" s="534" t="s">
        <v>255</v>
      </c>
      <c r="D146" s="535">
        <v>1200</v>
      </c>
      <c r="E146" s="380">
        <f>[1]!Table32353[[#This Row],[Mức giá theo Quyết định 46/2019/ QĐ-UBND]]*1.1</f>
        <v>1320</v>
      </c>
      <c r="F146" s="380">
        <f>[1]!Table32353[[#This Row],[Mức giá theo Quyết định 46/2019/ QĐ-UBND]]*1.3</f>
        <v>1560</v>
      </c>
      <c r="G146" s="127">
        <v>4200</v>
      </c>
      <c r="H146" s="536">
        <f>ROUND([1]!Table32353[[#This Row],[Mức giá theo Quyết định 46/2019/ QĐ-UBND]]*1.3,-2)</f>
        <v>1600</v>
      </c>
      <c r="I146" s="536">
        <f>ROUND([1]!Table32353[[#This Row],[Giá đất ở điều chỉnh, bổ sung]]*0.7,0)</f>
        <v>1120</v>
      </c>
      <c r="J146" s="373">
        <f>[1]!Table32353[[#This Row],[Giá đất ở điều chỉnh, bổ sung]]/[1]!Table32353[[#This Row],[Mức giá theo Quyết định 46/2019/ QĐ-UBND]]</f>
        <v>1.3333333333333333</v>
      </c>
      <c r="K146" s="537"/>
      <c r="L146" s="537">
        <f>[1]!Table32353[[#This Row],[Giá đất ở điều chỉnh, bổ sung]]/[1]!Table32353[[#This Row],[Mức giá theo Quyết định 46/2019/ QĐ-UBND]]</f>
        <v>1.3333333333333333</v>
      </c>
      <c r="M146" s="538"/>
      <c r="N146" s="184"/>
      <c r="O146" s="184"/>
      <c r="P146" s="539"/>
    </row>
    <row r="147" spans="1:16" ht="31" x14ac:dyDescent="0.35">
      <c r="A147" s="159"/>
      <c r="B147" s="180">
        <v>48</v>
      </c>
      <c r="C147" s="534" t="s">
        <v>256</v>
      </c>
      <c r="D147" s="535">
        <v>2400</v>
      </c>
      <c r="E147" s="380">
        <f>[1]!Table32353[[#This Row],[Mức giá theo Quyết định 46/2019/ QĐ-UBND]]*1.1</f>
        <v>2640</v>
      </c>
      <c r="F147" s="380">
        <f>[1]!Table32353[[#This Row],[Mức giá theo Quyết định 46/2019/ QĐ-UBND]]*1.3</f>
        <v>3120</v>
      </c>
      <c r="G147" s="127">
        <v>8400</v>
      </c>
      <c r="H147" s="536">
        <f>ROUND([1]!Table32353[[#This Row],[Mức giá theo Quyết định 46/2019/ QĐ-UBND]]*1.3,-2)</f>
        <v>3100</v>
      </c>
      <c r="I147" s="536">
        <f>ROUND([1]!Table32353[[#This Row],[Giá đất ở điều chỉnh, bổ sung]]*0.7,0)</f>
        <v>2170</v>
      </c>
      <c r="J147" s="373">
        <f>[1]!Table32353[[#This Row],[Giá đất ở điều chỉnh, bổ sung]]/[1]!Table32353[[#This Row],[Mức giá theo Quyết định 46/2019/ QĐ-UBND]]</f>
        <v>1.2916666666666667</v>
      </c>
      <c r="K147" s="537"/>
      <c r="L147" s="537">
        <f>[1]!Table32353[[#This Row],[Giá đất ở điều chỉnh, bổ sung]]/[1]!Table32353[[#This Row],[Mức giá theo Quyết định 46/2019/ QĐ-UBND]]</f>
        <v>1.2916666666666667</v>
      </c>
      <c r="M147" s="538" t="s">
        <v>258</v>
      </c>
      <c r="N147" s="184"/>
      <c r="O147" s="184"/>
      <c r="P147" s="539" t="s">
        <v>257</v>
      </c>
    </row>
    <row r="148" spans="1:16" ht="31" x14ac:dyDescent="0.35">
      <c r="A148" s="159"/>
      <c r="B148" s="180">
        <v>49</v>
      </c>
      <c r="C148" s="534" t="s">
        <v>259</v>
      </c>
      <c r="D148" s="535">
        <v>4800</v>
      </c>
      <c r="E148" s="380">
        <f>[1]!Table32353[[#This Row],[Mức giá theo Quyết định 46/2019/ QĐ-UBND]]*1.1</f>
        <v>5280</v>
      </c>
      <c r="F148" s="380">
        <f>[1]!Table32353[[#This Row],[Mức giá theo Quyết định 46/2019/ QĐ-UBND]]*1.3</f>
        <v>6240</v>
      </c>
      <c r="G148" s="127">
        <v>16800</v>
      </c>
      <c r="H148" s="536">
        <f>ROUND([1]!Table32353[[#This Row],[Mức giá theo Quyết định 46/2019/ QĐ-UBND]]*1.3,-2)</f>
        <v>6200</v>
      </c>
      <c r="I148" s="536">
        <f>ROUND([1]!Table32353[[#This Row],[Giá đất ở điều chỉnh, bổ sung]]*0.7,0)</f>
        <v>4340</v>
      </c>
      <c r="J148" s="373">
        <f>[1]!Table32353[[#This Row],[Giá đất ở điều chỉnh, bổ sung]]/[1]!Table32353[[#This Row],[Mức giá theo Quyết định 46/2019/ QĐ-UBND]]</f>
        <v>1.2916666666666667</v>
      </c>
      <c r="K148" s="537"/>
      <c r="L148" s="537">
        <f>[1]!Table32353[[#This Row],[Giá đất ở điều chỉnh, bổ sung]]/[1]!Table32353[[#This Row],[Mức giá theo Quyết định 46/2019/ QĐ-UBND]]</f>
        <v>1.2916666666666667</v>
      </c>
      <c r="M148" s="538"/>
      <c r="N148" s="184"/>
      <c r="O148" s="184"/>
      <c r="P148" s="539"/>
    </row>
    <row r="149" spans="1:16" ht="31" x14ac:dyDescent="0.35">
      <c r="A149" s="159"/>
      <c r="B149" s="180">
        <v>50</v>
      </c>
      <c r="C149" s="534" t="s">
        <v>260</v>
      </c>
      <c r="D149" s="535">
        <v>1800</v>
      </c>
      <c r="E149" s="380">
        <f>[1]!Table32353[[#This Row],[Mức giá theo Quyết định 46/2019/ QĐ-UBND]]*1.1</f>
        <v>1980.0000000000002</v>
      </c>
      <c r="F149" s="380">
        <f>[1]!Table32353[[#This Row],[Mức giá theo Quyết định 46/2019/ QĐ-UBND]]*1.3</f>
        <v>2340</v>
      </c>
      <c r="G149" s="127">
        <v>6300</v>
      </c>
      <c r="H149" s="536">
        <f>ROUND([1]!Table32353[[#This Row],[Mức giá theo Quyết định 46/2019/ QĐ-UBND]]*1.3,-2)</f>
        <v>2300</v>
      </c>
      <c r="I149" s="536">
        <f>ROUND([1]!Table32353[[#This Row],[Giá đất ở điều chỉnh, bổ sung]]*0.7,0)</f>
        <v>1610</v>
      </c>
      <c r="J149" s="373">
        <f>[1]!Table32353[[#This Row],[Giá đất ở điều chỉnh, bổ sung]]/[1]!Table32353[[#This Row],[Mức giá theo Quyết định 46/2019/ QĐ-UBND]]</f>
        <v>1.2777777777777777</v>
      </c>
      <c r="K149" s="537"/>
      <c r="L149" s="537">
        <f>[1]!Table32353[[#This Row],[Giá đất ở điều chỉnh, bổ sung]]/[1]!Table32353[[#This Row],[Mức giá theo Quyết định 46/2019/ QĐ-UBND]]</f>
        <v>1.2777777777777777</v>
      </c>
      <c r="M149" s="538"/>
      <c r="N149" s="184"/>
      <c r="O149" s="184"/>
      <c r="P149" s="539"/>
    </row>
    <row r="150" spans="1:16" ht="28" x14ac:dyDescent="0.35">
      <c r="A150" s="159"/>
      <c r="B150" s="180">
        <v>51</v>
      </c>
      <c r="C150" s="549" t="s">
        <v>261</v>
      </c>
      <c r="D150" s="550">
        <v>1800</v>
      </c>
      <c r="E150" s="380">
        <f>[1]!Table32353[[#This Row],[Mức giá theo Quyết định 46/2019/ QĐ-UBND]]*1.1</f>
        <v>1980.0000000000002</v>
      </c>
      <c r="F150" s="380">
        <f>[1]!Table32353[[#This Row],[Mức giá theo Quyết định 46/2019/ QĐ-UBND]]*1.3</f>
        <v>2340</v>
      </c>
      <c r="G150" s="127"/>
      <c r="H150" s="536">
        <f>ROUND([1]!Table32353[[#This Row],[Mức giá theo Quyết định 46/2019/ QĐ-UBND]]*1.3,-2)</f>
        <v>2300</v>
      </c>
      <c r="I150" s="536">
        <f>ROUND([1]!Table32353[[#This Row],[Giá đất ở điều chỉnh, bổ sung]]*0.7,0)</f>
        <v>1610</v>
      </c>
      <c r="J150" s="373">
        <f>[1]!Table32353[[#This Row],[Giá đất ở điều chỉnh, bổ sung]]/[1]!Table32353[[#This Row],[Mức giá theo Quyết định 46/2019/ QĐ-UBND]]</f>
        <v>1.2777777777777777</v>
      </c>
      <c r="K150" s="537"/>
      <c r="L150" s="537">
        <f>[1]!Table32353[[#This Row],[Giá đất ở điều chỉnh, bổ sung]]/[1]!Table32353[[#This Row],[Mức giá theo Quyết định 46/2019/ QĐ-UBND]]</f>
        <v>1.2777777777777777</v>
      </c>
      <c r="M150" s="538" t="s">
        <v>5405</v>
      </c>
      <c r="N150" s="184"/>
      <c r="O150" s="184"/>
      <c r="P150" s="539" t="s">
        <v>5405</v>
      </c>
    </row>
    <row r="151" spans="1:16" x14ac:dyDescent="0.35">
      <c r="A151" s="159"/>
      <c r="B151" s="180" t="s">
        <v>262</v>
      </c>
      <c r="C151" s="534" t="s">
        <v>263</v>
      </c>
      <c r="D151" s="535">
        <v>2400</v>
      </c>
      <c r="E151" s="380">
        <f>[1]!Table32353[[#This Row],[Mức giá theo Quyết định 46/2019/ QĐ-UBND]]*1.1</f>
        <v>2640</v>
      </c>
      <c r="F151" s="380">
        <f>[1]!Table32353[[#This Row],[Mức giá theo Quyết định 46/2019/ QĐ-UBND]]*1.3</f>
        <v>3120</v>
      </c>
      <c r="G151" s="127">
        <v>8400</v>
      </c>
      <c r="H151" s="536">
        <f>ROUND([1]!Table32353[[#This Row],[Mức giá theo Quyết định 46/2019/ QĐ-UBND]]*1.35,-2)</f>
        <v>3200</v>
      </c>
      <c r="I151" s="536">
        <f>ROUND([1]!Table32353[[#This Row],[Giá đất ở điều chỉnh, bổ sung]]*0.7,0)</f>
        <v>2240</v>
      </c>
      <c r="J151" s="373">
        <f>[1]!Table32353[[#This Row],[Giá đất ở điều chỉnh, bổ sung]]/[1]!Table32353[[#This Row],[Mức giá theo Quyết định 46/2019/ QĐ-UBND]]</f>
        <v>1.3333333333333333</v>
      </c>
      <c r="K151" s="540" t="s">
        <v>91</v>
      </c>
      <c r="L151" s="540">
        <f>[1]!Table32353[[#This Row],[Giá đất ở điều chỉnh, bổ sung]]/[1]!Table32353[[#This Row],[Mức giá theo Quyết định 46/2019/ QĐ-UBND]]</f>
        <v>1.3333333333333333</v>
      </c>
      <c r="M151" s="538"/>
      <c r="N151" s="184"/>
      <c r="O151" s="184"/>
      <c r="P151" s="539"/>
    </row>
    <row r="152" spans="1:16" x14ac:dyDescent="0.35">
      <c r="A152" s="159"/>
      <c r="B152" s="180" t="s">
        <v>264</v>
      </c>
      <c r="C152" s="534" t="s">
        <v>265</v>
      </c>
      <c r="D152" s="535">
        <v>1500</v>
      </c>
      <c r="E152" s="380">
        <f>[1]!Table32353[[#This Row],[Mức giá theo Quyết định 46/2019/ QĐ-UBND]]*1.1</f>
        <v>1650.0000000000002</v>
      </c>
      <c r="F152" s="380">
        <f>[1]!Table32353[[#This Row],[Mức giá theo Quyết định 46/2019/ QĐ-UBND]]*1.3</f>
        <v>1950</v>
      </c>
      <c r="G152" s="127">
        <v>5250</v>
      </c>
      <c r="H152" s="536">
        <f>ROUND([1]!Table32353[[#This Row],[Mức giá theo Quyết định 46/2019/ QĐ-UBND]]*1.3,-2)</f>
        <v>2000</v>
      </c>
      <c r="I152" s="536">
        <f>ROUND([1]!Table32353[[#This Row],[Giá đất ở điều chỉnh, bổ sung]]*0.7,0)</f>
        <v>1400</v>
      </c>
      <c r="J152" s="373">
        <f>[1]!Table32353[[#This Row],[Giá đất ở điều chỉnh, bổ sung]]/[1]!Table32353[[#This Row],[Mức giá theo Quyết định 46/2019/ QĐ-UBND]]</f>
        <v>1.3333333333333333</v>
      </c>
      <c r="K152" s="537"/>
      <c r="L152" s="537">
        <f>[1]!Table32353[[#This Row],[Giá đất ở điều chỉnh, bổ sung]]/[1]!Table32353[[#This Row],[Mức giá theo Quyết định 46/2019/ QĐ-UBND]]</f>
        <v>1.3333333333333333</v>
      </c>
      <c r="M152" s="538"/>
      <c r="N152" s="184"/>
      <c r="O152" s="184"/>
      <c r="P152" s="539"/>
    </row>
    <row r="153" spans="1:16" ht="31" x14ac:dyDescent="0.35">
      <c r="A153" s="159"/>
      <c r="B153" s="180">
        <v>52</v>
      </c>
      <c r="C153" s="534" t="s">
        <v>266</v>
      </c>
      <c r="D153" s="535">
        <v>3600</v>
      </c>
      <c r="E153" s="380">
        <f>[1]!Table32353[[#This Row],[Mức giá theo Quyết định 46/2019/ QĐ-UBND]]*1.1</f>
        <v>3960.0000000000005</v>
      </c>
      <c r="F153" s="380">
        <f>[1]!Table32353[[#This Row],[Mức giá theo Quyết định 46/2019/ QĐ-UBND]]*1.3</f>
        <v>4680</v>
      </c>
      <c r="G153" s="127">
        <v>12600</v>
      </c>
      <c r="H153" s="536">
        <f>ROUND([1]!Table32353[[#This Row],[Mức giá theo Quyết định 46/2019/ QĐ-UBND]]*1.3,-2)</f>
        <v>4700</v>
      </c>
      <c r="I153" s="536">
        <f>ROUND([1]!Table32353[[#This Row],[Giá đất ở điều chỉnh, bổ sung]]*0.7,0)</f>
        <v>3290</v>
      </c>
      <c r="J153" s="373">
        <f>[1]!Table32353[[#This Row],[Giá đất ở điều chỉnh, bổ sung]]/[1]!Table32353[[#This Row],[Mức giá theo Quyết định 46/2019/ QĐ-UBND]]</f>
        <v>1.3055555555555556</v>
      </c>
      <c r="K153" s="537"/>
      <c r="L153" s="537">
        <f>[1]!Table32353[[#This Row],[Giá đất ở điều chỉnh, bổ sung]]/[1]!Table32353[[#This Row],[Mức giá theo Quyết định 46/2019/ QĐ-UBND]]</f>
        <v>1.3055555555555556</v>
      </c>
      <c r="M153" s="538"/>
      <c r="N153" s="184"/>
      <c r="O153" s="184"/>
      <c r="P153" s="539"/>
    </row>
    <row r="154" spans="1:16" ht="31" x14ac:dyDescent="0.35">
      <c r="A154" s="159"/>
      <c r="B154" s="180">
        <v>53</v>
      </c>
      <c r="C154" s="534" t="s">
        <v>267</v>
      </c>
      <c r="D154" s="535">
        <v>3600</v>
      </c>
      <c r="E154" s="380">
        <f>[1]!Table32353[[#This Row],[Mức giá theo Quyết định 46/2019/ QĐ-UBND]]*1.1</f>
        <v>3960.0000000000005</v>
      </c>
      <c r="F154" s="380">
        <f>[1]!Table32353[[#This Row],[Mức giá theo Quyết định 46/2019/ QĐ-UBND]]*1.3</f>
        <v>4680</v>
      </c>
      <c r="G154" s="127">
        <v>12600</v>
      </c>
      <c r="H154" s="536">
        <f>ROUND([1]!Table32353[[#This Row],[Mức giá theo Quyết định 46/2019/ QĐ-UBND]]*1.3,-2)</f>
        <v>4700</v>
      </c>
      <c r="I154" s="536">
        <f>ROUND([1]!Table32353[[#This Row],[Giá đất ở điều chỉnh, bổ sung]]*0.7,0)</f>
        <v>3290</v>
      </c>
      <c r="J154" s="373">
        <f>[1]!Table32353[[#This Row],[Giá đất ở điều chỉnh, bổ sung]]/[1]!Table32353[[#This Row],[Mức giá theo Quyết định 46/2019/ QĐ-UBND]]</f>
        <v>1.3055555555555556</v>
      </c>
      <c r="K154" s="537"/>
      <c r="L154" s="537">
        <f>[1]!Table32353[[#This Row],[Giá đất ở điều chỉnh, bổ sung]]/[1]!Table32353[[#This Row],[Mức giá theo Quyết định 46/2019/ QĐ-UBND]]</f>
        <v>1.3055555555555556</v>
      </c>
      <c r="M154" s="538"/>
      <c r="N154" s="184"/>
      <c r="O154" s="184"/>
      <c r="P154" s="539"/>
    </row>
    <row r="155" spans="1:16" ht="31" x14ac:dyDescent="0.35">
      <c r="A155" s="159"/>
      <c r="B155" s="180">
        <v>54</v>
      </c>
      <c r="C155" s="534" t="s">
        <v>268</v>
      </c>
      <c r="D155" s="535">
        <v>4800</v>
      </c>
      <c r="E155" s="380">
        <f>[1]!Table32353[[#This Row],[Mức giá theo Quyết định 46/2019/ QĐ-UBND]]*1.1</f>
        <v>5280</v>
      </c>
      <c r="F155" s="380">
        <f>[1]!Table32353[[#This Row],[Mức giá theo Quyết định 46/2019/ QĐ-UBND]]*1.3</f>
        <v>6240</v>
      </c>
      <c r="G155" s="127">
        <v>16800</v>
      </c>
      <c r="H155" s="536">
        <f>ROUND([1]!Table32353[[#This Row],[Mức giá theo Quyết định 46/2019/ QĐ-UBND]]*1.3,-2)</f>
        <v>6200</v>
      </c>
      <c r="I155" s="536">
        <f>ROUND([1]!Table32353[[#This Row],[Giá đất ở điều chỉnh, bổ sung]]*0.7,0)</f>
        <v>4340</v>
      </c>
      <c r="J155" s="373">
        <f>[1]!Table32353[[#This Row],[Giá đất ở điều chỉnh, bổ sung]]/[1]!Table32353[[#This Row],[Mức giá theo Quyết định 46/2019/ QĐ-UBND]]</f>
        <v>1.2916666666666667</v>
      </c>
      <c r="K155" s="537"/>
      <c r="L155" s="537">
        <f>[1]!Table32353[[#This Row],[Giá đất ở điều chỉnh, bổ sung]]/[1]!Table32353[[#This Row],[Mức giá theo Quyết định 46/2019/ QĐ-UBND]]</f>
        <v>1.2916666666666667</v>
      </c>
      <c r="M155" s="538"/>
      <c r="N155" s="184"/>
      <c r="O155" s="184"/>
      <c r="P155" s="539"/>
    </row>
    <row r="156" spans="1:16" x14ac:dyDescent="0.35">
      <c r="A156" s="159"/>
      <c r="B156" s="180">
        <v>55</v>
      </c>
      <c r="C156" s="534" t="s">
        <v>269</v>
      </c>
      <c r="D156" s="535"/>
      <c r="E156" s="380">
        <f>[1]!Table32353[[#This Row],[Mức giá theo Quyết định 46/2019/ QĐ-UBND]]*1.1</f>
        <v>0</v>
      </c>
      <c r="F156" s="380"/>
      <c r="G156" s="127"/>
      <c r="H156" s="536"/>
      <c r="I156" s="536"/>
      <c r="J156" s="373"/>
      <c r="K156" s="537"/>
      <c r="L156" s="537"/>
      <c r="M156" s="538"/>
      <c r="N156" s="184"/>
      <c r="O156" s="184"/>
      <c r="P156" s="539"/>
    </row>
    <row r="157" spans="1:16" x14ac:dyDescent="0.35">
      <c r="A157" s="159"/>
      <c r="B157" s="180" t="s">
        <v>270</v>
      </c>
      <c r="C157" s="534" t="s">
        <v>68</v>
      </c>
      <c r="D157" s="535">
        <v>4800</v>
      </c>
      <c r="E157" s="380">
        <f>[1]!Table32353[[#This Row],[Mức giá theo Quyết định 46/2019/ QĐ-UBND]]*1.1</f>
        <v>5280</v>
      </c>
      <c r="F157" s="380">
        <f>[1]!Table32353[[#This Row],[Mức giá theo Quyết định 46/2019/ QĐ-UBND]]*1.3</f>
        <v>6240</v>
      </c>
      <c r="G157" s="127">
        <v>16800</v>
      </c>
      <c r="H157" s="536">
        <f>ROUND([1]!Table32353[[#This Row],[Mức giá theo Quyết định 46/2019/ QĐ-UBND]]*1.3,-2)</f>
        <v>6200</v>
      </c>
      <c r="I157" s="536">
        <f>ROUND([1]!Table32353[[#This Row],[Giá đất ở điều chỉnh, bổ sung]]*0.7,0)</f>
        <v>4340</v>
      </c>
      <c r="J157" s="373">
        <f>[1]!Table32353[[#This Row],[Giá đất ở điều chỉnh, bổ sung]]/[1]!Table32353[[#This Row],[Mức giá theo Quyết định 46/2019/ QĐ-UBND]]</f>
        <v>1.2916666666666667</v>
      </c>
      <c r="K157" s="537"/>
      <c r="L157" s="537">
        <f>[1]!Table32353[[#This Row],[Giá đất ở điều chỉnh, bổ sung]]/[1]!Table32353[[#This Row],[Mức giá theo Quyết định 46/2019/ QĐ-UBND]]</f>
        <v>1.2916666666666667</v>
      </c>
      <c r="M157" s="538"/>
      <c r="N157" s="184"/>
      <c r="O157" s="184"/>
      <c r="P157" s="539"/>
    </row>
    <row r="158" spans="1:16" x14ac:dyDescent="0.35">
      <c r="A158" s="159"/>
      <c r="B158" s="180" t="s">
        <v>271</v>
      </c>
      <c r="C158" s="534" t="s">
        <v>272</v>
      </c>
      <c r="D158" s="535">
        <v>3600</v>
      </c>
      <c r="E158" s="380">
        <f>[1]!Table32353[[#This Row],[Mức giá theo Quyết định 46/2019/ QĐ-UBND]]*1.1</f>
        <v>3960.0000000000005</v>
      </c>
      <c r="F158" s="380">
        <f>[1]!Table32353[[#This Row],[Mức giá theo Quyết định 46/2019/ QĐ-UBND]]*1.3</f>
        <v>4680</v>
      </c>
      <c r="G158" s="127">
        <v>12600</v>
      </c>
      <c r="H158" s="536">
        <f>ROUND([1]!Table32353[[#This Row],[Mức giá theo Quyết định 46/2019/ QĐ-UBND]]*1.3,-2)</f>
        <v>4700</v>
      </c>
      <c r="I158" s="536">
        <f>ROUND([1]!Table32353[[#This Row],[Giá đất ở điều chỉnh, bổ sung]]*0.7,0)</f>
        <v>3290</v>
      </c>
      <c r="J158" s="373">
        <f>[1]!Table32353[[#This Row],[Giá đất ở điều chỉnh, bổ sung]]/[1]!Table32353[[#This Row],[Mức giá theo Quyết định 46/2019/ QĐ-UBND]]</f>
        <v>1.3055555555555556</v>
      </c>
      <c r="K158" s="537"/>
      <c r="L158" s="537">
        <f>[1]!Table32353[[#This Row],[Giá đất ở điều chỉnh, bổ sung]]/[1]!Table32353[[#This Row],[Mức giá theo Quyết định 46/2019/ QĐ-UBND]]</f>
        <v>1.3055555555555556</v>
      </c>
      <c r="M158" s="538"/>
      <c r="N158" s="184"/>
      <c r="O158" s="184"/>
      <c r="P158" s="539"/>
    </row>
    <row r="159" spans="1:16" ht="31" x14ac:dyDescent="0.35">
      <c r="A159" s="159"/>
      <c r="B159" s="180">
        <v>56</v>
      </c>
      <c r="C159" s="534" t="s">
        <v>273</v>
      </c>
      <c r="D159" s="535">
        <v>4200</v>
      </c>
      <c r="E159" s="380">
        <f>[1]!Table32353[[#This Row],[Mức giá theo Quyết định 46/2019/ QĐ-UBND]]*1.1</f>
        <v>4620</v>
      </c>
      <c r="F159" s="380">
        <f>[1]!Table32353[[#This Row],[Mức giá theo Quyết định 46/2019/ QĐ-UBND]]*1.3</f>
        <v>5460</v>
      </c>
      <c r="G159" s="127">
        <v>14700</v>
      </c>
      <c r="H159" s="536">
        <f>ROUND([1]!Table32353[[#This Row],[Mức giá theo Quyết định 46/2019/ QĐ-UBND]]*1.3,-2)</f>
        <v>5500</v>
      </c>
      <c r="I159" s="536">
        <f>ROUND([1]!Table32353[[#This Row],[Giá đất ở điều chỉnh, bổ sung]]*0.7,0)</f>
        <v>3850</v>
      </c>
      <c r="J159" s="373">
        <f>[1]!Table32353[[#This Row],[Giá đất ở điều chỉnh, bổ sung]]/[1]!Table32353[[#This Row],[Mức giá theo Quyết định 46/2019/ QĐ-UBND]]</f>
        <v>1.3095238095238095</v>
      </c>
      <c r="K159" s="537"/>
      <c r="L159" s="537">
        <f>[1]!Table32353[[#This Row],[Giá đất ở điều chỉnh, bổ sung]]/[1]!Table32353[[#This Row],[Mức giá theo Quyết định 46/2019/ QĐ-UBND]]</f>
        <v>1.3095238095238095</v>
      </c>
      <c r="M159" s="538"/>
      <c r="N159" s="184"/>
      <c r="O159" s="184"/>
      <c r="P159" s="539"/>
    </row>
    <row r="160" spans="1:16" x14ac:dyDescent="0.35">
      <c r="A160" s="159"/>
      <c r="B160" s="180">
        <v>57</v>
      </c>
      <c r="C160" s="534" t="s">
        <v>274</v>
      </c>
      <c r="D160" s="535"/>
      <c r="E160" s="380">
        <f>[1]!Table32353[[#This Row],[Mức giá theo Quyết định 46/2019/ QĐ-UBND]]*1.1</f>
        <v>0</v>
      </c>
      <c r="F160" s="380"/>
      <c r="G160" s="127"/>
      <c r="H160" s="536"/>
      <c r="I160" s="536"/>
      <c r="J160" s="373"/>
      <c r="K160" s="537"/>
      <c r="L160" s="537"/>
      <c r="M160" s="538"/>
      <c r="N160" s="184"/>
      <c r="O160" s="184"/>
      <c r="P160" s="539"/>
    </row>
    <row r="161" spans="1:16" x14ac:dyDescent="0.35">
      <c r="A161" s="159"/>
      <c r="B161" s="180" t="s">
        <v>276</v>
      </c>
      <c r="C161" s="534" t="s">
        <v>68</v>
      </c>
      <c r="D161" s="535">
        <v>4800</v>
      </c>
      <c r="E161" s="380">
        <f>[1]!Table32353[[#This Row],[Mức giá theo Quyết định 46/2019/ QĐ-UBND]]*1.1</f>
        <v>5280</v>
      </c>
      <c r="F161" s="380">
        <f>[1]!Table32353[[#This Row],[Mức giá theo Quyết định 46/2019/ QĐ-UBND]]*1.3</f>
        <v>6240</v>
      </c>
      <c r="G161" s="127">
        <v>16800</v>
      </c>
      <c r="H161" s="536">
        <f>ROUND([1]!Table32353[[#This Row],[Mức giá theo Quyết định 46/2019/ QĐ-UBND]]*1.3,-2)</f>
        <v>6200</v>
      </c>
      <c r="I161" s="536">
        <f>ROUND([1]!Table32353[[#This Row],[Giá đất ở điều chỉnh, bổ sung]]*0.7,0)</f>
        <v>4340</v>
      </c>
      <c r="J161" s="373">
        <f>[1]!Table32353[[#This Row],[Giá đất ở điều chỉnh, bổ sung]]/[1]!Table32353[[#This Row],[Mức giá theo Quyết định 46/2019/ QĐ-UBND]]</f>
        <v>1.2916666666666667</v>
      </c>
      <c r="K161" s="537"/>
      <c r="L161" s="537">
        <f>[1]!Table32353[[#This Row],[Giá đất ở điều chỉnh, bổ sung]]/[1]!Table32353[[#This Row],[Mức giá theo Quyết định 46/2019/ QĐ-UBND]]</f>
        <v>1.2916666666666667</v>
      </c>
      <c r="M161" s="538"/>
      <c r="N161" s="184"/>
      <c r="O161" s="184"/>
      <c r="P161" s="539"/>
    </row>
    <row r="162" spans="1:16" x14ac:dyDescent="0.35">
      <c r="A162" s="159"/>
      <c r="B162" s="180" t="s">
        <v>278</v>
      </c>
      <c r="C162" s="534" t="s">
        <v>279</v>
      </c>
      <c r="D162" s="535">
        <v>3000</v>
      </c>
      <c r="E162" s="380">
        <f>[1]!Table32353[[#This Row],[Mức giá theo Quyết định 46/2019/ QĐ-UBND]]*1.1</f>
        <v>3300.0000000000005</v>
      </c>
      <c r="F162" s="380">
        <f>[1]!Table32353[[#This Row],[Mức giá theo Quyết định 46/2019/ QĐ-UBND]]*1.3</f>
        <v>3900</v>
      </c>
      <c r="G162" s="127">
        <v>10500</v>
      </c>
      <c r="H162" s="536">
        <f>ROUND([1]!Table32353[[#This Row],[Mức giá theo Quyết định 46/2019/ QĐ-UBND]]*1.3,-2)</f>
        <v>3900</v>
      </c>
      <c r="I162" s="536">
        <f>ROUND([1]!Table32353[[#This Row],[Giá đất ở điều chỉnh, bổ sung]]*0.7,0)</f>
        <v>2730</v>
      </c>
      <c r="J162" s="373">
        <f>[1]!Table32353[[#This Row],[Giá đất ở điều chỉnh, bổ sung]]/[1]!Table32353[[#This Row],[Mức giá theo Quyết định 46/2019/ QĐ-UBND]]</f>
        <v>1.3</v>
      </c>
      <c r="K162" s="537"/>
      <c r="L162" s="537">
        <f>[1]!Table32353[[#This Row],[Giá đất ở điều chỉnh, bổ sung]]/[1]!Table32353[[#This Row],[Mức giá theo Quyết định 46/2019/ QĐ-UBND]]</f>
        <v>1.3</v>
      </c>
      <c r="M162" s="538"/>
      <c r="N162" s="184"/>
      <c r="O162" s="184"/>
      <c r="P162" s="539"/>
    </row>
    <row r="163" spans="1:16" ht="31" x14ac:dyDescent="0.35">
      <c r="A163" s="159"/>
      <c r="B163" s="180">
        <v>58</v>
      </c>
      <c r="C163" s="534" t="s">
        <v>280</v>
      </c>
      <c r="D163" s="535">
        <v>4200</v>
      </c>
      <c r="E163" s="380">
        <f>[1]!Table32353[[#This Row],[Mức giá theo Quyết định 46/2019/ QĐ-UBND]]*1.1</f>
        <v>4620</v>
      </c>
      <c r="F163" s="380">
        <f>[1]!Table32353[[#This Row],[Mức giá theo Quyết định 46/2019/ QĐ-UBND]]*1.3</f>
        <v>5460</v>
      </c>
      <c r="G163" s="127">
        <v>14700</v>
      </c>
      <c r="H163" s="536">
        <f>ROUND([1]!Table32353[[#This Row],[Mức giá theo Quyết định 46/2019/ QĐ-UBND]]*1.3,-2)</f>
        <v>5500</v>
      </c>
      <c r="I163" s="536">
        <f>ROUND([1]!Table32353[[#This Row],[Giá đất ở điều chỉnh, bổ sung]]*0.7,0)</f>
        <v>3850</v>
      </c>
      <c r="J163" s="373">
        <f>[1]!Table32353[[#This Row],[Giá đất ở điều chỉnh, bổ sung]]/[1]!Table32353[[#This Row],[Mức giá theo Quyết định 46/2019/ QĐ-UBND]]</f>
        <v>1.3095238095238095</v>
      </c>
      <c r="K163" s="537"/>
      <c r="L163" s="537">
        <f>[1]!Table32353[[#This Row],[Giá đất ở điều chỉnh, bổ sung]]/[1]!Table32353[[#This Row],[Mức giá theo Quyết định 46/2019/ QĐ-UBND]]</f>
        <v>1.3095238095238095</v>
      </c>
      <c r="M163" s="538"/>
      <c r="N163" s="184"/>
      <c r="O163" s="184"/>
      <c r="P163" s="539"/>
    </row>
    <row r="164" spans="1:16" ht="31" x14ac:dyDescent="0.35">
      <c r="A164" s="159"/>
      <c r="B164" s="180">
        <v>59</v>
      </c>
      <c r="C164" s="534" t="s">
        <v>281</v>
      </c>
      <c r="D164" s="535"/>
      <c r="E164" s="380">
        <f>[1]!Table32353[[#This Row],[Mức giá theo Quyết định 46/2019/ QĐ-UBND]]*1.1</f>
        <v>0</v>
      </c>
      <c r="F164" s="380"/>
      <c r="G164" s="127"/>
      <c r="H164" s="536"/>
      <c r="I164" s="536"/>
      <c r="J164" s="373"/>
      <c r="K164" s="537"/>
      <c r="L164" s="537"/>
      <c r="M164" s="538"/>
      <c r="N164" s="184"/>
      <c r="O164" s="184"/>
      <c r="P164" s="539"/>
    </row>
    <row r="165" spans="1:16" x14ac:dyDescent="0.35">
      <c r="A165" s="159"/>
      <c r="B165" s="180" t="s">
        <v>282</v>
      </c>
      <c r="C165" s="534" t="s">
        <v>68</v>
      </c>
      <c r="D165" s="535">
        <v>4800</v>
      </c>
      <c r="E165" s="380">
        <f>[1]!Table32353[[#This Row],[Mức giá theo Quyết định 46/2019/ QĐ-UBND]]*1.1</f>
        <v>5280</v>
      </c>
      <c r="F165" s="380">
        <f>[1]!Table32353[[#This Row],[Mức giá theo Quyết định 46/2019/ QĐ-UBND]]*1.3</f>
        <v>6240</v>
      </c>
      <c r="G165" s="127">
        <v>16800</v>
      </c>
      <c r="H165" s="536">
        <f>ROUND([1]!Table32353[[#This Row],[Mức giá theo Quyết định 46/2019/ QĐ-UBND]]*1.3,-2)</f>
        <v>6200</v>
      </c>
      <c r="I165" s="536">
        <f>ROUND([1]!Table32353[[#This Row],[Giá đất ở điều chỉnh, bổ sung]]*0.7,0)</f>
        <v>4340</v>
      </c>
      <c r="J165" s="373">
        <f>[1]!Table32353[[#This Row],[Giá đất ở điều chỉnh, bổ sung]]/[1]!Table32353[[#This Row],[Mức giá theo Quyết định 46/2019/ QĐ-UBND]]</f>
        <v>1.2916666666666667</v>
      </c>
      <c r="K165" s="537"/>
      <c r="L165" s="537">
        <f>[1]!Table32353[[#This Row],[Giá đất ở điều chỉnh, bổ sung]]/[1]!Table32353[[#This Row],[Mức giá theo Quyết định 46/2019/ QĐ-UBND]]</f>
        <v>1.2916666666666667</v>
      </c>
      <c r="M165" s="538"/>
      <c r="N165" s="184"/>
      <c r="O165" s="184"/>
      <c r="P165" s="539"/>
    </row>
    <row r="166" spans="1:16" x14ac:dyDescent="0.35">
      <c r="A166" s="159"/>
      <c r="B166" s="180" t="s">
        <v>283</v>
      </c>
      <c r="C166" s="534" t="s">
        <v>284</v>
      </c>
      <c r="D166" s="535">
        <v>3400</v>
      </c>
      <c r="E166" s="380">
        <f>[1]!Table32353[[#This Row],[Mức giá theo Quyết định 46/2019/ QĐ-UBND]]*1.1</f>
        <v>3740.0000000000005</v>
      </c>
      <c r="F166" s="380">
        <f>[1]!Table32353[[#This Row],[Mức giá theo Quyết định 46/2019/ QĐ-UBND]]*1.3</f>
        <v>4420</v>
      </c>
      <c r="G166" s="127">
        <v>11900</v>
      </c>
      <c r="H166" s="536">
        <f>ROUND([1]!Table32353[[#This Row],[Mức giá theo Quyết định 46/2019/ QĐ-UBND]]*1.3,-2)</f>
        <v>4400</v>
      </c>
      <c r="I166" s="536">
        <f>ROUND([1]!Table32353[[#This Row],[Giá đất ở điều chỉnh, bổ sung]]*0.7,0)</f>
        <v>3080</v>
      </c>
      <c r="J166" s="373">
        <f>[1]!Table32353[[#This Row],[Giá đất ở điều chỉnh, bổ sung]]/[1]!Table32353[[#This Row],[Mức giá theo Quyết định 46/2019/ QĐ-UBND]]</f>
        <v>1.2941176470588236</v>
      </c>
      <c r="K166" s="537"/>
      <c r="L166" s="537">
        <f>[1]!Table32353[[#This Row],[Giá đất ở điều chỉnh, bổ sung]]/[1]!Table32353[[#This Row],[Mức giá theo Quyết định 46/2019/ QĐ-UBND]]</f>
        <v>1.2941176470588236</v>
      </c>
      <c r="M166" s="538"/>
      <c r="N166" s="184"/>
      <c r="O166" s="184"/>
      <c r="P166" s="539"/>
    </row>
    <row r="167" spans="1:16" ht="31" x14ac:dyDescent="0.35">
      <c r="A167" s="159"/>
      <c r="B167" s="180">
        <v>60</v>
      </c>
      <c r="C167" s="534" t="s">
        <v>285</v>
      </c>
      <c r="D167" s="535"/>
      <c r="E167" s="380">
        <f>[1]!Table32353[[#This Row],[Mức giá theo Quyết định 46/2019/ QĐ-UBND]]*1.1</f>
        <v>0</v>
      </c>
      <c r="F167" s="380"/>
      <c r="G167" s="127"/>
      <c r="H167" s="536"/>
      <c r="I167" s="536"/>
      <c r="J167" s="373"/>
      <c r="K167" s="537"/>
      <c r="L167" s="537"/>
      <c r="M167" s="538"/>
      <c r="N167" s="184"/>
      <c r="O167" s="184"/>
      <c r="P167" s="539"/>
    </row>
    <row r="168" spans="1:16" x14ac:dyDescent="0.35">
      <c r="A168" s="159"/>
      <c r="B168" s="180" t="s">
        <v>287</v>
      </c>
      <c r="C168" s="534" t="s">
        <v>68</v>
      </c>
      <c r="D168" s="535">
        <v>3600</v>
      </c>
      <c r="E168" s="380">
        <f>[1]!Table32353[[#This Row],[Mức giá theo Quyết định 46/2019/ QĐ-UBND]]*1.1</f>
        <v>3960.0000000000005</v>
      </c>
      <c r="F168" s="380">
        <f>[1]!Table32353[[#This Row],[Mức giá theo Quyết định 46/2019/ QĐ-UBND]]*1.3</f>
        <v>4680</v>
      </c>
      <c r="G168" s="127">
        <v>12600</v>
      </c>
      <c r="H168" s="536">
        <f>ROUND([1]!Table32353[[#This Row],[Mức giá theo Quyết định 46/2019/ QĐ-UBND]]*1.3,-2)</f>
        <v>4700</v>
      </c>
      <c r="I168" s="536">
        <f>ROUND([1]!Table32353[[#This Row],[Giá đất ở điều chỉnh, bổ sung]]*0.7,0)</f>
        <v>3290</v>
      </c>
      <c r="J168" s="373">
        <f>[1]!Table32353[[#This Row],[Giá đất ở điều chỉnh, bổ sung]]/[1]!Table32353[[#This Row],[Mức giá theo Quyết định 46/2019/ QĐ-UBND]]</f>
        <v>1.3055555555555556</v>
      </c>
      <c r="K168" s="537"/>
      <c r="L168" s="537">
        <f>[1]!Table32353[[#This Row],[Giá đất ở điều chỉnh, bổ sung]]/[1]!Table32353[[#This Row],[Mức giá theo Quyết định 46/2019/ QĐ-UBND]]</f>
        <v>1.3055555555555556</v>
      </c>
      <c r="M168" s="538"/>
      <c r="N168" s="184"/>
      <c r="O168" s="184"/>
      <c r="P168" s="539"/>
    </row>
    <row r="169" spans="1:16" x14ac:dyDescent="0.35">
      <c r="A169" s="159"/>
      <c r="B169" s="180" t="s">
        <v>289</v>
      </c>
      <c r="C169" s="534" t="s">
        <v>36</v>
      </c>
      <c r="D169" s="535">
        <v>2400</v>
      </c>
      <c r="E169" s="380">
        <f>[1]!Table32353[[#This Row],[Mức giá theo Quyết định 46/2019/ QĐ-UBND]]*1.1</f>
        <v>2640</v>
      </c>
      <c r="F169" s="380">
        <f>[1]!Table32353[[#This Row],[Mức giá theo Quyết định 46/2019/ QĐ-UBND]]*1.3</f>
        <v>3120</v>
      </c>
      <c r="G169" s="127">
        <v>8400</v>
      </c>
      <c r="H169" s="536">
        <f>ROUND([1]!Table32353[[#This Row],[Mức giá theo Quyết định 46/2019/ QĐ-UBND]]*1.3,-2)</f>
        <v>3100</v>
      </c>
      <c r="I169" s="536">
        <f>ROUND([1]!Table32353[[#This Row],[Giá đất ở điều chỉnh, bổ sung]]*0.7,0)</f>
        <v>2170</v>
      </c>
      <c r="J169" s="373">
        <f>[1]!Table32353[[#This Row],[Giá đất ở điều chỉnh, bổ sung]]/[1]!Table32353[[#This Row],[Mức giá theo Quyết định 46/2019/ QĐ-UBND]]</f>
        <v>1.2916666666666667</v>
      </c>
      <c r="K169" s="537"/>
      <c r="L169" s="537">
        <f>[1]!Table32353[[#This Row],[Giá đất ở điều chỉnh, bổ sung]]/[1]!Table32353[[#This Row],[Mức giá theo Quyết định 46/2019/ QĐ-UBND]]</f>
        <v>1.2916666666666667</v>
      </c>
      <c r="M169" s="538"/>
      <c r="N169" s="184"/>
      <c r="O169" s="184"/>
      <c r="P169" s="539"/>
    </row>
    <row r="170" spans="1:16" ht="31" x14ac:dyDescent="0.35">
      <c r="A170" s="159"/>
      <c r="B170" s="180" t="s">
        <v>291</v>
      </c>
      <c r="C170" s="534" t="s">
        <v>292</v>
      </c>
      <c r="D170" s="535">
        <v>1500</v>
      </c>
      <c r="E170" s="380">
        <f>[1]!Table32353[[#This Row],[Mức giá theo Quyết định 46/2019/ QĐ-UBND]]*1.1</f>
        <v>1650.0000000000002</v>
      </c>
      <c r="F170" s="380">
        <f>[1]!Table32353[[#This Row],[Mức giá theo Quyết định 46/2019/ QĐ-UBND]]*1.3</f>
        <v>1950</v>
      </c>
      <c r="G170" s="127">
        <v>5250</v>
      </c>
      <c r="H170" s="536">
        <f>ROUND([1]!Table32353[[#This Row],[Mức giá theo Quyết định 46/2019/ QĐ-UBND]]*1.3,-2)</f>
        <v>2000</v>
      </c>
      <c r="I170" s="536">
        <f>ROUND([1]!Table32353[[#This Row],[Giá đất ở điều chỉnh, bổ sung]]*0.7,0)</f>
        <v>1400</v>
      </c>
      <c r="J170" s="373">
        <f>[1]!Table32353[[#This Row],[Giá đất ở điều chỉnh, bổ sung]]/[1]!Table32353[[#This Row],[Mức giá theo Quyết định 46/2019/ QĐ-UBND]]</f>
        <v>1.3333333333333333</v>
      </c>
      <c r="K170" s="537"/>
      <c r="L170" s="537">
        <f>[1]!Table32353[[#This Row],[Giá đất ở điều chỉnh, bổ sung]]/[1]!Table32353[[#This Row],[Mức giá theo Quyết định 46/2019/ QĐ-UBND]]</f>
        <v>1.3333333333333333</v>
      </c>
      <c r="M170" s="538"/>
      <c r="N170" s="184"/>
      <c r="O170" s="184"/>
      <c r="P170" s="539"/>
    </row>
    <row r="171" spans="1:16" ht="31" x14ac:dyDescent="0.35">
      <c r="A171" s="159"/>
      <c r="B171" s="180">
        <v>61</v>
      </c>
      <c r="C171" s="534" t="s">
        <v>293</v>
      </c>
      <c r="D171" s="535"/>
      <c r="E171" s="380">
        <f>[1]!Table32353[[#This Row],[Mức giá theo Quyết định 46/2019/ QĐ-UBND]]*1.1</f>
        <v>0</v>
      </c>
      <c r="F171" s="380"/>
      <c r="G171" s="127"/>
      <c r="H171" s="536"/>
      <c r="I171" s="536"/>
      <c r="J171" s="373"/>
      <c r="K171" s="537"/>
      <c r="L171" s="537"/>
      <c r="M171" s="538"/>
      <c r="N171" s="184"/>
      <c r="O171" s="184"/>
      <c r="P171" s="539"/>
    </row>
    <row r="172" spans="1:16" x14ac:dyDescent="0.35">
      <c r="A172" s="159"/>
      <c r="B172" s="180" t="s">
        <v>295</v>
      </c>
      <c r="C172" s="534" t="s">
        <v>68</v>
      </c>
      <c r="D172" s="535">
        <v>3600</v>
      </c>
      <c r="E172" s="380">
        <f>[1]!Table32353[[#This Row],[Mức giá theo Quyết định 46/2019/ QĐ-UBND]]*1.1</f>
        <v>3960.0000000000005</v>
      </c>
      <c r="F172" s="380">
        <f>[1]!Table32353[[#This Row],[Mức giá theo Quyết định 46/2019/ QĐ-UBND]]*1.3</f>
        <v>4680</v>
      </c>
      <c r="G172" s="127">
        <v>12600</v>
      </c>
      <c r="H172" s="536">
        <f>ROUND([1]!Table32353[[#This Row],[Mức giá theo Quyết định 46/2019/ QĐ-UBND]]*1.3,-2)</f>
        <v>4700</v>
      </c>
      <c r="I172" s="536">
        <f>ROUND([1]!Table32353[[#This Row],[Giá đất ở điều chỉnh, bổ sung]]*0.7,0)</f>
        <v>3290</v>
      </c>
      <c r="J172" s="373">
        <f>[1]!Table32353[[#This Row],[Giá đất ở điều chỉnh, bổ sung]]/[1]!Table32353[[#This Row],[Mức giá theo Quyết định 46/2019/ QĐ-UBND]]</f>
        <v>1.3055555555555556</v>
      </c>
      <c r="K172" s="537"/>
      <c r="L172" s="537">
        <f>[1]!Table32353[[#This Row],[Giá đất ở điều chỉnh, bổ sung]]/[1]!Table32353[[#This Row],[Mức giá theo Quyết định 46/2019/ QĐ-UBND]]</f>
        <v>1.3055555555555556</v>
      </c>
      <c r="M172" s="538"/>
      <c r="N172" s="184"/>
      <c r="O172" s="184"/>
      <c r="P172" s="539"/>
    </row>
    <row r="173" spans="1:16" x14ac:dyDescent="0.35">
      <c r="A173" s="159"/>
      <c r="B173" s="180" t="s">
        <v>297</v>
      </c>
      <c r="C173" s="534" t="s">
        <v>36</v>
      </c>
      <c r="D173" s="535">
        <v>2400</v>
      </c>
      <c r="E173" s="380">
        <f>[1]!Table32353[[#This Row],[Mức giá theo Quyết định 46/2019/ QĐ-UBND]]*1.1</f>
        <v>2640</v>
      </c>
      <c r="F173" s="380">
        <f>[1]!Table32353[[#This Row],[Mức giá theo Quyết định 46/2019/ QĐ-UBND]]*1.3</f>
        <v>3120</v>
      </c>
      <c r="G173" s="127">
        <v>8400</v>
      </c>
      <c r="H173" s="536">
        <f>ROUND([1]!Table32353[[#This Row],[Mức giá theo Quyết định 46/2019/ QĐ-UBND]]*1.3,-2)</f>
        <v>3100</v>
      </c>
      <c r="I173" s="536">
        <f>ROUND([1]!Table32353[[#This Row],[Giá đất ở điều chỉnh, bổ sung]]*0.7,0)</f>
        <v>2170</v>
      </c>
      <c r="J173" s="373">
        <f>[1]!Table32353[[#This Row],[Giá đất ở điều chỉnh, bổ sung]]/[1]!Table32353[[#This Row],[Mức giá theo Quyết định 46/2019/ QĐ-UBND]]</f>
        <v>1.2916666666666667</v>
      </c>
      <c r="K173" s="537"/>
      <c r="L173" s="537">
        <f>[1]!Table32353[[#This Row],[Giá đất ở điều chỉnh, bổ sung]]/[1]!Table32353[[#This Row],[Mức giá theo Quyết định 46/2019/ QĐ-UBND]]</f>
        <v>1.2916666666666667</v>
      </c>
      <c r="M173" s="538"/>
      <c r="N173" s="184"/>
      <c r="O173" s="184"/>
      <c r="P173" s="539"/>
    </row>
    <row r="174" spans="1:16" ht="46.5" x14ac:dyDescent="0.35">
      <c r="A174" s="159"/>
      <c r="B174" s="180" t="s">
        <v>299</v>
      </c>
      <c r="C174" s="534" t="s">
        <v>300</v>
      </c>
      <c r="D174" s="535">
        <v>1500</v>
      </c>
      <c r="E174" s="380">
        <f>[1]!Table32353[[#This Row],[Mức giá theo Quyết định 46/2019/ QĐ-UBND]]*1.1</f>
        <v>1650.0000000000002</v>
      </c>
      <c r="F174" s="380">
        <f>[1]!Table32353[[#This Row],[Mức giá theo Quyết định 46/2019/ QĐ-UBND]]*1.3</f>
        <v>1950</v>
      </c>
      <c r="G174" s="127">
        <v>5250</v>
      </c>
      <c r="H174" s="536">
        <f>ROUND([1]!Table32353[[#This Row],[Mức giá theo Quyết định 46/2019/ QĐ-UBND]]*1.3,-2)</f>
        <v>2000</v>
      </c>
      <c r="I174" s="536">
        <f>ROUND([1]!Table32353[[#This Row],[Giá đất ở điều chỉnh, bổ sung]]*0.7,0)</f>
        <v>1400</v>
      </c>
      <c r="J174" s="373">
        <f>[1]!Table32353[[#This Row],[Giá đất ở điều chỉnh, bổ sung]]/[1]!Table32353[[#This Row],[Mức giá theo Quyết định 46/2019/ QĐ-UBND]]</f>
        <v>1.3333333333333333</v>
      </c>
      <c r="K174" s="537"/>
      <c r="L174" s="537">
        <f>[1]!Table32353[[#This Row],[Giá đất ở điều chỉnh, bổ sung]]/[1]!Table32353[[#This Row],[Mức giá theo Quyết định 46/2019/ QĐ-UBND]]</f>
        <v>1.3333333333333333</v>
      </c>
      <c r="M174" s="538"/>
      <c r="N174" s="184"/>
      <c r="O174" s="184"/>
      <c r="P174" s="539"/>
    </row>
    <row r="175" spans="1:16" ht="42" x14ac:dyDescent="0.35">
      <c r="A175" s="159"/>
      <c r="B175" s="180">
        <v>64</v>
      </c>
      <c r="C175" s="65" t="s">
        <v>301</v>
      </c>
      <c r="D175" s="371"/>
      <c r="E175" s="380"/>
      <c r="F175" s="380"/>
      <c r="G175" s="127">
        <v>6000</v>
      </c>
      <c r="H175" s="536">
        <v>4700</v>
      </c>
      <c r="I175" s="536">
        <f>ROUND([1]!Table32353[[#This Row],[Giá đất ở điều chỉnh, bổ sung]]*0.7,0)</f>
        <v>3290</v>
      </c>
      <c r="J175" s="373" t="e">
        <f>[1]!Table32353[[#This Row],[Giá đất ở điều chỉnh, bổ sung]]/[1]!Table32353[[#This Row],[Mức giá theo Quyết định 46/2019/ QĐ-UBND]]</f>
        <v>#DIV/0!</v>
      </c>
      <c r="K175" s="537"/>
      <c r="L175" s="537"/>
      <c r="M175" s="65" t="s">
        <v>302</v>
      </c>
      <c r="N175" s="184"/>
      <c r="O175" s="184"/>
      <c r="P175" s="245" t="s">
        <v>302</v>
      </c>
    </row>
    <row r="176" spans="1:16" ht="31" x14ac:dyDescent="0.35">
      <c r="A176" s="159"/>
      <c r="B176" s="180">
        <v>65</v>
      </c>
      <c r="C176" s="534" t="s">
        <v>303</v>
      </c>
      <c r="D176" s="535"/>
      <c r="E176" s="380"/>
      <c r="F176" s="380"/>
      <c r="G176" s="127">
        <v>5000</v>
      </c>
      <c r="H176" s="536">
        <v>4500</v>
      </c>
      <c r="I176" s="536">
        <f>ROUND([1]!Table32353[[#This Row],[Giá đất ở điều chỉnh, bổ sung]]*0.7,0)</f>
        <v>3150</v>
      </c>
      <c r="J176" s="373" t="e">
        <f>[1]!Table32353[[#This Row],[Giá đất ở điều chỉnh, bổ sung]]/[1]!Table32353[[#This Row],[Mức giá theo Quyết định 46/2019/ QĐ-UBND]]</f>
        <v>#DIV/0!</v>
      </c>
      <c r="K176" s="537"/>
      <c r="L176" s="537"/>
      <c r="M176" s="538" t="s">
        <v>305</v>
      </c>
      <c r="N176" s="184"/>
      <c r="O176" s="184"/>
      <c r="P176" s="539" t="s">
        <v>304</v>
      </c>
    </row>
    <row r="177" spans="1:16" x14ac:dyDescent="0.35">
      <c r="A177" s="159"/>
      <c r="B177" s="180">
        <v>66</v>
      </c>
      <c r="C177" s="534" t="s">
        <v>306</v>
      </c>
      <c r="D177" s="535"/>
      <c r="E177" s="380">
        <f>[1]!Table32353[[#This Row],[Mức giá theo Quyết định 46/2019/ QĐ-UBND]]*1.1</f>
        <v>0</v>
      </c>
      <c r="F177" s="380"/>
      <c r="G177" s="127"/>
      <c r="H177" s="536"/>
      <c r="I177" s="536"/>
      <c r="J177" s="373"/>
      <c r="K177" s="537"/>
      <c r="L177" s="537"/>
      <c r="M177" s="538"/>
      <c r="N177" s="184"/>
      <c r="O177" s="184"/>
      <c r="P177" s="539"/>
    </row>
    <row r="178" spans="1:16" x14ac:dyDescent="0.35">
      <c r="A178" s="159"/>
      <c r="B178" s="180" t="s">
        <v>308</v>
      </c>
      <c r="C178" s="534" t="s">
        <v>68</v>
      </c>
      <c r="D178" s="535">
        <v>3600</v>
      </c>
      <c r="E178" s="380">
        <f>[1]!Table32353[[#This Row],[Mức giá theo Quyết định 46/2019/ QĐ-UBND]]*1.1</f>
        <v>3960.0000000000005</v>
      </c>
      <c r="F178" s="380">
        <f>[1]!Table32353[[#This Row],[Mức giá theo Quyết định 46/2019/ QĐ-UBND]]*1.3</f>
        <v>4680</v>
      </c>
      <c r="G178" s="127">
        <v>12600</v>
      </c>
      <c r="H178" s="536">
        <f>ROUND([1]!Table32353[[#This Row],[Mức giá theo Quyết định 46/2019/ QĐ-UBND]]*1.3,-2)</f>
        <v>4700</v>
      </c>
      <c r="I178" s="536">
        <f>ROUND([1]!Table32353[[#This Row],[Giá đất ở điều chỉnh, bổ sung]]*0.7,0)</f>
        <v>3290</v>
      </c>
      <c r="J178" s="373">
        <f>[1]!Table32353[[#This Row],[Giá đất ở điều chỉnh, bổ sung]]/[1]!Table32353[[#This Row],[Mức giá theo Quyết định 46/2019/ QĐ-UBND]]</f>
        <v>1.3055555555555556</v>
      </c>
      <c r="K178" s="537"/>
      <c r="L178" s="537">
        <f>[1]!Table32353[[#This Row],[Giá đất ở điều chỉnh, bổ sung]]/[1]!Table32353[[#This Row],[Mức giá theo Quyết định 46/2019/ QĐ-UBND]]</f>
        <v>1.3055555555555556</v>
      </c>
      <c r="M178" s="538"/>
      <c r="N178" s="184"/>
      <c r="O178" s="184"/>
      <c r="P178" s="539"/>
    </row>
    <row r="179" spans="1:16" x14ac:dyDescent="0.35">
      <c r="A179" s="159"/>
      <c r="B179" s="180" t="s">
        <v>310</v>
      </c>
      <c r="C179" s="534" t="s">
        <v>36</v>
      </c>
      <c r="D179" s="535">
        <v>2400</v>
      </c>
      <c r="E179" s="380">
        <f>[1]!Table32353[[#This Row],[Mức giá theo Quyết định 46/2019/ QĐ-UBND]]*1.1</f>
        <v>2640</v>
      </c>
      <c r="F179" s="380">
        <f>[1]!Table32353[[#This Row],[Mức giá theo Quyết định 46/2019/ QĐ-UBND]]*1.3</f>
        <v>3120</v>
      </c>
      <c r="G179" s="127">
        <v>8400</v>
      </c>
      <c r="H179" s="536">
        <f>ROUND([1]!Table32353[[#This Row],[Mức giá theo Quyết định 46/2019/ QĐ-UBND]]*1.3,-2)</f>
        <v>3100</v>
      </c>
      <c r="I179" s="536">
        <f>ROUND([1]!Table32353[[#This Row],[Giá đất ở điều chỉnh, bổ sung]]*0.7,0)</f>
        <v>2170</v>
      </c>
      <c r="J179" s="373">
        <f>[1]!Table32353[[#This Row],[Giá đất ở điều chỉnh, bổ sung]]/[1]!Table32353[[#This Row],[Mức giá theo Quyết định 46/2019/ QĐ-UBND]]</f>
        <v>1.2916666666666667</v>
      </c>
      <c r="K179" s="537"/>
      <c r="L179" s="537">
        <f>[1]!Table32353[[#This Row],[Giá đất ở điều chỉnh, bổ sung]]/[1]!Table32353[[#This Row],[Mức giá theo Quyết định 46/2019/ QĐ-UBND]]</f>
        <v>1.2916666666666667</v>
      </c>
      <c r="M179" s="538"/>
      <c r="N179" s="184"/>
      <c r="O179" s="184"/>
      <c r="P179" s="539"/>
    </row>
    <row r="180" spans="1:16" ht="42" x14ac:dyDescent="0.35">
      <c r="A180" s="159"/>
      <c r="B180" s="180">
        <v>67</v>
      </c>
      <c r="C180" s="534" t="s">
        <v>311</v>
      </c>
      <c r="D180" s="535">
        <v>3600</v>
      </c>
      <c r="E180" s="380">
        <f>[1]!Table32353[[#This Row],[Mức giá theo Quyết định 46/2019/ QĐ-UBND]]*1.1</f>
        <v>3960.0000000000005</v>
      </c>
      <c r="F180" s="380">
        <f>[1]!Table32353[[#This Row],[Mức giá theo Quyết định 46/2019/ QĐ-UBND]]*1.3</f>
        <v>4680</v>
      </c>
      <c r="G180" s="127">
        <v>12600</v>
      </c>
      <c r="H180" s="536">
        <f>ROUND([1]!Table32353[[#This Row],[Mức giá theo Quyết định 46/2019/ QĐ-UBND]]*1.3,-2)</f>
        <v>4700</v>
      </c>
      <c r="I180" s="536">
        <f>ROUND([1]!Table32353[[#This Row],[Giá đất ở điều chỉnh, bổ sung]]*0.7,0)</f>
        <v>3290</v>
      </c>
      <c r="J180" s="373">
        <f>[1]!Table32353[[#This Row],[Giá đất ở điều chỉnh, bổ sung]]/[1]!Table32353[[#This Row],[Mức giá theo Quyết định 46/2019/ QĐ-UBND]]</f>
        <v>1.3055555555555556</v>
      </c>
      <c r="K180" s="537"/>
      <c r="L180" s="537">
        <f>[1]!Table32353[[#This Row],[Giá đất ở điều chỉnh, bổ sung]]/[1]!Table32353[[#This Row],[Mức giá theo Quyết định 46/2019/ QĐ-UBND]]</f>
        <v>1.3055555555555556</v>
      </c>
      <c r="M180" s="538" t="s">
        <v>312</v>
      </c>
      <c r="N180" s="154"/>
      <c r="O180" s="154"/>
      <c r="P180" s="539" t="s">
        <v>5400</v>
      </c>
    </row>
    <row r="181" spans="1:16" ht="30" x14ac:dyDescent="0.35">
      <c r="A181" s="159"/>
      <c r="B181" s="392" t="s">
        <v>313</v>
      </c>
      <c r="C181" s="529" t="s">
        <v>314</v>
      </c>
      <c r="D181" s="530"/>
      <c r="E181" s="380">
        <f>[1]!Table32353[[#This Row],[Mức giá theo Quyết định 46/2019/ QĐ-UBND]]*1.1</f>
        <v>0</v>
      </c>
      <c r="F181" s="380"/>
      <c r="G181" s="127"/>
      <c r="H181" s="536"/>
      <c r="I181" s="536"/>
      <c r="J181" s="373"/>
      <c r="K181" s="537"/>
      <c r="L181" s="537"/>
      <c r="M181" s="532"/>
      <c r="N181" s="184"/>
      <c r="O181" s="184"/>
      <c r="P181" s="533"/>
    </row>
    <row r="182" spans="1:16" ht="31" x14ac:dyDescent="0.35">
      <c r="A182" s="159"/>
      <c r="B182" s="180">
        <v>1</v>
      </c>
      <c r="C182" s="534" t="s">
        <v>315</v>
      </c>
      <c r="D182" s="535">
        <v>21500</v>
      </c>
      <c r="E182" s="380">
        <f>[1]!Table32353[[#This Row],[Mức giá theo Quyết định 46/2019/ QĐ-UBND]]*1.1</f>
        <v>23650.000000000004</v>
      </c>
      <c r="F182" s="380">
        <f>[1]!Table32353[[#This Row],[Mức giá theo Quyết định 46/2019/ QĐ-UBND]]*1.3</f>
        <v>27950</v>
      </c>
      <c r="G182" s="127">
        <v>86000</v>
      </c>
      <c r="H182" s="536">
        <f>ROUND([1]!Table32353[[#This Row],[Mức giá theo Quyết định 46/2019/ QĐ-UBND]]*1.3,-2)</f>
        <v>28000</v>
      </c>
      <c r="I182" s="536">
        <f>ROUND([1]!Table32353[[#This Row],[Giá đất ở điều chỉnh, bổ sung]]*0.7,0)</f>
        <v>19600</v>
      </c>
      <c r="J182" s="373">
        <f>[1]!Table32353[[#This Row],[Giá đất ở điều chỉnh, bổ sung]]/[1]!Table32353[[#This Row],[Mức giá theo Quyết định 46/2019/ QĐ-UBND]]</f>
        <v>1.3023255813953489</v>
      </c>
      <c r="K182" s="537"/>
      <c r="L182" s="537">
        <f>[1]!Table32353[[#This Row],[Giá đất ở điều chỉnh, bổ sung]]/[1]!Table32353[[#This Row],[Mức giá theo Quyết định 46/2019/ QĐ-UBND]]</f>
        <v>1.3023255813953489</v>
      </c>
      <c r="M182" s="538"/>
      <c r="N182" s="184"/>
      <c r="O182" s="184"/>
      <c r="P182" s="539"/>
    </row>
    <row r="183" spans="1:16" ht="31" x14ac:dyDescent="0.35">
      <c r="A183" s="159"/>
      <c r="B183" s="180">
        <v>2</v>
      </c>
      <c r="C183" s="534" t="s">
        <v>316</v>
      </c>
      <c r="D183" s="535">
        <v>18000</v>
      </c>
      <c r="E183" s="380">
        <f>[1]!Table32353[[#This Row],[Mức giá theo Quyết định 46/2019/ QĐ-UBND]]*1.1</f>
        <v>19800</v>
      </c>
      <c r="F183" s="380">
        <f>[1]!Table32353[[#This Row],[Mức giá theo Quyết định 46/2019/ QĐ-UBND]]*1.3</f>
        <v>23400</v>
      </c>
      <c r="G183" s="127">
        <v>72000</v>
      </c>
      <c r="H183" s="536">
        <f>ROUND([1]!Table32353[[#This Row],[Mức giá theo Quyết định 46/2019/ QĐ-UBND]]*1.3,-2)</f>
        <v>23400</v>
      </c>
      <c r="I183" s="536">
        <f>ROUND([1]!Table32353[[#This Row],[Giá đất ở điều chỉnh, bổ sung]]*0.7,0)</f>
        <v>16380</v>
      </c>
      <c r="J183" s="373">
        <f>[1]!Table32353[[#This Row],[Giá đất ở điều chỉnh, bổ sung]]/[1]!Table32353[[#This Row],[Mức giá theo Quyết định 46/2019/ QĐ-UBND]]</f>
        <v>1.3</v>
      </c>
      <c r="K183" s="537"/>
      <c r="L183" s="537">
        <f>[1]!Table32353[[#This Row],[Giá đất ở điều chỉnh, bổ sung]]/[1]!Table32353[[#This Row],[Mức giá theo Quyết định 46/2019/ QĐ-UBND]]</f>
        <v>1.3</v>
      </c>
      <c r="M183" s="538"/>
      <c r="N183" s="184"/>
      <c r="O183" s="184"/>
      <c r="P183" s="539"/>
    </row>
    <row r="184" spans="1:16" ht="31" x14ac:dyDescent="0.35">
      <c r="A184" s="159"/>
      <c r="B184" s="180">
        <v>3</v>
      </c>
      <c r="C184" s="534" t="s">
        <v>317</v>
      </c>
      <c r="D184" s="535">
        <v>24000</v>
      </c>
      <c r="E184" s="380">
        <f>[1]!Table32353[[#This Row],[Mức giá theo Quyết định 46/2019/ QĐ-UBND]]*1.1</f>
        <v>26400.000000000004</v>
      </c>
      <c r="F184" s="380">
        <f>[1]!Table32353[[#This Row],[Mức giá theo Quyết định 46/2019/ QĐ-UBND]]*1.3</f>
        <v>31200</v>
      </c>
      <c r="G184" s="127">
        <v>96000</v>
      </c>
      <c r="H184" s="536">
        <f>ROUND([1]!Table32353[[#This Row],[Mức giá theo Quyết định 46/2019/ QĐ-UBND]]*1.3,-2)</f>
        <v>31200</v>
      </c>
      <c r="I184" s="536">
        <f>ROUND([1]!Table32353[[#This Row],[Giá đất ở điều chỉnh, bổ sung]]*0.7,0)</f>
        <v>21840</v>
      </c>
      <c r="J184" s="373">
        <f>[1]!Table32353[[#This Row],[Giá đất ở điều chỉnh, bổ sung]]/[1]!Table32353[[#This Row],[Mức giá theo Quyết định 46/2019/ QĐ-UBND]]</f>
        <v>1.3</v>
      </c>
      <c r="K184" s="537"/>
      <c r="L184" s="537">
        <f>[1]!Table32353[[#This Row],[Giá đất ở điều chỉnh, bổ sung]]/[1]!Table32353[[#This Row],[Mức giá theo Quyết định 46/2019/ QĐ-UBND]]</f>
        <v>1.3</v>
      </c>
      <c r="M184" s="538"/>
      <c r="N184" s="184"/>
      <c r="O184" s="184"/>
      <c r="P184" s="539"/>
    </row>
    <row r="185" spans="1:16" ht="31" x14ac:dyDescent="0.35">
      <c r="A185" s="159"/>
      <c r="B185" s="180">
        <v>4</v>
      </c>
      <c r="C185" s="534" t="s">
        <v>318</v>
      </c>
      <c r="D185" s="535">
        <v>20500</v>
      </c>
      <c r="E185" s="380">
        <f>[1]!Table32353[[#This Row],[Mức giá theo Quyết định 46/2019/ QĐ-UBND]]*1.1</f>
        <v>22550.000000000004</v>
      </c>
      <c r="F185" s="380">
        <f>[1]!Table32353[[#This Row],[Mức giá theo Quyết định 46/2019/ QĐ-UBND]]*1.3</f>
        <v>26650</v>
      </c>
      <c r="G185" s="127">
        <v>82000</v>
      </c>
      <c r="H185" s="536">
        <f>ROUND([1]!Table32353[[#This Row],[Mức giá theo Quyết định 46/2019/ QĐ-UBND]]*1.3,-2)</f>
        <v>26700</v>
      </c>
      <c r="I185" s="536">
        <f>ROUND([1]!Table32353[[#This Row],[Giá đất ở điều chỉnh, bổ sung]]*0.7,0)</f>
        <v>18690</v>
      </c>
      <c r="J185" s="373">
        <f>[1]!Table32353[[#This Row],[Giá đất ở điều chỉnh, bổ sung]]/[1]!Table32353[[#This Row],[Mức giá theo Quyết định 46/2019/ QĐ-UBND]]</f>
        <v>1.3024390243902439</v>
      </c>
      <c r="K185" s="537"/>
      <c r="L185" s="537">
        <f>[1]!Table32353[[#This Row],[Giá đất ở điều chỉnh, bổ sung]]/[1]!Table32353[[#This Row],[Mức giá theo Quyết định 46/2019/ QĐ-UBND]]</f>
        <v>1.3024390243902439</v>
      </c>
      <c r="M185" s="538"/>
      <c r="N185" s="184"/>
      <c r="O185" s="184"/>
      <c r="P185" s="539"/>
    </row>
    <row r="186" spans="1:16" ht="31" x14ac:dyDescent="0.35">
      <c r="A186" s="159"/>
      <c r="B186" s="180">
        <v>5</v>
      </c>
      <c r="C186" s="534" t="s">
        <v>319</v>
      </c>
      <c r="D186" s="535">
        <v>17000</v>
      </c>
      <c r="E186" s="380">
        <f>[1]!Table32353[[#This Row],[Mức giá theo Quyết định 46/2019/ QĐ-UBND]]*1.1</f>
        <v>18700</v>
      </c>
      <c r="F186" s="380">
        <f>[1]!Table32353[[#This Row],[Mức giá theo Quyết định 46/2019/ QĐ-UBND]]*1.3</f>
        <v>22100</v>
      </c>
      <c r="G186" s="127">
        <v>68000</v>
      </c>
      <c r="H186" s="536">
        <f>ROUND([1]!Table32353[[#This Row],[Mức giá theo Quyết định 46/2019/ QĐ-UBND]]*1.3,-2)</f>
        <v>22100</v>
      </c>
      <c r="I186" s="536">
        <f>ROUND([1]!Table32353[[#This Row],[Giá đất ở điều chỉnh, bổ sung]]*0.7,0)</f>
        <v>15470</v>
      </c>
      <c r="J186" s="373">
        <f>[1]!Table32353[[#This Row],[Giá đất ở điều chỉnh, bổ sung]]/[1]!Table32353[[#This Row],[Mức giá theo Quyết định 46/2019/ QĐ-UBND]]</f>
        <v>1.3</v>
      </c>
      <c r="K186" s="537"/>
      <c r="L186" s="537">
        <f>[1]!Table32353[[#This Row],[Giá đất ở điều chỉnh, bổ sung]]/[1]!Table32353[[#This Row],[Mức giá theo Quyết định 46/2019/ QĐ-UBND]]</f>
        <v>1.3</v>
      </c>
      <c r="M186" s="538"/>
      <c r="N186" s="184"/>
      <c r="O186" s="184"/>
      <c r="P186" s="539"/>
    </row>
    <row r="187" spans="1:16" x14ac:dyDescent="0.35">
      <c r="A187" s="159"/>
      <c r="B187" s="180"/>
      <c r="C187" s="529" t="s">
        <v>16</v>
      </c>
      <c r="D187" s="530"/>
      <c r="E187" s="380">
        <f>[1]!Table32353[[#This Row],[Mức giá theo Quyết định 46/2019/ QĐ-UBND]]*1.1</f>
        <v>0</v>
      </c>
      <c r="F187" s="380"/>
      <c r="G187" s="127"/>
      <c r="H187" s="536"/>
      <c r="I187" s="536"/>
      <c r="J187" s="373"/>
      <c r="K187" s="537"/>
      <c r="L187" s="537"/>
      <c r="M187" s="538"/>
      <c r="N187" s="184"/>
      <c r="O187" s="184"/>
      <c r="P187" s="539"/>
    </row>
    <row r="188" spans="1:16" ht="31" x14ac:dyDescent="0.35">
      <c r="A188" s="159"/>
      <c r="B188" s="180">
        <v>1</v>
      </c>
      <c r="C188" s="534" t="s">
        <v>320</v>
      </c>
      <c r="D188" s="535">
        <v>4800</v>
      </c>
      <c r="E188" s="380">
        <f>[1]!Table32353[[#This Row],[Mức giá theo Quyết định 46/2019/ QĐ-UBND]]*1.1</f>
        <v>5280</v>
      </c>
      <c r="F188" s="380">
        <f>[1]!Table32353[[#This Row],[Mức giá theo Quyết định 46/2019/ QĐ-UBND]]*1.3</f>
        <v>6240</v>
      </c>
      <c r="G188" s="127">
        <v>14400</v>
      </c>
      <c r="H188" s="536">
        <f>ROUND([1]!Table32353[[#This Row],[Mức giá theo Quyết định 46/2019/ QĐ-UBND]]*1.3,-2)</f>
        <v>6200</v>
      </c>
      <c r="I188" s="536">
        <f>ROUND([1]!Table32353[[#This Row],[Giá đất ở điều chỉnh, bổ sung]]*0.7,0)</f>
        <v>4340</v>
      </c>
      <c r="J188" s="373">
        <f>[1]!Table32353[[#This Row],[Giá đất ở điều chỉnh, bổ sung]]/[1]!Table32353[[#This Row],[Mức giá theo Quyết định 46/2019/ QĐ-UBND]]</f>
        <v>1.2916666666666667</v>
      </c>
      <c r="K188" s="537"/>
      <c r="L188" s="537">
        <f>[1]!Table32353[[#This Row],[Giá đất ở điều chỉnh, bổ sung]]/[1]!Table32353[[#This Row],[Mức giá theo Quyết định 46/2019/ QĐ-UBND]]</f>
        <v>1.2916666666666667</v>
      </c>
      <c r="M188" s="538"/>
      <c r="N188" s="184"/>
      <c r="O188" s="184"/>
      <c r="P188" s="539"/>
    </row>
    <row r="189" spans="1:16" ht="31" x14ac:dyDescent="0.35">
      <c r="A189" s="159"/>
      <c r="B189" s="180">
        <v>2</v>
      </c>
      <c r="C189" s="534" t="s">
        <v>321</v>
      </c>
      <c r="D189" s="535">
        <v>9000</v>
      </c>
      <c r="E189" s="380">
        <f>[1]!Table32353[[#This Row],[Mức giá theo Quyết định 46/2019/ QĐ-UBND]]*1.1</f>
        <v>9900</v>
      </c>
      <c r="F189" s="380">
        <f>[1]!Table32353[[#This Row],[Mức giá theo Quyết định 46/2019/ QĐ-UBND]]*1.3</f>
        <v>11700</v>
      </c>
      <c r="G189" s="127">
        <v>27000</v>
      </c>
      <c r="H189" s="536">
        <f>ROUND([1]!Table32353[[#This Row],[Mức giá theo Quyết định 46/2019/ QĐ-UBND]]*1.3,-2)</f>
        <v>11700</v>
      </c>
      <c r="I189" s="536">
        <f>ROUND([1]!Table32353[[#This Row],[Giá đất ở điều chỉnh, bổ sung]]*0.7,0)</f>
        <v>8190</v>
      </c>
      <c r="J189" s="373">
        <f>[1]!Table32353[[#This Row],[Giá đất ở điều chỉnh, bổ sung]]/[1]!Table32353[[#This Row],[Mức giá theo Quyết định 46/2019/ QĐ-UBND]]</f>
        <v>1.3</v>
      </c>
      <c r="K189" s="537"/>
      <c r="L189" s="537">
        <f>[1]!Table32353[[#This Row],[Giá đất ở điều chỉnh, bổ sung]]/[1]!Table32353[[#This Row],[Mức giá theo Quyết định 46/2019/ QĐ-UBND]]</f>
        <v>1.3</v>
      </c>
      <c r="M189" s="538"/>
      <c r="N189" s="184"/>
      <c r="O189" s="184"/>
      <c r="P189" s="539"/>
    </row>
    <row r="190" spans="1:16" ht="31" x14ac:dyDescent="0.35">
      <c r="A190" s="159"/>
      <c r="B190" s="180">
        <v>3</v>
      </c>
      <c r="C190" s="534" t="s">
        <v>322</v>
      </c>
      <c r="D190" s="535">
        <v>9000</v>
      </c>
      <c r="E190" s="380">
        <f>[1]!Table32353[[#This Row],[Mức giá theo Quyết định 46/2019/ QĐ-UBND]]*1.1</f>
        <v>9900</v>
      </c>
      <c r="F190" s="380">
        <f>[1]!Table32353[[#This Row],[Mức giá theo Quyết định 46/2019/ QĐ-UBND]]*1.3</f>
        <v>11700</v>
      </c>
      <c r="G190" s="127">
        <v>27000</v>
      </c>
      <c r="H190" s="536">
        <f>ROUND([1]!Table32353[[#This Row],[Mức giá theo Quyết định 46/2019/ QĐ-UBND]]*1.3,-2)</f>
        <v>11700</v>
      </c>
      <c r="I190" s="536">
        <f>ROUND([1]!Table32353[[#This Row],[Giá đất ở điều chỉnh, bổ sung]]*0.7,0)</f>
        <v>8190</v>
      </c>
      <c r="J190" s="373">
        <f>[1]!Table32353[[#This Row],[Giá đất ở điều chỉnh, bổ sung]]/[1]!Table32353[[#This Row],[Mức giá theo Quyết định 46/2019/ QĐ-UBND]]</f>
        <v>1.3</v>
      </c>
      <c r="K190" s="537"/>
      <c r="L190" s="537">
        <f>[1]!Table32353[[#This Row],[Giá đất ở điều chỉnh, bổ sung]]/[1]!Table32353[[#This Row],[Mức giá theo Quyết định 46/2019/ QĐ-UBND]]</f>
        <v>1.3</v>
      </c>
      <c r="M190" s="538"/>
      <c r="N190" s="184"/>
      <c r="O190" s="184"/>
      <c r="P190" s="539"/>
    </row>
    <row r="191" spans="1:16" ht="31" x14ac:dyDescent="0.35">
      <c r="A191" s="159"/>
      <c r="B191" s="180">
        <v>4</v>
      </c>
      <c r="C191" s="534" t="s">
        <v>323</v>
      </c>
      <c r="D191" s="535">
        <v>8400</v>
      </c>
      <c r="E191" s="380">
        <f>[1]!Table32353[[#This Row],[Mức giá theo Quyết định 46/2019/ QĐ-UBND]]*1.1</f>
        <v>9240</v>
      </c>
      <c r="F191" s="380">
        <f>[1]!Table32353[[#This Row],[Mức giá theo Quyết định 46/2019/ QĐ-UBND]]*1.3</f>
        <v>10920</v>
      </c>
      <c r="G191" s="127">
        <v>25200</v>
      </c>
      <c r="H191" s="536">
        <f>ROUND([1]!Table32353[[#This Row],[Mức giá theo Quyết định 46/2019/ QĐ-UBND]]*1.3,-2)</f>
        <v>10900</v>
      </c>
      <c r="I191" s="536">
        <f>ROUND([1]!Table32353[[#This Row],[Giá đất ở điều chỉnh, bổ sung]]*0.7,0)</f>
        <v>7630</v>
      </c>
      <c r="J191" s="373">
        <f>[1]!Table32353[[#This Row],[Giá đất ở điều chỉnh, bổ sung]]/[1]!Table32353[[#This Row],[Mức giá theo Quyết định 46/2019/ QĐ-UBND]]</f>
        <v>1.2976190476190477</v>
      </c>
      <c r="K191" s="537"/>
      <c r="L191" s="537">
        <f>[1]!Table32353[[#This Row],[Giá đất ở điều chỉnh, bổ sung]]/[1]!Table32353[[#This Row],[Mức giá theo Quyết định 46/2019/ QĐ-UBND]]</f>
        <v>1.2976190476190477</v>
      </c>
      <c r="M191" s="538"/>
      <c r="N191" s="184"/>
      <c r="O191" s="184"/>
      <c r="P191" s="539"/>
    </row>
    <row r="192" spans="1:16" ht="31" x14ac:dyDescent="0.35">
      <c r="A192" s="159"/>
      <c r="B192" s="180">
        <v>5</v>
      </c>
      <c r="C192" s="534" t="s">
        <v>324</v>
      </c>
      <c r="D192" s="535">
        <v>7200</v>
      </c>
      <c r="E192" s="380">
        <f>[1]!Table32353[[#This Row],[Mức giá theo Quyết định 46/2019/ QĐ-UBND]]*1.1</f>
        <v>7920.0000000000009</v>
      </c>
      <c r="F192" s="380">
        <f>[1]!Table32353[[#This Row],[Mức giá theo Quyết định 46/2019/ QĐ-UBND]]*1.3</f>
        <v>9360</v>
      </c>
      <c r="G192" s="127">
        <v>21600</v>
      </c>
      <c r="H192" s="536">
        <f>ROUND([1]!Table32353[[#This Row],[Mức giá theo Quyết định 46/2019/ QĐ-UBND]]*1.3,-2)</f>
        <v>9400</v>
      </c>
      <c r="I192" s="536">
        <f>ROUND([1]!Table32353[[#This Row],[Giá đất ở điều chỉnh, bổ sung]]*0.7,0)</f>
        <v>6580</v>
      </c>
      <c r="J192" s="373">
        <f>[1]!Table32353[[#This Row],[Giá đất ở điều chỉnh, bổ sung]]/[1]!Table32353[[#This Row],[Mức giá theo Quyết định 46/2019/ QĐ-UBND]]</f>
        <v>1.3055555555555556</v>
      </c>
      <c r="K192" s="537"/>
      <c r="L192" s="537">
        <f>[1]!Table32353[[#This Row],[Giá đất ở điều chỉnh, bổ sung]]/[1]!Table32353[[#This Row],[Mức giá theo Quyết định 46/2019/ QĐ-UBND]]</f>
        <v>1.3055555555555556</v>
      </c>
      <c r="M192" s="538"/>
      <c r="N192" s="184"/>
      <c r="O192" s="184"/>
      <c r="P192" s="539"/>
    </row>
    <row r="193" spans="1:16" ht="28" x14ac:dyDescent="0.35">
      <c r="A193" s="159"/>
      <c r="B193" s="180">
        <v>6</v>
      </c>
      <c r="C193" s="534" t="s">
        <v>325</v>
      </c>
      <c r="D193" s="535"/>
      <c r="E193" s="380">
        <f>[1]!Table32353[[#This Row],[Mức giá theo Quyết định 46/2019/ QĐ-UBND]]*1.1</f>
        <v>0</v>
      </c>
      <c r="F193" s="380"/>
      <c r="G193" s="127"/>
      <c r="H193" s="536"/>
      <c r="I193" s="536"/>
      <c r="J193" s="373"/>
      <c r="K193" s="537"/>
      <c r="L193" s="537"/>
      <c r="M193" s="538" t="s">
        <v>326</v>
      </c>
      <c r="N193" s="184"/>
      <c r="O193" s="184"/>
      <c r="P193" s="539" t="s">
        <v>5375</v>
      </c>
    </row>
    <row r="194" spans="1:16" x14ac:dyDescent="0.35">
      <c r="A194" s="159"/>
      <c r="B194" s="180" t="s">
        <v>327</v>
      </c>
      <c r="C194" s="534" t="s">
        <v>328</v>
      </c>
      <c r="D194" s="535">
        <v>6600</v>
      </c>
      <c r="E194" s="380">
        <f>[1]!Table32353[[#This Row],[Mức giá theo Quyết định 46/2019/ QĐ-UBND]]*1.1</f>
        <v>7260.0000000000009</v>
      </c>
      <c r="F194" s="380">
        <f>[1]!Table32353[[#This Row],[Mức giá theo Quyết định 46/2019/ QĐ-UBND]]*1.3</f>
        <v>8580</v>
      </c>
      <c r="G194" s="127">
        <v>19800</v>
      </c>
      <c r="H194" s="536">
        <f>ROUND([1]!Table32353[[#This Row],[Mức giá theo Quyết định 46/2019/ QĐ-UBND]]*1.3,-2)</f>
        <v>8600</v>
      </c>
      <c r="I194" s="536">
        <f>ROUND([1]!Table32353[[#This Row],[Giá đất ở điều chỉnh, bổ sung]]*0.7,0)</f>
        <v>6020</v>
      </c>
      <c r="J194" s="373">
        <f>[1]!Table32353[[#This Row],[Giá đất ở điều chỉnh, bổ sung]]/[1]!Table32353[[#This Row],[Mức giá theo Quyết định 46/2019/ QĐ-UBND]]</f>
        <v>1.303030303030303</v>
      </c>
      <c r="K194" s="537"/>
      <c r="L194" s="537">
        <f>[1]!Table32353[[#This Row],[Giá đất ở điều chỉnh, bổ sung]]/[1]!Table32353[[#This Row],[Mức giá theo Quyết định 46/2019/ QĐ-UBND]]</f>
        <v>1.303030303030303</v>
      </c>
      <c r="M194" s="538"/>
      <c r="N194" s="184"/>
      <c r="O194" s="184"/>
      <c r="P194" s="539"/>
    </row>
    <row r="195" spans="1:16" ht="65" x14ac:dyDescent="0.35">
      <c r="A195" s="159"/>
      <c r="B195" s="180" t="s">
        <v>329</v>
      </c>
      <c r="C195" s="534" t="s">
        <v>330</v>
      </c>
      <c r="D195" s="535">
        <v>4800</v>
      </c>
      <c r="E195" s="380">
        <f>[1]!Table32353[[#This Row],[Mức giá theo Quyết định 46/2019/ QĐ-UBND]]*1.1</f>
        <v>5280</v>
      </c>
      <c r="F195" s="380">
        <f>[1]!Table32353[[#This Row],[Mức giá theo Quyết định 46/2019/ QĐ-UBND]]*1.3</f>
        <v>6240</v>
      </c>
      <c r="G195" s="127">
        <v>14400</v>
      </c>
      <c r="H195" s="536">
        <f>ROUND([1]!Table32353[[#This Row],[Mức giá theo Quyết định 46/2019/ QĐ-UBND]]*1.3,-2)</f>
        <v>6200</v>
      </c>
      <c r="I195" s="536">
        <f>ROUND([1]!Table32353[[#This Row],[Giá đất ở điều chỉnh, bổ sung]]*0.7,0)</f>
        <v>4340</v>
      </c>
      <c r="J195" s="373">
        <f>[1]!Table32353[[#This Row],[Giá đất ở điều chỉnh, bổ sung]]/[1]!Table32353[[#This Row],[Mức giá theo Quyết định 46/2019/ QĐ-UBND]]</f>
        <v>1.2916666666666667</v>
      </c>
      <c r="K195" s="537"/>
      <c r="L195" s="537">
        <f>[1]!Table32353[[#This Row],[Giá đất ở điều chỉnh, bổ sung]]/[1]!Table32353[[#This Row],[Mức giá theo Quyết định 46/2019/ QĐ-UBND]]</f>
        <v>1.2916666666666667</v>
      </c>
      <c r="M195" s="538"/>
      <c r="N195" s="538" t="s">
        <v>5406</v>
      </c>
      <c r="O195" s="184"/>
      <c r="P195" s="539"/>
    </row>
    <row r="196" spans="1:16" ht="31" x14ac:dyDescent="0.35">
      <c r="A196" s="159"/>
      <c r="B196" s="180">
        <v>7</v>
      </c>
      <c r="C196" s="534" t="s">
        <v>331</v>
      </c>
      <c r="D196" s="535">
        <v>4800</v>
      </c>
      <c r="E196" s="380">
        <f>[1]!Table32353[[#This Row],[Mức giá theo Quyết định 46/2019/ QĐ-UBND]]*1.1</f>
        <v>5280</v>
      </c>
      <c r="F196" s="380">
        <f>[1]!Table32353[[#This Row],[Mức giá theo Quyết định 46/2019/ QĐ-UBND]]*1.3</f>
        <v>6240</v>
      </c>
      <c r="G196" s="127">
        <v>14400</v>
      </c>
      <c r="H196" s="536">
        <f>ROUND([1]!Table32353[[#This Row],[Mức giá theo Quyết định 46/2019/ QĐ-UBND]]*1.3,-2)</f>
        <v>6200</v>
      </c>
      <c r="I196" s="536">
        <f>ROUND([1]!Table32353[[#This Row],[Giá đất ở điều chỉnh, bổ sung]]*0.7,0)</f>
        <v>4340</v>
      </c>
      <c r="J196" s="373">
        <f>[1]!Table32353[[#This Row],[Giá đất ở điều chỉnh, bổ sung]]/[1]!Table32353[[#This Row],[Mức giá theo Quyết định 46/2019/ QĐ-UBND]]</f>
        <v>1.2916666666666667</v>
      </c>
      <c r="K196" s="537"/>
      <c r="L196" s="537">
        <f>[1]!Table32353[[#This Row],[Giá đất ở điều chỉnh, bổ sung]]/[1]!Table32353[[#This Row],[Mức giá theo Quyết định 46/2019/ QĐ-UBND]]</f>
        <v>1.2916666666666667</v>
      </c>
      <c r="M196" s="547"/>
      <c r="N196" s="184"/>
      <c r="O196" s="184"/>
      <c r="P196" s="548"/>
    </row>
    <row r="197" spans="1:16" ht="31" x14ac:dyDescent="0.35">
      <c r="A197" s="159"/>
      <c r="B197" s="180">
        <v>8</v>
      </c>
      <c r="C197" s="534" t="s">
        <v>332</v>
      </c>
      <c r="D197" s="535">
        <v>4800</v>
      </c>
      <c r="E197" s="380">
        <f>[1]!Table32353[[#This Row],[Mức giá theo Quyết định 46/2019/ QĐ-UBND]]*1.1</f>
        <v>5280</v>
      </c>
      <c r="F197" s="380">
        <f>[1]!Table32353[[#This Row],[Mức giá theo Quyết định 46/2019/ QĐ-UBND]]*1.3</f>
        <v>6240</v>
      </c>
      <c r="G197" s="127">
        <v>14400</v>
      </c>
      <c r="H197" s="536">
        <f>ROUND([1]!Table32353[[#This Row],[Mức giá theo Quyết định 46/2019/ QĐ-UBND]]*1.3,-2)</f>
        <v>6200</v>
      </c>
      <c r="I197" s="536">
        <f>ROUND([1]!Table32353[[#This Row],[Giá đất ở điều chỉnh, bổ sung]]*0.7,0)</f>
        <v>4340</v>
      </c>
      <c r="J197" s="373">
        <f>[1]!Table32353[[#This Row],[Giá đất ở điều chỉnh, bổ sung]]/[1]!Table32353[[#This Row],[Mức giá theo Quyết định 46/2019/ QĐ-UBND]]</f>
        <v>1.2916666666666667</v>
      </c>
      <c r="K197" s="537"/>
      <c r="L197" s="537">
        <f>[1]!Table32353[[#This Row],[Giá đất ở điều chỉnh, bổ sung]]/[1]!Table32353[[#This Row],[Mức giá theo Quyết định 46/2019/ QĐ-UBND]]</f>
        <v>1.2916666666666667</v>
      </c>
      <c r="M197" s="538"/>
      <c r="N197" s="184"/>
      <c r="O197" s="184"/>
      <c r="P197" s="539"/>
    </row>
    <row r="198" spans="1:16" ht="31" x14ac:dyDescent="0.35">
      <c r="A198" s="159"/>
      <c r="B198" s="180">
        <v>9</v>
      </c>
      <c r="C198" s="534" t="s">
        <v>333</v>
      </c>
      <c r="D198" s="535">
        <v>3600</v>
      </c>
      <c r="E198" s="380">
        <f>[1]!Table32353[[#This Row],[Mức giá theo Quyết định 46/2019/ QĐ-UBND]]*1.1</f>
        <v>3960.0000000000005</v>
      </c>
      <c r="F198" s="380">
        <f>[1]!Table32353[[#This Row],[Mức giá theo Quyết định 46/2019/ QĐ-UBND]]*1.3</f>
        <v>4680</v>
      </c>
      <c r="G198" s="127">
        <v>10800</v>
      </c>
      <c r="H198" s="536">
        <f>ROUND([1]!Table32353[[#This Row],[Mức giá theo Quyết định 46/2019/ QĐ-UBND]]*1.3,-2)</f>
        <v>4700</v>
      </c>
      <c r="I198" s="536">
        <f>ROUND([1]!Table32353[[#This Row],[Giá đất ở điều chỉnh, bổ sung]]*0.7,0)</f>
        <v>3290</v>
      </c>
      <c r="J198" s="373">
        <f>[1]!Table32353[[#This Row],[Giá đất ở điều chỉnh, bổ sung]]/[1]!Table32353[[#This Row],[Mức giá theo Quyết định 46/2019/ QĐ-UBND]]</f>
        <v>1.3055555555555556</v>
      </c>
      <c r="K198" s="537"/>
      <c r="L198" s="537">
        <f>[1]!Table32353[[#This Row],[Giá đất ở điều chỉnh, bổ sung]]/[1]!Table32353[[#This Row],[Mức giá theo Quyết định 46/2019/ QĐ-UBND]]</f>
        <v>1.3055555555555556</v>
      </c>
      <c r="M198" s="538"/>
      <c r="N198" s="184"/>
      <c r="O198" s="184"/>
      <c r="P198" s="539"/>
    </row>
    <row r="199" spans="1:16" ht="31" x14ac:dyDescent="0.35">
      <c r="A199" s="159"/>
      <c r="B199" s="180">
        <v>10</v>
      </c>
      <c r="C199" s="534" t="s">
        <v>334</v>
      </c>
      <c r="D199" s="535">
        <v>4800</v>
      </c>
      <c r="E199" s="380">
        <f>[1]!Table32353[[#This Row],[Mức giá theo Quyết định 46/2019/ QĐ-UBND]]*1.1</f>
        <v>5280</v>
      </c>
      <c r="F199" s="380">
        <f>[1]!Table32353[[#This Row],[Mức giá theo Quyết định 46/2019/ QĐ-UBND]]*1.3</f>
        <v>6240</v>
      </c>
      <c r="G199" s="127">
        <v>14400</v>
      </c>
      <c r="H199" s="536">
        <f>ROUND([1]!Table32353[[#This Row],[Mức giá theo Quyết định 46/2019/ QĐ-UBND]]*1.3,-2)</f>
        <v>6200</v>
      </c>
      <c r="I199" s="536">
        <f>ROUND([1]!Table32353[[#This Row],[Giá đất ở điều chỉnh, bổ sung]]*0.7,0)</f>
        <v>4340</v>
      </c>
      <c r="J199" s="373">
        <f>[1]!Table32353[[#This Row],[Giá đất ở điều chỉnh, bổ sung]]/[1]!Table32353[[#This Row],[Mức giá theo Quyết định 46/2019/ QĐ-UBND]]</f>
        <v>1.2916666666666667</v>
      </c>
      <c r="K199" s="537"/>
      <c r="L199" s="537">
        <f>[1]!Table32353[[#This Row],[Giá đất ở điều chỉnh, bổ sung]]/[1]!Table32353[[#This Row],[Mức giá theo Quyết định 46/2019/ QĐ-UBND]]</f>
        <v>1.2916666666666667</v>
      </c>
      <c r="M199" s="538" t="s">
        <v>336</v>
      </c>
      <c r="N199" s="184"/>
      <c r="O199" s="184"/>
      <c r="P199" s="539" t="s">
        <v>335</v>
      </c>
    </row>
    <row r="200" spans="1:16" ht="46.5" x14ac:dyDescent="0.35">
      <c r="A200" s="159"/>
      <c r="B200" s="180">
        <v>11</v>
      </c>
      <c r="C200" s="534" t="s">
        <v>337</v>
      </c>
      <c r="D200" s="535">
        <v>7200</v>
      </c>
      <c r="E200" s="380">
        <f>[1]!Table32353[[#This Row],[Mức giá theo Quyết định 46/2019/ QĐ-UBND]]*1.1</f>
        <v>7920.0000000000009</v>
      </c>
      <c r="F200" s="380">
        <f>[1]!Table32353[[#This Row],[Mức giá theo Quyết định 46/2019/ QĐ-UBND]]*1.3</f>
        <v>9360</v>
      </c>
      <c r="G200" s="127">
        <v>21600</v>
      </c>
      <c r="H200" s="536">
        <f>ROUND([1]!Table32353[[#This Row],[Mức giá theo Quyết định 46/2019/ QĐ-UBND]]*1.35,-2)</f>
        <v>9700</v>
      </c>
      <c r="I200" s="536">
        <f>ROUND([1]!Table32353[[#This Row],[Giá đất ở điều chỉnh, bổ sung]]*0.7,0)</f>
        <v>6790</v>
      </c>
      <c r="J200" s="373">
        <f>[1]!Table32353[[#This Row],[Giá đất ở điều chỉnh, bổ sung]]/[1]!Table32353[[#This Row],[Mức giá theo Quyết định 46/2019/ QĐ-UBND]]</f>
        <v>1.3472222222222223</v>
      </c>
      <c r="K200" s="540" t="s">
        <v>338</v>
      </c>
      <c r="L200" s="540">
        <f>[1]!Table32353[[#This Row],[Giá đất ở điều chỉnh, bổ sung]]/[1]!Table32353[[#This Row],[Mức giá theo Quyết định 46/2019/ QĐ-UBND]]</f>
        <v>1.3472222222222223</v>
      </c>
      <c r="M200" s="538" t="s">
        <v>340</v>
      </c>
      <c r="N200" s="184"/>
      <c r="O200" s="184"/>
      <c r="P200" s="539" t="s">
        <v>339</v>
      </c>
    </row>
    <row r="201" spans="1:16" ht="31" x14ac:dyDescent="0.35">
      <c r="A201" s="159"/>
      <c r="B201" s="180">
        <v>12</v>
      </c>
      <c r="C201" s="534" t="s">
        <v>341</v>
      </c>
      <c r="D201" s="535">
        <v>3600</v>
      </c>
      <c r="E201" s="380">
        <f>[1]!Table32353[[#This Row],[Mức giá theo Quyết định 46/2019/ QĐ-UBND]]*1.1</f>
        <v>3960.0000000000005</v>
      </c>
      <c r="F201" s="380">
        <f>[1]!Table32353[[#This Row],[Mức giá theo Quyết định 46/2019/ QĐ-UBND]]*1.3</f>
        <v>4680</v>
      </c>
      <c r="G201" s="127">
        <v>10800</v>
      </c>
      <c r="H201" s="536">
        <f>ROUND([1]!Table32353[[#This Row],[Mức giá theo Quyết định 46/2019/ QĐ-UBND]]*1.3,-2)</f>
        <v>4700</v>
      </c>
      <c r="I201" s="536">
        <f>ROUND([1]!Table32353[[#This Row],[Giá đất ở điều chỉnh, bổ sung]]*0.7,0)</f>
        <v>3290</v>
      </c>
      <c r="J201" s="373">
        <f>[1]!Table32353[[#This Row],[Giá đất ở điều chỉnh, bổ sung]]/[1]!Table32353[[#This Row],[Mức giá theo Quyết định 46/2019/ QĐ-UBND]]</f>
        <v>1.3055555555555556</v>
      </c>
      <c r="K201" s="537"/>
      <c r="L201" s="537">
        <f>[1]!Table32353[[#This Row],[Giá đất ở điều chỉnh, bổ sung]]/[1]!Table32353[[#This Row],[Mức giá theo Quyết định 46/2019/ QĐ-UBND]]</f>
        <v>1.3055555555555556</v>
      </c>
      <c r="M201" s="538"/>
      <c r="N201" s="184"/>
      <c r="O201" s="184"/>
      <c r="P201" s="539"/>
    </row>
    <row r="202" spans="1:16" ht="28" x14ac:dyDescent="0.35">
      <c r="A202" s="159"/>
      <c r="B202" s="180">
        <v>13</v>
      </c>
      <c r="C202" s="534" t="s">
        <v>342</v>
      </c>
      <c r="D202" s="535"/>
      <c r="E202" s="380">
        <f>[1]!Table32353[[#This Row],[Mức giá theo Quyết định 46/2019/ QĐ-UBND]]*1.1</f>
        <v>0</v>
      </c>
      <c r="F202" s="380"/>
      <c r="G202" s="127"/>
      <c r="H202" s="536"/>
      <c r="I202" s="536"/>
      <c r="J202" s="373"/>
      <c r="K202" s="537"/>
      <c r="L202" s="537"/>
      <c r="M202" s="538" t="s">
        <v>340</v>
      </c>
      <c r="N202" s="184"/>
      <c r="O202" s="184"/>
      <c r="P202" s="539" t="s">
        <v>339</v>
      </c>
    </row>
    <row r="203" spans="1:16" ht="31" x14ac:dyDescent="0.35">
      <c r="A203" s="159"/>
      <c r="B203" s="180" t="s">
        <v>343</v>
      </c>
      <c r="C203" s="534" t="s">
        <v>344</v>
      </c>
      <c r="D203" s="535">
        <v>7200</v>
      </c>
      <c r="E203" s="380">
        <f>[1]!Table32353[[#This Row],[Mức giá theo Quyết định 46/2019/ QĐ-UBND]]*1.1</f>
        <v>7920.0000000000009</v>
      </c>
      <c r="F203" s="380">
        <f>[1]!Table32353[[#This Row],[Mức giá theo Quyết định 46/2019/ QĐ-UBND]]*1.3</f>
        <v>9360</v>
      </c>
      <c r="G203" s="127">
        <v>21600</v>
      </c>
      <c r="H203" s="536">
        <f>ROUND([1]!Table32353[[#This Row],[Mức giá theo Quyết định 46/2019/ QĐ-UBND]]*1.35,-2)</f>
        <v>9700</v>
      </c>
      <c r="I203" s="536">
        <f>ROUND([1]!Table32353[[#This Row],[Giá đất ở điều chỉnh, bổ sung]]*0.7,0)</f>
        <v>6790</v>
      </c>
      <c r="J203" s="373">
        <f>[1]!Table32353[[#This Row],[Giá đất ở điều chỉnh, bổ sung]]/[1]!Table32353[[#This Row],[Mức giá theo Quyết định 46/2019/ QĐ-UBND]]</f>
        <v>1.3472222222222223</v>
      </c>
      <c r="K203" s="540" t="s">
        <v>345</v>
      </c>
      <c r="L203" s="540">
        <f>[1]!Table32353[[#This Row],[Giá đất ở điều chỉnh, bổ sung]]/[1]!Table32353[[#This Row],[Mức giá theo Quyết định 46/2019/ QĐ-UBND]]</f>
        <v>1.3472222222222223</v>
      </c>
      <c r="M203" s="538"/>
      <c r="N203" s="184"/>
      <c r="O203" s="184"/>
      <c r="P203" s="539"/>
    </row>
    <row r="204" spans="1:16" ht="31" x14ac:dyDescent="0.35">
      <c r="A204" s="159"/>
      <c r="B204" s="180" t="s">
        <v>346</v>
      </c>
      <c r="C204" s="534" t="s">
        <v>347</v>
      </c>
      <c r="D204" s="535">
        <v>4800</v>
      </c>
      <c r="E204" s="380">
        <f>[1]!Table32353[[#This Row],[Mức giá theo Quyết định 46/2019/ QĐ-UBND]]*1.1</f>
        <v>5280</v>
      </c>
      <c r="F204" s="380">
        <f>[1]!Table32353[[#This Row],[Mức giá theo Quyết định 46/2019/ QĐ-UBND]]*1.3</f>
        <v>6240</v>
      </c>
      <c r="G204" s="127">
        <v>14400</v>
      </c>
      <c r="H204" s="536">
        <f>ROUND([1]!Table32353[[#This Row],[Mức giá theo Quyết định 46/2019/ QĐ-UBND]]*1.3,-2)</f>
        <v>6200</v>
      </c>
      <c r="I204" s="536">
        <f>ROUND([1]!Table32353[[#This Row],[Giá đất ở điều chỉnh, bổ sung]]*0.7,0)</f>
        <v>4340</v>
      </c>
      <c r="J204" s="373">
        <f>[1]!Table32353[[#This Row],[Giá đất ở điều chỉnh, bổ sung]]/[1]!Table32353[[#This Row],[Mức giá theo Quyết định 46/2019/ QĐ-UBND]]</f>
        <v>1.2916666666666667</v>
      </c>
      <c r="K204" s="537"/>
      <c r="L204" s="537">
        <f>[1]!Table32353[[#This Row],[Giá đất ở điều chỉnh, bổ sung]]/[1]!Table32353[[#This Row],[Mức giá theo Quyết định 46/2019/ QĐ-UBND]]</f>
        <v>1.2916666666666667</v>
      </c>
      <c r="M204" s="538"/>
      <c r="N204" s="184"/>
      <c r="O204" s="184"/>
      <c r="P204" s="539"/>
    </row>
    <row r="205" spans="1:16" x14ac:dyDescent="0.35">
      <c r="A205" s="159"/>
      <c r="B205" s="180" t="s">
        <v>348</v>
      </c>
      <c r="C205" s="534" t="s">
        <v>349</v>
      </c>
      <c r="D205" s="535">
        <v>3600</v>
      </c>
      <c r="E205" s="380">
        <f>[1]!Table32353[[#This Row],[Mức giá theo Quyết định 46/2019/ QĐ-UBND]]*1.1</f>
        <v>3960.0000000000005</v>
      </c>
      <c r="F205" s="380">
        <f>[1]!Table32353[[#This Row],[Mức giá theo Quyết định 46/2019/ QĐ-UBND]]*1.3</f>
        <v>4680</v>
      </c>
      <c r="G205" s="127">
        <v>10800</v>
      </c>
      <c r="H205" s="536">
        <f>ROUND([1]!Table32353[[#This Row],[Mức giá theo Quyết định 46/2019/ QĐ-UBND]]*1.3,-2)</f>
        <v>4700</v>
      </c>
      <c r="I205" s="536">
        <f>ROUND([1]!Table32353[[#This Row],[Giá đất ở điều chỉnh, bổ sung]]*0.7,0)</f>
        <v>3290</v>
      </c>
      <c r="J205" s="373">
        <f>[1]!Table32353[[#This Row],[Giá đất ở điều chỉnh, bổ sung]]/[1]!Table32353[[#This Row],[Mức giá theo Quyết định 46/2019/ QĐ-UBND]]</f>
        <v>1.3055555555555556</v>
      </c>
      <c r="K205" s="537"/>
      <c r="L205" s="537">
        <f>[1]!Table32353[[#This Row],[Giá đất ở điều chỉnh, bổ sung]]/[1]!Table32353[[#This Row],[Mức giá theo Quyết định 46/2019/ QĐ-UBND]]</f>
        <v>1.3055555555555556</v>
      </c>
      <c r="M205" s="538"/>
      <c r="N205" s="184"/>
      <c r="O205" s="184"/>
      <c r="P205" s="539"/>
    </row>
    <row r="206" spans="1:16" ht="31" x14ac:dyDescent="0.35">
      <c r="A206" s="159"/>
      <c r="B206" s="180" t="s">
        <v>350</v>
      </c>
      <c r="C206" s="534" t="s">
        <v>351</v>
      </c>
      <c r="D206" s="535">
        <v>3600</v>
      </c>
      <c r="E206" s="380">
        <f>[1]!Table32353[[#This Row],[Mức giá theo Quyết định 46/2019/ QĐ-UBND]]*1.1</f>
        <v>3960.0000000000005</v>
      </c>
      <c r="F206" s="380">
        <f>[1]!Table32353[[#This Row],[Mức giá theo Quyết định 46/2019/ QĐ-UBND]]*1.3</f>
        <v>4680</v>
      </c>
      <c r="G206" s="127">
        <v>10800</v>
      </c>
      <c r="H206" s="536">
        <f>ROUND([1]!Table32353[[#This Row],[Mức giá theo Quyết định 46/2019/ QĐ-UBND]]*1.3,-2)</f>
        <v>4700</v>
      </c>
      <c r="I206" s="536">
        <f>ROUND([1]!Table32353[[#This Row],[Giá đất ở điều chỉnh, bổ sung]]*0.7,0)</f>
        <v>3290</v>
      </c>
      <c r="J206" s="373">
        <f>[1]!Table32353[[#This Row],[Giá đất ở điều chỉnh, bổ sung]]/[1]!Table32353[[#This Row],[Mức giá theo Quyết định 46/2019/ QĐ-UBND]]</f>
        <v>1.3055555555555556</v>
      </c>
      <c r="K206" s="537"/>
      <c r="L206" s="537">
        <f>[1]!Table32353[[#This Row],[Giá đất ở điều chỉnh, bổ sung]]/[1]!Table32353[[#This Row],[Mức giá theo Quyết định 46/2019/ QĐ-UBND]]</f>
        <v>1.3055555555555556</v>
      </c>
      <c r="M206" s="538"/>
      <c r="N206" s="184"/>
      <c r="O206" s="184"/>
      <c r="P206" s="539"/>
    </row>
    <row r="207" spans="1:16" ht="31" x14ac:dyDescent="0.35">
      <c r="A207" s="159"/>
      <c r="B207" s="180" t="s">
        <v>352</v>
      </c>
      <c r="C207" s="534" t="s">
        <v>353</v>
      </c>
      <c r="D207" s="535">
        <v>2400</v>
      </c>
      <c r="E207" s="380">
        <f>[1]!Table32353[[#This Row],[Mức giá theo Quyết định 46/2019/ QĐ-UBND]]*1.1</f>
        <v>2640</v>
      </c>
      <c r="F207" s="380">
        <f>[1]!Table32353[[#This Row],[Mức giá theo Quyết định 46/2019/ QĐ-UBND]]*1.3</f>
        <v>3120</v>
      </c>
      <c r="G207" s="127">
        <v>7200</v>
      </c>
      <c r="H207" s="536">
        <f>ROUND([1]!Table32353[[#This Row],[Mức giá theo Quyết định 46/2019/ QĐ-UBND]]*1.3,-2)</f>
        <v>3100</v>
      </c>
      <c r="I207" s="536">
        <f>ROUND([1]!Table32353[[#This Row],[Giá đất ở điều chỉnh, bổ sung]]*0.7,0)</f>
        <v>2170</v>
      </c>
      <c r="J207" s="373">
        <f>[1]!Table32353[[#This Row],[Giá đất ở điều chỉnh, bổ sung]]/[1]!Table32353[[#This Row],[Mức giá theo Quyết định 46/2019/ QĐ-UBND]]</f>
        <v>1.2916666666666667</v>
      </c>
      <c r="K207" s="537"/>
      <c r="L207" s="537">
        <f>[1]!Table32353[[#This Row],[Giá đất ở điều chỉnh, bổ sung]]/[1]!Table32353[[#This Row],[Mức giá theo Quyết định 46/2019/ QĐ-UBND]]</f>
        <v>1.2916666666666667</v>
      </c>
      <c r="M207" s="538"/>
      <c r="N207" s="184"/>
      <c r="O207" s="184"/>
      <c r="P207" s="539"/>
    </row>
    <row r="208" spans="1:16" ht="31" x14ac:dyDescent="0.35">
      <c r="A208" s="159"/>
      <c r="B208" s="180">
        <v>14</v>
      </c>
      <c r="C208" s="534" t="s">
        <v>354</v>
      </c>
      <c r="D208" s="535">
        <v>6000</v>
      </c>
      <c r="E208" s="380">
        <f>[1]!Table32353[[#This Row],[Mức giá theo Quyết định 46/2019/ QĐ-UBND]]*1.1</f>
        <v>6600.0000000000009</v>
      </c>
      <c r="F208" s="380">
        <f>[1]!Table32353[[#This Row],[Mức giá theo Quyết định 46/2019/ QĐ-UBND]]*1.3</f>
        <v>7800</v>
      </c>
      <c r="G208" s="127">
        <v>18000</v>
      </c>
      <c r="H208" s="536">
        <f>ROUND([1]!Table32353[[#This Row],[Mức giá theo Quyết định 46/2019/ QĐ-UBND]]*1.3,-2)</f>
        <v>7800</v>
      </c>
      <c r="I208" s="536">
        <f>ROUND([1]!Table32353[[#This Row],[Giá đất ở điều chỉnh, bổ sung]]*0.7,0)</f>
        <v>5460</v>
      </c>
      <c r="J208" s="373">
        <f>[1]!Table32353[[#This Row],[Giá đất ở điều chỉnh, bổ sung]]/[1]!Table32353[[#This Row],[Mức giá theo Quyết định 46/2019/ QĐ-UBND]]</f>
        <v>1.3</v>
      </c>
      <c r="K208" s="537"/>
      <c r="L208" s="537">
        <f>[1]!Table32353[[#This Row],[Giá đất ở điều chỉnh, bổ sung]]/[1]!Table32353[[#This Row],[Mức giá theo Quyết định 46/2019/ QĐ-UBND]]</f>
        <v>1.3</v>
      </c>
      <c r="M208" s="538"/>
      <c r="N208" s="184"/>
      <c r="O208" s="184"/>
      <c r="P208" s="539"/>
    </row>
    <row r="209" spans="1:16" x14ac:dyDescent="0.35">
      <c r="A209" s="159"/>
      <c r="B209" s="180">
        <v>15</v>
      </c>
      <c r="C209" s="534" t="s">
        <v>355</v>
      </c>
      <c r="D209" s="535">
        <v>4800</v>
      </c>
      <c r="E209" s="380">
        <f>[1]!Table32353[[#This Row],[Mức giá theo Quyết định 46/2019/ QĐ-UBND]]*1.1</f>
        <v>5280</v>
      </c>
      <c r="F209" s="380">
        <f>[1]!Table32353[[#This Row],[Mức giá theo Quyết định 46/2019/ QĐ-UBND]]*1.3</f>
        <v>6240</v>
      </c>
      <c r="G209" s="127">
        <v>14400</v>
      </c>
      <c r="H209" s="536">
        <f>ROUND([1]!Table32353[[#This Row],[Mức giá theo Quyết định 46/2019/ QĐ-UBND]]*1.3,-2)</f>
        <v>6200</v>
      </c>
      <c r="I209" s="536">
        <f>ROUND([1]!Table32353[[#This Row],[Giá đất ở điều chỉnh, bổ sung]]*0.7,0)</f>
        <v>4340</v>
      </c>
      <c r="J209" s="373">
        <f>[1]!Table32353[[#This Row],[Giá đất ở điều chỉnh, bổ sung]]/[1]!Table32353[[#This Row],[Mức giá theo Quyết định 46/2019/ QĐ-UBND]]</f>
        <v>1.2916666666666667</v>
      </c>
      <c r="K209" s="537"/>
      <c r="L209" s="537">
        <f>[1]!Table32353[[#This Row],[Giá đất ở điều chỉnh, bổ sung]]/[1]!Table32353[[#This Row],[Mức giá theo Quyết định 46/2019/ QĐ-UBND]]</f>
        <v>1.2916666666666667</v>
      </c>
      <c r="M209" s="538"/>
      <c r="N209" s="184"/>
      <c r="O209" s="184"/>
      <c r="P209" s="539"/>
    </row>
    <row r="210" spans="1:16" ht="31" x14ac:dyDescent="0.35">
      <c r="A210" s="159"/>
      <c r="B210" s="180">
        <v>16</v>
      </c>
      <c r="C210" s="534" t="s">
        <v>356</v>
      </c>
      <c r="D210" s="535">
        <v>6000</v>
      </c>
      <c r="E210" s="380">
        <f>[1]!Table32353[[#This Row],[Mức giá theo Quyết định 46/2019/ QĐ-UBND]]*1.1</f>
        <v>6600.0000000000009</v>
      </c>
      <c r="F210" s="380">
        <f>[1]!Table32353[[#This Row],[Mức giá theo Quyết định 46/2019/ QĐ-UBND]]*1.3</f>
        <v>7800</v>
      </c>
      <c r="G210" s="127">
        <v>18000</v>
      </c>
      <c r="H210" s="536">
        <f>ROUND([1]!Table32353[[#This Row],[Mức giá theo Quyết định 46/2019/ QĐ-UBND]]*1.3,-2)</f>
        <v>7800</v>
      </c>
      <c r="I210" s="536">
        <f>ROUND([1]!Table32353[[#This Row],[Giá đất ở điều chỉnh, bổ sung]]*0.7,0)</f>
        <v>5460</v>
      </c>
      <c r="J210" s="373">
        <f>[1]!Table32353[[#This Row],[Giá đất ở điều chỉnh, bổ sung]]/[1]!Table32353[[#This Row],[Mức giá theo Quyết định 46/2019/ QĐ-UBND]]</f>
        <v>1.3</v>
      </c>
      <c r="K210" s="537"/>
      <c r="L210" s="537">
        <f>[1]!Table32353[[#This Row],[Giá đất ở điều chỉnh, bổ sung]]/[1]!Table32353[[#This Row],[Mức giá theo Quyết định 46/2019/ QĐ-UBND]]</f>
        <v>1.3</v>
      </c>
      <c r="M210" s="538"/>
      <c r="N210" s="184"/>
      <c r="O210" s="184"/>
      <c r="P210" s="539"/>
    </row>
    <row r="211" spans="1:16" x14ac:dyDescent="0.35">
      <c r="A211" s="159"/>
      <c r="B211" s="180">
        <v>17</v>
      </c>
      <c r="C211" s="534" t="s">
        <v>357</v>
      </c>
      <c r="D211" s="535">
        <v>6000</v>
      </c>
      <c r="E211" s="380">
        <f>[1]!Table32353[[#This Row],[Mức giá theo Quyết định 46/2019/ QĐ-UBND]]*1.1</f>
        <v>6600.0000000000009</v>
      </c>
      <c r="F211" s="380">
        <f>[1]!Table32353[[#This Row],[Mức giá theo Quyết định 46/2019/ QĐ-UBND]]*1.3</f>
        <v>7800</v>
      </c>
      <c r="G211" s="127">
        <v>18000</v>
      </c>
      <c r="H211" s="536">
        <f>ROUND([1]!Table32353[[#This Row],[Mức giá theo Quyết định 46/2019/ QĐ-UBND]]*1.3,-2)</f>
        <v>7800</v>
      </c>
      <c r="I211" s="536">
        <f>ROUND([1]!Table32353[[#This Row],[Giá đất ở điều chỉnh, bổ sung]]*0.7,0)</f>
        <v>5460</v>
      </c>
      <c r="J211" s="373">
        <f>[1]!Table32353[[#This Row],[Giá đất ở điều chỉnh, bổ sung]]/[1]!Table32353[[#This Row],[Mức giá theo Quyết định 46/2019/ QĐ-UBND]]</f>
        <v>1.3</v>
      </c>
      <c r="K211" s="537"/>
      <c r="L211" s="537">
        <f>[1]!Table32353[[#This Row],[Giá đất ở điều chỉnh, bổ sung]]/[1]!Table32353[[#This Row],[Mức giá theo Quyết định 46/2019/ QĐ-UBND]]</f>
        <v>1.3</v>
      </c>
      <c r="M211" s="538"/>
      <c r="N211" s="184"/>
      <c r="O211" s="184"/>
      <c r="P211" s="539"/>
    </row>
    <row r="212" spans="1:16" x14ac:dyDescent="0.35">
      <c r="A212" s="159"/>
      <c r="B212" s="180">
        <v>18</v>
      </c>
      <c r="C212" s="534" t="s">
        <v>358</v>
      </c>
      <c r="D212" s="535">
        <v>6000</v>
      </c>
      <c r="E212" s="380">
        <f>[1]!Table32353[[#This Row],[Mức giá theo Quyết định 46/2019/ QĐ-UBND]]*1.1</f>
        <v>6600.0000000000009</v>
      </c>
      <c r="F212" s="380">
        <f>[1]!Table32353[[#This Row],[Mức giá theo Quyết định 46/2019/ QĐ-UBND]]*1.3</f>
        <v>7800</v>
      </c>
      <c r="G212" s="127">
        <v>18000</v>
      </c>
      <c r="H212" s="536">
        <f>ROUND([1]!Table32353[[#This Row],[Mức giá theo Quyết định 46/2019/ QĐ-UBND]]*1.3,-2)</f>
        <v>7800</v>
      </c>
      <c r="I212" s="536">
        <f>ROUND([1]!Table32353[[#This Row],[Giá đất ở điều chỉnh, bổ sung]]*0.7,0)</f>
        <v>5460</v>
      </c>
      <c r="J212" s="373">
        <f>[1]!Table32353[[#This Row],[Giá đất ở điều chỉnh, bổ sung]]/[1]!Table32353[[#This Row],[Mức giá theo Quyết định 46/2019/ QĐ-UBND]]</f>
        <v>1.3</v>
      </c>
      <c r="K212" s="537"/>
      <c r="L212" s="537">
        <f>[1]!Table32353[[#This Row],[Giá đất ở điều chỉnh, bổ sung]]/[1]!Table32353[[#This Row],[Mức giá theo Quyết định 46/2019/ QĐ-UBND]]</f>
        <v>1.3</v>
      </c>
      <c r="M212" s="538"/>
      <c r="N212" s="184"/>
      <c r="O212" s="184"/>
      <c r="P212" s="539"/>
    </row>
    <row r="213" spans="1:16" x14ac:dyDescent="0.35">
      <c r="A213" s="159"/>
      <c r="B213" s="180">
        <v>19</v>
      </c>
      <c r="C213" s="534" t="s">
        <v>359</v>
      </c>
      <c r="D213" s="535">
        <v>4200</v>
      </c>
      <c r="E213" s="380">
        <f>[1]!Table32353[[#This Row],[Mức giá theo Quyết định 46/2019/ QĐ-UBND]]*1.1</f>
        <v>4620</v>
      </c>
      <c r="F213" s="380">
        <f>[1]!Table32353[[#This Row],[Mức giá theo Quyết định 46/2019/ QĐ-UBND]]*1.3</f>
        <v>5460</v>
      </c>
      <c r="G213" s="127">
        <v>12600</v>
      </c>
      <c r="H213" s="536">
        <f>ROUND([1]!Table32353[[#This Row],[Mức giá theo Quyết định 46/2019/ QĐ-UBND]]*1.3,-2)</f>
        <v>5500</v>
      </c>
      <c r="I213" s="536">
        <f>ROUND([1]!Table32353[[#This Row],[Giá đất ở điều chỉnh, bổ sung]]*0.7,0)</f>
        <v>3850</v>
      </c>
      <c r="J213" s="373">
        <f>[1]!Table32353[[#This Row],[Giá đất ở điều chỉnh, bổ sung]]/[1]!Table32353[[#This Row],[Mức giá theo Quyết định 46/2019/ QĐ-UBND]]</f>
        <v>1.3095238095238095</v>
      </c>
      <c r="K213" s="537"/>
      <c r="L213" s="537">
        <f>[1]!Table32353[[#This Row],[Giá đất ở điều chỉnh, bổ sung]]/[1]!Table32353[[#This Row],[Mức giá theo Quyết định 46/2019/ QĐ-UBND]]</f>
        <v>1.3095238095238095</v>
      </c>
      <c r="M213" s="538"/>
      <c r="N213" s="184"/>
      <c r="O213" s="184"/>
      <c r="P213" s="539"/>
    </row>
    <row r="214" spans="1:16" x14ac:dyDescent="0.35">
      <c r="A214" s="159"/>
      <c r="B214" s="180">
        <v>20</v>
      </c>
      <c r="C214" s="534" t="s">
        <v>360</v>
      </c>
      <c r="D214" s="535"/>
      <c r="E214" s="380">
        <f>[1]!Table32353[[#This Row],[Mức giá theo Quyết định 46/2019/ QĐ-UBND]]*1.1</f>
        <v>0</v>
      </c>
      <c r="F214" s="380"/>
      <c r="G214" s="127"/>
      <c r="H214" s="536"/>
      <c r="I214" s="536"/>
      <c r="J214" s="373"/>
      <c r="K214" s="537"/>
      <c r="L214" s="537"/>
      <c r="M214" s="538"/>
      <c r="N214" s="184"/>
      <c r="O214" s="184"/>
      <c r="P214" s="539"/>
    </row>
    <row r="215" spans="1:16" x14ac:dyDescent="0.35">
      <c r="A215" s="159"/>
      <c r="B215" s="180" t="s">
        <v>109</v>
      </c>
      <c r="C215" s="534" t="s">
        <v>361</v>
      </c>
      <c r="D215" s="535">
        <v>6000</v>
      </c>
      <c r="E215" s="380">
        <f>[1]!Table32353[[#This Row],[Mức giá theo Quyết định 46/2019/ QĐ-UBND]]*1.1</f>
        <v>6600.0000000000009</v>
      </c>
      <c r="F215" s="380">
        <f>[1]!Table32353[[#This Row],[Mức giá theo Quyết định 46/2019/ QĐ-UBND]]*1.3</f>
        <v>7800</v>
      </c>
      <c r="G215" s="127">
        <v>18000</v>
      </c>
      <c r="H215" s="536">
        <f>ROUND([1]!Table32353[[#This Row],[Mức giá theo Quyết định 46/2019/ QĐ-UBND]]*1.35,-2)</f>
        <v>8100</v>
      </c>
      <c r="I215" s="536">
        <f>ROUND([1]!Table32353[[#This Row],[Giá đất ở điều chỉnh, bổ sung]]*0.7,0)</f>
        <v>5670</v>
      </c>
      <c r="J215" s="373">
        <f>[1]!Table32353[[#This Row],[Giá đất ở điều chỉnh, bổ sung]]/[1]!Table32353[[#This Row],[Mức giá theo Quyết định 46/2019/ QĐ-UBND]]</f>
        <v>1.35</v>
      </c>
      <c r="K215" s="540" t="s">
        <v>91</v>
      </c>
      <c r="L215" s="540">
        <f>[1]!Table32353[[#This Row],[Giá đất ở điều chỉnh, bổ sung]]/[1]!Table32353[[#This Row],[Mức giá theo Quyết định 46/2019/ QĐ-UBND]]</f>
        <v>1.35</v>
      </c>
      <c r="M215" s="538"/>
      <c r="N215" s="184"/>
      <c r="O215" s="184"/>
      <c r="P215" s="539"/>
    </row>
    <row r="216" spans="1:16" x14ac:dyDescent="0.35">
      <c r="A216" s="159"/>
      <c r="B216" s="180" t="s">
        <v>111</v>
      </c>
      <c r="C216" s="534" t="s">
        <v>362</v>
      </c>
      <c r="D216" s="535">
        <v>5400</v>
      </c>
      <c r="E216" s="380">
        <f>[1]!Table32353[[#This Row],[Mức giá theo Quyết định 46/2019/ QĐ-UBND]]*1.1</f>
        <v>5940.0000000000009</v>
      </c>
      <c r="F216" s="380">
        <f>[1]!Table32353[[#This Row],[Mức giá theo Quyết định 46/2019/ QĐ-UBND]]*1.3</f>
        <v>7020</v>
      </c>
      <c r="G216" s="127">
        <v>16200</v>
      </c>
      <c r="H216" s="536">
        <f>ROUND([1]!Table32353[[#This Row],[Mức giá theo Quyết định 46/2019/ QĐ-UBND]]*1.35,-2)</f>
        <v>7300</v>
      </c>
      <c r="I216" s="536">
        <f>ROUND([1]!Table32353[[#This Row],[Giá đất ở điều chỉnh, bổ sung]]*0.7,0)</f>
        <v>5110</v>
      </c>
      <c r="J216" s="373">
        <f>[1]!Table32353[[#This Row],[Giá đất ở điều chỉnh, bổ sung]]/[1]!Table32353[[#This Row],[Mức giá theo Quyết định 46/2019/ QĐ-UBND]]</f>
        <v>1.3518518518518519</v>
      </c>
      <c r="K216" s="540" t="s">
        <v>91</v>
      </c>
      <c r="L216" s="540">
        <f>[1]!Table32353[[#This Row],[Giá đất ở điều chỉnh, bổ sung]]/[1]!Table32353[[#This Row],[Mức giá theo Quyết định 46/2019/ QĐ-UBND]]</f>
        <v>1.3518518518518519</v>
      </c>
      <c r="M216" s="538"/>
      <c r="N216" s="184"/>
      <c r="O216" s="184"/>
      <c r="P216" s="539"/>
    </row>
    <row r="217" spans="1:16" ht="31" x14ac:dyDescent="0.35">
      <c r="A217" s="159"/>
      <c r="B217" s="180" t="s">
        <v>363</v>
      </c>
      <c r="C217" s="534" t="s">
        <v>364</v>
      </c>
      <c r="D217" s="535">
        <v>4200</v>
      </c>
      <c r="E217" s="380">
        <f>[1]!Table32353[[#This Row],[Mức giá theo Quyết định 46/2019/ QĐ-UBND]]*1.1</f>
        <v>4620</v>
      </c>
      <c r="F217" s="380">
        <f>[1]!Table32353[[#This Row],[Mức giá theo Quyết định 46/2019/ QĐ-UBND]]*1.3</f>
        <v>5460</v>
      </c>
      <c r="G217" s="127">
        <v>12600</v>
      </c>
      <c r="H217" s="536">
        <f>ROUND([1]!Table32353[[#This Row],[Mức giá theo Quyết định 46/2019/ QĐ-UBND]]*1.35,-2)</f>
        <v>5700</v>
      </c>
      <c r="I217" s="536">
        <f>ROUND([1]!Table32353[[#This Row],[Giá đất ở điều chỉnh, bổ sung]]*0.7,0)</f>
        <v>3990</v>
      </c>
      <c r="J217" s="373">
        <f>[1]!Table32353[[#This Row],[Giá đất ở điều chỉnh, bổ sung]]/[1]!Table32353[[#This Row],[Mức giá theo Quyết định 46/2019/ QĐ-UBND]]</f>
        <v>1.3571428571428572</v>
      </c>
      <c r="K217" s="540" t="s">
        <v>91</v>
      </c>
      <c r="L217" s="540">
        <f>[1]!Table32353[[#This Row],[Giá đất ở điều chỉnh, bổ sung]]/[1]!Table32353[[#This Row],[Mức giá theo Quyết định 46/2019/ QĐ-UBND]]</f>
        <v>1.3571428571428572</v>
      </c>
      <c r="M217" s="538"/>
      <c r="N217" s="184"/>
      <c r="O217" s="184"/>
      <c r="P217" s="539"/>
    </row>
    <row r="218" spans="1:16" x14ac:dyDescent="0.35">
      <c r="A218" s="159"/>
      <c r="B218" s="180">
        <v>21</v>
      </c>
      <c r="C218" s="534" t="s">
        <v>365</v>
      </c>
      <c r="D218" s="535"/>
      <c r="E218" s="380">
        <f>[1]!Table32353[[#This Row],[Mức giá theo Quyết định 46/2019/ QĐ-UBND]]*1.1</f>
        <v>0</v>
      </c>
      <c r="F218" s="380"/>
      <c r="G218" s="127"/>
      <c r="H218" s="536"/>
      <c r="I218" s="536"/>
      <c r="J218" s="373"/>
      <c r="K218" s="558"/>
      <c r="L218" s="558"/>
      <c r="M218" s="538"/>
      <c r="N218" s="184"/>
      <c r="O218" s="184"/>
      <c r="P218" s="539"/>
    </row>
    <row r="219" spans="1:16" x14ac:dyDescent="0.35">
      <c r="A219" s="159"/>
      <c r="B219" s="180" t="s">
        <v>115</v>
      </c>
      <c r="C219" s="534" t="s">
        <v>366</v>
      </c>
      <c r="D219" s="535">
        <v>4800</v>
      </c>
      <c r="E219" s="380">
        <f>[1]!Table32353[[#This Row],[Mức giá theo Quyết định 46/2019/ QĐ-UBND]]*1.1</f>
        <v>5280</v>
      </c>
      <c r="F219" s="380">
        <f>[1]!Table32353[[#This Row],[Mức giá theo Quyết định 46/2019/ QĐ-UBND]]*1.3</f>
        <v>6240</v>
      </c>
      <c r="G219" s="127">
        <v>14400</v>
      </c>
      <c r="H219" s="536">
        <f>ROUND([1]!Table32353[[#This Row],[Mức giá theo Quyết định 46/2019/ QĐ-UBND]]*1.35,-2)</f>
        <v>6500</v>
      </c>
      <c r="I219" s="536">
        <f>ROUND([1]!Table32353[[#This Row],[Giá đất ở điều chỉnh, bổ sung]]*0.7,0)</f>
        <v>4550</v>
      </c>
      <c r="J219" s="373">
        <f>[1]!Table32353[[#This Row],[Giá đất ở điều chỉnh, bổ sung]]/[1]!Table32353[[#This Row],[Mức giá theo Quyết định 46/2019/ QĐ-UBND]]</f>
        <v>1.3541666666666667</v>
      </c>
      <c r="K219" s="540" t="s">
        <v>91</v>
      </c>
      <c r="L219" s="540">
        <f>[1]!Table32353[[#This Row],[Giá đất ở điều chỉnh, bổ sung]]/[1]!Table32353[[#This Row],[Mức giá theo Quyết định 46/2019/ QĐ-UBND]]</f>
        <v>1.3541666666666667</v>
      </c>
      <c r="M219" s="538"/>
      <c r="N219" s="184"/>
      <c r="O219" s="184"/>
      <c r="P219" s="539"/>
    </row>
    <row r="220" spans="1:16" x14ac:dyDescent="0.35">
      <c r="A220" s="159"/>
      <c r="B220" s="180" t="s">
        <v>117</v>
      </c>
      <c r="C220" s="534" t="s">
        <v>367</v>
      </c>
      <c r="D220" s="535">
        <v>4200</v>
      </c>
      <c r="E220" s="380">
        <f>[1]!Table32353[[#This Row],[Mức giá theo Quyết định 46/2019/ QĐ-UBND]]*1.1</f>
        <v>4620</v>
      </c>
      <c r="F220" s="380">
        <f>[1]!Table32353[[#This Row],[Mức giá theo Quyết định 46/2019/ QĐ-UBND]]*1.3</f>
        <v>5460</v>
      </c>
      <c r="G220" s="127">
        <v>12600</v>
      </c>
      <c r="H220" s="536">
        <f>ROUND([1]!Table32353[[#This Row],[Mức giá theo Quyết định 46/2019/ QĐ-UBND]]*1.35,-2)</f>
        <v>5700</v>
      </c>
      <c r="I220" s="536">
        <f>ROUND([1]!Table32353[[#This Row],[Giá đất ở điều chỉnh, bổ sung]]*0.7,0)</f>
        <v>3990</v>
      </c>
      <c r="J220" s="373">
        <f>[1]!Table32353[[#This Row],[Giá đất ở điều chỉnh, bổ sung]]/[1]!Table32353[[#This Row],[Mức giá theo Quyết định 46/2019/ QĐ-UBND]]</f>
        <v>1.3571428571428572</v>
      </c>
      <c r="K220" s="540" t="s">
        <v>91</v>
      </c>
      <c r="L220" s="540">
        <f>[1]!Table32353[[#This Row],[Giá đất ở điều chỉnh, bổ sung]]/[1]!Table32353[[#This Row],[Mức giá theo Quyết định 46/2019/ QĐ-UBND]]</f>
        <v>1.3571428571428572</v>
      </c>
      <c r="M220" s="538"/>
      <c r="N220" s="184"/>
      <c r="O220" s="184"/>
      <c r="P220" s="539"/>
    </row>
    <row r="221" spans="1:16" ht="31" x14ac:dyDescent="0.35">
      <c r="A221" s="159"/>
      <c r="B221" s="180">
        <v>22</v>
      </c>
      <c r="C221" s="534" t="s">
        <v>368</v>
      </c>
      <c r="D221" s="535">
        <v>4200</v>
      </c>
      <c r="E221" s="380">
        <f>[1]!Table32353[[#This Row],[Mức giá theo Quyết định 46/2019/ QĐ-UBND]]*1.1</f>
        <v>4620</v>
      </c>
      <c r="F221" s="380">
        <f>[1]!Table32353[[#This Row],[Mức giá theo Quyết định 46/2019/ QĐ-UBND]]*1.3</f>
        <v>5460</v>
      </c>
      <c r="G221" s="127">
        <v>12600</v>
      </c>
      <c r="H221" s="536">
        <f>ROUND([1]!Table32353[[#This Row],[Mức giá theo Quyết định 46/2019/ QĐ-UBND]]*1.3,-2)</f>
        <v>5500</v>
      </c>
      <c r="I221" s="536">
        <f>ROUND([1]!Table32353[[#This Row],[Giá đất ở điều chỉnh, bổ sung]]*0.7,0)</f>
        <v>3850</v>
      </c>
      <c r="J221" s="373">
        <f>[1]!Table32353[[#This Row],[Giá đất ở điều chỉnh, bổ sung]]/[1]!Table32353[[#This Row],[Mức giá theo Quyết định 46/2019/ QĐ-UBND]]</f>
        <v>1.3095238095238095</v>
      </c>
      <c r="K221" s="537"/>
      <c r="L221" s="537">
        <f>[1]!Table32353[[#This Row],[Giá đất ở điều chỉnh, bổ sung]]/[1]!Table32353[[#This Row],[Mức giá theo Quyết định 46/2019/ QĐ-UBND]]</f>
        <v>1.3095238095238095</v>
      </c>
      <c r="M221" s="538"/>
      <c r="N221" s="184"/>
      <c r="O221" s="184"/>
      <c r="P221" s="539"/>
    </row>
    <row r="222" spans="1:16" ht="31" x14ac:dyDescent="0.35">
      <c r="A222" s="159"/>
      <c r="B222" s="180">
        <v>23</v>
      </c>
      <c r="C222" s="534" t="s">
        <v>369</v>
      </c>
      <c r="D222" s="535">
        <v>3300</v>
      </c>
      <c r="E222" s="380">
        <f>[1]!Table32353[[#This Row],[Mức giá theo Quyết định 46/2019/ QĐ-UBND]]*1.1</f>
        <v>3630.0000000000005</v>
      </c>
      <c r="F222" s="380">
        <f>[1]!Table32353[[#This Row],[Mức giá theo Quyết định 46/2019/ QĐ-UBND]]*1.3</f>
        <v>4290</v>
      </c>
      <c r="G222" s="127">
        <v>9900</v>
      </c>
      <c r="H222" s="536">
        <f>ROUND([1]!Table32353[[#This Row],[Mức giá theo Quyết định 46/2019/ QĐ-UBND]]*1.3,-2)</f>
        <v>4300</v>
      </c>
      <c r="I222" s="536">
        <f>ROUND([1]!Table32353[[#This Row],[Giá đất ở điều chỉnh, bổ sung]]*0.7,0)</f>
        <v>3010</v>
      </c>
      <c r="J222" s="373">
        <f>[1]!Table32353[[#This Row],[Giá đất ở điều chỉnh, bổ sung]]/[1]!Table32353[[#This Row],[Mức giá theo Quyết định 46/2019/ QĐ-UBND]]</f>
        <v>1.303030303030303</v>
      </c>
      <c r="K222" s="537"/>
      <c r="L222" s="537">
        <f>[1]!Table32353[[#This Row],[Giá đất ở điều chỉnh, bổ sung]]/[1]!Table32353[[#This Row],[Mức giá theo Quyết định 46/2019/ QĐ-UBND]]</f>
        <v>1.303030303030303</v>
      </c>
      <c r="M222" s="538"/>
      <c r="N222" s="184"/>
      <c r="O222" s="184"/>
      <c r="P222" s="539"/>
    </row>
    <row r="223" spans="1:16" x14ac:dyDescent="0.35">
      <c r="A223" s="159"/>
      <c r="B223" s="180">
        <v>24</v>
      </c>
      <c r="C223" s="534" t="s">
        <v>370</v>
      </c>
      <c r="D223" s="535">
        <v>4200</v>
      </c>
      <c r="E223" s="380">
        <f>[1]!Table32353[[#This Row],[Mức giá theo Quyết định 46/2019/ QĐ-UBND]]*1.1</f>
        <v>4620</v>
      </c>
      <c r="F223" s="380">
        <f>[1]!Table32353[[#This Row],[Mức giá theo Quyết định 46/2019/ QĐ-UBND]]*1.3</f>
        <v>5460</v>
      </c>
      <c r="G223" s="127">
        <v>12600</v>
      </c>
      <c r="H223" s="536">
        <f>ROUND([1]!Table32353[[#This Row],[Mức giá theo Quyết định 46/2019/ QĐ-UBND]]*1.3,-2)</f>
        <v>5500</v>
      </c>
      <c r="I223" s="536">
        <f>ROUND([1]!Table32353[[#This Row],[Giá đất ở điều chỉnh, bổ sung]]*0.7,0)</f>
        <v>3850</v>
      </c>
      <c r="J223" s="373">
        <f>[1]!Table32353[[#This Row],[Giá đất ở điều chỉnh, bổ sung]]/[1]!Table32353[[#This Row],[Mức giá theo Quyết định 46/2019/ QĐ-UBND]]</f>
        <v>1.3095238095238095</v>
      </c>
      <c r="K223" s="537"/>
      <c r="L223" s="537">
        <f>[1]!Table32353[[#This Row],[Giá đất ở điều chỉnh, bổ sung]]/[1]!Table32353[[#This Row],[Mức giá theo Quyết định 46/2019/ QĐ-UBND]]</f>
        <v>1.3095238095238095</v>
      </c>
      <c r="M223" s="538"/>
      <c r="N223" s="184"/>
      <c r="O223" s="184"/>
      <c r="P223" s="539"/>
    </row>
    <row r="224" spans="1:16" x14ac:dyDescent="0.35">
      <c r="A224" s="159"/>
      <c r="B224" s="180">
        <v>25</v>
      </c>
      <c r="C224" s="534" t="s">
        <v>371</v>
      </c>
      <c r="D224" s="535">
        <v>4200</v>
      </c>
      <c r="E224" s="380">
        <f>[1]!Table32353[[#This Row],[Mức giá theo Quyết định 46/2019/ QĐ-UBND]]*1.1</f>
        <v>4620</v>
      </c>
      <c r="F224" s="380">
        <f>[1]!Table32353[[#This Row],[Mức giá theo Quyết định 46/2019/ QĐ-UBND]]*1.3</f>
        <v>5460</v>
      </c>
      <c r="G224" s="127">
        <v>12600</v>
      </c>
      <c r="H224" s="536">
        <f>ROUND([1]!Table32353[[#This Row],[Mức giá theo Quyết định 46/2019/ QĐ-UBND]]*1.3,-2)</f>
        <v>5500</v>
      </c>
      <c r="I224" s="536">
        <f>ROUND([1]!Table32353[[#This Row],[Giá đất ở điều chỉnh, bổ sung]]*0.7,0)</f>
        <v>3850</v>
      </c>
      <c r="J224" s="373">
        <f>[1]!Table32353[[#This Row],[Giá đất ở điều chỉnh, bổ sung]]/[1]!Table32353[[#This Row],[Mức giá theo Quyết định 46/2019/ QĐ-UBND]]</f>
        <v>1.3095238095238095</v>
      </c>
      <c r="K224" s="537"/>
      <c r="L224" s="537">
        <f>[1]!Table32353[[#This Row],[Giá đất ở điều chỉnh, bổ sung]]/[1]!Table32353[[#This Row],[Mức giá theo Quyết định 46/2019/ QĐ-UBND]]</f>
        <v>1.3095238095238095</v>
      </c>
      <c r="M224" s="538"/>
      <c r="N224" s="154"/>
      <c r="O224" s="154"/>
      <c r="P224" s="539"/>
    </row>
    <row r="225" spans="1:16" ht="45" x14ac:dyDescent="0.35">
      <c r="A225" s="159"/>
      <c r="B225" s="392" t="s">
        <v>372</v>
      </c>
      <c r="C225" s="529" t="s">
        <v>373</v>
      </c>
      <c r="D225" s="530"/>
      <c r="E225" s="380">
        <f>[1]!Table32353[[#This Row],[Mức giá theo Quyết định 46/2019/ QĐ-UBND]]*1.1</f>
        <v>0</v>
      </c>
      <c r="F225" s="380"/>
      <c r="G225" s="127"/>
      <c r="H225" s="536"/>
      <c r="I225" s="536"/>
      <c r="J225" s="373"/>
      <c r="K225" s="537"/>
      <c r="L225" s="537"/>
      <c r="M225" s="532"/>
      <c r="N225" s="184" t="s">
        <v>47</v>
      </c>
      <c r="O225" s="184"/>
      <c r="P225" s="533"/>
    </row>
    <row r="226" spans="1:16" x14ac:dyDescent="0.35">
      <c r="A226" s="159"/>
      <c r="B226" s="180">
        <v>1</v>
      </c>
      <c r="C226" s="534" t="s">
        <v>374</v>
      </c>
      <c r="D226" s="535">
        <v>18000</v>
      </c>
      <c r="E226" s="380">
        <f>[1]!Table32353[[#This Row],[Mức giá theo Quyết định 46/2019/ QĐ-UBND]]*1.1</f>
        <v>19800</v>
      </c>
      <c r="F226" s="380">
        <f>[1]!Table32353[[#This Row],[Mức giá theo Quyết định 46/2019/ QĐ-UBND]]*1.3</f>
        <v>23400</v>
      </c>
      <c r="G226" s="127">
        <v>72000</v>
      </c>
      <c r="H226" s="536">
        <f>ROUND([1]!Table32353[[#This Row],[Mức giá theo Quyết định 46/2019/ QĐ-UBND]]*1.3,-2)</f>
        <v>23400</v>
      </c>
      <c r="I226" s="536">
        <f>ROUND([1]!Table32353[[#This Row],[Giá đất ở điều chỉnh, bổ sung]]*0.7,0)</f>
        <v>16380</v>
      </c>
      <c r="J226" s="373">
        <f>[1]!Table32353[[#This Row],[Giá đất ở điều chỉnh, bổ sung]]/[1]!Table32353[[#This Row],[Mức giá theo Quyết định 46/2019/ QĐ-UBND]]</f>
        <v>1.3</v>
      </c>
      <c r="K226" s="537"/>
      <c r="L226" s="537">
        <f>[1]!Table32353[[#This Row],[Giá đất ở điều chỉnh, bổ sung]]/[1]!Table32353[[#This Row],[Mức giá theo Quyết định 46/2019/ QĐ-UBND]]</f>
        <v>1.3</v>
      </c>
      <c r="M226" s="538"/>
      <c r="N226" s="184" t="s">
        <v>47</v>
      </c>
      <c r="O226" s="184"/>
      <c r="P226" s="539"/>
    </row>
    <row r="227" spans="1:16" ht="31" x14ac:dyDescent="0.35">
      <c r="A227" s="159"/>
      <c r="B227" s="180">
        <v>2</v>
      </c>
      <c r="C227" s="534" t="s">
        <v>375</v>
      </c>
      <c r="D227" s="535">
        <v>15599.999999999998</v>
      </c>
      <c r="E227" s="380">
        <f>[1]!Table32353[[#This Row],[Mức giá theo Quyết định 46/2019/ QĐ-UBND]]*1.1</f>
        <v>17160</v>
      </c>
      <c r="F227" s="380">
        <f>[1]!Table32353[[#This Row],[Mức giá theo Quyết định 46/2019/ QĐ-UBND]]*1.3</f>
        <v>20280</v>
      </c>
      <c r="G227" s="127">
        <v>62400</v>
      </c>
      <c r="H227" s="536">
        <f>ROUND([1]!Table32353[[#This Row],[Mức giá theo Quyết định 46/2019/ QĐ-UBND]]*1.3,-2)</f>
        <v>20300</v>
      </c>
      <c r="I227" s="536">
        <f>ROUND([1]!Table32353[[#This Row],[Giá đất ở điều chỉnh, bổ sung]]*0.7,0)</f>
        <v>14210</v>
      </c>
      <c r="J227" s="373">
        <f>[1]!Table32353[[#This Row],[Giá đất ở điều chỉnh, bổ sung]]/[1]!Table32353[[#This Row],[Mức giá theo Quyết định 46/2019/ QĐ-UBND]]</f>
        <v>1.3012820512820515</v>
      </c>
      <c r="K227" s="537"/>
      <c r="L227" s="537">
        <f>[1]!Table32353[[#This Row],[Giá đất ở điều chỉnh, bổ sung]]/[1]!Table32353[[#This Row],[Mức giá theo Quyết định 46/2019/ QĐ-UBND]]</f>
        <v>1.3012820512820515</v>
      </c>
      <c r="M227" s="538"/>
      <c r="N227" s="184"/>
      <c r="O227" s="184"/>
      <c r="P227" s="539"/>
    </row>
    <row r="228" spans="1:16" ht="31" x14ac:dyDescent="0.35">
      <c r="A228" s="159"/>
      <c r="B228" s="180">
        <v>3</v>
      </c>
      <c r="C228" s="534" t="s">
        <v>376</v>
      </c>
      <c r="D228" s="535">
        <v>13200</v>
      </c>
      <c r="E228" s="380">
        <f>[1]!Table32353[[#This Row],[Mức giá theo Quyết định 46/2019/ QĐ-UBND]]*1.1</f>
        <v>14520.000000000002</v>
      </c>
      <c r="F228" s="380">
        <f>[1]!Table32353[[#This Row],[Mức giá theo Quyết định 46/2019/ QĐ-UBND]]*1.3</f>
        <v>17160</v>
      </c>
      <c r="G228" s="127">
        <v>52800</v>
      </c>
      <c r="H228" s="536">
        <f>ROUND([1]!Table32353[[#This Row],[Mức giá theo Quyết định 46/2019/ QĐ-UBND]]*1.3,-2)</f>
        <v>17200</v>
      </c>
      <c r="I228" s="536">
        <f>ROUND([1]!Table32353[[#This Row],[Giá đất ở điều chỉnh, bổ sung]]*0.7,0)</f>
        <v>12040</v>
      </c>
      <c r="J228" s="373">
        <f>[1]!Table32353[[#This Row],[Giá đất ở điều chỉnh, bổ sung]]/[1]!Table32353[[#This Row],[Mức giá theo Quyết định 46/2019/ QĐ-UBND]]</f>
        <v>1.303030303030303</v>
      </c>
      <c r="K228" s="537"/>
      <c r="L228" s="537">
        <f>[1]!Table32353[[#This Row],[Giá đất ở điều chỉnh, bổ sung]]/[1]!Table32353[[#This Row],[Mức giá theo Quyết định 46/2019/ QĐ-UBND]]</f>
        <v>1.303030303030303</v>
      </c>
      <c r="M228" s="538"/>
      <c r="N228" s="184"/>
      <c r="O228" s="184"/>
      <c r="P228" s="539"/>
    </row>
    <row r="229" spans="1:16" x14ac:dyDescent="0.35">
      <c r="A229" s="159"/>
      <c r="B229" s="180"/>
      <c r="C229" s="529" t="s">
        <v>16</v>
      </c>
      <c r="D229" s="530"/>
      <c r="E229" s="380">
        <f>[1]!Table32353[[#This Row],[Mức giá theo Quyết định 46/2019/ QĐ-UBND]]*1.1</f>
        <v>0</v>
      </c>
      <c r="F229" s="380"/>
      <c r="G229" s="127"/>
      <c r="H229" s="536"/>
      <c r="I229" s="536"/>
      <c r="J229" s="373"/>
      <c r="K229" s="537"/>
      <c r="L229" s="537"/>
      <c r="M229" s="538"/>
      <c r="N229" s="184"/>
      <c r="O229" s="184"/>
      <c r="P229" s="539"/>
    </row>
    <row r="230" spans="1:16" ht="31" x14ac:dyDescent="0.35">
      <c r="A230" s="159"/>
      <c r="B230" s="180">
        <v>1</v>
      </c>
      <c r="C230" s="534" t="s">
        <v>377</v>
      </c>
      <c r="D230" s="535">
        <v>6000</v>
      </c>
      <c r="E230" s="380">
        <f>[1]!Table32353[[#This Row],[Mức giá theo Quyết định 46/2019/ QĐ-UBND]]*1.1</f>
        <v>6600.0000000000009</v>
      </c>
      <c r="F230" s="380">
        <f>[1]!Table32353[[#This Row],[Mức giá theo Quyết định 46/2019/ QĐ-UBND]]*1.3</f>
        <v>7800</v>
      </c>
      <c r="G230" s="127">
        <v>18000</v>
      </c>
      <c r="H230" s="536">
        <f>ROUND([1]!Table32353[[#This Row],[Mức giá theo Quyết định 46/2019/ QĐ-UBND]]*1.3,-2)</f>
        <v>7800</v>
      </c>
      <c r="I230" s="536">
        <f>ROUND([1]!Table32353[[#This Row],[Giá đất ở điều chỉnh, bổ sung]]*0.7,0)</f>
        <v>5460</v>
      </c>
      <c r="J230" s="373">
        <f>[1]!Table32353[[#This Row],[Giá đất ở điều chỉnh, bổ sung]]/[1]!Table32353[[#This Row],[Mức giá theo Quyết định 46/2019/ QĐ-UBND]]</f>
        <v>1.3</v>
      </c>
      <c r="K230" s="537"/>
      <c r="L230" s="537">
        <f>[1]!Table32353[[#This Row],[Giá đất ở điều chỉnh, bổ sung]]/[1]!Table32353[[#This Row],[Mức giá theo Quyết định 46/2019/ QĐ-UBND]]</f>
        <v>1.3</v>
      </c>
      <c r="M230" s="538"/>
      <c r="N230" s="184"/>
      <c r="O230" s="184"/>
      <c r="P230" s="539"/>
    </row>
    <row r="231" spans="1:16" x14ac:dyDescent="0.35">
      <c r="A231" s="159"/>
      <c r="B231" s="180" t="s">
        <v>67</v>
      </c>
      <c r="C231" s="534" t="s">
        <v>378</v>
      </c>
      <c r="D231" s="535"/>
      <c r="E231" s="380">
        <f>[1]!Table32353[[#This Row],[Mức giá theo Quyết định 46/2019/ QĐ-UBND]]*1.1</f>
        <v>0</v>
      </c>
      <c r="F231" s="380"/>
      <c r="G231" s="127"/>
      <c r="H231" s="536"/>
      <c r="I231" s="536"/>
      <c r="J231" s="373"/>
      <c r="K231" s="537"/>
      <c r="L231" s="537"/>
      <c r="M231" s="538"/>
      <c r="N231" s="184"/>
      <c r="O231" s="184"/>
      <c r="P231" s="539"/>
    </row>
    <row r="232" spans="1:16" x14ac:dyDescent="0.35">
      <c r="A232" s="159"/>
      <c r="B232" s="180" t="s">
        <v>379</v>
      </c>
      <c r="C232" s="534" t="s">
        <v>380</v>
      </c>
      <c r="D232" s="535">
        <v>4800</v>
      </c>
      <c r="E232" s="380">
        <f>[1]!Table32353[[#This Row],[Mức giá theo Quyết định 46/2019/ QĐ-UBND]]*1.1</f>
        <v>5280</v>
      </c>
      <c r="F232" s="380">
        <f>[1]!Table32353[[#This Row],[Mức giá theo Quyết định 46/2019/ QĐ-UBND]]*1.3</f>
        <v>6240</v>
      </c>
      <c r="G232" s="127">
        <v>14400</v>
      </c>
      <c r="H232" s="536">
        <f>ROUND([1]!Table32353[[#This Row],[Mức giá theo Quyết định 46/2019/ QĐ-UBND]]*1.3,-2)</f>
        <v>6200</v>
      </c>
      <c r="I232" s="536">
        <f>ROUND([1]!Table32353[[#This Row],[Giá đất ở điều chỉnh, bổ sung]]*0.7,0)</f>
        <v>4340</v>
      </c>
      <c r="J232" s="373">
        <f>[1]!Table32353[[#This Row],[Giá đất ở điều chỉnh, bổ sung]]/[1]!Table32353[[#This Row],[Mức giá theo Quyết định 46/2019/ QĐ-UBND]]</f>
        <v>1.2916666666666667</v>
      </c>
      <c r="K232" s="537"/>
      <c r="L232" s="537">
        <f>[1]!Table32353[[#This Row],[Giá đất ở điều chỉnh, bổ sung]]/[1]!Table32353[[#This Row],[Mức giá theo Quyết định 46/2019/ QĐ-UBND]]</f>
        <v>1.2916666666666667</v>
      </c>
      <c r="M232" s="538"/>
      <c r="N232" s="184"/>
      <c r="O232" s="184"/>
      <c r="P232" s="539"/>
    </row>
    <row r="233" spans="1:16" x14ac:dyDescent="0.35">
      <c r="A233" s="159"/>
      <c r="B233" s="180" t="s">
        <v>381</v>
      </c>
      <c r="C233" s="534" t="s">
        <v>85</v>
      </c>
      <c r="D233" s="535">
        <v>4200</v>
      </c>
      <c r="E233" s="380">
        <f>[1]!Table32353[[#This Row],[Mức giá theo Quyết định 46/2019/ QĐ-UBND]]*1.1</f>
        <v>4620</v>
      </c>
      <c r="F233" s="380">
        <f>[1]!Table32353[[#This Row],[Mức giá theo Quyết định 46/2019/ QĐ-UBND]]*1.3</f>
        <v>5460</v>
      </c>
      <c r="G233" s="127">
        <v>12600</v>
      </c>
      <c r="H233" s="536">
        <f>ROUND([1]!Table32353[[#This Row],[Mức giá theo Quyết định 46/2019/ QĐ-UBND]]*1.3,-2)</f>
        <v>5500</v>
      </c>
      <c r="I233" s="536">
        <f>ROUND([1]!Table32353[[#This Row],[Giá đất ở điều chỉnh, bổ sung]]*0.7,0)</f>
        <v>3850</v>
      </c>
      <c r="J233" s="373">
        <f>[1]!Table32353[[#This Row],[Giá đất ở điều chỉnh, bổ sung]]/[1]!Table32353[[#This Row],[Mức giá theo Quyết định 46/2019/ QĐ-UBND]]</f>
        <v>1.3095238095238095</v>
      </c>
      <c r="K233" s="537"/>
      <c r="L233" s="537">
        <f>[1]!Table32353[[#This Row],[Giá đất ở điều chỉnh, bổ sung]]/[1]!Table32353[[#This Row],[Mức giá theo Quyết định 46/2019/ QĐ-UBND]]</f>
        <v>1.3095238095238095</v>
      </c>
      <c r="M233" s="538"/>
      <c r="N233" s="184"/>
      <c r="O233" s="184"/>
      <c r="P233" s="539"/>
    </row>
    <row r="234" spans="1:16" ht="31" x14ac:dyDescent="0.35">
      <c r="A234" s="159"/>
      <c r="B234" s="180" t="s">
        <v>382</v>
      </c>
      <c r="C234" s="534" t="s">
        <v>383</v>
      </c>
      <c r="D234" s="535">
        <v>3500</v>
      </c>
      <c r="E234" s="380">
        <f>[1]!Table32353[[#This Row],[Mức giá theo Quyết định 46/2019/ QĐ-UBND]]*1.1</f>
        <v>3850.0000000000005</v>
      </c>
      <c r="F234" s="380">
        <f>[1]!Table32353[[#This Row],[Mức giá theo Quyết định 46/2019/ QĐ-UBND]]*1.3</f>
        <v>4550</v>
      </c>
      <c r="G234" s="127">
        <v>10500</v>
      </c>
      <c r="H234" s="536">
        <f>ROUND([1]!Table32353[[#This Row],[Mức giá theo Quyết định 46/2019/ QĐ-UBND]]*1.3,-2)</f>
        <v>4600</v>
      </c>
      <c r="I234" s="536">
        <f>ROUND([1]!Table32353[[#This Row],[Giá đất ở điều chỉnh, bổ sung]]*0.7,0)</f>
        <v>3220</v>
      </c>
      <c r="J234" s="373">
        <f>[1]!Table32353[[#This Row],[Giá đất ở điều chỉnh, bổ sung]]/[1]!Table32353[[#This Row],[Mức giá theo Quyết định 46/2019/ QĐ-UBND]]</f>
        <v>1.3142857142857143</v>
      </c>
      <c r="K234" s="537"/>
      <c r="L234" s="537">
        <f>[1]!Table32353[[#This Row],[Giá đất ở điều chỉnh, bổ sung]]/[1]!Table32353[[#This Row],[Mức giá theo Quyết định 46/2019/ QĐ-UBND]]</f>
        <v>1.3142857142857143</v>
      </c>
      <c r="M234" s="538"/>
      <c r="N234" s="184"/>
      <c r="O234" s="184"/>
      <c r="P234" s="539"/>
    </row>
    <row r="235" spans="1:16" ht="31" x14ac:dyDescent="0.35">
      <c r="A235" s="159"/>
      <c r="B235" s="180">
        <v>1.2</v>
      </c>
      <c r="C235" s="534" t="s">
        <v>384</v>
      </c>
      <c r="D235" s="535">
        <v>4800</v>
      </c>
      <c r="E235" s="380">
        <f>[1]!Table32353[[#This Row],[Mức giá theo Quyết định 46/2019/ QĐ-UBND]]*1.1</f>
        <v>5280</v>
      </c>
      <c r="F235" s="380">
        <f>[1]!Table32353[[#This Row],[Mức giá theo Quyết định 46/2019/ QĐ-UBND]]*1.3</f>
        <v>6240</v>
      </c>
      <c r="G235" s="127">
        <v>14400</v>
      </c>
      <c r="H235" s="536">
        <f>ROUND([1]!Table32353[[#This Row],[Mức giá theo Quyết định 46/2019/ QĐ-UBND]]*1.35,-2)</f>
        <v>6500</v>
      </c>
      <c r="I235" s="536">
        <f>ROUND([1]!Table32353[[#This Row],[Giá đất ở điều chỉnh, bổ sung]]*0.7,0)</f>
        <v>4550</v>
      </c>
      <c r="J235" s="373">
        <f>[1]!Table32353[[#This Row],[Giá đất ở điều chỉnh, bổ sung]]/[1]!Table32353[[#This Row],[Mức giá theo Quyết định 46/2019/ QĐ-UBND]]</f>
        <v>1.3541666666666667</v>
      </c>
      <c r="K235" s="540" t="s">
        <v>91</v>
      </c>
      <c r="L235" s="540">
        <f>[1]!Table32353[[#This Row],[Giá đất ở điều chỉnh, bổ sung]]/[1]!Table32353[[#This Row],[Mức giá theo Quyết định 46/2019/ QĐ-UBND]]</f>
        <v>1.3541666666666667</v>
      </c>
      <c r="M235" s="538" t="s">
        <v>386</v>
      </c>
      <c r="N235" s="184"/>
      <c r="O235" s="184"/>
      <c r="P235" s="539" t="s">
        <v>385</v>
      </c>
    </row>
    <row r="236" spans="1:16" x14ac:dyDescent="0.35">
      <c r="A236" s="159"/>
      <c r="B236" s="180" t="s">
        <v>71</v>
      </c>
      <c r="C236" s="534" t="s">
        <v>387</v>
      </c>
      <c r="D236" s="535">
        <v>6000</v>
      </c>
      <c r="E236" s="380">
        <f>[1]!Table32353[[#This Row],[Mức giá theo Quyết định 46/2019/ QĐ-UBND]]*1.1</f>
        <v>6600.0000000000009</v>
      </c>
      <c r="F236" s="380">
        <f>[1]!Table32353[[#This Row],[Mức giá theo Quyết định 46/2019/ QĐ-UBND]]*1.3</f>
        <v>7800</v>
      </c>
      <c r="G236" s="127">
        <v>18000</v>
      </c>
      <c r="H236" s="536">
        <f>ROUND([1]!Table32353[[#This Row],[Mức giá theo Quyết định 46/2019/ QĐ-UBND]]*1.3,-2)</f>
        <v>7800</v>
      </c>
      <c r="I236" s="536">
        <f>ROUND([1]!Table32353[[#This Row],[Giá đất ở điều chỉnh, bổ sung]]*0.7,0)</f>
        <v>5460</v>
      </c>
      <c r="J236" s="373">
        <f>[1]!Table32353[[#This Row],[Giá đất ở điều chỉnh, bổ sung]]/[1]!Table32353[[#This Row],[Mức giá theo Quyết định 46/2019/ QĐ-UBND]]</f>
        <v>1.3</v>
      </c>
      <c r="K236" s="537"/>
      <c r="L236" s="537">
        <f>[1]!Table32353[[#This Row],[Giá đất ở điều chỉnh, bổ sung]]/[1]!Table32353[[#This Row],[Mức giá theo Quyết định 46/2019/ QĐ-UBND]]</f>
        <v>1.3</v>
      </c>
      <c r="M236" s="538"/>
      <c r="N236" s="184" t="s">
        <v>388</v>
      </c>
      <c r="O236" s="184"/>
      <c r="P236" s="539"/>
    </row>
    <row r="237" spans="1:16" ht="31" x14ac:dyDescent="0.35">
      <c r="A237" s="159"/>
      <c r="B237" s="180" t="s">
        <v>389</v>
      </c>
      <c r="C237" s="534" t="s">
        <v>390</v>
      </c>
      <c r="D237" s="535">
        <v>4800</v>
      </c>
      <c r="E237" s="380">
        <f>[1]!Table32353[[#This Row],[Mức giá theo Quyết định 46/2019/ QĐ-UBND]]*1.1</f>
        <v>5280</v>
      </c>
      <c r="F237" s="380">
        <f>[1]!Table32353[[#This Row],[Mức giá theo Quyết định 46/2019/ QĐ-UBND]]*1.3</f>
        <v>6240</v>
      </c>
      <c r="G237" s="127">
        <v>14400</v>
      </c>
      <c r="H237" s="536">
        <f>ROUND([1]!Table32353[[#This Row],[Mức giá theo Quyết định 46/2019/ QĐ-UBND]]*1.3,-2)</f>
        <v>6200</v>
      </c>
      <c r="I237" s="536">
        <f>ROUND([1]!Table32353[[#This Row],[Giá đất ở điều chỉnh, bổ sung]]*0.7,0)</f>
        <v>4340</v>
      </c>
      <c r="J237" s="373">
        <f>[1]!Table32353[[#This Row],[Giá đất ở điều chỉnh, bổ sung]]/[1]!Table32353[[#This Row],[Mức giá theo Quyết định 46/2019/ QĐ-UBND]]</f>
        <v>1.2916666666666667</v>
      </c>
      <c r="K237" s="537"/>
      <c r="L237" s="537">
        <f>[1]!Table32353[[#This Row],[Giá đất ở điều chỉnh, bổ sung]]/[1]!Table32353[[#This Row],[Mức giá theo Quyết định 46/2019/ QĐ-UBND]]</f>
        <v>1.2916666666666667</v>
      </c>
      <c r="M237" s="538" t="s">
        <v>392</v>
      </c>
      <c r="N237" s="184"/>
      <c r="O237" s="184"/>
      <c r="P237" s="539" t="s">
        <v>391</v>
      </c>
    </row>
    <row r="238" spans="1:16" ht="31" x14ac:dyDescent="0.35">
      <c r="A238" s="159"/>
      <c r="B238" s="180">
        <v>2</v>
      </c>
      <c r="C238" s="534" t="s">
        <v>393</v>
      </c>
      <c r="D238" s="535">
        <v>9000</v>
      </c>
      <c r="E238" s="380">
        <f>[1]!Table32353[[#This Row],[Mức giá theo Quyết định 46/2019/ QĐ-UBND]]*1.1</f>
        <v>9900</v>
      </c>
      <c r="F238" s="380">
        <f>[1]!Table32353[[#This Row],[Mức giá theo Quyết định 46/2019/ QĐ-UBND]]*1.3</f>
        <v>11700</v>
      </c>
      <c r="G238" s="127">
        <v>27000</v>
      </c>
      <c r="H238" s="536">
        <f>ROUND([1]!Table32353[[#This Row],[Mức giá theo Quyết định 46/2019/ QĐ-UBND]]*1.3,-2)</f>
        <v>11700</v>
      </c>
      <c r="I238" s="536">
        <f>ROUND([1]!Table32353[[#This Row],[Giá đất ở điều chỉnh, bổ sung]]*0.7,0)</f>
        <v>8190</v>
      </c>
      <c r="J238" s="373">
        <f>[1]!Table32353[[#This Row],[Giá đất ở điều chỉnh, bổ sung]]/[1]!Table32353[[#This Row],[Mức giá theo Quyết định 46/2019/ QĐ-UBND]]</f>
        <v>1.3</v>
      </c>
      <c r="K238" s="537"/>
      <c r="L238" s="537">
        <f>[1]!Table32353[[#This Row],[Giá đất ở điều chỉnh, bổ sung]]/[1]!Table32353[[#This Row],[Mức giá theo Quyết định 46/2019/ QĐ-UBND]]</f>
        <v>1.3</v>
      </c>
      <c r="M238" s="538" t="s">
        <v>395</v>
      </c>
      <c r="N238" s="184"/>
      <c r="O238" s="184"/>
      <c r="P238" s="539" t="s">
        <v>394</v>
      </c>
    </row>
    <row r="239" spans="1:16" x14ac:dyDescent="0.35">
      <c r="A239" s="159"/>
      <c r="B239" s="180">
        <v>3</v>
      </c>
      <c r="C239" s="534" t="s">
        <v>396</v>
      </c>
      <c r="D239" s="535"/>
      <c r="E239" s="380">
        <f>[1]!Table32353[[#This Row],[Mức giá theo Quyết định 46/2019/ QĐ-UBND]]*1.1</f>
        <v>0</v>
      </c>
      <c r="F239" s="380"/>
      <c r="G239" s="127"/>
      <c r="H239" s="536"/>
      <c r="I239" s="536"/>
      <c r="J239" s="373"/>
      <c r="K239" s="537"/>
      <c r="L239" s="537"/>
      <c r="M239" s="538"/>
      <c r="N239" s="184"/>
      <c r="O239" s="184"/>
      <c r="P239" s="539"/>
    </row>
    <row r="240" spans="1:16" x14ac:dyDescent="0.35">
      <c r="A240" s="159"/>
      <c r="B240" s="180" t="s">
        <v>83</v>
      </c>
      <c r="C240" s="534" t="s">
        <v>397</v>
      </c>
      <c r="D240" s="535">
        <v>9000</v>
      </c>
      <c r="E240" s="380">
        <f>[1]!Table32353[[#This Row],[Mức giá theo Quyết định 46/2019/ QĐ-UBND]]*1.1</f>
        <v>9900</v>
      </c>
      <c r="F240" s="380">
        <f>[1]!Table32353[[#This Row],[Mức giá theo Quyết định 46/2019/ QĐ-UBND]]*1.3</f>
        <v>11700</v>
      </c>
      <c r="G240" s="127">
        <v>27000</v>
      </c>
      <c r="H240" s="536">
        <f>ROUND([1]!Table32353[[#This Row],[Mức giá theo Quyết định 46/2019/ QĐ-UBND]]*1.3,-2)</f>
        <v>11700</v>
      </c>
      <c r="I240" s="536">
        <f>ROUND([1]!Table32353[[#This Row],[Giá đất ở điều chỉnh, bổ sung]]*0.7,0)</f>
        <v>8190</v>
      </c>
      <c r="J240" s="373">
        <f>[1]!Table32353[[#This Row],[Giá đất ở điều chỉnh, bổ sung]]/[1]!Table32353[[#This Row],[Mức giá theo Quyết định 46/2019/ QĐ-UBND]]</f>
        <v>1.3</v>
      </c>
      <c r="K240" s="537"/>
      <c r="L240" s="537">
        <f>[1]!Table32353[[#This Row],[Giá đất ở điều chỉnh, bổ sung]]/[1]!Table32353[[#This Row],[Mức giá theo Quyết định 46/2019/ QĐ-UBND]]</f>
        <v>1.3</v>
      </c>
      <c r="M240" s="538"/>
      <c r="N240" s="184"/>
      <c r="O240" s="184"/>
      <c r="P240" s="539"/>
    </row>
    <row r="241" spans="1:16" x14ac:dyDescent="0.35">
      <c r="A241" s="159"/>
      <c r="B241" s="180" t="s">
        <v>84</v>
      </c>
      <c r="C241" s="534" t="s">
        <v>398</v>
      </c>
      <c r="D241" s="535">
        <v>6600</v>
      </c>
      <c r="E241" s="380">
        <f>[1]!Table32353[[#This Row],[Mức giá theo Quyết định 46/2019/ QĐ-UBND]]*1.1</f>
        <v>7260.0000000000009</v>
      </c>
      <c r="F241" s="380">
        <f>[1]!Table32353[[#This Row],[Mức giá theo Quyết định 46/2019/ QĐ-UBND]]*1.3</f>
        <v>8580</v>
      </c>
      <c r="G241" s="127">
        <v>19800</v>
      </c>
      <c r="H241" s="536">
        <f>ROUND([1]!Table32353[[#This Row],[Mức giá theo Quyết định 46/2019/ QĐ-UBND]]*1.3,-2)</f>
        <v>8600</v>
      </c>
      <c r="I241" s="536">
        <f>ROUND([1]!Table32353[[#This Row],[Giá đất ở điều chỉnh, bổ sung]]*0.7,0)</f>
        <v>6020</v>
      </c>
      <c r="J241" s="373">
        <f>[1]!Table32353[[#This Row],[Giá đất ở điều chỉnh, bổ sung]]/[1]!Table32353[[#This Row],[Mức giá theo Quyết định 46/2019/ QĐ-UBND]]</f>
        <v>1.303030303030303</v>
      </c>
      <c r="K241" s="537"/>
      <c r="L241" s="537">
        <f>[1]!Table32353[[#This Row],[Giá đất ở điều chỉnh, bổ sung]]/[1]!Table32353[[#This Row],[Mức giá theo Quyết định 46/2019/ QĐ-UBND]]</f>
        <v>1.303030303030303</v>
      </c>
      <c r="M241" s="538"/>
      <c r="N241" s="184"/>
      <c r="O241" s="184"/>
      <c r="P241" s="539"/>
    </row>
    <row r="242" spans="1:16" ht="31" x14ac:dyDescent="0.35">
      <c r="A242" s="159"/>
      <c r="B242" s="180">
        <v>4</v>
      </c>
      <c r="C242" s="534" t="s">
        <v>5360</v>
      </c>
      <c r="D242" s="535">
        <v>6600</v>
      </c>
      <c r="E242" s="380">
        <f>[1]!Table32353[[#This Row],[Mức giá theo Quyết định 46/2019/ QĐ-UBND]]*1.1</f>
        <v>7260.0000000000009</v>
      </c>
      <c r="F242" s="380">
        <f>[1]!Table32353[[#This Row],[Mức giá theo Quyết định 46/2019/ QĐ-UBND]]*1.3</f>
        <v>8580</v>
      </c>
      <c r="G242" s="127">
        <v>19800</v>
      </c>
      <c r="H242" s="536">
        <f>ROUND([1]!Table32353[[#This Row],[Mức giá theo Quyết định 46/2019/ QĐ-UBND]]*1.3,-2)</f>
        <v>8600</v>
      </c>
      <c r="I242" s="536">
        <f>ROUND([1]!Table32353[[#This Row],[Giá đất ở điều chỉnh, bổ sung]]*0.7,0)</f>
        <v>6020</v>
      </c>
      <c r="J242" s="373">
        <f>[1]!Table32353[[#This Row],[Giá đất ở điều chỉnh, bổ sung]]/[1]!Table32353[[#This Row],[Mức giá theo Quyết định 46/2019/ QĐ-UBND]]</f>
        <v>1.303030303030303</v>
      </c>
      <c r="K242" s="537"/>
      <c r="L242" s="537">
        <f>[1]!Table32353[[#This Row],[Giá đất ở điều chỉnh, bổ sung]]/[1]!Table32353[[#This Row],[Mức giá theo Quyết định 46/2019/ QĐ-UBND]]</f>
        <v>1.303030303030303</v>
      </c>
      <c r="M242" s="538" t="s">
        <v>400</v>
      </c>
      <c r="N242" s="184"/>
      <c r="O242" s="184"/>
      <c r="P242" s="539" t="s">
        <v>399</v>
      </c>
    </row>
    <row r="243" spans="1:16" x14ac:dyDescent="0.35">
      <c r="A243" s="159"/>
      <c r="B243" s="180">
        <v>5</v>
      </c>
      <c r="C243" s="534" t="s">
        <v>401</v>
      </c>
      <c r="D243" s="535">
        <v>7200</v>
      </c>
      <c r="E243" s="380">
        <f>[1]!Table32353[[#This Row],[Mức giá theo Quyết định 46/2019/ QĐ-UBND]]*1.1</f>
        <v>7920.0000000000009</v>
      </c>
      <c r="F243" s="380">
        <f>[1]!Table32353[[#This Row],[Mức giá theo Quyết định 46/2019/ QĐ-UBND]]*1.3</f>
        <v>9360</v>
      </c>
      <c r="G243" s="127">
        <v>21600</v>
      </c>
      <c r="H243" s="536">
        <f>ROUND([1]!Table32353[[#This Row],[Mức giá theo Quyết định 46/2019/ QĐ-UBND]]*1.3,-2)</f>
        <v>9400</v>
      </c>
      <c r="I243" s="536">
        <f>ROUND([1]!Table32353[[#This Row],[Giá đất ở điều chỉnh, bổ sung]]*0.7,0)</f>
        <v>6580</v>
      </c>
      <c r="J243" s="373">
        <f>[1]!Table32353[[#This Row],[Giá đất ở điều chỉnh, bổ sung]]/[1]!Table32353[[#This Row],[Mức giá theo Quyết định 46/2019/ QĐ-UBND]]</f>
        <v>1.3055555555555556</v>
      </c>
      <c r="K243" s="537"/>
      <c r="L243" s="537">
        <f>[1]!Table32353[[#This Row],[Giá đất ở điều chỉnh, bổ sung]]/[1]!Table32353[[#This Row],[Mức giá theo Quyết định 46/2019/ QĐ-UBND]]</f>
        <v>1.3055555555555556</v>
      </c>
      <c r="M243" s="538"/>
      <c r="N243" s="184"/>
      <c r="O243" s="184"/>
      <c r="P243" s="539"/>
    </row>
    <row r="244" spans="1:16" ht="31" x14ac:dyDescent="0.35">
      <c r="A244" s="159"/>
      <c r="B244" s="180">
        <v>6</v>
      </c>
      <c r="C244" s="534" t="s">
        <v>402</v>
      </c>
      <c r="D244" s="535">
        <v>6600</v>
      </c>
      <c r="E244" s="380">
        <f>[1]!Table32353[[#This Row],[Mức giá theo Quyết định 46/2019/ QĐ-UBND]]*1.1</f>
        <v>7260.0000000000009</v>
      </c>
      <c r="F244" s="380">
        <f>[1]!Table32353[[#This Row],[Mức giá theo Quyết định 46/2019/ QĐ-UBND]]*1.3</f>
        <v>8580</v>
      </c>
      <c r="G244" s="127">
        <v>19800</v>
      </c>
      <c r="H244" s="536">
        <f>ROUND([1]!Table32353[[#This Row],[Mức giá theo Quyết định 46/2019/ QĐ-UBND]]*1.3,-2)</f>
        <v>8600</v>
      </c>
      <c r="I244" s="536">
        <f>ROUND([1]!Table32353[[#This Row],[Giá đất ở điều chỉnh, bổ sung]]*0.7,0)</f>
        <v>6020</v>
      </c>
      <c r="J244" s="373">
        <f>[1]!Table32353[[#This Row],[Giá đất ở điều chỉnh, bổ sung]]/[1]!Table32353[[#This Row],[Mức giá theo Quyết định 46/2019/ QĐ-UBND]]</f>
        <v>1.303030303030303</v>
      </c>
      <c r="K244" s="537"/>
      <c r="L244" s="537">
        <f>[1]!Table32353[[#This Row],[Giá đất ở điều chỉnh, bổ sung]]/[1]!Table32353[[#This Row],[Mức giá theo Quyết định 46/2019/ QĐ-UBND]]</f>
        <v>1.303030303030303</v>
      </c>
      <c r="M244" s="538"/>
      <c r="N244" s="184"/>
      <c r="O244" s="184"/>
      <c r="P244" s="539"/>
    </row>
    <row r="245" spans="1:16" ht="31" x14ac:dyDescent="0.35">
      <c r="A245" s="159"/>
      <c r="B245" s="180">
        <v>7</v>
      </c>
      <c r="C245" s="534" t="s">
        <v>403</v>
      </c>
      <c r="D245" s="535">
        <v>5400</v>
      </c>
      <c r="E245" s="380">
        <f>[1]!Table32353[[#This Row],[Mức giá theo Quyết định 46/2019/ QĐ-UBND]]*1.1</f>
        <v>5940.0000000000009</v>
      </c>
      <c r="F245" s="380">
        <f>[1]!Table32353[[#This Row],[Mức giá theo Quyết định 46/2019/ QĐ-UBND]]*1.3</f>
        <v>7020</v>
      </c>
      <c r="G245" s="127">
        <v>16200</v>
      </c>
      <c r="H245" s="536">
        <f>ROUND([1]!Table32353[[#This Row],[Mức giá theo Quyết định 46/2019/ QĐ-UBND]]*1.3,-2)</f>
        <v>7000</v>
      </c>
      <c r="I245" s="536">
        <f>ROUND([1]!Table32353[[#This Row],[Giá đất ở điều chỉnh, bổ sung]]*0.7,0)</f>
        <v>4900</v>
      </c>
      <c r="J245" s="373">
        <f>[1]!Table32353[[#This Row],[Giá đất ở điều chỉnh, bổ sung]]/[1]!Table32353[[#This Row],[Mức giá theo Quyết định 46/2019/ QĐ-UBND]]</f>
        <v>1.2962962962962963</v>
      </c>
      <c r="K245" s="537"/>
      <c r="L245" s="537">
        <f>[1]!Table32353[[#This Row],[Giá đất ở điều chỉnh, bổ sung]]/[1]!Table32353[[#This Row],[Mức giá theo Quyết định 46/2019/ QĐ-UBND]]</f>
        <v>1.2962962962962963</v>
      </c>
      <c r="M245" s="538" t="s">
        <v>405</v>
      </c>
      <c r="N245" s="154"/>
      <c r="O245" s="154"/>
      <c r="P245" s="539" t="s">
        <v>404</v>
      </c>
    </row>
    <row r="246" spans="1:16" ht="30" x14ac:dyDescent="0.35">
      <c r="A246" s="159"/>
      <c r="B246" s="392" t="s">
        <v>406</v>
      </c>
      <c r="C246" s="529" t="s">
        <v>407</v>
      </c>
      <c r="D246" s="530"/>
      <c r="E246" s="380">
        <f>[1]!Table32353[[#This Row],[Mức giá theo Quyết định 46/2019/ QĐ-UBND]]*1.1</f>
        <v>0</v>
      </c>
      <c r="F246" s="380"/>
      <c r="G246" s="127"/>
      <c r="H246" s="536"/>
      <c r="I246" s="536"/>
      <c r="J246" s="373"/>
      <c r="K246" s="537"/>
      <c r="L246" s="537"/>
      <c r="M246" s="532"/>
      <c r="N246" s="184"/>
      <c r="O246" s="184"/>
      <c r="P246" s="533"/>
    </row>
    <row r="247" spans="1:16" x14ac:dyDescent="0.35">
      <c r="A247" s="159"/>
      <c r="B247" s="180">
        <v>1</v>
      </c>
      <c r="C247" s="534" t="s">
        <v>15</v>
      </c>
      <c r="D247" s="535">
        <v>7999.9999999999991</v>
      </c>
      <c r="E247" s="380">
        <f>[1]!Table32353[[#This Row],[Mức giá theo Quyết định 46/2019/ QĐ-UBND]]*1.1</f>
        <v>8800</v>
      </c>
      <c r="F247" s="380">
        <f>[1]!Table32353[[#This Row],[Mức giá theo Quyết định 46/2019/ QĐ-UBND]]*1.3</f>
        <v>10400</v>
      </c>
      <c r="G247" s="127">
        <v>32000</v>
      </c>
      <c r="H247" s="536">
        <f>ROUND([1]!Table32353[[#This Row],[Mức giá theo Quyết định 46/2019/ QĐ-UBND]]*1.3,-2)</f>
        <v>10400</v>
      </c>
      <c r="I247" s="536">
        <f>ROUND([1]!Table32353[[#This Row],[Giá đất ở điều chỉnh, bổ sung]]*0.7,0)</f>
        <v>7280</v>
      </c>
      <c r="J247" s="373">
        <f>[1]!Table32353[[#This Row],[Giá đất ở điều chỉnh, bổ sung]]/[1]!Table32353[[#This Row],[Mức giá theo Quyết định 46/2019/ QĐ-UBND]]</f>
        <v>1.3</v>
      </c>
      <c r="K247" s="537"/>
      <c r="L247" s="537">
        <f>[1]!Table32353[[#This Row],[Giá đất ở điều chỉnh, bổ sung]]/[1]!Table32353[[#This Row],[Mức giá theo Quyết định 46/2019/ QĐ-UBND]]</f>
        <v>1.3</v>
      </c>
      <c r="M247" s="538"/>
      <c r="N247" s="154" t="s">
        <v>47</v>
      </c>
      <c r="O247" s="154"/>
      <c r="P247" s="539"/>
    </row>
    <row r="248" spans="1:16" ht="30" x14ac:dyDescent="0.35">
      <c r="A248" s="159"/>
      <c r="B248" s="392" t="s">
        <v>408</v>
      </c>
      <c r="C248" s="529" t="s">
        <v>409</v>
      </c>
      <c r="D248" s="530"/>
      <c r="E248" s="380">
        <f>[1]!Table32353[[#This Row],[Mức giá theo Quyết định 46/2019/ QĐ-UBND]]*1.1</f>
        <v>0</v>
      </c>
      <c r="F248" s="380"/>
      <c r="G248" s="127"/>
      <c r="H248" s="536"/>
      <c r="I248" s="536"/>
      <c r="J248" s="373"/>
      <c r="K248" s="537"/>
      <c r="L248" s="537"/>
      <c r="M248" s="532"/>
      <c r="N248" s="184"/>
      <c r="O248" s="184"/>
      <c r="P248" s="533"/>
    </row>
    <row r="249" spans="1:16" x14ac:dyDescent="0.35">
      <c r="A249" s="159"/>
      <c r="B249" s="180">
        <v>1</v>
      </c>
      <c r="C249" s="534" t="s">
        <v>15</v>
      </c>
      <c r="D249" s="535">
        <v>12000</v>
      </c>
      <c r="E249" s="380">
        <f>[1]!Table32353[[#This Row],[Mức giá theo Quyết định 46/2019/ QĐ-UBND]]*1.1</f>
        <v>13200.000000000002</v>
      </c>
      <c r="F249" s="380">
        <f>[1]!Table32353[[#This Row],[Mức giá theo Quyết định 46/2019/ QĐ-UBND]]*1.3</f>
        <v>15600</v>
      </c>
      <c r="G249" s="127">
        <v>36000</v>
      </c>
      <c r="H249" s="536">
        <f>ROUND([1]!Table32353[[#This Row],[Mức giá theo Quyết định 46/2019/ QĐ-UBND]]*1.3,-2)</f>
        <v>15600</v>
      </c>
      <c r="I249" s="536">
        <f>ROUND([1]!Table32353[[#This Row],[Giá đất ở điều chỉnh, bổ sung]]*0.7,0)</f>
        <v>10920</v>
      </c>
      <c r="J249" s="373">
        <f>[1]!Table32353[[#This Row],[Giá đất ở điều chỉnh, bổ sung]]/[1]!Table32353[[#This Row],[Mức giá theo Quyết định 46/2019/ QĐ-UBND]]</f>
        <v>1.3</v>
      </c>
      <c r="K249" s="537"/>
      <c r="L249" s="537">
        <f>[1]!Table32353[[#This Row],[Giá đất ở điều chỉnh, bổ sung]]/[1]!Table32353[[#This Row],[Mức giá theo Quyết định 46/2019/ QĐ-UBND]]</f>
        <v>1.3</v>
      </c>
      <c r="M249" s="538"/>
      <c r="N249" s="154"/>
      <c r="O249" s="154"/>
      <c r="P249" s="539"/>
    </row>
    <row r="250" spans="1:16" ht="30" x14ac:dyDescent="0.35">
      <c r="A250" s="159"/>
      <c r="B250" s="392" t="s">
        <v>410</v>
      </c>
      <c r="C250" s="529" t="s">
        <v>411</v>
      </c>
      <c r="D250" s="530"/>
      <c r="E250" s="380">
        <f>[1]!Table32353[[#This Row],[Mức giá theo Quyết định 46/2019/ QĐ-UBND]]*1.1</f>
        <v>0</v>
      </c>
      <c r="F250" s="380"/>
      <c r="G250" s="127"/>
      <c r="H250" s="536"/>
      <c r="I250" s="536"/>
      <c r="J250" s="373"/>
      <c r="K250" s="537"/>
      <c r="L250" s="537"/>
      <c r="M250" s="532"/>
      <c r="N250" s="184"/>
      <c r="O250" s="184"/>
      <c r="P250" s="533"/>
    </row>
    <row r="251" spans="1:16" x14ac:dyDescent="0.35">
      <c r="A251" s="159"/>
      <c r="B251" s="180">
        <v>1</v>
      </c>
      <c r="C251" s="534" t="s">
        <v>15</v>
      </c>
      <c r="D251" s="535">
        <v>12000</v>
      </c>
      <c r="E251" s="380">
        <f>[1]!Table32353[[#This Row],[Mức giá theo Quyết định 46/2019/ QĐ-UBND]]*1.1</f>
        <v>13200.000000000002</v>
      </c>
      <c r="F251" s="380">
        <f>[1]!Table32353[[#This Row],[Mức giá theo Quyết định 46/2019/ QĐ-UBND]]*1.3</f>
        <v>15600</v>
      </c>
      <c r="G251" s="127">
        <v>36000</v>
      </c>
      <c r="H251" s="536">
        <f>ROUND([1]!Table32353[[#This Row],[Mức giá theo Quyết định 46/2019/ QĐ-UBND]]*1.3,-2)</f>
        <v>15600</v>
      </c>
      <c r="I251" s="536">
        <f>ROUND([1]!Table32353[[#This Row],[Giá đất ở điều chỉnh, bổ sung]]*0.7,0)</f>
        <v>10920</v>
      </c>
      <c r="J251" s="373">
        <f>[1]!Table32353[[#This Row],[Giá đất ở điều chỉnh, bổ sung]]/[1]!Table32353[[#This Row],[Mức giá theo Quyết định 46/2019/ QĐ-UBND]]</f>
        <v>1.3</v>
      </c>
      <c r="K251" s="537"/>
      <c r="L251" s="537">
        <f>[1]!Table32353[[#This Row],[Giá đất ở điều chỉnh, bổ sung]]/[1]!Table32353[[#This Row],[Mức giá theo Quyết định 46/2019/ QĐ-UBND]]</f>
        <v>1.3</v>
      </c>
      <c r="M251" s="538"/>
      <c r="N251" s="184"/>
      <c r="O251" s="184"/>
      <c r="P251" s="539"/>
    </row>
    <row r="252" spans="1:16" x14ac:dyDescent="0.35">
      <c r="A252" s="159"/>
      <c r="B252" s="180"/>
      <c r="C252" s="529" t="s">
        <v>16</v>
      </c>
      <c r="D252" s="530"/>
      <c r="E252" s="380">
        <f>[1]!Table32353[[#This Row],[Mức giá theo Quyết định 46/2019/ QĐ-UBND]]*1.1</f>
        <v>0</v>
      </c>
      <c r="F252" s="380"/>
      <c r="G252" s="127"/>
      <c r="H252" s="536"/>
      <c r="I252" s="536"/>
      <c r="J252" s="373"/>
      <c r="K252" s="537"/>
      <c r="L252" s="537"/>
      <c r="M252" s="538"/>
      <c r="N252" s="184"/>
      <c r="O252" s="184"/>
      <c r="P252" s="539"/>
    </row>
    <row r="253" spans="1:16" x14ac:dyDescent="0.35">
      <c r="A253" s="159"/>
      <c r="B253" s="180">
        <v>1</v>
      </c>
      <c r="C253" s="534" t="s">
        <v>412</v>
      </c>
      <c r="D253" s="535">
        <v>7200</v>
      </c>
      <c r="E253" s="380">
        <f>[1]!Table32353[[#This Row],[Mức giá theo Quyết định 46/2019/ QĐ-UBND]]*1.1</f>
        <v>7920.0000000000009</v>
      </c>
      <c r="F253" s="380">
        <f>[1]!Table32353[[#This Row],[Mức giá theo Quyết định 46/2019/ QĐ-UBND]]*1.3</f>
        <v>9360</v>
      </c>
      <c r="G253" s="127">
        <v>21600</v>
      </c>
      <c r="H253" s="536">
        <f>ROUND([1]!Table32353[[#This Row],[Mức giá theo Quyết định 46/2019/ QĐ-UBND]]*1.3,-2)</f>
        <v>9400</v>
      </c>
      <c r="I253" s="536">
        <f>ROUND([1]!Table32353[[#This Row],[Giá đất ở điều chỉnh, bổ sung]]*0.7,0)</f>
        <v>6580</v>
      </c>
      <c r="J253" s="373">
        <f>[1]!Table32353[[#This Row],[Giá đất ở điều chỉnh, bổ sung]]/[1]!Table32353[[#This Row],[Mức giá theo Quyết định 46/2019/ QĐ-UBND]]</f>
        <v>1.3055555555555556</v>
      </c>
      <c r="K253" s="537"/>
      <c r="L253" s="537">
        <f>[1]!Table32353[[#This Row],[Giá đất ở điều chỉnh, bổ sung]]/[1]!Table32353[[#This Row],[Mức giá theo Quyết định 46/2019/ QĐ-UBND]]</f>
        <v>1.3055555555555556</v>
      </c>
      <c r="M253" s="538"/>
      <c r="N253" s="154"/>
      <c r="O253" s="154"/>
      <c r="P253" s="539"/>
    </row>
    <row r="254" spans="1:16" ht="30" x14ac:dyDescent="0.35">
      <c r="A254" s="159"/>
      <c r="B254" s="392" t="s">
        <v>413</v>
      </c>
      <c r="C254" s="529" t="s">
        <v>414</v>
      </c>
      <c r="D254" s="530"/>
      <c r="E254" s="380">
        <f>[1]!Table32353[[#This Row],[Mức giá theo Quyết định 46/2019/ QĐ-UBND]]*1.1</f>
        <v>0</v>
      </c>
      <c r="F254" s="380"/>
      <c r="G254" s="127"/>
      <c r="H254" s="536"/>
      <c r="I254" s="536"/>
      <c r="J254" s="373"/>
      <c r="K254" s="537"/>
      <c r="L254" s="537"/>
      <c r="M254" s="532"/>
      <c r="N254" s="184"/>
      <c r="O254" s="184"/>
      <c r="P254" s="533"/>
    </row>
    <row r="255" spans="1:16" x14ac:dyDescent="0.35">
      <c r="A255" s="159"/>
      <c r="B255" s="180">
        <v>1</v>
      </c>
      <c r="C255" s="534" t="s">
        <v>415</v>
      </c>
      <c r="D255" s="535">
        <v>6000</v>
      </c>
      <c r="E255" s="380">
        <f>[1]!Table32353[[#This Row],[Mức giá theo Quyết định 46/2019/ QĐ-UBND]]*1.1</f>
        <v>6600.0000000000009</v>
      </c>
      <c r="F255" s="380">
        <f>[1]!Table32353[[#This Row],[Mức giá theo Quyết định 46/2019/ QĐ-UBND]]*1.3</f>
        <v>7800</v>
      </c>
      <c r="G255" s="127">
        <v>30000</v>
      </c>
      <c r="H255" s="536">
        <f>ROUND([1]!Table32353[[#This Row],[Mức giá theo Quyết định 46/2019/ QĐ-UBND]]*1.3,-2)</f>
        <v>7800</v>
      </c>
      <c r="I255" s="536">
        <f>ROUND([1]!Table32353[[#This Row],[Giá đất ở điều chỉnh, bổ sung]]*0.7,0)</f>
        <v>5460</v>
      </c>
      <c r="J255" s="373">
        <f>[1]!Table32353[[#This Row],[Giá đất ở điều chỉnh, bổ sung]]/[1]!Table32353[[#This Row],[Mức giá theo Quyết định 46/2019/ QĐ-UBND]]</f>
        <v>1.3</v>
      </c>
      <c r="K255" s="537"/>
      <c r="L255" s="537">
        <f>[1]!Table32353[[#This Row],[Giá đất ở điều chỉnh, bổ sung]]/[1]!Table32353[[#This Row],[Mức giá theo Quyết định 46/2019/ QĐ-UBND]]</f>
        <v>1.3</v>
      </c>
      <c r="M255" s="538"/>
      <c r="N255" s="184"/>
      <c r="O255" s="184"/>
      <c r="P255" s="539"/>
    </row>
    <row r="256" spans="1:16" x14ac:dyDescent="0.35">
      <c r="A256" s="159"/>
      <c r="B256" s="180">
        <v>2</v>
      </c>
      <c r="C256" s="534" t="s">
        <v>416</v>
      </c>
      <c r="D256" s="535">
        <v>5400</v>
      </c>
      <c r="E256" s="380">
        <f>[1]!Table32353[[#This Row],[Mức giá theo Quyết định 46/2019/ QĐ-UBND]]*1.1</f>
        <v>5940.0000000000009</v>
      </c>
      <c r="F256" s="380">
        <f>[1]!Table32353[[#This Row],[Mức giá theo Quyết định 46/2019/ QĐ-UBND]]*1.3</f>
        <v>7020</v>
      </c>
      <c r="G256" s="127">
        <v>27000</v>
      </c>
      <c r="H256" s="536">
        <f>ROUND([1]!Table32353[[#This Row],[Mức giá theo Quyết định 46/2019/ QĐ-UBND]]*1.3,-2)</f>
        <v>7000</v>
      </c>
      <c r="I256" s="536">
        <f>ROUND([1]!Table32353[[#This Row],[Giá đất ở điều chỉnh, bổ sung]]*0.7,0)</f>
        <v>4900</v>
      </c>
      <c r="J256" s="373">
        <f>[1]!Table32353[[#This Row],[Giá đất ở điều chỉnh, bổ sung]]/[1]!Table32353[[#This Row],[Mức giá theo Quyết định 46/2019/ QĐ-UBND]]</f>
        <v>1.2962962962962963</v>
      </c>
      <c r="K256" s="537"/>
      <c r="L256" s="537">
        <f>[1]!Table32353[[#This Row],[Giá đất ở điều chỉnh, bổ sung]]/[1]!Table32353[[#This Row],[Mức giá theo Quyết định 46/2019/ QĐ-UBND]]</f>
        <v>1.2962962962962963</v>
      </c>
      <c r="M256" s="538"/>
      <c r="N256" s="184"/>
      <c r="O256" s="184"/>
      <c r="P256" s="539"/>
    </row>
    <row r="257" spans="1:16" x14ac:dyDescent="0.35">
      <c r="A257" s="159"/>
      <c r="B257" s="180">
        <v>3</v>
      </c>
      <c r="C257" s="534" t="s">
        <v>417</v>
      </c>
      <c r="D257" s="535">
        <v>7200</v>
      </c>
      <c r="E257" s="380">
        <f>[1]!Table32353[[#This Row],[Mức giá theo Quyết định 46/2019/ QĐ-UBND]]*1.1</f>
        <v>7920.0000000000009</v>
      </c>
      <c r="F257" s="380">
        <f>[1]!Table32353[[#This Row],[Mức giá theo Quyết định 46/2019/ QĐ-UBND]]*1.3</f>
        <v>9360</v>
      </c>
      <c r="G257" s="127">
        <v>36000</v>
      </c>
      <c r="H257" s="536">
        <f>ROUND([1]!Table32353[[#This Row],[Mức giá theo Quyết định 46/2019/ QĐ-UBND]]*1.3,-2)</f>
        <v>9400</v>
      </c>
      <c r="I257" s="536">
        <f>ROUND([1]!Table32353[[#This Row],[Giá đất ở điều chỉnh, bổ sung]]*0.7,0)</f>
        <v>6580</v>
      </c>
      <c r="J257" s="373">
        <f>[1]!Table32353[[#This Row],[Giá đất ở điều chỉnh, bổ sung]]/[1]!Table32353[[#This Row],[Mức giá theo Quyết định 46/2019/ QĐ-UBND]]</f>
        <v>1.3055555555555556</v>
      </c>
      <c r="K257" s="537"/>
      <c r="L257" s="537">
        <f>[1]!Table32353[[#This Row],[Giá đất ở điều chỉnh, bổ sung]]/[1]!Table32353[[#This Row],[Mức giá theo Quyết định 46/2019/ QĐ-UBND]]</f>
        <v>1.3055555555555556</v>
      </c>
      <c r="M257" s="538"/>
      <c r="N257" s="184"/>
      <c r="O257" s="184"/>
      <c r="P257" s="539"/>
    </row>
    <row r="258" spans="1:16" x14ac:dyDescent="0.35">
      <c r="A258" s="159"/>
      <c r="B258" s="180"/>
      <c r="C258" s="529" t="s">
        <v>16</v>
      </c>
      <c r="D258" s="530"/>
      <c r="E258" s="380">
        <f>[1]!Table32353[[#This Row],[Mức giá theo Quyết định 46/2019/ QĐ-UBND]]*1.1</f>
        <v>0</v>
      </c>
      <c r="F258" s="380"/>
      <c r="G258" s="127"/>
      <c r="H258" s="536"/>
      <c r="I258" s="536"/>
      <c r="J258" s="373"/>
      <c r="K258" s="537"/>
      <c r="L258" s="537"/>
      <c r="M258" s="538"/>
      <c r="N258" s="184"/>
      <c r="O258" s="184"/>
      <c r="P258" s="539"/>
    </row>
    <row r="259" spans="1:16" x14ac:dyDescent="0.35">
      <c r="A259" s="159"/>
      <c r="B259" s="180">
        <v>1</v>
      </c>
      <c r="C259" s="534" t="s">
        <v>418</v>
      </c>
      <c r="D259" s="535">
        <v>3300</v>
      </c>
      <c r="E259" s="380">
        <f>[1]!Table32353[[#This Row],[Mức giá theo Quyết định 46/2019/ QĐ-UBND]]*1.1</f>
        <v>3630.0000000000005</v>
      </c>
      <c r="F259" s="380">
        <f>[1]!Table32353[[#This Row],[Mức giá theo Quyết định 46/2019/ QĐ-UBND]]*1.3</f>
        <v>4290</v>
      </c>
      <c r="G259" s="127">
        <v>16500</v>
      </c>
      <c r="H259" s="536">
        <f>ROUND([1]!Table32353[[#This Row],[Mức giá theo Quyết định 46/2019/ QĐ-UBND]]*1.3,-2)</f>
        <v>4300</v>
      </c>
      <c r="I259" s="536">
        <f>ROUND([1]!Table32353[[#This Row],[Giá đất ở điều chỉnh, bổ sung]]*0.7,0)</f>
        <v>3010</v>
      </c>
      <c r="J259" s="373">
        <f>[1]!Table32353[[#This Row],[Giá đất ở điều chỉnh, bổ sung]]/[1]!Table32353[[#This Row],[Mức giá theo Quyết định 46/2019/ QĐ-UBND]]</f>
        <v>1.303030303030303</v>
      </c>
      <c r="K259" s="537"/>
      <c r="L259" s="537">
        <f>[1]!Table32353[[#This Row],[Giá đất ở điều chỉnh, bổ sung]]/[1]!Table32353[[#This Row],[Mức giá theo Quyết định 46/2019/ QĐ-UBND]]</f>
        <v>1.303030303030303</v>
      </c>
      <c r="M259" s="538"/>
      <c r="N259" s="154"/>
      <c r="O259" s="154"/>
      <c r="P259" s="539"/>
    </row>
    <row r="260" spans="1:16" ht="45" x14ac:dyDescent="0.35">
      <c r="A260" s="159"/>
      <c r="B260" s="392" t="s">
        <v>419</v>
      </c>
      <c r="C260" s="529" t="s">
        <v>420</v>
      </c>
      <c r="D260" s="530"/>
      <c r="E260" s="380">
        <f>[1]!Table32353[[#This Row],[Mức giá theo Quyết định 46/2019/ QĐ-UBND]]*1.1</f>
        <v>0</v>
      </c>
      <c r="F260" s="380"/>
      <c r="G260" s="127"/>
      <c r="H260" s="536"/>
      <c r="I260" s="536"/>
      <c r="J260" s="373"/>
      <c r="K260" s="537"/>
      <c r="L260" s="537"/>
      <c r="M260" s="532"/>
      <c r="N260" s="184"/>
      <c r="O260" s="184"/>
      <c r="P260" s="533"/>
    </row>
    <row r="261" spans="1:16" x14ac:dyDescent="0.35">
      <c r="A261" s="159"/>
      <c r="B261" s="180">
        <v>1</v>
      </c>
      <c r="C261" s="534" t="s">
        <v>15</v>
      </c>
      <c r="D261" s="535">
        <v>5000</v>
      </c>
      <c r="E261" s="380">
        <f>[1]!Table32353[[#This Row],[Mức giá theo Quyết định 46/2019/ QĐ-UBND]]*1.1</f>
        <v>5500</v>
      </c>
      <c r="F261" s="380">
        <f>[1]!Table32353[[#This Row],[Mức giá theo Quyết định 46/2019/ QĐ-UBND]]*1.3</f>
        <v>6500</v>
      </c>
      <c r="G261" s="127">
        <v>25000</v>
      </c>
      <c r="H261" s="536">
        <f>ROUND([1]!Table32353[[#This Row],[Mức giá theo Quyết định 46/2019/ QĐ-UBND]]*1.3,-2)</f>
        <v>6500</v>
      </c>
      <c r="I261" s="536">
        <f>ROUND([1]!Table32353[[#This Row],[Giá đất ở điều chỉnh, bổ sung]]*0.7,0)</f>
        <v>4550</v>
      </c>
      <c r="J261" s="373">
        <f>[1]!Table32353[[#This Row],[Giá đất ở điều chỉnh, bổ sung]]/[1]!Table32353[[#This Row],[Mức giá theo Quyết định 46/2019/ QĐ-UBND]]</f>
        <v>1.3</v>
      </c>
      <c r="K261" s="537"/>
      <c r="L261" s="537">
        <f>[1]!Table32353[[#This Row],[Giá đất ở điều chỉnh, bổ sung]]/[1]!Table32353[[#This Row],[Mức giá theo Quyết định 46/2019/ QĐ-UBND]]</f>
        <v>1.3</v>
      </c>
      <c r="M261" s="538"/>
      <c r="N261" s="154"/>
      <c r="O261" s="154"/>
      <c r="P261" s="539"/>
    </row>
    <row r="262" spans="1:16" ht="45" x14ac:dyDescent="0.35">
      <c r="A262" s="159"/>
      <c r="B262" s="392" t="s">
        <v>421</v>
      </c>
      <c r="C262" s="529" t="s">
        <v>422</v>
      </c>
      <c r="D262" s="530"/>
      <c r="E262" s="380">
        <f>[1]!Table32353[[#This Row],[Mức giá theo Quyết định 46/2019/ QĐ-UBND]]*1.1</f>
        <v>0</v>
      </c>
      <c r="F262" s="380"/>
      <c r="G262" s="127"/>
      <c r="H262" s="536"/>
      <c r="I262" s="536"/>
      <c r="J262" s="373"/>
      <c r="K262" s="537"/>
      <c r="L262" s="537"/>
      <c r="M262" s="532"/>
      <c r="N262" s="184"/>
      <c r="O262" s="184"/>
      <c r="P262" s="533"/>
    </row>
    <row r="263" spans="1:16" x14ac:dyDescent="0.35">
      <c r="A263" s="159"/>
      <c r="B263" s="180">
        <v>1</v>
      </c>
      <c r="C263" s="534" t="s">
        <v>15</v>
      </c>
      <c r="D263" s="535">
        <v>14999.999999999998</v>
      </c>
      <c r="E263" s="380">
        <f>[1]!Table32353[[#This Row],[Mức giá theo Quyết định 46/2019/ QĐ-UBND]]*1.1</f>
        <v>16500</v>
      </c>
      <c r="F263" s="380">
        <f>[1]!Table32353[[#This Row],[Mức giá theo Quyết định 46/2019/ QĐ-UBND]]*1.3</f>
        <v>19500</v>
      </c>
      <c r="G263" s="127">
        <v>105000</v>
      </c>
      <c r="H263" s="536">
        <f>ROUND([1]!Table32353[[#This Row],[Mức giá theo Quyết định 46/2019/ QĐ-UBND]]*1.3,-2)</f>
        <v>19500</v>
      </c>
      <c r="I263" s="536">
        <f>ROUND([1]!Table32353[[#This Row],[Giá đất ở điều chỉnh, bổ sung]]*0.7,0)</f>
        <v>13650</v>
      </c>
      <c r="J263" s="373">
        <f>[1]!Table32353[[#This Row],[Giá đất ở điều chỉnh, bổ sung]]/[1]!Table32353[[#This Row],[Mức giá theo Quyết định 46/2019/ QĐ-UBND]]</f>
        <v>1.3000000000000003</v>
      </c>
      <c r="K263" s="537"/>
      <c r="L263" s="537">
        <f>[1]!Table32353[[#This Row],[Giá đất ở điều chỉnh, bổ sung]]/[1]!Table32353[[#This Row],[Mức giá theo Quyết định 46/2019/ QĐ-UBND]]</f>
        <v>1.3000000000000003</v>
      </c>
      <c r="M263" s="538"/>
      <c r="N263" s="184"/>
      <c r="O263" s="184"/>
      <c r="P263" s="539"/>
    </row>
    <row r="264" spans="1:16" x14ac:dyDescent="0.35">
      <c r="A264" s="159"/>
      <c r="B264" s="180"/>
      <c r="C264" s="529" t="s">
        <v>16</v>
      </c>
      <c r="D264" s="530"/>
      <c r="E264" s="380">
        <f>[1]!Table32353[[#This Row],[Mức giá theo Quyết định 46/2019/ QĐ-UBND]]*1.1</f>
        <v>0</v>
      </c>
      <c r="F264" s="380"/>
      <c r="G264" s="127"/>
      <c r="H264" s="536"/>
      <c r="I264" s="536"/>
      <c r="J264" s="373"/>
      <c r="K264" s="537"/>
      <c r="L264" s="537"/>
      <c r="M264" s="538"/>
      <c r="N264" s="184"/>
      <c r="O264" s="184"/>
      <c r="P264" s="539"/>
    </row>
    <row r="265" spans="1:16" ht="31" x14ac:dyDescent="0.35">
      <c r="A265" s="159"/>
      <c r="B265" s="180">
        <v>1</v>
      </c>
      <c r="C265" s="534" t="s">
        <v>423</v>
      </c>
      <c r="D265" s="535"/>
      <c r="E265" s="380">
        <f>[1]!Table32353[[#This Row],[Mức giá theo Quyết định 46/2019/ QĐ-UBND]]*1.1</f>
        <v>0</v>
      </c>
      <c r="F265" s="380"/>
      <c r="G265" s="127"/>
      <c r="H265" s="536"/>
      <c r="I265" s="536"/>
      <c r="J265" s="373"/>
      <c r="K265" s="537"/>
      <c r="L265" s="537"/>
      <c r="M265" s="538"/>
      <c r="N265" s="184"/>
      <c r="O265" s="184"/>
      <c r="P265" s="539"/>
    </row>
    <row r="266" spans="1:16" x14ac:dyDescent="0.35">
      <c r="A266" s="159"/>
      <c r="B266" s="180" t="s">
        <v>67</v>
      </c>
      <c r="C266" s="534" t="s">
        <v>424</v>
      </c>
      <c r="D266" s="535">
        <v>10000</v>
      </c>
      <c r="E266" s="380">
        <f>[1]!Table32353[[#This Row],[Mức giá theo Quyết định 46/2019/ QĐ-UBND]]*1.1</f>
        <v>11000</v>
      </c>
      <c r="F266" s="380">
        <f>[1]!Table32353[[#This Row],[Mức giá theo Quyết định 46/2019/ QĐ-UBND]]*1.3</f>
        <v>13000</v>
      </c>
      <c r="G266" s="127">
        <v>50000</v>
      </c>
      <c r="H266" s="536">
        <f>ROUND([1]!Table32353[[#This Row],[Mức giá theo Quyết định 46/2019/ QĐ-UBND]]*1.3,-2)</f>
        <v>13000</v>
      </c>
      <c r="I266" s="536">
        <f>ROUND([1]!Table32353[[#This Row],[Giá đất ở điều chỉnh, bổ sung]]*0.7,0)</f>
        <v>9100</v>
      </c>
      <c r="J266" s="373">
        <f>[1]!Table32353[[#This Row],[Giá đất ở điều chỉnh, bổ sung]]/[1]!Table32353[[#This Row],[Mức giá theo Quyết định 46/2019/ QĐ-UBND]]</f>
        <v>1.3</v>
      </c>
      <c r="K266" s="537"/>
      <c r="L266" s="537">
        <f>[1]!Table32353[[#This Row],[Giá đất ở điều chỉnh, bổ sung]]/[1]!Table32353[[#This Row],[Mức giá theo Quyết định 46/2019/ QĐ-UBND]]</f>
        <v>1.3</v>
      </c>
      <c r="M266" s="538"/>
      <c r="N266" s="184"/>
      <c r="O266" s="184"/>
      <c r="P266" s="539"/>
    </row>
    <row r="267" spans="1:16" x14ac:dyDescent="0.35">
      <c r="A267" s="159"/>
      <c r="B267" s="180" t="s">
        <v>69</v>
      </c>
      <c r="C267" s="534" t="s">
        <v>425</v>
      </c>
      <c r="D267" s="535">
        <v>9000</v>
      </c>
      <c r="E267" s="380">
        <f>[1]!Table32353[[#This Row],[Mức giá theo Quyết định 46/2019/ QĐ-UBND]]*1.1</f>
        <v>9900</v>
      </c>
      <c r="F267" s="380">
        <f>[1]!Table32353[[#This Row],[Mức giá theo Quyết định 46/2019/ QĐ-UBND]]*1.3</f>
        <v>11700</v>
      </c>
      <c r="G267" s="127">
        <v>45000</v>
      </c>
      <c r="H267" s="536">
        <f>ROUND([1]!Table32353[[#This Row],[Mức giá theo Quyết định 46/2019/ QĐ-UBND]]*1.3,-2)</f>
        <v>11700</v>
      </c>
      <c r="I267" s="536">
        <f>ROUND([1]!Table32353[[#This Row],[Giá đất ở điều chỉnh, bổ sung]]*0.7,0)</f>
        <v>8190</v>
      </c>
      <c r="J267" s="373">
        <f>[1]!Table32353[[#This Row],[Giá đất ở điều chỉnh, bổ sung]]/[1]!Table32353[[#This Row],[Mức giá theo Quyết định 46/2019/ QĐ-UBND]]</f>
        <v>1.3</v>
      </c>
      <c r="K267" s="537"/>
      <c r="L267" s="537">
        <f>[1]!Table32353[[#This Row],[Giá đất ở điều chỉnh, bổ sung]]/[1]!Table32353[[#This Row],[Mức giá theo Quyết định 46/2019/ QĐ-UBND]]</f>
        <v>1.3</v>
      </c>
      <c r="M267" s="538"/>
      <c r="N267" s="184"/>
      <c r="O267" s="184"/>
      <c r="P267" s="539"/>
    </row>
    <row r="268" spans="1:16" x14ac:dyDescent="0.35">
      <c r="A268" s="159"/>
      <c r="B268" s="180" t="s">
        <v>71</v>
      </c>
      <c r="C268" s="534" t="s">
        <v>426</v>
      </c>
      <c r="D268" s="535">
        <v>7999.9999999999991</v>
      </c>
      <c r="E268" s="380">
        <f>[1]!Table32353[[#This Row],[Mức giá theo Quyết định 46/2019/ QĐ-UBND]]*1.1</f>
        <v>8800</v>
      </c>
      <c r="F268" s="380">
        <f>[1]!Table32353[[#This Row],[Mức giá theo Quyết định 46/2019/ QĐ-UBND]]*1.3</f>
        <v>10400</v>
      </c>
      <c r="G268" s="127">
        <v>40000</v>
      </c>
      <c r="H268" s="536">
        <f>ROUND([1]!Table32353[[#This Row],[Mức giá theo Quyết định 46/2019/ QĐ-UBND]]*1.3,-2)</f>
        <v>10400</v>
      </c>
      <c r="I268" s="536">
        <f>ROUND([1]!Table32353[[#This Row],[Giá đất ở điều chỉnh, bổ sung]]*0.7,0)</f>
        <v>7280</v>
      </c>
      <c r="J268" s="373">
        <f>[1]!Table32353[[#This Row],[Giá đất ở điều chỉnh, bổ sung]]/[1]!Table32353[[#This Row],[Mức giá theo Quyết định 46/2019/ QĐ-UBND]]</f>
        <v>1.3</v>
      </c>
      <c r="K268" s="537"/>
      <c r="L268" s="537">
        <f>[1]!Table32353[[#This Row],[Giá đất ở điều chỉnh, bổ sung]]/[1]!Table32353[[#This Row],[Mức giá theo Quyết định 46/2019/ QĐ-UBND]]</f>
        <v>1.3</v>
      </c>
      <c r="M268" s="538"/>
      <c r="N268" s="154"/>
      <c r="O268" s="154"/>
      <c r="P268" s="539"/>
    </row>
    <row r="269" spans="1:16" ht="45" x14ac:dyDescent="0.35">
      <c r="A269" s="159"/>
      <c r="B269" s="392" t="s">
        <v>427</v>
      </c>
      <c r="C269" s="529" t="s">
        <v>428</v>
      </c>
      <c r="D269" s="530"/>
      <c r="E269" s="380">
        <f>[1]!Table32353[[#This Row],[Mức giá theo Quyết định 46/2019/ QĐ-UBND]]*1.1</f>
        <v>0</v>
      </c>
      <c r="F269" s="380"/>
      <c r="G269" s="127"/>
      <c r="H269" s="536"/>
      <c r="I269" s="536"/>
      <c r="J269" s="373"/>
      <c r="K269" s="537"/>
      <c r="L269" s="537"/>
      <c r="M269" s="532"/>
      <c r="N269" s="184"/>
      <c r="O269" s="184"/>
      <c r="P269" s="533"/>
    </row>
    <row r="270" spans="1:16" x14ac:dyDescent="0.35">
      <c r="A270" s="159"/>
      <c r="B270" s="180">
        <v>1</v>
      </c>
      <c r="C270" s="534" t="s">
        <v>15</v>
      </c>
      <c r="D270" s="535">
        <v>18000</v>
      </c>
      <c r="E270" s="380">
        <f>[1]!Table32353[[#This Row],[Mức giá theo Quyết định 46/2019/ QĐ-UBND]]*1.1</f>
        <v>19800</v>
      </c>
      <c r="F270" s="380">
        <f>[1]!Table32353[[#This Row],[Mức giá theo Quyết định 46/2019/ QĐ-UBND]]*1.3</f>
        <v>23400</v>
      </c>
      <c r="G270" s="127">
        <v>54000</v>
      </c>
      <c r="H270" s="536">
        <f>ROUND([1]!Table32353[[#This Row],[Mức giá theo Quyết định 46/2019/ QĐ-UBND]]*1.3,-2)</f>
        <v>23400</v>
      </c>
      <c r="I270" s="536">
        <f>ROUND([1]!Table32353[[#This Row],[Giá đất ở điều chỉnh, bổ sung]]*0.7,0)</f>
        <v>16380</v>
      </c>
      <c r="J270" s="373">
        <f>[1]!Table32353[[#This Row],[Giá đất ở điều chỉnh, bổ sung]]/[1]!Table32353[[#This Row],[Mức giá theo Quyết định 46/2019/ QĐ-UBND]]</f>
        <v>1.3</v>
      </c>
      <c r="K270" s="537"/>
      <c r="L270" s="537">
        <f>[1]!Table32353[[#This Row],[Giá đất ở điều chỉnh, bổ sung]]/[1]!Table32353[[#This Row],[Mức giá theo Quyết định 46/2019/ QĐ-UBND]]</f>
        <v>1.3</v>
      </c>
      <c r="M270" s="538"/>
      <c r="N270" s="154"/>
      <c r="O270" s="154"/>
      <c r="P270" s="539"/>
    </row>
    <row r="271" spans="1:16" ht="45" x14ac:dyDescent="0.35">
      <c r="A271" s="159"/>
      <c r="B271" s="392" t="s">
        <v>429</v>
      </c>
      <c r="C271" s="529" t="s">
        <v>430</v>
      </c>
      <c r="D271" s="530"/>
      <c r="E271" s="380">
        <f>[1]!Table32353[[#This Row],[Mức giá theo Quyết định 46/2019/ QĐ-UBND]]*1.1</f>
        <v>0</v>
      </c>
      <c r="F271" s="380"/>
      <c r="G271" s="127"/>
      <c r="H271" s="536"/>
      <c r="I271" s="536"/>
      <c r="J271" s="373"/>
      <c r="K271" s="537"/>
      <c r="L271" s="537"/>
      <c r="M271" s="532"/>
      <c r="N271" s="184"/>
      <c r="O271" s="184"/>
      <c r="P271" s="533"/>
    </row>
    <row r="272" spans="1:16" ht="31" x14ac:dyDescent="0.35">
      <c r="A272" s="159"/>
      <c r="B272" s="180">
        <v>1</v>
      </c>
      <c r="C272" s="534" t="s">
        <v>431</v>
      </c>
      <c r="D272" s="535">
        <v>7000</v>
      </c>
      <c r="E272" s="380">
        <f>[1]!Table32353[[#This Row],[Mức giá theo Quyết định 46/2019/ QĐ-UBND]]*1.1</f>
        <v>7700.0000000000009</v>
      </c>
      <c r="F272" s="380">
        <f>[1]!Table32353[[#This Row],[Mức giá theo Quyết định 46/2019/ QĐ-UBND]]*1.3</f>
        <v>9100</v>
      </c>
      <c r="G272" s="127">
        <v>28000</v>
      </c>
      <c r="H272" s="536">
        <f>ROUND([1]!Table32353[[#This Row],[Mức giá theo Quyết định 46/2019/ QĐ-UBND]]*1.3,-2)</f>
        <v>9100</v>
      </c>
      <c r="I272" s="536">
        <f>ROUND([1]!Table32353[[#This Row],[Giá đất ở điều chỉnh, bổ sung]]*0.7,0)</f>
        <v>6370</v>
      </c>
      <c r="J272" s="373">
        <f>[1]!Table32353[[#This Row],[Giá đất ở điều chỉnh, bổ sung]]/[1]!Table32353[[#This Row],[Mức giá theo Quyết định 46/2019/ QĐ-UBND]]</f>
        <v>1.3</v>
      </c>
      <c r="K272" s="537"/>
      <c r="L272" s="537">
        <f>[1]!Table32353[[#This Row],[Giá đất ở điều chỉnh, bổ sung]]/[1]!Table32353[[#This Row],[Mức giá theo Quyết định 46/2019/ QĐ-UBND]]</f>
        <v>1.3</v>
      </c>
      <c r="M272" s="538"/>
      <c r="N272" s="184"/>
      <c r="O272" s="184"/>
      <c r="P272" s="539"/>
    </row>
    <row r="273" spans="1:16" ht="31" x14ac:dyDescent="0.35">
      <c r="A273" s="159"/>
      <c r="B273" s="180">
        <v>2</v>
      </c>
      <c r="C273" s="534" t="s">
        <v>432</v>
      </c>
      <c r="D273" s="535">
        <v>5000</v>
      </c>
      <c r="E273" s="380">
        <f>[1]!Table32353[[#This Row],[Mức giá theo Quyết định 46/2019/ QĐ-UBND]]*1.1</f>
        <v>5500</v>
      </c>
      <c r="F273" s="380">
        <f>[1]!Table32353[[#This Row],[Mức giá theo Quyết định 46/2019/ QĐ-UBND]]*1.3</f>
        <v>6500</v>
      </c>
      <c r="G273" s="127">
        <v>20000</v>
      </c>
      <c r="H273" s="536">
        <f>ROUND([1]!Table32353[[#This Row],[Mức giá theo Quyết định 46/2019/ QĐ-UBND]]*1.3,-2)</f>
        <v>6500</v>
      </c>
      <c r="I273" s="536">
        <f>ROUND([1]!Table32353[[#This Row],[Giá đất ở điều chỉnh, bổ sung]]*0.7,0)</f>
        <v>4550</v>
      </c>
      <c r="J273" s="373">
        <f>[1]!Table32353[[#This Row],[Giá đất ở điều chỉnh, bổ sung]]/[1]!Table32353[[#This Row],[Mức giá theo Quyết định 46/2019/ QĐ-UBND]]</f>
        <v>1.3</v>
      </c>
      <c r="K273" s="537"/>
      <c r="L273" s="537">
        <f>[1]!Table32353[[#This Row],[Giá đất ở điều chỉnh, bổ sung]]/[1]!Table32353[[#This Row],[Mức giá theo Quyết định 46/2019/ QĐ-UBND]]</f>
        <v>1.3</v>
      </c>
      <c r="M273" s="538"/>
      <c r="N273" s="184"/>
      <c r="O273" s="184"/>
      <c r="P273" s="539"/>
    </row>
    <row r="274" spans="1:16" x14ac:dyDescent="0.35">
      <c r="A274" s="159"/>
      <c r="B274" s="180"/>
      <c r="C274" s="529" t="s">
        <v>16</v>
      </c>
      <c r="D274" s="530"/>
      <c r="E274" s="380">
        <f>[1]!Table32353[[#This Row],[Mức giá theo Quyết định 46/2019/ QĐ-UBND]]*1.1</f>
        <v>0</v>
      </c>
      <c r="F274" s="380"/>
      <c r="G274" s="127"/>
      <c r="H274" s="536"/>
      <c r="I274" s="536"/>
      <c r="J274" s="373"/>
      <c r="K274" s="537"/>
      <c r="L274" s="537"/>
      <c r="M274" s="538"/>
      <c r="N274" s="184"/>
      <c r="O274" s="184"/>
      <c r="P274" s="539"/>
    </row>
    <row r="275" spans="1:16" x14ac:dyDescent="0.35">
      <c r="A275" s="159"/>
      <c r="B275" s="180">
        <v>1</v>
      </c>
      <c r="C275" s="534" t="s">
        <v>433</v>
      </c>
      <c r="D275" s="535">
        <v>3600</v>
      </c>
      <c r="E275" s="380">
        <f>[1]!Table32353[[#This Row],[Mức giá theo Quyết định 46/2019/ QĐ-UBND]]*1.1</f>
        <v>3960.0000000000005</v>
      </c>
      <c r="F275" s="380">
        <f>[1]!Table32353[[#This Row],[Mức giá theo Quyết định 46/2019/ QĐ-UBND]]*1.3</f>
        <v>4680</v>
      </c>
      <c r="G275" s="127">
        <v>14400</v>
      </c>
      <c r="H275" s="536">
        <f>ROUND([1]!Table32353[[#This Row],[Mức giá theo Quyết định 46/2019/ QĐ-UBND]]*1.3,-2)</f>
        <v>4700</v>
      </c>
      <c r="I275" s="536">
        <f>ROUND([1]!Table32353[[#This Row],[Giá đất ở điều chỉnh, bổ sung]]*0.7,0)</f>
        <v>3290</v>
      </c>
      <c r="J275" s="373">
        <f>[1]!Table32353[[#This Row],[Giá đất ở điều chỉnh, bổ sung]]/[1]!Table32353[[#This Row],[Mức giá theo Quyết định 46/2019/ QĐ-UBND]]</f>
        <v>1.3055555555555556</v>
      </c>
      <c r="K275" s="537"/>
      <c r="L275" s="537">
        <f>[1]!Table32353[[#This Row],[Giá đất ở điều chỉnh, bổ sung]]/[1]!Table32353[[#This Row],[Mức giá theo Quyết định 46/2019/ QĐ-UBND]]</f>
        <v>1.3055555555555556</v>
      </c>
      <c r="M275" s="538"/>
      <c r="N275" s="184"/>
      <c r="O275" s="184"/>
      <c r="P275" s="539"/>
    </row>
    <row r="276" spans="1:16" ht="31" x14ac:dyDescent="0.35">
      <c r="A276" s="159"/>
      <c r="B276" s="180">
        <v>2</v>
      </c>
      <c r="C276" s="534" t="s">
        <v>434</v>
      </c>
      <c r="D276" s="535">
        <v>3000</v>
      </c>
      <c r="E276" s="380">
        <f>[1]!Table32353[[#This Row],[Mức giá theo Quyết định 46/2019/ QĐ-UBND]]*1.1</f>
        <v>3300.0000000000005</v>
      </c>
      <c r="F276" s="380">
        <f>[1]!Table32353[[#This Row],[Mức giá theo Quyết định 46/2019/ QĐ-UBND]]*1.3</f>
        <v>3900</v>
      </c>
      <c r="G276" s="127">
        <v>12000</v>
      </c>
      <c r="H276" s="536">
        <f>ROUND([1]!Table32353[[#This Row],[Mức giá theo Quyết định 46/2019/ QĐ-UBND]]*1.3,-2)</f>
        <v>3900</v>
      </c>
      <c r="I276" s="536">
        <f>ROUND([1]!Table32353[[#This Row],[Giá đất ở điều chỉnh, bổ sung]]*0.7,0)</f>
        <v>2730</v>
      </c>
      <c r="J276" s="373">
        <f>[1]!Table32353[[#This Row],[Giá đất ở điều chỉnh, bổ sung]]/[1]!Table32353[[#This Row],[Mức giá theo Quyết định 46/2019/ QĐ-UBND]]</f>
        <v>1.3</v>
      </c>
      <c r="K276" s="537"/>
      <c r="L276" s="537">
        <f>[1]!Table32353[[#This Row],[Giá đất ở điều chỉnh, bổ sung]]/[1]!Table32353[[#This Row],[Mức giá theo Quyết định 46/2019/ QĐ-UBND]]</f>
        <v>1.3</v>
      </c>
      <c r="M276" s="538"/>
      <c r="N276" s="154"/>
      <c r="O276" s="154"/>
      <c r="P276" s="539"/>
    </row>
    <row r="277" spans="1:16" ht="30" x14ac:dyDescent="0.35">
      <c r="A277" s="159"/>
      <c r="B277" s="392" t="s">
        <v>435</v>
      </c>
      <c r="C277" s="529" t="s">
        <v>436</v>
      </c>
      <c r="D277" s="530"/>
      <c r="E277" s="380">
        <f>[1]!Table32353[[#This Row],[Mức giá theo Quyết định 46/2019/ QĐ-UBND]]*1.1</f>
        <v>0</v>
      </c>
      <c r="F277" s="380"/>
      <c r="G277" s="127"/>
      <c r="H277" s="536"/>
      <c r="I277" s="536"/>
      <c r="J277" s="373"/>
      <c r="K277" s="537"/>
      <c r="L277" s="537"/>
      <c r="M277" s="532"/>
      <c r="N277" s="184"/>
      <c r="O277" s="184"/>
      <c r="P277" s="533"/>
    </row>
    <row r="278" spans="1:16" ht="31" x14ac:dyDescent="0.35">
      <c r="A278" s="159"/>
      <c r="B278" s="180">
        <v>1</v>
      </c>
      <c r="C278" s="534" t="s">
        <v>437</v>
      </c>
      <c r="D278" s="535">
        <v>7999.9999999999991</v>
      </c>
      <c r="E278" s="380">
        <f>[1]!Table32353[[#This Row],[Mức giá theo Quyết định 46/2019/ QĐ-UBND]]*1.1</f>
        <v>8800</v>
      </c>
      <c r="F278" s="380">
        <f>[1]!Table32353[[#This Row],[Mức giá theo Quyết định 46/2019/ QĐ-UBND]]*1.3</f>
        <v>10400</v>
      </c>
      <c r="G278" s="127">
        <v>32000</v>
      </c>
      <c r="H278" s="536">
        <f>ROUND([1]!Table32353[[#This Row],[Mức giá theo Quyết định 46/2019/ QĐ-UBND]]*1.3,-2)</f>
        <v>10400</v>
      </c>
      <c r="I278" s="536">
        <f>ROUND([1]!Table32353[[#This Row],[Giá đất ở điều chỉnh, bổ sung]]*0.7,0)</f>
        <v>7280</v>
      </c>
      <c r="J278" s="373">
        <f>[1]!Table32353[[#This Row],[Giá đất ở điều chỉnh, bổ sung]]/[1]!Table32353[[#This Row],[Mức giá theo Quyết định 46/2019/ QĐ-UBND]]</f>
        <v>1.3</v>
      </c>
      <c r="K278" s="537"/>
      <c r="L278" s="537">
        <f>[1]!Table32353[[#This Row],[Giá đất ở điều chỉnh, bổ sung]]/[1]!Table32353[[#This Row],[Mức giá theo Quyết định 46/2019/ QĐ-UBND]]</f>
        <v>1.3</v>
      </c>
      <c r="M278" s="538"/>
      <c r="N278" s="184"/>
      <c r="O278" s="184"/>
      <c r="P278" s="539"/>
    </row>
    <row r="279" spans="1:16" ht="31" x14ac:dyDescent="0.35">
      <c r="A279" s="159"/>
      <c r="B279" s="180">
        <v>2</v>
      </c>
      <c r="C279" s="534" t="s">
        <v>438</v>
      </c>
      <c r="D279" s="535">
        <v>7000</v>
      </c>
      <c r="E279" s="380">
        <f>[1]!Table32353[[#This Row],[Mức giá theo Quyết định 46/2019/ QĐ-UBND]]*1.1</f>
        <v>7700.0000000000009</v>
      </c>
      <c r="F279" s="380">
        <f>[1]!Table32353[[#This Row],[Mức giá theo Quyết định 46/2019/ QĐ-UBND]]*1.3</f>
        <v>9100</v>
      </c>
      <c r="G279" s="127">
        <v>28000</v>
      </c>
      <c r="H279" s="536">
        <f>ROUND([1]!Table32353[[#This Row],[Mức giá theo Quyết định 46/2019/ QĐ-UBND]]*1.3,-2)</f>
        <v>9100</v>
      </c>
      <c r="I279" s="536">
        <f>ROUND([1]!Table32353[[#This Row],[Giá đất ở điều chỉnh, bổ sung]]*0.7,0)</f>
        <v>6370</v>
      </c>
      <c r="J279" s="373">
        <f>[1]!Table32353[[#This Row],[Giá đất ở điều chỉnh, bổ sung]]/[1]!Table32353[[#This Row],[Mức giá theo Quyết định 46/2019/ QĐ-UBND]]</f>
        <v>1.3</v>
      </c>
      <c r="K279" s="537"/>
      <c r="L279" s="537">
        <f>[1]!Table32353[[#This Row],[Giá đất ở điều chỉnh, bổ sung]]/[1]!Table32353[[#This Row],[Mức giá theo Quyết định 46/2019/ QĐ-UBND]]</f>
        <v>1.3</v>
      </c>
      <c r="M279" s="538"/>
      <c r="N279" s="184"/>
      <c r="O279" s="184"/>
      <c r="P279" s="539"/>
    </row>
    <row r="280" spans="1:16" x14ac:dyDescent="0.35">
      <c r="A280" s="159"/>
      <c r="B280" s="180"/>
      <c r="C280" s="529" t="s">
        <v>439</v>
      </c>
      <c r="D280" s="530"/>
      <c r="E280" s="380">
        <f>[1]!Table32353[[#This Row],[Mức giá theo Quyết định 46/2019/ QĐ-UBND]]*1.1</f>
        <v>0</v>
      </c>
      <c r="F280" s="380"/>
      <c r="G280" s="127"/>
      <c r="H280" s="536"/>
      <c r="I280" s="536"/>
      <c r="J280" s="373"/>
      <c r="K280" s="537"/>
      <c r="L280" s="537"/>
      <c r="M280" s="538"/>
      <c r="N280" s="184"/>
      <c r="O280" s="184"/>
      <c r="P280" s="539"/>
    </row>
    <row r="281" spans="1:16" ht="31" x14ac:dyDescent="0.35">
      <c r="A281" s="159"/>
      <c r="B281" s="180">
        <v>1</v>
      </c>
      <c r="C281" s="534" t="s">
        <v>440</v>
      </c>
      <c r="D281" s="535">
        <v>5000</v>
      </c>
      <c r="E281" s="380">
        <f>[1]!Table32353[[#This Row],[Mức giá theo Quyết định 46/2019/ QĐ-UBND]]*1.1</f>
        <v>5500</v>
      </c>
      <c r="F281" s="380">
        <f>[1]!Table32353[[#This Row],[Mức giá theo Quyết định 46/2019/ QĐ-UBND]]*1.3</f>
        <v>6500</v>
      </c>
      <c r="G281" s="127">
        <v>15000</v>
      </c>
      <c r="H281" s="536">
        <f>ROUND([1]!Table32353[[#This Row],[Mức giá theo Quyết định 46/2019/ QĐ-UBND]]*1.3,-2)</f>
        <v>6500</v>
      </c>
      <c r="I281" s="536">
        <f>ROUND([1]!Table32353[[#This Row],[Giá đất ở điều chỉnh, bổ sung]]*0.7,0)</f>
        <v>4550</v>
      </c>
      <c r="J281" s="373">
        <f>[1]!Table32353[[#This Row],[Giá đất ở điều chỉnh, bổ sung]]/[1]!Table32353[[#This Row],[Mức giá theo Quyết định 46/2019/ QĐ-UBND]]</f>
        <v>1.3</v>
      </c>
      <c r="K281" s="537"/>
      <c r="L281" s="537">
        <f>[1]!Table32353[[#This Row],[Giá đất ở điều chỉnh, bổ sung]]/[1]!Table32353[[#This Row],[Mức giá theo Quyết định 46/2019/ QĐ-UBND]]</f>
        <v>1.3</v>
      </c>
      <c r="M281" s="538"/>
      <c r="N281" s="184"/>
      <c r="O281" s="184"/>
      <c r="P281" s="539"/>
    </row>
    <row r="282" spans="1:16" ht="31" x14ac:dyDescent="0.35">
      <c r="A282" s="159"/>
      <c r="B282" s="180">
        <v>2</v>
      </c>
      <c r="C282" s="534" t="s">
        <v>441</v>
      </c>
      <c r="D282" s="535">
        <v>3999.9999999999995</v>
      </c>
      <c r="E282" s="380">
        <f>[1]!Table32353[[#This Row],[Mức giá theo Quyết định 46/2019/ QĐ-UBND]]*1.1</f>
        <v>4400</v>
      </c>
      <c r="F282" s="380">
        <f>[1]!Table32353[[#This Row],[Mức giá theo Quyết định 46/2019/ QĐ-UBND]]*1.3</f>
        <v>5200</v>
      </c>
      <c r="G282" s="127">
        <v>12000</v>
      </c>
      <c r="H282" s="536">
        <f>ROUND([1]!Table32353[[#This Row],[Mức giá theo Quyết định 46/2019/ QĐ-UBND]]*1.35,-2)</f>
        <v>5400</v>
      </c>
      <c r="I282" s="536">
        <f>ROUND([1]!Table32353[[#This Row],[Giá đất ở điều chỉnh, bổ sung]]*0.7,0)</f>
        <v>3780</v>
      </c>
      <c r="J282" s="373">
        <f>[1]!Table32353[[#This Row],[Giá đất ở điều chỉnh, bổ sung]]/[1]!Table32353[[#This Row],[Mức giá theo Quyết định 46/2019/ QĐ-UBND]]</f>
        <v>1.35</v>
      </c>
      <c r="K282" s="540" t="s">
        <v>91</v>
      </c>
      <c r="L282" s="540">
        <f>[1]!Table32353[[#This Row],[Giá đất ở điều chỉnh, bổ sung]]/[1]!Table32353[[#This Row],[Mức giá theo Quyết định 46/2019/ QĐ-UBND]]</f>
        <v>1.35</v>
      </c>
      <c r="M282" s="538"/>
      <c r="N282" s="154"/>
      <c r="O282" s="154"/>
      <c r="P282" s="539"/>
    </row>
    <row r="283" spans="1:16" ht="30" x14ac:dyDescent="0.35">
      <c r="A283" s="159"/>
      <c r="B283" s="392" t="s">
        <v>442</v>
      </c>
      <c r="C283" s="529" t="s">
        <v>443</v>
      </c>
      <c r="D283" s="530"/>
      <c r="E283" s="380">
        <f>[1]!Table32353[[#This Row],[Mức giá theo Quyết định 46/2019/ QĐ-UBND]]*1.1</f>
        <v>0</v>
      </c>
      <c r="F283" s="380"/>
      <c r="G283" s="127"/>
      <c r="H283" s="536"/>
      <c r="I283" s="536"/>
      <c r="J283" s="373"/>
      <c r="K283" s="537"/>
      <c r="L283" s="537"/>
      <c r="M283" s="532"/>
      <c r="N283" s="184"/>
      <c r="O283" s="184"/>
      <c r="P283" s="533"/>
    </row>
    <row r="284" spans="1:16" ht="31" x14ac:dyDescent="0.35">
      <c r="A284" s="159"/>
      <c r="B284" s="180">
        <v>1</v>
      </c>
      <c r="C284" s="534" t="s">
        <v>444</v>
      </c>
      <c r="D284" s="535">
        <v>4200</v>
      </c>
      <c r="E284" s="380">
        <f>[1]!Table32353[[#This Row],[Mức giá theo Quyết định 46/2019/ QĐ-UBND]]*1.1</f>
        <v>4620</v>
      </c>
      <c r="F284" s="380">
        <f>[1]!Table32353[[#This Row],[Mức giá theo Quyết định 46/2019/ QĐ-UBND]]*1.3</f>
        <v>5460</v>
      </c>
      <c r="G284" s="127">
        <v>16800</v>
      </c>
      <c r="H284" s="536">
        <f>ROUND([1]!Table32353[[#This Row],[Mức giá theo Quyết định 46/2019/ QĐ-UBND]]*1.3,-2)</f>
        <v>5500</v>
      </c>
      <c r="I284" s="536">
        <f>ROUND([1]!Table32353[[#This Row],[Giá đất ở điều chỉnh, bổ sung]]*0.7,0)</f>
        <v>3850</v>
      </c>
      <c r="J284" s="373">
        <f>[1]!Table32353[[#This Row],[Giá đất ở điều chỉnh, bổ sung]]/[1]!Table32353[[#This Row],[Mức giá theo Quyết định 46/2019/ QĐ-UBND]]</f>
        <v>1.3095238095238095</v>
      </c>
      <c r="K284" s="537"/>
      <c r="L284" s="537">
        <f>[1]!Table32353[[#This Row],[Giá đất ở điều chỉnh, bổ sung]]/[1]!Table32353[[#This Row],[Mức giá theo Quyết định 46/2019/ QĐ-UBND]]</f>
        <v>1.3095238095238095</v>
      </c>
      <c r="M284" s="538"/>
      <c r="N284" s="184"/>
      <c r="O284" s="184"/>
      <c r="P284" s="539"/>
    </row>
    <row r="285" spans="1:16" ht="31" x14ac:dyDescent="0.35">
      <c r="A285" s="159"/>
      <c r="B285" s="180">
        <v>2</v>
      </c>
      <c r="C285" s="534" t="s">
        <v>445</v>
      </c>
      <c r="D285" s="535">
        <v>9000</v>
      </c>
      <c r="E285" s="380">
        <f>[1]!Table32353[[#This Row],[Mức giá theo Quyết định 46/2019/ QĐ-UBND]]*1.1</f>
        <v>9900</v>
      </c>
      <c r="F285" s="380">
        <f>[1]!Table32353[[#This Row],[Mức giá theo Quyết định 46/2019/ QĐ-UBND]]*1.3</f>
        <v>11700</v>
      </c>
      <c r="G285" s="127">
        <v>36000</v>
      </c>
      <c r="H285" s="536">
        <f>ROUND([1]!Table32353[[#This Row],[Mức giá theo Quyết định 46/2019/ QĐ-UBND]]*1.3,-2)</f>
        <v>11700</v>
      </c>
      <c r="I285" s="536">
        <f>ROUND([1]!Table32353[[#This Row],[Giá đất ở điều chỉnh, bổ sung]]*0.7,0)</f>
        <v>8190</v>
      </c>
      <c r="J285" s="373">
        <f>[1]!Table32353[[#This Row],[Giá đất ở điều chỉnh, bổ sung]]/[1]!Table32353[[#This Row],[Mức giá theo Quyết định 46/2019/ QĐ-UBND]]</f>
        <v>1.3</v>
      </c>
      <c r="K285" s="537"/>
      <c r="L285" s="537">
        <f>[1]!Table32353[[#This Row],[Giá đất ở điều chỉnh, bổ sung]]/[1]!Table32353[[#This Row],[Mức giá theo Quyết định 46/2019/ QĐ-UBND]]</f>
        <v>1.3</v>
      </c>
      <c r="M285" s="538"/>
      <c r="N285" s="184"/>
      <c r="O285" s="184"/>
      <c r="P285" s="539"/>
    </row>
    <row r="286" spans="1:16" x14ac:dyDescent="0.35">
      <c r="A286" s="159"/>
      <c r="B286" s="180"/>
      <c r="C286" s="529" t="s">
        <v>16</v>
      </c>
      <c r="D286" s="530"/>
      <c r="E286" s="380">
        <f>[1]!Table32353[[#This Row],[Mức giá theo Quyết định 46/2019/ QĐ-UBND]]*1.1</f>
        <v>0</v>
      </c>
      <c r="F286" s="380"/>
      <c r="G286" s="127"/>
      <c r="H286" s="536"/>
      <c r="I286" s="536"/>
      <c r="J286" s="373"/>
      <c r="K286" s="537"/>
      <c r="L286" s="537"/>
      <c r="M286" s="538"/>
      <c r="N286" s="184"/>
      <c r="O286" s="184"/>
      <c r="P286" s="539"/>
    </row>
    <row r="287" spans="1:16" ht="28" x14ac:dyDescent="0.35">
      <c r="A287" s="159"/>
      <c r="B287" s="180">
        <v>1</v>
      </c>
      <c r="C287" s="534" t="s">
        <v>446</v>
      </c>
      <c r="D287" s="535">
        <v>3999.9999999999995</v>
      </c>
      <c r="E287" s="380">
        <f>[1]!Table32353[[#This Row],[Mức giá theo Quyết định 46/2019/ QĐ-UBND]]*1.1</f>
        <v>4400</v>
      </c>
      <c r="F287" s="380">
        <f>[1]!Table32353[[#This Row],[Mức giá theo Quyết định 46/2019/ QĐ-UBND]]*1.3</f>
        <v>5200</v>
      </c>
      <c r="G287" s="127">
        <v>16000</v>
      </c>
      <c r="H287" s="536">
        <f>ROUND([1]!Table32353[[#This Row],[Mức giá theo Quyết định 46/2019/ QĐ-UBND]]*1.3,-2)</f>
        <v>5200</v>
      </c>
      <c r="I287" s="536">
        <f>ROUND([1]!Table32353[[#This Row],[Giá đất ở điều chỉnh, bổ sung]]*0.7,0)</f>
        <v>3640</v>
      </c>
      <c r="J287" s="373">
        <f>[1]!Table32353[[#This Row],[Giá đất ở điều chỉnh, bổ sung]]/[1]!Table32353[[#This Row],[Mức giá theo Quyết định 46/2019/ QĐ-UBND]]</f>
        <v>1.3</v>
      </c>
      <c r="K287" s="537"/>
      <c r="L287" s="537">
        <f>[1]!Table32353[[#This Row],[Giá đất ở điều chỉnh, bổ sung]]/[1]!Table32353[[#This Row],[Mức giá theo Quyết định 46/2019/ QĐ-UBND]]</f>
        <v>1.3</v>
      </c>
      <c r="M287" s="538" t="s">
        <v>448</v>
      </c>
      <c r="N287" s="154"/>
      <c r="O287" s="154"/>
      <c r="P287" s="539" t="s">
        <v>447</v>
      </c>
    </row>
    <row r="288" spans="1:16" ht="45" x14ac:dyDescent="0.35">
      <c r="A288" s="159"/>
      <c r="B288" s="392" t="s">
        <v>449</v>
      </c>
      <c r="C288" s="529" t="s">
        <v>450</v>
      </c>
      <c r="D288" s="530"/>
      <c r="E288" s="380">
        <f>[1]!Table32353[[#This Row],[Mức giá theo Quyết định 46/2019/ QĐ-UBND]]*1.1</f>
        <v>0</v>
      </c>
      <c r="F288" s="380"/>
      <c r="G288" s="127"/>
      <c r="H288" s="536"/>
      <c r="I288" s="536"/>
      <c r="J288" s="373"/>
      <c r="K288" s="537"/>
      <c r="L288" s="537"/>
      <c r="M288" s="532"/>
      <c r="N288" s="184"/>
      <c r="O288" s="184"/>
      <c r="P288" s="533"/>
    </row>
    <row r="289" spans="1:16" x14ac:dyDescent="0.35">
      <c r="A289" s="159"/>
      <c r="B289" s="180">
        <v>1</v>
      </c>
      <c r="C289" s="534" t="s">
        <v>451</v>
      </c>
      <c r="D289" s="535">
        <v>7499.9999999999991</v>
      </c>
      <c r="E289" s="380">
        <f>[1]!Table32353[[#This Row],[Mức giá theo Quyết định 46/2019/ QĐ-UBND]]*1.1</f>
        <v>8250</v>
      </c>
      <c r="F289" s="380">
        <f>[1]!Table32353[[#This Row],[Mức giá theo Quyết định 46/2019/ QĐ-UBND]]*1.3</f>
        <v>9750</v>
      </c>
      <c r="G289" s="127">
        <v>30000</v>
      </c>
      <c r="H289" s="536">
        <f>ROUND([1]!Table32353[[#This Row],[Mức giá theo Quyết định 46/2019/ QĐ-UBND]]*1.3,-2)</f>
        <v>9800</v>
      </c>
      <c r="I289" s="536">
        <f>ROUND([1]!Table32353[[#This Row],[Giá đất ở điều chỉnh, bổ sung]]*0.7,0)</f>
        <v>6860</v>
      </c>
      <c r="J289" s="373">
        <f>[1]!Table32353[[#This Row],[Giá đất ở điều chỉnh, bổ sung]]/[1]!Table32353[[#This Row],[Mức giá theo Quyết định 46/2019/ QĐ-UBND]]</f>
        <v>1.3066666666666669</v>
      </c>
      <c r="K289" s="537"/>
      <c r="L289" s="537">
        <f>[1]!Table32353[[#This Row],[Giá đất ở điều chỉnh, bổ sung]]/[1]!Table32353[[#This Row],[Mức giá theo Quyết định 46/2019/ QĐ-UBND]]</f>
        <v>1.3066666666666669</v>
      </c>
      <c r="M289" s="538"/>
      <c r="N289" s="184"/>
      <c r="O289" s="184"/>
      <c r="P289" s="539"/>
    </row>
    <row r="290" spans="1:16" x14ac:dyDescent="0.35">
      <c r="A290" s="159"/>
      <c r="B290" s="180"/>
      <c r="C290" s="529" t="s">
        <v>16</v>
      </c>
      <c r="D290" s="530"/>
      <c r="E290" s="380">
        <f>[1]!Table32353[[#This Row],[Mức giá theo Quyết định 46/2019/ QĐ-UBND]]*1.1</f>
        <v>0</v>
      </c>
      <c r="F290" s="380"/>
      <c r="G290" s="127"/>
      <c r="H290" s="536"/>
      <c r="I290" s="536"/>
      <c r="J290" s="373"/>
      <c r="K290" s="537"/>
      <c r="L290" s="537"/>
      <c r="M290" s="538"/>
      <c r="N290" s="184"/>
      <c r="O290" s="184"/>
      <c r="P290" s="539"/>
    </row>
    <row r="291" spans="1:16" ht="28" x14ac:dyDescent="0.35">
      <c r="A291" s="159"/>
      <c r="B291" s="180">
        <v>1</v>
      </c>
      <c r="C291" s="125" t="s">
        <v>452</v>
      </c>
      <c r="D291" s="514"/>
      <c r="E291" s="380"/>
      <c r="F291" s="380"/>
      <c r="G291" s="127">
        <v>15000</v>
      </c>
      <c r="H291" s="536">
        <f>F287</f>
        <v>5200</v>
      </c>
      <c r="I291" s="536">
        <f>ROUND([1]!Table32353[[#This Row],[Giá đất ở điều chỉnh, bổ sung]]*0.7,0)</f>
        <v>3640</v>
      </c>
      <c r="J291" s="373" t="e">
        <f>[1]!Table32353[[#This Row],[Giá đất ở điều chỉnh, bổ sung]]/[1]!Table32353[[#This Row],[Mức giá theo Quyết định 46/2019/ QĐ-UBND]]</f>
        <v>#DIV/0!</v>
      </c>
      <c r="K291" s="537"/>
      <c r="L291" s="537"/>
      <c r="M291" s="538" t="s">
        <v>453</v>
      </c>
      <c r="N291" s="154"/>
      <c r="O291" s="154"/>
      <c r="P291" s="539" t="s">
        <v>5376</v>
      </c>
    </row>
    <row r="292" spans="1:16" ht="30" x14ac:dyDescent="0.35">
      <c r="A292" s="159"/>
      <c r="B292" s="392" t="s">
        <v>454</v>
      </c>
      <c r="C292" s="529" t="s">
        <v>455</v>
      </c>
      <c r="D292" s="530"/>
      <c r="E292" s="380">
        <f>[1]!Table32353[[#This Row],[Mức giá theo Quyết định 46/2019/ QĐ-UBND]]*1.1</f>
        <v>0</v>
      </c>
      <c r="F292" s="380"/>
      <c r="G292" s="127"/>
      <c r="H292" s="536"/>
      <c r="I292" s="536"/>
      <c r="J292" s="373"/>
      <c r="K292" s="537"/>
      <c r="L292" s="537"/>
      <c r="M292" s="532"/>
      <c r="N292" s="184"/>
      <c r="O292" s="184"/>
      <c r="P292" s="533"/>
    </row>
    <row r="293" spans="1:16" x14ac:dyDescent="0.35">
      <c r="A293" s="159"/>
      <c r="B293" s="180">
        <v>1</v>
      </c>
      <c r="C293" s="534" t="s">
        <v>15</v>
      </c>
      <c r="D293" s="535">
        <v>5500</v>
      </c>
      <c r="E293" s="380">
        <f>[1]!Table32353[[#This Row],[Mức giá theo Quyết định 46/2019/ QĐ-UBND]]*1.1</f>
        <v>6050.0000000000009</v>
      </c>
      <c r="F293" s="380">
        <f>[1]!Table32353[[#This Row],[Mức giá theo Quyết định 46/2019/ QĐ-UBND]]*1.3</f>
        <v>7150</v>
      </c>
      <c r="G293" s="127">
        <v>22000</v>
      </c>
      <c r="H293" s="536">
        <f>ROUND([1]!Table32353[[#This Row],[Mức giá theo Quyết định 46/2019/ QĐ-UBND]]*1.3,-2)</f>
        <v>7200</v>
      </c>
      <c r="I293" s="536">
        <f>ROUND([1]!Table32353[[#This Row],[Giá đất ở điều chỉnh, bổ sung]]*0.7,0)</f>
        <v>5040</v>
      </c>
      <c r="J293" s="373">
        <f>[1]!Table32353[[#This Row],[Giá đất ở điều chỉnh, bổ sung]]/[1]!Table32353[[#This Row],[Mức giá theo Quyết định 46/2019/ QĐ-UBND]]</f>
        <v>1.3090909090909091</v>
      </c>
      <c r="K293" s="537"/>
      <c r="L293" s="537">
        <f>[1]!Table32353[[#This Row],[Giá đất ở điều chỉnh, bổ sung]]/[1]!Table32353[[#This Row],[Mức giá theo Quyết định 46/2019/ QĐ-UBND]]</f>
        <v>1.3090909090909091</v>
      </c>
      <c r="M293" s="538"/>
      <c r="N293" s="154"/>
      <c r="O293" s="154"/>
      <c r="P293" s="539"/>
    </row>
    <row r="294" spans="1:16" ht="30" x14ac:dyDescent="0.35">
      <c r="A294" s="159"/>
      <c r="B294" s="392" t="s">
        <v>456</v>
      </c>
      <c r="C294" s="529" t="s">
        <v>457</v>
      </c>
      <c r="D294" s="530"/>
      <c r="E294" s="380">
        <f>[1]!Table32353[[#This Row],[Mức giá theo Quyết định 46/2019/ QĐ-UBND]]*1.1</f>
        <v>0</v>
      </c>
      <c r="F294" s="380"/>
      <c r="G294" s="127"/>
      <c r="H294" s="536"/>
      <c r="I294" s="536"/>
      <c r="J294" s="373"/>
      <c r="K294" s="537"/>
      <c r="L294" s="537"/>
      <c r="M294" s="532"/>
      <c r="N294" s="184"/>
      <c r="O294" s="184"/>
      <c r="P294" s="533"/>
    </row>
    <row r="295" spans="1:16" x14ac:dyDescent="0.35">
      <c r="A295" s="159"/>
      <c r="B295" s="180">
        <v>1</v>
      </c>
      <c r="C295" s="534" t="s">
        <v>451</v>
      </c>
      <c r="D295" s="535">
        <v>6000</v>
      </c>
      <c r="E295" s="380">
        <f>[1]!Table32353[[#This Row],[Mức giá theo Quyết định 46/2019/ QĐ-UBND]]*1.1</f>
        <v>6600.0000000000009</v>
      </c>
      <c r="F295" s="380">
        <f>[1]!Table32353[[#This Row],[Mức giá theo Quyết định 46/2019/ QĐ-UBND]]*1.3</f>
        <v>7800</v>
      </c>
      <c r="G295" s="127">
        <v>24000</v>
      </c>
      <c r="H295" s="536">
        <f>ROUND([1]!Table32353[[#This Row],[Mức giá theo Quyết định 46/2019/ QĐ-UBND]]*1.3,-2)</f>
        <v>7800</v>
      </c>
      <c r="I295" s="536">
        <f>ROUND([1]!Table32353[[#This Row],[Giá đất ở điều chỉnh, bổ sung]]*0.7,0)</f>
        <v>5460</v>
      </c>
      <c r="J295" s="373">
        <f>[1]!Table32353[[#This Row],[Giá đất ở điều chỉnh, bổ sung]]/[1]!Table32353[[#This Row],[Mức giá theo Quyết định 46/2019/ QĐ-UBND]]</f>
        <v>1.3</v>
      </c>
      <c r="K295" s="537"/>
      <c r="L295" s="537">
        <f>[1]!Table32353[[#This Row],[Giá đất ở điều chỉnh, bổ sung]]/[1]!Table32353[[#This Row],[Mức giá theo Quyết định 46/2019/ QĐ-UBND]]</f>
        <v>1.3</v>
      </c>
      <c r="M295" s="538"/>
      <c r="N295" s="184"/>
      <c r="O295" s="184"/>
      <c r="P295" s="539"/>
    </row>
    <row r="296" spans="1:16" x14ac:dyDescent="0.35">
      <c r="A296" s="159"/>
      <c r="B296" s="180"/>
      <c r="C296" s="529" t="s">
        <v>16</v>
      </c>
      <c r="D296" s="530"/>
      <c r="E296" s="380">
        <f>[1]!Table32353[[#This Row],[Mức giá theo Quyết định 46/2019/ QĐ-UBND]]*1.1</f>
        <v>0</v>
      </c>
      <c r="F296" s="380"/>
      <c r="G296" s="127"/>
      <c r="H296" s="536"/>
      <c r="I296" s="536"/>
      <c r="J296" s="373"/>
      <c r="K296" s="537"/>
      <c r="L296" s="537"/>
      <c r="M296" s="538"/>
      <c r="N296" s="184"/>
      <c r="O296" s="184"/>
      <c r="P296" s="539"/>
    </row>
    <row r="297" spans="1:16" ht="31" x14ac:dyDescent="0.35">
      <c r="A297" s="159"/>
      <c r="B297" s="180">
        <v>1</v>
      </c>
      <c r="C297" s="534" t="s">
        <v>458</v>
      </c>
      <c r="D297" s="535"/>
      <c r="E297" s="380">
        <f>[1]!Table32353[[#This Row],[Mức giá theo Quyết định 46/2019/ QĐ-UBND]]*1.1</f>
        <v>0</v>
      </c>
      <c r="F297" s="380"/>
      <c r="G297" s="127"/>
      <c r="H297" s="536"/>
      <c r="I297" s="536"/>
      <c r="J297" s="373"/>
      <c r="K297" s="537"/>
      <c r="L297" s="537"/>
      <c r="M297" s="538"/>
      <c r="N297" s="184"/>
      <c r="O297" s="184"/>
      <c r="P297" s="539"/>
    </row>
    <row r="298" spans="1:16" x14ac:dyDescent="0.35">
      <c r="A298" s="159"/>
      <c r="B298" s="180" t="s">
        <v>67</v>
      </c>
      <c r="C298" s="534" t="s">
        <v>459</v>
      </c>
      <c r="D298" s="535">
        <v>6000</v>
      </c>
      <c r="E298" s="380">
        <f>[1]!Table32353[[#This Row],[Mức giá theo Quyết định 46/2019/ QĐ-UBND]]*1.1</f>
        <v>6600.0000000000009</v>
      </c>
      <c r="F298" s="380">
        <f>[1]!Table32353[[#This Row],[Mức giá theo Quyết định 46/2019/ QĐ-UBND]]*1.3</f>
        <v>7800</v>
      </c>
      <c r="G298" s="127">
        <v>24000</v>
      </c>
      <c r="H298" s="536">
        <f>ROUND([1]!Table32353[[#This Row],[Mức giá theo Quyết định 46/2019/ QĐ-UBND]]*1.3,-2)</f>
        <v>7800</v>
      </c>
      <c r="I298" s="536">
        <f>ROUND([1]!Table32353[[#This Row],[Giá đất ở điều chỉnh, bổ sung]]*0.7,0)</f>
        <v>5460</v>
      </c>
      <c r="J298" s="373">
        <f>[1]!Table32353[[#This Row],[Giá đất ở điều chỉnh, bổ sung]]/[1]!Table32353[[#This Row],[Mức giá theo Quyết định 46/2019/ QĐ-UBND]]</f>
        <v>1.3</v>
      </c>
      <c r="K298" s="537"/>
      <c r="L298" s="537">
        <f>[1]!Table32353[[#This Row],[Giá đất ở điều chỉnh, bổ sung]]/[1]!Table32353[[#This Row],[Mức giá theo Quyết định 46/2019/ QĐ-UBND]]</f>
        <v>1.3</v>
      </c>
      <c r="M298" s="538"/>
      <c r="N298" s="184"/>
      <c r="O298" s="184"/>
      <c r="P298" s="539"/>
    </row>
    <row r="299" spans="1:16" x14ac:dyDescent="0.35">
      <c r="A299" s="159"/>
      <c r="B299" s="180" t="s">
        <v>69</v>
      </c>
      <c r="C299" s="534" t="s">
        <v>460</v>
      </c>
      <c r="D299" s="535">
        <v>4800</v>
      </c>
      <c r="E299" s="380">
        <f>[1]!Table32353[[#This Row],[Mức giá theo Quyết định 46/2019/ QĐ-UBND]]*1.1</f>
        <v>5280</v>
      </c>
      <c r="F299" s="380">
        <f>[1]!Table32353[[#This Row],[Mức giá theo Quyết định 46/2019/ QĐ-UBND]]*1.3</f>
        <v>6240</v>
      </c>
      <c r="G299" s="127">
        <v>19200</v>
      </c>
      <c r="H299" s="536">
        <f>ROUND([1]!Table32353[[#This Row],[Mức giá theo Quyết định 46/2019/ QĐ-UBND]]*1.3,-2)</f>
        <v>6200</v>
      </c>
      <c r="I299" s="536">
        <f>ROUND([1]!Table32353[[#This Row],[Giá đất ở điều chỉnh, bổ sung]]*0.7,0)</f>
        <v>4340</v>
      </c>
      <c r="J299" s="373">
        <f>[1]!Table32353[[#This Row],[Giá đất ở điều chỉnh, bổ sung]]/[1]!Table32353[[#This Row],[Mức giá theo Quyết định 46/2019/ QĐ-UBND]]</f>
        <v>1.2916666666666667</v>
      </c>
      <c r="K299" s="537"/>
      <c r="L299" s="537">
        <f>[1]!Table32353[[#This Row],[Giá đất ở điều chỉnh, bổ sung]]/[1]!Table32353[[#This Row],[Mức giá theo Quyết định 46/2019/ QĐ-UBND]]</f>
        <v>1.2916666666666667</v>
      </c>
      <c r="M299" s="538"/>
      <c r="N299" s="154"/>
      <c r="O299" s="154"/>
      <c r="P299" s="539"/>
    </row>
    <row r="300" spans="1:16" ht="30" x14ac:dyDescent="0.35">
      <c r="A300" s="159"/>
      <c r="B300" s="392" t="s">
        <v>461</v>
      </c>
      <c r="C300" s="529" t="s">
        <v>462</v>
      </c>
      <c r="D300" s="530"/>
      <c r="E300" s="380">
        <f>[1]!Table32353[[#This Row],[Mức giá theo Quyết định 46/2019/ QĐ-UBND]]*1.1</f>
        <v>0</v>
      </c>
      <c r="F300" s="380"/>
      <c r="G300" s="127"/>
      <c r="H300" s="536"/>
      <c r="I300" s="536"/>
      <c r="J300" s="373"/>
      <c r="K300" s="537"/>
      <c r="L300" s="537"/>
      <c r="M300" s="532"/>
      <c r="N300" s="184"/>
      <c r="O300" s="184"/>
      <c r="P300" s="533"/>
    </row>
    <row r="301" spans="1:16" x14ac:dyDescent="0.35">
      <c r="A301" s="159"/>
      <c r="B301" s="180">
        <v>1</v>
      </c>
      <c r="C301" s="534" t="s">
        <v>15</v>
      </c>
      <c r="D301" s="535">
        <v>6000</v>
      </c>
      <c r="E301" s="380">
        <f>[1]!Table32353[[#This Row],[Mức giá theo Quyết định 46/2019/ QĐ-UBND]]*1.1</f>
        <v>6600.0000000000009</v>
      </c>
      <c r="F301" s="380">
        <f>[1]!Table32353[[#This Row],[Mức giá theo Quyết định 46/2019/ QĐ-UBND]]*1.3</f>
        <v>7800</v>
      </c>
      <c r="G301" s="127">
        <v>24000</v>
      </c>
      <c r="H301" s="536">
        <f>ROUND([1]!Table32353[[#This Row],[Mức giá theo Quyết định 46/2019/ QĐ-UBND]]*1.3,-2)</f>
        <v>7800</v>
      </c>
      <c r="I301" s="536">
        <f>ROUND([1]!Table32353[[#This Row],[Giá đất ở điều chỉnh, bổ sung]]*0.7,0)</f>
        <v>5460</v>
      </c>
      <c r="J301" s="373">
        <f>[1]!Table32353[[#This Row],[Giá đất ở điều chỉnh, bổ sung]]/[1]!Table32353[[#This Row],[Mức giá theo Quyết định 46/2019/ QĐ-UBND]]</f>
        <v>1.3</v>
      </c>
      <c r="K301" s="537"/>
      <c r="L301" s="537">
        <f>[1]!Table32353[[#This Row],[Giá đất ở điều chỉnh, bổ sung]]/[1]!Table32353[[#This Row],[Mức giá theo Quyết định 46/2019/ QĐ-UBND]]</f>
        <v>1.3</v>
      </c>
      <c r="M301" s="538"/>
      <c r="N301" s="154" t="s">
        <v>47</v>
      </c>
      <c r="O301" s="154"/>
      <c r="P301" s="539"/>
    </row>
    <row r="302" spans="1:16" ht="45" x14ac:dyDescent="0.35">
      <c r="A302" s="159"/>
      <c r="B302" s="392" t="s">
        <v>463</v>
      </c>
      <c r="C302" s="529" t="s">
        <v>464</v>
      </c>
      <c r="D302" s="530"/>
      <c r="E302" s="380">
        <f>[1]!Table32353[[#This Row],[Mức giá theo Quyết định 46/2019/ QĐ-UBND]]*1.1</f>
        <v>0</v>
      </c>
      <c r="F302" s="380"/>
      <c r="G302" s="127"/>
      <c r="H302" s="536"/>
      <c r="I302" s="536"/>
      <c r="J302" s="373"/>
      <c r="K302" s="537"/>
      <c r="L302" s="537"/>
      <c r="M302" s="532"/>
      <c r="N302" s="184"/>
      <c r="O302" s="184"/>
      <c r="P302" s="533"/>
    </row>
    <row r="303" spans="1:16" x14ac:dyDescent="0.35">
      <c r="A303" s="159"/>
      <c r="B303" s="180">
        <v>1</v>
      </c>
      <c r="C303" s="534" t="s">
        <v>465</v>
      </c>
      <c r="D303" s="535">
        <v>19200</v>
      </c>
      <c r="E303" s="380">
        <f>[1]!Table32353[[#This Row],[Mức giá theo Quyết định 46/2019/ QĐ-UBND]]*1.1</f>
        <v>21120</v>
      </c>
      <c r="F303" s="380">
        <f>[1]!Table32353[[#This Row],[Mức giá theo Quyết định 46/2019/ QĐ-UBND]]*1.3</f>
        <v>24960</v>
      </c>
      <c r="G303" s="127">
        <v>76800</v>
      </c>
      <c r="H303" s="536">
        <f>ROUND([1]!Table32353[[#This Row],[Mức giá theo Quyết định 46/2019/ QĐ-UBND]]*1.3,-2)</f>
        <v>25000</v>
      </c>
      <c r="I303" s="536">
        <f>ROUND([1]!Table32353[[#This Row],[Giá đất ở điều chỉnh, bổ sung]]*0.7,0)</f>
        <v>17500</v>
      </c>
      <c r="J303" s="373">
        <f>[1]!Table32353[[#This Row],[Giá đất ở điều chỉnh, bổ sung]]/[1]!Table32353[[#This Row],[Mức giá theo Quyết định 46/2019/ QĐ-UBND]]</f>
        <v>1.3020833333333333</v>
      </c>
      <c r="K303" s="537"/>
      <c r="L303" s="537">
        <f>[1]!Table32353[[#This Row],[Giá đất ở điều chỉnh, bổ sung]]/[1]!Table32353[[#This Row],[Mức giá theo Quyết định 46/2019/ QĐ-UBND]]</f>
        <v>1.3020833333333333</v>
      </c>
      <c r="M303" s="538"/>
      <c r="N303" s="184"/>
      <c r="O303" s="184"/>
      <c r="P303" s="539"/>
    </row>
    <row r="304" spans="1:16" ht="31" x14ac:dyDescent="0.35">
      <c r="A304" s="159"/>
      <c r="B304" s="180">
        <v>2</v>
      </c>
      <c r="C304" s="534" t="s">
        <v>466</v>
      </c>
      <c r="D304" s="535">
        <v>15599.999999999998</v>
      </c>
      <c r="E304" s="380">
        <f>[1]!Table32353[[#This Row],[Mức giá theo Quyết định 46/2019/ QĐ-UBND]]*1.1</f>
        <v>17160</v>
      </c>
      <c r="F304" s="380">
        <f>[1]!Table32353[[#This Row],[Mức giá theo Quyết định 46/2019/ QĐ-UBND]]*1.3</f>
        <v>20280</v>
      </c>
      <c r="G304" s="127">
        <v>62400</v>
      </c>
      <c r="H304" s="536">
        <f>ROUND([1]!Table32353[[#This Row],[Mức giá theo Quyết định 46/2019/ QĐ-UBND]]*1.3,-2)</f>
        <v>20300</v>
      </c>
      <c r="I304" s="536">
        <f>ROUND([1]!Table32353[[#This Row],[Giá đất ở điều chỉnh, bổ sung]]*0.7,0)</f>
        <v>14210</v>
      </c>
      <c r="J304" s="373">
        <f>[1]!Table32353[[#This Row],[Giá đất ở điều chỉnh, bổ sung]]/[1]!Table32353[[#This Row],[Mức giá theo Quyết định 46/2019/ QĐ-UBND]]</f>
        <v>1.3012820512820515</v>
      </c>
      <c r="K304" s="537"/>
      <c r="L304" s="537">
        <f>[1]!Table32353[[#This Row],[Giá đất ở điều chỉnh, bổ sung]]/[1]!Table32353[[#This Row],[Mức giá theo Quyết định 46/2019/ QĐ-UBND]]</f>
        <v>1.3012820512820515</v>
      </c>
      <c r="M304" s="538"/>
      <c r="N304" s="154" t="s">
        <v>47</v>
      </c>
      <c r="O304" s="154"/>
      <c r="P304" s="539"/>
    </row>
    <row r="305" spans="1:16" ht="45" x14ac:dyDescent="0.35">
      <c r="A305" s="159"/>
      <c r="B305" s="392" t="s">
        <v>467</v>
      </c>
      <c r="C305" s="529" t="s">
        <v>468</v>
      </c>
      <c r="D305" s="530"/>
      <c r="E305" s="380">
        <f>[1]!Table32353[[#This Row],[Mức giá theo Quyết định 46/2019/ QĐ-UBND]]*1.1</f>
        <v>0</v>
      </c>
      <c r="F305" s="380"/>
      <c r="G305" s="127"/>
      <c r="H305" s="536"/>
      <c r="I305" s="536"/>
      <c r="J305" s="373"/>
      <c r="K305" s="537"/>
      <c r="L305" s="537"/>
      <c r="M305" s="532"/>
      <c r="N305" s="184"/>
      <c r="O305" s="184"/>
      <c r="P305" s="533"/>
    </row>
    <row r="306" spans="1:16" x14ac:dyDescent="0.35">
      <c r="A306" s="159"/>
      <c r="B306" s="180">
        <v>1</v>
      </c>
      <c r="C306" s="534" t="s">
        <v>15</v>
      </c>
      <c r="D306" s="535">
        <v>20000</v>
      </c>
      <c r="E306" s="380">
        <f>[1]!Table32353[[#This Row],[Mức giá theo Quyết định 46/2019/ QĐ-UBND]]*1.1</f>
        <v>22000</v>
      </c>
      <c r="F306" s="380">
        <f>[1]!Table32353[[#This Row],[Mức giá theo Quyết định 46/2019/ QĐ-UBND]]*1.3</f>
        <v>26000</v>
      </c>
      <c r="G306" s="127">
        <v>80000</v>
      </c>
      <c r="H306" s="536">
        <f>ROUND([1]!Table32353[[#This Row],[Mức giá theo Quyết định 46/2019/ QĐ-UBND]]*1.3,-2)</f>
        <v>26000</v>
      </c>
      <c r="I306" s="536">
        <f>ROUND([1]!Table32353[[#This Row],[Giá đất ở điều chỉnh, bổ sung]]*0.7,0)</f>
        <v>18200</v>
      </c>
      <c r="J306" s="373">
        <f>[1]!Table32353[[#This Row],[Giá đất ở điều chỉnh, bổ sung]]/[1]!Table32353[[#This Row],[Mức giá theo Quyết định 46/2019/ QĐ-UBND]]</f>
        <v>1.3</v>
      </c>
      <c r="K306" s="537"/>
      <c r="L306" s="537">
        <f>[1]!Table32353[[#This Row],[Giá đất ở điều chỉnh, bổ sung]]/[1]!Table32353[[#This Row],[Mức giá theo Quyết định 46/2019/ QĐ-UBND]]</f>
        <v>1.3</v>
      </c>
      <c r="M306" s="538"/>
      <c r="N306" s="154" t="s">
        <v>47</v>
      </c>
      <c r="O306" s="154"/>
      <c r="P306" s="539"/>
    </row>
    <row r="307" spans="1:16" ht="45" x14ac:dyDescent="0.35">
      <c r="A307" s="159"/>
      <c r="B307" s="392" t="s">
        <v>469</v>
      </c>
      <c r="C307" s="529" t="s">
        <v>470</v>
      </c>
      <c r="D307" s="530"/>
      <c r="E307" s="380">
        <f>[1]!Table32353[[#This Row],[Mức giá theo Quyết định 46/2019/ QĐ-UBND]]*1.1</f>
        <v>0</v>
      </c>
      <c r="F307" s="380"/>
      <c r="G307" s="127"/>
      <c r="H307" s="536"/>
      <c r="I307" s="536"/>
      <c r="J307" s="373"/>
      <c r="K307" s="537"/>
      <c r="L307" s="537"/>
      <c r="M307" s="532"/>
      <c r="N307" s="184"/>
      <c r="O307" s="184"/>
      <c r="P307" s="533"/>
    </row>
    <row r="308" spans="1:16" x14ac:dyDescent="0.35">
      <c r="A308" s="159"/>
      <c r="B308" s="180">
        <v>1</v>
      </c>
      <c r="C308" s="534" t="s">
        <v>15</v>
      </c>
      <c r="D308" s="535">
        <v>18000</v>
      </c>
      <c r="E308" s="380">
        <f>[1]!Table32353[[#This Row],[Mức giá theo Quyết định 46/2019/ QĐ-UBND]]*1.1</f>
        <v>19800</v>
      </c>
      <c r="F308" s="380">
        <f>[1]!Table32353[[#This Row],[Mức giá theo Quyết định 46/2019/ QĐ-UBND]]*1.3</f>
        <v>23400</v>
      </c>
      <c r="G308" s="127">
        <v>72000</v>
      </c>
      <c r="H308" s="536">
        <f>ROUND([1]!Table32353[[#This Row],[Mức giá theo Quyết định 46/2019/ QĐ-UBND]]*1.3,-2)</f>
        <v>23400</v>
      </c>
      <c r="I308" s="536">
        <f>ROUND([1]!Table32353[[#This Row],[Giá đất ở điều chỉnh, bổ sung]]*0.7,0)</f>
        <v>16380</v>
      </c>
      <c r="J308" s="373">
        <f>[1]!Table32353[[#This Row],[Giá đất ở điều chỉnh, bổ sung]]/[1]!Table32353[[#This Row],[Mức giá theo Quyết định 46/2019/ QĐ-UBND]]</f>
        <v>1.3</v>
      </c>
      <c r="K308" s="537"/>
      <c r="L308" s="537">
        <f>[1]!Table32353[[#This Row],[Giá đất ở điều chỉnh, bổ sung]]/[1]!Table32353[[#This Row],[Mức giá theo Quyết định 46/2019/ QĐ-UBND]]</f>
        <v>1.3</v>
      </c>
      <c r="M308" s="538"/>
      <c r="N308" s="184"/>
      <c r="O308" s="184"/>
      <c r="P308" s="539"/>
    </row>
    <row r="309" spans="1:16" x14ac:dyDescent="0.35">
      <c r="A309" s="159"/>
      <c r="B309" s="180"/>
      <c r="C309" s="529" t="s">
        <v>16</v>
      </c>
      <c r="D309" s="530"/>
      <c r="E309" s="380">
        <f>[1]!Table32353[[#This Row],[Mức giá theo Quyết định 46/2019/ QĐ-UBND]]*1.1</f>
        <v>0</v>
      </c>
      <c r="F309" s="380"/>
      <c r="G309" s="127"/>
      <c r="H309" s="536"/>
      <c r="I309" s="536"/>
      <c r="J309" s="373"/>
      <c r="K309" s="537"/>
      <c r="L309" s="537"/>
      <c r="M309" s="538"/>
      <c r="N309" s="184"/>
      <c r="O309" s="184"/>
      <c r="P309" s="539"/>
    </row>
    <row r="310" spans="1:16" ht="31" x14ac:dyDescent="0.35">
      <c r="A310" s="159"/>
      <c r="B310" s="180">
        <v>1</v>
      </c>
      <c r="C310" s="534" t="s">
        <v>471</v>
      </c>
      <c r="D310" s="535">
        <v>5400</v>
      </c>
      <c r="E310" s="380">
        <f>[1]!Table32353[[#This Row],[Mức giá theo Quyết định 46/2019/ QĐ-UBND]]*1.1</f>
        <v>5940.0000000000009</v>
      </c>
      <c r="F310" s="380">
        <f>[1]!Table32353[[#This Row],[Mức giá theo Quyết định 46/2019/ QĐ-UBND]]*1.3</f>
        <v>7020</v>
      </c>
      <c r="G310" s="127">
        <v>16200</v>
      </c>
      <c r="H310" s="536">
        <f>ROUND([1]!Table32353[[#This Row],[Mức giá theo Quyết định 46/2019/ QĐ-UBND]]*1.3,-2)</f>
        <v>7000</v>
      </c>
      <c r="I310" s="536">
        <f>ROUND([1]!Table32353[[#This Row],[Giá đất ở điều chỉnh, bổ sung]]*0.7,0)</f>
        <v>4900</v>
      </c>
      <c r="J310" s="373">
        <f>[1]!Table32353[[#This Row],[Giá đất ở điều chỉnh, bổ sung]]/[1]!Table32353[[#This Row],[Mức giá theo Quyết định 46/2019/ QĐ-UBND]]</f>
        <v>1.2962962962962963</v>
      </c>
      <c r="K310" s="537"/>
      <c r="L310" s="537">
        <f>[1]!Table32353[[#This Row],[Giá đất ở điều chỉnh, bổ sung]]/[1]!Table32353[[#This Row],[Mức giá theo Quyết định 46/2019/ QĐ-UBND]]</f>
        <v>1.2962962962962963</v>
      </c>
      <c r="M310" s="538"/>
      <c r="N310" s="184"/>
      <c r="O310" s="184"/>
      <c r="P310" s="539"/>
    </row>
    <row r="311" spans="1:16" x14ac:dyDescent="0.35">
      <c r="A311" s="159"/>
      <c r="B311" s="180">
        <v>2</v>
      </c>
      <c r="C311" s="534" t="s">
        <v>472</v>
      </c>
      <c r="D311" s="535">
        <v>5400</v>
      </c>
      <c r="E311" s="380">
        <f>[1]!Table32353[[#This Row],[Mức giá theo Quyết định 46/2019/ QĐ-UBND]]*1.1</f>
        <v>5940.0000000000009</v>
      </c>
      <c r="F311" s="380">
        <f>[1]!Table32353[[#This Row],[Mức giá theo Quyết định 46/2019/ QĐ-UBND]]*1.3</f>
        <v>7020</v>
      </c>
      <c r="G311" s="127">
        <v>16200</v>
      </c>
      <c r="H311" s="536">
        <f>ROUND([1]!Table32353[[#This Row],[Mức giá theo Quyết định 46/2019/ QĐ-UBND]]*1.3,-2)</f>
        <v>7000</v>
      </c>
      <c r="I311" s="536">
        <f>ROUND([1]!Table32353[[#This Row],[Giá đất ở điều chỉnh, bổ sung]]*0.7,0)</f>
        <v>4900</v>
      </c>
      <c r="J311" s="373">
        <f>[1]!Table32353[[#This Row],[Giá đất ở điều chỉnh, bổ sung]]/[1]!Table32353[[#This Row],[Mức giá theo Quyết định 46/2019/ QĐ-UBND]]</f>
        <v>1.2962962962962963</v>
      </c>
      <c r="K311" s="537"/>
      <c r="L311" s="537">
        <f>[1]!Table32353[[#This Row],[Giá đất ở điều chỉnh, bổ sung]]/[1]!Table32353[[#This Row],[Mức giá theo Quyết định 46/2019/ QĐ-UBND]]</f>
        <v>1.2962962962962963</v>
      </c>
      <c r="M311" s="538" t="s">
        <v>474</v>
      </c>
      <c r="N311" s="154"/>
      <c r="O311" s="154"/>
      <c r="P311" s="539" t="s">
        <v>473</v>
      </c>
    </row>
    <row r="312" spans="1:16" ht="30" x14ac:dyDescent="0.35">
      <c r="A312" s="159"/>
      <c r="B312" s="392" t="s">
        <v>475</v>
      </c>
      <c r="C312" s="529" t="s">
        <v>476</v>
      </c>
      <c r="D312" s="530"/>
      <c r="E312" s="380">
        <f>[1]!Table32353[[#This Row],[Mức giá theo Quyết định 46/2019/ QĐ-UBND]]*1.1</f>
        <v>0</v>
      </c>
      <c r="F312" s="380"/>
      <c r="G312" s="127"/>
      <c r="H312" s="536"/>
      <c r="I312" s="536"/>
      <c r="J312" s="373"/>
      <c r="K312" s="537"/>
      <c r="L312" s="537"/>
      <c r="M312" s="532"/>
      <c r="N312" s="154" t="s">
        <v>47</v>
      </c>
      <c r="O312" s="184"/>
      <c r="P312" s="533"/>
    </row>
    <row r="313" spans="1:16" x14ac:dyDescent="0.35">
      <c r="A313" s="159"/>
      <c r="B313" s="180">
        <v>1</v>
      </c>
      <c r="C313" s="534" t="s">
        <v>477</v>
      </c>
      <c r="D313" s="535">
        <v>14400</v>
      </c>
      <c r="E313" s="380">
        <f>[1]!Table32353[[#This Row],[Mức giá theo Quyết định 46/2019/ QĐ-UBND]]*1.1</f>
        <v>15840.000000000002</v>
      </c>
      <c r="F313" s="380">
        <f>[1]!Table32353[[#This Row],[Mức giá theo Quyết định 46/2019/ QĐ-UBND]]*1.3</f>
        <v>18720</v>
      </c>
      <c r="G313" s="127">
        <v>57600</v>
      </c>
      <c r="H313" s="536">
        <f>ROUND([1]!Table32353[[#This Row],[Mức giá theo Quyết định 46/2019/ QĐ-UBND]]*1.3,-2)</f>
        <v>18700</v>
      </c>
      <c r="I313" s="536">
        <f>ROUND([1]!Table32353[[#This Row],[Giá đất ở điều chỉnh, bổ sung]]*0.7,0)</f>
        <v>13090</v>
      </c>
      <c r="J313" s="373">
        <f>[1]!Table32353[[#This Row],[Giá đất ở điều chỉnh, bổ sung]]/[1]!Table32353[[#This Row],[Mức giá theo Quyết định 46/2019/ QĐ-UBND]]</f>
        <v>1.2986111111111112</v>
      </c>
      <c r="K313" s="537"/>
      <c r="L313" s="537">
        <f>[1]!Table32353[[#This Row],[Giá đất ở điều chỉnh, bổ sung]]/[1]!Table32353[[#This Row],[Mức giá theo Quyết định 46/2019/ QĐ-UBND]]</f>
        <v>1.2986111111111112</v>
      </c>
      <c r="M313" s="538"/>
      <c r="N313" s="184"/>
      <c r="O313" s="184"/>
      <c r="P313" s="539"/>
    </row>
    <row r="314" spans="1:16" x14ac:dyDescent="0.35">
      <c r="A314" s="159"/>
      <c r="B314" s="180">
        <v>2</v>
      </c>
      <c r="C314" s="534" t="s">
        <v>478</v>
      </c>
      <c r="D314" s="535">
        <v>13200</v>
      </c>
      <c r="E314" s="380">
        <f>[1]!Table32353[[#This Row],[Mức giá theo Quyết định 46/2019/ QĐ-UBND]]*1.1</f>
        <v>14520.000000000002</v>
      </c>
      <c r="F314" s="380">
        <f>[1]!Table32353[[#This Row],[Mức giá theo Quyết định 46/2019/ QĐ-UBND]]*1.3</f>
        <v>17160</v>
      </c>
      <c r="G314" s="127">
        <v>52800</v>
      </c>
      <c r="H314" s="536">
        <f>ROUND([1]!Table32353[[#This Row],[Mức giá theo Quyết định 46/2019/ QĐ-UBND]]*1.3,-2)</f>
        <v>17200</v>
      </c>
      <c r="I314" s="536">
        <f>ROUND([1]!Table32353[[#This Row],[Giá đất ở điều chỉnh, bổ sung]]*0.7,0)</f>
        <v>12040</v>
      </c>
      <c r="J314" s="373">
        <f>[1]!Table32353[[#This Row],[Giá đất ở điều chỉnh, bổ sung]]/[1]!Table32353[[#This Row],[Mức giá theo Quyết định 46/2019/ QĐ-UBND]]</f>
        <v>1.303030303030303</v>
      </c>
      <c r="K314" s="537"/>
      <c r="L314" s="537">
        <f>[1]!Table32353[[#This Row],[Giá đất ở điều chỉnh, bổ sung]]/[1]!Table32353[[#This Row],[Mức giá theo Quyết định 46/2019/ QĐ-UBND]]</f>
        <v>1.303030303030303</v>
      </c>
      <c r="M314" s="538"/>
      <c r="N314" s="184"/>
      <c r="O314" s="184"/>
      <c r="P314" s="539"/>
    </row>
    <row r="315" spans="1:16" x14ac:dyDescent="0.35">
      <c r="A315" s="159"/>
      <c r="B315" s="180">
        <v>3</v>
      </c>
      <c r="C315" s="534" t="s">
        <v>479</v>
      </c>
      <c r="D315" s="535">
        <v>8400</v>
      </c>
      <c r="E315" s="380">
        <f>[1]!Table32353[[#This Row],[Mức giá theo Quyết định 46/2019/ QĐ-UBND]]*1.1</f>
        <v>9240</v>
      </c>
      <c r="F315" s="380">
        <f>[1]!Table32353[[#This Row],[Mức giá theo Quyết định 46/2019/ QĐ-UBND]]*1.3</f>
        <v>10920</v>
      </c>
      <c r="G315" s="127">
        <v>33600</v>
      </c>
      <c r="H315" s="536">
        <f>ROUND([1]!Table32353[[#This Row],[Mức giá theo Quyết định 46/2019/ QĐ-UBND]]*1.3,-2)</f>
        <v>10900</v>
      </c>
      <c r="I315" s="536">
        <f>ROUND([1]!Table32353[[#This Row],[Giá đất ở điều chỉnh, bổ sung]]*0.7,0)</f>
        <v>7630</v>
      </c>
      <c r="J315" s="373">
        <f>[1]!Table32353[[#This Row],[Giá đất ở điều chỉnh, bổ sung]]/[1]!Table32353[[#This Row],[Mức giá theo Quyết định 46/2019/ QĐ-UBND]]</f>
        <v>1.2976190476190477</v>
      </c>
      <c r="K315" s="537"/>
      <c r="L315" s="537">
        <f>[1]!Table32353[[#This Row],[Giá đất ở điều chỉnh, bổ sung]]/[1]!Table32353[[#This Row],[Mức giá theo Quyết định 46/2019/ QĐ-UBND]]</f>
        <v>1.2976190476190477</v>
      </c>
      <c r="M315" s="538"/>
      <c r="N315" s="184"/>
      <c r="O315" s="184"/>
      <c r="P315" s="539"/>
    </row>
    <row r="316" spans="1:16" x14ac:dyDescent="0.35">
      <c r="A316" s="159"/>
      <c r="B316" s="180"/>
      <c r="C316" s="529" t="s">
        <v>16</v>
      </c>
      <c r="D316" s="530"/>
      <c r="E316" s="380">
        <f>[1]!Table32353[[#This Row],[Mức giá theo Quyết định 46/2019/ QĐ-UBND]]*1.1</f>
        <v>0</v>
      </c>
      <c r="F316" s="380"/>
      <c r="G316" s="127"/>
      <c r="H316" s="536"/>
      <c r="I316" s="536"/>
      <c r="J316" s="373"/>
      <c r="K316" s="537"/>
      <c r="L316" s="537"/>
      <c r="M316" s="538"/>
      <c r="N316" s="184"/>
      <c r="O316" s="184"/>
      <c r="P316" s="539"/>
    </row>
    <row r="317" spans="1:16" ht="31" x14ac:dyDescent="0.35">
      <c r="A317" s="159"/>
      <c r="B317" s="180">
        <v>1</v>
      </c>
      <c r="C317" s="534" t="s">
        <v>480</v>
      </c>
      <c r="D317" s="535">
        <v>12000</v>
      </c>
      <c r="E317" s="380">
        <f>[1]!Table32353[[#This Row],[Mức giá theo Quyết định 46/2019/ QĐ-UBND]]*1.1</f>
        <v>13200.000000000002</v>
      </c>
      <c r="F317" s="380">
        <f>[1]!Table32353[[#This Row],[Mức giá theo Quyết định 46/2019/ QĐ-UBND]]*1.3</f>
        <v>15600</v>
      </c>
      <c r="G317" s="127">
        <v>36000</v>
      </c>
      <c r="H317" s="536">
        <f>ROUND([1]!Table32353[[#This Row],[Mức giá theo Quyết định 46/2019/ QĐ-UBND]]*1.3,-2)</f>
        <v>15600</v>
      </c>
      <c r="I317" s="536">
        <f>ROUND([1]!Table32353[[#This Row],[Giá đất ở điều chỉnh, bổ sung]]*0.7,0)</f>
        <v>10920</v>
      </c>
      <c r="J317" s="373">
        <f>[1]!Table32353[[#This Row],[Giá đất ở điều chỉnh, bổ sung]]/[1]!Table32353[[#This Row],[Mức giá theo Quyết định 46/2019/ QĐ-UBND]]</f>
        <v>1.3</v>
      </c>
      <c r="K317" s="537"/>
      <c r="L317" s="537">
        <f>[1]!Table32353[[#This Row],[Giá đất ở điều chỉnh, bổ sung]]/[1]!Table32353[[#This Row],[Mức giá theo Quyết định 46/2019/ QĐ-UBND]]</f>
        <v>1.3</v>
      </c>
      <c r="M317" s="538"/>
      <c r="N317" s="184"/>
      <c r="O317" s="184"/>
      <c r="P317" s="539"/>
    </row>
    <row r="318" spans="1:16" x14ac:dyDescent="0.35">
      <c r="A318" s="159"/>
      <c r="B318" s="180">
        <v>2</v>
      </c>
      <c r="C318" s="534" t="s">
        <v>481</v>
      </c>
      <c r="D318" s="535">
        <v>3600</v>
      </c>
      <c r="E318" s="380">
        <f>[1]!Table32353[[#This Row],[Mức giá theo Quyết định 46/2019/ QĐ-UBND]]*1.1</f>
        <v>3960.0000000000005</v>
      </c>
      <c r="F318" s="380">
        <f>[1]!Table32353[[#This Row],[Mức giá theo Quyết định 46/2019/ QĐ-UBND]]*1.3</f>
        <v>4680</v>
      </c>
      <c r="G318" s="127">
        <v>10800</v>
      </c>
      <c r="H318" s="536">
        <f>ROUND([1]!Table32353[[#This Row],[Mức giá theo Quyết định 46/2019/ QĐ-UBND]]*1.3,-2)</f>
        <v>4700</v>
      </c>
      <c r="I318" s="536">
        <f>ROUND([1]!Table32353[[#This Row],[Giá đất ở điều chỉnh, bổ sung]]*0.7,0)</f>
        <v>3290</v>
      </c>
      <c r="J318" s="373">
        <f>[1]!Table32353[[#This Row],[Giá đất ở điều chỉnh, bổ sung]]/[1]!Table32353[[#This Row],[Mức giá theo Quyết định 46/2019/ QĐ-UBND]]</f>
        <v>1.3055555555555556</v>
      </c>
      <c r="K318" s="537"/>
      <c r="L318" s="537">
        <f>[1]!Table32353[[#This Row],[Giá đất ở điều chỉnh, bổ sung]]/[1]!Table32353[[#This Row],[Mức giá theo Quyết định 46/2019/ QĐ-UBND]]</f>
        <v>1.3055555555555556</v>
      </c>
      <c r="M318" s="538"/>
      <c r="N318" s="184"/>
      <c r="O318" s="184"/>
      <c r="P318" s="539"/>
    </row>
    <row r="319" spans="1:16" ht="28" x14ac:dyDescent="0.35">
      <c r="A319" s="159"/>
      <c r="B319" s="180">
        <v>3</v>
      </c>
      <c r="C319" s="534" t="s">
        <v>482</v>
      </c>
      <c r="D319" s="535">
        <v>4800</v>
      </c>
      <c r="E319" s="380">
        <f>[1]!Table32353[[#This Row],[Mức giá theo Quyết định 46/2019/ QĐ-UBND]]*1.1</f>
        <v>5280</v>
      </c>
      <c r="F319" s="380">
        <f>[1]!Table32353[[#This Row],[Mức giá theo Quyết định 46/2019/ QĐ-UBND]]*1.3</f>
        <v>6240</v>
      </c>
      <c r="G319" s="127">
        <v>14400</v>
      </c>
      <c r="H319" s="536">
        <f>ROUND([1]!Table32353[[#This Row],[Mức giá theo Quyết định 46/2019/ QĐ-UBND]]*1.3,-2)</f>
        <v>6200</v>
      </c>
      <c r="I319" s="536">
        <f>ROUND([1]!Table32353[[#This Row],[Giá đất ở điều chỉnh, bổ sung]]*0.7,0)</f>
        <v>4340</v>
      </c>
      <c r="J319" s="373">
        <f>[1]!Table32353[[#This Row],[Giá đất ở điều chỉnh, bổ sung]]/[1]!Table32353[[#This Row],[Mức giá theo Quyết định 46/2019/ QĐ-UBND]]</f>
        <v>1.2916666666666667</v>
      </c>
      <c r="K319" s="537"/>
      <c r="L319" s="537">
        <f>[1]!Table32353[[#This Row],[Giá đất ở điều chỉnh, bổ sung]]/[1]!Table32353[[#This Row],[Mức giá theo Quyết định 46/2019/ QĐ-UBND]]</f>
        <v>1.2916666666666667</v>
      </c>
      <c r="M319" s="538" t="s">
        <v>484</v>
      </c>
      <c r="N319" s="154"/>
      <c r="O319" s="154"/>
      <c r="P319" s="539" t="s">
        <v>483</v>
      </c>
    </row>
    <row r="320" spans="1:16" ht="45" x14ac:dyDescent="0.35">
      <c r="A320" s="159"/>
      <c r="B320" s="392" t="s">
        <v>485</v>
      </c>
      <c r="C320" s="529" t="s">
        <v>486</v>
      </c>
      <c r="D320" s="530"/>
      <c r="E320" s="380">
        <f>[1]!Table32353[[#This Row],[Mức giá theo Quyết định 46/2019/ QĐ-UBND]]*1.1</f>
        <v>0</v>
      </c>
      <c r="F320" s="380"/>
      <c r="G320" s="127"/>
      <c r="H320" s="536"/>
      <c r="I320" s="536"/>
      <c r="J320" s="373"/>
      <c r="K320" s="537"/>
      <c r="L320" s="537"/>
      <c r="M320" s="532"/>
      <c r="N320" s="184"/>
      <c r="O320" s="184"/>
      <c r="P320" s="533"/>
    </row>
    <row r="321" spans="1:16" ht="31" x14ac:dyDescent="0.35">
      <c r="A321" s="159"/>
      <c r="B321" s="180">
        <v>1</v>
      </c>
      <c r="C321" s="534" t="s">
        <v>487</v>
      </c>
      <c r="D321" s="535">
        <v>6600</v>
      </c>
      <c r="E321" s="380">
        <f>[1]!Table32353[[#This Row],[Mức giá theo Quyết định 46/2019/ QĐ-UBND]]*1.1</f>
        <v>7260.0000000000009</v>
      </c>
      <c r="F321" s="380">
        <f>[1]!Table32353[[#This Row],[Mức giá theo Quyết định 46/2019/ QĐ-UBND]]*1.3</f>
        <v>8580</v>
      </c>
      <c r="G321" s="127">
        <v>26400</v>
      </c>
      <c r="H321" s="536">
        <f>ROUND([1]!Table32353[[#This Row],[Mức giá theo Quyết định 46/2019/ QĐ-UBND]]*1.3,-2)</f>
        <v>8600</v>
      </c>
      <c r="I321" s="536">
        <f>ROUND([1]!Table32353[[#This Row],[Giá đất ở điều chỉnh, bổ sung]]*0.7,0)</f>
        <v>6020</v>
      </c>
      <c r="J321" s="373">
        <f>[1]!Table32353[[#This Row],[Giá đất ở điều chỉnh, bổ sung]]/[1]!Table32353[[#This Row],[Mức giá theo Quyết định 46/2019/ QĐ-UBND]]</f>
        <v>1.303030303030303</v>
      </c>
      <c r="K321" s="537"/>
      <c r="L321" s="537">
        <f>[1]!Table32353[[#This Row],[Giá đất ở điều chỉnh, bổ sung]]/[1]!Table32353[[#This Row],[Mức giá theo Quyết định 46/2019/ QĐ-UBND]]</f>
        <v>1.303030303030303</v>
      </c>
      <c r="M321" s="538"/>
      <c r="N321" s="184"/>
      <c r="O321" s="184"/>
      <c r="P321" s="539"/>
    </row>
    <row r="322" spans="1:16" ht="31" x14ac:dyDescent="0.35">
      <c r="A322" s="159"/>
      <c r="B322" s="180">
        <v>2</v>
      </c>
      <c r="C322" s="534" t="s">
        <v>488</v>
      </c>
      <c r="D322" s="535">
        <v>6000</v>
      </c>
      <c r="E322" s="380">
        <f>[1]!Table32353[[#This Row],[Mức giá theo Quyết định 46/2019/ QĐ-UBND]]*1.1</f>
        <v>6600.0000000000009</v>
      </c>
      <c r="F322" s="380">
        <f>[1]!Table32353[[#This Row],[Mức giá theo Quyết định 46/2019/ QĐ-UBND]]*1.3</f>
        <v>7800</v>
      </c>
      <c r="G322" s="127">
        <v>24000</v>
      </c>
      <c r="H322" s="536">
        <f>ROUND([1]!Table32353[[#This Row],[Mức giá theo Quyết định 46/2019/ QĐ-UBND]]*1.3,-2)</f>
        <v>7800</v>
      </c>
      <c r="I322" s="536">
        <f>ROUND([1]!Table32353[[#This Row],[Giá đất ở điều chỉnh, bổ sung]]*0.7,0)</f>
        <v>5460</v>
      </c>
      <c r="J322" s="373">
        <f>[1]!Table32353[[#This Row],[Giá đất ở điều chỉnh, bổ sung]]/[1]!Table32353[[#This Row],[Mức giá theo Quyết định 46/2019/ QĐ-UBND]]</f>
        <v>1.3</v>
      </c>
      <c r="K322" s="537"/>
      <c r="L322" s="537">
        <f>[1]!Table32353[[#This Row],[Giá đất ở điều chỉnh, bổ sung]]/[1]!Table32353[[#This Row],[Mức giá theo Quyết định 46/2019/ QĐ-UBND]]</f>
        <v>1.3</v>
      </c>
      <c r="M322" s="538"/>
      <c r="N322" s="154"/>
      <c r="O322" s="154"/>
      <c r="P322" s="539"/>
    </row>
    <row r="323" spans="1:16" ht="45" x14ac:dyDescent="0.35">
      <c r="A323" s="159"/>
      <c r="B323" s="392" t="s">
        <v>489</v>
      </c>
      <c r="C323" s="529" t="s">
        <v>490</v>
      </c>
      <c r="D323" s="530"/>
      <c r="E323" s="380">
        <f>[1]!Table32353[[#This Row],[Mức giá theo Quyết định 46/2019/ QĐ-UBND]]*1.1</f>
        <v>0</v>
      </c>
      <c r="F323" s="380"/>
      <c r="G323" s="127"/>
      <c r="H323" s="536"/>
      <c r="I323" s="536"/>
      <c r="J323" s="373"/>
      <c r="K323" s="537"/>
      <c r="L323" s="537"/>
      <c r="M323" s="532"/>
      <c r="N323" s="184"/>
      <c r="O323" s="184"/>
      <c r="P323" s="533"/>
    </row>
    <row r="324" spans="1:16" x14ac:dyDescent="0.35">
      <c r="A324" s="159"/>
      <c r="B324" s="180">
        <v>1</v>
      </c>
      <c r="C324" s="534" t="s">
        <v>15</v>
      </c>
      <c r="D324" s="535">
        <v>6000</v>
      </c>
      <c r="E324" s="380">
        <f>[1]!Table32353[[#This Row],[Mức giá theo Quyết định 46/2019/ QĐ-UBND]]*1.1</f>
        <v>6600.0000000000009</v>
      </c>
      <c r="F324" s="380">
        <f>[1]!Table32353[[#This Row],[Mức giá theo Quyết định 46/2019/ QĐ-UBND]]*1.3</f>
        <v>7800</v>
      </c>
      <c r="G324" s="127">
        <v>24000</v>
      </c>
      <c r="H324" s="536">
        <f>ROUND([1]!Table32353[[#This Row],[Mức giá theo Quyết định 46/2019/ QĐ-UBND]]*1.3,-2)</f>
        <v>7800</v>
      </c>
      <c r="I324" s="536">
        <f>ROUND([1]!Table32353[[#This Row],[Giá đất ở điều chỉnh, bổ sung]]*0.7,0)</f>
        <v>5460</v>
      </c>
      <c r="J324" s="373">
        <f>[1]!Table32353[[#This Row],[Giá đất ở điều chỉnh, bổ sung]]/[1]!Table32353[[#This Row],[Mức giá theo Quyết định 46/2019/ QĐ-UBND]]</f>
        <v>1.3</v>
      </c>
      <c r="K324" s="537"/>
      <c r="L324" s="537">
        <f>[1]!Table32353[[#This Row],[Giá đất ở điều chỉnh, bổ sung]]/[1]!Table32353[[#This Row],[Mức giá theo Quyết định 46/2019/ QĐ-UBND]]</f>
        <v>1.3</v>
      </c>
      <c r="M324" s="538"/>
      <c r="N324" s="154"/>
      <c r="O324" s="154"/>
      <c r="P324" s="539"/>
    </row>
    <row r="325" spans="1:16" ht="30" x14ac:dyDescent="0.35">
      <c r="A325" s="159"/>
      <c r="B325" s="392" t="s">
        <v>491</v>
      </c>
      <c r="C325" s="529" t="s">
        <v>492</v>
      </c>
      <c r="D325" s="530"/>
      <c r="E325" s="380">
        <f>[1]!Table32353[[#This Row],[Mức giá theo Quyết định 46/2019/ QĐ-UBND]]*1.1</f>
        <v>0</v>
      </c>
      <c r="F325" s="380"/>
      <c r="G325" s="127"/>
      <c r="H325" s="536"/>
      <c r="I325" s="536"/>
      <c r="J325" s="373"/>
      <c r="K325" s="537"/>
      <c r="L325" s="537"/>
      <c r="M325" s="532"/>
      <c r="N325" s="184"/>
      <c r="O325" s="184"/>
      <c r="P325" s="533"/>
    </row>
    <row r="326" spans="1:16" x14ac:dyDescent="0.35">
      <c r="A326" s="159"/>
      <c r="B326" s="180">
        <v>1</v>
      </c>
      <c r="C326" s="534" t="s">
        <v>15</v>
      </c>
      <c r="D326" s="535">
        <v>5000</v>
      </c>
      <c r="E326" s="380">
        <f>[1]!Table32353[[#This Row],[Mức giá theo Quyết định 46/2019/ QĐ-UBND]]*1.1</f>
        <v>5500</v>
      </c>
      <c r="F326" s="380">
        <f>[1]!Table32353[[#This Row],[Mức giá theo Quyết định 46/2019/ QĐ-UBND]]*1.3</f>
        <v>6500</v>
      </c>
      <c r="G326" s="127">
        <v>20000</v>
      </c>
      <c r="H326" s="536">
        <f>ROUND([1]!Table32353[[#This Row],[Mức giá theo Quyết định 46/2019/ QĐ-UBND]]*1.3,-2)</f>
        <v>6500</v>
      </c>
      <c r="I326" s="536">
        <f>ROUND([1]!Table32353[[#This Row],[Giá đất ở điều chỉnh, bổ sung]]*0.7,0)</f>
        <v>4550</v>
      </c>
      <c r="J326" s="373">
        <f>[1]!Table32353[[#This Row],[Giá đất ở điều chỉnh, bổ sung]]/[1]!Table32353[[#This Row],[Mức giá theo Quyết định 46/2019/ QĐ-UBND]]</f>
        <v>1.3</v>
      </c>
      <c r="K326" s="537"/>
      <c r="L326" s="537">
        <f>[1]!Table32353[[#This Row],[Giá đất ở điều chỉnh, bổ sung]]/[1]!Table32353[[#This Row],[Mức giá theo Quyết định 46/2019/ QĐ-UBND]]</f>
        <v>1.3</v>
      </c>
      <c r="M326" s="538"/>
      <c r="N326" s="154"/>
      <c r="O326" s="154"/>
      <c r="P326" s="539"/>
    </row>
    <row r="327" spans="1:16" ht="30" x14ac:dyDescent="0.35">
      <c r="A327" s="159"/>
      <c r="B327" s="392" t="s">
        <v>493</v>
      </c>
      <c r="C327" s="529" t="s">
        <v>494</v>
      </c>
      <c r="D327" s="530"/>
      <c r="E327" s="380">
        <f>[1]!Table32353[[#This Row],[Mức giá theo Quyết định 46/2019/ QĐ-UBND]]*1.1</f>
        <v>0</v>
      </c>
      <c r="F327" s="380"/>
      <c r="G327" s="127"/>
      <c r="H327" s="536"/>
      <c r="I327" s="536"/>
      <c r="J327" s="373"/>
      <c r="K327" s="537"/>
      <c r="L327" s="537"/>
      <c r="M327" s="532"/>
      <c r="N327" s="184"/>
      <c r="O327" s="184"/>
      <c r="P327" s="533"/>
    </row>
    <row r="328" spans="1:16" x14ac:dyDescent="0.35">
      <c r="A328" s="159"/>
      <c r="B328" s="180">
        <v>1</v>
      </c>
      <c r="C328" s="534" t="s">
        <v>15</v>
      </c>
      <c r="D328" s="535">
        <v>5400</v>
      </c>
      <c r="E328" s="380">
        <f>[1]!Table32353[[#This Row],[Mức giá theo Quyết định 46/2019/ QĐ-UBND]]*1.1</f>
        <v>5940.0000000000009</v>
      </c>
      <c r="F328" s="380">
        <f>[1]!Table32353[[#This Row],[Mức giá theo Quyết định 46/2019/ QĐ-UBND]]*1.3</f>
        <v>7020</v>
      </c>
      <c r="G328" s="127">
        <v>21600</v>
      </c>
      <c r="H328" s="536">
        <f>ROUND([1]!Table32353[[#This Row],[Mức giá theo Quyết định 46/2019/ QĐ-UBND]]*1.3,-2)</f>
        <v>7000</v>
      </c>
      <c r="I328" s="536">
        <f>ROUND([1]!Table32353[[#This Row],[Giá đất ở điều chỉnh, bổ sung]]*0.7,0)</f>
        <v>4900</v>
      </c>
      <c r="J328" s="373">
        <f>[1]!Table32353[[#This Row],[Giá đất ở điều chỉnh, bổ sung]]/[1]!Table32353[[#This Row],[Mức giá theo Quyết định 46/2019/ QĐ-UBND]]</f>
        <v>1.2962962962962963</v>
      </c>
      <c r="K328" s="537"/>
      <c r="L328" s="537">
        <f>[1]!Table32353[[#This Row],[Giá đất ở điều chỉnh, bổ sung]]/[1]!Table32353[[#This Row],[Mức giá theo Quyết định 46/2019/ QĐ-UBND]]</f>
        <v>1.2962962962962963</v>
      </c>
      <c r="M328" s="538"/>
      <c r="N328" s="154"/>
      <c r="O328" s="154"/>
      <c r="P328" s="539"/>
    </row>
    <row r="329" spans="1:16" ht="30" x14ac:dyDescent="0.35">
      <c r="A329" s="159"/>
      <c r="B329" s="392" t="s">
        <v>495</v>
      </c>
      <c r="C329" s="529" t="s">
        <v>496</v>
      </c>
      <c r="D329" s="530"/>
      <c r="E329" s="380">
        <f>[1]!Table32353[[#This Row],[Mức giá theo Quyết định 46/2019/ QĐ-UBND]]*1.1</f>
        <v>0</v>
      </c>
      <c r="F329" s="380"/>
      <c r="G329" s="127"/>
      <c r="H329" s="536"/>
      <c r="I329" s="536"/>
      <c r="J329" s="373"/>
      <c r="K329" s="537"/>
      <c r="L329" s="537"/>
      <c r="M329" s="532"/>
      <c r="N329" s="184"/>
      <c r="O329" s="184"/>
      <c r="P329" s="533"/>
    </row>
    <row r="330" spans="1:16" x14ac:dyDescent="0.35">
      <c r="A330" s="159"/>
      <c r="B330" s="180">
        <v>1</v>
      </c>
      <c r="C330" s="534" t="s">
        <v>15</v>
      </c>
      <c r="D330" s="535">
        <v>6000</v>
      </c>
      <c r="E330" s="380">
        <f>[1]!Table32353[[#This Row],[Mức giá theo Quyết định 46/2019/ QĐ-UBND]]*1.1</f>
        <v>6600.0000000000009</v>
      </c>
      <c r="F330" s="380">
        <f>[1]!Table32353[[#This Row],[Mức giá theo Quyết định 46/2019/ QĐ-UBND]]*1.3</f>
        <v>7800</v>
      </c>
      <c r="G330" s="127">
        <v>24000</v>
      </c>
      <c r="H330" s="536">
        <f>ROUND([1]!Table32353[[#This Row],[Mức giá theo Quyết định 46/2019/ QĐ-UBND]]*1.3,-2)</f>
        <v>7800</v>
      </c>
      <c r="I330" s="536">
        <f>ROUND([1]!Table32353[[#This Row],[Giá đất ở điều chỉnh, bổ sung]]*0.7,0)</f>
        <v>5460</v>
      </c>
      <c r="J330" s="373">
        <f>[1]!Table32353[[#This Row],[Giá đất ở điều chỉnh, bổ sung]]/[1]!Table32353[[#This Row],[Mức giá theo Quyết định 46/2019/ QĐ-UBND]]</f>
        <v>1.3</v>
      </c>
      <c r="K330" s="537"/>
      <c r="L330" s="537">
        <f>[1]!Table32353[[#This Row],[Giá đất ở điều chỉnh, bổ sung]]/[1]!Table32353[[#This Row],[Mức giá theo Quyết định 46/2019/ QĐ-UBND]]</f>
        <v>1.3</v>
      </c>
      <c r="M330" s="538"/>
      <c r="N330" s="154"/>
      <c r="O330" s="154"/>
      <c r="P330" s="539"/>
    </row>
    <row r="331" spans="1:16" ht="30" x14ac:dyDescent="0.35">
      <c r="A331" s="159"/>
      <c r="B331" s="392" t="s">
        <v>497</v>
      </c>
      <c r="C331" s="529" t="s">
        <v>498</v>
      </c>
      <c r="D331" s="530"/>
      <c r="E331" s="380">
        <f>[1]!Table32353[[#This Row],[Mức giá theo Quyết định 46/2019/ QĐ-UBND]]*1.1</f>
        <v>0</v>
      </c>
      <c r="F331" s="380"/>
      <c r="G331" s="127"/>
      <c r="H331" s="536"/>
      <c r="I331" s="536"/>
      <c r="J331" s="373"/>
      <c r="K331" s="537"/>
      <c r="L331" s="537"/>
      <c r="M331" s="532"/>
      <c r="N331" s="184"/>
      <c r="O331" s="184"/>
      <c r="P331" s="533"/>
    </row>
    <row r="332" spans="1:16" x14ac:dyDescent="0.35">
      <c r="A332" s="159"/>
      <c r="B332" s="180">
        <v>1</v>
      </c>
      <c r="C332" s="534" t="s">
        <v>499</v>
      </c>
      <c r="D332" s="535">
        <v>20000</v>
      </c>
      <c r="E332" s="380">
        <f>[1]!Table32353[[#This Row],[Mức giá theo Quyết định 46/2019/ QĐ-UBND]]*1.1</f>
        <v>22000</v>
      </c>
      <c r="F332" s="380">
        <f>[1]!Table32353[[#This Row],[Mức giá theo Quyết định 46/2019/ QĐ-UBND]]*1.3</f>
        <v>26000</v>
      </c>
      <c r="G332" s="127">
        <v>80000</v>
      </c>
      <c r="H332" s="536">
        <f>ROUND([1]!Table32353[[#This Row],[Mức giá theo Quyết định 46/2019/ QĐ-UBND]]*1.3,-2)</f>
        <v>26000</v>
      </c>
      <c r="I332" s="536">
        <f>ROUND([1]!Table32353[[#This Row],[Giá đất ở điều chỉnh, bổ sung]]*0.7,0)</f>
        <v>18200</v>
      </c>
      <c r="J332" s="373">
        <f>[1]!Table32353[[#This Row],[Giá đất ở điều chỉnh, bổ sung]]/[1]!Table32353[[#This Row],[Mức giá theo Quyết định 46/2019/ QĐ-UBND]]</f>
        <v>1.3</v>
      </c>
      <c r="K332" s="537"/>
      <c r="L332" s="537">
        <f>[1]!Table32353[[#This Row],[Giá đất ở điều chỉnh, bổ sung]]/[1]!Table32353[[#This Row],[Mức giá theo Quyết định 46/2019/ QĐ-UBND]]</f>
        <v>1.3</v>
      </c>
      <c r="M332" s="538"/>
      <c r="N332" s="184"/>
      <c r="O332" s="184"/>
      <c r="P332" s="539"/>
    </row>
    <row r="333" spans="1:16" ht="31" x14ac:dyDescent="0.35">
      <c r="A333" s="159"/>
      <c r="B333" s="180">
        <v>2</v>
      </c>
      <c r="C333" s="534" t="s">
        <v>500</v>
      </c>
      <c r="D333" s="535">
        <v>17000</v>
      </c>
      <c r="E333" s="380">
        <f>[1]!Table32353[[#This Row],[Mức giá theo Quyết định 46/2019/ QĐ-UBND]]*1.1</f>
        <v>18700</v>
      </c>
      <c r="F333" s="380">
        <f>[1]!Table32353[[#This Row],[Mức giá theo Quyết định 46/2019/ QĐ-UBND]]*1.3</f>
        <v>22100</v>
      </c>
      <c r="G333" s="127">
        <v>68000</v>
      </c>
      <c r="H333" s="536">
        <f>ROUND([1]!Table32353[[#This Row],[Mức giá theo Quyết định 46/2019/ QĐ-UBND]]*1.3,-2)</f>
        <v>22100</v>
      </c>
      <c r="I333" s="536">
        <f>ROUND([1]!Table32353[[#This Row],[Giá đất ở điều chỉnh, bổ sung]]*0.7,0)</f>
        <v>15470</v>
      </c>
      <c r="J333" s="373">
        <f>[1]!Table32353[[#This Row],[Giá đất ở điều chỉnh, bổ sung]]/[1]!Table32353[[#This Row],[Mức giá theo Quyết định 46/2019/ QĐ-UBND]]</f>
        <v>1.3</v>
      </c>
      <c r="K333" s="537"/>
      <c r="L333" s="537">
        <f>[1]!Table32353[[#This Row],[Giá đất ở điều chỉnh, bổ sung]]/[1]!Table32353[[#This Row],[Mức giá theo Quyết định 46/2019/ QĐ-UBND]]</f>
        <v>1.3</v>
      </c>
      <c r="M333" s="538"/>
      <c r="N333" s="184"/>
      <c r="O333" s="184"/>
      <c r="P333" s="539"/>
    </row>
    <row r="334" spans="1:16" ht="31" x14ac:dyDescent="0.35">
      <c r="A334" s="159"/>
      <c r="B334" s="180">
        <v>3</v>
      </c>
      <c r="C334" s="534" t="s">
        <v>501</v>
      </c>
      <c r="D334" s="535">
        <v>15999.999999999998</v>
      </c>
      <c r="E334" s="380">
        <f>[1]!Table32353[[#This Row],[Mức giá theo Quyết định 46/2019/ QĐ-UBND]]*1.1</f>
        <v>17600</v>
      </c>
      <c r="F334" s="380">
        <f>[1]!Table32353[[#This Row],[Mức giá theo Quyết định 46/2019/ QĐ-UBND]]*1.3</f>
        <v>20800</v>
      </c>
      <c r="G334" s="127">
        <v>64000</v>
      </c>
      <c r="H334" s="536">
        <f>ROUND([1]!Table32353[[#This Row],[Mức giá theo Quyết định 46/2019/ QĐ-UBND]]*1.3,-2)</f>
        <v>20800</v>
      </c>
      <c r="I334" s="536">
        <f>ROUND([1]!Table32353[[#This Row],[Giá đất ở điều chỉnh, bổ sung]]*0.7,0)</f>
        <v>14560</v>
      </c>
      <c r="J334" s="373">
        <f>[1]!Table32353[[#This Row],[Giá đất ở điều chỉnh, bổ sung]]/[1]!Table32353[[#This Row],[Mức giá theo Quyết định 46/2019/ QĐ-UBND]]</f>
        <v>1.3</v>
      </c>
      <c r="K334" s="537"/>
      <c r="L334" s="537">
        <f>[1]!Table32353[[#This Row],[Giá đất ở điều chỉnh, bổ sung]]/[1]!Table32353[[#This Row],[Mức giá theo Quyết định 46/2019/ QĐ-UBND]]</f>
        <v>1.3</v>
      </c>
      <c r="M334" s="538"/>
      <c r="N334" s="184"/>
      <c r="O334" s="184"/>
      <c r="P334" s="539"/>
    </row>
    <row r="335" spans="1:16" x14ac:dyDescent="0.35">
      <c r="A335" s="159"/>
      <c r="B335" s="180"/>
      <c r="C335" s="529" t="s">
        <v>16</v>
      </c>
      <c r="D335" s="530"/>
      <c r="E335" s="380">
        <f>[1]!Table32353[[#This Row],[Mức giá theo Quyết định 46/2019/ QĐ-UBND]]*1.1</f>
        <v>0</v>
      </c>
      <c r="F335" s="380"/>
      <c r="G335" s="127"/>
      <c r="H335" s="536"/>
      <c r="I335" s="536"/>
      <c r="J335" s="373"/>
      <c r="K335" s="537"/>
      <c r="L335" s="537"/>
      <c r="M335" s="538"/>
      <c r="N335" s="184"/>
      <c r="O335" s="184"/>
      <c r="P335" s="539"/>
    </row>
    <row r="336" spans="1:16" ht="31" x14ac:dyDescent="0.35">
      <c r="A336" s="159"/>
      <c r="B336" s="180">
        <v>1</v>
      </c>
      <c r="C336" s="534" t="s">
        <v>502</v>
      </c>
      <c r="D336" s="535">
        <v>6000</v>
      </c>
      <c r="E336" s="380">
        <f>[1]!Table32353[[#This Row],[Mức giá theo Quyết định 46/2019/ QĐ-UBND]]*1.1</f>
        <v>6600.0000000000009</v>
      </c>
      <c r="F336" s="380">
        <f>[1]!Table32353[[#This Row],[Mức giá theo Quyết định 46/2019/ QĐ-UBND]]*1.3</f>
        <v>7800</v>
      </c>
      <c r="G336" s="127">
        <v>18000</v>
      </c>
      <c r="H336" s="536">
        <f>ROUND([1]!Table32353[[#This Row],[Mức giá theo Quyết định 46/2019/ QĐ-UBND]]*1.35,-2)</f>
        <v>8100</v>
      </c>
      <c r="I336" s="536">
        <f>ROUND([1]!Table32353[[#This Row],[Giá đất ở điều chỉnh, bổ sung]]*0.7,0)</f>
        <v>5670</v>
      </c>
      <c r="J336" s="373">
        <f>[1]!Table32353[[#This Row],[Giá đất ở điều chỉnh, bổ sung]]/[1]!Table32353[[#This Row],[Mức giá theo Quyết định 46/2019/ QĐ-UBND]]</f>
        <v>1.35</v>
      </c>
      <c r="K336" s="540" t="s">
        <v>91</v>
      </c>
      <c r="L336" s="540">
        <f>[1]!Table32353[[#This Row],[Giá đất ở điều chỉnh, bổ sung]]/[1]!Table32353[[#This Row],[Mức giá theo Quyết định 46/2019/ QĐ-UBND]]</f>
        <v>1.35</v>
      </c>
      <c r="M336" s="538" t="s">
        <v>5407</v>
      </c>
      <c r="N336" s="184"/>
      <c r="O336" s="184"/>
      <c r="P336" s="539" t="s">
        <v>5407</v>
      </c>
    </row>
    <row r="337" spans="1:16" ht="31" x14ac:dyDescent="0.35">
      <c r="A337" s="159"/>
      <c r="B337" s="180">
        <v>2</v>
      </c>
      <c r="C337" s="534" t="s">
        <v>503</v>
      </c>
      <c r="D337" s="535">
        <v>6000</v>
      </c>
      <c r="E337" s="380">
        <f>[1]!Table32353[[#This Row],[Mức giá theo Quyết định 46/2019/ QĐ-UBND]]*1.1</f>
        <v>6600.0000000000009</v>
      </c>
      <c r="F337" s="380">
        <f>[1]!Table32353[[#This Row],[Mức giá theo Quyết định 46/2019/ QĐ-UBND]]*1.3</f>
        <v>7800</v>
      </c>
      <c r="G337" s="127">
        <v>18000</v>
      </c>
      <c r="H337" s="536">
        <f>ROUND([1]!Table32353[[#This Row],[Mức giá theo Quyết định 46/2019/ QĐ-UBND]]*1.35,-2)</f>
        <v>8100</v>
      </c>
      <c r="I337" s="536">
        <f>ROUND([1]!Table32353[[#This Row],[Giá đất ở điều chỉnh, bổ sung]]*0.7,0)</f>
        <v>5670</v>
      </c>
      <c r="J337" s="373">
        <f>[1]!Table32353[[#This Row],[Giá đất ở điều chỉnh, bổ sung]]/[1]!Table32353[[#This Row],[Mức giá theo Quyết định 46/2019/ QĐ-UBND]]</f>
        <v>1.35</v>
      </c>
      <c r="K337" s="540" t="s">
        <v>91</v>
      </c>
      <c r="L337" s="540">
        <f>[1]!Table32353[[#This Row],[Giá đất ở điều chỉnh, bổ sung]]/[1]!Table32353[[#This Row],[Mức giá theo Quyết định 46/2019/ QĐ-UBND]]</f>
        <v>1.35</v>
      </c>
      <c r="M337" s="538"/>
      <c r="N337" s="184"/>
      <c r="O337" s="184"/>
      <c r="P337" s="539"/>
    </row>
    <row r="338" spans="1:16" ht="46.5" x14ac:dyDescent="0.35">
      <c r="A338" s="159"/>
      <c r="B338" s="180">
        <v>3</v>
      </c>
      <c r="C338" s="534" t="s">
        <v>504</v>
      </c>
      <c r="D338" s="535">
        <v>4800</v>
      </c>
      <c r="E338" s="380">
        <f>[1]!Table32353[[#This Row],[Mức giá theo Quyết định 46/2019/ QĐ-UBND]]*1.1</f>
        <v>5280</v>
      </c>
      <c r="F338" s="380">
        <f>[1]!Table32353[[#This Row],[Mức giá theo Quyết định 46/2019/ QĐ-UBND]]*1.3</f>
        <v>6240</v>
      </c>
      <c r="G338" s="127">
        <v>14400</v>
      </c>
      <c r="H338" s="536">
        <f>ROUND([1]!Table32353[[#This Row],[Mức giá theo Quyết định 46/2019/ QĐ-UBND]]*1.3,-2)</f>
        <v>6200</v>
      </c>
      <c r="I338" s="536">
        <f>ROUND([1]!Table32353[[#This Row],[Giá đất ở điều chỉnh, bổ sung]]*0.7,0)</f>
        <v>4340</v>
      </c>
      <c r="J338" s="373">
        <f>[1]!Table32353[[#This Row],[Giá đất ở điều chỉnh, bổ sung]]/[1]!Table32353[[#This Row],[Mức giá theo Quyết định 46/2019/ QĐ-UBND]]</f>
        <v>1.2916666666666667</v>
      </c>
      <c r="K338" s="537"/>
      <c r="L338" s="537">
        <f>[1]!Table32353[[#This Row],[Giá đất ở điều chỉnh, bổ sung]]/[1]!Table32353[[#This Row],[Mức giá theo Quyết định 46/2019/ QĐ-UBND]]</f>
        <v>1.2916666666666667</v>
      </c>
      <c r="M338" s="538"/>
      <c r="N338" s="184"/>
      <c r="O338" s="184"/>
      <c r="P338" s="539"/>
    </row>
    <row r="339" spans="1:16" x14ac:dyDescent="0.35">
      <c r="A339" s="159"/>
      <c r="B339" s="180">
        <v>4</v>
      </c>
      <c r="C339" s="534" t="s">
        <v>505</v>
      </c>
      <c r="D339" s="535">
        <v>4800</v>
      </c>
      <c r="E339" s="380">
        <f>[1]!Table32353[[#This Row],[Mức giá theo Quyết định 46/2019/ QĐ-UBND]]*1.1</f>
        <v>5280</v>
      </c>
      <c r="F339" s="380">
        <f>[1]!Table32353[[#This Row],[Mức giá theo Quyết định 46/2019/ QĐ-UBND]]*1.3</f>
        <v>6240</v>
      </c>
      <c r="G339" s="127">
        <v>14400</v>
      </c>
      <c r="H339" s="536">
        <f>ROUND([1]!Table32353[[#This Row],[Mức giá theo Quyết định 46/2019/ QĐ-UBND]]*1.3,-2)</f>
        <v>6200</v>
      </c>
      <c r="I339" s="536">
        <f>ROUND([1]!Table32353[[#This Row],[Giá đất ở điều chỉnh, bổ sung]]*0.7,0)</f>
        <v>4340</v>
      </c>
      <c r="J339" s="373">
        <f>[1]!Table32353[[#This Row],[Giá đất ở điều chỉnh, bổ sung]]/[1]!Table32353[[#This Row],[Mức giá theo Quyết định 46/2019/ QĐ-UBND]]</f>
        <v>1.2916666666666667</v>
      </c>
      <c r="K339" s="537"/>
      <c r="L339" s="537">
        <f>[1]!Table32353[[#This Row],[Giá đất ở điều chỉnh, bổ sung]]/[1]!Table32353[[#This Row],[Mức giá theo Quyết định 46/2019/ QĐ-UBND]]</f>
        <v>1.2916666666666667</v>
      </c>
      <c r="M339" s="538"/>
      <c r="N339" s="184"/>
      <c r="O339" s="184"/>
      <c r="P339" s="539"/>
    </row>
    <row r="340" spans="1:16" x14ac:dyDescent="0.35">
      <c r="A340" s="159"/>
      <c r="B340" s="180">
        <v>5</v>
      </c>
      <c r="C340" s="534" t="s">
        <v>506</v>
      </c>
      <c r="D340" s="535"/>
      <c r="E340" s="380">
        <f>[1]!Table32353[[#This Row],[Mức giá theo Quyết định 46/2019/ QĐ-UBND]]*1.1</f>
        <v>0</v>
      </c>
      <c r="F340" s="380"/>
      <c r="G340" s="127"/>
      <c r="H340" s="536"/>
      <c r="I340" s="536"/>
      <c r="J340" s="373"/>
      <c r="K340" s="537"/>
      <c r="L340" s="537"/>
      <c r="M340" s="538" t="s">
        <v>508</v>
      </c>
      <c r="N340" s="184"/>
      <c r="O340" s="184"/>
      <c r="P340" s="539" t="s">
        <v>507</v>
      </c>
    </row>
    <row r="341" spans="1:16" x14ac:dyDescent="0.35">
      <c r="A341" s="159"/>
      <c r="B341" s="180" t="s">
        <v>509</v>
      </c>
      <c r="C341" s="534" t="s">
        <v>510</v>
      </c>
      <c r="D341" s="535">
        <v>5400</v>
      </c>
      <c r="E341" s="380">
        <f>[1]!Table32353[[#This Row],[Mức giá theo Quyết định 46/2019/ QĐ-UBND]]*1.1</f>
        <v>5940.0000000000009</v>
      </c>
      <c r="F341" s="380">
        <f>[1]!Table32353[[#This Row],[Mức giá theo Quyết định 46/2019/ QĐ-UBND]]*1.3</f>
        <v>7020</v>
      </c>
      <c r="G341" s="127">
        <v>16200</v>
      </c>
      <c r="H341" s="536">
        <f>ROUND([1]!Table32353[[#This Row],[Mức giá theo Quyết định 46/2019/ QĐ-UBND]]*1.3,-2)</f>
        <v>7000</v>
      </c>
      <c r="I341" s="536">
        <f>ROUND([1]!Table32353[[#This Row],[Giá đất ở điều chỉnh, bổ sung]]*0.7,0)</f>
        <v>4900</v>
      </c>
      <c r="J341" s="373">
        <f>[1]!Table32353[[#This Row],[Giá đất ở điều chỉnh, bổ sung]]/[1]!Table32353[[#This Row],[Mức giá theo Quyết định 46/2019/ QĐ-UBND]]</f>
        <v>1.2962962962962963</v>
      </c>
      <c r="K341" s="537"/>
      <c r="L341" s="537">
        <f>[1]!Table32353[[#This Row],[Giá đất ở điều chỉnh, bổ sung]]/[1]!Table32353[[#This Row],[Mức giá theo Quyết định 46/2019/ QĐ-UBND]]</f>
        <v>1.2962962962962963</v>
      </c>
      <c r="M341" s="538"/>
      <c r="N341" s="184"/>
      <c r="O341" s="184"/>
      <c r="P341" s="539"/>
    </row>
    <row r="342" spans="1:16" x14ac:dyDescent="0.35">
      <c r="A342" s="159"/>
      <c r="B342" s="180" t="s">
        <v>511</v>
      </c>
      <c r="C342" s="534" t="s">
        <v>512</v>
      </c>
      <c r="D342" s="535">
        <v>3600</v>
      </c>
      <c r="E342" s="380">
        <f>[1]!Table32353[[#This Row],[Mức giá theo Quyết định 46/2019/ QĐ-UBND]]*1.1</f>
        <v>3960.0000000000005</v>
      </c>
      <c r="F342" s="380">
        <f>[1]!Table32353[[#This Row],[Mức giá theo Quyết định 46/2019/ QĐ-UBND]]*1.3</f>
        <v>4680</v>
      </c>
      <c r="G342" s="127">
        <v>10800</v>
      </c>
      <c r="H342" s="536">
        <f>ROUND([1]!Table32353[[#This Row],[Mức giá theo Quyết định 46/2019/ QĐ-UBND]]*1.3,-2)</f>
        <v>4700</v>
      </c>
      <c r="I342" s="536">
        <f>ROUND([1]!Table32353[[#This Row],[Giá đất ở điều chỉnh, bổ sung]]*0.7,0)</f>
        <v>3290</v>
      </c>
      <c r="J342" s="373">
        <f>[1]!Table32353[[#This Row],[Giá đất ở điều chỉnh, bổ sung]]/[1]!Table32353[[#This Row],[Mức giá theo Quyết định 46/2019/ QĐ-UBND]]</f>
        <v>1.3055555555555556</v>
      </c>
      <c r="K342" s="537"/>
      <c r="L342" s="537">
        <f>[1]!Table32353[[#This Row],[Giá đất ở điều chỉnh, bổ sung]]/[1]!Table32353[[#This Row],[Mức giá theo Quyết định 46/2019/ QĐ-UBND]]</f>
        <v>1.3055555555555556</v>
      </c>
      <c r="M342" s="538"/>
      <c r="N342" s="184"/>
      <c r="O342" s="184"/>
      <c r="P342" s="539"/>
    </row>
    <row r="343" spans="1:16" x14ac:dyDescent="0.35">
      <c r="A343" s="159"/>
      <c r="B343" s="180">
        <v>6</v>
      </c>
      <c r="C343" s="534" t="s">
        <v>513</v>
      </c>
      <c r="D343" s="535"/>
      <c r="E343" s="380">
        <f>[1]!Table32353[[#This Row],[Mức giá theo Quyết định 46/2019/ QĐ-UBND]]*1.1</f>
        <v>0</v>
      </c>
      <c r="F343" s="380"/>
      <c r="G343" s="127"/>
      <c r="H343" s="536"/>
      <c r="I343" s="536"/>
      <c r="J343" s="373"/>
      <c r="K343" s="537"/>
      <c r="L343" s="537"/>
      <c r="M343" s="538" t="s">
        <v>515</v>
      </c>
      <c r="N343" s="184"/>
      <c r="O343" s="184"/>
      <c r="P343" s="539" t="s">
        <v>514</v>
      </c>
    </row>
    <row r="344" spans="1:16" x14ac:dyDescent="0.35">
      <c r="A344" s="159"/>
      <c r="B344" s="180" t="s">
        <v>327</v>
      </c>
      <c r="C344" s="534" t="s">
        <v>516</v>
      </c>
      <c r="D344" s="535">
        <v>6000</v>
      </c>
      <c r="E344" s="380">
        <f>[1]!Table32353[[#This Row],[Mức giá theo Quyết định 46/2019/ QĐ-UBND]]*1.1</f>
        <v>6600.0000000000009</v>
      </c>
      <c r="F344" s="380">
        <f>[1]!Table32353[[#This Row],[Mức giá theo Quyết định 46/2019/ QĐ-UBND]]*1.3</f>
        <v>7800</v>
      </c>
      <c r="G344" s="127">
        <v>18000</v>
      </c>
      <c r="H344" s="536">
        <f>ROUND([1]!Table32353[[#This Row],[Mức giá theo Quyết định 46/2019/ QĐ-UBND]]*1.3,-2)</f>
        <v>7800</v>
      </c>
      <c r="I344" s="536">
        <f>ROUND([1]!Table32353[[#This Row],[Giá đất ở điều chỉnh, bổ sung]]*0.7,0)</f>
        <v>5460</v>
      </c>
      <c r="J344" s="373">
        <f>[1]!Table32353[[#This Row],[Giá đất ở điều chỉnh, bổ sung]]/[1]!Table32353[[#This Row],[Mức giá theo Quyết định 46/2019/ QĐ-UBND]]</f>
        <v>1.3</v>
      </c>
      <c r="K344" s="537"/>
      <c r="L344" s="537">
        <f>[1]!Table32353[[#This Row],[Giá đất ở điều chỉnh, bổ sung]]/[1]!Table32353[[#This Row],[Mức giá theo Quyết định 46/2019/ QĐ-UBND]]</f>
        <v>1.3</v>
      </c>
      <c r="M344" s="538"/>
      <c r="N344" s="184"/>
      <c r="O344" s="184"/>
      <c r="P344" s="539"/>
    </row>
    <row r="345" spans="1:16" x14ac:dyDescent="0.35">
      <c r="A345" s="159"/>
      <c r="B345" s="180" t="s">
        <v>329</v>
      </c>
      <c r="C345" s="534" t="s">
        <v>85</v>
      </c>
      <c r="D345" s="535">
        <v>4800</v>
      </c>
      <c r="E345" s="380">
        <f>[1]!Table32353[[#This Row],[Mức giá theo Quyết định 46/2019/ QĐ-UBND]]*1.1</f>
        <v>5280</v>
      </c>
      <c r="F345" s="380">
        <f>[1]!Table32353[[#This Row],[Mức giá theo Quyết định 46/2019/ QĐ-UBND]]*1.3</f>
        <v>6240</v>
      </c>
      <c r="G345" s="127">
        <v>14400</v>
      </c>
      <c r="H345" s="536">
        <f>ROUND([1]!Table32353[[#This Row],[Mức giá theo Quyết định 46/2019/ QĐ-UBND]]*1.3,-2)</f>
        <v>6200</v>
      </c>
      <c r="I345" s="536">
        <f>ROUND([1]!Table32353[[#This Row],[Giá đất ở điều chỉnh, bổ sung]]*0.7,0)</f>
        <v>4340</v>
      </c>
      <c r="J345" s="373">
        <f>[1]!Table32353[[#This Row],[Giá đất ở điều chỉnh, bổ sung]]/[1]!Table32353[[#This Row],[Mức giá theo Quyết định 46/2019/ QĐ-UBND]]</f>
        <v>1.2916666666666667</v>
      </c>
      <c r="K345" s="537"/>
      <c r="L345" s="537">
        <f>[1]!Table32353[[#This Row],[Giá đất ở điều chỉnh, bổ sung]]/[1]!Table32353[[#This Row],[Mức giá theo Quyết định 46/2019/ QĐ-UBND]]</f>
        <v>1.2916666666666667</v>
      </c>
      <c r="M345" s="538"/>
      <c r="N345" s="184"/>
      <c r="O345" s="184"/>
      <c r="P345" s="539"/>
    </row>
    <row r="346" spans="1:16" ht="31" x14ac:dyDescent="0.35">
      <c r="A346" s="159"/>
      <c r="B346" s="180">
        <v>7</v>
      </c>
      <c r="C346" s="534" t="s">
        <v>517</v>
      </c>
      <c r="D346" s="535">
        <v>6000</v>
      </c>
      <c r="E346" s="380">
        <f>[1]!Table32353[[#This Row],[Mức giá theo Quyết định 46/2019/ QĐ-UBND]]*1.1</f>
        <v>6600.0000000000009</v>
      </c>
      <c r="F346" s="380">
        <f>[1]!Table32353[[#This Row],[Mức giá theo Quyết định 46/2019/ QĐ-UBND]]*1.3</f>
        <v>7800</v>
      </c>
      <c r="G346" s="127">
        <v>18000</v>
      </c>
      <c r="H346" s="536">
        <f>ROUND([1]!Table32353[[#This Row],[Mức giá theo Quyết định 46/2019/ QĐ-UBND]]*1.3,-2)</f>
        <v>7800</v>
      </c>
      <c r="I346" s="536">
        <f>ROUND([1]!Table32353[[#This Row],[Giá đất ở điều chỉnh, bổ sung]]*0.7,0)</f>
        <v>5460</v>
      </c>
      <c r="J346" s="373">
        <f>[1]!Table32353[[#This Row],[Giá đất ở điều chỉnh, bổ sung]]/[1]!Table32353[[#This Row],[Mức giá theo Quyết định 46/2019/ QĐ-UBND]]</f>
        <v>1.3</v>
      </c>
      <c r="K346" s="537"/>
      <c r="L346" s="537">
        <f>[1]!Table32353[[#This Row],[Giá đất ở điều chỉnh, bổ sung]]/[1]!Table32353[[#This Row],[Mức giá theo Quyết định 46/2019/ QĐ-UBND]]</f>
        <v>1.3</v>
      </c>
      <c r="M346" s="538"/>
      <c r="N346" s="184"/>
      <c r="O346" s="184"/>
      <c r="P346" s="539"/>
    </row>
    <row r="347" spans="1:16" x14ac:dyDescent="0.35">
      <c r="A347" s="159"/>
      <c r="B347" s="180">
        <v>8</v>
      </c>
      <c r="C347" s="534" t="s">
        <v>518</v>
      </c>
      <c r="D347" s="535">
        <v>4800</v>
      </c>
      <c r="E347" s="380">
        <f>[1]!Table32353[[#This Row],[Mức giá theo Quyết định 46/2019/ QĐ-UBND]]*1.1</f>
        <v>5280</v>
      </c>
      <c r="F347" s="380">
        <f>[1]!Table32353[[#This Row],[Mức giá theo Quyết định 46/2019/ QĐ-UBND]]*1.3</f>
        <v>6240</v>
      </c>
      <c r="G347" s="127">
        <v>14400</v>
      </c>
      <c r="H347" s="536">
        <f>ROUND([1]!Table32353[[#This Row],[Mức giá theo Quyết định 46/2019/ QĐ-UBND]]*1.3,-2)</f>
        <v>6200</v>
      </c>
      <c r="I347" s="536">
        <f>ROUND([1]!Table32353[[#This Row],[Giá đất ở điều chỉnh, bổ sung]]*0.7,0)</f>
        <v>4340</v>
      </c>
      <c r="J347" s="373">
        <f>[1]!Table32353[[#This Row],[Giá đất ở điều chỉnh, bổ sung]]/[1]!Table32353[[#This Row],[Mức giá theo Quyết định 46/2019/ QĐ-UBND]]</f>
        <v>1.2916666666666667</v>
      </c>
      <c r="K347" s="537"/>
      <c r="L347" s="537">
        <f>[1]!Table32353[[#This Row],[Giá đất ở điều chỉnh, bổ sung]]/[1]!Table32353[[#This Row],[Mức giá theo Quyết định 46/2019/ QĐ-UBND]]</f>
        <v>1.2916666666666667</v>
      </c>
      <c r="M347" s="538"/>
      <c r="N347" s="184"/>
      <c r="O347" s="184"/>
      <c r="P347" s="539"/>
    </row>
    <row r="348" spans="1:16" ht="56" x14ac:dyDescent="0.35">
      <c r="A348" s="159"/>
      <c r="B348" s="180">
        <v>9</v>
      </c>
      <c r="C348" s="534" t="s">
        <v>519</v>
      </c>
      <c r="D348" s="535"/>
      <c r="E348" s="380">
        <f>[1]!Table32353[[#This Row],[Mức giá theo Quyết định 46/2019/ QĐ-UBND]]*1.1</f>
        <v>0</v>
      </c>
      <c r="F348" s="380"/>
      <c r="G348" s="127"/>
      <c r="H348" s="536"/>
      <c r="I348" s="536"/>
      <c r="J348" s="373"/>
      <c r="K348" s="537"/>
      <c r="L348" s="537"/>
      <c r="M348" s="538" t="s">
        <v>521</v>
      </c>
      <c r="N348" s="184"/>
      <c r="O348" s="184"/>
      <c r="P348" s="539" t="s">
        <v>520</v>
      </c>
    </row>
    <row r="349" spans="1:16" x14ac:dyDescent="0.35">
      <c r="A349" s="159"/>
      <c r="B349" s="180" t="s">
        <v>522</v>
      </c>
      <c r="C349" s="534" t="s">
        <v>516</v>
      </c>
      <c r="D349" s="535">
        <v>6000</v>
      </c>
      <c r="E349" s="380">
        <f>[1]!Table32353[[#This Row],[Mức giá theo Quyết định 46/2019/ QĐ-UBND]]*1.1</f>
        <v>6600.0000000000009</v>
      </c>
      <c r="F349" s="380">
        <f>[1]!Table32353[[#This Row],[Mức giá theo Quyết định 46/2019/ QĐ-UBND]]*1.3</f>
        <v>7800</v>
      </c>
      <c r="G349" s="127">
        <v>18000</v>
      </c>
      <c r="H349" s="536">
        <f>ROUND([1]!Table32353[[#This Row],[Mức giá theo Quyết định 46/2019/ QĐ-UBND]]*1.3,-2)</f>
        <v>7800</v>
      </c>
      <c r="I349" s="536">
        <f>ROUND([1]!Table32353[[#This Row],[Giá đất ở điều chỉnh, bổ sung]]*0.7,0)</f>
        <v>5460</v>
      </c>
      <c r="J349" s="373">
        <f>[1]!Table32353[[#This Row],[Giá đất ở điều chỉnh, bổ sung]]/[1]!Table32353[[#This Row],[Mức giá theo Quyết định 46/2019/ QĐ-UBND]]</f>
        <v>1.3</v>
      </c>
      <c r="K349" s="537"/>
      <c r="L349" s="537">
        <f>[1]!Table32353[[#This Row],[Giá đất ở điều chỉnh, bổ sung]]/[1]!Table32353[[#This Row],[Mức giá theo Quyết định 46/2019/ QĐ-UBND]]</f>
        <v>1.3</v>
      </c>
      <c r="M349" s="538"/>
      <c r="N349" s="184"/>
      <c r="O349" s="184"/>
      <c r="P349" s="539"/>
    </row>
    <row r="350" spans="1:16" x14ac:dyDescent="0.35">
      <c r="A350" s="159"/>
      <c r="B350" s="180" t="s">
        <v>523</v>
      </c>
      <c r="C350" s="534" t="s">
        <v>85</v>
      </c>
      <c r="D350" s="535">
        <v>4800</v>
      </c>
      <c r="E350" s="380">
        <f>[1]!Table32353[[#This Row],[Mức giá theo Quyết định 46/2019/ QĐ-UBND]]*1.1</f>
        <v>5280</v>
      </c>
      <c r="F350" s="380">
        <f>[1]!Table32353[[#This Row],[Mức giá theo Quyết định 46/2019/ QĐ-UBND]]*1.3</f>
        <v>6240</v>
      </c>
      <c r="G350" s="127">
        <v>14400</v>
      </c>
      <c r="H350" s="536">
        <f>ROUND([1]!Table32353[[#This Row],[Mức giá theo Quyết định 46/2019/ QĐ-UBND]]*1.3,-2)</f>
        <v>6200</v>
      </c>
      <c r="I350" s="536">
        <f>ROUND([1]!Table32353[[#This Row],[Giá đất ở điều chỉnh, bổ sung]]*0.7,0)</f>
        <v>4340</v>
      </c>
      <c r="J350" s="373">
        <f>[1]!Table32353[[#This Row],[Giá đất ở điều chỉnh, bổ sung]]/[1]!Table32353[[#This Row],[Mức giá theo Quyết định 46/2019/ QĐ-UBND]]</f>
        <v>1.2916666666666667</v>
      </c>
      <c r="K350" s="537"/>
      <c r="L350" s="537">
        <f>[1]!Table32353[[#This Row],[Giá đất ở điều chỉnh, bổ sung]]/[1]!Table32353[[#This Row],[Mức giá theo Quyết định 46/2019/ QĐ-UBND]]</f>
        <v>1.2916666666666667</v>
      </c>
      <c r="M350" s="538"/>
      <c r="N350" s="184"/>
      <c r="O350" s="184"/>
      <c r="P350" s="539"/>
    </row>
    <row r="351" spans="1:16" ht="31" x14ac:dyDescent="0.35">
      <c r="A351" s="159"/>
      <c r="B351" s="180">
        <v>10</v>
      </c>
      <c r="C351" s="534" t="s">
        <v>524</v>
      </c>
      <c r="D351" s="535"/>
      <c r="E351" s="380">
        <f>[1]!Table32353[[#This Row],[Mức giá theo Quyết định 46/2019/ QĐ-UBND]]*1.1</f>
        <v>0</v>
      </c>
      <c r="F351" s="380"/>
      <c r="G351" s="127"/>
      <c r="H351" s="536"/>
      <c r="I351" s="536"/>
      <c r="J351" s="373"/>
      <c r="K351" s="537"/>
      <c r="L351" s="537"/>
      <c r="M351" s="538"/>
      <c r="N351" s="184"/>
      <c r="O351" s="184"/>
      <c r="P351" s="539"/>
    </row>
    <row r="352" spans="1:16" x14ac:dyDescent="0.35">
      <c r="A352" s="159"/>
      <c r="B352" s="180" t="s">
        <v>525</v>
      </c>
      <c r="C352" s="534" t="s">
        <v>516</v>
      </c>
      <c r="D352" s="535">
        <v>6600</v>
      </c>
      <c r="E352" s="380">
        <f>[1]!Table32353[[#This Row],[Mức giá theo Quyết định 46/2019/ QĐ-UBND]]*1.1</f>
        <v>7260.0000000000009</v>
      </c>
      <c r="F352" s="380">
        <f>[1]!Table32353[[#This Row],[Mức giá theo Quyết định 46/2019/ QĐ-UBND]]*1.3</f>
        <v>8580</v>
      </c>
      <c r="G352" s="127">
        <v>19800</v>
      </c>
      <c r="H352" s="536">
        <f>ROUND([1]!Table32353[[#This Row],[Mức giá theo Quyết định 46/2019/ QĐ-UBND]]*1.35,-2)</f>
        <v>8900</v>
      </c>
      <c r="I352" s="536">
        <f>ROUND([1]!Table32353[[#This Row],[Giá đất ở điều chỉnh, bổ sung]]*0.7,0)</f>
        <v>6230</v>
      </c>
      <c r="J352" s="373">
        <f>[1]!Table32353[[#This Row],[Giá đất ở điều chỉnh, bổ sung]]/[1]!Table32353[[#This Row],[Mức giá theo Quyết định 46/2019/ QĐ-UBND]]</f>
        <v>1.3484848484848484</v>
      </c>
      <c r="K352" s="540" t="s">
        <v>91</v>
      </c>
      <c r="L352" s="540">
        <f>[1]!Table32353[[#This Row],[Giá đất ở điều chỉnh, bổ sung]]/[1]!Table32353[[#This Row],[Mức giá theo Quyết định 46/2019/ QĐ-UBND]]</f>
        <v>1.3484848484848484</v>
      </c>
      <c r="M352" s="538"/>
      <c r="N352" s="184"/>
      <c r="O352" s="184"/>
      <c r="P352" s="539"/>
    </row>
    <row r="353" spans="1:16" x14ac:dyDescent="0.35">
      <c r="A353" s="159"/>
      <c r="B353" s="180" t="s">
        <v>526</v>
      </c>
      <c r="C353" s="534" t="s">
        <v>85</v>
      </c>
      <c r="D353" s="535">
        <v>6000</v>
      </c>
      <c r="E353" s="380">
        <f>[1]!Table32353[[#This Row],[Mức giá theo Quyết định 46/2019/ QĐ-UBND]]*1.1</f>
        <v>6600.0000000000009</v>
      </c>
      <c r="F353" s="380">
        <f>[1]!Table32353[[#This Row],[Mức giá theo Quyết định 46/2019/ QĐ-UBND]]*1.3</f>
        <v>7800</v>
      </c>
      <c r="G353" s="127">
        <v>18000</v>
      </c>
      <c r="H353" s="536">
        <f>ROUND([1]!Table32353[[#This Row],[Mức giá theo Quyết định 46/2019/ QĐ-UBND]]*1.35,-2)</f>
        <v>8100</v>
      </c>
      <c r="I353" s="536">
        <f>ROUND([1]!Table32353[[#This Row],[Giá đất ở điều chỉnh, bổ sung]]*0.7,0)</f>
        <v>5670</v>
      </c>
      <c r="J353" s="373">
        <f>[1]!Table32353[[#This Row],[Giá đất ở điều chỉnh, bổ sung]]/[1]!Table32353[[#This Row],[Mức giá theo Quyết định 46/2019/ QĐ-UBND]]</f>
        <v>1.35</v>
      </c>
      <c r="K353" s="540" t="s">
        <v>91</v>
      </c>
      <c r="L353" s="540">
        <f>[1]!Table32353[[#This Row],[Giá đất ở điều chỉnh, bổ sung]]/[1]!Table32353[[#This Row],[Mức giá theo Quyết định 46/2019/ QĐ-UBND]]</f>
        <v>1.35</v>
      </c>
      <c r="M353" s="538"/>
      <c r="N353" s="184"/>
      <c r="O353" s="184"/>
      <c r="P353" s="539"/>
    </row>
    <row r="354" spans="1:16" ht="31" x14ac:dyDescent="0.35">
      <c r="A354" s="159"/>
      <c r="B354" s="180" t="s">
        <v>527</v>
      </c>
      <c r="C354" s="534" t="s">
        <v>528</v>
      </c>
      <c r="D354" s="535">
        <v>4800</v>
      </c>
      <c r="E354" s="380">
        <f>[1]!Table32353[[#This Row],[Mức giá theo Quyết định 46/2019/ QĐ-UBND]]*1.1</f>
        <v>5280</v>
      </c>
      <c r="F354" s="380">
        <f>[1]!Table32353[[#This Row],[Mức giá theo Quyết định 46/2019/ QĐ-UBND]]*1.3</f>
        <v>6240</v>
      </c>
      <c r="G354" s="127">
        <v>14400</v>
      </c>
      <c r="H354" s="536">
        <f>ROUND([1]!Table32353[[#This Row],[Mức giá theo Quyết định 46/2019/ QĐ-UBND]]*1.35,-2)</f>
        <v>6500</v>
      </c>
      <c r="I354" s="536">
        <f>ROUND([1]!Table32353[[#This Row],[Giá đất ở điều chỉnh, bổ sung]]*0.7,0)</f>
        <v>4550</v>
      </c>
      <c r="J354" s="373">
        <f>[1]!Table32353[[#This Row],[Giá đất ở điều chỉnh, bổ sung]]/[1]!Table32353[[#This Row],[Mức giá theo Quyết định 46/2019/ QĐ-UBND]]</f>
        <v>1.3541666666666667</v>
      </c>
      <c r="K354" s="540" t="s">
        <v>91</v>
      </c>
      <c r="L354" s="540">
        <f>[1]!Table32353[[#This Row],[Giá đất ở điều chỉnh, bổ sung]]/[1]!Table32353[[#This Row],[Mức giá theo Quyết định 46/2019/ QĐ-UBND]]</f>
        <v>1.3541666666666667</v>
      </c>
      <c r="M354" s="538"/>
      <c r="N354" s="184"/>
      <c r="O354" s="184"/>
      <c r="P354" s="539"/>
    </row>
    <row r="355" spans="1:16" ht="31" x14ac:dyDescent="0.35">
      <c r="A355" s="159"/>
      <c r="B355" s="180">
        <v>11</v>
      </c>
      <c r="C355" s="534" t="s">
        <v>529</v>
      </c>
      <c r="D355" s="535">
        <v>4800</v>
      </c>
      <c r="E355" s="380">
        <f>[1]!Table32353[[#This Row],[Mức giá theo Quyết định 46/2019/ QĐ-UBND]]*1.1</f>
        <v>5280</v>
      </c>
      <c r="F355" s="380">
        <f>[1]!Table32353[[#This Row],[Mức giá theo Quyết định 46/2019/ QĐ-UBND]]*1.3</f>
        <v>6240</v>
      </c>
      <c r="G355" s="127">
        <v>14400</v>
      </c>
      <c r="H355" s="536">
        <f>ROUND([1]!Table32353[[#This Row],[Mức giá theo Quyết định 46/2019/ QĐ-UBND]]*1.3,-2)</f>
        <v>6200</v>
      </c>
      <c r="I355" s="536">
        <f>ROUND([1]!Table32353[[#This Row],[Giá đất ở điều chỉnh, bổ sung]]*0.7,0)</f>
        <v>4340</v>
      </c>
      <c r="J355" s="373">
        <f>[1]!Table32353[[#This Row],[Giá đất ở điều chỉnh, bổ sung]]/[1]!Table32353[[#This Row],[Mức giá theo Quyết định 46/2019/ QĐ-UBND]]</f>
        <v>1.2916666666666667</v>
      </c>
      <c r="K355" s="537"/>
      <c r="L355" s="537">
        <f>[1]!Table32353[[#This Row],[Giá đất ở điều chỉnh, bổ sung]]/[1]!Table32353[[#This Row],[Mức giá theo Quyết định 46/2019/ QĐ-UBND]]</f>
        <v>1.2916666666666667</v>
      </c>
      <c r="M355" s="538"/>
      <c r="N355" s="184"/>
      <c r="O355" s="184"/>
      <c r="P355" s="539"/>
    </row>
    <row r="356" spans="1:16" x14ac:dyDescent="0.35">
      <c r="A356" s="159"/>
      <c r="B356" s="180">
        <v>12</v>
      </c>
      <c r="C356" s="534" t="s">
        <v>530</v>
      </c>
      <c r="D356" s="535"/>
      <c r="E356" s="380">
        <f>[1]!Table32353[[#This Row],[Mức giá theo Quyết định 46/2019/ QĐ-UBND]]*1.1</f>
        <v>0</v>
      </c>
      <c r="F356" s="380"/>
      <c r="G356" s="127"/>
      <c r="H356" s="536"/>
      <c r="I356" s="536"/>
      <c r="J356" s="373"/>
      <c r="K356" s="537"/>
      <c r="L356" s="537"/>
      <c r="M356" s="538"/>
      <c r="N356" s="184"/>
      <c r="O356" s="184"/>
      <c r="P356" s="539"/>
    </row>
    <row r="357" spans="1:16" x14ac:dyDescent="0.35">
      <c r="A357" s="159"/>
      <c r="B357" s="180" t="s">
        <v>531</v>
      </c>
      <c r="C357" s="534" t="s">
        <v>516</v>
      </c>
      <c r="D357" s="535">
        <v>5400</v>
      </c>
      <c r="E357" s="380">
        <f>[1]!Table32353[[#This Row],[Mức giá theo Quyết định 46/2019/ QĐ-UBND]]*1.1</f>
        <v>5940.0000000000009</v>
      </c>
      <c r="F357" s="380">
        <f>[1]!Table32353[[#This Row],[Mức giá theo Quyết định 46/2019/ QĐ-UBND]]*1.3</f>
        <v>7020</v>
      </c>
      <c r="G357" s="127">
        <v>16200</v>
      </c>
      <c r="H357" s="536">
        <f>ROUND([1]!Table32353[[#This Row],[Mức giá theo Quyết định 46/2019/ QĐ-UBND]]*1.3,-2)</f>
        <v>7000</v>
      </c>
      <c r="I357" s="536">
        <f>ROUND([1]!Table32353[[#This Row],[Giá đất ở điều chỉnh, bổ sung]]*0.7,0)</f>
        <v>4900</v>
      </c>
      <c r="J357" s="373">
        <f>[1]!Table32353[[#This Row],[Giá đất ở điều chỉnh, bổ sung]]/[1]!Table32353[[#This Row],[Mức giá theo Quyết định 46/2019/ QĐ-UBND]]</f>
        <v>1.2962962962962963</v>
      </c>
      <c r="K357" s="537"/>
      <c r="L357" s="537">
        <f>[1]!Table32353[[#This Row],[Giá đất ở điều chỉnh, bổ sung]]/[1]!Table32353[[#This Row],[Mức giá theo Quyết định 46/2019/ QĐ-UBND]]</f>
        <v>1.2962962962962963</v>
      </c>
      <c r="M357" s="538"/>
      <c r="N357" s="184"/>
      <c r="O357" s="184"/>
      <c r="P357" s="539"/>
    </row>
    <row r="358" spans="1:16" ht="31" x14ac:dyDescent="0.35">
      <c r="A358" s="159"/>
      <c r="B358" s="180" t="s">
        <v>532</v>
      </c>
      <c r="C358" s="534" t="s">
        <v>533</v>
      </c>
      <c r="D358" s="535">
        <v>4200</v>
      </c>
      <c r="E358" s="380">
        <f>[1]!Table32353[[#This Row],[Mức giá theo Quyết định 46/2019/ QĐ-UBND]]*1.1</f>
        <v>4620</v>
      </c>
      <c r="F358" s="380">
        <f>[1]!Table32353[[#This Row],[Mức giá theo Quyết định 46/2019/ QĐ-UBND]]*1.3</f>
        <v>5460</v>
      </c>
      <c r="G358" s="127">
        <v>12600</v>
      </c>
      <c r="H358" s="536">
        <f>ROUND([1]!Table32353[[#This Row],[Mức giá theo Quyết định 46/2019/ QĐ-UBND]]*1.3,-2)</f>
        <v>5500</v>
      </c>
      <c r="I358" s="536">
        <f>ROUND([1]!Table32353[[#This Row],[Giá đất ở điều chỉnh, bổ sung]]*0.7,0)</f>
        <v>3850</v>
      </c>
      <c r="J358" s="373">
        <f>[1]!Table32353[[#This Row],[Giá đất ở điều chỉnh, bổ sung]]/[1]!Table32353[[#This Row],[Mức giá theo Quyết định 46/2019/ QĐ-UBND]]</f>
        <v>1.3095238095238095</v>
      </c>
      <c r="K358" s="537"/>
      <c r="L358" s="537">
        <f>[1]!Table32353[[#This Row],[Giá đất ở điều chỉnh, bổ sung]]/[1]!Table32353[[#This Row],[Mức giá theo Quyết định 46/2019/ QĐ-UBND]]</f>
        <v>1.3095238095238095</v>
      </c>
      <c r="M358" s="538"/>
      <c r="N358" s="154"/>
      <c r="O358" s="154"/>
      <c r="P358" s="539"/>
    </row>
    <row r="359" spans="1:16" ht="30" x14ac:dyDescent="0.35">
      <c r="A359" s="159"/>
      <c r="B359" s="392" t="s">
        <v>534</v>
      </c>
      <c r="C359" s="529" t="s">
        <v>535</v>
      </c>
      <c r="D359" s="530"/>
      <c r="E359" s="380">
        <f>[1]!Table32353[[#This Row],[Mức giá theo Quyết định 46/2019/ QĐ-UBND]]*1.1</f>
        <v>0</v>
      </c>
      <c r="F359" s="380"/>
      <c r="G359" s="127"/>
      <c r="H359" s="536"/>
      <c r="I359" s="536"/>
      <c r="J359" s="373"/>
      <c r="K359" s="537"/>
      <c r="L359" s="537"/>
      <c r="M359" s="532"/>
      <c r="N359" s="184"/>
      <c r="O359" s="184"/>
      <c r="P359" s="533"/>
    </row>
    <row r="360" spans="1:16" x14ac:dyDescent="0.35">
      <c r="A360" s="159"/>
      <c r="B360" s="180">
        <v>1</v>
      </c>
      <c r="C360" s="534" t="s">
        <v>15</v>
      </c>
      <c r="D360" s="535">
        <v>14400</v>
      </c>
      <c r="E360" s="380">
        <f>[1]!Table32353[[#This Row],[Mức giá theo Quyết định 46/2019/ QĐ-UBND]]*1.1</f>
        <v>15840.000000000002</v>
      </c>
      <c r="F360" s="380">
        <f>[1]!Table32353[[#This Row],[Mức giá theo Quyết định 46/2019/ QĐ-UBND]]*1.3</f>
        <v>18720</v>
      </c>
      <c r="G360" s="127">
        <v>43200</v>
      </c>
      <c r="H360" s="536">
        <f>ROUND([1]!Table32353[[#This Row],[Mức giá theo Quyết định 46/2019/ QĐ-UBND]]*1.3,-2)</f>
        <v>18700</v>
      </c>
      <c r="I360" s="536">
        <f>ROUND([1]!Table32353[[#This Row],[Giá đất ở điều chỉnh, bổ sung]]*0.7,0)</f>
        <v>13090</v>
      </c>
      <c r="J360" s="373">
        <f>[1]!Table32353[[#This Row],[Giá đất ở điều chỉnh, bổ sung]]/[1]!Table32353[[#This Row],[Mức giá theo Quyết định 46/2019/ QĐ-UBND]]</f>
        <v>1.2986111111111112</v>
      </c>
      <c r="K360" s="537"/>
      <c r="L360" s="537">
        <f>[1]!Table32353[[#This Row],[Giá đất ở điều chỉnh, bổ sung]]/[1]!Table32353[[#This Row],[Mức giá theo Quyết định 46/2019/ QĐ-UBND]]</f>
        <v>1.2986111111111112</v>
      </c>
      <c r="M360" s="538"/>
      <c r="N360" s="184"/>
      <c r="O360" s="184"/>
      <c r="P360" s="539"/>
    </row>
    <row r="361" spans="1:16" x14ac:dyDescent="0.35">
      <c r="A361" s="159"/>
      <c r="B361" s="180"/>
      <c r="C361" s="529" t="s">
        <v>16</v>
      </c>
      <c r="D361" s="530"/>
      <c r="E361" s="380">
        <f>[1]!Table32353[[#This Row],[Mức giá theo Quyết định 46/2019/ QĐ-UBND]]*1.1</f>
        <v>0</v>
      </c>
      <c r="F361" s="380"/>
      <c r="G361" s="127"/>
      <c r="H361" s="536"/>
      <c r="I361" s="536"/>
      <c r="J361" s="373"/>
      <c r="K361" s="537"/>
      <c r="L361" s="537"/>
      <c r="M361" s="538"/>
      <c r="N361" s="184"/>
      <c r="O361" s="184"/>
      <c r="P361" s="539"/>
    </row>
    <row r="362" spans="1:16" x14ac:dyDescent="0.35">
      <c r="A362" s="159"/>
      <c r="B362" s="180">
        <v>1</v>
      </c>
      <c r="C362" s="534" t="s">
        <v>536</v>
      </c>
      <c r="D362" s="535"/>
      <c r="E362" s="380">
        <f>[1]!Table32353[[#This Row],[Mức giá theo Quyết định 46/2019/ QĐ-UBND]]*1.1</f>
        <v>0</v>
      </c>
      <c r="F362" s="380"/>
      <c r="G362" s="127"/>
      <c r="H362" s="536"/>
      <c r="I362" s="536"/>
      <c r="J362" s="373"/>
      <c r="K362" s="537"/>
      <c r="L362" s="537"/>
      <c r="M362" s="538"/>
      <c r="N362" s="184"/>
      <c r="O362" s="184"/>
      <c r="P362" s="539"/>
    </row>
    <row r="363" spans="1:16" x14ac:dyDescent="0.35">
      <c r="A363" s="159"/>
      <c r="B363" s="180" t="s">
        <v>67</v>
      </c>
      <c r="C363" s="534" t="s">
        <v>537</v>
      </c>
      <c r="D363" s="535">
        <v>4800</v>
      </c>
      <c r="E363" s="380">
        <f>[1]!Table32353[[#This Row],[Mức giá theo Quyết định 46/2019/ QĐ-UBND]]*1.1</f>
        <v>5280</v>
      </c>
      <c r="F363" s="380">
        <f>[1]!Table32353[[#This Row],[Mức giá theo Quyết định 46/2019/ QĐ-UBND]]*1.3</f>
        <v>6240</v>
      </c>
      <c r="G363" s="127">
        <v>14400</v>
      </c>
      <c r="H363" s="536">
        <f>ROUND([1]!Table32353[[#This Row],[Mức giá theo Quyết định 46/2019/ QĐ-UBND]]*1.3,-2)</f>
        <v>6200</v>
      </c>
      <c r="I363" s="536">
        <f>ROUND([1]!Table32353[[#This Row],[Giá đất ở điều chỉnh, bổ sung]]*0.7,0)</f>
        <v>4340</v>
      </c>
      <c r="J363" s="373">
        <f>[1]!Table32353[[#This Row],[Giá đất ở điều chỉnh, bổ sung]]/[1]!Table32353[[#This Row],[Mức giá theo Quyết định 46/2019/ QĐ-UBND]]</f>
        <v>1.2916666666666667</v>
      </c>
      <c r="K363" s="537"/>
      <c r="L363" s="537">
        <f>[1]!Table32353[[#This Row],[Giá đất ở điều chỉnh, bổ sung]]/[1]!Table32353[[#This Row],[Mức giá theo Quyết định 46/2019/ QĐ-UBND]]</f>
        <v>1.2916666666666667</v>
      </c>
      <c r="M363" s="538"/>
      <c r="N363" s="184"/>
      <c r="O363" s="184"/>
      <c r="P363" s="539"/>
    </row>
    <row r="364" spans="1:16" x14ac:dyDescent="0.35">
      <c r="A364" s="159"/>
      <c r="B364" s="180" t="s">
        <v>69</v>
      </c>
      <c r="C364" s="534" t="s">
        <v>538</v>
      </c>
      <c r="D364" s="535">
        <v>3600</v>
      </c>
      <c r="E364" s="380">
        <f>[1]!Table32353[[#This Row],[Mức giá theo Quyết định 46/2019/ QĐ-UBND]]*1.1</f>
        <v>3960.0000000000005</v>
      </c>
      <c r="F364" s="380">
        <f>[1]!Table32353[[#This Row],[Mức giá theo Quyết định 46/2019/ QĐ-UBND]]*1.3</f>
        <v>4680</v>
      </c>
      <c r="G364" s="127">
        <v>10800</v>
      </c>
      <c r="H364" s="536">
        <f>ROUND([1]!Table32353[[#This Row],[Mức giá theo Quyết định 46/2019/ QĐ-UBND]]*1.3,-2)</f>
        <v>4700</v>
      </c>
      <c r="I364" s="536">
        <f>ROUND([1]!Table32353[[#This Row],[Giá đất ở điều chỉnh, bổ sung]]*0.7,0)</f>
        <v>3290</v>
      </c>
      <c r="J364" s="373">
        <f>[1]!Table32353[[#This Row],[Giá đất ở điều chỉnh, bổ sung]]/[1]!Table32353[[#This Row],[Mức giá theo Quyết định 46/2019/ QĐ-UBND]]</f>
        <v>1.3055555555555556</v>
      </c>
      <c r="K364" s="537"/>
      <c r="L364" s="537">
        <f>[1]!Table32353[[#This Row],[Giá đất ở điều chỉnh, bổ sung]]/[1]!Table32353[[#This Row],[Mức giá theo Quyết định 46/2019/ QĐ-UBND]]</f>
        <v>1.3055555555555556</v>
      </c>
      <c r="M364" s="538"/>
      <c r="N364" s="184"/>
      <c r="O364" s="184"/>
      <c r="P364" s="539"/>
    </row>
    <row r="365" spans="1:16" x14ac:dyDescent="0.35">
      <c r="A365" s="159"/>
      <c r="B365" s="180">
        <v>2</v>
      </c>
      <c r="C365" s="534" t="s">
        <v>539</v>
      </c>
      <c r="D365" s="535"/>
      <c r="E365" s="380">
        <f>[1]!Table32353[[#This Row],[Mức giá theo Quyết định 46/2019/ QĐ-UBND]]*1.1</f>
        <v>0</v>
      </c>
      <c r="F365" s="380"/>
      <c r="G365" s="127"/>
      <c r="H365" s="536"/>
      <c r="I365" s="536"/>
      <c r="J365" s="373"/>
      <c r="K365" s="537"/>
      <c r="L365" s="537"/>
      <c r="M365" s="538"/>
      <c r="N365" s="184"/>
      <c r="O365" s="184"/>
      <c r="P365" s="539"/>
    </row>
    <row r="366" spans="1:16" ht="42" x14ac:dyDescent="0.35">
      <c r="A366" s="159"/>
      <c r="B366" s="180">
        <v>2.1</v>
      </c>
      <c r="C366" s="534" t="s">
        <v>540</v>
      </c>
      <c r="D366" s="535">
        <v>4800</v>
      </c>
      <c r="E366" s="380">
        <f>[1]!Table32353[[#This Row],[Mức giá theo Quyết định 46/2019/ QĐ-UBND]]*1.1</f>
        <v>5280</v>
      </c>
      <c r="F366" s="380">
        <f>[1]!Table32353[[#This Row],[Mức giá theo Quyết định 46/2019/ QĐ-UBND]]*1.3</f>
        <v>6240</v>
      </c>
      <c r="G366" s="127">
        <v>14400</v>
      </c>
      <c r="H366" s="536">
        <f>ROUND([1]!Table32353[[#This Row],[Mức giá theo Quyết định 46/2019/ QĐ-UBND]]*1.35,-2)</f>
        <v>6500</v>
      </c>
      <c r="I366" s="536">
        <f>ROUND([1]!Table32353[[#This Row],[Giá đất ở điều chỉnh, bổ sung]]*0.7,0)</f>
        <v>4550</v>
      </c>
      <c r="J366" s="373">
        <f>[1]!Table32353[[#This Row],[Giá đất ở điều chỉnh, bổ sung]]/[1]!Table32353[[#This Row],[Mức giá theo Quyết định 46/2019/ QĐ-UBND]]</f>
        <v>1.3541666666666667</v>
      </c>
      <c r="K366" s="540" t="s">
        <v>91</v>
      </c>
      <c r="L366" s="540">
        <f>[1]!Table32353[[#This Row],[Giá đất ở điều chỉnh, bổ sung]]/[1]!Table32353[[#This Row],[Mức giá theo Quyết định 46/2019/ QĐ-UBND]]</f>
        <v>1.3541666666666667</v>
      </c>
      <c r="M366" s="538" t="s">
        <v>542</v>
      </c>
      <c r="N366" s="184"/>
      <c r="O366" s="184"/>
      <c r="P366" s="539" t="s">
        <v>541</v>
      </c>
    </row>
    <row r="367" spans="1:16" x14ac:dyDescent="0.35">
      <c r="A367" s="159"/>
      <c r="B367" s="180" t="s">
        <v>76</v>
      </c>
      <c r="C367" s="534" t="s">
        <v>543</v>
      </c>
      <c r="D367" s="535"/>
      <c r="E367" s="380">
        <f>[1]!Table32353[[#This Row],[Mức giá theo Quyết định 46/2019/ QĐ-UBND]]*1.1</f>
        <v>0</v>
      </c>
      <c r="F367" s="380"/>
      <c r="G367" s="127"/>
      <c r="H367" s="536"/>
      <c r="I367" s="536"/>
      <c r="J367" s="373"/>
      <c r="K367" s="537"/>
      <c r="L367" s="537"/>
      <c r="M367" s="538"/>
      <c r="N367" s="184"/>
      <c r="O367" s="184"/>
      <c r="P367" s="539"/>
    </row>
    <row r="368" spans="1:16" ht="31" x14ac:dyDescent="0.35">
      <c r="A368" s="159"/>
      <c r="B368" s="180" t="s">
        <v>544</v>
      </c>
      <c r="C368" s="534" t="s">
        <v>545</v>
      </c>
      <c r="D368" s="535">
        <v>3000</v>
      </c>
      <c r="E368" s="380">
        <f>[1]!Table32353[[#This Row],[Mức giá theo Quyết định 46/2019/ QĐ-UBND]]*1.1</f>
        <v>3300.0000000000005</v>
      </c>
      <c r="F368" s="380">
        <f>[1]!Table32353[[#This Row],[Mức giá theo Quyết định 46/2019/ QĐ-UBND]]*1.3</f>
        <v>3900</v>
      </c>
      <c r="G368" s="127">
        <v>9000</v>
      </c>
      <c r="H368" s="536">
        <f>ROUND([1]!Table32353[[#This Row],[Mức giá theo Quyết định 46/2019/ QĐ-UBND]]*1.3,-2)</f>
        <v>3900</v>
      </c>
      <c r="I368" s="536">
        <f>ROUND([1]!Table32353[[#This Row],[Giá đất ở điều chỉnh, bổ sung]]*0.7,0)</f>
        <v>2730</v>
      </c>
      <c r="J368" s="373">
        <f>[1]!Table32353[[#This Row],[Giá đất ở điều chỉnh, bổ sung]]/[1]!Table32353[[#This Row],[Mức giá theo Quyết định 46/2019/ QĐ-UBND]]</f>
        <v>1.3</v>
      </c>
      <c r="K368" s="537"/>
      <c r="L368" s="537">
        <f>[1]!Table32353[[#This Row],[Giá đất ở điều chỉnh, bổ sung]]/[1]!Table32353[[#This Row],[Mức giá theo Quyết định 46/2019/ QĐ-UBND]]</f>
        <v>1.3</v>
      </c>
      <c r="M368" s="538"/>
      <c r="N368" s="184"/>
      <c r="O368" s="184"/>
      <c r="P368" s="539"/>
    </row>
    <row r="369" spans="1:16" ht="31" x14ac:dyDescent="0.35">
      <c r="A369" s="159"/>
      <c r="B369" s="180" t="s">
        <v>546</v>
      </c>
      <c r="C369" s="534" t="s">
        <v>5403</v>
      </c>
      <c r="D369" s="535">
        <v>3000</v>
      </c>
      <c r="E369" s="380">
        <f>[1]!Table32353[[#This Row],[Mức giá theo Quyết định 46/2019/ QĐ-UBND]]*1.1</f>
        <v>3300.0000000000005</v>
      </c>
      <c r="F369" s="380">
        <f>[1]!Table32353[[#This Row],[Mức giá theo Quyết định 46/2019/ QĐ-UBND]]*1.3</f>
        <v>3900</v>
      </c>
      <c r="G369" s="127">
        <v>9000</v>
      </c>
      <c r="H369" s="536">
        <f>ROUND([1]!Table32353[[#This Row],[Mức giá theo Quyết định 46/2019/ QĐ-UBND]]*1.3,-2)</f>
        <v>3900</v>
      </c>
      <c r="I369" s="536">
        <f>ROUND([1]!Table32353[[#This Row],[Giá đất ở điều chỉnh, bổ sung]]*0.7,0)</f>
        <v>2730</v>
      </c>
      <c r="J369" s="373">
        <f>[1]!Table32353[[#This Row],[Giá đất ở điều chỉnh, bổ sung]]/[1]!Table32353[[#This Row],[Mức giá theo Quyết định 46/2019/ QĐ-UBND]]</f>
        <v>1.3</v>
      </c>
      <c r="K369" s="537"/>
      <c r="L369" s="537">
        <f>[1]!Table32353[[#This Row],[Giá đất ở điều chỉnh, bổ sung]]/[1]!Table32353[[#This Row],[Mức giá theo Quyết định 46/2019/ QĐ-UBND]]</f>
        <v>1.3</v>
      </c>
      <c r="M369" s="538" t="s">
        <v>548</v>
      </c>
      <c r="N369" s="184"/>
      <c r="O369" s="184"/>
      <c r="P369" s="539" t="s">
        <v>547</v>
      </c>
    </row>
    <row r="370" spans="1:16" ht="31" x14ac:dyDescent="0.35">
      <c r="A370" s="159"/>
      <c r="B370" s="180">
        <v>3</v>
      </c>
      <c r="C370" s="534" t="s">
        <v>549</v>
      </c>
      <c r="D370" s="535">
        <v>7999.9999999999991</v>
      </c>
      <c r="E370" s="380">
        <f>[1]!Table32353[[#This Row],[Mức giá theo Quyết định 46/2019/ QĐ-UBND]]*1.1</f>
        <v>8800</v>
      </c>
      <c r="F370" s="380">
        <f>[1]!Table32353[[#This Row],[Mức giá theo Quyết định 46/2019/ QĐ-UBND]]*1.3</f>
        <v>10400</v>
      </c>
      <c r="G370" s="127">
        <v>24000</v>
      </c>
      <c r="H370" s="536">
        <f>ROUND([1]!Table32353[[#This Row],[Mức giá theo Quyết định 46/2019/ QĐ-UBND]]*1.3,-2)</f>
        <v>10400</v>
      </c>
      <c r="I370" s="536">
        <f>ROUND([1]!Table32353[[#This Row],[Giá đất ở điều chỉnh, bổ sung]]*0.7,0)</f>
        <v>7280</v>
      </c>
      <c r="J370" s="373">
        <f>[1]!Table32353[[#This Row],[Giá đất ở điều chỉnh, bổ sung]]/[1]!Table32353[[#This Row],[Mức giá theo Quyết định 46/2019/ QĐ-UBND]]</f>
        <v>1.3</v>
      </c>
      <c r="K370" s="537"/>
      <c r="L370" s="537">
        <f>[1]!Table32353[[#This Row],[Giá đất ở điều chỉnh, bổ sung]]/[1]!Table32353[[#This Row],[Mức giá theo Quyết định 46/2019/ QĐ-UBND]]</f>
        <v>1.3</v>
      </c>
      <c r="M370" s="538"/>
      <c r="N370" s="184"/>
      <c r="O370" s="184"/>
      <c r="P370" s="539"/>
    </row>
    <row r="371" spans="1:16" x14ac:dyDescent="0.35">
      <c r="A371" s="159"/>
      <c r="B371" s="180">
        <v>4</v>
      </c>
      <c r="C371" s="534" t="s">
        <v>550</v>
      </c>
      <c r="D371" s="535">
        <v>3000</v>
      </c>
      <c r="E371" s="380">
        <f>[1]!Table32353[[#This Row],[Mức giá theo Quyết định 46/2019/ QĐ-UBND]]*1.1</f>
        <v>3300.0000000000005</v>
      </c>
      <c r="F371" s="380">
        <f>[1]!Table32353[[#This Row],[Mức giá theo Quyết định 46/2019/ QĐ-UBND]]*1.3</f>
        <v>3900</v>
      </c>
      <c r="G371" s="127">
        <v>9000</v>
      </c>
      <c r="H371" s="536">
        <f>ROUND([1]!Table32353[[#This Row],[Mức giá theo Quyết định 46/2019/ QĐ-UBND]]*1.3,-2)</f>
        <v>3900</v>
      </c>
      <c r="I371" s="536">
        <f>ROUND([1]!Table32353[[#This Row],[Giá đất ở điều chỉnh, bổ sung]]*0.7,0)</f>
        <v>2730</v>
      </c>
      <c r="J371" s="373">
        <f>[1]!Table32353[[#This Row],[Giá đất ở điều chỉnh, bổ sung]]/[1]!Table32353[[#This Row],[Mức giá theo Quyết định 46/2019/ QĐ-UBND]]</f>
        <v>1.3</v>
      </c>
      <c r="K371" s="537"/>
      <c r="L371" s="537">
        <f>[1]!Table32353[[#This Row],[Giá đất ở điều chỉnh, bổ sung]]/[1]!Table32353[[#This Row],[Mức giá theo Quyết định 46/2019/ QĐ-UBND]]</f>
        <v>1.3</v>
      </c>
      <c r="M371" s="538"/>
      <c r="N371" s="184"/>
      <c r="O371" s="184"/>
      <c r="P371" s="539"/>
    </row>
    <row r="372" spans="1:16" ht="31" x14ac:dyDescent="0.35">
      <c r="A372" s="159"/>
      <c r="B372" s="180">
        <v>5</v>
      </c>
      <c r="C372" s="534" t="s">
        <v>551</v>
      </c>
      <c r="D372" s="535"/>
      <c r="E372" s="380">
        <f>[1]!Table32353[[#This Row],[Mức giá theo Quyết định 46/2019/ QĐ-UBND]]*1.1</f>
        <v>0</v>
      </c>
      <c r="F372" s="380"/>
      <c r="G372" s="127"/>
      <c r="H372" s="536"/>
      <c r="I372" s="536"/>
      <c r="J372" s="373"/>
      <c r="K372" s="537"/>
      <c r="L372" s="537"/>
      <c r="M372" s="538"/>
      <c r="N372" s="184"/>
      <c r="O372" s="184"/>
      <c r="P372" s="539"/>
    </row>
    <row r="373" spans="1:16" x14ac:dyDescent="0.35">
      <c r="A373" s="159"/>
      <c r="B373" s="180" t="s">
        <v>509</v>
      </c>
      <c r="C373" s="534" t="s">
        <v>552</v>
      </c>
      <c r="D373" s="535">
        <v>7999.9999999999991</v>
      </c>
      <c r="E373" s="380">
        <f>[1]!Table32353[[#This Row],[Mức giá theo Quyết định 46/2019/ QĐ-UBND]]*1.1</f>
        <v>8800</v>
      </c>
      <c r="F373" s="380">
        <f>[1]!Table32353[[#This Row],[Mức giá theo Quyết định 46/2019/ QĐ-UBND]]*1.3</f>
        <v>10400</v>
      </c>
      <c r="G373" s="127">
        <v>24000</v>
      </c>
      <c r="H373" s="536">
        <f>ROUND([1]!Table32353[[#This Row],[Mức giá theo Quyết định 46/2019/ QĐ-UBND]]*1.3,-2)</f>
        <v>10400</v>
      </c>
      <c r="I373" s="536">
        <f>ROUND([1]!Table32353[[#This Row],[Giá đất ở điều chỉnh, bổ sung]]*0.7,0)</f>
        <v>7280</v>
      </c>
      <c r="J373" s="373">
        <f>[1]!Table32353[[#This Row],[Giá đất ở điều chỉnh, bổ sung]]/[1]!Table32353[[#This Row],[Mức giá theo Quyết định 46/2019/ QĐ-UBND]]</f>
        <v>1.3</v>
      </c>
      <c r="K373" s="537"/>
      <c r="L373" s="537">
        <f>[1]!Table32353[[#This Row],[Giá đất ở điều chỉnh, bổ sung]]/[1]!Table32353[[#This Row],[Mức giá theo Quyết định 46/2019/ QĐ-UBND]]</f>
        <v>1.3</v>
      </c>
      <c r="M373" s="538"/>
      <c r="N373" s="184"/>
      <c r="O373" s="184"/>
      <c r="P373" s="539"/>
    </row>
    <row r="374" spans="1:16" x14ac:dyDescent="0.35">
      <c r="A374" s="159"/>
      <c r="B374" s="180" t="s">
        <v>511</v>
      </c>
      <c r="C374" s="534" t="s">
        <v>553</v>
      </c>
      <c r="D374" s="535">
        <v>7000</v>
      </c>
      <c r="E374" s="380">
        <f>[1]!Table32353[[#This Row],[Mức giá theo Quyết định 46/2019/ QĐ-UBND]]*1.1</f>
        <v>7700.0000000000009</v>
      </c>
      <c r="F374" s="380">
        <f>[1]!Table32353[[#This Row],[Mức giá theo Quyết định 46/2019/ QĐ-UBND]]*1.3</f>
        <v>9100</v>
      </c>
      <c r="G374" s="127">
        <v>21000</v>
      </c>
      <c r="H374" s="536">
        <f>ROUND([1]!Table32353[[#This Row],[Mức giá theo Quyết định 46/2019/ QĐ-UBND]]*1.3,-2)</f>
        <v>9100</v>
      </c>
      <c r="I374" s="536">
        <f>ROUND([1]!Table32353[[#This Row],[Giá đất ở điều chỉnh, bổ sung]]*0.7,0)</f>
        <v>6370</v>
      </c>
      <c r="J374" s="373">
        <f>[1]!Table32353[[#This Row],[Giá đất ở điều chỉnh, bổ sung]]/[1]!Table32353[[#This Row],[Mức giá theo Quyết định 46/2019/ QĐ-UBND]]</f>
        <v>1.3</v>
      </c>
      <c r="K374" s="537"/>
      <c r="L374" s="537">
        <f>[1]!Table32353[[#This Row],[Giá đất ở điều chỉnh, bổ sung]]/[1]!Table32353[[#This Row],[Mức giá theo Quyết định 46/2019/ QĐ-UBND]]</f>
        <v>1.3</v>
      </c>
      <c r="M374" s="538"/>
      <c r="N374" s="154"/>
      <c r="O374" s="154"/>
      <c r="P374" s="539"/>
    </row>
    <row r="375" spans="1:16" ht="42" x14ac:dyDescent="0.35">
      <c r="A375" s="159"/>
      <c r="B375" s="392" t="s">
        <v>554</v>
      </c>
      <c r="C375" s="529" t="s">
        <v>555</v>
      </c>
      <c r="D375" s="530"/>
      <c r="E375" s="380">
        <f>[1]!Table32353[[#This Row],[Mức giá theo Quyết định 46/2019/ QĐ-UBND]]*1.1</f>
        <v>0</v>
      </c>
      <c r="F375" s="380"/>
      <c r="G375" s="127"/>
      <c r="H375" s="536"/>
      <c r="I375" s="536"/>
      <c r="J375" s="373"/>
      <c r="K375" s="537"/>
      <c r="L375" s="537"/>
      <c r="M375" s="532" t="s">
        <v>556</v>
      </c>
      <c r="N375" s="184"/>
      <c r="O375" s="184"/>
      <c r="P375" s="533" t="s">
        <v>5561</v>
      </c>
    </row>
    <row r="376" spans="1:16" ht="42" x14ac:dyDescent="0.35">
      <c r="A376" s="159"/>
      <c r="B376" s="180">
        <v>1</v>
      </c>
      <c r="C376" s="534" t="s">
        <v>557</v>
      </c>
      <c r="D376" s="535">
        <v>18000</v>
      </c>
      <c r="E376" s="380">
        <f>[1]!Table32353[[#This Row],[Mức giá theo Quyết định 46/2019/ QĐ-UBND]]*1.1</f>
        <v>19800</v>
      </c>
      <c r="F376" s="380">
        <f>[1]!Table32353[[#This Row],[Mức giá theo Quyết định 46/2019/ QĐ-UBND]]*1.3</f>
        <v>23400</v>
      </c>
      <c r="G376" s="127">
        <v>108000</v>
      </c>
      <c r="H376" s="536">
        <f>ROUND([1]!Table32353[[#This Row],[Mức giá theo Quyết định 46/2019/ QĐ-UBND]]*1.3,-2)</f>
        <v>23400</v>
      </c>
      <c r="I376" s="536">
        <f>ROUND([1]!Table32353[[#This Row],[Giá đất ở điều chỉnh, bổ sung]]*0.7,0)</f>
        <v>16380</v>
      </c>
      <c r="J376" s="373">
        <f>[1]!Table32353[[#This Row],[Giá đất ở điều chỉnh, bổ sung]]/[1]!Table32353[[#This Row],[Mức giá theo Quyết định 46/2019/ QĐ-UBND]]</f>
        <v>1.3</v>
      </c>
      <c r="K376" s="537"/>
      <c r="L376" s="537">
        <f>[1]!Table32353[[#This Row],[Giá đất ở điều chỉnh, bổ sung]]/[1]!Table32353[[#This Row],[Mức giá theo Quyết định 46/2019/ QĐ-UBND]]</f>
        <v>1.3</v>
      </c>
      <c r="M376" s="538" t="s">
        <v>559</v>
      </c>
      <c r="N376" s="434"/>
      <c r="O376" s="434"/>
      <c r="P376" s="539" t="s">
        <v>558</v>
      </c>
    </row>
    <row r="377" spans="1:16" ht="31" x14ac:dyDescent="0.35">
      <c r="A377" s="159"/>
      <c r="B377" s="159">
        <v>2</v>
      </c>
      <c r="C377" s="534" t="s">
        <v>560</v>
      </c>
      <c r="D377" s="535"/>
      <c r="E377" s="380">
        <f>[1]!Table32353[[#This Row],[Mức giá theo Quyết định 46/2019/ QĐ-UBND]]*1.1</f>
        <v>0</v>
      </c>
      <c r="F377" s="380">
        <f>[1]!Table32353[[#This Row],[Mức giá theo Quyết định 46/2019/ QĐ-UBND]]*1.3</f>
        <v>0</v>
      </c>
      <c r="G377" s="380">
        <v>50000</v>
      </c>
      <c r="H377" s="536">
        <v>18000</v>
      </c>
      <c r="I377" s="536">
        <f>ROUND([1]!Table32353[[#This Row],[Giá đất ở điều chỉnh, bổ sung]]*0.7,0)</f>
        <v>12600</v>
      </c>
      <c r="J377" s="373" t="e">
        <f>[1]!Table32353[[#This Row],[Giá đất ở điều chỉnh, bổ sung]]/[1]!Table32353[[#This Row],[Mức giá theo Quyết định 46/2019/ QĐ-UBND]]</f>
        <v>#DIV/0!</v>
      </c>
      <c r="K377" s="537"/>
      <c r="L377" s="537"/>
      <c r="M377" s="559" t="s">
        <v>561</v>
      </c>
      <c r="N377" s="184"/>
      <c r="O377" s="184"/>
      <c r="P377" s="560"/>
    </row>
    <row r="378" spans="1:16" ht="42" x14ac:dyDescent="0.35">
      <c r="A378" s="159"/>
      <c r="B378" s="180">
        <v>3</v>
      </c>
      <c r="C378" s="549" t="s">
        <v>562</v>
      </c>
      <c r="D378" s="550"/>
      <c r="E378" s="380">
        <f>[1]!Table32353[[#This Row],[Mức giá theo Quyết định 46/2019/ QĐ-UBND]]*1.1</f>
        <v>0</v>
      </c>
      <c r="F378" s="380"/>
      <c r="G378" s="127">
        <v>40000</v>
      </c>
      <c r="H378" s="536">
        <v>11000</v>
      </c>
      <c r="I378" s="536">
        <f>ROUND([1]!Table32353[[#This Row],[Giá đất ở điều chỉnh, bổ sung]]*0.7,0)</f>
        <v>7700</v>
      </c>
      <c r="J378" s="373" t="e">
        <f>[1]!Table32353[[#This Row],[Giá đất ở điều chỉnh, bổ sung]]/[1]!Table32353[[#This Row],[Mức giá theo Quyết định 46/2019/ QĐ-UBND]]</f>
        <v>#DIV/0!</v>
      </c>
      <c r="K378" s="537"/>
      <c r="L378" s="537"/>
      <c r="M378" s="538" t="s">
        <v>563</v>
      </c>
      <c r="N378" s="434"/>
      <c r="O378" s="434"/>
      <c r="P378" s="539" t="s">
        <v>5361</v>
      </c>
    </row>
    <row r="379" spans="1:16" ht="31" x14ac:dyDescent="0.35">
      <c r="A379" s="159"/>
      <c r="B379" s="159">
        <v>4</v>
      </c>
      <c r="C379" s="534" t="s">
        <v>564</v>
      </c>
      <c r="D379" s="535"/>
      <c r="E379" s="380">
        <f>[1]!Table32353[[#This Row],[Mức giá theo Quyết định 46/2019/ QĐ-UBND]]*1.1</f>
        <v>0</v>
      </c>
      <c r="F379" s="380"/>
      <c r="G379" s="380">
        <v>40000</v>
      </c>
      <c r="H379" s="536">
        <v>8000</v>
      </c>
      <c r="I379" s="536">
        <f>ROUND([1]!Table32353[[#This Row],[Giá đất ở điều chỉnh, bổ sung]]*0.7,0)</f>
        <v>5600</v>
      </c>
      <c r="J379" s="373" t="e">
        <f>[1]!Table32353[[#This Row],[Giá đất ở điều chỉnh, bổ sung]]/[1]!Table32353[[#This Row],[Mức giá theo Quyết định 46/2019/ QĐ-UBND]]</f>
        <v>#DIV/0!</v>
      </c>
      <c r="K379" s="537"/>
      <c r="L379" s="537"/>
      <c r="M379" s="547" t="s">
        <v>565</v>
      </c>
      <c r="N379" s="434"/>
      <c r="O379" s="434"/>
      <c r="P379" s="548"/>
    </row>
    <row r="380" spans="1:16" ht="31" x14ac:dyDescent="0.35">
      <c r="A380" s="159"/>
      <c r="B380" s="159">
        <v>5</v>
      </c>
      <c r="C380" s="534" t="s">
        <v>566</v>
      </c>
      <c r="D380" s="535"/>
      <c r="E380" s="380">
        <f>[1]!Table32353[[#This Row],[Mức giá theo Quyết định 46/2019/ QĐ-UBND]]*1.1</f>
        <v>0</v>
      </c>
      <c r="F380" s="380"/>
      <c r="G380" s="380">
        <v>12000</v>
      </c>
      <c r="H380" s="536">
        <v>7000</v>
      </c>
      <c r="I380" s="536">
        <f>ROUND([1]!Table32353[[#This Row],[Giá đất ở điều chỉnh, bổ sung]]*0.7,0)</f>
        <v>4900</v>
      </c>
      <c r="J380" s="373" t="e">
        <f>[1]!Table32353[[#This Row],[Giá đất ở điều chỉnh, bổ sung]]/[1]!Table32353[[#This Row],[Mức giá theo Quyết định 46/2019/ QĐ-UBND]]</f>
        <v>#DIV/0!</v>
      </c>
      <c r="K380" s="537"/>
      <c r="L380" s="537"/>
      <c r="M380" s="547" t="s">
        <v>567</v>
      </c>
      <c r="N380" s="434"/>
      <c r="O380" s="434"/>
      <c r="P380" s="548"/>
    </row>
    <row r="381" spans="1:16" x14ac:dyDescent="0.35">
      <c r="A381" s="159"/>
      <c r="B381" s="159">
        <v>6</v>
      </c>
      <c r="C381" s="534" t="s">
        <v>568</v>
      </c>
      <c r="D381" s="535"/>
      <c r="E381" s="380">
        <f>[1]!Table32353[[#This Row],[Mức giá theo Quyết định 46/2019/ QĐ-UBND]]*1.1</f>
        <v>0</v>
      </c>
      <c r="F381" s="380"/>
      <c r="G381" s="380">
        <v>12000</v>
      </c>
      <c r="H381" s="536">
        <v>6000</v>
      </c>
      <c r="I381" s="536">
        <f>ROUND([1]!Table32353[[#This Row],[Giá đất ở điều chỉnh, bổ sung]]*0.7,0)</f>
        <v>4200</v>
      </c>
      <c r="J381" s="373" t="e">
        <f>[1]!Table32353[[#This Row],[Giá đất ở điều chỉnh, bổ sung]]/[1]!Table32353[[#This Row],[Mức giá theo Quyết định 46/2019/ QĐ-UBND]]</f>
        <v>#DIV/0!</v>
      </c>
      <c r="K381" s="537"/>
      <c r="L381" s="537"/>
      <c r="M381" s="547" t="s">
        <v>569</v>
      </c>
      <c r="N381" s="184"/>
      <c r="O381" s="184"/>
      <c r="P381" s="548"/>
    </row>
    <row r="382" spans="1:16" x14ac:dyDescent="0.35">
      <c r="A382" s="159"/>
      <c r="B382" s="180"/>
      <c r="C382" s="529" t="s">
        <v>16</v>
      </c>
      <c r="D382" s="530"/>
      <c r="E382" s="380">
        <f>[1]!Table32353[[#This Row],[Mức giá theo Quyết định 46/2019/ QĐ-UBND]]*1.1</f>
        <v>0</v>
      </c>
      <c r="F382" s="380"/>
      <c r="G382" s="127"/>
      <c r="H382" s="536"/>
      <c r="I382" s="536"/>
      <c r="J382" s="373"/>
      <c r="K382" s="537"/>
      <c r="L382" s="537"/>
      <c r="M382" s="538"/>
      <c r="N382" s="184"/>
      <c r="O382" s="184"/>
      <c r="P382" s="539"/>
    </row>
    <row r="383" spans="1:16" ht="31" x14ac:dyDescent="0.35">
      <c r="A383" s="159"/>
      <c r="B383" s="180">
        <v>1</v>
      </c>
      <c r="C383" s="534" t="s">
        <v>570</v>
      </c>
      <c r="D383" s="535">
        <v>7000</v>
      </c>
      <c r="E383" s="380">
        <f>[1]!Table32353[[#This Row],[Mức giá theo Quyết định 46/2019/ QĐ-UBND]]*1.1</f>
        <v>7700.0000000000009</v>
      </c>
      <c r="F383" s="380">
        <f>[1]!Table32353[[#This Row],[Mức giá theo Quyết định 46/2019/ QĐ-UBND]]*1.3</f>
        <v>9100</v>
      </c>
      <c r="G383" s="127">
        <v>35000</v>
      </c>
      <c r="H383" s="536">
        <f>ROUND([1]!Table32353[[#This Row],[Mức giá theo Quyết định 46/2019/ QĐ-UBND]]*1.3,-2)</f>
        <v>9100</v>
      </c>
      <c r="I383" s="536">
        <f>ROUND([1]!Table32353[[#This Row],[Giá đất ở điều chỉnh, bổ sung]]*0.7,0)</f>
        <v>6370</v>
      </c>
      <c r="J383" s="373">
        <f>[1]!Table32353[[#This Row],[Giá đất ở điều chỉnh, bổ sung]]/[1]!Table32353[[#This Row],[Mức giá theo Quyết định 46/2019/ QĐ-UBND]]</f>
        <v>1.3</v>
      </c>
      <c r="K383" s="537"/>
      <c r="L383" s="537">
        <f>[1]!Table32353[[#This Row],[Giá đất ở điều chỉnh, bổ sung]]/[1]!Table32353[[#This Row],[Mức giá theo Quyết định 46/2019/ QĐ-UBND]]</f>
        <v>1.3</v>
      </c>
      <c r="M383" s="538" t="s">
        <v>6439</v>
      </c>
      <c r="N383" s="184" t="s">
        <v>571</v>
      </c>
      <c r="O383" s="184"/>
      <c r="P383" s="539" t="s">
        <v>5558</v>
      </c>
    </row>
    <row r="384" spans="1:16" ht="31" x14ac:dyDescent="0.35">
      <c r="A384" s="159"/>
      <c r="B384" s="180">
        <v>2</v>
      </c>
      <c r="C384" s="534" t="s">
        <v>572</v>
      </c>
      <c r="D384" s="535">
        <v>6000</v>
      </c>
      <c r="E384" s="380">
        <f>[1]!Table32353[[#This Row],[Mức giá theo Quyết định 46/2019/ QĐ-UBND]]*1.1</f>
        <v>6600.0000000000009</v>
      </c>
      <c r="F384" s="380">
        <f>[1]!Table32353[[#This Row],[Mức giá theo Quyết định 46/2019/ QĐ-UBND]]*1.3</f>
        <v>7800</v>
      </c>
      <c r="G384" s="127">
        <v>30000</v>
      </c>
      <c r="H384" s="536">
        <f>ROUND([1]!Table32353[[#This Row],[Mức giá theo Quyết định 46/2019/ QĐ-UBND]]*1.3,-2)</f>
        <v>7800</v>
      </c>
      <c r="I384" s="536">
        <f>ROUND([1]!Table32353[[#This Row],[Giá đất ở điều chỉnh, bổ sung]]*0.7,0)</f>
        <v>5460</v>
      </c>
      <c r="J384" s="373">
        <f>[1]!Table32353[[#This Row],[Giá đất ở điều chỉnh, bổ sung]]/[1]!Table32353[[#This Row],[Mức giá theo Quyết định 46/2019/ QĐ-UBND]]</f>
        <v>1.3</v>
      </c>
      <c r="K384" s="537"/>
      <c r="L384" s="537">
        <f>[1]!Table32353[[#This Row],[Giá đất ở điều chỉnh, bổ sung]]/[1]!Table32353[[#This Row],[Mức giá theo Quyết định 46/2019/ QĐ-UBND]]</f>
        <v>1.3</v>
      </c>
      <c r="M384" s="538" t="s">
        <v>6440</v>
      </c>
      <c r="N384" s="184"/>
      <c r="O384" s="184"/>
      <c r="P384" s="539" t="s">
        <v>5559</v>
      </c>
    </row>
    <row r="385" spans="1:16" ht="31" x14ac:dyDescent="0.35">
      <c r="A385" s="159"/>
      <c r="B385" s="180">
        <v>3</v>
      </c>
      <c r="C385" s="534" t="s">
        <v>573</v>
      </c>
      <c r="D385" s="535">
        <v>5000</v>
      </c>
      <c r="E385" s="380">
        <f>[1]!Table32353[[#This Row],[Mức giá theo Quyết định 46/2019/ QĐ-UBND]]*1.1</f>
        <v>5500</v>
      </c>
      <c r="F385" s="380">
        <f>[1]!Table32353[[#This Row],[Mức giá theo Quyết định 46/2019/ QĐ-UBND]]*1.3</f>
        <v>6500</v>
      </c>
      <c r="G385" s="127">
        <v>25000</v>
      </c>
      <c r="H385" s="536">
        <f>ROUND([1]!Table32353[[#This Row],[Mức giá theo Quyết định 46/2019/ QĐ-UBND]]*1.35,-2)</f>
        <v>6800</v>
      </c>
      <c r="I385" s="536">
        <f>ROUND([1]!Table32353[[#This Row],[Giá đất ở điều chỉnh, bổ sung]]*0.7,0)</f>
        <v>4760</v>
      </c>
      <c r="J385" s="373">
        <f>[1]!Table32353[[#This Row],[Giá đất ở điều chỉnh, bổ sung]]/[1]!Table32353[[#This Row],[Mức giá theo Quyết định 46/2019/ QĐ-UBND]]</f>
        <v>1.36</v>
      </c>
      <c r="K385" s="540" t="s">
        <v>91</v>
      </c>
      <c r="L385" s="540">
        <f>[1]!Table32353[[#This Row],[Giá đất ở điều chỉnh, bổ sung]]/[1]!Table32353[[#This Row],[Mức giá theo Quyết định 46/2019/ QĐ-UBND]]</f>
        <v>1.36</v>
      </c>
      <c r="M385" s="538" t="s">
        <v>6441</v>
      </c>
      <c r="N385" s="184"/>
      <c r="O385" s="184"/>
      <c r="P385" s="539" t="s">
        <v>5560</v>
      </c>
    </row>
    <row r="386" spans="1:16" ht="31" x14ac:dyDescent="0.35">
      <c r="A386" s="159"/>
      <c r="B386" s="180">
        <v>4</v>
      </c>
      <c r="C386" s="549" t="s">
        <v>574</v>
      </c>
      <c r="D386" s="550"/>
      <c r="E386" s="380">
        <f>[1]!Table32353[[#This Row],[Mức giá theo Quyết định 46/2019/ QĐ-UBND]]*1.1</f>
        <v>0</v>
      </c>
      <c r="F386" s="380"/>
      <c r="G386" s="127"/>
      <c r="H386" s="536"/>
      <c r="I386" s="536"/>
      <c r="J386" s="373"/>
      <c r="K386" s="537"/>
      <c r="L386" s="537"/>
      <c r="M386" s="538" t="s">
        <v>575</v>
      </c>
      <c r="N386" s="184"/>
      <c r="O386" s="184"/>
      <c r="P386" s="539" t="s">
        <v>575</v>
      </c>
    </row>
    <row r="387" spans="1:16" x14ac:dyDescent="0.35">
      <c r="A387" s="159"/>
      <c r="B387" s="180" t="s">
        <v>31</v>
      </c>
      <c r="C387" s="549" t="s">
        <v>576</v>
      </c>
      <c r="D387" s="550">
        <v>6000</v>
      </c>
      <c r="E387" s="380">
        <f>[1]!Table32353[[#This Row],[Mức giá theo Quyết định 46/2019/ QĐ-UBND]]*1.1</f>
        <v>6600.0000000000009</v>
      </c>
      <c r="F387" s="380">
        <f>[1]!Table32353[[#This Row],[Mức giá theo Quyết định 46/2019/ QĐ-UBND]]*1.3</f>
        <v>7800</v>
      </c>
      <c r="G387" s="127">
        <v>24000</v>
      </c>
      <c r="H387" s="536">
        <f>ROUND([1]!Table32353[[#This Row],[Mức giá theo Quyết định 46/2019/ QĐ-UBND]]*1.3,-2)</f>
        <v>7800</v>
      </c>
      <c r="I387" s="536">
        <f>ROUND([1]!Table32353[[#This Row],[Giá đất ở điều chỉnh, bổ sung]]*0.7,0)</f>
        <v>5460</v>
      </c>
      <c r="J387" s="373">
        <f>[1]!Table32353[[#This Row],[Giá đất ở điều chỉnh, bổ sung]]/[1]!Table32353[[#This Row],[Mức giá theo Quyết định 46/2019/ QĐ-UBND]]</f>
        <v>1.3</v>
      </c>
      <c r="K387" s="537"/>
      <c r="L387" s="537">
        <f>[1]!Table32353[[#This Row],[Giá đất ở điều chỉnh, bổ sung]]/[1]!Table32353[[#This Row],[Mức giá theo Quyết định 46/2019/ QĐ-UBND]]</f>
        <v>1.3</v>
      </c>
      <c r="M387" s="538"/>
      <c r="N387" s="184"/>
      <c r="O387" s="184"/>
      <c r="P387" s="539"/>
    </row>
    <row r="388" spans="1:16" x14ac:dyDescent="0.35">
      <c r="A388" s="159"/>
      <c r="B388" s="180" t="s">
        <v>34</v>
      </c>
      <c r="C388" s="549" t="s">
        <v>577</v>
      </c>
      <c r="D388" s="550">
        <v>5000</v>
      </c>
      <c r="E388" s="380">
        <f>[1]!Table32353[[#This Row],[Mức giá theo Quyết định 46/2019/ QĐ-UBND]]*1.1</f>
        <v>5500</v>
      </c>
      <c r="F388" s="380">
        <f>[1]!Table32353[[#This Row],[Mức giá theo Quyết định 46/2019/ QĐ-UBND]]*1.3</f>
        <v>6500</v>
      </c>
      <c r="G388" s="127">
        <v>20000</v>
      </c>
      <c r="H388" s="536">
        <f>ROUND([1]!Table32353[[#This Row],[Mức giá theo Quyết định 46/2019/ QĐ-UBND]]*1.3,-2)</f>
        <v>6500</v>
      </c>
      <c r="I388" s="536">
        <f>ROUND([1]!Table32353[[#This Row],[Giá đất ở điều chỉnh, bổ sung]]*0.7,0)</f>
        <v>4550</v>
      </c>
      <c r="J388" s="373">
        <f>[1]!Table32353[[#This Row],[Giá đất ở điều chỉnh, bổ sung]]/[1]!Table32353[[#This Row],[Mức giá theo Quyết định 46/2019/ QĐ-UBND]]</f>
        <v>1.3</v>
      </c>
      <c r="K388" s="537"/>
      <c r="L388" s="537">
        <f>[1]!Table32353[[#This Row],[Giá đất ở điều chỉnh, bổ sung]]/[1]!Table32353[[#This Row],[Mức giá theo Quyết định 46/2019/ QĐ-UBND]]</f>
        <v>1.3</v>
      </c>
      <c r="M388" s="538"/>
      <c r="N388" s="184"/>
      <c r="O388" s="184"/>
      <c r="P388" s="539"/>
    </row>
    <row r="389" spans="1:16" ht="42" x14ac:dyDescent="0.35">
      <c r="A389" s="159"/>
      <c r="B389" s="180">
        <v>5</v>
      </c>
      <c r="C389" s="549" t="s">
        <v>579</v>
      </c>
      <c r="D389" s="550">
        <v>3000</v>
      </c>
      <c r="E389" s="380">
        <f>[1]!Table32353[[#This Row],[Mức giá theo Quyết định 46/2019/ QĐ-UBND]]*1.1</f>
        <v>3300.0000000000005</v>
      </c>
      <c r="F389" s="380">
        <f>[1]!Table32353[[#This Row],[Mức giá theo Quyết định 46/2019/ QĐ-UBND]]*1.3</f>
        <v>3900</v>
      </c>
      <c r="G389" s="127">
        <v>12000</v>
      </c>
      <c r="H389" s="536">
        <f>ROUND([1]!Table32353[[#This Row],[Mức giá theo Quyết định 46/2019/ QĐ-UBND]]*1.3,-2)</f>
        <v>3900</v>
      </c>
      <c r="I389" s="536">
        <f>ROUND([1]!Table32353[[#This Row],[Giá đất ở điều chỉnh, bổ sung]]*0.7,0)</f>
        <v>2730</v>
      </c>
      <c r="J389" s="373">
        <f>[1]!Table32353[[#This Row],[Giá đất ở điều chỉnh, bổ sung]]/[1]!Table32353[[#This Row],[Mức giá theo Quyết định 46/2019/ QĐ-UBND]]</f>
        <v>1.3</v>
      </c>
      <c r="K389" s="537"/>
      <c r="L389" s="537">
        <f>[1]!Table32353[[#This Row],[Giá đất ở điều chỉnh, bổ sung]]/[1]!Table32353[[#This Row],[Mức giá theo Quyết định 46/2019/ QĐ-UBND]]</f>
        <v>1.3</v>
      </c>
      <c r="M389" s="538" t="s">
        <v>580</v>
      </c>
      <c r="N389" s="184"/>
      <c r="O389" s="184"/>
      <c r="P389" s="539" t="s">
        <v>5362</v>
      </c>
    </row>
    <row r="390" spans="1:16" ht="70" x14ac:dyDescent="0.35">
      <c r="A390" s="159"/>
      <c r="B390" s="180">
        <v>6</v>
      </c>
      <c r="C390" s="549" t="s">
        <v>5542</v>
      </c>
      <c r="D390" s="550">
        <v>999.99999999999989</v>
      </c>
      <c r="E390" s="380">
        <f>[1]!Table32353[[#This Row],[Mức giá theo Quyết định 46/2019/ QĐ-UBND]]*1.1</f>
        <v>1100</v>
      </c>
      <c r="F390" s="380">
        <f>[1]!Table32353[[#This Row],[Mức giá theo Quyết định 46/2019/ QĐ-UBND]]*1.3</f>
        <v>1300</v>
      </c>
      <c r="G390" s="127">
        <v>4000</v>
      </c>
      <c r="H390" s="536">
        <f>ROUND([1]!Table32353[[#This Row],[Mức giá theo Quyết định 46/2019/ QĐ-UBND]]*1.3,-2)</f>
        <v>1300</v>
      </c>
      <c r="I390" s="536">
        <f>ROUND([1]!Table32353[[#This Row],[Giá đất ở điều chỉnh, bổ sung]]*0.7,0)</f>
        <v>910</v>
      </c>
      <c r="J390" s="373">
        <f>[1]!Table32353[[#This Row],[Giá đất ở điều chỉnh, bổ sung]]/[1]!Table32353[[#This Row],[Mức giá theo Quyết định 46/2019/ QĐ-UBND]]</f>
        <v>1.3</v>
      </c>
      <c r="K390" s="537"/>
      <c r="L390" s="537">
        <f>[1]!Table32353[[#This Row],[Giá đất ở điều chỉnh, bổ sung]]/[1]!Table32353[[#This Row],[Mức giá theo Quyết định 46/2019/ QĐ-UBND]]</f>
        <v>1.3</v>
      </c>
      <c r="M390" s="538" t="s">
        <v>581</v>
      </c>
      <c r="N390" s="184"/>
      <c r="O390" s="184"/>
      <c r="P390" s="539" t="s">
        <v>5554</v>
      </c>
    </row>
    <row r="391" spans="1:16" ht="70" x14ac:dyDescent="0.35">
      <c r="A391" s="159"/>
      <c r="B391" s="180">
        <v>7</v>
      </c>
      <c r="C391" s="549" t="s">
        <v>5377</v>
      </c>
      <c r="D391" s="550">
        <v>1300</v>
      </c>
      <c r="E391" s="380">
        <f>[1]!Table32353[[#This Row],[Mức giá theo Quyết định 46/2019/ QĐ-UBND]]*1.1</f>
        <v>1430.0000000000002</v>
      </c>
      <c r="F391" s="380">
        <f>[1]!Table32353[[#This Row],[Mức giá theo Quyết định 46/2019/ QĐ-UBND]]*1.3</f>
        <v>1690</v>
      </c>
      <c r="G391" s="127">
        <v>5200</v>
      </c>
      <c r="H391" s="536">
        <f>ROUND([1]!Table32353[[#This Row],[Mức giá theo Quyết định 46/2019/ QĐ-UBND]]*1.3,-2)</f>
        <v>1700</v>
      </c>
      <c r="I391" s="536">
        <f>ROUND([1]!Table32353[[#This Row],[Giá đất ở điều chỉnh, bổ sung]]*0.7,0)</f>
        <v>1190</v>
      </c>
      <c r="J391" s="373">
        <f>[1]!Table32353[[#This Row],[Giá đất ở điều chỉnh, bổ sung]]/[1]!Table32353[[#This Row],[Mức giá theo Quyết định 46/2019/ QĐ-UBND]]</f>
        <v>1.3076923076923077</v>
      </c>
      <c r="K391" s="537"/>
      <c r="L391" s="537">
        <f>[1]!Table32353[[#This Row],[Giá đất ở điều chỉnh, bổ sung]]/[1]!Table32353[[#This Row],[Mức giá theo Quyết định 46/2019/ QĐ-UBND]]</f>
        <v>1.3076923076923077</v>
      </c>
      <c r="M391" s="538" t="s">
        <v>6442</v>
      </c>
      <c r="N391" s="154"/>
      <c r="O391" s="154"/>
      <c r="P391" s="539" t="s">
        <v>5378</v>
      </c>
    </row>
    <row r="392" spans="1:16" ht="45" x14ac:dyDescent="0.35">
      <c r="A392" s="159"/>
      <c r="B392" s="392" t="s">
        <v>582</v>
      </c>
      <c r="C392" s="529" t="s">
        <v>583</v>
      </c>
      <c r="D392" s="530"/>
      <c r="E392" s="380">
        <f>[1]!Table32353[[#This Row],[Mức giá theo Quyết định 46/2019/ QĐ-UBND]]*1.1</f>
        <v>0</v>
      </c>
      <c r="F392" s="380"/>
      <c r="G392" s="127"/>
      <c r="H392" s="536"/>
      <c r="I392" s="536"/>
      <c r="J392" s="373"/>
      <c r="K392" s="537"/>
      <c r="L392" s="537"/>
      <c r="M392" s="532"/>
      <c r="N392" s="184"/>
      <c r="O392" s="184"/>
      <c r="P392" s="533"/>
    </row>
    <row r="393" spans="1:16" ht="31" x14ac:dyDescent="0.35">
      <c r="A393" s="159"/>
      <c r="B393" s="180">
        <v>1</v>
      </c>
      <c r="C393" s="534" t="s">
        <v>584</v>
      </c>
      <c r="D393" s="535">
        <v>10000</v>
      </c>
      <c r="E393" s="380">
        <f>[1]!Table32353[[#This Row],[Mức giá theo Quyết định 46/2019/ QĐ-UBND]]*1.1</f>
        <v>11000</v>
      </c>
      <c r="F393" s="380">
        <f>[1]!Table32353[[#This Row],[Mức giá theo Quyết định 46/2019/ QĐ-UBND]]*1.3</f>
        <v>13000</v>
      </c>
      <c r="G393" s="127">
        <v>30000</v>
      </c>
      <c r="H393" s="536">
        <f>ROUND([1]!Table32353[[#This Row],[Mức giá theo Quyết định 46/2019/ QĐ-UBND]]*1.35,-2)</f>
        <v>13500</v>
      </c>
      <c r="I393" s="536">
        <f>ROUND([1]!Table32353[[#This Row],[Giá đất ở điều chỉnh, bổ sung]]*0.7,0)</f>
        <v>9450</v>
      </c>
      <c r="J393" s="373">
        <f>[1]!Table32353[[#This Row],[Giá đất ở điều chỉnh, bổ sung]]/[1]!Table32353[[#This Row],[Mức giá theo Quyết định 46/2019/ QĐ-UBND]]</f>
        <v>1.35</v>
      </c>
      <c r="K393" s="540" t="s">
        <v>91</v>
      </c>
      <c r="L393" s="540">
        <f>[1]!Table32353[[#This Row],[Giá đất ở điều chỉnh, bổ sung]]/[1]!Table32353[[#This Row],[Mức giá theo Quyết định 46/2019/ QĐ-UBND]]</f>
        <v>1.35</v>
      </c>
      <c r="M393" s="538"/>
      <c r="N393" s="184"/>
      <c r="O393" s="184"/>
      <c r="P393" s="539"/>
    </row>
    <row r="394" spans="1:16" ht="31" x14ac:dyDescent="0.35">
      <c r="A394" s="159"/>
      <c r="B394" s="180">
        <v>2</v>
      </c>
      <c r="C394" s="534" t="s">
        <v>585</v>
      </c>
      <c r="D394" s="535">
        <v>7000</v>
      </c>
      <c r="E394" s="380">
        <f>[1]!Table32353[[#This Row],[Mức giá theo Quyết định 46/2019/ QĐ-UBND]]*1.1</f>
        <v>7700.0000000000009</v>
      </c>
      <c r="F394" s="380">
        <f>[1]!Table32353[[#This Row],[Mức giá theo Quyết định 46/2019/ QĐ-UBND]]*1.3</f>
        <v>9100</v>
      </c>
      <c r="G394" s="127">
        <v>21000</v>
      </c>
      <c r="H394" s="536">
        <f>ROUND([1]!Table32353[[#This Row],[Mức giá theo Quyết định 46/2019/ QĐ-UBND]]*1.3,-2)</f>
        <v>9100</v>
      </c>
      <c r="I394" s="536">
        <f>ROUND([1]!Table32353[[#This Row],[Giá đất ở điều chỉnh, bổ sung]]*0.7,0)</f>
        <v>6370</v>
      </c>
      <c r="J394" s="373">
        <f>[1]!Table32353[[#This Row],[Giá đất ở điều chỉnh, bổ sung]]/[1]!Table32353[[#This Row],[Mức giá theo Quyết định 46/2019/ QĐ-UBND]]</f>
        <v>1.3</v>
      </c>
      <c r="K394" s="537"/>
      <c r="L394" s="537">
        <f>[1]!Table32353[[#This Row],[Giá đất ở điều chỉnh, bổ sung]]/[1]!Table32353[[#This Row],[Mức giá theo Quyết định 46/2019/ QĐ-UBND]]</f>
        <v>1.3</v>
      </c>
      <c r="M394" s="538"/>
      <c r="N394" s="184"/>
      <c r="O394" s="184"/>
      <c r="P394" s="539"/>
    </row>
    <row r="395" spans="1:16" ht="31" x14ac:dyDescent="0.35">
      <c r="A395" s="159"/>
      <c r="B395" s="180">
        <v>3</v>
      </c>
      <c r="C395" s="534" t="s">
        <v>586</v>
      </c>
      <c r="D395" s="535">
        <v>5000</v>
      </c>
      <c r="E395" s="380">
        <f>[1]!Table32353[[#This Row],[Mức giá theo Quyết định 46/2019/ QĐ-UBND]]*1.1</f>
        <v>5500</v>
      </c>
      <c r="F395" s="380">
        <f>[1]!Table32353[[#This Row],[Mức giá theo Quyết định 46/2019/ QĐ-UBND]]*1.3</f>
        <v>6500</v>
      </c>
      <c r="G395" s="127">
        <v>15000</v>
      </c>
      <c r="H395" s="536">
        <f>ROUND([1]!Table32353[[#This Row],[Mức giá theo Quyết định 46/2019/ QĐ-UBND]]*1.3,-2)</f>
        <v>6500</v>
      </c>
      <c r="I395" s="536">
        <f>ROUND([1]!Table32353[[#This Row],[Giá đất ở điều chỉnh, bổ sung]]*0.7,0)</f>
        <v>4550</v>
      </c>
      <c r="J395" s="373">
        <f>[1]!Table32353[[#This Row],[Giá đất ở điều chỉnh, bổ sung]]/[1]!Table32353[[#This Row],[Mức giá theo Quyết định 46/2019/ QĐ-UBND]]</f>
        <v>1.3</v>
      </c>
      <c r="K395" s="537"/>
      <c r="L395" s="537">
        <f>[1]!Table32353[[#This Row],[Giá đất ở điều chỉnh, bổ sung]]/[1]!Table32353[[#This Row],[Mức giá theo Quyết định 46/2019/ QĐ-UBND]]</f>
        <v>1.3</v>
      </c>
      <c r="M395" s="538"/>
      <c r="N395" s="184"/>
      <c r="O395" s="184"/>
      <c r="P395" s="539"/>
    </row>
    <row r="396" spans="1:16" x14ac:dyDescent="0.35">
      <c r="A396" s="159"/>
      <c r="B396" s="180"/>
      <c r="C396" s="529" t="s">
        <v>16</v>
      </c>
      <c r="D396" s="530"/>
      <c r="E396" s="380">
        <f>[1]!Table32353[[#This Row],[Mức giá theo Quyết định 46/2019/ QĐ-UBND]]*1.1</f>
        <v>0</v>
      </c>
      <c r="F396" s="380"/>
      <c r="G396" s="127"/>
      <c r="H396" s="536"/>
      <c r="I396" s="536"/>
      <c r="J396" s="373"/>
      <c r="K396" s="537"/>
      <c r="L396" s="537"/>
      <c r="M396" s="538"/>
      <c r="N396" s="184"/>
      <c r="O396" s="184"/>
      <c r="P396" s="539"/>
    </row>
    <row r="397" spans="1:16" ht="28" x14ac:dyDescent="0.35">
      <c r="A397" s="159"/>
      <c r="B397" s="180">
        <v>1</v>
      </c>
      <c r="C397" s="534" t="s">
        <v>587</v>
      </c>
      <c r="D397" s="535">
        <v>5400</v>
      </c>
      <c r="E397" s="380">
        <f>[1]!Table32353[[#This Row],[Mức giá theo Quyết định 46/2019/ QĐ-UBND]]*1.1</f>
        <v>5940.0000000000009</v>
      </c>
      <c r="F397" s="380">
        <f>[1]!Table32353[[#This Row],[Mức giá theo Quyết định 46/2019/ QĐ-UBND]]*1.3</f>
        <v>7020</v>
      </c>
      <c r="G397" s="127">
        <v>16200</v>
      </c>
      <c r="H397" s="536">
        <f>ROUND([1]!Table32353[[#This Row],[Mức giá theo Quyết định 46/2019/ QĐ-UBND]]*1.3,-2)</f>
        <v>7000</v>
      </c>
      <c r="I397" s="536">
        <f>ROUND([1]!Table32353[[#This Row],[Giá đất ở điều chỉnh, bổ sung]]*0.7,0)</f>
        <v>4900</v>
      </c>
      <c r="J397" s="373">
        <f>[1]!Table32353[[#This Row],[Giá đất ở điều chỉnh, bổ sung]]/[1]!Table32353[[#This Row],[Mức giá theo Quyết định 46/2019/ QĐ-UBND]]</f>
        <v>1.2962962962962963</v>
      </c>
      <c r="K397" s="537"/>
      <c r="L397" s="537">
        <f>[1]!Table32353[[#This Row],[Giá đất ở điều chỉnh, bổ sung]]/[1]!Table32353[[#This Row],[Mức giá theo Quyết định 46/2019/ QĐ-UBND]]</f>
        <v>1.2962962962962963</v>
      </c>
      <c r="M397" s="538" t="s">
        <v>589</v>
      </c>
      <c r="N397" s="184"/>
      <c r="O397" s="184"/>
      <c r="P397" s="539" t="s">
        <v>588</v>
      </c>
    </row>
    <row r="398" spans="1:16" ht="31" x14ac:dyDescent="0.35">
      <c r="A398" s="159"/>
      <c r="B398" s="180">
        <v>2</v>
      </c>
      <c r="C398" s="534" t="s">
        <v>590</v>
      </c>
      <c r="D398" s="535">
        <v>5400</v>
      </c>
      <c r="E398" s="380">
        <f>[1]!Table32353[[#This Row],[Mức giá theo Quyết định 46/2019/ QĐ-UBND]]*1.1</f>
        <v>5940.0000000000009</v>
      </c>
      <c r="F398" s="380">
        <f>[1]!Table32353[[#This Row],[Mức giá theo Quyết định 46/2019/ QĐ-UBND]]*1.3</f>
        <v>7020</v>
      </c>
      <c r="G398" s="127">
        <v>16200</v>
      </c>
      <c r="H398" s="536">
        <f>ROUND([1]!Table32353[[#This Row],[Mức giá theo Quyết định 46/2019/ QĐ-UBND]]*1.3,-2)</f>
        <v>7000</v>
      </c>
      <c r="I398" s="536">
        <f>ROUND([1]!Table32353[[#This Row],[Giá đất ở điều chỉnh, bổ sung]]*0.7,0)</f>
        <v>4900</v>
      </c>
      <c r="J398" s="373">
        <f>[1]!Table32353[[#This Row],[Giá đất ở điều chỉnh, bổ sung]]/[1]!Table32353[[#This Row],[Mức giá theo Quyết định 46/2019/ QĐ-UBND]]</f>
        <v>1.2962962962962963</v>
      </c>
      <c r="K398" s="537"/>
      <c r="L398" s="537">
        <f>[1]!Table32353[[#This Row],[Giá đất ở điều chỉnh, bổ sung]]/[1]!Table32353[[#This Row],[Mức giá theo Quyết định 46/2019/ QĐ-UBND]]</f>
        <v>1.2962962962962963</v>
      </c>
      <c r="M398" s="538"/>
      <c r="N398" s="184"/>
      <c r="O398" s="184"/>
      <c r="P398" s="539"/>
    </row>
    <row r="399" spans="1:16" x14ac:dyDescent="0.35">
      <c r="A399" s="159"/>
      <c r="B399" s="180" t="s">
        <v>74</v>
      </c>
      <c r="C399" s="534" t="s">
        <v>591</v>
      </c>
      <c r="D399" s="535">
        <v>3600</v>
      </c>
      <c r="E399" s="380">
        <f>[1]!Table32353[[#This Row],[Mức giá theo Quyết định 46/2019/ QĐ-UBND]]*1.1</f>
        <v>3960.0000000000005</v>
      </c>
      <c r="F399" s="380">
        <f>[1]!Table32353[[#This Row],[Mức giá theo Quyết định 46/2019/ QĐ-UBND]]*1.3</f>
        <v>4680</v>
      </c>
      <c r="G399" s="127">
        <v>10800</v>
      </c>
      <c r="H399" s="536">
        <f>ROUND([1]!Table32353[[#This Row],[Mức giá theo Quyết định 46/2019/ QĐ-UBND]]*1.3,-2)</f>
        <v>4700</v>
      </c>
      <c r="I399" s="536">
        <f>ROUND([1]!Table32353[[#This Row],[Giá đất ở điều chỉnh, bổ sung]]*0.7,0)</f>
        <v>3290</v>
      </c>
      <c r="J399" s="373">
        <f>[1]!Table32353[[#This Row],[Giá đất ở điều chỉnh, bổ sung]]/[1]!Table32353[[#This Row],[Mức giá theo Quyết định 46/2019/ QĐ-UBND]]</f>
        <v>1.3055555555555556</v>
      </c>
      <c r="K399" s="537"/>
      <c r="L399" s="537">
        <f>[1]!Table32353[[#This Row],[Giá đất ở điều chỉnh, bổ sung]]/[1]!Table32353[[#This Row],[Mức giá theo Quyết định 46/2019/ QĐ-UBND]]</f>
        <v>1.3055555555555556</v>
      </c>
      <c r="M399" s="538"/>
      <c r="N399" s="184"/>
      <c r="O399" s="184"/>
      <c r="P399" s="539"/>
    </row>
    <row r="400" spans="1:16" ht="31" x14ac:dyDescent="0.35">
      <c r="A400" s="159"/>
      <c r="B400" s="180">
        <v>3</v>
      </c>
      <c r="C400" s="534" t="s">
        <v>592</v>
      </c>
      <c r="D400" s="535">
        <v>5400</v>
      </c>
      <c r="E400" s="380">
        <f>[1]!Table32353[[#This Row],[Mức giá theo Quyết định 46/2019/ QĐ-UBND]]*1.1</f>
        <v>5940.0000000000009</v>
      </c>
      <c r="F400" s="380">
        <f>[1]!Table32353[[#This Row],[Mức giá theo Quyết định 46/2019/ QĐ-UBND]]*1.3</f>
        <v>7020</v>
      </c>
      <c r="G400" s="127">
        <v>16200</v>
      </c>
      <c r="H400" s="536">
        <f>ROUND([1]!Table32353[[#This Row],[Mức giá theo Quyết định 46/2019/ QĐ-UBND]]*1.3,-2)</f>
        <v>7000</v>
      </c>
      <c r="I400" s="536">
        <f>ROUND([1]!Table32353[[#This Row],[Giá đất ở điều chỉnh, bổ sung]]*0.7,0)</f>
        <v>4900</v>
      </c>
      <c r="J400" s="373">
        <f>[1]!Table32353[[#This Row],[Giá đất ở điều chỉnh, bổ sung]]/[1]!Table32353[[#This Row],[Mức giá theo Quyết định 46/2019/ QĐ-UBND]]</f>
        <v>1.2962962962962963</v>
      </c>
      <c r="K400" s="537"/>
      <c r="L400" s="537">
        <f>[1]!Table32353[[#This Row],[Giá đất ở điều chỉnh, bổ sung]]/[1]!Table32353[[#This Row],[Mức giá theo Quyết định 46/2019/ QĐ-UBND]]</f>
        <v>1.2962962962962963</v>
      </c>
      <c r="M400" s="538"/>
      <c r="N400" s="184"/>
      <c r="O400" s="184"/>
      <c r="P400" s="539"/>
    </row>
    <row r="401" spans="1:16" ht="31" x14ac:dyDescent="0.35">
      <c r="A401" s="159"/>
      <c r="B401" s="180">
        <v>4</v>
      </c>
      <c r="C401" s="534" t="s">
        <v>593</v>
      </c>
      <c r="D401" s="535">
        <v>4800</v>
      </c>
      <c r="E401" s="380">
        <f>[1]!Table32353[[#This Row],[Mức giá theo Quyết định 46/2019/ QĐ-UBND]]*1.1</f>
        <v>5280</v>
      </c>
      <c r="F401" s="380">
        <f>[1]!Table32353[[#This Row],[Mức giá theo Quyết định 46/2019/ QĐ-UBND]]*1.3</f>
        <v>6240</v>
      </c>
      <c r="G401" s="127">
        <v>14400</v>
      </c>
      <c r="H401" s="536">
        <f>ROUND([1]!Table32353[[#This Row],[Mức giá theo Quyết định 46/2019/ QĐ-UBND]]*1.3,-2)</f>
        <v>6200</v>
      </c>
      <c r="I401" s="536">
        <f>ROUND([1]!Table32353[[#This Row],[Giá đất ở điều chỉnh, bổ sung]]*0.7,0)</f>
        <v>4340</v>
      </c>
      <c r="J401" s="373">
        <f>[1]!Table32353[[#This Row],[Giá đất ở điều chỉnh, bổ sung]]/[1]!Table32353[[#This Row],[Mức giá theo Quyết định 46/2019/ QĐ-UBND]]</f>
        <v>1.2916666666666667</v>
      </c>
      <c r="K401" s="537"/>
      <c r="L401" s="537">
        <f>[1]!Table32353[[#This Row],[Giá đất ở điều chỉnh, bổ sung]]/[1]!Table32353[[#This Row],[Mức giá theo Quyết định 46/2019/ QĐ-UBND]]</f>
        <v>1.2916666666666667</v>
      </c>
      <c r="M401" s="538"/>
      <c r="N401" s="184"/>
      <c r="O401" s="184"/>
      <c r="P401" s="539"/>
    </row>
    <row r="402" spans="1:16" ht="31" x14ac:dyDescent="0.35">
      <c r="A402" s="159"/>
      <c r="B402" s="180">
        <v>5</v>
      </c>
      <c r="C402" s="534" t="s">
        <v>594</v>
      </c>
      <c r="D402" s="535">
        <v>4200</v>
      </c>
      <c r="E402" s="380">
        <f>[1]!Table32353[[#This Row],[Mức giá theo Quyết định 46/2019/ QĐ-UBND]]*1.1</f>
        <v>4620</v>
      </c>
      <c r="F402" s="380">
        <f>[1]!Table32353[[#This Row],[Mức giá theo Quyết định 46/2019/ QĐ-UBND]]*1.3</f>
        <v>5460</v>
      </c>
      <c r="G402" s="127">
        <v>12600</v>
      </c>
      <c r="H402" s="536">
        <f>ROUND([1]!Table32353[[#This Row],[Mức giá theo Quyết định 46/2019/ QĐ-UBND]]*1.3,-2)</f>
        <v>5500</v>
      </c>
      <c r="I402" s="536">
        <f>ROUND([1]!Table32353[[#This Row],[Giá đất ở điều chỉnh, bổ sung]]*0.7,0)</f>
        <v>3850</v>
      </c>
      <c r="J402" s="373">
        <f>[1]!Table32353[[#This Row],[Giá đất ở điều chỉnh, bổ sung]]/[1]!Table32353[[#This Row],[Mức giá theo Quyết định 46/2019/ QĐ-UBND]]</f>
        <v>1.3095238095238095</v>
      </c>
      <c r="K402" s="537"/>
      <c r="L402" s="537">
        <f>[1]!Table32353[[#This Row],[Giá đất ở điều chỉnh, bổ sung]]/[1]!Table32353[[#This Row],[Mức giá theo Quyết định 46/2019/ QĐ-UBND]]</f>
        <v>1.3095238095238095</v>
      </c>
      <c r="M402" s="538"/>
      <c r="N402" s="184"/>
      <c r="O402" s="184"/>
      <c r="P402" s="539"/>
    </row>
    <row r="403" spans="1:16" x14ac:dyDescent="0.35">
      <c r="A403" s="159"/>
      <c r="B403" s="180">
        <v>6</v>
      </c>
      <c r="C403" s="534" t="s">
        <v>595</v>
      </c>
      <c r="D403" s="535">
        <v>3600</v>
      </c>
      <c r="E403" s="380">
        <f>[1]!Table32353[[#This Row],[Mức giá theo Quyết định 46/2019/ QĐ-UBND]]*1.1</f>
        <v>3960.0000000000005</v>
      </c>
      <c r="F403" s="380">
        <f>[1]!Table32353[[#This Row],[Mức giá theo Quyết định 46/2019/ QĐ-UBND]]*1.3</f>
        <v>4680</v>
      </c>
      <c r="G403" s="127">
        <v>10800</v>
      </c>
      <c r="H403" s="536">
        <f>ROUND([1]!Table32353[[#This Row],[Mức giá theo Quyết định 46/2019/ QĐ-UBND]]*1.3,-2)</f>
        <v>4700</v>
      </c>
      <c r="I403" s="536">
        <f>ROUND([1]!Table32353[[#This Row],[Giá đất ở điều chỉnh, bổ sung]]*0.7,0)</f>
        <v>3290</v>
      </c>
      <c r="J403" s="373">
        <f>[1]!Table32353[[#This Row],[Giá đất ở điều chỉnh, bổ sung]]/[1]!Table32353[[#This Row],[Mức giá theo Quyết định 46/2019/ QĐ-UBND]]</f>
        <v>1.3055555555555556</v>
      </c>
      <c r="K403" s="537"/>
      <c r="L403" s="537">
        <f>[1]!Table32353[[#This Row],[Giá đất ở điều chỉnh, bổ sung]]/[1]!Table32353[[#This Row],[Mức giá theo Quyết định 46/2019/ QĐ-UBND]]</f>
        <v>1.3055555555555556</v>
      </c>
      <c r="M403" s="538"/>
      <c r="N403" s="184"/>
      <c r="O403" s="184"/>
      <c r="P403" s="539"/>
    </row>
    <row r="404" spans="1:16" x14ac:dyDescent="0.35">
      <c r="A404" s="159"/>
      <c r="B404" s="180"/>
      <c r="C404" s="534" t="s">
        <v>596</v>
      </c>
      <c r="D404" s="535"/>
      <c r="E404" s="380">
        <f>[1]!Table32353[[#This Row],[Mức giá theo Quyết định 46/2019/ QĐ-UBND]]*1.1</f>
        <v>0</v>
      </c>
      <c r="F404" s="380"/>
      <c r="G404" s="127">
        <v>14000</v>
      </c>
      <c r="H404" s="536"/>
      <c r="I404" s="536"/>
      <c r="J404" s="373"/>
      <c r="K404" s="537"/>
      <c r="L404" s="537"/>
      <c r="M404" s="538"/>
      <c r="N404" s="184"/>
      <c r="O404" s="184"/>
      <c r="P404" s="539"/>
    </row>
    <row r="405" spans="1:16" ht="31" x14ac:dyDescent="0.35">
      <c r="A405" s="159"/>
      <c r="B405" s="180">
        <v>7</v>
      </c>
      <c r="C405" s="534" t="s">
        <v>597</v>
      </c>
      <c r="D405" s="535">
        <v>5400</v>
      </c>
      <c r="E405" s="380">
        <f>[1]!Table32353[[#This Row],[Mức giá theo Quyết định 46/2019/ QĐ-UBND]]*1.1</f>
        <v>5940.0000000000009</v>
      </c>
      <c r="F405" s="380">
        <f>[1]!Table32353[[#This Row],[Mức giá theo Quyết định 46/2019/ QĐ-UBND]]*1.3</f>
        <v>7020</v>
      </c>
      <c r="G405" s="127">
        <v>16200</v>
      </c>
      <c r="H405" s="536">
        <f>ROUND([1]!Table32353[[#This Row],[Mức giá theo Quyết định 46/2019/ QĐ-UBND]]*1.35,-2)</f>
        <v>7300</v>
      </c>
      <c r="I405" s="536">
        <f>ROUND([1]!Table32353[[#This Row],[Giá đất ở điều chỉnh, bổ sung]]*0.7,0)</f>
        <v>5110</v>
      </c>
      <c r="J405" s="373">
        <f>[1]!Table32353[[#This Row],[Giá đất ở điều chỉnh, bổ sung]]/[1]!Table32353[[#This Row],[Mức giá theo Quyết định 46/2019/ QĐ-UBND]]</f>
        <v>1.3518518518518519</v>
      </c>
      <c r="K405" s="540" t="s">
        <v>91</v>
      </c>
      <c r="L405" s="540">
        <f>[1]!Table32353[[#This Row],[Giá đất ở điều chỉnh, bổ sung]]/[1]!Table32353[[#This Row],[Mức giá theo Quyết định 46/2019/ QĐ-UBND]]</f>
        <v>1.3518518518518519</v>
      </c>
      <c r="M405" s="538" t="s">
        <v>598</v>
      </c>
      <c r="N405" s="184"/>
      <c r="O405" s="184"/>
      <c r="P405" s="539" t="s">
        <v>5553</v>
      </c>
    </row>
    <row r="406" spans="1:16" ht="31" x14ac:dyDescent="0.35">
      <c r="A406" s="159"/>
      <c r="B406" s="180">
        <v>8</v>
      </c>
      <c r="C406" s="534" t="s">
        <v>599</v>
      </c>
      <c r="D406" s="535">
        <v>3600</v>
      </c>
      <c r="E406" s="380">
        <f>[1]!Table32353[[#This Row],[Mức giá theo Quyết định 46/2019/ QĐ-UBND]]*1.1</f>
        <v>3960.0000000000005</v>
      </c>
      <c r="F406" s="380">
        <f>[1]!Table32353[[#This Row],[Mức giá theo Quyết định 46/2019/ QĐ-UBND]]*1.3</f>
        <v>4680</v>
      </c>
      <c r="G406" s="127">
        <v>10800</v>
      </c>
      <c r="H406" s="536">
        <f>ROUND([1]!Table32353[[#This Row],[Mức giá theo Quyết định 46/2019/ QĐ-UBND]]*1.3,-2)</f>
        <v>4700</v>
      </c>
      <c r="I406" s="536">
        <f>ROUND([1]!Table32353[[#This Row],[Giá đất ở điều chỉnh, bổ sung]]*0.7,0)</f>
        <v>3290</v>
      </c>
      <c r="J406" s="373">
        <f>[1]!Table32353[[#This Row],[Giá đất ở điều chỉnh, bổ sung]]/[1]!Table32353[[#This Row],[Mức giá theo Quyết định 46/2019/ QĐ-UBND]]</f>
        <v>1.3055555555555556</v>
      </c>
      <c r="K406" s="537"/>
      <c r="L406" s="537">
        <f>[1]!Table32353[[#This Row],[Giá đất ở điều chỉnh, bổ sung]]/[1]!Table32353[[#This Row],[Mức giá theo Quyết định 46/2019/ QĐ-UBND]]</f>
        <v>1.3055555555555556</v>
      </c>
      <c r="M406" s="538"/>
      <c r="N406" s="184"/>
      <c r="O406" s="184"/>
      <c r="P406" s="539"/>
    </row>
    <row r="407" spans="1:16" ht="42" x14ac:dyDescent="0.35">
      <c r="A407" s="159"/>
      <c r="B407" s="180">
        <v>9</v>
      </c>
      <c r="C407" s="534" t="s">
        <v>600</v>
      </c>
      <c r="D407" s="535">
        <v>3600</v>
      </c>
      <c r="E407" s="380">
        <f>[1]!Table32353[[#This Row],[Mức giá theo Quyết định 46/2019/ QĐ-UBND]]*1.1</f>
        <v>3960.0000000000005</v>
      </c>
      <c r="F407" s="380">
        <f>[1]!Table32353[[#This Row],[Mức giá theo Quyết định 46/2019/ QĐ-UBND]]*1.3</f>
        <v>4680</v>
      </c>
      <c r="G407" s="127">
        <v>10800</v>
      </c>
      <c r="H407" s="536">
        <f>ROUND([1]!Table32353[[#This Row],[Mức giá theo Quyết định 46/2019/ QĐ-UBND]]*1.3,-2)</f>
        <v>4700</v>
      </c>
      <c r="I407" s="536">
        <f>ROUND([1]!Table32353[[#This Row],[Giá đất ở điều chỉnh, bổ sung]]*0.7,0)</f>
        <v>3290</v>
      </c>
      <c r="J407" s="373">
        <f>[1]!Table32353[[#This Row],[Giá đất ở điều chỉnh, bổ sung]]/[1]!Table32353[[#This Row],[Mức giá theo Quyết định 46/2019/ QĐ-UBND]]</f>
        <v>1.3055555555555556</v>
      </c>
      <c r="K407" s="537"/>
      <c r="L407" s="537">
        <f>[1]!Table32353[[#This Row],[Giá đất ở điều chỉnh, bổ sung]]/[1]!Table32353[[#This Row],[Mức giá theo Quyết định 46/2019/ QĐ-UBND]]</f>
        <v>1.3055555555555556</v>
      </c>
      <c r="M407" s="538" t="s">
        <v>5408</v>
      </c>
      <c r="N407" s="184"/>
      <c r="O407" s="184"/>
      <c r="P407" s="539" t="s">
        <v>5408</v>
      </c>
    </row>
    <row r="408" spans="1:16" ht="31" x14ac:dyDescent="0.35">
      <c r="A408" s="159"/>
      <c r="B408" s="180">
        <v>10</v>
      </c>
      <c r="C408" s="534" t="s">
        <v>601</v>
      </c>
      <c r="D408" s="535">
        <v>3600</v>
      </c>
      <c r="E408" s="380">
        <f>[1]!Table32353[[#This Row],[Mức giá theo Quyết định 46/2019/ QĐ-UBND]]*1.1</f>
        <v>3960.0000000000005</v>
      </c>
      <c r="F408" s="380">
        <f>[1]!Table32353[[#This Row],[Mức giá theo Quyết định 46/2019/ QĐ-UBND]]*1.3</f>
        <v>4680</v>
      </c>
      <c r="G408" s="127">
        <v>10800</v>
      </c>
      <c r="H408" s="536">
        <f>ROUND([1]!Table32353[[#This Row],[Mức giá theo Quyết định 46/2019/ QĐ-UBND]]*1.3,-2)</f>
        <v>4700</v>
      </c>
      <c r="I408" s="536">
        <f>ROUND([1]!Table32353[[#This Row],[Giá đất ở điều chỉnh, bổ sung]]*0.7,0)</f>
        <v>3290</v>
      </c>
      <c r="J408" s="373">
        <f>[1]!Table32353[[#This Row],[Giá đất ở điều chỉnh, bổ sung]]/[1]!Table32353[[#This Row],[Mức giá theo Quyết định 46/2019/ QĐ-UBND]]</f>
        <v>1.3055555555555556</v>
      </c>
      <c r="K408" s="537"/>
      <c r="L408" s="537">
        <f>[1]!Table32353[[#This Row],[Giá đất ở điều chỉnh, bổ sung]]/[1]!Table32353[[#This Row],[Mức giá theo Quyết định 46/2019/ QĐ-UBND]]</f>
        <v>1.3055555555555556</v>
      </c>
      <c r="M408" s="538"/>
      <c r="N408" s="154"/>
      <c r="O408" s="154"/>
      <c r="P408" s="539"/>
    </row>
    <row r="409" spans="1:16" ht="30" x14ac:dyDescent="0.35">
      <c r="A409" s="159"/>
      <c r="B409" s="392" t="s">
        <v>602</v>
      </c>
      <c r="C409" s="529" t="s">
        <v>603</v>
      </c>
      <c r="D409" s="530"/>
      <c r="E409" s="380">
        <f>[1]!Table32353[[#This Row],[Mức giá theo Quyết định 46/2019/ QĐ-UBND]]*1.1</f>
        <v>0</v>
      </c>
      <c r="F409" s="380"/>
      <c r="G409" s="127"/>
      <c r="H409" s="536"/>
      <c r="I409" s="536"/>
      <c r="J409" s="373"/>
      <c r="K409" s="537"/>
      <c r="L409" s="537"/>
      <c r="M409" s="532"/>
      <c r="N409" s="184"/>
      <c r="O409" s="184"/>
      <c r="P409" s="533"/>
    </row>
    <row r="410" spans="1:16" x14ac:dyDescent="0.35">
      <c r="A410" s="159"/>
      <c r="B410" s="180">
        <v>1</v>
      </c>
      <c r="C410" s="534" t="s">
        <v>604</v>
      </c>
      <c r="D410" s="535">
        <v>14999.999999999998</v>
      </c>
      <c r="E410" s="380">
        <f>[1]!Table32353[[#This Row],[Mức giá theo Quyết định 46/2019/ QĐ-UBND]]*1.1</f>
        <v>16500</v>
      </c>
      <c r="F410" s="380">
        <f>[1]!Table32353[[#This Row],[Mức giá theo Quyết định 46/2019/ QĐ-UBND]]*1.3</f>
        <v>19500</v>
      </c>
      <c r="G410" s="127">
        <v>60000</v>
      </c>
      <c r="H410" s="536">
        <f>ROUND([1]!Table32353[[#This Row],[Mức giá theo Quyết định 46/2019/ QĐ-UBND]]*1.3,-2)</f>
        <v>19500</v>
      </c>
      <c r="I410" s="536">
        <f>ROUND([1]!Table32353[[#This Row],[Giá đất ở điều chỉnh, bổ sung]]*0.7,0)</f>
        <v>13650</v>
      </c>
      <c r="J410" s="373">
        <f>[1]!Table32353[[#This Row],[Giá đất ở điều chỉnh, bổ sung]]/[1]!Table32353[[#This Row],[Mức giá theo Quyết định 46/2019/ QĐ-UBND]]</f>
        <v>1.3000000000000003</v>
      </c>
      <c r="K410" s="537"/>
      <c r="L410" s="537">
        <f>[1]!Table32353[[#This Row],[Giá đất ở điều chỉnh, bổ sung]]/[1]!Table32353[[#This Row],[Mức giá theo Quyết định 46/2019/ QĐ-UBND]]</f>
        <v>1.3000000000000003</v>
      </c>
      <c r="M410" s="538"/>
      <c r="N410" s="184"/>
      <c r="O410" s="184"/>
      <c r="P410" s="539"/>
    </row>
    <row r="411" spans="1:16" x14ac:dyDescent="0.35">
      <c r="A411" s="159"/>
      <c r="B411" s="180">
        <v>2</v>
      </c>
      <c r="C411" s="534" t="s">
        <v>605</v>
      </c>
      <c r="D411" s="535">
        <v>17000</v>
      </c>
      <c r="E411" s="380">
        <f>[1]!Table32353[[#This Row],[Mức giá theo Quyết định 46/2019/ QĐ-UBND]]*1.1</f>
        <v>18700</v>
      </c>
      <c r="F411" s="380">
        <f>[1]!Table32353[[#This Row],[Mức giá theo Quyết định 46/2019/ QĐ-UBND]]*1.3</f>
        <v>22100</v>
      </c>
      <c r="G411" s="127">
        <v>68000</v>
      </c>
      <c r="H411" s="536">
        <f>ROUND([1]!Table32353[[#This Row],[Mức giá theo Quyết định 46/2019/ QĐ-UBND]]*1.3,-2)</f>
        <v>22100</v>
      </c>
      <c r="I411" s="536">
        <f>ROUND([1]!Table32353[[#This Row],[Giá đất ở điều chỉnh, bổ sung]]*0.7,0)</f>
        <v>15470</v>
      </c>
      <c r="J411" s="373">
        <f>[1]!Table32353[[#This Row],[Giá đất ở điều chỉnh, bổ sung]]/[1]!Table32353[[#This Row],[Mức giá theo Quyết định 46/2019/ QĐ-UBND]]</f>
        <v>1.3</v>
      </c>
      <c r="K411" s="537"/>
      <c r="L411" s="537">
        <f>[1]!Table32353[[#This Row],[Giá đất ở điều chỉnh, bổ sung]]/[1]!Table32353[[#This Row],[Mức giá theo Quyết định 46/2019/ QĐ-UBND]]</f>
        <v>1.3</v>
      </c>
      <c r="M411" s="538"/>
      <c r="N411" s="184"/>
      <c r="O411" s="184"/>
      <c r="P411" s="539"/>
    </row>
    <row r="412" spans="1:16" x14ac:dyDescent="0.35">
      <c r="A412" s="159"/>
      <c r="B412" s="180"/>
      <c r="C412" s="529" t="s">
        <v>16</v>
      </c>
      <c r="D412" s="530"/>
      <c r="E412" s="380">
        <f>[1]!Table32353[[#This Row],[Mức giá theo Quyết định 46/2019/ QĐ-UBND]]*1.1</f>
        <v>0</v>
      </c>
      <c r="F412" s="380"/>
      <c r="G412" s="127"/>
      <c r="H412" s="536"/>
      <c r="I412" s="536"/>
      <c r="J412" s="373"/>
      <c r="K412" s="537"/>
      <c r="L412" s="537"/>
      <c r="M412" s="538"/>
      <c r="N412" s="184"/>
      <c r="O412" s="184"/>
      <c r="P412" s="539"/>
    </row>
    <row r="413" spans="1:16" ht="31" x14ac:dyDescent="0.35">
      <c r="A413" s="159"/>
      <c r="B413" s="180">
        <v>1</v>
      </c>
      <c r="C413" s="534" t="s">
        <v>606</v>
      </c>
      <c r="D413" s="535">
        <v>3999.9999999999995</v>
      </c>
      <c r="E413" s="380">
        <f>[1]!Table32353[[#This Row],[Mức giá theo Quyết định 46/2019/ QĐ-UBND]]*1.1</f>
        <v>4400</v>
      </c>
      <c r="F413" s="380">
        <f>[1]!Table32353[[#This Row],[Mức giá theo Quyết định 46/2019/ QĐ-UBND]]*1.3</f>
        <v>5200</v>
      </c>
      <c r="G413" s="127">
        <v>16000</v>
      </c>
      <c r="H413" s="536">
        <f>ROUND([1]!Table32353[[#This Row],[Mức giá theo Quyết định 46/2019/ QĐ-UBND]]*1.3,-2)</f>
        <v>5200</v>
      </c>
      <c r="I413" s="536">
        <f>ROUND([1]!Table32353[[#This Row],[Giá đất ở điều chỉnh, bổ sung]]*0.7,0)</f>
        <v>3640</v>
      </c>
      <c r="J413" s="373">
        <f>[1]!Table32353[[#This Row],[Giá đất ở điều chỉnh, bổ sung]]/[1]!Table32353[[#This Row],[Mức giá theo Quyết định 46/2019/ QĐ-UBND]]</f>
        <v>1.3</v>
      </c>
      <c r="K413" s="537"/>
      <c r="L413" s="537">
        <f>[1]!Table32353[[#This Row],[Giá đất ở điều chỉnh, bổ sung]]/[1]!Table32353[[#This Row],[Mức giá theo Quyết định 46/2019/ QĐ-UBND]]</f>
        <v>1.3</v>
      </c>
      <c r="M413" s="538"/>
      <c r="N413" s="184"/>
      <c r="O413" s="184"/>
      <c r="P413" s="539"/>
    </row>
    <row r="414" spans="1:16" ht="31" x14ac:dyDescent="0.35">
      <c r="A414" s="159"/>
      <c r="B414" s="180">
        <v>2</v>
      </c>
      <c r="C414" s="534" t="s">
        <v>607</v>
      </c>
      <c r="D414" s="535">
        <v>7799.9999999999991</v>
      </c>
      <c r="E414" s="380">
        <f>[1]!Table32353[[#This Row],[Mức giá theo Quyết định 46/2019/ QĐ-UBND]]*1.1</f>
        <v>8580</v>
      </c>
      <c r="F414" s="380">
        <f>[1]!Table32353[[#This Row],[Mức giá theo Quyết định 46/2019/ QĐ-UBND]]*1.3</f>
        <v>10140</v>
      </c>
      <c r="G414" s="127">
        <v>31200</v>
      </c>
      <c r="H414" s="536">
        <f>ROUND([1]!Table32353[[#This Row],[Mức giá theo Quyết định 46/2019/ QĐ-UBND]]*1.3,-2)</f>
        <v>10100</v>
      </c>
      <c r="I414" s="536">
        <f>ROUND([1]!Table32353[[#This Row],[Giá đất ở điều chỉnh, bổ sung]]*0.7,0)</f>
        <v>7070</v>
      </c>
      <c r="J414" s="373">
        <f>[1]!Table32353[[#This Row],[Giá đất ở điều chỉnh, bổ sung]]/[1]!Table32353[[#This Row],[Mức giá theo Quyết định 46/2019/ QĐ-UBND]]</f>
        <v>1.2948717948717949</v>
      </c>
      <c r="K414" s="537"/>
      <c r="L414" s="537">
        <f>[1]!Table32353[[#This Row],[Giá đất ở điều chỉnh, bổ sung]]/[1]!Table32353[[#This Row],[Mức giá theo Quyết định 46/2019/ QĐ-UBND]]</f>
        <v>1.2948717948717949</v>
      </c>
      <c r="M414" s="538" t="s">
        <v>609</v>
      </c>
      <c r="N414" s="184"/>
      <c r="O414" s="184"/>
      <c r="P414" s="539" t="s">
        <v>608</v>
      </c>
    </row>
    <row r="415" spans="1:16" ht="31" x14ac:dyDescent="0.35">
      <c r="A415" s="159"/>
      <c r="B415" s="180">
        <v>3</v>
      </c>
      <c r="C415" s="534" t="s">
        <v>610</v>
      </c>
      <c r="D415" s="535">
        <v>6600</v>
      </c>
      <c r="E415" s="380">
        <f>[1]!Table32353[[#This Row],[Mức giá theo Quyết định 46/2019/ QĐ-UBND]]*1.1</f>
        <v>7260.0000000000009</v>
      </c>
      <c r="F415" s="380">
        <f>[1]!Table32353[[#This Row],[Mức giá theo Quyết định 46/2019/ QĐ-UBND]]*1.3</f>
        <v>8580</v>
      </c>
      <c r="G415" s="127">
        <v>26400</v>
      </c>
      <c r="H415" s="536">
        <f>ROUND([1]!Table32353[[#This Row],[Mức giá theo Quyết định 46/2019/ QĐ-UBND]]*1.3,-2)</f>
        <v>8600</v>
      </c>
      <c r="I415" s="536">
        <f>ROUND([1]!Table32353[[#This Row],[Giá đất ở điều chỉnh, bổ sung]]*0.7,0)</f>
        <v>6020</v>
      </c>
      <c r="J415" s="373">
        <f>[1]!Table32353[[#This Row],[Giá đất ở điều chỉnh, bổ sung]]/[1]!Table32353[[#This Row],[Mức giá theo Quyết định 46/2019/ QĐ-UBND]]</f>
        <v>1.303030303030303</v>
      </c>
      <c r="K415" s="537"/>
      <c r="L415" s="537">
        <f>[1]!Table32353[[#This Row],[Giá đất ở điều chỉnh, bổ sung]]/[1]!Table32353[[#This Row],[Mức giá theo Quyết định 46/2019/ QĐ-UBND]]</f>
        <v>1.303030303030303</v>
      </c>
      <c r="M415" s="538"/>
      <c r="N415" s="184"/>
      <c r="O415" s="184"/>
      <c r="P415" s="539"/>
    </row>
    <row r="416" spans="1:16" ht="31" x14ac:dyDescent="0.35">
      <c r="A416" s="159"/>
      <c r="B416" s="180">
        <v>4</v>
      </c>
      <c r="C416" s="534" t="s">
        <v>611</v>
      </c>
      <c r="D416" s="535">
        <v>8400</v>
      </c>
      <c r="E416" s="380">
        <f>[1]!Table32353[[#This Row],[Mức giá theo Quyết định 46/2019/ QĐ-UBND]]*1.1</f>
        <v>9240</v>
      </c>
      <c r="F416" s="380">
        <f>[1]!Table32353[[#This Row],[Mức giá theo Quyết định 46/2019/ QĐ-UBND]]*1.3</f>
        <v>10920</v>
      </c>
      <c r="G416" s="127">
        <v>33600</v>
      </c>
      <c r="H416" s="536">
        <f>ROUND([1]!Table32353[[#This Row],[Mức giá theo Quyết định 46/2019/ QĐ-UBND]]*1.3,-2)</f>
        <v>10900</v>
      </c>
      <c r="I416" s="536">
        <f>ROUND([1]!Table32353[[#This Row],[Giá đất ở điều chỉnh, bổ sung]]*0.7,0)</f>
        <v>7630</v>
      </c>
      <c r="J416" s="373">
        <f>[1]!Table32353[[#This Row],[Giá đất ở điều chỉnh, bổ sung]]/[1]!Table32353[[#This Row],[Mức giá theo Quyết định 46/2019/ QĐ-UBND]]</f>
        <v>1.2976190476190477</v>
      </c>
      <c r="K416" s="537"/>
      <c r="L416" s="537">
        <f>[1]!Table32353[[#This Row],[Giá đất ở điều chỉnh, bổ sung]]/[1]!Table32353[[#This Row],[Mức giá theo Quyết định 46/2019/ QĐ-UBND]]</f>
        <v>1.2976190476190477</v>
      </c>
      <c r="M416" s="538"/>
      <c r="N416" s="184"/>
      <c r="O416" s="184"/>
      <c r="P416" s="539"/>
    </row>
    <row r="417" spans="1:16" ht="31" x14ac:dyDescent="0.35">
      <c r="A417" s="159"/>
      <c r="B417" s="180">
        <v>5</v>
      </c>
      <c r="C417" s="534" t="s">
        <v>612</v>
      </c>
      <c r="D417" s="535"/>
      <c r="E417" s="380">
        <f>[1]!Table32353[[#This Row],[Mức giá theo Quyết định 46/2019/ QĐ-UBND]]*1.1</f>
        <v>0</v>
      </c>
      <c r="F417" s="380"/>
      <c r="G417" s="127"/>
      <c r="H417" s="536"/>
      <c r="I417" s="536"/>
      <c r="J417" s="373"/>
      <c r="K417" s="537"/>
      <c r="L417" s="537"/>
      <c r="M417" s="538"/>
      <c r="N417" s="184"/>
      <c r="O417" s="184"/>
      <c r="P417" s="539"/>
    </row>
    <row r="418" spans="1:16" x14ac:dyDescent="0.35">
      <c r="A418" s="159"/>
      <c r="B418" s="180" t="s">
        <v>509</v>
      </c>
      <c r="C418" s="534" t="s">
        <v>613</v>
      </c>
      <c r="D418" s="535">
        <v>4200</v>
      </c>
      <c r="E418" s="380">
        <f>[1]!Table32353[[#This Row],[Mức giá theo Quyết định 46/2019/ QĐ-UBND]]*1.1</f>
        <v>4620</v>
      </c>
      <c r="F418" s="380">
        <f>[1]!Table32353[[#This Row],[Mức giá theo Quyết định 46/2019/ QĐ-UBND]]*1.3</f>
        <v>5460</v>
      </c>
      <c r="G418" s="127">
        <v>16800</v>
      </c>
      <c r="H418" s="536">
        <f>ROUND([1]!Table32353[[#This Row],[Mức giá theo Quyết định 46/2019/ QĐ-UBND]]*1.3,-2)</f>
        <v>5500</v>
      </c>
      <c r="I418" s="536">
        <f>ROUND([1]!Table32353[[#This Row],[Giá đất ở điều chỉnh, bổ sung]]*0.7,0)</f>
        <v>3850</v>
      </c>
      <c r="J418" s="373">
        <f>[1]!Table32353[[#This Row],[Giá đất ở điều chỉnh, bổ sung]]/[1]!Table32353[[#This Row],[Mức giá theo Quyết định 46/2019/ QĐ-UBND]]</f>
        <v>1.3095238095238095</v>
      </c>
      <c r="K418" s="537"/>
      <c r="L418" s="537">
        <f>[1]!Table32353[[#This Row],[Giá đất ở điều chỉnh, bổ sung]]/[1]!Table32353[[#This Row],[Mức giá theo Quyết định 46/2019/ QĐ-UBND]]</f>
        <v>1.3095238095238095</v>
      </c>
      <c r="M418" s="538"/>
      <c r="N418" s="184"/>
      <c r="O418" s="184"/>
      <c r="P418" s="539"/>
    </row>
    <row r="419" spans="1:16" x14ac:dyDescent="0.35">
      <c r="A419" s="159"/>
      <c r="B419" s="180" t="s">
        <v>511</v>
      </c>
      <c r="C419" s="534" t="s">
        <v>614</v>
      </c>
      <c r="D419" s="535">
        <v>3000</v>
      </c>
      <c r="E419" s="380">
        <f>[1]!Table32353[[#This Row],[Mức giá theo Quyết định 46/2019/ QĐ-UBND]]*1.1</f>
        <v>3300.0000000000005</v>
      </c>
      <c r="F419" s="380">
        <f>[1]!Table32353[[#This Row],[Mức giá theo Quyết định 46/2019/ QĐ-UBND]]*1.3</f>
        <v>3900</v>
      </c>
      <c r="G419" s="127">
        <v>12000</v>
      </c>
      <c r="H419" s="536">
        <f>ROUND([1]!Table32353[[#This Row],[Mức giá theo Quyết định 46/2019/ QĐ-UBND]]*1.3,-2)</f>
        <v>3900</v>
      </c>
      <c r="I419" s="536">
        <f>ROUND([1]!Table32353[[#This Row],[Giá đất ở điều chỉnh, bổ sung]]*0.7,0)</f>
        <v>2730</v>
      </c>
      <c r="J419" s="373">
        <f>[1]!Table32353[[#This Row],[Giá đất ở điều chỉnh, bổ sung]]/[1]!Table32353[[#This Row],[Mức giá theo Quyết định 46/2019/ QĐ-UBND]]</f>
        <v>1.3</v>
      </c>
      <c r="K419" s="537"/>
      <c r="L419" s="537">
        <f>[1]!Table32353[[#This Row],[Giá đất ở điều chỉnh, bổ sung]]/[1]!Table32353[[#This Row],[Mức giá theo Quyết định 46/2019/ QĐ-UBND]]</f>
        <v>1.3</v>
      </c>
      <c r="M419" s="538"/>
      <c r="N419" s="184"/>
      <c r="O419" s="184"/>
      <c r="P419" s="539"/>
    </row>
    <row r="420" spans="1:16" x14ac:dyDescent="0.35">
      <c r="A420" s="159"/>
      <c r="B420" s="180">
        <v>6</v>
      </c>
      <c r="C420" s="534" t="s">
        <v>615</v>
      </c>
      <c r="D420" s="535">
        <v>4200</v>
      </c>
      <c r="E420" s="380">
        <f>[1]!Table32353[[#This Row],[Mức giá theo Quyết định 46/2019/ QĐ-UBND]]*1.1</f>
        <v>4620</v>
      </c>
      <c r="F420" s="380">
        <f>[1]!Table32353[[#This Row],[Mức giá theo Quyết định 46/2019/ QĐ-UBND]]*1.3</f>
        <v>5460</v>
      </c>
      <c r="G420" s="127">
        <v>16800</v>
      </c>
      <c r="H420" s="536">
        <f>ROUND([1]!Table32353[[#This Row],[Mức giá theo Quyết định 46/2019/ QĐ-UBND]]*1.3,-2)</f>
        <v>5500</v>
      </c>
      <c r="I420" s="536">
        <f>ROUND([1]!Table32353[[#This Row],[Giá đất ở điều chỉnh, bổ sung]]*0.7,0)</f>
        <v>3850</v>
      </c>
      <c r="J420" s="373">
        <f>[1]!Table32353[[#This Row],[Giá đất ở điều chỉnh, bổ sung]]/[1]!Table32353[[#This Row],[Mức giá theo Quyết định 46/2019/ QĐ-UBND]]</f>
        <v>1.3095238095238095</v>
      </c>
      <c r="K420" s="537"/>
      <c r="L420" s="537">
        <f>[1]!Table32353[[#This Row],[Giá đất ở điều chỉnh, bổ sung]]/[1]!Table32353[[#This Row],[Mức giá theo Quyết định 46/2019/ QĐ-UBND]]</f>
        <v>1.3095238095238095</v>
      </c>
      <c r="M420" s="538"/>
      <c r="N420" s="184"/>
      <c r="O420" s="184"/>
      <c r="P420" s="539"/>
    </row>
    <row r="421" spans="1:16" x14ac:dyDescent="0.35">
      <c r="A421" s="159"/>
      <c r="B421" s="180">
        <v>7</v>
      </c>
      <c r="C421" s="534" t="s">
        <v>616</v>
      </c>
      <c r="D421" s="535"/>
      <c r="E421" s="380"/>
      <c r="F421" s="380"/>
      <c r="G421" s="127"/>
      <c r="H421" s="536"/>
      <c r="I421" s="536"/>
      <c r="J421" s="373"/>
      <c r="K421" s="537"/>
      <c r="L421" s="537"/>
      <c r="M421" s="538" t="s">
        <v>617</v>
      </c>
      <c r="N421" s="184"/>
      <c r="O421" s="184"/>
      <c r="P421" s="539" t="s">
        <v>617</v>
      </c>
    </row>
    <row r="422" spans="1:16" x14ac:dyDescent="0.35">
      <c r="A422" s="159"/>
      <c r="B422" s="180" t="s">
        <v>32</v>
      </c>
      <c r="C422" s="534" t="s">
        <v>613</v>
      </c>
      <c r="D422" s="535">
        <v>8000</v>
      </c>
      <c r="E422" s="380">
        <f>[1]!Table32353[[#This Row],[Mức giá theo Quyết định 46/2019/ QĐ-UBND]]*1.1</f>
        <v>8800</v>
      </c>
      <c r="F422" s="380">
        <f>[1]!Table32353[[#This Row],[Mức giá theo Quyết định 46/2019/ QĐ-UBND]]*1.3</f>
        <v>10400</v>
      </c>
      <c r="G422" s="127">
        <v>16000</v>
      </c>
      <c r="H422" s="536">
        <f>ROUND([1]!Table32353[[#This Row],[Mức giá theo Quyết định 46/2019/ QĐ-UBND]]*1.3,-2)</f>
        <v>10400</v>
      </c>
      <c r="I422" s="536">
        <f>ROUND([1]!Table32353[[#This Row],[Giá đất ở điều chỉnh, bổ sung]]*0.7,0)</f>
        <v>7280</v>
      </c>
      <c r="J422" s="373">
        <f>[1]!Table32353[[#This Row],[Giá đất ở điều chỉnh, bổ sung]]/[1]!Table32353[[#This Row],[Mức giá theo Quyết định 46/2019/ QĐ-UBND]]</f>
        <v>1.3</v>
      </c>
      <c r="K422" s="537"/>
      <c r="L422" s="537">
        <f>[1]!Table32353[[#This Row],[Giá đất ở điều chỉnh, bổ sung]]/[1]!Table32353[[#This Row],[Mức giá theo Quyết định 46/2019/ QĐ-UBND]]</f>
        <v>1.3</v>
      </c>
      <c r="M422" s="538"/>
      <c r="N422" s="184"/>
      <c r="O422" s="184"/>
      <c r="P422" s="539"/>
    </row>
    <row r="423" spans="1:16" ht="31" x14ac:dyDescent="0.35">
      <c r="A423" s="159"/>
      <c r="B423" s="180" t="s">
        <v>35</v>
      </c>
      <c r="C423" s="534" t="s">
        <v>618</v>
      </c>
      <c r="D423" s="535"/>
      <c r="E423" s="380"/>
      <c r="F423" s="380"/>
      <c r="G423" s="127">
        <v>16000</v>
      </c>
      <c r="H423" s="536">
        <v>9800</v>
      </c>
      <c r="I423" s="536">
        <f>ROUND([1]!Table32353[[#This Row],[Giá đất ở điều chỉnh, bổ sung]]*0.7,0)</f>
        <v>6860</v>
      </c>
      <c r="J423" s="373" t="e">
        <f>[1]!Table32353[[#This Row],[Giá đất ở điều chỉnh, bổ sung]]/[1]!Table32353[[#This Row],[Mức giá theo Quyết định 46/2019/ QĐ-UBND]]</f>
        <v>#DIV/0!</v>
      </c>
      <c r="K423" s="537"/>
      <c r="L423" s="537"/>
      <c r="M423" s="538" t="s">
        <v>146</v>
      </c>
      <c r="N423" s="184"/>
      <c r="O423" s="184"/>
      <c r="P423" s="539" t="s">
        <v>146</v>
      </c>
    </row>
    <row r="424" spans="1:16" ht="31" x14ac:dyDescent="0.35">
      <c r="A424" s="159"/>
      <c r="B424" s="180" t="s">
        <v>619</v>
      </c>
      <c r="C424" s="534" t="s">
        <v>620</v>
      </c>
      <c r="D424" s="535"/>
      <c r="E424" s="380"/>
      <c r="F424" s="380"/>
      <c r="G424" s="127">
        <v>14400</v>
      </c>
      <c r="H424" s="536">
        <v>9100</v>
      </c>
      <c r="I424" s="536">
        <f>ROUND([1]!Table32353[[#This Row],[Giá đất ở điều chỉnh, bổ sung]]*0.7,0)</f>
        <v>6370</v>
      </c>
      <c r="J424" s="373" t="e">
        <f>[1]!Table32353[[#This Row],[Giá đất ở điều chỉnh, bổ sung]]/[1]!Table32353[[#This Row],[Mức giá theo Quyết định 46/2019/ QĐ-UBND]]</f>
        <v>#DIV/0!</v>
      </c>
      <c r="K424" s="537"/>
      <c r="L424" s="537"/>
      <c r="M424" s="538" t="s">
        <v>146</v>
      </c>
      <c r="N424" s="184"/>
      <c r="O424" s="184"/>
      <c r="P424" s="539" t="s">
        <v>146</v>
      </c>
    </row>
    <row r="425" spans="1:16" ht="31" x14ac:dyDescent="0.35">
      <c r="A425" s="159"/>
      <c r="B425" s="180" t="s">
        <v>621</v>
      </c>
      <c r="C425" s="534" t="s">
        <v>622</v>
      </c>
      <c r="D425" s="535"/>
      <c r="E425" s="380"/>
      <c r="F425" s="380"/>
      <c r="G425" s="127"/>
      <c r="H425" s="536">
        <v>8500</v>
      </c>
      <c r="I425" s="536">
        <f>ROUND([1]!Table32353[[#This Row],[Giá đất ở điều chỉnh, bổ sung]]*0.7,0)</f>
        <v>5950</v>
      </c>
      <c r="J425" s="373" t="e">
        <f>[1]!Table32353[[#This Row],[Giá đất ở điều chỉnh, bổ sung]]/[1]!Table32353[[#This Row],[Mức giá theo Quyết định 46/2019/ QĐ-UBND]]</f>
        <v>#DIV/0!</v>
      </c>
      <c r="K425" s="537"/>
      <c r="L425" s="537"/>
      <c r="M425" s="538" t="s">
        <v>146</v>
      </c>
      <c r="N425" s="184"/>
      <c r="O425" s="184"/>
      <c r="P425" s="539" t="s">
        <v>146</v>
      </c>
    </row>
    <row r="426" spans="1:16" ht="46.5" x14ac:dyDescent="0.35">
      <c r="A426" s="159"/>
      <c r="B426" s="180">
        <v>8</v>
      </c>
      <c r="C426" s="534" t="s">
        <v>623</v>
      </c>
      <c r="D426" s="535"/>
      <c r="E426" s="380">
        <f>[1]!Table32353[[#This Row],[Mức giá theo Quyết định 46/2019/ QĐ-UBND]]*1.1</f>
        <v>0</v>
      </c>
      <c r="F426" s="380"/>
      <c r="G426" s="127"/>
      <c r="H426" s="536"/>
      <c r="I426" s="536"/>
      <c r="J426" s="373"/>
      <c r="K426" s="537"/>
      <c r="L426" s="537"/>
      <c r="M426" s="538"/>
      <c r="N426" s="184"/>
      <c r="O426" s="184"/>
      <c r="P426" s="539"/>
    </row>
    <row r="427" spans="1:16" x14ac:dyDescent="0.35">
      <c r="A427" s="159"/>
      <c r="B427" s="180" t="s">
        <v>624</v>
      </c>
      <c r="C427" s="534" t="s">
        <v>625</v>
      </c>
      <c r="D427" s="535">
        <v>6000</v>
      </c>
      <c r="E427" s="380">
        <f>[1]!Table32353[[#This Row],[Mức giá theo Quyết định 46/2019/ QĐ-UBND]]*1.1</f>
        <v>6600.0000000000009</v>
      </c>
      <c r="F427" s="380">
        <f>[1]!Table32353[[#This Row],[Mức giá theo Quyết định 46/2019/ QĐ-UBND]]*1.3</f>
        <v>7800</v>
      </c>
      <c r="G427" s="127">
        <v>24000</v>
      </c>
      <c r="H427" s="536">
        <f>ROUND([1]!Table32353[[#This Row],[Mức giá theo Quyết định 46/2019/ QĐ-UBND]]*1.3,-2)</f>
        <v>7800</v>
      </c>
      <c r="I427" s="536">
        <f>ROUND([1]!Table32353[[#This Row],[Giá đất ở điều chỉnh, bổ sung]]*0.7,0)</f>
        <v>5460</v>
      </c>
      <c r="J427" s="373">
        <f>[1]!Table32353[[#This Row],[Giá đất ở điều chỉnh, bổ sung]]/[1]!Table32353[[#This Row],[Mức giá theo Quyết định 46/2019/ QĐ-UBND]]</f>
        <v>1.3</v>
      </c>
      <c r="K427" s="537"/>
      <c r="L427" s="537">
        <f>[1]!Table32353[[#This Row],[Giá đất ở điều chỉnh, bổ sung]]/[1]!Table32353[[#This Row],[Mức giá theo Quyết định 46/2019/ QĐ-UBND]]</f>
        <v>1.3</v>
      </c>
      <c r="M427" s="538"/>
      <c r="N427" s="184"/>
      <c r="O427" s="184"/>
      <c r="P427" s="539"/>
    </row>
    <row r="428" spans="1:16" x14ac:dyDescent="0.35">
      <c r="A428" s="159"/>
      <c r="B428" s="180" t="s">
        <v>626</v>
      </c>
      <c r="C428" s="534" t="s">
        <v>627</v>
      </c>
      <c r="D428" s="535">
        <v>3600</v>
      </c>
      <c r="E428" s="380">
        <f>[1]!Table32353[[#This Row],[Mức giá theo Quyết định 46/2019/ QĐ-UBND]]*1.1</f>
        <v>3960.0000000000005</v>
      </c>
      <c r="F428" s="380">
        <f>[1]!Table32353[[#This Row],[Mức giá theo Quyết định 46/2019/ QĐ-UBND]]*1.3</f>
        <v>4680</v>
      </c>
      <c r="G428" s="127">
        <v>14400</v>
      </c>
      <c r="H428" s="536">
        <f>ROUND([1]!Table32353[[#This Row],[Mức giá theo Quyết định 46/2019/ QĐ-UBND]]*1.3,-2)</f>
        <v>4700</v>
      </c>
      <c r="I428" s="536">
        <f>ROUND([1]!Table32353[[#This Row],[Giá đất ở điều chỉnh, bổ sung]]*0.7,0)</f>
        <v>3290</v>
      </c>
      <c r="J428" s="373">
        <f>[1]!Table32353[[#This Row],[Giá đất ở điều chỉnh, bổ sung]]/[1]!Table32353[[#This Row],[Mức giá theo Quyết định 46/2019/ QĐ-UBND]]</f>
        <v>1.3055555555555556</v>
      </c>
      <c r="K428" s="537"/>
      <c r="L428" s="537">
        <f>[1]!Table32353[[#This Row],[Giá đất ở điều chỉnh, bổ sung]]/[1]!Table32353[[#This Row],[Mức giá theo Quyết định 46/2019/ QĐ-UBND]]</f>
        <v>1.3055555555555556</v>
      </c>
      <c r="M428" s="538"/>
      <c r="N428" s="184"/>
      <c r="O428" s="184"/>
      <c r="P428" s="539"/>
    </row>
    <row r="429" spans="1:16" ht="31" x14ac:dyDescent="0.35">
      <c r="A429" s="159"/>
      <c r="B429" s="180">
        <v>9</v>
      </c>
      <c r="C429" s="534" t="s">
        <v>628</v>
      </c>
      <c r="D429" s="535"/>
      <c r="E429" s="380">
        <f>[1]!Table32353[[#This Row],[Mức giá theo Quyết định 46/2019/ QĐ-UBND]]*1.1</f>
        <v>0</v>
      </c>
      <c r="F429" s="380"/>
      <c r="G429" s="127"/>
      <c r="H429" s="536"/>
      <c r="I429" s="536"/>
      <c r="J429" s="373"/>
      <c r="K429" s="537"/>
      <c r="L429" s="537"/>
      <c r="M429" s="538"/>
      <c r="N429" s="184"/>
      <c r="O429" s="184"/>
      <c r="P429" s="539"/>
    </row>
    <row r="430" spans="1:16" ht="31" x14ac:dyDescent="0.35">
      <c r="A430" s="159"/>
      <c r="B430" s="180" t="s">
        <v>522</v>
      </c>
      <c r="C430" s="534" t="s">
        <v>629</v>
      </c>
      <c r="D430" s="535">
        <v>7999.9999999999991</v>
      </c>
      <c r="E430" s="380">
        <f>[1]!Table32353[[#This Row],[Mức giá theo Quyết định 46/2019/ QĐ-UBND]]*1.1</f>
        <v>8800</v>
      </c>
      <c r="F430" s="380">
        <f>[1]!Table32353[[#This Row],[Mức giá theo Quyết định 46/2019/ QĐ-UBND]]*1.3</f>
        <v>10400</v>
      </c>
      <c r="G430" s="127">
        <v>32000</v>
      </c>
      <c r="H430" s="536">
        <f>ROUND([1]!Table32353[[#This Row],[Mức giá theo Quyết định 46/2019/ QĐ-UBND]]*1.3,-2)</f>
        <v>10400</v>
      </c>
      <c r="I430" s="536">
        <f>ROUND([1]!Table32353[[#This Row],[Giá đất ở điều chỉnh, bổ sung]]*0.7,0)</f>
        <v>7280</v>
      </c>
      <c r="J430" s="373">
        <f>[1]!Table32353[[#This Row],[Giá đất ở điều chỉnh, bổ sung]]/[1]!Table32353[[#This Row],[Mức giá theo Quyết định 46/2019/ QĐ-UBND]]</f>
        <v>1.3</v>
      </c>
      <c r="K430" s="537"/>
      <c r="L430" s="537">
        <f>[1]!Table32353[[#This Row],[Giá đất ở điều chỉnh, bổ sung]]/[1]!Table32353[[#This Row],[Mức giá theo Quyết định 46/2019/ QĐ-UBND]]</f>
        <v>1.3</v>
      </c>
      <c r="M430" s="538"/>
      <c r="N430" s="184"/>
      <c r="O430" s="184"/>
      <c r="P430" s="539"/>
    </row>
    <row r="431" spans="1:16" ht="31" x14ac:dyDescent="0.35">
      <c r="A431" s="159"/>
      <c r="B431" s="180" t="s">
        <v>523</v>
      </c>
      <c r="C431" s="534" t="s">
        <v>630</v>
      </c>
      <c r="D431" s="535">
        <v>6600</v>
      </c>
      <c r="E431" s="380">
        <f>[1]!Table32353[[#This Row],[Mức giá theo Quyết định 46/2019/ QĐ-UBND]]*1.1</f>
        <v>7260.0000000000009</v>
      </c>
      <c r="F431" s="380">
        <f>[1]!Table32353[[#This Row],[Mức giá theo Quyết định 46/2019/ QĐ-UBND]]*1.3</f>
        <v>8580</v>
      </c>
      <c r="G431" s="127">
        <v>26400</v>
      </c>
      <c r="H431" s="536">
        <f>ROUND([1]!Table32353[[#This Row],[Mức giá theo Quyết định 46/2019/ QĐ-UBND]]*1.3,-2)</f>
        <v>8600</v>
      </c>
      <c r="I431" s="536">
        <f>ROUND([1]!Table32353[[#This Row],[Giá đất ở điều chỉnh, bổ sung]]*0.7,0)</f>
        <v>6020</v>
      </c>
      <c r="J431" s="373">
        <f>[1]!Table32353[[#This Row],[Giá đất ở điều chỉnh, bổ sung]]/[1]!Table32353[[#This Row],[Mức giá theo Quyết định 46/2019/ QĐ-UBND]]</f>
        <v>1.303030303030303</v>
      </c>
      <c r="K431" s="537"/>
      <c r="L431" s="537">
        <f>[1]!Table32353[[#This Row],[Giá đất ở điều chỉnh, bổ sung]]/[1]!Table32353[[#This Row],[Mức giá theo Quyết định 46/2019/ QĐ-UBND]]</f>
        <v>1.303030303030303</v>
      </c>
      <c r="M431" s="538"/>
      <c r="N431" s="184"/>
      <c r="O431" s="184"/>
      <c r="P431" s="539"/>
    </row>
    <row r="432" spans="1:16" ht="31" x14ac:dyDescent="0.35">
      <c r="A432" s="159"/>
      <c r="B432" s="180">
        <v>10</v>
      </c>
      <c r="C432" s="534" t="s">
        <v>631</v>
      </c>
      <c r="D432" s="535">
        <v>5000</v>
      </c>
      <c r="E432" s="380">
        <f>[1]!Table32353[[#This Row],[Mức giá theo Quyết định 46/2019/ QĐ-UBND]]*1.1</f>
        <v>5500</v>
      </c>
      <c r="F432" s="380">
        <f>[1]!Table32353[[#This Row],[Mức giá theo Quyết định 46/2019/ QĐ-UBND]]*1.3</f>
        <v>6500</v>
      </c>
      <c r="G432" s="127">
        <v>20000</v>
      </c>
      <c r="H432" s="536">
        <f>ROUND([1]!Table32353[[#This Row],[Mức giá theo Quyết định 46/2019/ QĐ-UBND]]*1.3,-2)</f>
        <v>6500</v>
      </c>
      <c r="I432" s="536">
        <f>ROUND([1]!Table32353[[#This Row],[Giá đất ở điều chỉnh, bổ sung]]*0.7,0)</f>
        <v>4550</v>
      </c>
      <c r="J432" s="373">
        <f>[1]!Table32353[[#This Row],[Giá đất ở điều chỉnh, bổ sung]]/[1]!Table32353[[#This Row],[Mức giá theo Quyết định 46/2019/ QĐ-UBND]]</f>
        <v>1.3</v>
      </c>
      <c r="K432" s="537"/>
      <c r="L432" s="537">
        <f>[1]!Table32353[[#This Row],[Giá đất ở điều chỉnh, bổ sung]]/[1]!Table32353[[#This Row],[Mức giá theo Quyết định 46/2019/ QĐ-UBND]]</f>
        <v>1.3</v>
      </c>
      <c r="M432" s="538"/>
      <c r="N432" s="184"/>
      <c r="O432" s="184"/>
      <c r="P432" s="539"/>
    </row>
    <row r="433" spans="1:16" ht="31" x14ac:dyDescent="0.35">
      <c r="A433" s="159"/>
      <c r="B433" s="180">
        <v>11</v>
      </c>
      <c r="C433" s="534" t="s">
        <v>632</v>
      </c>
      <c r="D433" s="535">
        <v>6000</v>
      </c>
      <c r="E433" s="380">
        <f>[1]!Table32353[[#This Row],[Mức giá theo Quyết định 46/2019/ QĐ-UBND]]*1.1</f>
        <v>6600.0000000000009</v>
      </c>
      <c r="F433" s="380">
        <f>[1]!Table32353[[#This Row],[Mức giá theo Quyết định 46/2019/ QĐ-UBND]]*1.3</f>
        <v>7800</v>
      </c>
      <c r="G433" s="127">
        <v>24000</v>
      </c>
      <c r="H433" s="536">
        <f>ROUND([1]!Table32353[[#This Row],[Mức giá theo Quyết định 46/2019/ QĐ-UBND]]*1.35,-2)</f>
        <v>8100</v>
      </c>
      <c r="I433" s="536">
        <f>ROUND([1]!Table32353[[#This Row],[Giá đất ở điều chỉnh, bổ sung]]*0.7,0)</f>
        <v>5670</v>
      </c>
      <c r="J433" s="373">
        <f>[1]!Table32353[[#This Row],[Giá đất ở điều chỉnh, bổ sung]]/[1]!Table32353[[#This Row],[Mức giá theo Quyết định 46/2019/ QĐ-UBND]]</f>
        <v>1.35</v>
      </c>
      <c r="K433" s="540" t="s">
        <v>633</v>
      </c>
      <c r="L433" s="540">
        <f>[1]!Table32353[[#This Row],[Giá đất ở điều chỉnh, bổ sung]]/[1]!Table32353[[#This Row],[Mức giá theo Quyết định 46/2019/ QĐ-UBND]]</f>
        <v>1.35</v>
      </c>
      <c r="M433" s="538"/>
      <c r="N433" s="154"/>
      <c r="O433" s="154"/>
      <c r="P433" s="539"/>
    </row>
    <row r="434" spans="1:16" ht="45" x14ac:dyDescent="0.35">
      <c r="A434" s="159"/>
      <c r="B434" s="392" t="s">
        <v>634</v>
      </c>
      <c r="C434" s="529" t="s">
        <v>635</v>
      </c>
      <c r="D434" s="530"/>
      <c r="E434" s="380">
        <f>[1]!Table32353[[#This Row],[Mức giá theo Quyết định 46/2019/ QĐ-UBND]]*1.1</f>
        <v>0</v>
      </c>
      <c r="F434" s="380"/>
      <c r="G434" s="127"/>
      <c r="H434" s="536"/>
      <c r="I434" s="536"/>
      <c r="J434" s="373"/>
      <c r="K434" s="537"/>
      <c r="L434" s="537"/>
      <c r="M434" s="532"/>
      <c r="N434" s="184"/>
      <c r="O434" s="184"/>
      <c r="P434" s="533"/>
    </row>
    <row r="435" spans="1:16" ht="31" x14ac:dyDescent="0.35">
      <c r="A435" s="159"/>
      <c r="B435" s="180">
        <v>1</v>
      </c>
      <c r="C435" s="534" t="s">
        <v>636</v>
      </c>
      <c r="D435" s="535">
        <v>13000</v>
      </c>
      <c r="E435" s="380">
        <f>[1]!Table32353[[#This Row],[Mức giá theo Quyết định 46/2019/ QĐ-UBND]]*1.1</f>
        <v>14300.000000000002</v>
      </c>
      <c r="F435" s="380">
        <f>[1]!Table32353[[#This Row],[Mức giá theo Quyết định 46/2019/ QĐ-UBND]]*1.3</f>
        <v>16900</v>
      </c>
      <c r="G435" s="127">
        <v>78000</v>
      </c>
      <c r="H435" s="536">
        <f>ROUND([1]!Table32353[[#This Row],[Mức giá theo Quyết định 46/2019/ QĐ-UBND]]*1.3,-2)</f>
        <v>16900</v>
      </c>
      <c r="I435" s="536">
        <f>ROUND([1]!Table32353[[#This Row],[Giá đất ở điều chỉnh, bổ sung]]*0.7,0)</f>
        <v>11830</v>
      </c>
      <c r="J435" s="373">
        <f>[1]!Table32353[[#This Row],[Giá đất ở điều chỉnh, bổ sung]]/[1]!Table32353[[#This Row],[Mức giá theo Quyết định 46/2019/ QĐ-UBND]]</f>
        <v>1.3</v>
      </c>
      <c r="K435" s="537"/>
      <c r="L435" s="537">
        <f>[1]!Table32353[[#This Row],[Giá đất ở điều chỉnh, bổ sung]]/[1]!Table32353[[#This Row],[Mức giá theo Quyết định 46/2019/ QĐ-UBND]]</f>
        <v>1.3</v>
      </c>
      <c r="M435" s="538"/>
      <c r="N435" s="184"/>
      <c r="O435" s="184"/>
      <c r="P435" s="539"/>
    </row>
    <row r="436" spans="1:16" ht="31" x14ac:dyDescent="0.35">
      <c r="A436" s="159"/>
      <c r="B436" s="180">
        <v>2</v>
      </c>
      <c r="C436" s="534" t="s">
        <v>637</v>
      </c>
      <c r="D436" s="535">
        <v>10000</v>
      </c>
      <c r="E436" s="380">
        <f>[1]!Table32353[[#This Row],[Mức giá theo Quyết định 46/2019/ QĐ-UBND]]*1.1</f>
        <v>11000</v>
      </c>
      <c r="F436" s="380">
        <f>[1]!Table32353[[#This Row],[Mức giá theo Quyết định 46/2019/ QĐ-UBND]]*1.3</f>
        <v>13000</v>
      </c>
      <c r="G436" s="127">
        <v>60000</v>
      </c>
      <c r="H436" s="536">
        <f>ROUND([1]!Table32353[[#This Row],[Mức giá theo Quyết định 46/2019/ QĐ-UBND]]*1.3,-2)</f>
        <v>13000</v>
      </c>
      <c r="I436" s="536">
        <f>ROUND([1]!Table32353[[#This Row],[Giá đất ở điều chỉnh, bổ sung]]*0.7,0)</f>
        <v>9100</v>
      </c>
      <c r="J436" s="373">
        <f>[1]!Table32353[[#This Row],[Giá đất ở điều chỉnh, bổ sung]]/[1]!Table32353[[#This Row],[Mức giá theo Quyết định 46/2019/ QĐ-UBND]]</f>
        <v>1.3</v>
      </c>
      <c r="K436" s="537"/>
      <c r="L436" s="537">
        <f>[1]!Table32353[[#This Row],[Giá đất ở điều chỉnh, bổ sung]]/[1]!Table32353[[#This Row],[Mức giá theo Quyết định 46/2019/ QĐ-UBND]]</f>
        <v>1.3</v>
      </c>
      <c r="M436" s="538"/>
      <c r="N436" s="184"/>
      <c r="O436" s="184"/>
      <c r="P436" s="539"/>
    </row>
    <row r="437" spans="1:16" ht="31" x14ac:dyDescent="0.35">
      <c r="A437" s="159"/>
      <c r="B437" s="180">
        <v>3</v>
      </c>
      <c r="C437" s="534" t="s">
        <v>638</v>
      </c>
      <c r="D437" s="535">
        <v>7999.9999999999991</v>
      </c>
      <c r="E437" s="380">
        <f>[1]!Table32353[[#This Row],[Mức giá theo Quyết định 46/2019/ QĐ-UBND]]*1.1</f>
        <v>8800</v>
      </c>
      <c r="F437" s="380">
        <f>[1]!Table32353[[#This Row],[Mức giá theo Quyết định 46/2019/ QĐ-UBND]]*1.3</f>
        <v>10400</v>
      </c>
      <c r="G437" s="127">
        <v>48000</v>
      </c>
      <c r="H437" s="536">
        <f>ROUND([1]!Table32353[[#This Row],[Mức giá theo Quyết định 46/2019/ QĐ-UBND]]*1.3,-2)</f>
        <v>10400</v>
      </c>
      <c r="I437" s="536">
        <f>ROUND([1]!Table32353[[#This Row],[Giá đất ở điều chỉnh, bổ sung]]*0.7,0)</f>
        <v>7280</v>
      </c>
      <c r="J437" s="373">
        <f>[1]!Table32353[[#This Row],[Giá đất ở điều chỉnh, bổ sung]]/[1]!Table32353[[#This Row],[Mức giá theo Quyết định 46/2019/ QĐ-UBND]]</f>
        <v>1.3</v>
      </c>
      <c r="K437" s="537"/>
      <c r="L437" s="537">
        <f>[1]!Table32353[[#This Row],[Giá đất ở điều chỉnh, bổ sung]]/[1]!Table32353[[#This Row],[Mức giá theo Quyết định 46/2019/ QĐ-UBND]]</f>
        <v>1.3</v>
      </c>
      <c r="M437" s="538"/>
      <c r="N437" s="184"/>
      <c r="O437" s="184"/>
      <c r="P437" s="539"/>
    </row>
    <row r="438" spans="1:16" ht="31" x14ac:dyDescent="0.35">
      <c r="A438" s="159"/>
      <c r="B438" s="180">
        <v>4</v>
      </c>
      <c r="C438" s="534" t="s">
        <v>639</v>
      </c>
      <c r="D438" s="535">
        <v>6000</v>
      </c>
      <c r="E438" s="380">
        <f>[1]!Table32353[[#This Row],[Mức giá theo Quyết định 46/2019/ QĐ-UBND]]*1.1</f>
        <v>6600.0000000000009</v>
      </c>
      <c r="F438" s="380">
        <f>[1]!Table32353[[#This Row],[Mức giá theo Quyết định 46/2019/ QĐ-UBND]]*1.3</f>
        <v>7800</v>
      </c>
      <c r="G438" s="127">
        <v>36000</v>
      </c>
      <c r="H438" s="536">
        <f>ROUND([1]!Table32353[[#This Row],[Mức giá theo Quyết định 46/2019/ QĐ-UBND]]*1.3,-2)</f>
        <v>7800</v>
      </c>
      <c r="I438" s="536">
        <f>ROUND([1]!Table32353[[#This Row],[Giá đất ở điều chỉnh, bổ sung]]*0.7,0)</f>
        <v>5460</v>
      </c>
      <c r="J438" s="373">
        <f>[1]!Table32353[[#This Row],[Giá đất ở điều chỉnh, bổ sung]]/[1]!Table32353[[#This Row],[Mức giá theo Quyết định 46/2019/ QĐ-UBND]]</f>
        <v>1.3</v>
      </c>
      <c r="K438" s="537"/>
      <c r="L438" s="537">
        <f>[1]!Table32353[[#This Row],[Giá đất ở điều chỉnh, bổ sung]]/[1]!Table32353[[#This Row],[Mức giá theo Quyết định 46/2019/ QĐ-UBND]]</f>
        <v>1.3</v>
      </c>
      <c r="M438" s="538"/>
      <c r="N438" s="184"/>
      <c r="O438" s="184"/>
      <c r="P438" s="539"/>
    </row>
    <row r="439" spans="1:16" x14ac:dyDescent="0.35">
      <c r="A439" s="159"/>
      <c r="B439" s="180"/>
      <c r="C439" s="529" t="s">
        <v>16</v>
      </c>
      <c r="D439" s="530"/>
      <c r="E439" s="380">
        <f>[1]!Table32353[[#This Row],[Mức giá theo Quyết định 46/2019/ QĐ-UBND]]*1.1</f>
        <v>0</v>
      </c>
      <c r="F439" s="380"/>
      <c r="G439" s="127"/>
      <c r="H439" s="536"/>
      <c r="I439" s="536"/>
      <c r="J439" s="373"/>
      <c r="K439" s="537"/>
      <c r="L439" s="537"/>
      <c r="M439" s="538"/>
      <c r="N439" s="184"/>
      <c r="O439" s="184"/>
      <c r="P439" s="539"/>
    </row>
    <row r="440" spans="1:16" ht="46.5" x14ac:dyDescent="0.35">
      <c r="A440" s="159"/>
      <c r="B440" s="180">
        <v>1</v>
      </c>
      <c r="C440" s="534" t="s">
        <v>6443</v>
      </c>
      <c r="D440" s="535"/>
      <c r="E440" s="380">
        <f>[1]!Table32353[[#This Row],[Mức giá theo Quyết định 46/2019/ QĐ-UBND]]*1.1</f>
        <v>0</v>
      </c>
      <c r="F440" s="380"/>
      <c r="G440" s="127"/>
      <c r="H440" s="536"/>
      <c r="I440" s="536"/>
      <c r="J440" s="373"/>
      <c r="K440" s="537"/>
      <c r="L440" s="537"/>
      <c r="M440" s="538" t="s">
        <v>640</v>
      </c>
      <c r="N440" s="184"/>
      <c r="O440" s="184"/>
      <c r="P440" s="539" t="s">
        <v>6444</v>
      </c>
    </row>
    <row r="441" spans="1:16" x14ac:dyDescent="0.35">
      <c r="A441" s="159"/>
      <c r="B441" s="180" t="s">
        <v>67</v>
      </c>
      <c r="C441" s="534" t="s">
        <v>641</v>
      </c>
      <c r="D441" s="535">
        <v>8400</v>
      </c>
      <c r="E441" s="380">
        <f>[1]!Table32353[[#This Row],[Mức giá theo Quyết định 46/2019/ QĐ-UBND]]*1.1</f>
        <v>9240</v>
      </c>
      <c r="F441" s="380">
        <f>[1]!Table32353[[#This Row],[Mức giá theo Quyết định 46/2019/ QĐ-UBND]]*1.3</f>
        <v>10920</v>
      </c>
      <c r="G441" s="127">
        <v>33600</v>
      </c>
      <c r="H441" s="536">
        <f>ROUND([1]!Table32353[[#This Row],[Mức giá theo Quyết định 46/2019/ QĐ-UBND]]*1.3,-2)</f>
        <v>10900</v>
      </c>
      <c r="I441" s="536">
        <f>ROUND([1]!Table32353[[#This Row],[Giá đất ở điều chỉnh, bổ sung]]*0.7,0)</f>
        <v>7630</v>
      </c>
      <c r="J441" s="373">
        <f>[1]!Table32353[[#This Row],[Giá đất ở điều chỉnh, bổ sung]]/[1]!Table32353[[#This Row],[Mức giá theo Quyết định 46/2019/ QĐ-UBND]]</f>
        <v>1.2976190476190477</v>
      </c>
      <c r="K441" s="537"/>
      <c r="L441" s="537">
        <f>[1]!Table32353[[#This Row],[Giá đất ở điều chỉnh, bổ sung]]/[1]!Table32353[[#This Row],[Mức giá theo Quyết định 46/2019/ QĐ-UBND]]</f>
        <v>1.2976190476190477</v>
      </c>
      <c r="M441" s="538"/>
      <c r="N441" s="184"/>
      <c r="O441" s="184"/>
      <c r="P441" s="539"/>
    </row>
    <row r="442" spans="1:16" x14ac:dyDescent="0.35">
      <c r="A442" s="159"/>
      <c r="B442" s="180" t="s">
        <v>69</v>
      </c>
      <c r="C442" s="534" t="s">
        <v>642</v>
      </c>
      <c r="D442" s="535">
        <v>6000</v>
      </c>
      <c r="E442" s="380">
        <f>[1]!Table32353[[#This Row],[Mức giá theo Quyết định 46/2019/ QĐ-UBND]]*1.1</f>
        <v>6600.0000000000009</v>
      </c>
      <c r="F442" s="380">
        <f>[1]!Table32353[[#This Row],[Mức giá theo Quyết định 46/2019/ QĐ-UBND]]*1.3</f>
        <v>7800</v>
      </c>
      <c r="G442" s="127">
        <v>24000</v>
      </c>
      <c r="H442" s="536">
        <f>ROUND([1]!Table32353[[#This Row],[Mức giá theo Quyết định 46/2019/ QĐ-UBND]]*1.3,-2)</f>
        <v>7800</v>
      </c>
      <c r="I442" s="536">
        <f>ROUND([1]!Table32353[[#This Row],[Giá đất ở điều chỉnh, bổ sung]]*0.7,0)</f>
        <v>5460</v>
      </c>
      <c r="J442" s="373">
        <f>[1]!Table32353[[#This Row],[Giá đất ở điều chỉnh, bổ sung]]/[1]!Table32353[[#This Row],[Mức giá theo Quyết định 46/2019/ QĐ-UBND]]</f>
        <v>1.3</v>
      </c>
      <c r="K442" s="537"/>
      <c r="L442" s="537">
        <f>[1]!Table32353[[#This Row],[Giá đất ở điều chỉnh, bổ sung]]/[1]!Table32353[[#This Row],[Mức giá theo Quyết định 46/2019/ QĐ-UBND]]</f>
        <v>1.3</v>
      </c>
      <c r="M442" s="538"/>
      <c r="N442" s="184"/>
      <c r="O442" s="184"/>
      <c r="P442" s="539"/>
    </row>
    <row r="443" spans="1:16" ht="28" x14ac:dyDescent="0.35">
      <c r="A443" s="159"/>
      <c r="B443" s="180" t="s">
        <v>71</v>
      </c>
      <c r="C443" s="534" t="s">
        <v>5379</v>
      </c>
      <c r="D443" s="545"/>
      <c r="E443" s="186"/>
      <c r="F443" s="379"/>
      <c r="G443" s="542"/>
      <c r="H443" s="384">
        <f>ROUND(H441*1.2,-2)</f>
        <v>13100</v>
      </c>
      <c r="I443" s="536">
        <f>ROUND([1]!Table32353[[#This Row],[Giá đất ở điều chỉnh, bổ sung]]*0.7,0)</f>
        <v>9170</v>
      </c>
      <c r="J443" s="373"/>
      <c r="K443" s="543"/>
      <c r="L443" s="537"/>
      <c r="M443" s="538" t="s">
        <v>643</v>
      </c>
      <c r="N443" s="184"/>
      <c r="O443" s="184"/>
      <c r="P443" s="539" t="s">
        <v>643</v>
      </c>
    </row>
    <row r="444" spans="1:16" x14ac:dyDescent="0.35">
      <c r="A444" s="159"/>
      <c r="B444" s="180">
        <v>2</v>
      </c>
      <c r="C444" s="534" t="s">
        <v>6445</v>
      </c>
      <c r="D444" s="545"/>
      <c r="E444" s="186"/>
      <c r="F444" s="379"/>
      <c r="G444" s="542"/>
      <c r="H444" s="536">
        <v>5200</v>
      </c>
      <c r="I444" s="536">
        <f>ROUND([1]!Table32353[[#This Row],[Giá đất ở điều chỉnh, bổ sung]]*0.7,-1)</f>
        <v>3640</v>
      </c>
      <c r="J444" s="373"/>
      <c r="K444" s="543"/>
      <c r="L444" s="537"/>
      <c r="M444" s="538"/>
      <c r="N444" s="184"/>
      <c r="O444" s="184"/>
      <c r="P444" s="539" t="s">
        <v>146</v>
      </c>
    </row>
    <row r="445" spans="1:16" x14ac:dyDescent="0.35">
      <c r="A445" s="159"/>
      <c r="B445" s="180">
        <v>3</v>
      </c>
      <c r="C445" s="534" t="s">
        <v>644</v>
      </c>
      <c r="D445" s="535">
        <v>3999.9999999999995</v>
      </c>
      <c r="E445" s="380">
        <f>[1]!Table32353[[#This Row],[Mức giá theo Quyết định 46/2019/ QĐ-UBND]]*1.1</f>
        <v>4400</v>
      </c>
      <c r="F445" s="380">
        <f>[1]!Table32353[[#This Row],[Mức giá theo Quyết định 46/2019/ QĐ-UBND]]*1.3</f>
        <v>5200</v>
      </c>
      <c r="G445" s="127">
        <v>16000</v>
      </c>
      <c r="H445" s="536">
        <f>ROUND([1]!Table32353[[#This Row],[Mức giá theo Quyết định 46/2019/ QĐ-UBND]]*1.3,-2)</f>
        <v>5200</v>
      </c>
      <c r="I445" s="536">
        <f>ROUND([1]!Table32353[[#This Row],[Giá đất ở điều chỉnh, bổ sung]]*0.7,0)</f>
        <v>3640</v>
      </c>
      <c r="J445" s="373">
        <f>[1]!Table32353[[#This Row],[Giá đất ở điều chỉnh, bổ sung]]/[1]!Table32353[[#This Row],[Mức giá theo Quyết định 46/2019/ QĐ-UBND]]</f>
        <v>1.3</v>
      </c>
      <c r="K445" s="537"/>
      <c r="L445" s="537">
        <f>[1]!Table32353[[#This Row],[Giá đất ở điều chỉnh, bổ sung]]/[1]!Table32353[[#This Row],[Mức giá theo Quyết định 46/2019/ QĐ-UBND]]</f>
        <v>1.3</v>
      </c>
      <c r="M445" s="538"/>
      <c r="N445" s="184"/>
      <c r="O445" s="184"/>
      <c r="P445" s="539"/>
    </row>
    <row r="446" spans="1:16" ht="46.5" x14ac:dyDescent="0.35">
      <c r="A446" s="159"/>
      <c r="B446" s="180">
        <v>4</v>
      </c>
      <c r="C446" s="534" t="s">
        <v>645</v>
      </c>
      <c r="D446" s="535">
        <v>6000</v>
      </c>
      <c r="E446" s="380">
        <f>[1]!Table32353[[#This Row],[Mức giá theo Quyết định 46/2019/ QĐ-UBND]]*1.1</f>
        <v>6600.0000000000009</v>
      </c>
      <c r="F446" s="380">
        <f>[1]!Table32353[[#This Row],[Mức giá theo Quyết định 46/2019/ QĐ-UBND]]*1.3</f>
        <v>7800</v>
      </c>
      <c r="G446" s="127">
        <v>24000</v>
      </c>
      <c r="H446" s="536">
        <f>ROUND([1]!Table32353[[#This Row],[Mức giá theo Quyết định 46/2019/ QĐ-UBND]]*1.35,-2)</f>
        <v>8100</v>
      </c>
      <c r="I446" s="536">
        <f>ROUND([1]!Table32353[[#This Row],[Giá đất ở điều chỉnh, bổ sung]]*0.7,0)</f>
        <v>5670</v>
      </c>
      <c r="J446" s="373">
        <f>[1]!Table32353[[#This Row],[Giá đất ở điều chỉnh, bổ sung]]/[1]!Table32353[[#This Row],[Mức giá theo Quyết định 46/2019/ QĐ-UBND]]</f>
        <v>1.35</v>
      </c>
      <c r="K446" s="540" t="s">
        <v>91</v>
      </c>
      <c r="L446" s="540">
        <f>[1]!Table32353[[#This Row],[Giá đất ở điều chỉnh, bổ sung]]/[1]!Table32353[[#This Row],[Mức giá theo Quyết định 46/2019/ QĐ-UBND]]</f>
        <v>1.35</v>
      </c>
      <c r="M446" s="538"/>
      <c r="N446" s="184"/>
      <c r="O446" s="184"/>
      <c r="P446" s="539"/>
    </row>
    <row r="447" spans="1:16" ht="46.5" x14ac:dyDescent="0.35">
      <c r="A447" s="159"/>
      <c r="B447" s="180">
        <v>5</v>
      </c>
      <c r="C447" s="534" t="s">
        <v>646</v>
      </c>
      <c r="D447" s="535">
        <v>3999.9999999999995</v>
      </c>
      <c r="E447" s="380">
        <f>[1]!Table32353[[#This Row],[Mức giá theo Quyết định 46/2019/ QĐ-UBND]]*1.1</f>
        <v>4400</v>
      </c>
      <c r="F447" s="380">
        <f>[1]!Table32353[[#This Row],[Mức giá theo Quyết định 46/2019/ QĐ-UBND]]*1.3</f>
        <v>5200</v>
      </c>
      <c r="G447" s="127">
        <v>16000</v>
      </c>
      <c r="H447" s="536">
        <f>ROUND([1]!Table32353[[#This Row],[Mức giá theo Quyết định 46/2019/ QĐ-UBND]]*1.3,-2)</f>
        <v>5200</v>
      </c>
      <c r="I447" s="536">
        <f>ROUND([1]!Table32353[[#This Row],[Giá đất ở điều chỉnh, bổ sung]]*0.7,0)</f>
        <v>3640</v>
      </c>
      <c r="J447" s="373">
        <f>[1]!Table32353[[#This Row],[Giá đất ở điều chỉnh, bổ sung]]/[1]!Table32353[[#This Row],[Mức giá theo Quyết định 46/2019/ QĐ-UBND]]</f>
        <v>1.3</v>
      </c>
      <c r="K447" s="537"/>
      <c r="L447" s="537">
        <f>[1]!Table32353[[#This Row],[Giá đất ở điều chỉnh, bổ sung]]/[1]!Table32353[[#This Row],[Mức giá theo Quyết định 46/2019/ QĐ-UBND]]</f>
        <v>1.3</v>
      </c>
      <c r="M447" s="538"/>
      <c r="N447" s="184"/>
      <c r="O447" s="184"/>
      <c r="P447" s="539"/>
    </row>
    <row r="448" spans="1:16" ht="62" x14ac:dyDescent="0.35">
      <c r="A448" s="159"/>
      <c r="B448" s="180">
        <v>6</v>
      </c>
      <c r="C448" s="534" t="s">
        <v>647</v>
      </c>
      <c r="D448" s="535">
        <v>3000</v>
      </c>
      <c r="E448" s="380">
        <f>[1]!Table32353[[#This Row],[Mức giá theo Quyết định 46/2019/ QĐ-UBND]]*1.1</f>
        <v>3300.0000000000005</v>
      </c>
      <c r="F448" s="380">
        <f>[1]!Table32353[[#This Row],[Mức giá theo Quyết định 46/2019/ QĐ-UBND]]*1.3</f>
        <v>3900</v>
      </c>
      <c r="G448" s="127">
        <v>12000</v>
      </c>
      <c r="H448" s="536">
        <f>ROUND([1]!Table32353[[#This Row],[Mức giá theo Quyết định 46/2019/ QĐ-UBND]]*1.3,-2)</f>
        <v>3900</v>
      </c>
      <c r="I448" s="536">
        <f>ROUND([1]!Table32353[[#This Row],[Giá đất ở điều chỉnh, bổ sung]]*0.7,0)</f>
        <v>2730</v>
      </c>
      <c r="J448" s="373">
        <f>[1]!Table32353[[#This Row],[Giá đất ở điều chỉnh, bổ sung]]/[1]!Table32353[[#This Row],[Mức giá theo Quyết định 46/2019/ QĐ-UBND]]</f>
        <v>1.3</v>
      </c>
      <c r="K448" s="537"/>
      <c r="L448" s="537">
        <f>[1]!Table32353[[#This Row],[Giá đất ở điều chỉnh, bổ sung]]/[1]!Table32353[[#This Row],[Mức giá theo Quyết định 46/2019/ QĐ-UBND]]</f>
        <v>1.3</v>
      </c>
      <c r="M448" s="538"/>
      <c r="N448" s="561"/>
      <c r="O448" s="561"/>
      <c r="P448" s="539"/>
    </row>
    <row r="449" spans="1:16" x14ac:dyDescent="0.35">
      <c r="A449" s="159"/>
      <c r="B449" s="180">
        <v>7</v>
      </c>
      <c r="C449" s="534" t="s">
        <v>648</v>
      </c>
      <c r="D449" s="530"/>
      <c r="E449" s="380">
        <f>[1]!Table32353[[#This Row],[Mức giá theo Quyết định 46/2019/ QĐ-UBND]]*1.1</f>
        <v>0</v>
      </c>
      <c r="F449" s="380"/>
      <c r="G449" s="562"/>
      <c r="H449" s="536"/>
      <c r="I449" s="536"/>
      <c r="J449" s="373"/>
      <c r="K449" s="537"/>
      <c r="L449" s="537"/>
      <c r="M449" s="538" t="s">
        <v>146</v>
      </c>
      <c r="N449" s="434"/>
      <c r="O449" s="434"/>
      <c r="P449" s="539" t="s">
        <v>146</v>
      </c>
    </row>
    <row r="450" spans="1:16" ht="31" x14ac:dyDescent="0.35">
      <c r="A450" s="159"/>
      <c r="B450" s="359" t="s">
        <v>32</v>
      </c>
      <c r="C450" s="65" t="s">
        <v>649</v>
      </c>
      <c r="D450" s="371"/>
      <c r="E450" s="380">
        <f>[1]!Table32353[[#This Row],[Mức giá theo Quyết định 46/2019/ QĐ-UBND]]*1.1</f>
        <v>0</v>
      </c>
      <c r="F450" s="380"/>
      <c r="G450" s="355">
        <v>24000</v>
      </c>
      <c r="H450" s="536">
        <v>12000</v>
      </c>
      <c r="I450" s="536">
        <f>ROUND([1]!Table32353[[#This Row],[Giá đất ở điều chỉnh, bổ sung]]*0.7,0)</f>
        <v>8400</v>
      </c>
      <c r="J450" s="373" t="e">
        <f>[1]!Table32353[[#This Row],[Giá đất ở điều chỉnh, bổ sung]]/[1]!Table32353[[#This Row],[Mức giá theo Quyết định 46/2019/ QĐ-UBND]]</f>
        <v>#DIV/0!</v>
      </c>
      <c r="K450" s="537"/>
      <c r="L450" s="537"/>
      <c r="M450" s="544" t="s">
        <v>650</v>
      </c>
      <c r="N450" s="434"/>
      <c r="O450" s="434"/>
      <c r="P450" s="245"/>
    </row>
    <row r="451" spans="1:16" ht="26" x14ac:dyDescent="0.35">
      <c r="A451" s="159"/>
      <c r="B451" s="359" t="s">
        <v>35</v>
      </c>
      <c r="C451" s="65" t="s">
        <v>153</v>
      </c>
      <c r="D451" s="371"/>
      <c r="E451" s="380">
        <f>[1]!Table32353[[#This Row],[Mức giá theo Quyết định 46/2019/ QĐ-UBND]]*1.1</f>
        <v>0</v>
      </c>
      <c r="F451" s="380"/>
      <c r="G451" s="355">
        <v>16300</v>
      </c>
      <c r="H451" s="536">
        <v>4860</v>
      </c>
      <c r="I451" s="536">
        <f>ROUND([1]!Table32353[[#This Row],[Giá đất ở điều chỉnh, bổ sung]]*0.7,0)</f>
        <v>3402</v>
      </c>
      <c r="J451" s="373" t="e">
        <f>[1]!Table32353[[#This Row],[Giá đất ở điều chỉnh, bổ sung]]/[1]!Table32353[[#This Row],[Mức giá theo Quyết định 46/2019/ QĐ-UBND]]</f>
        <v>#DIV/0!</v>
      </c>
      <c r="K451" s="537"/>
      <c r="L451" s="537"/>
      <c r="M451" s="544" t="s">
        <v>652</v>
      </c>
      <c r="N451" s="434"/>
      <c r="O451" s="434"/>
      <c r="P451" s="245" t="s">
        <v>651</v>
      </c>
    </row>
    <row r="452" spans="1:16" x14ac:dyDescent="0.35">
      <c r="A452" s="159"/>
      <c r="B452" s="359" t="s">
        <v>619</v>
      </c>
      <c r="C452" s="65" t="s">
        <v>654</v>
      </c>
      <c r="D452" s="371"/>
      <c r="E452" s="380">
        <f>[1]!Table32353[[#This Row],[Mức giá theo Quyết định 46/2019/ QĐ-UBND]]*1.1</f>
        <v>0</v>
      </c>
      <c r="F452" s="380"/>
      <c r="G452" s="355">
        <v>15300</v>
      </c>
      <c r="H452" s="536">
        <v>5000</v>
      </c>
      <c r="I452" s="536">
        <f>ROUND([1]!Table32353[[#This Row],[Giá đất ở điều chỉnh, bổ sung]]*0.7,0)</f>
        <v>3500</v>
      </c>
      <c r="J452" s="373" t="e">
        <f>[1]!Table32353[[#This Row],[Giá đất ở điều chỉnh, bổ sung]]/[1]!Table32353[[#This Row],[Mức giá theo Quyết định 46/2019/ QĐ-UBND]]</f>
        <v>#DIV/0!</v>
      </c>
      <c r="K452" s="537"/>
      <c r="L452" s="537"/>
      <c r="M452" s="544" t="s">
        <v>655</v>
      </c>
      <c r="N452" s="434"/>
      <c r="O452" s="434"/>
      <c r="P452" s="245"/>
    </row>
    <row r="453" spans="1:16" x14ac:dyDescent="0.35">
      <c r="A453" s="159"/>
      <c r="B453" s="359">
        <v>8</v>
      </c>
      <c r="C453" s="65" t="s">
        <v>656</v>
      </c>
      <c r="D453" s="372"/>
      <c r="E453" s="380">
        <f>[1]!Table32353[[#This Row],[Mức giá theo Quyết định 46/2019/ QĐ-UBND]]*1.1</f>
        <v>0</v>
      </c>
      <c r="F453" s="380"/>
      <c r="G453" s="377"/>
      <c r="H453" s="536"/>
      <c r="I453" s="536"/>
      <c r="J453" s="373"/>
      <c r="K453" s="537"/>
      <c r="L453" s="537"/>
      <c r="M453" s="538" t="s">
        <v>146</v>
      </c>
      <c r="N453" s="434"/>
      <c r="O453" s="434"/>
      <c r="P453" s="539" t="s">
        <v>146</v>
      </c>
    </row>
    <row r="454" spans="1:16" x14ac:dyDescent="0.35">
      <c r="A454" s="159"/>
      <c r="B454" s="181" t="s">
        <v>624</v>
      </c>
      <c r="C454" s="65" t="s">
        <v>657</v>
      </c>
      <c r="D454" s="371">
        <v>12000</v>
      </c>
      <c r="E454" s="380">
        <f>[1]!Table32353[[#This Row],[Mức giá theo Quyết định 46/2019/ QĐ-UBND]]*1.1</f>
        <v>13200.000000000002</v>
      </c>
      <c r="F454" s="380">
        <f>[1]!Table32353[[#This Row],[Mức giá theo Quyết định 46/2019/ QĐ-UBND]]*1.3</f>
        <v>15600</v>
      </c>
      <c r="G454" s="355">
        <v>27000</v>
      </c>
      <c r="H454" s="536">
        <v>18000</v>
      </c>
      <c r="I454" s="536">
        <f>ROUND([1]!Table32353[[#This Row],[Giá đất ở điều chỉnh, bổ sung]]*0.7,0)</f>
        <v>12600</v>
      </c>
      <c r="J454" s="373">
        <f>[1]!Table32353[[#This Row],[Giá đất ở điều chỉnh, bổ sung]]/[1]!Table32353[[#This Row],[Mức giá theo Quyết định 46/2019/ QĐ-UBND]]</f>
        <v>1.5</v>
      </c>
      <c r="K454" s="537"/>
      <c r="L454" s="537">
        <f>[1]!Table32353[[#This Row],[Giá đất ở điều chỉnh, bổ sung]]/[1]!Table32353[[#This Row],[Mức giá theo Quyết định 46/2019/ QĐ-UBND]]</f>
        <v>1.5</v>
      </c>
      <c r="M454" s="544" t="s">
        <v>658</v>
      </c>
      <c r="N454" s="434"/>
      <c r="O454" s="434"/>
      <c r="P454" s="245"/>
    </row>
    <row r="455" spans="1:16" x14ac:dyDescent="0.35">
      <c r="A455" s="159"/>
      <c r="B455" s="359" t="s">
        <v>626</v>
      </c>
      <c r="C455" s="65" t="s">
        <v>148</v>
      </c>
      <c r="D455" s="371">
        <v>10000</v>
      </c>
      <c r="E455" s="380">
        <f>[1]!Table32353[[#This Row],[Mức giá theo Quyết định 46/2019/ QĐ-UBND]]*1.1</f>
        <v>11000</v>
      </c>
      <c r="F455" s="380">
        <f>[1]!Table32353[[#This Row],[Mức giá theo Quyết định 46/2019/ QĐ-UBND]]*1.3</f>
        <v>13000</v>
      </c>
      <c r="G455" s="355">
        <v>19200</v>
      </c>
      <c r="H455" s="536">
        <v>10400</v>
      </c>
      <c r="I455" s="536">
        <f>ROUND([1]!Table32353[[#This Row],[Giá đất ở điều chỉnh, bổ sung]]*0.7,0)</f>
        <v>7280</v>
      </c>
      <c r="J455" s="373">
        <f>[1]!Table32353[[#This Row],[Giá đất ở điều chỉnh, bổ sung]]/[1]!Table32353[[#This Row],[Mức giá theo Quyết định 46/2019/ QĐ-UBND]]</f>
        <v>1.04</v>
      </c>
      <c r="K455" s="537"/>
      <c r="L455" s="537">
        <f>[1]!Table32353[[#This Row],[Giá đất ở điều chỉnh, bổ sung]]/[1]!Table32353[[#This Row],[Mức giá theo Quyết định 46/2019/ QĐ-UBND]]</f>
        <v>1.04</v>
      </c>
      <c r="M455" s="544" t="s">
        <v>659</v>
      </c>
      <c r="N455" s="434"/>
      <c r="O455" s="434"/>
      <c r="P455" s="245"/>
    </row>
    <row r="456" spans="1:16" x14ac:dyDescent="0.35">
      <c r="A456" s="159"/>
      <c r="B456" s="359">
        <v>9</v>
      </c>
      <c r="C456" s="65" t="s">
        <v>660</v>
      </c>
      <c r="D456" s="372"/>
      <c r="E456" s="380">
        <f>[1]!Table32353[[#This Row],[Mức giá theo Quyết định 46/2019/ QĐ-UBND]]*1.1</f>
        <v>0</v>
      </c>
      <c r="F456" s="380">
        <f>[1]!Table32353[[#This Row],[Mức giá theo Quyết định 46/2019/ QĐ-UBND]]*1.3</f>
        <v>0</v>
      </c>
      <c r="G456" s="377"/>
      <c r="H456" s="536"/>
      <c r="I456" s="536"/>
      <c r="J456" s="373"/>
      <c r="K456" s="537"/>
      <c r="L456" s="537"/>
      <c r="M456" s="538" t="s">
        <v>146</v>
      </c>
      <c r="N456" s="434"/>
      <c r="O456" s="434"/>
      <c r="P456" s="539" t="s">
        <v>146</v>
      </c>
    </row>
    <row r="457" spans="1:16" x14ac:dyDescent="0.35">
      <c r="A457" s="159"/>
      <c r="B457" s="181" t="s">
        <v>522</v>
      </c>
      <c r="C457" s="65" t="s">
        <v>148</v>
      </c>
      <c r="D457" s="371"/>
      <c r="E457" s="380"/>
      <c r="F457" s="380"/>
      <c r="G457" s="355">
        <v>19000</v>
      </c>
      <c r="H457" s="536">
        <v>8800</v>
      </c>
      <c r="I457" s="536">
        <f>ROUND([1]!Table32353[[#This Row],[Giá đất ở điều chỉnh, bổ sung]]*0.7,0)</f>
        <v>6160</v>
      </c>
      <c r="J457" s="373" t="e">
        <f>[1]!Table32353[[#This Row],[Giá đất ở điều chỉnh, bổ sung]]/[1]!Table32353[[#This Row],[Mức giá theo Quyết định 46/2019/ QĐ-UBND]]</f>
        <v>#DIV/0!</v>
      </c>
      <c r="K457" s="537"/>
      <c r="L457" s="537"/>
      <c r="M457" s="544" t="s">
        <v>5409</v>
      </c>
      <c r="N457" s="434"/>
      <c r="O457" s="434"/>
      <c r="P457" s="245"/>
    </row>
    <row r="458" spans="1:16" x14ac:dyDescent="0.35">
      <c r="A458" s="159"/>
      <c r="B458" s="359" t="s">
        <v>523</v>
      </c>
      <c r="C458" s="65" t="s">
        <v>153</v>
      </c>
      <c r="D458" s="371"/>
      <c r="E458" s="380"/>
      <c r="F458" s="380"/>
      <c r="G458" s="355">
        <v>16000</v>
      </c>
      <c r="H458" s="536">
        <v>4860</v>
      </c>
      <c r="I458" s="536">
        <f>ROUND([1]!Table32353[[#This Row],[Giá đất ở điều chỉnh, bổ sung]]*0.7,0)</f>
        <v>3402</v>
      </c>
      <c r="J458" s="373" t="e">
        <f>[1]!Table32353[[#This Row],[Giá đất ở điều chỉnh, bổ sung]]/[1]!Table32353[[#This Row],[Mức giá theo Quyết định 46/2019/ QĐ-UBND]]</f>
        <v>#DIV/0!</v>
      </c>
      <c r="K458" s="537"/>
      <c r="L458" s="537"/>
      <c r="M458" s="544" t="s">
        <v>661</v>
      </c>
      <c r="N458" s="434"/>
      <c r="O458" s="434"/>
      <c r="P458" s="245"/>
    </row>
    <row r="459" spans="1:16" x14ac:dyDescent="0.35">
      <c r="A459" s="159"/>
      <c r="B459" s="359">
        <v>10</v>
      </c>
      <c r="C459" s="65" t="s">
        <v>662</v>
      </c>
      <c r="D459" s="372"/>
      <c r="E459" s="380">
        <f>[1]!Table32353[[#This Row],[Mức giá theo Quyết định 46/2019/ QĐ-UBND]]*1.1</f>
        <v>0</v>
      </c>
      <c r="F459" s="380"/>
      <c r="G459" s="377"/>
      <c r="H459" s="536"/>
      <c r="I459" s="536"/>
      <c r="J459" s="373"/>
      <c r="K459" s="537"/>
      <c r="L459" s="537"/>
      <c r="M459" s="538" t="s">
        <v>146</v>
      </c>
      <c r="N459" s="434"/>
      <c r="O459" s="434"/>
      <c r="P459" s="539" t="s">
        <v>146</v>
      </c>
    </row>
    <row r="460" spans="1:16" x14ac:dyDescent="0.35">
      <c r="A460" s="159"/>
      <c r="B460" s="181" t="s">
        <v>525</v>
      </c>
      <c r="C460" s="65" t="s">
        <v>663</v>
      </c>
      <c r="D460" s="371"/>
      <c r="E460" s="380"/>
      <c r="F460" s="380"/>
      <c r="G460" s="355">
        <v>24000</v>
      </c>
      <c r="H460" s="536">
        <v>12000</v>
      </c>
      <c r="I460" s="536">
        <f>ROUND([1]!Table32353[[#This Row],[Giá đất ở điều chỉnh, bổ sung]]*0.7,0)</f>
        <v>8400</v>
      </c>
      <c r="J460" s="373" t="e">
        <f>[1]!Table32353[[#This Row],[Giá đất ở điều chỉnh, bổ sung]]/[1]!Table32353[[#This Row],[Mức giá theo Quyết định 46/2019/ QĐ-UBND]]</f>
        <v>#DIV/0!</v>
      </c>
      <c r="K460" s="537"/>
      <c r="L460" s="537"/>
      <c r="M460" s="544" t="s">
        <v>659</v>
      </c>
      <c r="N460" s="434"/>
      <c r="O460" s="434"/>
      <c r="P460" s="245"/>
    </row>
    <row r="461" spans="1:16" x14ac:dyDescent="0.35">
      <c r="A461" s="159"/>
      <c r="B461" s="359" t="s">
        <v>526</v>
      </c>
      <c r="C461" s="65" t="s">
        <v>150</v>
      </c>
      <c r="D461" s="371"/>
      <c r="E461" s="380"/>
      <c r="F461" s="380"/>
      <c r="G461" s="355">
        <v>17200</v>
      </c>
      <c r="H461" s="536">
        <v>9500</v>
      </c>
      <c r="I461" s="536">
        <f>ROUND([1]!Table32353[[#This Row],[Giá đất ở điều chỉnh, bổ sung]]*0.7,0)</f>
        <v>6650</v>
      </c>
      <c r="J461" s="373" t="e">
        <f>[1]!Table32353[[#This Row],[Giá đất ở điều chỉnh, bổ sung]]/[1]!Table32353[[#This Row],[Mức giá theo Quyết định 46/2019/ QĐ-UBND]]</f>
        <v>#DIV/0!</v>
      </c>
      <c r="K461" s="537"/>
      <c r="L461" s="537"/>
      <c r="M461" s="544" t="s">
        <v>664</v>
      </c>
      <c r="N461" s="434"/>
      <c r="O461" s="434"/>
      <c r="P461" s="245"/>
    </row>
    <row r="462" spans="1:16" x14ac:dyDescent="0.35">
      <c r="A462" s="159"/>
      <c r="B462" s="359" t="s">
        <v>527</v>
      </c>
      <c r="C462" s="65" t="s">
        <v>153</v>
      </c>
      <c r="D462" s="371"/>
      <c r="E462" s="380"/>
      <c r="F462" s="380"/>
      <c r="G462" s="355">
        <v>16300</v>
      </c>
      <c r="H462" s="536">
        <v>5350</v>
      </c>
      <c r="I462" s="536">
        <f>ROUND([1]!Table32353[[#This Row],[Giá đất ở điều chỉnh, bổ sung]]*0.7,0)</f>
        <v>3745</v>
      </c>
      <c r="J462" s="373" t="e">
        <f>[1]!Table32353[[#This Row],[Giá đất ở điều chỉnh, bổ sung]]/[1]!Table32353[[#This Row],[Mức giá theo Quyết định 46/2019/ QĐ-UBND]]</f>
        <v>#DIV/0!</v>
      </c>
      <c r="K462" s="537"/>
      <c r="L462" s="537"/>
      <c r="M462" s="544" t="s">
        <v>666</v>
      </c>
      <c r="N462" s="154"/>
      <c r="O462" s="154"/>
      <c r="P462" s="245"/>
    </row>
    <row r="463" spans="1:16" ht="45" x14ac:dyDescent="0.35">
      <c r="A463" s="159"/>
      <c r="B463" s="392" t="s">
        <v>667</v>
      </c>
      <c r="C463" s="529" t="s">
        <v>668</v>
      </c>
      <c r="D463" s="530"/>
      <c r="E463" s="380">
        <f>[1]!Table32353[[#This Row],[Mức giá theo Quyết định 46/2019/ QĐ-UBND]]*1.1</f>
        <v>0</v>
      </c>
      <c r="F463" s="380"/>
      <c r="G463" s="127"/>
      <c r="H463" s="536"/>
      <c r="I463" s="536"/>
      <c r="J463" s="373"/>
      <c r="K463" s="537"/>
      <c r="L463" s="537"/>
      <c r="M463" s="532"/>
      <c r="N463" s="184"/>
      <c r="O463" s="184"/>
      <c r="P463" s="533"/>
    </row>
    <row r="464" spans="1:16" ht="31" x14ac:dyDescent="0.35">
      <c r="A464" s="159"/>
      <c r="B464" s="180">
        <v>1</v>
      </c>
      <c r="C464" s="534" t="s">
        <v>669</v>
      </c>
      <c r="D464" s="535">
        <v>7799.9999999999991</v>
      </c>
      <c r="E464" s="380">
        <f>[1]!Table32353[[#This Row],[Mức giá theo Quyết định 46/2019/ QĐ-UBND]]*1.1</f>
        <v>8580</v>
      </c>
      <c r="F464" s="380">
        <f>[1]!Table32353[[#This Row],[Mức giá theo Quyết định 46/2019/ QĐ-UBND]]*1.3</f>
        <v>10140</v>
      </c>
      <c r="G464" s="127">
        <v>31200</v>
      </c>
      <c r="H464" s="536">
        <f>ROUND([1]!Table32353[[#This Row],[Mức giá theo Quyết định 46/2019/ QĐ-UBND]]*1.35,-2)</f>
        <v>10500</v>
      </c>
      <c r="I464" s="536">
        <f>ROUND([1]!Table32353[[#This Row],[Giá đất ở điều chỉnh, bổ sung]]*0.7,0)</f>
        <v>7350</v>
      </c>
      <c r="J464" s="373">
        <f>[1]!Table32353[[#This Row],[Giá đất ở điều chỉnh, bổ sung]]/[1]!Table32353[[#This Row],[Mức giá theo Quyết định 46/2019/ QĐ-UBND]]</f>
        <v>1.3461538461538463</v>
      </c>
      <c r="K464" s="540" t="s">
        <v>91</v>
      </c>
      <c r="L464" s="540">
        <f>[1]!Table32353[[#This Row],[Giá đất ở điều chỉnh, bổ sung]]/[1]!Table32353[[#This Row],[Mức giá theo Quyết định 46/2019/ QĐ-UBND]]</f>
        <v>1.3461538461538463</v>
      </c>
      <c r="M464" s="538"/>
      <c r="N464" s="184"/>
      <c r="O464" s="184"/>
      <c r="P464" s="539"/>
    </row>
    <row r="465" spans="1:16" ht="31" x14ac:dyDescent="0.35">
      <c r="A465" s="159"/>
      <c r="B465" s="180">
        <v>2</v>
      </c>
      <c r="C465" s="534" t="s">
        <v>670</v>
      </c>
      <c r="D465" s="535">
        <v>6000</v>
      </c>
      <c r="E465" s="380">
        <f>[1]!Table32353[[#This Row],[Mức giá theo Quyết định 46/2019/ QĐ-UBND]]*1.1</f>
        <v>6600.0000000000009</v>
      </c>
      <c r="F465" s="380">
        <f>[1]!Table32353[[#This Row],[Mức giá theo Quyết định 46/2019/ QĐ-UBND]]*1.3</f>
        <v>7800</v>
      </c>
      <c r="G465" s="127">
        <v>24000</v>
      </c>
      <c r="H465" s="536">
        <f>ROUND([1]!Table32353[[#This Row],[Mức giá theo Quyết định 46/2019/ QĐ-UBND]]*1.35,-2)</f>
        <v>8100</v>
      </c>
      <c r="I465" s="536">
        <f>ROUND([1]!Table32353[[#This Row],[Giá đất ở điều chỉnh, bổ sung]]*0.7,0)</f>
        <v>5670</v>
      </c>
      <c r="J465" s="373">
        <f>[1]!Table32353[[#This Row],[Giá đất ở điều chỉnh, bổ sung]]/[1]!Table32353[[#This Row],[Mức giá theo Quyết định 46/2019/ QĐ-UBND]]</f>
        <v>1.35</v>
      </c>
      <c r="K465" s="540" t="s">
        <v>91</v>
      </c>
      <c r="L465" s="540">
        <f>[1]!Table32353[[#This Row],[Giá đất ở điều chỉnh, bổ sung]]/[1]!Table32353[[#This Row],[Mức giá theo Quyết định 46/2019/ QĐ-UBND]]</f>
        <v>1.35</v>
      </c>
      <c r="M465" s="538"/>
      <c r="N465" s="184"/>
      <c r="O465" s="184"/>
      <c r="P465" s="539"/>
    </row>
    <row r="466" spans="1:16" x14ac:dyDescent="0.35">
      <c r="A466" s="159"/>
      <c r="B466" s="180"/>
      <c r="C466" s="529" t="s">
        <v>16</v>
      </c>
      <c r="D466" s="530"/>
      <c r="E466" s="380">
        <f>[1]!Table32353[[#This Row],[Mức giá theo Quyết định 46/2019/ QĐ-UBND]]*1.1</f>
        <v>0</v>
      </c>
      <c r="F466" s="380"/>
      <c r="G466" s="127"/>
      <c r="H466" s="536"/>
      <c r="I466" s="536"/>
      <c r="J466" s="373"/>
      <c r="K466" s="537"/>
      <c r="L466" s="537"/>
      <c r="M466" s="538"/>
      <c r="N466" s="184"/>
      <c r="O466" s="184"/>
      <c r="P466" s="539"/>
    </row>
    <row r="467" spans="1:16" ht="31" x14ac:dyDescent="0.35">
      <c r="A467" s="159"/>
      <c r="B467" s="180">
        <v>1</v>
      </c>
      <c r="C467" s="534" t="s">
        <v>671</v>
      </c>
      <c r="D467" s="535"/>
      <c r="E467" s="380">
        <f>[1]!Table32353[[#This Row],[Mức giá theo Quyết định 46/2019/ QĐ-UBND]]*1.1</f>
        <v>0</v>
      </c>
      <c r="F467" s="380"/>
      <c r="G467" s="127"/>
      <c r="H467" s="536"/>
      <c r="I467" s="536"/>
      <c r="J467" s="373"/>
      <c r="K467" s="537"/>
      <c r="L467" s="537"/>
      <c r="M467" s="538"/>
      <c r="N467" s="184"/>
      <c r="O467" s="184"/>
      <c r="P467" s="539"/>
    </row>
    <row r="468" spans="1:16" x14ac:dyDescent="0.35">
      <c r="A468" s="159"/>
      <c r="B468" s="180" t="s">
        <v>67</v>
      </c>
      <c r="C468" s="534" t="s">
        <v>672</v>
      </c>
      <c r="D468" s="535">
        <v>7200</v>
      </c>
      <c r="E468" s="380">
        <f>[1]!Table32353[[#This Row],[Mức giá theo Quyết định 46/2019/ QĐ-UBND]]*1.1</f>
        <v>7920.0000000000009</v>
      </c>
      <c r="F468" s="380">
        <f>[1]!Table32353[[#This Row],[Mức giá theo Quyết định 46/2019/ QĐ-UBND]]*1.3</f>
        <v>9360</v>
      </c>
      <c r="G468" s="127">
        <v>21600</v>
      </c>
      <c r="H468" s="536">
        <f>ROUND([1]!Table32353[[#This Row],[Mức giá theo Quyết định 46/2019/ QĐ-UBND]]*1.3,-2)</f>
        <v>9400</v>
      </c>
      <c r="I468" s="536">
        <f>ROUND([1]!Table32353[[#This Row],[Giá đất ở điều chỉnh, bổ sung]]*0.7,0)</f>
        <v>6580</v>
      </c>
      <c r="J468" s="373">
        <f>[1]!Table32353[[#This Row],[Giá đất ở điều chỉnh, bổ sung]]/[1]!Table32353[[#This Row],[Mức giá theo Quyết định 46/2019/ QĐ-UBND]]</f>
        <v>1.3055555555555556</v>
      </c>
      <c r="K468" s="537"/>
      <c r="L468" s="537">
        <f>[1]!Table32353[[#This Row],[Giá đất ở điều chỉnh, bổ sung]]/[1]!Table32353[[#This Row],[Mức giá theo Quyết định 46/2019/ QĐ-UBND]]</f>
        <v>1.3055555555555556</v>
      </c>
      <c r="M468" s="538"/>
      <c r="N468" s="184"/>
      <c r="O468" s="184"/>
      <c r="P468" s="539"/>
    </row>
    <row r="469" spans="1:16" x14ac:dyDescent="0.35">
      <c r="A469" s="159"/>
      <c r="B469" s="180" t="s">
        <v>69</v>
      </c>
      <c r="C469" s="534" t="s">
        <v>673</v>
      </c>
      <c r="D469" s="535">
        <v>6000</v>
      </c>
      <c r="E469" s="380">
        <f>[1]!Table32353[[#This Row],[Mức giá theo Quyết định 46/2019/ QĐ-UBND]]*1.1</f>
        <v>6600.0000000000009</v>
      </c>
      <c r="F469" s="380">
        <f>[1]!Table32353[[#This Row],[Mức giá theo Quyết định 46/2019/ QĐ-UBND]]*1.3</f>
        <v>7800</v>
      </c>
      <c r="G469" s="127">
        <v>18000</v>
      </c>
      <c r="H469" s="536">
        <f>ROUND([1]!Table32353[[#This Row],[Mức giá theo Quyết định 46/2019/ QĐ-UBND]]*1.3,-2)</f>
        <v>7800</v>
      </c>
      <c r="I469" s="536">
        <f>ROUND([1]!Table32353[[#This Row],[Giá đất ở điều chỉnh, bổ sung]]*0.7,0)</f>
        <v>5460</v>
      </c>
      <c r="J469" s="373">
        <f>[1]!Table32353[[#This Row],[Giá đất ở điều chỉnh, bổ sung]]/[1]!Table32353[[#This Row],[Mức giá theo Quyết định 46/2019/ QĐ-UBND]]</f>
        <v>1.3</v>
      </c>
      <c r="K469" s="537"/>
      <c r="L469" s="537">
        <f>[1]!Table32353[[#This Row],[Giá đất ở điều chỉnh, bổ sung]]/[1]!Table32353[[#This Row],[Mức giá theo Quyết định 46/2019/ QĐ-UBND]]</f>
        <v>1.3</v>
      </c>
      <c r="M469" s="538"/>
      <c r="N469" s="184"/>
      <c r="O469" s="184"/>
      <c r="P469" s="539"/>
    </row>
    <row r="470" spans="1:16" x14ac:dyDescent="0.35">
      <c r="A470" s="159"/>
      <c r="B470" s="180" t="s">
        <v>71</v>
      </c>
      <c r="C470" s="534" t="s">
        <v>674</v>
      </c>
      <c r="D470" s="535">
        <v>5400</v>
      </c>
      <c r="E470" s="380">
        <f>[1]!Table32353[[#This Row],[Mức giá theo Quyết định 46/2019/ QĐ-UBND]]*1.1</f>
        <v>5940.0000000000009</v>
      </c>
      <c r="F470" s="380">
        <f>[1]!Table32353[[#This Row],[Mức giá theo Quyết định 46/2019/ QĐ-UBND]]*1.3</f>
        <v>7020</v>
      </c>
      <c r="G470" s="127">
        <v>16200</v>
      </c>
      <c r="H470" s="536">
        <f>ROUND([1]!Table32353[[#This Row],[Mức giá theo Quyết định 46/2019/ QĐ-UBND]]*1.3,-2)</f>
        <v>7000</v>
      </c>
      <c r="I470" s="536">
        <f>ROUND([1]!Table32353[[#This Row],[Giá đất ở điều chỉnh, bổ sung]]*0.7,0)</f>
        <v>4900</v>
      </c>
      <c r="J470" s="373">
        <f>[1]!Table32353[[#This Row],[Giá đất ở điều chỉnh, bổ sung]]/[1]!Table32353[[#This Row],[Mức giá theo Quyết định 46/2019/ QĐ-UBND]]</f>
        <v>1.2962962962962963</v>
      </c>
      <c r="K470" s="537"/>
      <c r="L470" s="537">
        <f>[1]!Table32353[[#This Row],[Giá đất ở điều chỉnh, bổ sung]]/[1]!Table32353[[#This Row],[Mức giá theo Quyết định 46/2019/ QĐ-UBND]]</f>
        <v>1.2962962962962963</v>
      </c>
      <c r="M470" s="538"/>
      <c r="N470" s="184"/>
      <c r="O470" s="184"/>
      <c r="P470" s="539"/>
    </row>
    <row r="471" spans="1:16" ht="31" x14ac:dyDescent="0.35">
      <c r="A471" s="159"/>
      <c r="B471" s="180">
        <v>2</v>
      </c>
      <c r="C471" s="534" t="s">
        <v>675</v>
      </c>
      <c r="D471" s="535">
        <v>3600</v>
      </c>
      <c r="E471" s="380">
        <f>[1]!Table32353[[#This Row],[Mức giá theo Quyết định 46/2019/ QĐ-UBND]]*1.1</f>
        <v>3960.0000000000005</v>
      </c>
      <c r="F471" s="380">
        <f>[1]!Table32353[[#This Row],[Mức giá theo Quyết định 46/2019/ QĐ-UBND]]*1.3</f>
        <v>4680</v>
      </c>
      <c r="G471" s="127">
        <v>10800</v>
      </c>
      <c r="H471" s="536">
        <f>ROUND([1]!Table32353[[#This Row],[Mức giá theo Quyết định 46/2019/ QĐ-UBND]]*1.3,-2)</f>
        <v>4700</v>
      </c>
      <c r="I471" s="536">
        <f>ROUND([1]!Table32353[[#This Row],[Giá đất ở điều chỉnh, bổ sung]]*0.7,0)</f>
        <v>3290</v>
      </c>
      <c r="J471" s="373">
        <f>[1]!Table32353[[#This Row],[Giá đất ở điều chỉnh, bổ sung]]/[1]!Table32353[[#This Row],[Mức giá theo Quyết định 46/2019/ QĐ-UBND]]</f>
        <v>1.3055555555555556</v>
      </c>
      <c r="K471" s="537"/>
      <c r="L471" s="537">
        <f>[1]!Table32353[[#This Row],[Giá đất ở điều chỉnh, bổ sung]]/[1]!Table32353[[#This Row],[Mức giá theo Quyết định 46/2019/ QĐ-UBND]]</f>
        <v>1.3055555555555556</v>
      </c>
      <c r="M471" s="538"/>
      <c r="N471" s="154"/>
      <c r="O471" s="154"/>
      <c r="P471" s="539"/>
    </row>
    <row r="472" spans="1:16" ht="30" x14ac:dyDescent="0.35">
      <c r="A472" s="159"/>
      <c r="B472" s="392" t="s">
        <v>676</v>
      </c>
      <c r="C472" s="529" t="s">
        <v>677</v>
      </c>
      <c r="D472" s="530"/>
      <c r="E472" s="380">
        <f>[1]!Table32353[[#This Row],[Mức giá theo Quyết định 46/2019/ QĐ-UBND]]*1.1</f>
        <v>0</v>
      </c>
      <c r="F472" s="380"/>
      <c r="G472" s="127"/>
      <c r="H472" s="536"/>
      <c r="I472" s="536"/>
      <c r="J472" s="373"/>
      <c r="K472" s="537"/>
      <c r="L472" s="537"/>
      <c r="M472" s="532"/>
      <c r="N472" s="184"/>
      <c r="O472" s="184"/>
      <c r="P472" s="533"/>
    </row>
    <row r="473" spans="1:16" ht="31" x14ac:dyDescent="0.35">
      <c r="A473" s="159"/>
      <c r="B473" s="180">
        <v>1</v>
      </c>
      <c r="C473" s="534" t="s">
        <v>678</v>
      </c>
      <c r="D473" s="535">
        <v>13000</v>
      </c>
      <c r="E473" s="380">
        <f>[1]!Table32353[[#This Row],[Mức giá theo Quyết định 46/2019/ QĐ-UBND]]*1.1</f>
        <v>14300.000000000002</v>
      </c>
      <c r="F473" s="380">
        <f>[1]!Table32353[[#This Row],[Mức giá theo Quyết định 46/2019/ QĐ-UBND]]*1.3</f>
        <v>16900</v>
      </c>
      <c r="G473" s="127">
        <v>78000</v>
      </c>
      <c r="H473" s="536">
        <f>ROUND([1]!Table32353[[#This Row],[Mức giá theo Quyết định 46/2019/ QĐ-UBND]]*1.3,-2)</f>
        <v>16900</v>
      </c>
      <c r="I473" s="536">
        <f>ROUND([1]!Table32353[[#This Row],[Giá đất ở điều chỉnh, bổ sung]]*0.7,0)</f>
        <v>11830</v>
      </c>
      <c r="J473" s="373">
        <f>[1]!Table32353[[#This Row],[Giá đất ở điều chỉnh, bổ sung]]/[1]!Table32353[[#This Row],[Mức giá theo Quyết định 46/2019/ QĐ-UBND]]</f>
        <v>1.3</v>
      </c>
      <c r="K473" s="537"/>
      <c r="L473" s="537">
        <f>[1]!Table32353[[#This Row],[Giá đất ở điều chỉnh, bổ sung]]/[1]!Table32353[[#This Row],[Mức giá theo Quyết định 46/2019/ QĐ-UBND]]</f>
        <v>1.3</v>
      </c>
      <c r="M473" s="538"/>
      <c r="N473" s="112" t="s">
        <v>679</v>
      </c>
      <c r="O473" s="184"/>
      <c r="P473" s="539"/>
    </row>
    <row r="474" spans="1:16" x14ac:dyDescent="0.35">
      <c r="A474" s="159"/>
      <c r="B474" s="180">
        <v>2</v>
      </c>
      <c r="C474" s="534" t="s">
        <v>680</v>
      </c>
      <c r="D474" s="535">
        <v>14999.999999999998</v>
      </c>
      <c r="E474" s="380">
        <f>[1]!Table32353[[#This Row],[Mức giá theo Quyết định 46/2019/ QĐ-UBND]]*1.1</f>
        <v>16500</v>
      </c>
      <c r="F474" s="380">
        <f>[1]!Table32353[[#This Row],[Mức giá theo Quyết định 46/2019/ QĐ-UBND]]*1.3</f>
        <v>19500</v>
      </c>
      <c r="G474" s="127">
        <v>90000</v>
      </c>
      <c r="H474" s="536">
        <f>ROUND([1]!Table32353[[#This Row],[Mức giá theo Quyết định 46/2019/ QĐ-UBND]]*1.3,-2)</f>
        <v>19500</v>
      </c>
      <c r="I474" s="536">
        <f>ROUND([1]!Table32353[[#This Row],[Giá đất ở điều chỉnh, bổ sung]]*0.7,0)</f>
        <v>13650</v>
      </c>
      <c r="J474" s="373">
        <f>[1]!Table32353[[#This Row],[Giá đất ở điều chỉnh, bổ sung]]/[1]!Table32353[[#This Row],[Mức giá theo Quyết định 46/2019/ QĐ-UBND]]</f>
        <v>1.3000000000000003</v>
      </c>
      <c r="K474" s="537"/>
      <c r="L474" s="537">
        <f>[1]!Table32353[[#This Row],[Giá đất ở điều chỉnh, bổ sung]]/[1]!Table32353[[#This Row],[Mức giá theo Quyết định 46/2019/ QĐ-UBND]]</f>
        <v>1.3000000000000003</v>
      </c>
      <c r="M474" s="538"/>
      <c r="N474" s="184"/>
      <c r="O474" s="184"/>
      <c r="P474" s="539"/>
    </row>
    <row r="475" spans="1:16" x14ac:dyDescent="0.35">
      <c r="A475" s="159"/>
      <c r="B475" s="180"/>
      <c r="C475" s="529" t="s">
        <v>16</v>
      </c>
      <c r="D475" s="530"/>
      <c r="E475" s="380">
        <f>[1]!Table32353[[#This Row],[Mức giá theo Quyết định 46/2019/ QĐ-UBND]]*1.1</f>
        <v>0</v>
      </c>
      <c r="F475" s="380"/>
      <c r="G475" s="127"/>
      <c r="H475" s="536"/>
      <c r="I475" s="536"/>
      <c r="J475" s="373"/>
      <c r="K475" s="537"/>
      <c r="L475" s="537"/>
      <c r="M475" s="538"/>
      <c r="N475" s="184"/>
      <c r="O475" s="184"/>
      <c r="P475" s="539"/>
    </row>
    <row r="476" spans="1:16" ht="31" x14ac:dyDescent="0.35">
      <c r="A476" s="159"/>
      <c r="B476" s="180">
        <v>1</v>
      </c>
      <c r="C476" s="534" t="s">
        <v>681</v>
      </c>
      <c r="D476" s="535">
        <v>7000</v>
      </c>
      <c r="E476" s="380">
        <f>[1]!Table32353[[#This Row],[Mức giá theo Quyết định 46/2019/ QĐ-UBND]]*1.1</f>
        <v>7700.0000000000009</v>
      </c>
      <c r="F476" s="380">
        <f>[1]!Table32353[[#This Row],[Mức giá theo Quyết định 46/2019/ QĐ-UBND]]*1.3</f>
        <v>9100</v>
      </c>
      <c r="G476" s="127">
        <v>28000</v>
      </c>
      <c r="H476" s="536">
        <f>ROUND([1]!Table32353[[#This Row],[Mức giá theo Quyết định 46/2019/ QĐ-UBND]]*1.3,-2)</f>
        <v>9100</v>
      </c>
      <c r="I476" s="536">
        <f>ROUND([1]!Table32353[[#This Row],[Giá đất ở điều chỉnh, bổ sung]]*0.7,0)</f>
        <v>6370</v>
      </c>
      <c r="J476" s="373">
        <f>[1]!Table32353[[#This Row],[Giá đất ở điều chỉnh, bổ sung]]/[1]!Table32353[[#This Row],[Mức giá theo Quyết định 46/2019/ QĐ-UBND]]</f>
        <v>1.3</v>
      </c>
      <c r="K476" s="537"/>
      <c r="L476" s="537">
        <f>[1]!Table32353[[#This Row],[Giá đất ở điều chỉnh, bổ sung]]/[1]!Table32353[[#This Row],[Mức giá theo Quyết định 46/2019/ QĐ-UBND]]</f>
        <v>1.3</v>
      </c>
      <c r="M476" s="538" t="s">
        <v>683</v>
      </c>
      <c r="N476" s="184"/>
      <c r="O476" s="184"/>
      <c r="P476" s="539" t="s">
        <v>682</v>
      </c>
    </row>
    <row r="477" spans="1:16" ht="31" x14ac:dyDescent="0.35">
      <c r="A477" s="159"/>
      <c r="B477" s="180" t="s">
        <v>67</v>
      </c>
      <c r="C477" s="534" t="s">
        <v>684</v>
      </c>
      <c r="D477" s="535">
        <v>5000</v>
      </c>
      <c r="E477" s="380">
        <f>[1]!Table32353[[#This Row],[Mức giá theo Quyết định 46/2019/ QĐ-UBND]]*1.1</f>
        <v>5500</v>
      </c>
      <c r="F477" s="380">
        <f>[1]!Table32353[[#This Row],[Mức giá theo Quyết định 46/2019/ QĐ-UBND]]*1.3</f>
        <v>6500</v>
      </c>
      <c r="G477" s="127">
        <v>20000</v>
      </c>
      <c r="H477" s="536">
        <f>ROUND([1]!Table32353[[#This Row],[Mức giá theo Quyết định 46/2019/ QĐ-UBND]]*1.3,-2)</f>
        <v>6500</v>
      </c>
      <c r="I477" s="536">
        <f>ROUND([1]!Table32353[[#This Row],[Giá đất ở điều chỉnh, bổ sung]]*0.7,0)</f>
        <v>4550</v>
      </c>
      <c r="J477" s="373">
        <f>[1]!Table32353[[#This Row],[Giá đất ở điều chỉnh, bổ sung]]/[1]!Table32353[[#This Row],[Mức giá theo Quyết định 46/2019/ QĐ-UBND]]</f>
        <v>1.3</v>
      </c>
      <c r="K477" s="537"/>
      <c r="L477" s="537">
        <f>[1]!Table32353[[#This Row],[Giá đất ở điều chỉnh, bổ sung]]/[1]!Table32353[[#This Row],[Mức giá theo Quyết định 46/2019/ QĐ-UBND]]</f>
        <v>1.3</v>
      </c>
      <c r="M477" s="538"/>
      <c r="N477" s="184"/>
      <c r="O477" s="184"/>
      <c r="P477" s="539"/>
    </row>
    <row r="478" spans="1:16" x14ac:dyDescent="0.35">
      <c r="A478" s="159"/>
      <c r="B478" s="180">
        <v>2</v>
      </c>
      <c r="C478" s="65" t="s">
        <v>685</v>
      </c>
      <c r="D478" s="371"/>
      <c r="E478" s="380">
        <f>[1]!Table32353[[#This Row],[Mức giá theo Quyết định 46/2019/ QĐ-UBND]]*1.1</f>
        <v>0</v>
      </c>
      <c r="F478" s="380"/>
      <c r="G478" s="127">
        <v>20000</v>
      </c>
      <c r="H478" s="536">
        <f>H487</f>
        <v>4600</v>
      </c>
      <c r="I478" s="536">
        <f>ROUND([1]!Table32353[[#This Row],[Giá đất ở điều chỉnh, bổ sung]]*0.7,0)</f>
        <v>3220</v>
      </c>
      <c r="J478" s="373"/>
      <c r="K478" s="537"/>
      <c r="L478" s="537"/>
      <c r="M478" s="538" t="s">
        <v>686</v>
      </c>
      <c r="N478" s="184"/>
      <c r="O478" s="184"/>
      <c r="P478" s="539" t="s">
        <v>5380</v>
      </c>
    </row>
    <row r="479" spans="1:16" ht="46.5" x14ac:dyDescent="0.35">
      <c r="A479" s="159"/>
      <c r="B479" s="180">
        <v>3</v>
      </c>
      <c r="C479" s="534" t="s">
        <v>687</v>
      </c>
      <c r="D479" s="535">
        <v>5500</v>
      </c>
      <c r="E479" s="380">
        <f>[1]!Table32353[[#This Row],[Mức giá theo Quyết định 46/2019/ QĐ-UBND]]*1.1</f>
        <v>6050.0000000000009</v>
      </c>
      <c r="F479" s="380">
        <f>[1]!Table32353[[#This Row],[Mức giá theo Quyết định 46/2019/ QĐ-UBND]]*1.3</f>
        <v>7150</v>
      </c>
      <c r="G479" s="127">
        <v>22000</v>
      </c>
      <c r="H479" s="536">
        <f>ROUND([1]!Table32353[[#This Row],[Mức giá theo Quyết định 46/2019/ QĐ-UBND]]*1.3,-2)</f>
        <v>7200</v>
      </c>
      <c r="I479" s="536">
        <f>ROUND([1]!Table32353[[#This Row],[Giá đất ở điều chỉnh, bổ sung]]*0.7,0)</f>
        <v>5040</v>
      </c>
      <c r="J479" s="373">
        <f>[1]!Table32353[[#This Row],[Giá đất ở điều chỉnh, bổ sung]]/[1]!Table32353[[#This Row],[Mức giá theo Quyết định 46/2019/ QĐ-UBND]]</f>
        <v>1.3090909090909091</v>
      </c>
      <c r="K479" s="537"/>
      <c r="L479" s="537">
        <f>[1]!Table32353[[#This Row],[Giá đất ở điều chỉnh, bổ sung]]/[1]!Table32353[[#This Row],[Mức giá theo Quyết định 46/2019/ QĐ-UBND]]</f>
        <v>1.3090909090909091</v>
      </c>
      <c r="M479" s="538"/>
      <c r="N479" s="184"/>
      <c r="O479" s="184"/>
      <c r="P479" s="539"/>
    </row>
    <row r="480" spans="1:16" x14ac:dyDescent="0.35">
      <c r="A480" s="159"/>
      <c r="B480" s="180">
        <v>5</v>
      </c>
      <c r="C480" s="65" t="s">
        <v>688</v>
      </c>
      <c r="D480" s="371"/>
      <c r="E480" s="380">
        <f>[1]!Table32353[[#This Row],[Mức giá theo Quyết định 46/2019/ QĐ-UBND]]*1.1</f>
        <v>0</v>
      </c>
      <c r="F480" s="380"/>
      <c r="G480" s="127">
        <v>20000</v>
      </c>
      <c r="H480" s="536"/>
      <c r="I480" s="536"/>
      <c r="J480" s="373"/>
      <c r="K480" s="537"/>
      <c r="L480" s="537"/>
      <c r="M480" s="538"/>
      <c r="N480" s="184"/>
      <c r="O480" s="184"/>
      <c r="P480" s="539"/>
    </row>
    <row r="481" spans="1:16" ht="28" x14ac:dyDescent="0.35">
      <c r="A481" s="159"/>
      <c r="B481" s="180">
        <v>6</v>
      </c>
      <c r="C481" s="534" t="s">
        <v>689</v>
      </c>
      <c r="D481" s="535"/>
      <c r="E481" s="380">
        <f>[1]!Table32353[[#This Row],[Mức giá theo Quyết định 46/2019/ QĐ-UBND]]*1.1</f>
        <v>0</v>
      </c>
      <c r="F481" s="380"/>
      <c r="G481" s="127"/>
      <c r="H481" s="536"/>
      <c r="I481" s="536"/>
      <c r="J481" s="373"/>
      <c r="K481" s="537"/>
      <c r="L481" s="537"/>
      <c r="M481" s="538" t="s">
        <v>691</v>
      </c>
      <c r="N481" s="184"/>
      <c r="O481" s="184"/>
      <c r="P481" s="539" t="s">
        <v>690</v>
      </c>
    </row>
    <row r="482" spans="1:16" x14ac:dyDescent="0.35">
      <c r="A482" s="159"/>
      <c r="B482" s="180" t="s">
        <v>327</v>
      </c>
      <c r="C482" s="534" t="s">
        <v>692</v>
      </c>
      <c r="D482" s="535">
        <v>4500</v>
      </c>
      <c r="E482" s="380">
        <f>[1]!Table32353[[#This Row],[Mức giá theo Quyết định 46/2019/ QĐ-UBND]]*1.1</f>
        <v>4950</v>
      </c>
      <c r="F482" s="380">
        <f>[1]!Table32353[[#This Row],[Mức giá theo Quyết định 46/2019/ QĐ-UBND]]*1.3</f>
        <v>5850</v>
      </c>
      <c r="G482" s="127">
        <v>18000</v>
      </c>
      <c r="H482" s="536">
        <f>ROUND([1]!Table32353[[#This Row],[Mức giá theo Quyết định 46/2019/ QĐ-UBND]]*1.3,-2)</f>
        <v>5900</v>
      </c>
      <c r="I482" s="536">
        <f>ROUND([1]!Table32353[[#This Row],[Giá đất ở điều chỉnh, bổ sung]]*0.7,0)</f>
        <v>4130</v>
      </c>
      <c r="J482" s="373">
        <f>[1]!Table32353[[#This Row],[Giá đất ở điều chỉnh, bổ sung]]/[1]!Table32353[[#This Row],[Mức giá theo Quyết định 46/2019/ QĐ-UBND]]</f>
        <v>1.3111111111111111</v>
      </c>
      <c r="K482" s="537"/>
      <c r="L482" s="537">
        <f>[1]!Table32353[[#This Row],[Giá đất ở điều chỉnh, bổ sung]]/[1]!Table32353[[#This Row],[Mức giá theo Quyết định 46/2019/ QĐ-UBND]]</f>
        <v>1.3111111111111111</v>
      </c>
      <c r="M482" s="538"/>
      <c r="N482" s="184"/>
      <c r="O482" s="184"/>
      <c r="P482" s="539"/>
    </row>
    <row r="483" spans="1:16" x14ac:dyDescent="0.35">
      <c r="A483" s="159"/>
      <c r="B483" s="180" t="s">
        <v>329</v>
      </c>
      <c r="C483" s="534" t="s">
        <v>85</v>
      </c>
      <c r="D483" s="535">
        <v>3500</v>
      </c>
      <c r="E483" s="380">
        <f>[1]!Table32353[[#This Row],[Mức giá theo Quyết định 46/2019/ QĐ-UBND]]*1.1</f>
        <v>3850.0000000000005</v>
      </c>
      <c r="F483" s="380">
        <f>[1]!Table32353[[#This Row],[Mức giá theo Quyết định 46/2019/ QĐ-UBND]]*1.3</f>
        <v>4550</v>
      </c>
      <c r="G483" s="127">
        <v>14000</v>
      </c>
      <c r="H483" s="536">
        <f>ROUND([1]!Table32353[[#This Row],[Mức giá theo Quyết định 46/2019/ QĐ-UBND]]*1.3,-2)</f>
        <v>4600</v>
      </c>
      <c r="I483" s="536">
        <f>ROUND([1]!Table32353[[#This Row],[Giá đất ở điều chỉnh, bổ sung]]*0.7,0)</f>
        <v>3220</v>
      </c>
      <c r="J483" s="373">
        <f>[1]!Table32353[[#This Row],[Giá đất ở điều chỉnh, bổ sung]]/[1]!Table32353[[#This Row],[Mức giá theo Quyết định 46/2019/ QĐ-UBND]]</f>
        <v>1.3142857142857143</v>
      </c>
      <c r="K483" s="537"/>
      <c r="L483" s="537">
        <f>[1]!Table32353[[#This Row],[Giá đất ở điều chỉnh, bổ sung]]/[1]!Table32353[[#This Row],[Mức giá theo Quyết định 46/2019/ QĐ-UBND]]</f>
        <v>1.3142857142857143</v>
      </c>
      <c r="M483" s="538"/>
      <c r="N483" s="184"/>
      <c r="O483" s="184"/>
      <c r="P483" s="539"/>
    </row>
    <row r="484" spans="1:16" ht="31" x14ac:dyDescent="0.35">
      <c r="A484" s="159"/>
      <c r="B484" s="180">
        <v>7</v>
      </c>
      <c r="C484" s="534" t="s">
        <v>693</v>
      </c>
      <c r="D484" s="535">
        <v>3500</v>
      </c>
      <c r="E484" s="380">
        <f>[1]!Table32353[[#This Row],[Mức giá theo Quyết định 46/2019/ QĐ-UBND]]*1.1</f>
        <v>3850.0000000000005</v>
      </c>
      <c r="F484" s="380">
        <f>[1]!Table32353[[#This Row],[Mức giá theo Quyết định 46/2019/ QĐ-UBND]]*1.3</f>
        <v>4550</v>
      </c>
      <c r="G484" s="127">
        <v>14000</v>
      </c>
      <c r="H484" s="536">
        <f>ROUND([1]!Table32353[[#This Row],[Mức giá theo Quyết định 46/2019/ QĐ-UBND]]*1.3,-2)</f>
        <v>4600</v>
      </c>
      <c r="I484" s="536">
        <f>ROUND([1]!Table32353[[#This Row],[Giá đất ở điều chỉnh, bổ sung]]*0.7,0)</f>
        <v>3220</v>
      </c>
      <c r="J484" s="373">
        <f>[1]!Table32353[[#This Row],[Giá đất ở điều chỉnh, bổ sung]]/[1]!Table32353[[#This Row],[Mức giá theo Quyết định 46/2019/ QĐ-UBND]]</f>
        <v>1.3142857142857143</v>
      </c>
      <c r="K484" s="537"/>
      <c r="L484" s="537">
        <f>[1]!Table32353[[#This Row],[Giá đất ở điều chỉnh, bổ sung]]/[1]!Table32353[[#This Row],[Mức giá theo Quyết định 46/2019/ QĐ-UBND]]</f>
        <v>1.3142857142857143</v>
      </c>
      <c r="M484" s="538" t="s">
        <v>691</v>
      </c>
      <c r="N484" s="184"/>
      <c r="O484" s="184"/>
      <c r="P484" s="539" t="s">
        <v>690</v>
      </c>
    </row>
    <row r="485" spans="1:16" x14ac:dyDescent="0.35">
      <c r="A485" s="159"/>
      <c r="B485" s="180">
        <v>8</v>
      </c>
      <c r="C485" s="65" t="s">
        <v>694</v>
      </c>
      <c r="D485" s="371"/>
      <c r="E485" s="380">
        <f>[1]!Table32353[[#This Row],[Mức giá theo Quyết định 46/2019/ QĐ-UBND]]*1.1</f>
        <v>0</v>
      </c>
      <c r="F485" s="380"/>
      <c r="G485" s="127">
        <v>15000</v>
      </c>
      <c r="H485" s="536"/>
      <c r="I485" s="536"/>
      <c r="J485" s="373"/>
      <c r="K485" s="537"/>
      <c r="L485" s="537"/>
      <c r="M485" s="538"/>
      <c r="N485" s="184"/>
      <c r="O485" s="184"/>
      <c r="P485" s="539"/>
    </row>
    <row r="486" spans="1:16" ht="28" x14ac:dyDescent="0.35">
      <c r="A486" s="159"/>
      <c r="B486" s="180">
        <v>9</v>
      </c>
      <c r="C486" s="534" t="s">
        <v>695</v>
      </c>
      <c r="D486" s="535"/>
      <c r="E486" s="380">
        <f>[1]!Table32353[[#This Row],[Mức giá theo Quyết định 46/2019/ QĐ-UBND]]*1.1</f>
        <v>0</v>
      </c>
      <c r="F486" s="380"/>
      <c r="G486" s="127"/>
      <c r="H486" s="536"/>
      <c r="I486" s="536"/>
      <c r="J486" s="373"/>
      <c r="K486" s="537"/>
      <c r="L486" s="537"/>
      <c r="M486" s="538" t="s">
        <v>697</v>
      </c>
      <c r="N486" s="184"/>
      <c r="O486" s="184"/>
      <c r="P486" s="539" t="s">
        <v>696</v>
      </c>
    </row>
    <row r="487" spans="1:16" x14ac:dyDescent="0.35">
      <c r="A487" s="159"/>
      <c r="B487" s="180" t="s">
        <v>522</v>
      </c>
      <c r="C487" s="534" t="s">
        <v>698</v>
      </c>
      <c r="D487" s="535">
        <v>3400</v>
      </c>
      <c r="E487" s="380">
        <f>[1]!Table32353[[#This Row],[Mức giá theo Quyết định 46/2019/ QĐ-UBND]]*1.1</f>
        <v>3740.0000000000005</v>
      </c>
      <c r="F487" s="380">
        <f>[1]!Table32353[[#This Row],[Mức giá theo Quyết định 46/2019/ QĐ-UBND]]*1.3</f>
        <v>4420</v>
      </c>
      <c r="G487" s="127">
        <v>13600</v>
      </c>
      <c r="H487" s="536">
        <f>ROUND([1]!Table32353[[#This Row],[Mức giá theo Quyết định 46/2019/ QĐ-UBND]]*1.35,-2)</f>
        <v>4600</v>
      </c>
      <c r="I487" s="536">
        <f>ROUND([1]!Table32353[[#This Row],[Giá đất ở điều chỉnh, bổ sung]]*0.7,0)</f>
        <v>3220</v>
      </c>
      <c r="J487" s="373">
        <f>[1]!Table32353[[#This Row],[Giá đất ở điều chỉnh, bổ sung]]/[1]!Table32353[[#This Row],[Mức giá theo Quyết định 46/2019/ QĐ-UBND]]</f>
        <v>1.3529411764705883</v>
      </c>
      <c r="K487" s="540" t="s">
        <v>91</v>
      </c>
      <c r="L487" s="540">
        <f>[1]!Table32353[[#This Row],[Giá đất ở điều chỉnh, bổ sung]]/[1]!Table32353[[#This Row],[Mức giá theo Quyết định 46/2019/ QĐ-UBND]]</f>
        <v>1.3529411764705883</v>
      </c>
      <c r="M487" s="538"/>
      <c r="N487" s="184"/>
      <c r="O487" s="184"/>
      <c r="P487" s="539"/>
    </row>
    <row r="488" spans="1:16" ht="28" x14ac:dyDescent="0.35">
      <c r="A488" s="159"/>
      <c r="B488" s="180" t="s">
        <v>523</v>
      </c>
      <c r="C488" s="534" t="s">
        <v>699</v>
      </c>
      <c r="D488" s="535">
        <v>3000</v>
      </c>
      <c r="E488" s="380">
        <f>[1]!Table32353[[#This Row],[Mức giá theo Quyết định 46/2019/ QĐ-UBND]]*1.1</f>
        <v>3300.0000000000005</v>
      </c>
      <c r="F488" s="380">
        <f>[1]!Table32353[[#This Row],[Mức giá theo Quyết định 46/2019/ QĐ-UBND]]*1.3</f>
        <v>3900</v>
      </c>
      <c r="G488" s="127">
        <v>12000</v>
      </c>
      <c r="H488" s="536">
        <f>ROUND([1]!Table32353[[#This Row],[Mức giá theo Quyết định 46/2019/ QĐ-UBND]]*1.35,-2)</f>
        <v>4100</v>
      </c>
      <c r="I488" s="536">
        <f>ROUND([1]!Table32353[[#This Row],[Giá đất ở điều chỉnh, bổ sung]]*0.7,0)</f>
        <v>2870</v>
      </c>
      <c r="J488" s="373">
        <f>[1]!Table32353[[#This Row],[Giá đất ở điều chỉnh, bổ sung]]/[1]!Table32353[[#This Row],[Mức giá theo Quyết định 46/2019/ QĐ-UBND]]</f>
        <v>1.3666666666666667</v>
      </c>
      <c r="K488" s="540" t="s">
        <v>91</v>
      </c>
      <c r="L488" s="540">
        <f>[1]!Table32353[[#This Row],[Giá đất ở điều chỉnh, bổ sung]]/[1]!Table32353[[#This Row],[Mức giá theo Quyết định 46/2019/ QĐ-UBND]]</f>
        <v>1.3666666666666667</v>
      </c>
      <c r="M488" s="538" t="s">
        <v>701</v>
      </c>
      <c r="N488" s="184"/>
      <c r="O488" s="184"/>
      <c r="P488" s="539" t="s">
        <v>700</v>
      </c>
    </row>
    <row r="489" spans="1:16" ht="31" x14ac:dyDescent="0.35">
      <c r="A489" s="159"/>
      <c r="B489" s="180">
        <v>10</v>
      </c>
      <c r="C489" s="534" t="s">
        <v>702</v>
      </c>
      <c r="D489" s="535">
        <v>5500</v>
      </c>
      <c r="E489" s="380">
        <f>[1]!Table32353[[#This Row],[Mức giá theo Quyết định 46/2019/ QĐ-UBND]]*1.1</f>
        <v>6050.0000000000009</v>
      </c>
      <c r="F489" s="380">
        <f>[1]!Table32353[[#This Row],[Mức giá theo Quyết định 46/2019/ QĐ-UBND]]*1.3</f>
        <v>7150</v>
      </c>
      <c r="G489" s="127">
        <v>22000</v>
      </c>
      <c r="H489" s="536">
        <f>ROUND([1]!Table32353[[#This Row],[Mức giá theo Quyết định 46/2019/ QĐ-UBND]]*1.3,-2)</f>
        <v>7200</v>
      </c>
      <c r="I489" s="536">
        <f>ROUND([1]!Table32353[[#This Row],[Giá đất ở điều chỉnh, bổ sung]]*0.7,0)</f>
        <v>5040</v>
      </c>
      <c r="J489" s="373">
        <f>[1]!Table32353[[#This Row],[Giá đất ở điều chỉnh, bổ sung]]/[1]!Table32353[[#This Row],[Mức giá theo Quyết định 46/2019/ QĐ-UBND]]</f>
        <v>1.3090909090909091</v>
      </c>
      <c r="K489" s="537"/>
      <c r="L489" s="537">
        <f>[1]!Table32353[[#This Row],[Giá đất ở điều chỉnh, bổ sung]]/[1]!Table32353[[#This Row],[Mức giá theo Quyết định 46/2019/ QĐ-UBND]]</f>
        <v>1.3090909090909091</v>
      </c>
      <c r="M489" s="538"/>
      <c r="N489" s="184"/>
      <c r="O489" s="184"/>
      <c r="P489" s="539"/>
    </row>
    <row r="490" spans="1:16" ht="31" x14ac:dyDescent="0.35">
      <c r="A490" s="159"/>
      <c r="B490" s="180">
        <v>11</v>
      </c>
      <c r="C490" s="534" t="s">
        <v>703</v>
      </c>
      <c r="D490" s="535">
        <v>6000</v>
      </c>
      <c r="E490" s="380">
        <f>[1]!Table32353[[#This Row],[Mức giá theo Quyết định 46/2019/ QĐ-UBND]]*1.1</f>
        <v>6600.0000000000009</v>
      </c>
      <c r="F490" s="380">
        <f>[1]!Table32353[[#This Row],[Mức giá theo Quyết định 46/2019/ QĐ-UBND]]*1.3</f>
        <v>7800</v>
      </c>
      <c r="G490" s="127">
        <v>24000</v>
      </c>
      <c r="H490" s="536">
        <f>ROUND([1]!Table32353[[#This Row],[Mức giá theo Quyết định 46/2019/ QĐ-UBND]]*1.3,-2)</f>
        <v>7800</v>
      </c>
      <c r="I490" s="536">
        <f>ROUND([1]!Table32353[[#This Row],[Giá đất ở điều chỉnh, bổ sung]]*0.7,0)</f>
        <v>5460</v>
      </c>
      <c r="J490" s="373">
        <f>[1]!Table32353[[#This Row],[Giá đất ở điều chỉnh, bổ sung]]/[1]!Table32353[[#This Row],[Mức giá theo Quyết định 46/2019/ QĐ-UBND]]</f>
        <v>1.3</v>
      </c>
      <c r="K490" s="537"/>
      <c r="L490" s="537">
        <f>[1]!Table32353[[#This Row],[Giá đất ở điều chỉnh, bổ sung]]/[1]!Table32353[[#This Row],[Mức giá theo Quyết định 46/2019/ QĐ-UBND]]</f>
        <v>1.3</v>
      </c>
      <c r="M490" s="538"/>
      <c r="N490" s="184"/>
      <c r="O490" s="184"/>
      <c r="P490" s="539"/>
    </row>
    <row r="491" spans="1:16" x14ac:dyDescent="0.35">
      <c r="A491" s="159"/>
      <c r="B491" s="180">
        <v>12</v>
      </c>
      <c r="C491" s="534" t="s">
        <v>704</v>
      </c>
      <c r="D491" s="535">
        <v>4500</v>
      </c>
      <c r="E491" s="380">
        <f>[1]!Table32353[[#This Row],[Mức giá theo Quyết định 46/2019/ QĐ-UBND]]*1.1</f>
        <v>4950</v>
      </c>
      <c r="F491" s="380">
        <f>[1]!Table32353[[#This Row],[Mức giá theo Quyết định 46/2019/ QĐ-UBND]]*1.3</f>
        <v>5850</v>
      </c>
      <c r="G491" s="127">
        <v>18000</v>
      </c>
      <c r="H491" s="536">
        <f>ROUND([1]!Table32353[[#This Row],[Mức giá theo Quyết định 46/2019/ QĐ-UBND]]*1.3,-2)</f>
        <v>5900</v>
      </c>
      <c r="I491" s="536">
        <f>ROUND([1]!Table32353[[#This Row],[Giá đất ở điều chỉnh, bổ sung]]*0.7,0)</f>
        <v>4130</v>
      </c>
      <c r="J491" s="373">
        <f>[1]!Table32353[[#This Row],[Giá đất ở điều chỉnh, bổ sung]]/[1]!Table32353[[#This Row],[Mức giá theo Quyết định 46/2019/ QĐ-UBND]]</f>
        <v>1.3111111111111111</v>
      </c>
      <c r="K491" s="537"/>
      <c r="L491" s="537">
        <f>[1]!Table32353[[#This Row],[Giá đất ở điều chỉnh, bổ sung]]/[1]!Table32353[[#This Row],[Mức giá theo Quyết định 46/2019/ QĐ-UBND]]</f>
        <v>1.3111111111111111</v>
      </c>
      <c r="M491" s="538"/>
      <c r="N491" s="184"/>
      <c r="O491" s="184"/>
      <c r="P491" s="539"/>
    </row>
    <row r="492" spans="1:16" ht="31" x14ac:dyDescent="0.35">
      <c r="A492" s="159"/>
      <c r="B492" s="180">
        <v>13</v>
      </c>
      <c r="C492" s="534" t="s">
        <v>705</v>
      </c>
      <c r="D492" s="535"/>
      <c r="E492" s="380">
        <f>[1]!Table32353[[#This Row],[Mức giá theo Quyết định 46/2019/ QĐ-UBND]]*1.1</f>
        <v>0</v>
      </c>
      <c r="F492" s="380"/>
      <c r="G492" s="127"/>
      <c r="H492" s="536"/>
      <c r="I492" s="536"/>
      <c r="J492" s="373"/>
      <c r="K492" s="537"/>
      <c r="L492" s="537"/>
      <c r="M492" s="538"/>
      <c r="N492" s="184"/>
      <c r="O492" s="184"/>
      <c r="P492" s="539"/>
    </row>
    <row r="493" spans="1:16" x14ac:dyDescent="0.35">
      <c r="A493" s="159"/>
      <c r="B493" s="180" t="s">
        <v>343</v>
      </c>
      <c r="C493" s="534" t="s">
        <v>692</v>
      </c>
      <c r="D493" s="535">
        <v>4500</v>
      </c>
      <c r="E493" s="380">
        <f>[1]!Table32353[[#This Row],[Mức giá theo Quyết định 46/2019/ QĐ-UBND]]*1.1</f>
        <v>4950</v>
      </c>
      <c r="F493" s="380">
        <f>[1]!Table32353[[#This Row],[Mức giá theo Quyết định 46/2019/ QĐ-UBND]]*1.3</f>
        <v>5850</v>
      </c>
      <c r="G493" s="127">
        <v>18000</v>
      </c>
      <c r="H493" s="536">
        <f>ROUND([1]!Table32353[[#This Row],[Mức giá theo Quyết định 46/2019/ QĐ-UBND]]*1.3,-2)</f>
        <v>5900</v>
      </c>
      <c r="I493" s="536">
        <f>ROUND([1]!Table32353[[#This Row],[Giá đất ở điều chỉnh, bổ sung]]*0.7,0)</f>
        <v>4130</v>
      </c>
      <c r="J493" s="373">
        <f>[1]!Table32353[[#This Row],[Giá đất ở điều chỉnh, bổ sung]]/[1]!Table32353[[#This Row],[Mức giá theo Quyết định 46/2019/ QĐ-UBND]]</f>
        <v>1.3111111111111111</v>
      </c>
      <c r="K493" s="537"/>
      <c r="L493" s="537">
        <f>[1]!Table32353[[#This Row],[Giá đất ở điều chỉnh, bổ sung]]/[1]!Table32353[[#This Row],[Mức giá theo Quyết định 46/2019/ QĐ-UBND]]</f>
        <v>1.3111111111111111</v>
      </c>
      <c r="M493" s="538"/>
      <c r="N493" s="184"/>
      <c r="O493" s="184"/>
      <c r="P493" s="539"/>
    </row>
    <row r="494" spans="1:16" ht="31" x14ac:dyDescent="0.35">
      <c r="A494" s="159"/>
      <c r="B494" s="180" t="s">
        <v>346</v>
      </c>
      <c r="C494" s="534" t="s">
        <v>706</v>
      </c>
      <c r="D494" s="535">
        <v>3999.9999999999995</v>
      </c>
      <c r="E494" s="380">
        <f>[1]!Table32353[[#This Row],[Mức giá theo Quyết định 46/2019/ QĐ-UBND]]*1.1</f>
        <v>4400</v>
      </c>
      <c r="F494" s="380">
        <f>[1]!Table32353[[#This Row],[Mức giá theo Quyết định 46/2019/ QĐ-UBND]]*1.3</f>
        <v>5200</v>
      </c>
      <c r="G494" s="127">
        <v>16000</v>
      </c>
      <c r="H494" s="536">
        <f>ROUND([1]!Table32353[[#This Row],[Mức giá theo Quyết định 46/2019/ QĐ-UBND]]*1.3,-2)</f>
        <v>5200</v>
      </c>
      <c r="I494" s="536">
        <f>ROUND([1]!Table32353[[#This Row],[Giá đất ở điều chỉnh, bổ sung]]*0.7,0)</f>
        <v>3640</v>
      </c>
      <c r="J494" s="373">
        <f>[1]!Table32353[[#This Row],[Giá đất ở điều chỉnh, bổ sung]]/[1]!Table32353[[#This Row],[Mức giá theo Quyết định 46/2019/ QĐ-UBND]]</f>
        <v>1.3</v>
      </c>
      <c r="K494" s="537"/>
      <c r="L494" s="537">
        <f>[1]!Table32353[[#This Row],[Giá đất ở điều chỉnh, bổ sung]]/[1]!Table32353[[#This Row],[Mức giá theo Quyết định 46/2019/ QĐ-UBND]]</f>
        <v>1.3</v>
      </c>
      <c r="M494" s="538"/>
      <c r="N494" s="184"/>
      <c r="O494" s="184"/>
      <c r="P494" s="539"/>
    </row>
    <row r="495" spans="1:16" ht="31" x14ac:dyDescent="0.35">
      <c r="A495" s="159"/>
      <c r="B495" s="180" t="s">
        <v>348</v>
      </c>
      <c r="C495" s="534" t="s">
        <v>707</v>
      </c>
      <c r="D495" s="535">
        <v>7999.9999999999991</v>
      </c>
      <c r="E495" s="380">
        <f>[1]!Table32353[[#This Row],[Mức giá theo Quyết định 46/2019/ QĐ-UBND]]*1.1</f>
        <v>8800</v>
      </c>
      <c r="F495" s="380">
        <f>[1]!Table32353[[#This Row],[Mức giá theo Quyết định 46/2019/ QĐ-UBND]]*1.3</f>
        <v>10400</v>
      </c>
      <c r="G495" s="127">
        <v>32000</v>
      </c>
      <c r="H495" s="536">
        <f>ROUND([1]!Table32353[[#This Row],[Mức giá theo Quyết định 46/2019/ QĐ-UBND]]*1.3,-2)</f>
        <v>10400</v>
      </c>
      <c r="I495" s="536">
        <f>ROUND([1]!Table32353[[#This Row],[Giá đất ở điều chỉnh, bổ sung]]*0.7,0)</f>
        <v>7280</v>
      </c>
      <c r="J495" s="373">
        <f>[1]!Table32353[[#This Row],[Giá đất ở điều chỉnh, bổ sung]]/[1]!Table32353[[#This Row],[Mức giá theo Quyết định 46/2019/ QĐ-UBND]]</f>
        <v>1.3</v>
      </c>
      <c r="K495" s="537"/>
      <c r="L495" s="537">
        <f>[1]!Table32353[[#This Row],[Giá đất ở điều chỉnh, bổ sung]]/[1]!Table32353[[#This Row],[Mức giá theo Quyết định 46/2019/ QĐ-UBND]]</f>
        <v>1.3</v>
      </c>
      <c r="M495" s="538"/>
      <c r="N495" s="184"/>
      <c r="O495" s="184"/>
      <c r="P495" s="539"/>
    </row>
    <row r="496" spans="1:16" ht="31" x14ac:dyDescent="0.35">
      <c r="A496" s="159"/>
      <c r="B496" s="180" t="s">
        <v>350</v>
      </c>
      <c r="C496" s="534" t="s">
        <v>709</v>
      </c>
      <c r="D496" s="535">
        <v>7000</v>
      </c>
      <c r="E496" s="380">
        <f>[1]!Table32353[[#This Row],[Mức giá theo Quyết định 46/2019/ QĐ-UBND]]*1.1</f>
        <v>7700.0000000000009</v>
      </c>
      <c r="F496" s="380">
        <f>[1]!Table32353[[#This Row],[Mức giá theo Quyết định 46/2019/ QĐ-UBND]]*1.3</f>
        <v>9100</v>
      </c>
      <c r="G496" s="127">
        <v>28000</v>
      </c>
      <c r="H496" s="536">
        <f>ROUND([1]!Table32353[[#This Row],[Mức giá theo Quyết định 46/2019/ QĐ-UBND]]*1.3,-2)</f>
        <v>9100</v>
      </c>
      <c r="I496" s="536">
        <f>ROUND([1]!Table32353[[#This Row],[Giá đất ở điều chỉnh, bổ sung]]*0.7,0)</f>
        <v>6370</v>
      </c>
      <c r="J496" s="373">
        <f>[1]!Table32353[[#This Row],[Giá đất ở điều chỉnh, bổ sung]]/[1]!Table32353[[#This Row],[Mức giá theo Quyết định 46/2019/ QĐ-UBND]]</f>
        <v>1.3</v>
      </c>
      <c r="K496" s="537"/>
      <c r="L496" s="537">
        <f>[1]!Table32353[[#This Row],[Giá đất ở điều chỉnh, bổ sung]]/[1]!Table32353[[#This Row],[Mức giá theo Quyết định 46/2019/ QĐ-UBND]]</f>
        <v>1.3</v>
      </c>
      <c r="M496" s="538"/>
      <c r="N496" s="184"/>
      <c r="O496" s="184"/>
      <c r="P496" s="539"/>
    </row>
    <row r="497" spans="1:16" ht="31" x14ac:dyDescent="0.35">
      <c r="A497" s="159"/>
      <c r="B497" s="180" t="s">
        <v>711</v>
      </c>
      <c r="C497" s="534" t="s">
        <v>712</v>
      </c>
      <c r="D497" s="535">
        <v>6000</v>
      </c>
      <c r="E497" s="380">
        <f>[1]!Table32353[[#This Row],[Mức giá theo Quyết định 46/2019/ QĐ-UBND]]*1.1</f>
        <v>6600.0000000000009</v>
      </c>
      <c r="F497" s="380">
        <f>[1]!Table32353[[#This Row],[Mức giá theo Quyết định 46/2019/ QĐ-UBND]]*1.3</f>
        <v>7800</v>
      </c>
      <c r="G497" s="127">
        <v>24000</v>
      </c>
      <c r="H497" s="536">
        <f>ROUND([1]!Table32353[[#This Row],[Mức giá theo Quyết định 46/2019/ QĐ-UBND]]*1.3,-2)</f>
        <v>7800</v>
      </c>
      <c r="I497" s="536">
        <f>ROUND([1]!Table32353[[#This Row],[Giá đất ở điều chỉnh, bổ sung]]*0.7,0)</f>
        <v>5460</v>
      </c>
      <c r="J497" s="373">
        <f>[1]!Table32353[[#This Row],[Giá đất ở điều chỉnh, bổ sung]]/[1]!Table32353[[#This Row],[Mức giá theo Quyết định 46/2019/ QĐ-UBND]]</f>
        <v>1.3</v>
      </c>
      <c r="K497" s="537"/>
      <c r="L497" s="537">
        <f>[1]!Table32353[[#This Row],[Giá đất ở điều chỉnh, bổ sung]]/[1]!Table32353[[#This Row],[Mức giá theo Quyết định 46/2019/ QĐ-UBND]]</f>
        <v>1.3</v>
      </c>
      <c r="M497" s="538"/>
      <c r="N497" s="184"/>
      <c r="O497" s="184"/>
      <c r="P497" s="539"/>
    </row>
    <row r="498" spans="1:16" x14ac:dyDescent="0.35">
      <c r="A498" s="159"/>
      <c r="B498" s="180">
        <v>14</v>
      </c>
      <c r="C498" s="534" t="s">
        <v>713</v>
      </c>
      <c r="D498" s="535"/>
      <c r="E498" s="380">
        <f>[1]!Table32353[[#This Row],[Mức giá theo Quyết định 46/2019/ QĐ-UBND]]*1.1</f>
        <v>0</v>
      </c>
      <c r="F498" s="380"/>
      <c r="G498" s="127"/>
      <c r="H498" s="536"/>
      <c r="I498" s="536"/>
      <c r="J498" s="373"/>
      <c r="K498" s="537"/>
      <c r="L498" s="537"/>
      <c r="M498" s="538"/>
      <c r="N498" s="184"/>
      <c r="O498" s="184"/>
      <c r="P498" s="539"/>
    </row>
    <row r="499" spans="1:16" x14ac:dyDescent="0.35">
      <c r="A499" s="159"/>
      <c r="B499" s="180" t="s">
        <v>714</v>
      </c>
      <c r="C499" s="534" t="s">
        <v>715</v>
      </c>
      <c r="D499" s="535">
        <v>5000</v>
      </c>
      <c r="E499" s="380">
        <f>[1]!Table32353[[#This Row],[Mức giá theo Quyết định 46/2019/ QĐ-UBND]]*1.1</f>
        <v>5500</v>
      </c>
      <c r="F499" s="380">
        <f>[1]!Table32353[[#This Row],[Mức giá theo Quyết định 46/2019/ QĐ-UBND]]*1.3</f>
        <v>6500</v>
      </c>
      <c r="G499" s="127">
        <v>20000</v>
      </c>
      <c r="H499" s="536">
        <f>ROUND([1]!Table32353[[#This Row],[Mức giá theo Quyết định 46/2019/ QĐ-UBND]]*1.3,-2)</f>
        <v>6500</v>
      </c>
      <c r="I499" s="536">
        <f>ROUND([1]!Table32353[[#This Row],[Giá đất ở điều chỉnh, bổ sung]]*0.7,0)</f>
        <v>4550</v>
      </c>
      <c r="J499" s="373">
        <f>[1]!Table32353[[#This Row],[Giá đất ở điều chỉnh, bổ sung]]/[1]!Table32353[[#This Row],[Mức giá theo Quyết định 46/2019/ QĐ-UBND]]</f>
        <v>1.3</v>
      </c>
      <c r="K499" s="537"/>
      <c r="L499" s="537">
        <f>[1]!Table32353[[#This Row],[Giá đất ở điều chỉnh, bổ sung]]/[1]!Table32353[[#This Row],[Mức giá theo Quyết định 46/2019/ QĐ-UBND]]</f>
        <v>1.3</v>
      </c>
      <c r="M499" s="538"/>
      <c r="N499" s="184"/>
      <c r="O499" s="184"/>
      <c r="P499" s="539"/>
    </row>
    <row r="500" spans="1:16" x14ac:dyDescent="0.35">
      <c r="A500" s="159"/>
      <c r="B500" s="180" t="s">
        <v>716</v>
      </c>
      <c r="C500" s="534" t="s">
        <v>717</v>
      </c>
      <c r="D500" s="535">
        <v>3999.9999999999995</v>
      </c>
      <c r="E500" s="380">
        <f>[1]!Table32353[[#This Row],[Mức giá theo Quyết định 46/2019/ QĐ-UBND]]*1.1</f>
        <v>4400</v>
      </c>
      <c r="F500" s="380">
        <f>[1]!Table32353[[#This Row],[Mức giá theo Quyết định 46/2019/ QĐ-UBND]]*1.3</f>
        <v>5200</v>
      </c>
      <c r="G500" s="127">
        <v>16000</v>
      </c>
      <c r="H500" s="536">
        <f>ROUND([1]!Table32353[[#This Row],[Mức giá theo Quyết định 46/2019/ QĐ-UBND]]*1.3,-2)</f>
        <v>5200</v>
      </c>
      <c r="I500" s="536">
        <f>ROUND([1]!Table32353[[#This Row],[Giá đất ở điều chỉnh, bổ sung]]*0.7,0)</f>
        <v>3640</v>
      </c>
      <c r="J500" s="373">
        <f>[1]!Table32353[[#This Row],[Giá đất ở điều chỉnh, bổ sung]]/[1]!Table32353[[#This Row],[Mức giá theo Quyết định 46/2019/ QĐ-UBND]]</f>
        <v>1.3</v>
      </c>
      <c r="K500" s="537"/>
      <c r="L500" s="537">
        <f>[1]!Table32353[[#This Row],[Giá đất ở điều chỉnh, bổ sung]]/[1]!Table32353[[#This Row],[Mức giá theo Quyết định 46/2019/ QĐ-UBND]]</f>
        <v>1.3</v>
      </c>
      <c r="M500" s="538"/>
      <c r="N500" s="184"/>
      <c r="O500" s="184"/>
      <c r="P500" s="539"/>
    </row>
    <row r="501" spans="1:16" x14ac:dyDescent="0.35">
      <c r="A501" s="159"/>
      <c r="B501" s="180">
        <v>15</v>
      </c>
      <c r="C501" s="65" t="s">
        <v>718</v>
      </c>
      <c r="D501" s="371"/>
      <c r="E501" s="380">
        <f>[1]!Table32353[[#This Row],[Mức giá theo Quyết định 46/2019/ QĐ-UBND]]*1.1</f>
        <v>0</v>
      </c>
      <c r="F501" s="380"/>
      <c r="G501" s="127"/>
      <c r="H501" s="536">
        <f>H507</f>
        <v>4700</v>
      </c>
      <c r="I501" s="536">
        <f>ROUND([1]!Table32353[[#This Row],[Giá đất ở điều chỉnh, bổ sung]]*0.7,0)</f>
        <v>3290</v>
      </c>
      <c r="J501" s="373"/>
      <c r="K501" s="537"/>
      <c r="L501" s="537"/>
      <c r="M501" s="538" t="s">
        <v>719</v>
      </c>
      <c r="N501" s="184"/>
      <c r="O501" s="184"/>
      <c r="P501" s="539" t="s">
        <v>5365</v>
      </c>
    </row>
    <row r="502" spans="1:16" ht="42" x14ac:dyDescent="0.35">
      <c r="A502" s="159"/>
      <c r="B502" s="180">
        <v>16</v>
      </c>
      <c r="C502" s="549" t="s">
        <v>720</v>
      </c>
      <c r="D502" s="550">
        <v>3999.9999999999995</v>
      </c>
      <c r="E502" s="380">
        <f>[1]!Table32353[[#This Row],[Mức giá theo Quyết định 46/2019/ QĐ-UBND]]*1.1</f>
        <v>4400</v>
      </c>
      <c r="F502" s="380">
        <f>[1]!Table32353[[#This Row],[Mức giá theo Quyết định 46/2019/ QĐ-UBND]]*1.3</f>
        <v>5200</v>
      </c>
      <c r="G502" s="127">
        <v>16000</v>
      </c>
      <c r="H502" s="536">
        <f>ROUND([1]!Table32353[[#This Row],[Mức giá theo Quyết định 46/2019/ QĐ-UBND]]*1.3,-2)</f>
        <v>5200</v>
      </c>
      <c r="I502" s="536">
        <f>ROUND([1]!Table32353[[#This Row],[Giá đất ở điều chỉnh, bổ sung]]*0.7,0)</f>
        <v>3640</v>
      </c>
      <c r="J502" s="373">
        <f>[1]!Table32353[[#This Row],[Giá đất ở điều chỉnh, bổ sung]]/[1]!Table32353[[#This Row],[Mức giá theo Quyết định 46/2019/ QĐ-UBND]]</f>
        <v>1.3</v>
      </c>
      <c r="K502" s="537"/>
      <c r="L502" s="537">
        <f>[1]!Table32353[[#This Row],[Giá đất ở điều chỉnh, bổ sung]]/[1]!Table32353[[#This Row],[Mức giá theo Quyết định 46/2019/ QĐ-UBND]]</f>
        <v>1.3</v>
      </c>
      <c r="M502" s="538" t="s">
        <v>722</v>
      </c>
      <c r="N502" s="184"/>
      <c r="O502" s="184"/>
      <c r="P502" s="539" t="s">
        <v>721</v>
      </c>
    </row>
    <row r="503" spans="1:16" ht="70" x14ac:dyDescent="0.35">
      <c r="A503" s="159"/>
      <c r="B503" s="180">
        <v>17</v>
      </c>
      <c r="C503" s="534" t="s">
        <v>6446</v>
      </c>
      <c r="D503" s="535">
        <v>3999.9999999999995</v>
      </c>
      <c r="E503" s="380">
        <f>[1]!Table32353[[#This Row],[Mức giá theo Quyết định 46/2019/ QĐ-UBND]]*1.1</f>
        <v>4400</v>
      </c>
      <c r="F503" s="380">
        <f>[1]!Table32353[[#This Row],[Mức giá theo Quyết định 46/2019/ QĐ-UBND]]*1.3</f>
        <v>5200</v>
      </c>
      <c r="G503" s="127">
        <v>16000</v>
      </c>
      <c r="H503" s="536">
        <v>7000</v>
      </c>
      <c r="I503" s="536">
        <f>ROUND([1]!Table32353[[#This Row],[Giá đất ở điều chỉnh, bổ sung]]*0.7,0)</f>
        <v>4900</v>
      </c>
      <c r="J503" s="373">
        <f>[1]!Table32353[[#This Row],[Giá đất ở điều chỉnh, bổ sung]]/[1]!Table32353[[#This Row],[Mức giá theo Quyết định 46/2019/ QĐ-UBND]]</f>
        <v>1.7500000000000002</v>
      </c>
      <c r="K503" s="537"/>
      <c r="L503" s="537">
        <f>[1]!Table32353[[#This Row],[Giá đất ở điều chỉnh, bổ sung]]/[1]!Table32353[[#This Row],[Mức giá theo Quyết định 46/2019/ QĐ-UBND]]</f>
        <v>1.7500000000000002</v>
      </c>
      <c r="M503" s="538"/>
      <c r="N503" s="184"/>
      <c r="O503" s="184"/>
      <c r="P503" s="539" t="s">
        <v>7113</v>
      </c>
    </row>
    <row r="504" spans="1:16" x14ac:dyDescent="0.35">
      <c r="A504" s="159"/>
      <c r="B504" s="180">
        <v>18</v>
      </c>
      <c r="C504" s="534" t="s">
        <v>724</v>
      </c>
      <c r="D504" s="535"/>
      <c r="E504" s="380">
        <f>[1]!Table32353[[#This Row],[Mức giá theo Quyết định 46/2019/ QĐ-UBND]]*1.1</f>
        <v>0</v>
      </c>
      <c r="F504" s="380"/>
      <c r="G504" s="127"/>
      <c r="H504" s="536"/>
      <c r="I504" s="536"/>
      <c r="J504" s="373"/>
      <c r="K504" s="537"/>
      <c r="L504" s="537"/>
      <c r="M504" s="538"/>
      <c r="N504" s="184"/>
      <c r="O504" s="184"/>
      <c r="P504" s="539"/>
    </row>
    <row r="505" spans="1:16" x14ac:dyDescent="0.35">
      <c r="A505" s="159"/>
      <c r="B505" s="180" t="s">
        <v>114</v>
      </c>
      <c r="C505" s="534" t="s">
        <v>725</v>
      </c>
      <c r="D505" s="535">
        <v>4500</v>
      </c>
      <c r="E505" s="380">
        <f>[1]!Table32353[[#This Row],[Mức giá theo Quyết định 46/2019/ QĐ-UBND]]*1.1</f>
        <v>4950</v>
      </c>
      <c r="F505" s="380">
        <f>[1]!Table32353[[#This Row],[Mức giá theo Quyết định 46/2019/ QĐ-UBND]]*1.3</f>
        <v>5850</v>
      </c>
      <c r="G505" s="127">
        <v>18000</v>
      </c>
      <c r="H505" s="536">
        <f>ROUND([1]!Table32353[[#This Row],[Mức giá theo Quyết định 46/2019/ QĐ-UBND]]*1.3,-2)</f>
        <v>5900</v>
      </c>
      <c r="I505" s="536">
        <f>ROUND([1]!Table32353[[#This Row],[Giá đất ở điều chỉnh, bổ sung]]*0.7,0)</f>
        <v>4130</v>
      </c>
      <c r="J505" s="373">
        <f>[1]!Table32353[[#This Row],[Giá đất ở điều chỉnh, bổ sung]]/[1]!Table32353[[#This Row],[Mức giá theo Quyết định 46/2019/ QĐ-UBND]]</f>
        <v>1.3111111111111111</v>
      </c>
      <c r="K505" s="537"/>
      <c r="L505" s="537">
        <f>[1]!Table32353[[#This Row],[Giá đất ở điều chỉnh, bổ sung]]/[1]!Table32353[[#This Row],[Mức giá theo Quyết định 46/2019/ QĐ-UBND]]</f>
        <v>1.3111111111111111</v>
      </c>
      <c r="M505" s="538"/>
      <c r="N505" s="184"/>
      <c r="O505" s="184"/>
      <c r="P505" s="539"/>
    </row>
    <row r="506" spans="1:16" x14ac:dyDescent="0.35">
      <c r="A506" s="159"/>
      <c r="B506" s="180" t="s">
        <v>726</v>
      </c>
      <c r="C506" s="534" t="s">
        <v>727</v>
      </c>
      <c r="D506" s="535">
        <v>3999.9999999999995</v>
      </c>
      <c r="E506" s="380">
        <f>[1]!Table32353[[#This Row],[Mức giá theo Quyết định 46/2019/ QĐ-UBND]]*1.1</f>
        <v>4400</v>
      </c>
      <c r="F506" s="380">
        <f>[1]!Table32353[[#This Row],[Mức giá theo Quyết định 46/2019/ QĐ-UBND]]*1.3</f>
        <v>5200</v>
      </c>
      <c r="G506" s="127">
        <v>16000</v>
      </c>
      <c r="H506" s="536">
        <f>ROUND([1]!Table32353[[#This Row],[Mức giá theo Quyết định 46/2019/ QĐ-UBND]]*1.3,-2)</f>
        <v>5200</v>
      </c>
      <c r="I506" s="536">
        <f>ROUND([1]!Table32353[[#This Row],[Giá đất ở điều chỉnh, bổ sung]]*0.7,0)</f>
        <v>3640</v>
      </c>
      <c r="J506" s="373">
        <f>[1]!Table32353[[#This Row],[Giá đất ở điều chỉnh, bổ sung]]/[1]!Table32353[[#This Row],[Mức giá theo Quyết định 46/2019/ QĐ-UBND]]</f>
        <v>1.3</v>
      </c>
      <c r="K506" s="537"/>
      <c r="L506" s="537">
        <f>[1]!Table32353[[#This Row],[Giá đất ở điều chỉnh, bổ sung]]/[1]!Table32353[[#This Row],[Mức giá theo Quyết định 46/2019/ QĐ-UBND]]</f>
        <v>1.3</v>
      </c>
      <c r="M506" s="538"/>
      <c r="N506" s="184"/>
      <c r="O506" s="184"/>
      <c r="P506" s="539"/>
    </row>
    <row r="507" spans="1:16" x14ac:dyDescent="0.35">
      <c r="A507" s="159"/>
      <c r="B507" s="180">
        <v>19</v>
      </c>
      <c r="C507" s="534" t="s">
        <v>728</v>
      </c>
      <c r="D507" s="535">
        <v>3500</v>
      </c>
      <c r="E507" s="380">
        <f>[1]!Table32353[[#This Row],[Mức giá theo Quyết định 46/2019/ QĐ-UBND]]*1.1</f>
        <v>3850.0000000000005</v>
      </c>
      <c r="F507" s="380">
        <f>[1]!Table32353[[#This Row],[Mức giá theo Quyết định 46/2019/ QĐ-UBND]]*1.3</f>
        <v>4550</v>
      </c>
      <c r="G507" s="127">
        <v>14000</v>
      </c>
      <c r="H507" s="536">
        <f>ROUND([1]!Table32353[[#This Row],[Mức giá theo Quyết định 46/2019/ QĐ-UBND]]*1.35,-2)</f>
        <v>4700</v>
      </c>
      <c r="I507" s="536">
        <f>ROUND([1]!Table32353[[#This Row],[Giá đất ở điều chỉnh, bổ sung]]*0.7,0)</f>
        <v>3290</v>
      </c>
      <c r="J507" s="373">
        <f>[1]!Table32353[[#This Row],[Giá đất ở điều chỉnh, bổ sung]]/[1]!Table32353[[#This Row],[Mức giá theo Quyết định 46/2019/ QĐ-UBND]]</f>
        <v>1.3428571428571427</v>
      </c>
      <c r="K507" s="540" t="s">
        <v>91</v>
      </c>
      <c r="L507" s="540">
        <f>[1]!Table32353[[#This Row],[Giá đất ở điều chỉnh, bổ sung]]/[1]!Table32353[[#This Row],[Mức giá theo Quyết định 46/2019/ QĐ-UBND]]</f>
        <v>1.3428571428571427</v>
      </c>
      <c r="M507" s="538"/>
      <c r="N507" s="184"/>
      <c r="O507" s="184"/>
      <c r="P507" s="539"/>
    </row>
    <row r="508" spans="1:16" ht="31" x14ac:dyDescent="0.35">
      <c r="A508" s="159"/>
      <c r="B508" s="180">
        <v>20</v>
      </c>
      <c r="C508" s="534" t="s">
        <v>729</v>
      </c>
      <c r="D508" s="535">
        <v>6000</v>
      </c>
      <c r="E508" s="380">
        <f>[1]!Table32353[[#This Row],[Mức giá theo Quyết định 46/2019/ QĐ-UBND]]*1.1</f>
        <v>6600.0000000000009</v>
      </c>
      <c r="F508" s="380">
        <f>[1]!Table32353[[#This Row],[Mức giá theo Quyết định 46/2019/ QĐ-UBND]]*1.3</f>
        <v>7800</v>
      </c>
      <c r="G508" s="127">
        <v>24000</v>
      </c>
      <c r="H508" s="536">
        <f>ROUND([1]!Table32353[[#This Row],[Mức giá theo Quyết định 46/2019/ QĐ-UBND]]*1.3,-2)</f>
        <v>7800</v>
      </c>
      <c r="I508" s="536">
        <f>ROUND([1]!Table32353[[#This Row],[Giá đất ở điều chỉnh, bổ sung]]*0.7,0)</f>
        <v>5460</v>
      </c>
      <c r="J508" s="373">
        <f>[1]!Table32353[[#This Row],[Giá đất ở điều chỉnh, bổ sung]]/[1]!Table32353[[#This Row],[Mức giá theo Quyết định 46/2019/ QĐ-UBND]]</f>
        <v>1.3</v>
      </c>
      <c r="K508" s="537"/>
      <c r="L508" s="537">
        <f>[1]!Table32353[[#This Row],[Giá đất ở điều chỉnh, bổ sung]]/[1]!Table32353[[#This Row],[Mức giá theo Quyết định 46/2019/ QĐ-UBND]]</f>
        <v>1.3</v>
      </c>
      <c r="M508" s="538"/>
      <c r="N508" s="184"/>
      <c r="O508" s="184"/>
      <c r="P508" s="539"/>
    </row>
    <row r="509" spans="1:16" ht="31" x14ac:dyDescent="0.35">
      <c r="A509" s="159"/>
      <c r="B509" s="180">
        <v>21</v>
      </c>
      <c r="C509" s="534" t="s">
        <v>730</v>
      </c>
      <c r="D509" s="535"/>
      <c r="E509" s="380">
        <f>[1]!Table32353[[#This Row],[Mức giá theo Quyết định 46/2019/ QĐ-UBND]]*1.1</f>
        <v>0</v>
      </c>
      <c r="F509" s="380"/>
      <c r="G509" s="127"/>
      <c r="H509" s="536"/>
      <c r="I509" s="536"/>
      <c r="J509" s="373"/>
      <c r="K509" s="537"/>
      <c r="L509" s="537"/>
      <c r="M509" s="538"/>
      <c r="N509" s="184"/>
      <c r="O509" s="184"/>
      <c r="P509" s="539"/>
    </row>
    <row r="510" spans="1:16" x14ac:dyDescent="0.35">
      <c r="A510" s="159"/>
      <c r="B510" s="180" t="s">
        <v>115</v>
      </c>
      <c r="C510" s="534" t="s">
        <v>732</v>
      </c>
      <c r="D510" s="535">
        <v>7000</v>
      </c>
      <c r="E510" s="380">
        <f>[1]!Table32353[[#This Row],[Mức giá theo Quyết định 46/2019/ QĐ-UBND]]*1.1</f>
        <v>7700.0000000000009</v>
      </c>
      <c r="F510" s="380">
        <f>[1]!Table32353[[#This Row],[Mức giá theo Quyết định 46/2019/ QĐ-UBND]]*1.3</f>
        <v>9100</v>
      </c>
      <c r="G510" s="127">
        <v>28000</v>
      </c>
      <c r="H510" s="536">
        <f>ROUND([1]!Table32353[[#This Row],[Mức giá theo Quyết định 46/2019/ QĐ-UBND]]*1.3,-2)</f>
        <v>9100</v>
      </c>
      <c r="I510" s="536">
        <f>ROUND([1]!Table32353[[#This Row],[Giá đất ở điều chỉnh, bổ sung]]*0.7,0)</f>
        <v>6370</v>
      </c>
      <c r="J510" s="373">
        <f>[1]!Table32353[[#This Row],[Giá đất ở điều chỉnh, bổ sung]]/[1]!Table32353[[#This Row],[Mức giá theo Quyết định 46/2019/ QĐ-UBND]]</f>
        <v>1.3</v>
      </c>
      <c r="K510" s="537"/>
      <c r="L510" s="537">
        <f>[1]!Table32353[[#This Row],[Giá đất ở điều chỉnh, bổ sung]]/[1]!Table32353[[#This Row],[Mức giá theo Quyết định 46/2019/ QĐ-UBND]]</f>
        <v>1.3</v>
      </c>
      <c r="M510" s="538"/>
      <c r="N510" s="184"/>
      <c r="O510" s="184"/>
      <c r="P510" s="539"/>
    </row>
    <row r="511" spans="1:16" x14ac:dyDescent="0.35">
      <c r="A511" s="159"/>
      <c r="B511" s="180" t="s">
        <v>117</v>
      </c>
      <c r="C511" s="534" t="s">
        <v>734</v>
      </c>
      <c r="D511" s="535">
        <v>6000</v>
      </c>
      <c r="E511" s="380">
        <f>[1]!Table32353[[#This Row],[Mức giá theo Quyết định 46/2019/ QĐ-UBND]]*1.1</f>
        <v>6600.0000000000009</v>
      </c>
      <c r="F511" s="380">
        <f>[1]!Table32353[[#This Row],[Mức giá theo Quyết định 46/2019/ QĐ-UBND]]*1.3</f>
        <v>7800</v>
      </c>
      <c r="G511" s="127">
        <v>24000</v>
      </c>
      <c r="H511" s="536">
        <f>ROUND([1]!Table32353[[#This Row],[Mức giá theo Quyết định 46/2019/ QĐ-UBND]]*1.3,-2)</f>
        <v>7800</v>
      </c>
      <c r="I511" s="536">
        <f>ROUND([1]!Table32353[[#This Row],[Giá đất ở điều chỉnh, bổ sung]]*0.7,0)</f>
        <v>5460</v>
      </c>
      <c r="J511" s="373">
        <f>[1]!Table32353[[#This Row],[Giá đất ở điều chỉnh, bổ sung]]/[1]!Table32353[[#This Row],[Mức giá theo Quyết định 46/2019/ QĐ-UBND]]</f>
        <v>1.3</v>
      </c>
      <c r="K511" s="537"/>
      <c r="L511" s="537">
        <f>[1]!Table32353[[#This Row],[Giá đất ở điều chỉnh, bổ sung]]/[1]!Table32353[[#This Row],[Mức giá theo Quyết định 46/2019/ QĐ-UBND]]</f>
        <v>1.3</v>
      </c>
      <c r="M511" s="538"/>
      <c r="N511" s="184"/>
      <c r="O511" s="184"/>
      <c r="P511" s="539"/>
    </row>
    <row r="512" spans="1:16" ht="31" x14ac:dyDescent="0.35">
      <c r="A512" s="159"/>
      <c r="B512" s="180">
        <v>22</v>
      </c>
      <c r="C512" s="549" t="s">
        <v>735</v>
      </c>
      <c r="D512" s="550"/>
      <c r="E512" s="380">
        <f>[1]!Table32353[[#This Row],[Mức giá theo Quyết định 46/2019/ QĐ-UBND]]*1.1</f>
        <v>0</v>
      </c>
      <c r="F512" s="380"/>
      <c r="G512" s="127">
        <v>22000</v>
      </c>
      <c r="H512" s="536">
        <f>H507</f>
        <v>4700</v>
      </c>
      <c r="I512" s="536">
        <f>ROUND([1]!Table32353[[#This Row],[Giá đất ở điều chỉnh, bổ sung]]*0.7,0)</f>
        <v>3290</v>
      </c>
      <c r="J512" s="373" t="e">
        <f>[1]!Table32353[[#This Row],[Giá đất ở điều chỉnh, bổ sung]]/[1]!Table32353[[#This Row],[Mức giá theo Quyết định 46/2019/ QĐ-UBND]]</f>
        <v>#DIV/0!</v>
      </c>
      <c r="K512" s="537"/>
      <c r="L512" s="537"/>
      <c r="M512" s="538" t="s">
        <v>737</v>
      </c>
      <c r="N512" s="154"/>
      <c r="O512" s="154"/>
      <c r="P512" s="539" t="s">
        <v>736</v>
      </c>
    </row>
    <row r="513" spans="1:16" ht="30" x14ac:dyDescent="0.35">
      <c r="A513" s="159"/>
      <c r="B513" s="392" t="s">
        <v>738</v>
      </c>
      <c r="C513" s="529" t="s">
        <v>739</v>
      </c>
      <c r="D513" s="530"/>
      <c r="E513" s="380">
        <f>[1]!Table32353[[#This Row],[Mức giá theo Quyết định 46/2019/ QĐ-UBND]]*1.1</f>
        <v>0</v>
      </c>
      <c r="F513" s="380"/>
      <c r="G513" s="127"/>
      <c r="H513" s="536"/>
      <c r="I513" s="536"/>
      <c r="J513" s="373"/>
      <c r="K513" s="537"/>
      <c r="L513" s="537"/>
      <c r="M513" s="532"/>
      <c r="N513" s="184"/>
      <c r="O513" s="184"/>
      <c r="P513" s="533"/>
    </row>
    <row r="514" spans="1:16" x14ac:dyDescent="0.35">
      <c r="A514" s="159"/>
      <c r="B514" s="180">
        <v>1</v>
      </c>
      <c r="C514" s="534" t="s">
        <v>15</v>
      </c>
      <c r="D514" s="535">
        <v>7000</v>
      </c>
      <c r="E514" s="380">
        <f>[1]!Table32353[[#This Row],[Mức giá theo Quyết định 46/2019/ QĐ-UBND]]*1.1</f>
        <v>7700.0000000000009</v>
      </c>
      <c r="F514" s="380">
        <f>[1]!Table32353[[#This Row],[Mức giá theo Quyết định 46/2019/ QĐ-UBND]]*1.3</f>
        <v>9100</v>
      </c>
      <c r="G514" s="127">
        <v>28000</v>
      </c>
      <c r="H514" s="536">
        <f>ROUND([1]!Table32353[[#This Row],[Mức giá theo Quyết định 46/2019/ QĐ-UBND]]*1.3,-2)</f>
        <v>9100</v>
      </c>
      <c r="I514" s="536">
        <f>ROUND([1]!Table32353[[#This Row],[Giá đất ở điều chỉnh, bổ sung]]*0.7,0)</f>
        <v>6370</v>
      </c>
      <c r="J514" s="373">
        <f>[1]!Table32353[[#This Row],[Giá đất ở điều chỉnh, bổ sung]]/[1]!Table32353[[#This Row],[Mức giá theo Quyết định 46/2019/ QĐ-UBND]]</f>
        <v>1.3</v>
      </c>
      <c r="K514" s="537"/>
      <c r="L514" s="537">
        <f>[1]!Table32353[[#This Row],[Giá đất ở điều chỉnh, bổ sung]]/[1]!Table32353[[#This Row],[Mức giá theo Quyết định 46/2019/ QĐ-UBND]]</f>
        <v>1.3</v>
      </c>
      <c r="M514" s="538"/>
      <c r="N514" s="154"/>
      <c r="O514" s="154"/>
      <c r="P514" s="539"/>
    </row>
    <row r="515" spans="1:16" ht="45" x14ac:dyDescent="0.35">
      <c r="A515" s="159"/>
      <c r="B515" s="392" t="s">
        <v>740</v>
      </c>
      <c r="C515" s="529" t="s">
        <v>741</v>
      </c>
      <c r="D515" s="530"/>
      <c r="E515" s="380">
        <f>[1]!Table32353[[#This Row],[Mức giá theo Quyết định 46/2019/ QĐ-UBND]]*1.1</f>
        <v>0</v>
      </c>
      <c r="F515" s="380"/>
      <c r="G515" s="127"/>
      <c r="H515" s="536"/>
      <c r="I515" s="536"/>
      <c r="J515" s="373"/>
      <c r="K515" s="537"/>
      <c r="L515" s="537"/>
      <c r="M515" s="532"/>
      <c r="N515" s="184"/>
      <c r="O515" s="184"/>
      <c r="P515" s="533"/>
    </row>
    <row r="516" spans="1:16" x14ac:dyDescent="0.35">
      <c r="A516" s="159"/>
      <c r="B516" s="180">
        <v>1</v>
      </c>
      <c r="C516" s="534" t="s">
        <v>15</v>
      </c>
      <c r="D516" s="535">
        <v>7000</v>
      </c>
      <c r="E516" s="380">
        <f>[1]!Table32353[[#This Row],[Mức giá theo Quyết định 46/2019/ QĐ-UBND]]*1.1</f>
        <v>7700.0000000000009</v>
      </c>
      <c r="F516" s="380">
        <f>[1]!Table32353[[#This Row],[Mức giá theo Quyết định 46/2019/ QĐ-UBND]]*1.3</f>
        <v>9100</v>
      </c>
      <c r="G516" s="127">
        <v>28000</v>
      </c>
      <c r="H516" s="536">
        <f>ROUND([1]!Table32353[[#This Row],[Mức giá theo Quyết định 46/2019/ QĐ-UBND]]*1.3,-2)</f>
        <v>9100</v>
      </c>
      <c r="I516" s="536">
        <f>ROUND([1]!Table32353[[#This Row],[Giá đất ở điều chỉnh, bổ sung]]*0.7,0)</f>
        <v>6370</v>
      </c>
      <c r="J516" s="373">
        <f>[1]!Table32353[[#This Row],[Giá đất ở điều chỉnh, bổ sung]]/[1]!Table32353[[#This Row],[Mức giá theo Quyết định 46/2019/ QĐ-UBND]]</f>
        <v>1.3</v>
      </c>
      <c r="K516" s="537"/>
      <c r="L516" s="537">
        <f>[1]!Table32353[[#This Row],[Giá đất ở điều chỉnh, bổ sung]]/[1]!Table32353[[#This Row],[Mức giá theo Quyết định 46/2019/ QĐ-UBND]]</f>
        <v>1.3</v>
      </c>
      <c r="M516" s="538"/>
      <c r="N516" s="154"/>
      <c r="O516" s="154"/>
      <c r="P516" s="539"/>
    </row>
    <row r="517" spans="1:16" ht="45" x14ac:dyDescent="0.35">
      <c r="A517" s="159"/>
      <c r="B517" s="392" t="s">
        <v>742</v>
      </c>
      <c r="C517" s="529" t="s">
        <v>743</v>
      </c>
      <c r="D517" s="530"/>
      <c r="E517" s="380">
        <f>[1]!Table32353[[#This Row],[Mức giá theo Quyết định 46/2019/ QĐ-UBND]]*1.1</f>
        <v>0</v>
      </c>
      <c r="F517" s="380"/>
      <c r="G517" s="127"/>
      <c r="H517" s="536"/>
      <c r="I517" s="536"/>
      <c r="J517" s="373"/>
      <c r="K517" s="537"/>
      <c r="L517" s="537"/>
      <c r="M517" s="532"/>
      <c r="N517" s="184"/>
      <c r="O517" s="184"/>
      <c r="P517" s="533"/>
    </row>
    <row r="518" spans="1:16" ht="31" x14ac:dyDescent="0.35">
      <c r="A518" s="159"/>
      <c r="B518" s="180">
        <v>1</v>
      </c>
      <c r="C518" s="534" t="s">
        <v>744</v>
      </c>
      <c r="D518" s="535">
        <v>7000</v>
      </c>
      <c r="E518" s="380">
        <f>[1]!Table32353[[#This Row],[Mức giá theo Quyết định 46/2019/ QĐ-UBND]]*1.1</f>
        <v>7700.0000000000009</v>
      </c>
      <c r="F518" s="380">
        <f>[1]!Table32353[[#This Row],[Mức giá theo Quyết định 46/2019/ QĐ-UBND]]*1.3</f>
        <v>9100</v>
      </c>
      <c r="G518" s="127">
        <v>28000</v>
      </c>
      <c r="H518" s="536">
        <f>ROUND([1]!Table32353[[#This Row],[Mức giá theo Quyết định 46/2019/ QĐ-UBND]]*1.3,-2)</f>
        <v>9100</v>
      </c>
      <c r="I518" s="536">
        <f>ROUND([1]!Table32353[[#This Row],[Giá đất ở điều chỉnh, bổ sung]]*0.7,0)</f>
        <v>6370</v>
      </c>
      <c r="J518" s="373">
        <f>[1]!Table32353[[#This Row],[Giá đất ở điều chỉnh, bổ sung]]/[1]!Table32353[[#This Row],[Mức giá theo Quyết định 46/2019/ QĐ-UBND]]</f>
        <v>1.3</v>
      </c>
      <c r="K518" s="537"/>
      <c r="L518" s="537">
        <f>[1]!Table32353[[#This Row],[Giá đất ở điều chỉnh, bổ sung]]/[1]!Table32353[[#This Row],[Mức giá theo Quyết định 46/2019/ QĐ-UBND]]</f>
        <v>1.3</v>
      </c>
      <c r="M518" s="538"/>
      <c r="N518" s="184"/>
      <c r="O518" s="184"/>
      <c r="P518" s="539"/>
    </row>
    <row r="519" spans="1:16" ht="31" x14ac:dyDescent="0.35">
      <c r="A519" s="159"/>
      <c r="B519" s="180">
        <v>2</v>
      </c>
      <c r="C519" s="534" t="s">
        <v>745</v>
      </c>
      <c r="D519" s="535">
        <v>5400</v>
      </c>
      <c r="E519" s="380">
        <f>[1]!Table32353[[#This Row],[Mức giá theo Quyết định 46/2019/ QĐ-UBND]]*1.1</f>
        <v>5940.0000000000009</v>
      </c>
      <c r="F519" s="380">
        <f>[1]!Table32353[[#This Row],[Mức giá theo Quyết định 46/2019/ QĐ-UBND]]*1.3</f>
        <v>7020</v>
      </c>
      <c r="G519" s="127">
        <v>21600</v>
      </c>
      <c r="H519" s="536">
        <f>ROUND([1]!Table32353[[#This Row],[Mức giá theo Quyết định 46/2019/ QĐ-UBND]]*1.35,-2)</f>
        <v>7300</v>
      </c>
      <c r="I519" s="536">
        <f>ROUND([1]!Table32353[[#This Row],[Giá đất ở điều chỉnh, bổ sung]]*0.7,0)</f>
        <v>5110</v>
      </c>
      <c r="J519" s="373">
        <f>[1]!Table32353[[#This Row],[Giá đất ở điều chỉnh, bổ sung]]/[1]!Table32353[[#This Row],[Mức giá theo Quyết định 46/2019/ QĐ-UBND]]</f>
        <v>1.3518518518518519</v>
      </c>
      <c r="K519" s="540" t="s">
        <v>91</v>
      </c>
      <c r="L519" s="540">
        <f>[1]!Table32353[[#This Row],[Giá đất ở điều chỉnh, bổ sung]]/[1]!Table32353[[#This Row],[Mức giá theo Quyết định 46/2019/ QĐ-UBND]]</f>
        <v>1.3518518518518519</v>
      </c>
      <c r="M519" s="538"/>
      <c r="N519" s="184"/>
      <c r="O519" s="184"/>
      <c r="P519" s="539"/>
    </row>
    <row r="520" spans="1:16" x14ac:dyDescent="0.35">
      <c r="A520" s="159"/>
      <c r="B520" s="180"/>
      <c r="C520" s="529" t="s">
        <v>16</v>
      </c>
      <c r="D520" s="530"/>
      <c r="E520" s="380">
        <f>[1]!Table32353[[#This Row],[Mức giá theo Quyết định 46/2019/ QĐ-UBND]]*1.1</f>
        <v>0</v>
      </c>
      <c r="F520" s="380"/>
      <c r="G520" s="127"/>
      <c r="H520" s="536"/>
      <c r="I520" s="536"/>
      <c r="J520" s="373"/>
      <c r="K520" s="537"/>
      <c r="L520" s="537"/>
      <c r="M520" s="538"/>
      <c r="N520" s="184"/>
      <c r="O520" s="184"/>
      <c r="P520" s="539"/>
    </row>
    <row r="521" spans="1:16" x14ac:dyDescent="0.35">
      <c r="A521" s="159"/>
      <c r="B521" s="180">
        <v>1</v>
      </c>
      <c r="C521" s="534" t="s">
        <v>746</v>
      </c>
      <c r="D521" s="535">
        <v>3500</v>
      </c>
      <c r="E521" s="380">
        <f>[1]!Table32353[[#This Row],[Mức giá theo Quyết định 46/2019/ QĐ-UBND]]*1.1</f>
        <v>3850.0000000000005</v>
      </c>
      <c r="F521" s="380">
        <f>[1]!Table32353[[#This Row],[Mức giá theo Quyết định 46/2019/ QĐ-UBND]]*1.3</f>
        <v>4550</v>
      </c>
      <c r="G521" s="127">
        <v>14000</v>
      </c>
      <c r="H521" s="536">
        <f>ROUND([1]!Table32353[[#This Row],[Mức giá theo Quyết định 46/2019/ QĐ-UBND]]*1.3,-2)</f>
        <v>4600</v>
      </c>
      <c r="I521" s="536">
        <f>ROUND([1]!Table32353[[#This Row],[Giá đất ở điều chỉnh, bổ sung]]*0.7,0)</f>
        <v>3220</v>
      </c>
      <c r="J521" s="373">
        <f>[1]!Table32353[[#This Row],[Giá đất ở điều chỉnh, bổ sung]]/[1]!Table32353[[#This Row],[Mức giá theo Quyết định 46/2019/ QĐ-UBND]]</f>
        <v>1.3142857142857143</v>
      </c>
      <c r="K521" s="537"/>
      <c r="L521" s="537">
        <f>[1]!Table32353[[#This Row],[Giá đất ở điều chỉnh, bổ sung]]/[1]!Table32353[[#This Row],[Mức giá theo Quyết định 46/2019/ QĐ-UBND]]</f>
        <v>1.3142857142857143</v>
      </c>
      <c r="M521" s="538"/>
      <c r="N521" s="184"/>
      <c r="O521" s="184"/>
      <c r="P521" s="539"/>
    </row>
    <row r="522" spans="1:16" x14ac:dyDescent="0.35">
      <c r="A522" s="159"/>
      <c r="B522" s="180">
        <v>2</v>
      </c>
      <c r="C522" s="534" t="s">
        <v>747</v>
      </c>
      <c r="D522" s="535">
        <v>3500</v>
      </c>
      <c r="E522" s="380">
        <f>[1]!Table32353[[#This Row],[Mức giá theo Quyết định 46/2019/ QĐ-UBND]]*1.1</f>
        <v>3850.0000000000005</v>
      </c>
      <c r="F522" s="380">
        <f>[1]!Table32353[[#This Row],[Mức giá theo Quyết định 46/2019/ QĐ-UBND]]*1.3</f>
        <v>4550</v>
      </c>
      <c r="G522" s="127">
        <v>14000</v>
      </c>
      <c r="H522" s="536">
        <f>ROUND([1]!Table32353[[#This Row],[Mức giá theo Quyết định 46/2019/ QĐ-UBND]]*1.3,-2)</f>
        <v>4600</v>
      </c>
      <c r="I522" s="536">
        <f>ROUND([1]!Table32353[[#This Row],[Giá đất ở điều chỉnh, bổ sung]]*0.7,0)</f>
        <v>3220</v>
      </c>
      <c r="J522" s="373">
        <f>[1]!Table32353[[#This Row],[Giá đất ở điều chỉnh, bổ sung]]/[1]!Table32353[[#This Row],[Mức giá theo Quyết định 46/2019/ QĐ-UBND]]</f>
        <v>1.3142857142857143</v>
      </c>
      <c r="K522" s="537"/>
      <c r="L522" s="537">
        <f>[1]!Table32353[[#This Row],[Giá đất ở điều chỉnh, bổ sung]]/[1]!Table32353[[#This Row],[Mức giá theo Quyết định 46/2019/ QĐ-UBND]]</f>
        <v>1.3142857142857143</v>
      </c>
      <c r="M522" s="538"/>
      <c r="N522" s="184"/>
      <c r="O522" s="184"/>
      <c r="P522" s="539"/>
    </row>
    <row r="523" spans="1:16" ht="31" x14ac:dyDescent="0.35">
      <c r="A523" s="159"/>
      <c r="B523" s="180" t="s">
        <v>74</v>
      </c>
      <c r="C523" s="534" t="s">
        <v>748</v>
      </c>
      <c r="D523" s="535">
        <v>3000</v>
      </c>
      <c r="E523" s="380">
        <f>[1]!Table32353[[#This Row],[Mức giá theo Quyết định 46/2019/ QĐ-UBND]]*1.1</f>
        <v>3300.0000000000005</v>
      </c>
      <c r="F523" s="380">
        <f>[1]!Table32353[[#This Row],[Mức giá theo Quyết định 46/2019/ QĐ-UBND]]*1.3</f>
        <v>3900</v>
      </c>
      <c r="G523" s="127">
        <v>12000</v>
      </c>
      <c r="H523" s="536">
        <f>ROUND([1]!Table32353[[#This Row],[Mức giá theo Quyết định 46/2019/ QĐ-UBND]]*1.3,-2)</f>
        <v>3900</v>
      </c>
      <c r="I523" s="536">
        <f>ROUND([1]!Table32353[[#This Row],[Giá đất ở điều chỉnh, bổ sung]]*0.7,0)</f>
        <v>2730</v>
      </c>
      <c r="J523" s="373">
        <f>[1]!Table32353[[#This Row],[Giá đất ở điều chỉnh, bổ sung]]/[1]!Table32353[[#This Row],[Mức giá theo Quyết định 46/2019/ QĐ-UBND]]</f>
        <v>1.3</v>
      </c>
      <c r="K523" s="537"/>
      <c r="L523" s="537">
        <f>[1]!Table32353[[#This Row],[Giá đất ở điều chỉnh, bổ sung]]/[1]!Table32353[[#This Row],[Mức giá theo Quyết định 46/2019/ QĐ-UBND]]</f>
        <v>1.3</v>
      </c>
      <c r="M523" s="538"/>
      <c r="N523" s="184"/>
      <c r="O523" s="184"/>
      <c r="P523" s="539"/>
    </row>
    <row r="524" spans="1:16" ht="31" x14ac:dyDescent="0.35">
      <c r="A524" s="159"/>
      <c r="B524" s="180">
        <v>3</v>
      </c>
      <c r="C524" s="534" t="s">
        <v>749</v>
      </c>
      <c r="D524" s="535">
        <v>3500</v>
      </c>
      <c r="E524" s="380">
        <f>[1]!Table32353[[#This Row],[Mức giá theo Quyết định 46/2019/ QĐ-UBND]]*1.1</f>
        <v>3850.0000000000005</v>
      </c>
      <c r="F524" s="380">
        <f>[1]!Table32353[[#This Row],[Mức giá theo Quyết định 46/2019/ QĐ-UBND]]*1.3</f>
        <v>4550</v>
      </c>
      <c r="G524" s="127">
        <v>14000</v>
      </c>
      <c r="H524" s="536">
        <f>ROUND([1]!Table32353[[#This Row],[Mức giá theo Quyết định 46/2019/ QĐ-UBND]]*1.3,-2)</f>
        <v>4600</v>
      </c>
      <c r="I524" s="536">
        <f>ROUND([1]!Table32353[[#This Row],[Giá đất ở điều chỉnh, bổ sung]]*0.7,0)</f>
        <v>3220</v>
      </c>
      <c r="J524" s="373">
        <f>[1]!Table32353[[#This Row],[Giá đất ở điều chỉnh, bổ sung]]/[1]!Table32353[[#This Row],[Mức giá theo Quyết định 46/2019/ QĐ-UBND]]</f>
        <v>1.3142857142857143</v>
      </c>
      <c r="K524" s="537"/>
      <c r="L524" s="537">
        <f>[1]!Table32353[[#This Row],[Giá đất ở điều chỉnh, bổ sung]]/[1]!Table32353[[#This Row],[Mức giá theo Quyết định 46/2019/ QĐ-UBND]]</f>
        <v>1.3142857142857143</v>
      </c>
      <c r="M524" s="538" t="s">
        <v>751</v>
      </c>
      <c r="N524" s="184"/>
      <c r="O524" s="184"/>
      <c r="P524" s="539" t="s">
        <v>750</v>
      </c>
    </row>
    <row r="525" spans="1:16" x14ac:dyDescent="0.35">
      <c r="A525" s="159"/>
      <c r="B525" s="180">
        <v>4</v>
      </c>
      <c r="C525" s="534" t="s">
        <v>752</v>
      </c>
      <c r="D525" s="535">
        <v>3500</v>
      </c>
      <c r="E525" s="380">
        <f>[1]!Table32353[[#This Row],[Mức giá theo Quyết định 46/2019/ QĐ-UBND]]*1.1</f>
        <v>3850.0000000000005</v>
      </c>
      <c r="F525" s="380">
        <f>[1]!Table32353[[#This Row],[Mức giá theo Quyết định 46/2019/ QĐ-UBND]]*1.3</f>
        <v>4550</v>
      </c>
      <c r="G525" s="127">
        <v>14000</v>
      </c>
      <c r="H525" s="536">
        <f>ROUND([1]!Table32353[[#This Row],[Mức giá theo Quyết định 46/2019/ QĐ-UBND]]*1.3,-2)</f>
        <v>4600</v>
      </c>
      <c r="I525" s="536">
        <f>ROUND([1]!Table32353[[#This Row],[Giá đất ở điều chỉnh, bổ sung]]*0.7,0)</f>
        <v>3220</v>
      </c>
      <c r="J525" s="373">
        <f>[1]!Table32353[[#This Row],[Giá đất ở điều chỉnh, bổ sung]]/[1]!Table32353[[#This Row],[Mức giá theo Quyết định 46/2019/ QĐ-UBND]]</f>
        <v>1.3142857142857143</v>
      </c>
      <c r="K525" s="537"/>
      <c r="L525" s="537">
        <f>[1]!Table32353[[#This Row],[Giá đất ở điều chỉnh, bổ sung]]/[1]!Table32353[[#This Row],[Mức giá theo Quyết định 46/2019/ QĐ-UBND]]</f>
        <v>1.3142857142857143</v>
      </c>
      <c r="M525" s="538"/>
      <c r="N525" s="184"/>
      <c r="O525" s="184"/>
      <c r="P525" s="539"/>
    </row>
    <row r="526" spans="1:16" x14ac:dyDescent="0.35">
      <c r="A526" s="159"/>
      <c r="B526" s="180"/>
      <c r="C526" s="65" t="s">
        <v>753</v>
      </c>
      <c r="D526" s="371"/>
      <c r="E526" s="380">
        <f>[1]!Table32353[[#This Row],[Mức giá theo Quyết định 46/2019/ QĐ-UBND]]*1.1</f>
        <v>0</v>
      </c>
      <c r="F526" s="380"/>
      <c r="G526" s="127"/>
      <c r="H526" s="536"/>
      <c r="I526" s="536"/>
      <c r="J526" s="373"/>
      <c r="K526" s="537"/>
      <c r="L526" s="537"/>
      <c r="M526" s="538"/>
      <c r="N526" s="154"/>
      <c r="O526" s="154"/>
      <c r="P526" s="539"/>
    </row>
    <row r="527" spans="1:16" ht="30" x14ac:dyDescent="0.35">
      <c r="A527" s="159"/>
      <c r="B527" s="392" t="s">
        <v>754</v>
      </c>
      <c r="C527" s="529" t="s">
        <v>755</v>
      </c>
      <c r="D527" s="530"/>
      <c r="E527" s="380">
        <f>[1]!Table32353[[#This Row],[Mức giá theo Quyết định 46/2019/ QĐ-UBND]]*1.1</f>
        <v>0</v>
      </c>
      <c r="F527" s="380"/>
      <c r="G527" s="127"/>
      <c r="H527" s="536"/>
      <c r="I527" s="536"/>
      <c r="J527" s="373"/>
      <c r="K527" s="537"/>
      <c r="L527" s="537"/>
      <c r="M527" s="532"/>
      <c r="N527" s="184"/>
      <c r="O527" s="184"/>
      <c r="P527" s="533"/>
    </row>
    <row r="528" spans="1:16" x14ac:dyDescent="0.35">
      <c r="A528" s="159"/>
      <c r="B528" s="180">
        <v>1</v>
      </c>
      <c r="C528" s="534" t="s">
        <v>756</v>
      </c>
      <c r="D528" s="535">
        <v>19000</v>
      </c>
      <c r="E528" s="380">
        <f>[1]!Table32353[[#This Row],[Mức giá theo Quyết định 46/2019/ QĐ-UBND]]*1.1</f>
        <v>20900</v>
      </c>
      <c r="F528" s="380">
        <f>[1]!Table32353[[#This Row],[Mức giá theo Quyết định 46/2019/ QĐ-UBND]]*1.3</f>
        <v>24700</v>
      </c>
      <c r="G528" s="127">
        <v>76000</v>
      </c>
      <c r="H528" s="536">
        <f>ROUND([1]!Table32353[[#This Row],[Mức giá theo Quyết định 46/2019/ QĐ-UBND]]*1.3,-2)</f>
        <v>24700</v>
      </c>
      <c r="I528" s="536">
        <f>ROUND([1]!Table32353[[#This Row],[Giá đất ở điều chỉnh, bổ sung]]*0.7,0)</f>
        <v>17290</v>
      </c>
      <c r="J528" s="373">
        <f>[1]!Table32353[[#This Row],[Giá đất ở điều chỉnh, bổ sung]]/[1]!Table32353[[#This Row],[Mức giá theo Quyết định 46/2019/ QĐ-UBND]]</f>
        <v>1.3</v>
      </c>
      <c r="K528" s="537"/>
      <c r="L528" s="537">
        <f>[1]!Table32353[[#This Row],[Giá đất ở điều chỉnh, bổ sung]]/[1]!Table32353[[#This Row],[Mức giá theo Quyết định 46/2019/ QĐ-UBND]]</f>
        <v>1.3</v>
      </c>
      <c r="M528" s="538"/>
      <c r="N528" s="184"/>
      <c r="O528" s="184"/>
      <c r="P528" s="539"/>
    </row>
    <row r="529" spans="1:16" ht="31" x14ac:dyDescent="0.35">
      <c r="A529" s="159"/>
      <c r="B529" s="180">
        <v>2</v>
      </c>
      <c r="C529" s="534" t="s">
        <v>757</v>
      </c>
      <c r="D529" s="535">
        <v>15499.999999999998</v>
      </c>
      <c r="E529" s="380">
        <f>[1]!Table32353[[#This Row],[Mức giá theo Quyết định 46/2019/ QĐ-UBND]]*1.1</f>
        <v>17050</v>
      </c>
      <c r="F529" s="380">
        <f>[1]!Table32353[[#This Row],[Mức giá theo Quyết định 46/2019/ QĐ-UBND]]*1.3</f>
        <v>20150</v>
      </c>
      <c r="G529" s="127">
        <v>62000</v>
      </c>
      <c r="H529" s="536">
        <f>ROUND([1]!Table32353[[#This Row],[Mức giá theo Quyết định 46/2019/ QĐ-UBND]]*1.3,-2)</f>
        <v>20200</v>
      </c>
      <c r="I529" s="536">
        <f>ROUND([1]!Table32353[[#This Row],[Giá đất ở điều chỉnh, bổ sung]]*0.7,0)</f>
        <v>14140</v>
      </c>
      <c r="J529" s="373">
        <f>[1]!Table32353[[#This Row],[Giá đất ở điều chỉnh, bổ sung]]/[1]!Table32353[[#This Row],[Mức giá theo Quyết định 46/2019/ QĐ-UBND]]</f>
        <v>1.3032258064516131</v>
      </c>
      <c r="K529" s="537"/>
      <c r="L529" s="537">
        <f>[1]!Table32353[[#This Row],[Giá đất ở điều chỉnh, bổ sung]]/[1]!Table32353[[#This Row],[Mức giá theo Quyết định 46/2019/ QĐ-UBND]]</f>
        <v>1.3032258064516131</v>
      </c>
      <c r="M529" s="538"/>
      <c r="N529" s="184"/>
      <c r="O529" s="184"/>
      <c r="P529" s="539"/>
    </row>
    <row r="530" spans="1:16" ht="31" x14ac:dyDescent="0.35">
      <c r="A530" s="159"/>
      <c r="B530" s="180">
        <v>3</v>
      </c>
      <c r="C530" s="534" t="s">
        <v>758</v>
      </c>
      <c r="D530" s="535">
        <v>12000</v>
      </c>
      <c r="E530" s="380">
        <f>[1]!Table32353[[#This Row],[Mức giá theo Quyết định 46/2019/ QĐ-UBND]]*1.1</f>
        <v>13200.000000000002</v>
      </c>
      <c r="F530" s="380">
        <f>[1]!Table32353[[#This Row],[Mức giá theo Quyết định 46/2019/ QĐ-UBND]]*1.3</f>
        <v>15600</v>
      </c>
      <c r="G530" s="127">
        <v>48000</v>
      </c>
      <c r="H530" s="536">
        <f>ROUND([1]!Table32353[[#This Row],[Mức giá theo Quyết định 46/2019/ QĐ-UBND]]*1.3,-2)</f>
        <v>15600</v>
      </c>
      <c r="I530" s="536">
        <f>ROUND([1]!Table32353[[#This Row],[Giá đất ở điều chỉnh, bổ sung]]*0.7,0)</f>
        <v>10920</v>
      </c>
      <c r="J530" s="373">
        <f>[1]!Table32353[[#This Row],[Giá đất ở điều chỉnh, bổ sung]]/[1]!Table32353[[#This Row],[Mức giá theo Quyết định 46/2019/ QĐ-UBND]]</f>
        <v>1.3</v>
      </c>
      <c r="K530" s="537"/>
      <c r="L530" s="537">
        <f>[1]!Table32353[[#This Row],[Giá đất ở điều chỉnh, bổ sung]]/[1]!Table32353[[#This Row],[Mức giá theo Quyết định 46/2019/ QĐ-UBND]]</f>
        <v>1.3</v>
      </c>
      <c r="M530" s="538"/>
      <c r="N530" s="184"/>
      <c r="O530" s="184"/>
      <c r="P530" s="539"/>
    </row>
    <row r="531" spans="1:16" x14ac:dyDescent="0.35">
      <c r="A531" s="159"/>
      <c r="B531" s="180">
        <v>4</v>
      </c>
      <c r="C531" s="534" t="s">
        <v>759</v>
      </c>
      <c r="D531" s="535">
        <v>7499.9999999999991</v>
      </c>
      <c r="E531" s="380">
        <f>[1]!Table32353[[#This Row],[Mức giá theo Quyết định 46/2019/ QĐ-UBND]]*1.1</f>
        <v>8250</v>
      </c>
      <c r="F531" s="380">
        <f>[1]!Table32353[[#This Row],[Mức giá theo Quyết định 46/2019/ QĐ-UBND]]*1.3</f>
        <v>9750</v>
      </c>
      <c r="G531" s="127">
        <v>30000</v>
      </c>
      <c r="H531" s="536">
        <f>ROUND([1]!Table32353[[#This Row],[Mức giá theo Quyết định 46/2019/ QĐ-UBND]]*1.3,-2)</f>
        <v>9800</v>
      </c>
      <c r="I531" s="536">
        <f>ROUND([1]!Table32353[[#This Row],[Giá đất ở điều chỉnh, bổ sung]]*0.7,0)</f>
        <v>6860</v>
      </c>
      <c r="J531" s="373">
        <f>[1]!Table32353[[#This Row],[Giá đất ở điều chỉnh, bổ sung]]/[1]!Table32353[[#This Row],[Mức giá theo Quyết định 46/2019/ QĐ-UBND]]</f>
        <v>1.3066666666666669</v>
      </c>
      <c r="K531" s="537"/>
      <c r="L531" s="537">
        <f>[1]!Table32353[[#This Row],[Giá đất ở điều chỉnh, bổ sung]]/[1]!Table32353[[#This Row],[Mức giá theo Quyết định 46/2019/ QĐ-UBND]]</f>
        <v>1.3066666666666669</v>
      </c>
      <c r="M531" s="538"/>
      <c r="N531" s="184"/>
      <c r="O531" s="184"/>
      <c r="P531" s="539"/>
    </row>
    <row r="532" spans="1:16" x14ac:dyDescent="0.35">
      <c r="A532" s="159"/>
      <c r="B532" s="180">
        <v>5</v>
      </c>
      <c r="C532" s="534" t="s">
        <v>760</v>
      </c>
      <c r="D532" s="535">
        <v>6000</v>
      </c>
      <c r="E532" s="380">
        <f>[1]!Table32353[[#This Row],[Mức giá theo Quyết định 46/2019/ QĐ-UBND]]*1.1</f>
        <v>6600.0000000000009</v>
      </c>
      <c r="F532" s="380">
        <f>[1]!Table32353[[#This Row],[Mức giá theo Quyết định 46/2019/ QĐ-UBND]]*1.3</f>
        <v>7800</v>
      </c>
      <c r="G532" s="127">
        <v>24000</v>
      </c>
      <c r="H532" s="536">
        <f>ROUND([1]!Table32353[[#This Row],[Mức giá theo Quyết định 46/2019/ QĐ-UBND]]*1.3,-2)</f>
        <v>7800</v>
      </c>
      <c r="I532" s="536">
        <f>ROUND([1]!Table32353[[#This Row],[Giá đất ở điều chỉnh, bổ sung]]*0.7,0)</f>
        <v>5460</v>
      </c>
      <c r="J532" s="373">
        <f>[1]!Table32353[[#This Row],[Giá đất ở điều chỉnh, bổ sung]]/[1]!Table32353[[#This Row],[Mức giá theo Quyết định 46/2019/ QĐ-UBND]]</f>
        <v>1.3</v>
      </c>
      <c r="K532" s="537"/>
      <c r="L532" s="537">
        <f>[1]!Table32353[[#This Row],[Giá đất ở điều chỉnh, bổ sung]]/[1]!Table32353[[#This Row],[Mức giá theo Quyết định 46/2019/ QĐ-UBND]]</f>
        <v>1.3</v>
      </c>
      <c r="M532" s="538"/>
      <c r="N532" s="184"/>
      <c r="O532" s="184"/>
      <c r="P532" s="539"/>
    </row>
    <row r="533" spans="1:16" x14ac:dyDescent="0.35">
      <c r="A533" s="159"/>
      <c r="B533" s="180"/>
      <c r="C533" s="529" t="s">
        <v>16</v>
      </c>
      <c r="D533" s="530"/>
      <c r="E533" s="380">
        <f>[1]!Table32353[[#This Row],[Mức giá theo Quyết định 46/2019/ QĐ-UBND]]*1.1</f>
        <v>0</v>
      </c>
      <c r="F533" s="380"/>
      <c r="G533" s="127"/>
      <c r="H533" s="536"/>
      <c r="I533" s="536"/>
      <c r="J533" s="373"/>
      <c r="K533" s="537"/>
      <c r="L533" s="537"/>
      <c r="M533" s="538"/>
      <c r="N533" s="184"/>
      <c r="O533" s="184"/>
      <c r="P533" s="539"/>
    </row>
    <row r="534" spans="1:16" ht="46.5" x14ac:dyDescent="0.35">
      <c r="A534" s="159"/>
      <c r="B534" s="180">
        <v>1</v>
      </c>
      <c r="C534" s="65" t="s">
        <v>761</v>
      </c>
      <c r="D534" s="371">
        <v>9600</v>
      </c>
      <c r="E534" s="380">
        <f>[1]!Table32353[[#This Row],[Mức giá theo Quyết định 46/2019/ QĐ-UBND]]*1.1</f>
        <v>10560</v>
      </c>
      <c r="F534" s="380">
        <f>[1]!Table32353[[#This Row],[Mức giá theo Quyết định 46/2019/ QĐ-UBND]]*1.3</f>
        <v>12480</v>
      </c>
      <c r="G534" s="127">
        <v>28800</v>
      </c>
      <c r="H534" s="536">
        <f>ROUND([1]!Table32353[[#This Row],[Mức giá theo Quyết định 46/2019/ QĐ-UBND]]*1.3,-2)</f>
        <v>12500</v>
      </c>
      <c r="I534" s="536">
        <f>ROUND([1]!Table32353[[#This Row],[Giá đất ở điều chỉnh, bổ sung]]*0.7,0)</f>
        <v>8750</v>
      </c>
      <c r="J534" s="373">
        <f>[1]!Table32353[[#This Row],[Giá đất ở điều chỉnh, bổ sung]]/[1]!Table32353[[#This Row],[Mức giá theo Quyết định 46/2019/ QĐ-UBND]]</f>
        <v>1.3020833333333333</v>
      </c>
      <c r="K534" s="537"/>
      <c r="L534" s="537">
        <f>[1]!Table32353[[#This Row],[Giá đất ở điều chỉnh, bổ sung]]/[1]!Table32353[[#This Row],[Mức giá theo Quyết định 46/2019/ QĐ-UBND]]</f>
        <v>1.3020833333333333</v>
      </c>
      <c r="M534" s="538" t="s">
        <v>763</v>
      </c>
      <c r="N534" s="184"/>
      <c r="O534" s="184"/>
      <c r="P534" s="539" t="s">
        <v>762</v>
      </c>
    </row>
    <row r="535" spans="1:16" ht="31" x14ac:dyDescent="0.35">
      <c r="A535" s="159"/>
      <c r="B535" s="180">
        <v>2</v>
      </c>
      <c r="C535" s="534" t="s">
        <v>764</v>
      </c>
      <c r="D535" s="535"/>
      <c r="E535" s="380">
        <f>[1]!Table32353[[#This Row],[Mức giá theo Quyết định 46/2019/ QĐ-UBND]]*1.1</f>
        <v>0</v>
      </c>
      <c r="F535" s="380"/>
      <c r="G535" s="127"/>
      <c r="H535" s="536"/>
      <c r="I535" s="536"/>
      <c r="J535" s="373"/>
      <c r="K535" s="537"/>
      <c r="L535" s="537"/>
      <c r="M535" s="538"/>
      <c r="N535" s="184"/>
      <c r="O535" s="184"/>
      <c r="P535" s="539"/>
    </row>
    <row r="536" spans="1:16" x14ac:dyDescent="0.35">
      <c r="A536" s="159"/>
      <c r="B536" s="180" t="s">
        <v>74</v>
      </c>
      <c r="C536" s="534" t="s">
        <v>765</v>
      </c>
      <c r="D536" s="535">
        <v>6000</v>
      </c>
      <c r="E536" s="380">
        <f>[1]!Table32353[[#This Row],[Mức giá theo Quyết định 46/2019/ QĐ-UBND]]*1.1</f>
        <v>6600.0000000000009</v>
      </c>
      <c r="F536" s="380">
        <f>[1]!Table32353[[#This Row],[Mức giá theo Quyết định 46/2019/ QĐ-UBND]]*1.3</f>
        <v>7800</v>
      </c>
      <c r="G536" s="127">
        <v>18000</v>
      </c>
      <c r="H536" s="536">
        <f>ROUND([1]!Table32353[[#This Row],[Mức giá theo Quyết định 46/2019/ QĐ-UBND]]*1.3,-2)</f>
        <v>7800</v>
      </c>
      <c r="I536" s="536">
        <f>ROUND([1]!Table32353[[#This Row],[Giá đất ở điều chỉnh, bổ sung]]*0.7,0)</f>
        <v>5460</v>
      </c>
      <c r="J536" s="373">
        <f>[1]!Table32353[[#This Row],[Giá đất ở điều chỉnh, bổ sung]]/[1]!Table32353[[#This Row],[Mức giá theo Quyết định 46/2019/ QĐ-UBND]]</f>
        <v>1.3</v>
      </c>
      <c r="K536" s="537"/>
      <c r="L536" s="537">
        <f>[1]!Table32353[[#This Row],[Giá đất ở điều chỉnh, bổ sung]]/[1]!Table32353[[#This Row],[Mức giá theo Quyết định 46/2019/ QĐ-UBND]]</f>
        <v>1.3</v>
      </c>
      <c r="M536" s="538"/>
      <c r="N536" s="184"/>
      <c r="O536" s="184"/>
      <c r="P536" s="539"/>
    </row>
    <row r="537" spans="1:16" ht="31" x14ac:dyDescent="0.35">
      <c r="A537" s="159"/>
      <c r="B537" s="180" t="s">
        <v>76</v>
      </c>
      <c r="C537" s="534" t="s">
        <v>766</v>
      </c>
      <c r="D537" s="535">
        <v>4800</v>
      </c>
      <c r="E537" s="380">
        <f>[1]!Table32353[[#This Row],[Mức giá theo Quyết định 46/2019/ QĐ-UBND]]*1.1</f>
        <v>5280</v>
      </c>
      <c r="F537" s="380">
        <f>[1]!Table32353[[#This Row],[Mức giá theo Quyết định 46/2019/ QĐ-UBND]]*1.3</f>
        <v>6240</v>
      </c>
      <c r="G537" s="127">
        <v>14400</v>
      </c>
      <c r="H537" s="536">
        <f>ROUND([1]!Table32353[[#This Row],[Mức giá theo Quyết định 46/2019/ QĐ-UBND]]*1.3,-2)</f>
        <v>6200</v>
      </c>
      <c r="I537" s="536">
        <f>ROUND([1]!Table32353[[#This Row],[Giá đất ở điều chỉnh, bổ sung]]*0.7,0)</f>
        <v>4340</v>
      </c>
      <c r="J537" s="373">
        <f>[1]!Table32353[[#This Row],[Giá đất ở điều chỉnh, bổ sung]]/[1]!Table32353[[#This Row],[Mức giá theo Quyết định 46/2019/ QĐ-UBND]]</f>
        <v>1.2916666666666667</v>
      </c>
      <c r="K537" s="537"/>
      <c r="L537" s="537">
        <f>[1]!Table32353[[#This Row],[Giá đất ở điều chỉnh, bổ sung]]/[1]!Table32353[[#This Row],[Mức giá theo Quyết định 46/2019/ QĐ-UBND]]</f>
        <v>1.2916666666666667</v>
      </c>
      <c r="M537" s="538"/>
      <c r="N537" s="184"/>
      <c r="O537" s="184"/>
      <c r="P537" s="539"/>
    </row>
    <row r="538" spans="1:16" ht="31" x14ac:dyDescent="0.35">
      <c r="A538" s="159"/>
      <c r="B538" s="180">
        <v>3</v>
      </c>
      <c r="C538" s="534" t="s">
        <v>767</v>
      </c>
      <c r="D538" s="535">
        <v>6600</v>
      </c>
      <c r="E538" s="380">
        <f>[1]!Table32353[[#This Row],[Mức giá theo Quyết định 46/2019/ QĐ-UBND]]*1.1</f>
        <v>7260.0000000000009</v>
      </c>
      <c r="F538" s="380">
        <f>[1]!Table32353[[#This Row],[Mức giá theo Quyết định 46/2019/ QĐ-UBND]]*1.3</f>
        <v>8580</v>
      </c>
      <c r="G538" s="127">
        <v>19800</v>
      </c>
      <c r="H538" s="536">
        <f>ROUND([1]!Table32353[[#This Row],[Mức giá theo Quyết định 46/2019/ QĐ-UBND]]*1.3,-2)</f>
        <v>8600</v>
      </c>
      <c r="I538" s="536">
        <f>ROUND([1]!Table32353[[#This Row],[Giá đất ở điều chỉnh, bổ sung]]*0.7,0)</f>
        <v>6020</v>
      </c>
      <c r="J538" s="373">
        <f>[1]!Table32353[[#This Row],[Giá đất ở điều chỉnh, bổ sung]]/[1]!Table32353[[#This Row],[Mức giá theo Quyết định 46/2019/ QĐ-UBND]]</f>
        <v>1.303030303030303</v>
      </c>
      <c r="K538" s="537"/>
      <c r="L538" s="537">
        <f>[1]!Table32353[[#This Row],[Giá đất ở điều chỉnh, bổ sung]]/[1]!Table32353[[#This Row],[Mức giá theo Quyết định 46/2019/ QĐ-UBND]]</f>
        <v>1.303030303030303</v>
      </c>
      <c r="M538" s="538" t="s">
        <v>769</v>
      </c>
      <c r="N538" s="184"/>
      <c r="O538" s="184"/>
      <c r="P538" s="539" t="s">
        <v>768</v>
      </c>
    </row>
    <row r="539" spans="1:16" x14ac:dyDescent="0.35">
      <c r="A539" s="159"/>
      <c r="B539" s="180">
        <v>4</v>
      </c>
      <c r="C539" s="534" t="s">
        <v>770</v>
      </c>
      <c r="D539" s="535"/>
      <c r="E539" s="380">
        <f>[1]!Table32353[[#This Row],[Mức giá theo Quyết định 46/2019/ QĐ-UBND]]*1.1</f>
        <v>0</v>
      </c>
      <c r="F539" s="380"/>
      <c r="G539" s="127"/>
      <c r="H539" s="536"/>
      <c r="I539" s="536"/>
      <c r="J539" s="373"/>
      <c r="K539" s="537"/>
      <c r="L539" s="537"/>
      <c r="M539" s="538"/>
      <c r="N539" s="184"/>
      <c r="O539" s="184"/>
      <c r="P539" s="539"/>
    </row>
    <row r="540" spans="1:16" x14ac:dyDescent="0.35">
      <c r="A540" s="159"/>
      <c r="B540" s="180" t="s">
        <v>31</v>
      </c>
      <c r="C540" s="534" t="s">
        <v>771</v>
      </c>
      <c r="D540" s="535">
        <v>4800</v>
      </c>
      <c r="E540" s="380">
        <f>[1]!Table32353[[#This Row],[Mức giá theo Quyết định 46/2019/ QĐ-UBND]]*1.1</f>
        <v>5280</v>
      </c>
      <c r="F540" s="380">
        <f>[1]!Table32353[[#This Row],[Mức giá theo Quyết định 46/2019/ QĐ-UBND]]*1.3</f>
        <v>6240</v>
      </c>
      <c r="G540" s="127">
        <v>14400</v>
      </c>
      <c r="H540" s="536">
        <f>ROUND([1]!Table32353[[#This Row],[Mức giá theo Quyết định 46/2019/ QĐ-UBND]]*1.3,-2)</f>
        <v>6200</v>
      </c>
      <c r="I540" s="536">
        <f>ROUND([1]!Table32353[[#This Row],[Giá đất ở điều chỉnh, bổ sung]]*0.7,0)</f>
        <v>4340</v>
      </c>
      <c r="J540" s="373">
        <f>[1]!Table32353[[#This Row],[Giá đất ở điều chỉnh, bổ sung]]/[1]!Table32353[[#This Row],[Mức giá theo Quyết định 46/2019/ QĐ-UBND]]</f>
        <v>1.2916666666666667</v>
      </c>
      <c r="K540" s="537"/>
      <c r="L540" s="537">
        <f>[1]!Table32353[[#This Row],[Giá đất ở điều chỉnh, bổ sung]]/[1]!Table32353[[#This Row],[Mức giá theo Quyết định 46/2019/ QĐ-UBND]]</f>
        <v>1.2916666666666667</v>
      </c>
      <c r="M540" s="538"/>
      <c r="N540" s="184"/>
      <c r="O540" s="184"/>
      <c r="P540" s="539"/>
    </row>
    <row r="541" spans="1:16" x14ac:dyDescent="0.35">
      <c r="A541" s="159"/>
      <c r="B541" s="180" t="s">
        <v>34</v>
      </c>
      <c r="C541" s="534" t="s">
        <v>772</v>
      </c>
      <c r="D541" s="535">
        <v>4200</v>
      </c>
      <c r="E541" s="380">
        <f>[1]!Table32353[[#This Row],[Mức giá theo Quyết định 46/2019/ QĐ-UBND]]*1.1</f>
        <v>4620</v>
      </c>
      <c r="F541" s="380">
        <f>[1]!Table32353[[#This Row],[Mức giá theo Quyết định 46/2019/ QĐ-UBND]]*1.3</f>
        <v>5460</v>
      </c>
      <c r="G541" s="127">
        <v>12600</v>
      </c>
      <c r="H541" s="536">
        <f>ROUND([1]!Table32353[[#This Row],[Mức giá theo Quyết định 46/2019/ QĐ-UBND]]*1.3,-2)</f>
        <v>5500</v>
      </c>
      <c r="I541" s="536">
        <f>ROUND([1]!Table32353[[#This Row],[Giá đất ở điều chỉnh, bổ sung]]*0.7,0)</f>
        <v>3850</v>
      </c>
      <c r="J541" s="373">
        <f>[1]!Table32353[[#This Row],[Giá đất ở điều chỉnh, bổ sung]]/[1]!Table32353[[#This Row],[Mức giá theo Quyết định 46/2019/ QĐ-UBND]]</f>
        <v>1.3095238095238095</v>
      </c>
      <c r="K541" s="537"/>
      <c r="L541" s="537">
        <f>[1]!Table32353[[#This Row],[Giá đất ở điều chỉnh, bổ sung]]/[1]!Table32353[[#This Row],[Mức giá theo Quyết định 46/2019/ QĐ-UBND]]</f>
        <v>1.3095238095238095</v>
      </c>
      <c r="M541" s="538"/>
      <c r="N541" s="184"/>
      <c r="O541" s="184"/>
      <c r="P541" s="539"/>
    </row>
    <row r="542" spans="1:16" ht="31" x14ac:dyDescent="0.35">
      <c r="A542" s="159"/>
      <c r="B542" s="180" t="s">
        <v>578</v>
      </c>
      <c r="C542" s="534" t="s">
        <v>773</v>
      </c>
      <c r="D542" s="535">
        <v>3999.9999999999995</v>
      </c>
      <c r="E542" s="380">
        <f>[1]!Table32353[[#This Row],[Mức giá theo Quyết định 46/2019/ QĐ-UBND]]*1.1</f>
        <v>4400</v>
      </c>
      <c r="F542" s="380">
        <f>[1]!Table32353[[#This Row],[Mức giá theo Quyết định 46/2019/ QĐ-UBND]]*1.3</f>
        <v>5200</v>
      </c>
      <c r="G542" s="127">
        <v>12000</v>
      </c>
      <c r="H542" s="536">
        <f>ROUND([1]!Table32353[[#This Row],[Mức giá theo Quyết định 46/2019/ QĐ-UBND]]*1.3,-2)</f>
        <v>5200</v>
      </c>
      <c r="I542" s="536">
        <f>ROUND([1]!Table32353[[#This Row],[Giá đất ở điều chỉnh, bổ sung]]*0.7,0)</f>
        <v>3640</v>
      </c>
      <c r="J542" s="373">
        <f>[1]!Table32353[[#This Row],[Giá đất ở điều chỉnh, bổ sung]]/[1]!Table32353[[#This Row],[Mức giá theo Quyết định 46/2019/ QĐ-UBND]]</f>
        <v>1.3</v>
      </c>
      <c r="K542" s="537"/>
      <c r="L542" s="537">
        <f>[1]!Table32353[[#This Row],[Giá đất ở điều chỉnh, bổ sung]]/[1]!Table32353[[#This Row],[Mức giá theo Quyết định 46/2019/ QĐ-UBND]]</f>
        <v>1.3</v>
      </c>
      <c r="M542" s="538"/>
      <c r="N542" s="184"/>
      <c r="O542" s="184"/>
      <c r="P542" s="539"/>
    </row>
    <row r="543" spans="1:16" x14ac:dyDescent="0.35">
      <c r="A543" s="159"/>
      <c r="B543" s="180">
        <v>5</v>
      </c>
      <c r="C543" s="534" t="s">
        <v>774</v>
      </c>
      <c r="D543" s="535"/>
      <c r="E543" s="380">
        <f>[1]!Table32353[[#This Row],[Mức giá theo Quyết định 46/2019/ QĐ-UBND]]*1.1</f>
        <v>0</v>
      </c>
      <c r="F543" s="380"/>
      <c r="G543" s="127"/>
      <c r="H543" s="536"/>
      <c r="I543" s="536"/>
      <c r="J543" s="373"/>
      <c r="K543" s="537"/>
      <c r="L543" s="537"/>
      <c r="M543" s="538"/>
      <c r="N543" s="184"/>
      <c r="O543" s="184"/>
      <c r="P543" s="539"/>
    </row>
    <row r="544" spans="1:16" x14ac:dyDescent="0.35">
      <c r="A544" s="159"/>
      <c r="B544" s="180" t="s">
        <v>509</v>
      </c>
      <c r="C544" s="534" t="s">
        <v>775</v>
      </c>
      <c r="D544" s="535">
        <v>4800</v>
      </c>
      <c r="E544" s="380">
        <f>[1]!Table32353[[#This Row],[Mức giá theo Quyết định 46/2019/ QĐ-UBND]]*1.1</f>
        <v>5280</v>
      </c>
      <c r="F544" s="380">
        <f>[1]!Table32353[[#This Row],[Mức giá theo Quyết định 46/2019/ QĐ-UBND]]*1.3</f>
        <v>6240</v>
      </c>
      <c r="G544" s="127">
        <v>14400</v>
      </c>
      <c r="H544" s="536">
        <f>ROUND([1]!Table32353[[#This Row],[Mức giá theo Quyết định 46/2019/ QĐ-UBND]]*1.3,-2)</f>
        <v>6200</v>
      </c>
      <c r="I544" s="536">
        <f>ROUND([1]!Table32353[[#This Row],[Giá đất ở điều chỉnh, bổ sung]]*0.7,0)</f>
        <v>4340</v>
      </c>
      <c r="J544" s="373">
        <f>[1]!Table32353[[#This Row],[Giá đất ở điều chỉnh, bổ sung]]/[1]!Table32353[[#This Row],[Mức giá theo Quyết định 46/2019/ QĐ-UBND]]</f>
        <v>1.2916666666666667</v>
      </c>
      <c r="K544" s="537"/>
      <c r="L544" s="537">
        <f>[1]!Table32353[[#This Row],[Giá đất ở điều chỉnh, bổ sung]]/[1]!Table32353[[#This Row],[Mức giá theo Quyết định 46/2019/ QĐ-UBND]]</f>
        <v>1.2916666666666667</v>
      </c>
      <c r="M544" s="538"/>
      <c r="N544" s="184"/>
      <c r="O544" s="184"/>
      <c r="P544" s="539"/>
    </row>
    <row r="545" spans="1:16" ht="31" x14ac:dyDescent="0.35">
      <c r="A545" s="159"/>
      <c r="B545" s="180" t="s">
        <v>511</v>
      </c>
      <c r="C545" s="534" t="s">
        <v>776</v>
      </c>
      <c r="D545" s="535">
        <v>4200</v>
      </c>
      <c r="E545" s="380">
        <f>[1]!Table32353[[#This Row],[Mức giá theo Quyết định 46/2019/ QĐ-UBND]]*1.1</f>
        <v>4620</v>
      </c>
      <c r="F545" s="380">
        <f>[1]!Table32353[[#This Row],[Mức giá theo Quyết định 46/2019/ QĐ-UBND]]*1.3</f>
        <v>5460</v>
      </c>
      <c r="G545" s="127">
        <v>12600</v>
      </c>
      <c r="H545" s="536">
        <f>ROUND([1]!Table32353[[#This Row],[Mức giá theo Quyết định 46/2019/ QĐ-UBND]]*1.3,-2)</f>
        <v>5500</v>
      </c>
      <c r="I545" s="536">
        <f>ROUND([1]!Table32353[[#This Row],[Giá đất ở điều chỉnh, bổ sung]]*0.7,0)</f>
        <v>3850</v>
      </c>
      <c r="J545" s="373">
        <f>[1]!Table32353[[#This Row],[Giá đất ở điều chỉnh, bổ sung]]/[1]!Table32353[[#This Row],[Mức giá theo Quyết định 46/2019/ QĐ-UBND]]</f>
        <v>1.3095238095238095</v>
      </c>
      <c r="K545" s="537"/>
      <c r="L545" s="537">
        <f>[1]!Table32353[[#This Row],[Giá đất ở điều chỉnh, bổ sung]]/[1]!Table32353[[#This Row],[Mức giá theo Quyết định 46/2019/ QĐ-UBND]]</f>
        <v>1.3095238095238095</v>
      </c>
      <c r="M545" s="538"/>
      <c r="N545" s="184"/>
      <c r="O545" s="184"/>
      <c r="P545" s="539"/>
    </row>
    <row r="546" spans="1:16" x14ac:dyDescent="0.35">
      <c r="A546" s="159"/>
      <c r="B546" s="180" t="s">
        <v>777</v>
      </c>
      <c r="C546" s="534" t="s">
        <v>778</v>
      </c>
      <c r="D546" s="535">
        <v>3799.9999999999995</v>
      </c>
      <c r="E546" s="380">
        <f>[1]!Table32353[[#This Row],[Mức giá theo Quyết định 46/2019/ QĐ-UBND]]*1.1</f>
        <v>4180</v>
      </c>
      <c r="F546" s="380">
        <f>[1]!Table32353[[#This Row],[Mức giá theo Quyết định 46/2019/ QĐ-UBND]]*1.3</f>
        <v>4940</v>
      </c>
      <c r="G546" s="127">
        <v>11400</v>
      </c>
      <c r="H546" s="536">
        <f>ROUND([1]!Table32353[[#This Row],[Mức giá theo Quyết định 46/2019/ QĐ-UBND]]*1.3,-2)</f>
        <v>4900</v>
      </c>
      <c r="I546" s="536">
        <f>ROUND([1]!Table32353[[#This Row],[Giá đất ở điều chỉnh, bổ sung]]*0.7,0)</f>
        <v>3430</v>
      </c>
      <c r="J546" s="373">
        <f>[1]!Table32353[[#This Row],[Giá đất ở điều chỉnh, bổ sung]]/[1]!Table32353[[#This Row],[Mức giá theo Quyết định 46/2019/ QĐ-UBND]]</f>
        <v>1.2894736842105265</v>
      </c>
      <c r="K546" s="537"/>
      <c r="L546" s="537">
        <f>[1]!Table32353[[#This Row],[Giá đất ở điều chỉnh, bổ sung]]/[1]!Table32353[[#This Row],[Mức giá theo Quyết định 46/2019/ QĐ-UBND]]</f>
        <v>1.2894736842105265</v>
      </c>
      <c r="M546" s="538"/>
      <c r="N546" s="184"/>
      <c r="O546" s="184"/>
      <c r="P546" s="539"/>
    </row>
    <row r="547" spans="1:16" ht="28" x14ac:dyDescent="0.35">
      <c r="A547" s="159"/>
      <c r="B547" s="180">
        <v>6</v>
      </c>
      <c r="C547" s="534" t="s">
        <v>779</v>
      </c>
      <c r="D547" s="535"/>
      <c r="E547" s="380">
        <f>[1]!Table32353[[#This Row],[Mức giá theo Quyết định 46/2019/ QĐ-UBND]]*1.1</f>
        <v>0</v>
      </c>
      <c r="F547" s="380"/>
      <c r="G547" s="127"/>
      <c r="H547" s="536"/>
      <c r="I547" s="536"/>
      <c r="J547" s="373"/>
      <c r="K547" s="537"/>
      <c r="L547" s="537"/>
      <c r="M547" s="538" t="s">
        <v>781</v>
      </c>
      <c r="N547" s="184"/>
      <c r="O547" s="184"/>
      <c r="P547" s="539" t="s">
        <v>780</v>
      </c>
    </row>
    <row r="548" spans="1:16" x14ac:dyDescent="0.35">
      <c r="A548" s="159"/>
      <c r="B548" s="180" t="s">
        <v>327</v>
      </c>
      <c r="C548" s="534" t="s">
        <v>782</v>
      </c>
      <c r="D548" s="535">
        <v>3400</v>
      </c>
      <c r="E548" s="380">
        <f>[1]!Table32353[[#This Row],[Mức giá theo Quyết định 46/2019/ QĐ-UBND]]*1.1</f>
        <v>3740.0000000000005</v>
      </c>
      <c r="F548" s="380">
        <f>[1]!Table32353[[#This Row],[Mức giá theo Quyết định 46/2019/ QĐ-UBND]]*1.3</f>
        <v>4420</v>
      </c>
      <c r="G548" s="127">
        <v>10200</v>
      </c>
      <c r="H548" s="536">
        <f>ROUND([1]!Table32353[[#This Row],[Mức giá theo Quyết định 46/2019/ QĐ-UBND]]*1.3,-2)</f>
        <v>4400</v>
      </c>
      <c r="I548" s="536">
        <f>ROUND([1]!Table32353[[#This Row],[Giá đất ở điều chỉnh, bổ sung]]*0.7,0)</f>
        <v>3080</v>
      </c>
      <c r="J548" s="373">
        <f>[1]!Table32353[[#This Row],[Giá đất ở điều chỉnh, bổ sung]]/[1]!Table32353[[#This Row],[Mức giá theo Quyết định 46/2019/ QĐ-UBND]]</f>
        <v>1.2941176470588236</v>
      </c>
      <c r="K548" s="537"/>
      <c r="L548" s="537">
        <f>[1]!Table32353[[#This Row],[Giá đất ở điều chỉnh, bổ sung]]/[1]!Table32353[[#This Row],[Mức giá theo Quyết định 46/2019/ QĐ-UBND]]</f>
        <v>1.2941176470588236</v>
      </c>
      <c r="M548" s="538"/>
      <c r="N548" s="184"/>
      <c r="O548" s="184"/>
      <c r="P548" s="539"/>
    </row>
    <row r="549" spans="1:16" x14ac:dyDescent="0.35">
      <c r="A549" s="159"/>
      <c r="B549" s="180" t="s">
        <v>329</v>
      </c>
      <c r="C549" s="534" t="s">
        <v>783</v>
      </c>
      <c r="D549" s="535">
        <v>2700</v>
      </c>
      <c r="E549" s="380">
        <f>[1]!Table32353[[#This Row],[Mức giá theo Quyết định 46/2019/ QĐ-UBND]]*1.1</f>
        <v>2970.0000000000005</v>
      </c>
      <c r="F549" s="380">
        <f>[1]!Table32353[[#This Row],[Mức giá theo Quyết định 46/2019/ QĐ-UBND]]*1.3</f>
        <v>3510</v>
      </c>
      <c r="G549" s="127">
        <v>8100</v>
      </c>
      <c r="H549" s="536">
        <f>ROUND([1]!Table32353[[#This Row],[Mức giá theo Quyết định 46/2019/ QĐ-UBND]]*1.3,-2)</f>
        <v>3500</v>
      </c>
      <c r="I549" s="536">
        <f>ROUND([1]!Table32353[[#This Row],[Giá đất ở điều chỉnh, bổ sung]]*0.7,0)</f>
        <v>2450</v>
      </c>
      <c r="J549" s="373">
        <f>[1]!Table32353[[#This Row],[Giá đất ở điều chỉnh, bổ sung]]/[1]!Table32353[[#This Row],[Mức giá theo Quyết định 46/2019/ QĐ-UBND]]</f>
        <v>1.2962962962962963</v>
      </c>
      <c r="K549" s="537"/>
      <c r="L549" s="537">
        <f>[1]!Table32353[[#This Row],[Giá đất ở điều chỉnh, bổ sung]]/[1]!Table32353[[#This Row],[Mức giá theo Quyết định 46/2019/ QĐ-UBND]]</f>
        <v>1.2962962962962963</v>
      </c>
      <c r="M549" s="538"/>
      <c r="N549" s="184"/>
      <c r="O549" s="184"/>
      <c r="P549" s="539"/>
    </row>
    <row r="550" spans="1:16" x14ac:dyDescent="0.35">
      <c r="A550" s="159"/>
      <c r="B550" s="180">
        <v>7</v>
      </c>
      <c r="C550" s="534" t="s">
        <v>784</v>
      </c>
      <c r="D550" s="535"/>
      <c r="E550" s="380">
        <f>[1]!Table32353[[#This Row],[Mức giá theo Quyết định 46/2019/ QĐ-UBND]]*1.1</f>
        <v>0</v>
      </c>
      <c r="F550" s="380"/>
      <c r="G550" s="127"/>
      <c r="H550" s="536"/>
      <c r="I550" s="536"/>
      <c r="J550" s="373"/>
      <c r="K550" s="537"/>
      <c r="L550" s="537"/>
      <c r="M550" s="538"/>
      <c r="N550" s="184"/>
      <c r="O550" s="184"/>
      <c r="P550" s="539"/>
    </row>
    <row r="551" spans="1:16" x14ac:dyDescent="0.35">
      <c r="A551" s="159"/>
      <c r="B551" s="180" t="s">
        <v>32</v>
      </c>
      <c r="C551" s="534" t="s">
        <v>785</v>
      </c>
      <c r="D551" s="535">
        <v>3400</v>
      </c>
      <c r="E551" s="380">
        <f>[1]!Table32353[[#This Row],[Mức giá theo Quyết định 46/2019/ QĐ-UBND]]*1.1</f>
        <v>3740.0000000000005</v>
      </c>
      <c r="F551" s="380">
        <f>[1]!Table32353[[#This Row],[Mức giá theo Quyết định 46/2019/ QĐ-UBND]]*1.3</f>
        <v>4420</v>
      </c>
      <c r="G551" s="127">
        <v>10200</v>
      </c>
      <c r="H551" s="536">
        <f>ROUND([1]!Table32353[[#This Row],[Mức giá theo Quyết định 46/2019/ QĐ-UBND]]*1.3,-2)</f>
        <v>4400</v>
      </c>
      <c r="I551" s="536">
        <f>ROUND([1]!Table32353[[#This Row],[Giá đất ở điều chỉnh, bổ sung]]*0.7,0)</f>
        <v>3080</v>
      </c>
      <c r="J551" s="373">
        <f>[1]!Table32353[[#This Row],[Giá đất ở điều chỉnh, bổ sung]]/[1]!Table32353[[#This Row],[Mức giá theo Quyết định 46/2019/ QĐ-UBND]]</f>
        <v>1.2941176470588236</v>
      </c>
      <c r="K551" s="537"/>
      <c r="L551" s="537">
        <f>[1]!Table32353[[#This Row],[Giá đất ở điều chỉnh, bổ sung]]/[1]!Table32353[[#This Row],[Mức giá theo Quyết định 46/2019/ QĐ-UBND]]</f>
        <v>1.2941176470588236</v>
      </c>
      <c r="M551" s="538"/>
      <c r="N551" s="184"/>
      <c r="O551" s="184"/>
      <c r="P551" s="539"/>
    </row>
    <row r="552" spans="1:16" x14ac:dyDescent="0.35">
      <c r="A552" s="159"/>
      <c r="B552" s="180" t="s">
        <v>35</v>
      </c>
      <c r="C552" s="534" t="s">
        <v>783</v>
      </c>
      <c r="D552" s="535">
        <v>2700</v>
      </c>
      <c r="E552" s="380">
        <f>[1]!Table32353[[#This Row],[Mức giá theo Quyết định 46/2019/ QĐ-UBND]]*1.1</f>
        <v>2970.0000000000005</v>
      </c>
      <c r="F552" s="380">
        <f>[1]!Table32353[[#This Row],[Mức giá theo Quyết định 46/2019/ QĐ-UBND]]*1.3</f>
        <v>3510</v>
      </c>
      <c r="G552" s="127">
        <v>8100</v>
      </c>
      <c r="H552" s="536">
        <f>ROUND([1]!Table32353[[#This Row],[Mức giá theo Quyết định 46/2019/ QĐ-UBND]]*1.3,-2)</f>
        <v>3500</v>
      </c>
      <c r="I552" s="536">
        <f>ROUND([1]!Table32353[[#This Row],[Giá đất ở điều chỉnh, bổ sung]]*0.7,0)</f>
        <v>2450</v>
      </c>
      <c r="J552" s="373">
        <f>[1]!Table32353[[#This Row],[Giá đất ở điều chỉnh, bổ sung]]/[1]!Table32353[[#This Row],[Mức giá theo Quyết định 46/2019/ QĐ-UBND]]</f>
        <v>1.2962962962962963</v>
      </c>
      <c r="K552" s="537"/>
      <c r="L552" s="537">
        <f>[1]!Table32353[[#This Row],[Giá đất ở điều chỉnh, bổ sung]]/[1]!Table32353[[#This Row],[Mức giá theo Quyết định 46/2019/ QĐ-UBND]]</f>
        <v>1.2962962962962963</v>
      </c>
      <c r="M552" s="538"/>
      <c r="N552" s="184"/>
      <c r="O552" s="184"/>
      <c r="P552" s="539"/>
    </row>
    <row r="553" spans="1:16" ht="31" x14ac:dyDescent="0.35">
      <c r="A553" s="159"/>
      <c r="B553" s="180">
        <v>8</v>
      </c>
      <c r="C553" s="549" t="s">
        <v>786</v>
      </c>
      <c r="D553" s="550"/>
      <c r="E553" s="380">
        <f>[1]!Table32353[[#This Row],[Mức giá theo Quyết định 46/2019/ QĐ-UBND]]*1.1</f>
        <v>0</v>
      </c>
      <c r="F553" s="380"/>
      <c r="G553" s="127"/>
      <c r="H553" s="536"/>
      <c r="I553" s="536"/>
      <c r="J553" s="373"/>
      <c r="K553" s="537"/>
      <c r="L553" s="537"/>
      <c r="M553" s="538" t="s">
        <v>788</v>
      </c>
      <c r="N553" s="184"/>
      <c r="O553" s="184"/>
      <c r="P553" s="539" t="s">
        <v>787</v>
      </c>
    </row>
    <row r="554" spans="1:16" x14ac:dyDescent="0.35">
      <c r="A554" s="159"/>
      <c r="B554" s="180" t="s">
        <v>624</v>
      </c>
      <c r="C554" s="534" t="s">
        <v>789</v>
      </c>
      <c r="D554" s="535">
        <v>4800</v>
      </c>
      <c r="E554" s="380">
        <f>[1]!Table32353[[#This Row],[Mức giá theo Quyết định 46/2019/ QĐ-UBND]]*1.1</f>
        <v>5280</v>
      </c>
      <c r="F554" s="380">
        <f>[1]!Table32353[[#This Row],[Mức giá theo Quyết định 46/2019/ QĐ-UBND]]*1.3</f>
        <v>6240</v>
      </c>
      <c r="G554" s="127">
        <v>14400</v>
      </c>
      <c r="H554" s="536">
        <f>ROUND([1]!Table32353[[#This Row],[Mức giá theo Quyết định 46/2019/ QĐ-UBND]]*1.3,-2)</f>
        <v>6200</v>
      </c>
      <c r="I554" s="536">
        <f>ROUND([1]!Table32353[[#This Row],[Giá đất ở điều chỉnh, bổ sung]]*0.7,0)</f>
        <v>4340</v>
      </c>
      <c r="J554" s="373">
        <f>[1]!Table32353[[#This Row],[Giá đất ở điều chỉnh, bổ sung]]/[1]!Table32353[[#This Row],[Mức giá theo Quyết định 46/2019/ QĐ-UBND]]</f>
        <v>1.2916666666666667</v>
      </c>
      <c r="K554" s="537"/>
      <c r="L554" s="537">
        <f>[1]!Table32353[[#This Row],[Giá đất ở điều chỉnh, bổ sung]]/[1]!Table32353[[#This Row],[Mức giá theo Quyết định 46/2019/ QĐ-UBND]]</f>
        <v>1.2916666666666667</v>
      </c>
      <c r="M554" s="538"/>
      <c r="N554" s="184"/>
      <c r="O554" s="184"/>
      <c r="P554" s="539"/>
    </row>
    <row r="555" spans="1:16" x14ac:dyDescent="0.35">
      <c r="A555" s="159"/>
      <c r="B555" s="180" t="s">
        <v>626</v>
      </c>
      <c r="C555" s="534" t="s">
        <v>790</v>
      </c>
      <c r="D555" s="535">
        <v>4200</v>
      </c>
      <c r="E555" s="380">
        <f>[1]!Table32353[[#This Row],[Mức giá theo Quyết định 46/2019/ QĐ-UBND]]*1.1</f>
        <v>4620</v>
      </c>
      <c r="F555" s="380">
        <f>[1]!Table32353[[#This Row],[Mức giá theo Quyết định 46/2019/ QĐ-UBND]]*1.3</f>
        <v>5460</v>
      </c>
      <c r="G555" s="127">
        <v>12600</v>
      </c>
      <c r="H555" s="536">
        <f>ROUND([1]!Table32353[[#This Row],[Mức giá theo Quyết định 46/2019/ QĐ-UBND]]*1.3,-2)</f>
        <v>5500</v>
      </c>
      <c r="I555" s="536">
        <f>ROUND([1]!Table32353[[#This Row],[Giá đất ở điều chỉnh, bổ sung]]*0.7,0)</f>
        <v>3850</v>
      </c>
      <c r="J555" s="373">
        <f>[1]!Table32353[[#This Row],[Giá đất ở điều chỉnh, bổ sung]]/[1]!Table32353[[#This Row],[Mức giá theo Quyết định 46/2019/ QĐ-UBND]]</f>
        <v>1.3095238095238095</v>
      </c>
      <c r="K555" s="537"/>
      <c r="L555" s="537">
        <f>[1]!Table32353[[#This Row],[Giá đất ở điều chỉnh, bổ sung]]/[1]!Table32353[[#This Row],[Mức giá theo Quyết định 46/2019/ QĐ-UBND]]</f>
        <v>1.3095238095238095</v>
      </c>
      <c r="M555" s="538"/>
      <c r="N555" s="184"/>
      <c r="O555" s="184"/>
      <c r="P555" s="539"/>
    </row>
    <row r="556" spans="1:16" ht="28" x14ac:dyDescent="0.35">
      <c r="A556" s="159"/>
      <c r="B556" s="180">
        <v>9</v>
      </c>
      <c r="C556" s="549" t="s">
        <v>791</v>
      </c>
      <c r="D556" s="550"/>
      <c r="E556" s="380">
        <f>[1]!Table32353[[#This Row],[Mức giá theo Quyết định 46/2019/ QĐ-UBND]]*1.1</f>
        <v>0</v>
      </c>
      <c r="F556" s="380"/>
      <c r="G556" s="127"/>
      <c r="H556" s="536"/>
      <c r="I556" s="536"/>
      <c r="J556" s="373"/>
      <c r="K556" s="537"/>
      <c r="L556" s="537"/>
      <c r="M556" s="538" t="s">
        <v>793</v>
      </c>
      <c r="N556" s="184"/>
      <c r="O556" s="184"/>
      <c r="P556" s="539" t="s">
        <v>792</v>
      </c>
    </row>
    <row r="557" spans="1:16" x14ac:dyDescent="0.35">
      <c r="A557" s="159"/>
      <c r="B557" s="180" t="s">
        <v>522</v>
      </c>
      <c r="C557" s="534" t="s">
        <v>785</v>
      </c>
      <c r="D557" s="535">
        <v>3000</v>
      </c>
      <c r="E557" s="380">
        <f>[1]!Table32353[[#This Row],[Mức giá theo Quyết định 46/2019/ QĐ-UBND]]*1.1</f>
        <v>3300.0000000000005</v>
      </c>
      <c r="F557" s="380">
        <f>[1]!Table32353[[#This Row],[Mức giá theo Quyết định 46/2019/ QĐ-UBND]]*1.3</f>
        <v>3900</v>
      </c>
      <c r="G557" s="127">
        <v>9000</v>
      </c>
      <c r="H557" s="536">
        <f>ROUND([1]!Table32353[[#This Row],[Mức giá theo Quyết định 46/2019/ QĐ-UBND]]*1.3,-2)</f>
        <v>3900</v>
      </c>
      <c r="I557" s="536">
        <f>ROUND([1]!Table32353[[#This Row],[Giá đất ở điều chỉnh, bổ sung]]*0.7,0)</f>
        <v>2730</v>
      </c>
      <c r="J557" s="373">
        <f>[1]!Table32353[[#This Row],[Giá đất ở điều chỉnh, bổ sung]]/[1]!Table32353[[#This Row],[Mức giá theo Quyết định 46/2019/ QĐ-UBND]]</f>
        <v>1.3</v>
      </c>
      <c r="K557" s="537"/>
      <c r="L557" s="537">
        <f>[1]!Table32353[[#This Row],[Giá đất ở điều chỉnh, bổ sung]]/[1]!Table32353[[#This Row],[Mức giá theo Quyết định 46/2019/ QĐ-UBND]]</f>
        <v>1.3</v>
      </c>
      <c r="M557" s="538"/>
      <c r="N557" s="184"/>
      <c r="O557" s="184"/>
      <c r="P557" s="539"/>
    </row>
    <row r="558" spans="1:16" x14ac:dyDescent="0.35">
      <c r="A558" s="159"/>
      <c r="B558" s="180" t="s">
        <v>523</v>
      </c>
      <c r="C558" s="534" t="s">
        <v>783</v>
      </c>
      <c r="D558" s="535">
        <v>2500</v>
      </c>
      <c r="E558" s="380">
        <f>[1]!Table32353[[#This Row],[Mức giá theo Quyết định 46/2019/ QĐ-UBND]]*1.1</f>
        <v>2750</v>
      </c>
      <c r="F558" s="380">
        <f>[1]!Table32353[[#This Row],[Mức giá theo Quyết định 46/2019/ QĐ-UBND]]*1.3</f>
        <v>3250</v>
      </c>
      <c r="G558" s="127">
        <v>7500</v>
      </c>
      <c r="H558" s="536">
        <f>ROUND([1]!Table32353[[#This Row],[Mức giá theo Quyết định 46/2019/ QĐ-UBND]]*1.3,-2)</f>
        <v>3300</v>
      </c>
      <c r="I558" s="536">
        <f>ROUND([1]!Table32353[[#This Row],[Giá đất ở điều chỉnh, bổ sung]]*0.7,0)</f>
        <v>2310</v>
      </c>
      <c r="J558" s="373">
        <f>[1]!Table32353[[#This Row],[Giá đất ở điều chỉnh, bổ sung]]/[1]!Table32353[[#This Row],[Mức giá theo Quyết định 46/2019/ QĐ-UBND]]</f>
        <v>1.32</v>
      </c>
      <c r="K558" s="537"/>
      <c r="L558" s="537">
        <f>[1]!Table32353[[#This Row],[Giá đất ở điều chỉnh, bổ sung]]/[1]!Table32353[[#This Row],[Mức giá theo Quyết định 46/2019/ QĐ-UBND]]</f>
        <v>1.32</v>
      </c>
      <c r="M558" s="538"/>
      <c r="N558" s="184"/>
      <c r="O558" s="184"/>
      <c r="P558" s="539"/>
    </row>
    <row r="559" spans="1:16" ht="28" x14ac:dyDescent="0.35">
      <c r="A559" s="159"/>
      <c r="B559" s="180">
        <v>10</v>
      </c>
      <c r="C559" s="534" t="s">
        <v>794</v>
      </c>
      <c r="D559" s="535"/>
      <c r="E559" s="380">
        <f>[1]!Table32353[[#This Row],[Mức giá theo Quyết định 46/2019/ QĐ-UBND]]*1.1</f>
        <v>0</v>
      </c>
      <c r="F559" s="380">
        <f>[1]!Table32353[[#This Row],[Mức giá theo Quyết định 46/2019/ QĐ-UBND]]*1.3</f>
        <v>0</v>
      </c>
      <c r="G559" s="127">
        <v>12600</v>
      </c>
      <c r="H559" s="536"/>
      <c r="I559" s="536"/>
      <c r="J559" s="373"/>
      <c r="K559" s="537"/>
      <c r="L559" s="537"/>
      <c r="M559" s="563" t="s">
        <v>796</v>
      </c>
      <c r="N559" s="184"/>
      <c r="O559" s="184"/>
      <c r="P559" s="564" t="s">
        <v>795</v>
      </c>
    </row>
    <row r="560" spans="1:16" x14ac:dyDescent="0.35">
      <c r="A560" s="159"/>
      <c r="B560" s="159" t="s">
        <v>525</v>
      </c>
      <c r="C560" s="534" t="s">
        <v>797</v>
      </c>
      <c r="D560" s="541">
        <v>4200</v>
      </c>
      <c r="E560" s="186"/>
      <c r="F560" s="379">
        <f>[1]!Table32353[[#This Row],[Mức giá theo Quyết định 46/2019/ QĐ-UBND]]*1.3</f>
        <v>5460</v>
      </c>
      <c r="G560" s="542"/>
      <c r="H560" s="536">
        <f>ROUND([1]!Table32353[[#This Row],[Mức giá theo Quyết định 46/2019/ QĐ-UBND]]*1.3,-2)</f>
        <v>5500</v>
      </c>
      <c r="I560" s="536">
        <f>ROUND([1]!Table32353[[#This Row],[Giá đất ở điều chỉnh, bổ sung]]*0.7,0)</f>
        <v>3850</v>
      </c>
      <c r="J560" s="373">
        <f>[1]!Table32353[[#This Row],[Giá đất ở điều chỉnh, bổ sung]]/[1]!Table32353[[#This Row],[Mức giá theo Quyết định 46/2019/ QĐ-UBND]]</f>
        <v>1.3095238095238095</v>
      </c>
      <c r="K560" s="543"/>
      <c r="L560" s="543">
        <f>[1]!Table32353[[#This Row],[Giá đất ở điều chỉnh, bổ sung]]/[1]!Table32353[[#This Row],[Mức giá theo Quyết định 46/2019/ QĐ-UBND]]</f>
        <v>1.3095238095238095</v>
      </c>
      <c r="M560" s="547"/>
      <c r="N560" s="184"/>
      <c r="O560" s="184"/>
      <c r="P560" s="548"/>
    </row>
    <row r="561" spans="1:16" x14ac:dyDescent="0.35">
      <c r="A561" s="159"/>
      <c r="B561" s="180" t="s">
        <v>526</v>
      </c>
      <c r="C561" s="549" t="s">
        <v>798</v>
      </c>
      <c r="D561" s="550"/>
      <c r="E561" s="380">
        <f>[1]!Table32353[[#This Row],[Mức giá theo Quyết định 46/2019/ QĐ-UBND]]*1.1</f>
        <v>0</v>
      </c>
      <c r="F561" s="380">
        <f>[1]!Table32353[[#This Row],[Mức giá theo Quyết định 46/2019/ QĐ-UBND]]*1.3</f>
        <v>0</v>
      </c>
      <c r="G561" s="127">
        <v>8000</v>
      </c>
      <c r="H561" s="536">
        <v>5200</v>
      </c>
      <c r="I561" s="536">
        <f>ROUND([1]!Table32353[[#This Row],[Giá đất ở điều chỉnh, bổ sung]]*0.7,0)</f>
        <v>3640</v>
      </c>
      <c r="J561" s="373" t="e">
        <f>[1]!Table32353[[#This Row],[Giá đất ở điều chỉnh, bổ sung]]/[1]!Table32353[[#This Row],[Mức giá theo Quyết định 46/2019/ QĐ-UBND]]</f>
        <v>#DIV/0!</v>
      </c>
      <c r="K561" s="537"/>
      <c r="L561" s="537"/>
      <c r="M561" s="538"/>
      <c r="N561" s="184"/>
      <c r="O561" s="184"/>
      <c r="P561" s="539"/>
    </row>
    <row r="562" spans="1:16" x14ac:dyDescent="0.35">
      <c r="A562" s="159"/>
      <c r="B562" s="180" t="s">
        <v>527</v>
      </c>
      <c r="C562" s="549" t="s">
        <v>799</v>
      </c>
      <c r="D562" s="550"/>
      <c r="E562" s="380">
        <f>[1]!Table32353[[#This Row],[Mức giá theo Quyết định 46/2019/ QĐ-UBND]]*1.1</f>
        <v>0</v>
      </c>
      <c r="F562" s="380">
        <f>[1]!Table32353[[#This Row],[Mức giá theo Quyết định 46/2019/ QĐ-UBND]]*1.3</f>
        <v>0</v>
      </c>
      <c r="G562" s="127">
        <v>9000</v>
      </c>
      <c r="H562" s="536">
        <v>5000</v>
      </c>
      <c r="I562" s="536">
        <f>ROUND([1]!Table32353[[#This Row],[Giá đất ở điều chỉnh, bổ sung]]*0.7,0)</f>
        <v>3500</v>
      </c>
      <c r="J562" s="373" t="e">
        <f>[1]!Table32353[[#This Row],[Giá đất ở điều chỉnh, bổ sung]]/[1]!Table32353[[#This Row],[Mức giá theo Quyết định 46/2019/ QĐ-UBND]]</f>
        <v>#DIV/0!</v>
      </c>
      <c r="K562" s="537"/>
      <c r="L562" s="537"/>
      <c r="M562" s="538"/>
      <c r="N562" s="184"/>
      <c r="O562" s="184"/>
      <c r="P562" s="539"/>
    </row>
    <row r="563" spans="1:16" ht="31" x14ac:dyDescent="0.35">
      <c r="A563" s="159"/>
      <c r="B563" s="180" t="s">
        <v>800</v>
      </c>
      <c r="C563" s="549" t="s">
        <v>801</v>
      </c>
      <c r="D563" s="550"/>
      <c r="E563" s="380">
        <f>[1]!Table32353[[#This Row],[Mức giá theo Quyết định 46/2019/ QĐ-UBND]]*1.1</f>
        <v>0</v>
      </c>
      <c r="F563" s="380">
        <f>[1]!Table32353[[#This Row],[Mức giá theo Quyết định 46/2019/ QĐ-UBND]]*1.3</f>
        <v>0</v>
      </c>
      <c r="G563" s="127">
        <v>10000</v>
      </c>
      <c r="H563" s="536">
        <v>4500</v>
      </c>
      <c r="I563" s="536">
        <f>ROUND([1]!Table32353[[#This Row],[Giá đất ở điều chỉnh, bổ sung]]*0.7,0)</f>
        <v>3150</v>
      </c>
      <c r="J563" s="373" t="e">
        <f>[1]!Table32353[[#This Row],[Giá đất ở điều chỉnh, bổ sung]]/[1]!Table32353[[#This Row],[Mức giá theo Quyết định 46/2019/ QĐ-UBND]]</f>
        <v>#DIV/0!</v>
      </c>
      <c r="K563" s="537"/>
      <c r="L563" s="537"/>
      <c r="M563" s="538"/>
      <c r="N563" s="154"/>
      <c r="O563" s="154"/>
      <c r="P563" s="539"/>
    </row>
    <row r="564" spans="1:16" ht="45" x14ac:dyDescent="0.35">
      <c r="A564" s="159"/>
      <c r="B564" s="392" t="s">
        <v>802</v>
      </c>
      <c r="C564" s="529" t="s">
        <v>803</v>
      </c>
      <c r="D564" s="530"/>
      <c r="E564" s="380">
        <f>[1]!Table32353[[#This Row],[Mức giá theo Quyết định 46/2019/ QĐ-UBND]]*1.1</f>
        <v>0</v>
      </c>
      <c r="F564" s="380"/>
      <c r="G564" s="127"/>
      <c r="H564" s="536"/>
      <c r="I564" s="536"/>
      <c r="J564" s="373"/>
      <c r="K564" s="537"/>
      <c r="L564" s="537"/>
      <c r="M564" s="532"/>
      <c r="N564" s="184"/>
      <c r="O564" s="184"/>
      <c r="P564" s="533"/>
    </row>
    <row r="565" spans="1:16" ht="31" x14ac:dyDescent="0.35">
      <c r="A565" s="159"/>
      <c r="B565" s="180">
        <v>1</v>
      </c>
      <c r="C565" s="534" t="s">
        <v>804</v>
      </c>
      <c r="D565" s="535">
        <v>7200</v>
      </c>
      <c r="E565" s="380">
        <f>[1]!Table32353[[#This Row],[Mức giá theo Quyết định 46/2019/ QĐ-UBND]]*1.1</f>
        <v>7920.0000000000009</v>
      </c>
      <c r="F565" s="380">
        <f>[1]!Table32353[[#This Row],[Mức giá theo Quyết định 46/2019/ QĐ-UBND]]*1.3</f>
        <v>9360</v>
      </c>
      <c r="G565" s="127">
        <v>28800</v>
      </c>
      <c r="H565" s="536">
        <f>ROUND([1]!Table32353[[#This Row],[Mức giá theo Quyết định 46/2019/ QĐ-UBND]]*1.3,-2)</f>
        <v>9400</v>
      </c>
      <c r="I565" s="536">
        <f>ROUND([1]!Table32353[[#This Row],[Giá đất ở điều chỉnh, bổ sung]]*0.7,0)</f>
        <v>6580</v>
      </c>
      <c r="J565" s="373">
        <f>[1]!Table32353[[#This Row],[Giá đất ở điều chỉnh, bổ sung]]/[1]!Table32353[[#This Row],[Mức giá theo Quyết định 46/2019/ QĐ-UBND]]</f>
        <v>1.3055555555555556</v>
      </c>
      <c r="K565" s="537"/>
      <c r="L565" s="537">
        <f>[1]!Table32353[[#This Row],[Giá đất ở điều chỉnh, bổ sung]]/[1]!Table32353[[#This Row],[Mức giá theo Quyết định 46/2019/ QĐ-UBND]]</f>
        <v>1.3055555555555556</v>
      </c>
      <c r="M565" s="538"/>
      <c r="N565" s="184"/>
      <c r="O565" s="184"/>
      <c r="P565" s="539"/>
    </row>
    <row r="566" spans="1:16" ht="31" x14ac:dyDescent="0.35">
      <c r="A566" s="159"/>
      <c r="B566" s="180">
        <v>2</v>
      </c>
      <c r="C566" s="534" t="s">
        <v>805</v>
      </c>
      <c r="D566" s="535">
        <v>6000</v>
      </c>
      <c r="E566" s="380">
        <f>[1]!Table32353[[#This Row],[Mức giá theo Quyết định 46/2019/ QĐ-UBND]]*1.1</f>
        <v>6600.0000000000009</v>
      </c>
      <c r="F566" s="380">
        <f>[1]!Table32353[[#This Row],[Mức giá theo Quyết định 46/2019/ QĐ-UBND]]*1.3</f>
        <v>7800</v>
      </c>
      <c r="G566" s="127">
        <v>24000</v>
      </c>
      <c r="H566" s="536">
        <f>ROUND([1]!Table32353[[#This Row],[Mức giá theo Quyết định 46/2019/ QĐ-UBND]]*1.3,-2)</f>
        <v>7800</v>
      </c>
      <c r="I566" s="536">
        <f>ROUND([1]!Table32353[[#This Row],[Giá đất ở điều chỉnh, bổ sung]]*0.7,0)</f>
        <v>5460</v>
      </c>
      <c r="J566" s="373">
        <f>[1]!Table32353[[#This Row],[Giá đất ở điều chỉnh, bổ sung]]/[1]!Table32353[[#This Row],[Mức giá theo Quyết định 46/2019/ QĐ-UBND]]</f>
        <v>1.3</v>
      </c>
      <c r="K566" s="537"/>
      <c r="L566" s="537">
        <f>[1]!Table32353[[#This Row],[Giá đất ở điều chỉnh, bổ sung]]/[1]!Table32353[[#This Row],[Mức giá theo Quyết định 46/2019/ QĐ-UBND]]</f>
        <v>1.3</v>
      </c>
      <c r="M566" s="538"/>
      <c r="N566" s="184"/>
      <c r="O566" s="184"/>
      <c r="P566" s="539"/>
    </row>
    <row r="567" spans="1:16" ht="31" x14ac:dyDescent="0.35">
      <c r="A567" s="159"/>
      <c r="B567" s="180">
        <v>3</v>
      </c>
      <c r="C567" s="534" t="s">
        <v>5381</v>
      </c>
      <c r="D567" s="535">
        <v>4800</v>
      </c>
      <c r="E567" s="380">
        <f>[1]!Table32353[[#This Row],[Mức giá theo Quyết định 46/2019/ QĐ-UBND]]*1.1</f>
        <v>5280</v>
      </c>
      <c r="F567" s="380">
        <f>[1]!Table32353[[#This Row],[Mức giá theo Quyết định 46/2019/ QĐ-UBND]]*1.3</f>
        <v>6240</v>
      </c>
      <c r="G567" s="127">
        <v>19200</v>
      </c>
      <c r="H567" s="536">
        <f>ROUND([1]!Table32353[[#This Row],[Mức giá theo Quyết định 46/2019/ QĐ-UBND]]*1.3,-2)</f>
        <v>6200</v>
      </c>
      <c r="I567" s="536">
        <f>ROUND([1]!Table32353[[#This Row],[Giá đất ở điều chỉnh, bổ sung]]*0.7,0)</f>
        <v>4340</v>
      </c>
      <c r="J567" s="373">
        <f>[1]!Table32353[[#This Row],[Giá đất ở điều chỉnh, bổ sung]]/[1]!Table32353[[#This Row],[Mức giá theo Quyết định 46/2019/ QĐ-UBND]]</f>
        <v>1.2916666666666667</v>
      </c>
      <c r="K567" s="537"/>
      <c r="L567" s="537">
        <f>[1]!Table32353[[#This Row],[Giá đất ở điều chỉnh, bổ sung]]/[1]!Table32353[[#This Row],[Mức giá theo Quyết định 46/2019/ QĐ-UBND]]</f>
        <v>1.2916666666666667</v>
      </c>
      <c r="M567" s="538"/>
      <c r="N567" s="184"/>
      <c r="O567" s="184"/>
      <c r="P567" s="539"/>
    </row>
    <row r="568" spans="1:16" ht="31" x14ac:dyDescent="0.35">
      <c r="A568" s="159"/>
      <c r="B568" s="180">
        <v>4</v>
      </c>
      <c r="C568" s="534" t="s">
        <v>806</v>
      </c>
      <c r="D568" s="535">
        <v>3600</v>
      </c>
      <c r="E568" s="380">
        <f>[1]!Table32353[[#This Row],[Mức giá theo Quyết định 46/2019/ QĐ-UBND]]*1.1</f>
        <v>3960.0000000000005</v>
      </c>
      <c r="F568" s="380">
        <f>[1]!Table32353[[#This Row],[Mức giá theo Quyết định 46/2019/ QĐ-UBND]]*1.3</f>
        <v>4680</v>
      </c>
      <c r="G568" s="127">
        <v>14400</v>
      </c>
      <c r="H568" s="536">
        <f>ROUND([1]!Table32353[[#This Row],[Mức giá theo Quyết định 46/2019/ QĐ-UBND]]*1.3,-2)</f>
        <v>4700</v>
      </c>
      <c r="I568" s="536">
        <f>ROUND([1]!Table32353[[#This Row],[Giá đất ở điều chỉnh, bổ sung]]*0.7,0)</f>
        <v>3290</v>
      </c>
      <c r="J568" s="373">
        <f>[1]!Table32353[[#This Row],[Giá đất ở điều chỉnh, bổ sung]]/[1]!Table32353[[#This Row],[Mức giá theo Quyết định 46/2019/ QĐ-UBND]]</f>
        <v>1.3055555555555556</v>
      </c>
      <c r="K568" s="537"/>
      <c r="L568" s="537">
        <f>[1]!Table32353[[#This Row],[Giá đất ở điều chỉnh, bổ sung]]/[1]!Table32353[[#This Row],[Mức giá theo Quyết định 46/2019/ QĐ-UBND]]</f>
        <v>1.3055555555555556</v>
      </c>
      <c r="M568" s="538"/>
      <c r="N568" s="184"/>
      <c r="O568" s="184"/>
      <c r="P568" s="539"/>
    </row>
    <row r="569" spans="1:16" x14ac:dyDescent="0.35">
      <c r="A569" s="159"/>
      <c r="B569" s="180"/>
      <c r="C569" s="529" t="s">
        <v>16</v>
      </c>
      <c r="D569" s="530"/>
      <c r="E569" s="380">
        <f>[1]!Table32353[[#This Row],[Mức giá theo Quyết định 46/2019/ QĐ-UBND]]*1.1</f>
        <v>0</v>
      </c>
      <c r="F569" s="380"/>
      <c r="G569" s="127"/>
      <c r="H569" s="536"/>
      <c r="I569" s="536"/>
      <c r="J569" s="373"/>
      <c r="K569" s="537"/>
      <c r="L569" s="537"/>
      <c r="M569" s="538"/>
      <c r="N569" s="184"/>
      <c r="O569" s="184"/>
      <c r="P569" s="539"/>
    </row>
    <row r="570" spans="1:16" ht="31" x14ac:dyDescent="0.35">
      <c r="A570" s="159"/>
      <c r="B570" s="180">
        <v>1</v>
      </c>
      <c r="C570" s="534" t="s">
        <v>807</v>
      </c>
      <c r="D570" s="535">
        <v>4400</v>
      </c>
      <c r="E570" s="380">
        <f>[1]!Table32353[[#This Row],[Mức giá theo Quyết định 46/2019/ QĐ-UBND]]*1.1</f>
        <v>4840</v>
      </c>
      <c r="F570" s="380">
        <f>[1]!Table32353[[#This Row],[Mức giá theo Quyết định 46/2019/ QĐ-UBND]]*1.3</f>
        <v>5720</v>
      </c>
      <c r="G570" s="127">
        <v>17600</v>
      </c>
      <c r="H570" s="536">
        <f>ROUND([1]!Table32353[[#This Row],[Mức giá theo Quyết định 46/2019/ QĐ-UBND]]*1.3,-2)</f>
        <v>5700</v>
      </c>
      <c r="I570" s="536">
        <f>ROUND([1]!Table32353[[#This Row],[Giá đất ở điều chỉnh, bổ sung]]*0.7,0)</f>
        <v>3990</v>
      </c>
      <c r="J570" s="373">
        <f>[1]!Table32353[[#This Row],[Giá đất ở điều chỉnh, bổ sung]]/[1]!Table32353[[#This Row],[Mức giá theo Quyết định 46/2019/ QĐ-UBND]]</f>
        <v>1.2954545454545454</v>
      </c>
      <c r="K570" s="537"/>
      <c r="L570" s="537">
        <f>[1]!Table32353[[#This Row],[Giá đất ở điều chỉnh, bổ sung]]/[1]!Table32353[[#This Row],[Mức giá theo Quyết định 46/2019/ QĐ-UBND]]</f>
        <v>1.2954545454545454</v>
      </c>
      <c r="M570" s="538"/>
      <c r="N570" s="184"/>
      <c r="O570" s="184"/>
      <c r="P570" s="539"/>
    </row>
    <row r="571" spans="1:16" ht="31" x14ac:dyDescent="0.35">
      <c r="A571" s="159"/>
      <c r="B571" s="180">
        <v>2</v>
      </c>
      <c r="C571" s="534" t="s">
        <v>808</v>
      </c>
      <c r="D571" s="535">
        <v>4200</v>
      </c>
      <c r="E571" s="380">
        <f>[1]!Table32353[[#This Row],[Mức giá theo Quyết định 46/2019/ QĐ-UBND]]*1.1</f>
        <v>4620</v>
      </c>
      <c r="F571" s="380">
        <f>[1]!Table32353[[#This Row],[Mức giá theo Quyết định 46/2019/ QĐ-UBND]]*1.3</f>
        <v>5460</v>
      </c>
      <c r="G571" s="127">
        <v>16800</v>
      </c>
      <c r="H571" s="536">
        <f>ROUND([1]!Table32353[[#This Row],[Mức giá theo Quyết định 46/2019/ QĐ-UBND]]*1.3,-2)</f>
        <v>5500</v>
      </c>
      <c r="I571" s="536">
        <f>ROUND([1]!Table32353[[#This Row],[Giá đất ở điều chỉnh, bổ sung]]*0.7,0)</f>
        <v>3850</v>
      </c>
      <c r="J571" s="373">
        <f>[1]!Table32353[[#This Row],[Giá đất ở điều chỉnh, bổ sung]]/[1]!Table32353[[#This Row],[Mức giá theo Quyết định 46/2019/ QĐ-UBND]]</f>
        <v>1.3095238095238095</v>
      </c>
      <c r="K571" s="537"/>
      <c r="L571" s="537">
        <f>[1]!Table32353[[#This Row],[Giá đất ở điều chỉnh, bổ sung]]/[1]!Table32353[[#This Row],[Mức giá theo Quyết định 46/2019/ QĐ-UBND]]</f>
        <v>1.3095238095238095</v>
      </c>
      <c r="M571" s="538"/>
      <c r="N571" s="184"/>
      <c r="O571" s="184"/>
      <c r="P571" s="539"/>
    </row>
    <row r="572" spans="1:16" x14ac:dyDescent="0.35">
      <c r="A572" s="159"/>
      <c r="B572" s="180"/>
      <c r="C572" s="65" t="s">
        <v>809</v>
      </c>
      <c r="D572" s="371"/>
      <c r="E572" s="380">
        <f>[1]!Table32353[[#This Row],[Mức giá theo Quyết định 46/2019/ QĐ-UBND]]*1.1</f>
        <v>0</v>
      </c>
      <c r="F572" s="380"/>
      <c r="G572" s="127">
        <v>10000</v>
      </c>
      <c r="H572" s="536"/>
      <c r="I572" s="536"/>
      <c r="J572" s="373"/>
      <c r="K572" s="537"/>
      <c r="L572" s="537"/>
      <c r="M572" s="538"/>
      <c r="N572" s="184"/>
      <c r="O572" s="184"/>
      <c r="P572" s="539"/>
    </row>
    <row r="573" spans="1:16" ht="28" x14ac:dyDescent="0.35">
      <c r="A573" s="159"/>
      <c r="B573" s="180">
        <v>3</v>
      </c>
      <c r="C573" s="534" t="s">
        <v>810</v>
      </c>
      <c r="D573" s="535">
        <v>2700</v>
      </c>
      <c r="E573" s="380">
        <f>[1]!Table32353[[#This Row],[Mức giá theo Quyết định 46/2019/ QĐ-UBND]]*1.1</f>
        <v>2970.0000000000005</v>
      </c>
      <c r="F573" s="380">
        <f>[1]!Table32353[[#This Row],[Mức giá theo Quyết định 46/2019/ QĐ-UBND]]*1.3</f>
        <v>3510</v>
      </c>
      <c r="G573" s="127">
        <v>10800</v>
      </c>
      <c r="H573" s="536">
        <f>ROUND([1]!Table32353[[#This Row],[Mức giá theo Quyết định 46/2019/ QĐ-UBND]]*1.3,-2)</f>
        <v>3500</v>
      </c>
      <c r="I573" s="536">
        <f>ROUND([1]!Table32353[[#This Row],[Giá đất ở điều chỉnh, bổ sung]]*0.7,0)</f>
        <v>2450</v>
      </c>
      <c r="J573" s="373">
        <f>[1]!Table32353[[#This Row],[Giá đất ở điều chỉnh, bổ sung]]/[1]!Table32353[[#This Row],[Mức giá theo Quyết định 46/2019/ QĐ-UBND]]</f>
        <v>1.2962962962962963</v>
      </c>
      <c r="K573" s="537"/>
      <c r="L573" s="537">
        <f>[1]!Table32353[[#This Row],[Giá đất ở điều chỉnh, bổ sung]]/[1]!Table32353[[#This Row],[Mức giá theo Quyết định 46/2019/ QĐ-UBND]]</f>
        <v>1.2962962962962963</v>
      </c>
      <c r="M573" s="538" t="s">
        <v>812</v>
      </c>
      <c r="N573" s="184"/>
      <c r="O573" s="184"/>
      <c r="P573" s="539" t="s">
        <v>811</v>
      </c>
    </row>
    <row r="574" spans="1:16" ht="28" x14ac:dyDescent="0.35">
      <c r="A574" s="159"/>
      <c r="B574" s="180">
        <v>4</v>
      </c>
      <c r="C574" s="534" t="s">
        <v>813</v>
      </c>
      <c r="D574" s="535">
        <v>2700</v>
      </c>
      <c r="E574" s="380">
        <f>[1]!Table32353[[#This Row],[Mức giá theo Quyết định 46/2019/ QĐ-UBND]]*1.1</f>
        <v>2970.0000000000005</v>
      </c>
      <c r="F574" s="380">
        <f>[1]!Table32353[[#This Row],[Mức giá theo Quyết định 46/2019/ QĐ-UBND]]*1.3</f>
        <v>3510</v>
      </c>
      <c r="G574" s="127">
        <v>10800</v>
      </c>
      <c r="H574" s="536">
        <f>ROUND([1]!Table32353[[#This Row],[Mức giá theo Quyết định 46/2019/ QĐ-UBND]]*1.3,-2)</f>
        <v>3500</v>
      </c>
      <c r="I574" s="536">
        <f>ROUND([1]!Table32353[[#This Row],[Giá đất ở điều chỉnh, bổ sung]]*0.7,0)</f>
        <v>2450</v>
      </c>
      <c r="J574" s="373">
        <f>[1]!Table32353[[#This Row],[Giá đất ở điều chỉnh, bổ sung]]/[1]!Table32353[[#This Row],[Mức giá theo Quyết định 46/2019/ QĐ-UBND]]</f>
        <v>1.2962962962962963</v>
      </c>
      <c r="K574" s="537"/>
      <c r="L574" s="537">
        <f>[1]!Table32353[[#This Row],[Giá đất ở điều chỉnh, bổ sung]]/[1]!Table32353[[#This Row],[Mức giá theo Quyết định 46/2019/ QĐ-UBND]]</f>
        <v>1.2962962962962963</v>
      </c>
      <c r="M574" s="538" t="s">
        <v>815</v>
      </c>
      <c r="N574" s="184"/>
      <c r="O574" s="184"/>
      <c r="P574" s="539" t="s">
        <v>814</v>
      </c>
    </row>
    <row r="575" spans="1:16" x14ac:dyDescent="0.35">
      <c r="A575" s="159"/>
      <c r="B575" s="180">
        <v>5</v>
      </c>
      <c r="C575" s="534" t="s">
        <v>816</v>
      </c>
      <c r="D575" s="535">
        <v>2500</v>
      </c>
      <c r="E575" s="380">
        <f>[1]!Table32353[[#This Row],[Mức giá theo Quyết định 46/2019/ QĐ-UBND]]*1.1</f>
        <v>2750</v>
      </c>
      <c r="F575" s="380">
        <f>[1]!Table32353[[#This Row],[Mức giá theo Quyết định 46/2019/ QĐ-UBND]]*1.3</f>
        <v>3250</v>
      </c>
      <c r="G575" s="127">
        <v>10000</v>
      </c>
      <c r="H575" s="536">
        <f>ROUND([1]!Table32353[[#This Row],[Mức giá theo Quyết định 46/2019/ QĐ-UBND]]*1.35,-2)</f>
        <v>3400</v>
      </c>
      <c r="I575" s="536">
        <f>ROUND([1]!Table32353[[#This Row],[Giá đất ở điều chỉnh, bổ sung]]*0.7,0)</f>
        <v>2380</v>
      </c>
      <c r="J575" s="373">
        <f>[1]!Table32353[[#This Row],[Giá đất ở điều chỉnh, bổ sung]]/[1]!Table32353[[#This Row],[Mức giá theo Quyết định 46/2019/ QĐ-UBND]]</f>
        <v>1.36</v>
      </c>
      <c r="K575" s="540" t="s">
        <v>817</v>
      </c>
      <c r="L575" s="540">
        <f>[1]!Table32353[[#This Row],[Giá đất ở điều chỉnh, bổ sung]]/[1]!Table32353[[#This Row],[Mức giá theo Quyết định 46/2019/ QĐ-UBND]]</f>
        <v>1.36</v>
      </c>
      <c r="M575" s="538" t="s">
        <v>819</v>
      </c>
      <c r="N575" s="184"/>
      <c r="O575" s="184"/>
      <c r="P575" s="539" t="s">
        <v>818</v>
      </c>
    </row>
    <row r="576" spans="1:16" x14ac:dyDescent="0.35">
      <c r="A576" s="159"/>
      <c r="B576" s="180">
        <v>6</v>
      </c>
      <c r="C576" s="534" t="s">
        <v>820</v>
      </c>
      <c r="D576" s="535">
        <v>2700</v>
      </c>
      <c r="E576" s="380">
        <f>[1]!Table32353[[#This Row],[Mức giá theo Quyết định 46/2019/ QĐ-UBND]]*1.1</f>
        <v>2970.0000000000005</v>
      </c>
      <c r="F576" s="380">
        <f>[1]!Table32353[[#This Row],[Mức giá theo Quyết định 46/2019/ QĐ-UBND]]*1.3</f>
        <v>3510</v>
      </c>
      <c r="G576" s="127">
        <v>10800</v>
      </c>
      <c r="H576" s="536">
        <f>ROUND([1]!Table32353[[#This Row],[Mức giá theo Quyết định 46/2019/ QĐ-UBND]]*1.3,-2)</f>
        <v>3500</v>
      </c>
      <c r="I576" s="536">
        <f>ROUND([1]!Table32353[[#This Row],[Giá đất ở điều chỉnh, bổ sung]]*0.7,0)</f>
        <v>2450</v>
      </c>
      <c r="J576" s="373">
        <f>[1]!Table32353[[#This Row],[Giá đất ở điều chỉnh, bổ sung]]/[1]!Table32353[[#This Row],[Mức giá theo Quyết định 46/2019/ QĐ-UBND]]</f>
        <v>1.2962962962962963</v>
      </c>
      <c r="K576" s="537"/>
      <c r="L576" s="537">
        <f>[1]!Table32353[[#This Row],[Giá đất ở điều chỉnh, bổ sung]]/[1]!Table32353[[#This Row],[Mức giá theo Quyết định 46/2019/ QĐ-UBND]]</f>
        <v>1.2962962962962963</v>
      </c>
      <c r="M576" s="538" t="s">
        <v>822</v>
      </c>
      <c r="N576" s="184"/>
      <c r="O576" s="184"/>
      <c r="P576" s="539" t="s">
        <v>821</v>
      </c>
    </row>
    <row r="577" spans="1:16" x14ac:dyDescent="0.35">
      <c r="A577" s="159"/>
      <c r="B577" s="180"/>
      <c r="C577" s="65" t="s">
        <v>823</v>
      </c>
      <c r="D577" s="371"/>
      <c r="E577" s="380">
        <f>[1]!Table32353[[#This Row],[Mức giá theo Quyết định 46/2019/ QĐ-UBND]]*1.1</f>
        <v>0</v>
      </c>
      <c r="F577" s="380"/>
      <c r="G577" s="127">
        <v>8000</v>
      </c>
      <c r="H577" s="536"/>
      <c r="I577" s="536"/>
      <c r="J577" s="373"/>
      <c r="K577" s="537"/>
      <c r="L577" s="537"/>
      <c r="M577" s="538"/>
      <c r="N577" s="154"/>
      <c r="O577" s="154"/>
      <c r="P577" s="539"/>
    </row>
    <row r="578" spans="1:16" ht="30" x14ac:dyDescent="0.35">
      <c r="A578" s="159"/>
      <c r="B578" s="392" t="s">
        <v>824</v>
      </c>
      <c r="C578" s="529" t="s">
        <v>825</v>
      </c>
      <c r="D578" s="530"/>
      <c r="E578" s="380">
        <f>[1]!Table32353[[#This Row],[Mức giá theo Quyết định 46/2019/ QĐ-UBND]]*1.1</f>
        <v>0</v>
      </c>
      <c r="F578" s="380"/>
      <c r="G578" s="127"/>
      <c r="H578" s="536"/>
      <c r="I578" s="536"/>
      <c r="J578" s="373"/>
      <c r="K578" s="537"/>
      <c r="L578" s="537"/>
      <c r="M578" s="532"/>
      <c r="N578" s="184"/>
      <c r="O578" s="184"/>
      <c r="P578" s="533"/>
    </row>
    <row r="579" spans="1:16" x14ac:dyDescent="0.35">
      <c r="A579" s="159"/>
      <c r="B579" s="180">
        <v>1</v>
      </c>
      <c r="C579" s="534" t="s">
        <v>15</v>
      </c>
      <c r="D579" s="535">
        <v>12000</v>
      </c>
      <c r="E579" s="380">
        <f>[1]!Table32353[[#This Row],[Mức giá theo Quyết định 46/2019/ QĐ-UBND]]*1.1</f>
        <v>13200.000000000002</v>
      </c>
      <c r="F579" s="380">
        <f>[1]!Table32353[[#This Row],[Mức giá theo Quyết định 46/2019/ QĐ-UBND]]*1.3</f>
        <v>15600</v>
      </c>
      <c r="G579" s="127">
        <v>48000</v>
      </c>
      <c r="H579" s="536">
        <v>16200</v>
      </c>
      <c r="I579" s="536">
        <f>ROUND([1]!Table32353[[#This Row],[Giá đất ở điều chỉnh, bổ sung]]*0.7,0)</f>
        <v>11340</v>
      </c>
      <c r="J579" s="373">
        <f>[1]!Table32353[[#This Row],[Giá đất ở điều chỉnh, bổ sung]]/[1]!Table32353[[#This Row],[Mức giá theo Quyết định 46/2019/ QĐ-UBND]]</f>
        <v>1.35</v>
      </c>
      <c r="K579" s="537"/>
      <c r="L579" s="537">
        <f>[1]!Table32353[[#This Row],[Giá đất ở điều chỉnh, bổ sung]]/[1]!Table32353[[#This Row],[Mức giá theo Quyết định 46/2019/ QĐ-UBND]]</f>
        <v>1.35</v>
      </c>
      <c r="M579" s="538"/>
      <c r="N579" s="184"/>
      <c r="O579" s="184"/>
      <c r="P579" s="539"/>
    </row>
    <row r="580" spans="1:16" x14ac:dyDescent="0.35">
      <c r="A580" s="159"/>
      <c r="B580" s="180"/>
      <c r="C580" s="529" t="s">
        <v>16</v>
      </c>
      <c r="D580" s="530"/>
      <c r="E580" s="380">
        <f>[1]!Table32353[[#This Row],[Mức giá theo Quyết định 46/2019/ QĐ-UBND]]*1.1</f>
        <v>0</v>
      </c>
      <c r="F580" s="380"/>
      <c r="G580" s="127"/>
      <c r="H580" s="536"/>
      <c r="I580" s="536"/>
      <c r="J580" s="373"/>
      <c r="K580" s="537"/>
      <c r="L580" s="537"/>
      <c r="M580" s="538"/>
      <c r="N580" s="184"/>
      <c r="O580" s="184"/>
      <c r="P580" s="539"/>
    </row>
    <row r="581" spans="1:16" ht="28" x14ac:dyDescent="0.35">
      <c r="A581" s="159"/>
      <c r="B581" s="180">
        <v>1</v>
      </c>
      <c r="C581" s="125" t="s">
        <v>826</v>
      </c>
      <c r="D581" s="514"/>
      <c r="E581" s="380">
        <f>[1]!Table32353[[#This Row],[Mức giá theo Quyết định 46/2019/ QĐ-UBND]]*1.1</f>
        <v>0</v>
      </c>
      <c r="F581" s="380"/>
      <c r="G581" s="127">
        <v>12000</v>
      </c>
      <c r="H581" s="536">
        <f>H585</f>
        <v>5500</v>
      </c>
      <c r="I581" s="536">
        <f>ROUND([1]!Table32353[[#This Row],[Giá đất ở điều chỉnh, bổ sung]]*0.7,0)</f>
        <v>3850</v>
      </c>
      <c r="J581" s="373" t="e">
        <f>[1]!Table32353[[#This Row],[Giá đất ở điều chỉnh, bổ sung]]/[1]!Table32353[[#This Row],[Mức giá theo Quyết định 46/2019/ QĐ-UBND]]</f>
        <v>#DIV/0!</v>
      </c>
      <c r="K581" s="537"/>
      <c r="L581" s="537"/>
      <c r="M581" s="538" t="s">
        <v>828</v>
      </c>
      <c r="N581" s="184"/>
      <c r="O581" s="184"/>
      <c r="P581" s="539" t="s">
        <v>827</v>
      </c>
    </row>
    <row r="582" spans="1:16" x14ac:dyDescent="0.35">
      <c r="A582" s="159"/>
      <c r="B582" s="180">
        <v>2</v>
      </c>
      <c r="C582" s="534" t="s">
        <v>829</v>
      </c>
      <c r="D582" s="535"/>
      <c r="E582" s="380">
        <f>[1]!Table32353[[#This Row],[Mức giá theo Quyết định 46/2019/ QĐ-UBND]]*1.1</f>
        <v>0</v>
      </c>
      <c r="F582" s="380"/>
      <c r="G582" s="127"/>
      <c r="H582" s="536"/>
      <c r="I582" s="536"/>
      <c r="J582" s="373"/>
      <c r="K582" s="537"/>
      <c r="L582" s="537"/>
      <c r="M582" s="538" t="s">
        <v>831</v>
      </c>
      <c r="N582" s="184"/>
      <c r="O582" s="184"/>
      <c r="P582" s="539" t="s">
        <v>830</v>
      </c>
    </row>
    <row r="583" spans="1:16" x14ac:dyDescent="0.35">
      <c r="A583" s="159"/>
      <c r="B583" s="180" t="s">
        <v>74</v>
      </c>
      <c r="C583" s="534" t="s">
        <v>204</v>
      </c>
      <c r="D583" s="535">
        <v>3400</v>
      </c>
      <c r="E583" s="380">
        <f>[1]!Table32353[[#This Row],[Mức giá theo Quyết định 46/2019/ QĐ-UBND]]*1.1</f>
        <v>3740.0000000000005</v>
      </c>
      <c r="F583" s="380">
        <f>[1]!Table32353[[#This Row],[Mức giá theo Quyết định 46/2019/ QĐ-UBND]]*1.3</f>
        <v>4420</v>
      </c>
      <c r="G583" s="127">
        <v>13600</v>
      </c>
      <c r="H583" s="536">
        <f>ROUND([1]!Table32353[[#This Row],[Mức giá theo Quyết định 46/2019/ QĐ-UBND]]*1.3,-2)</f>
        <v>4400</v>
      </c>
      <c r="I583" s="536">
        <f>ROUND([1]!Table32353[[#This Row],[Giá đất ở điều chỉnh, bổ sung]]*0.7,0)</f>
        <v>3080</v>
      </c>
      <c r="J583" s="373">
        <f>[1]!Table32353[[#This Row],[Giá đất ở điều chỉnh, bổ sung]]/[1]!Table32353[[#This Row],[Mức giá theo Quyết định 46/2019/ QĐ-UBND]]</f>
        <v>1.2941176470588236</v>
      </c>
      <c r="K583" s="537"/>
      <c r="L583" s="537">
        <f>[1]!Table32353[[#This Row],[Giá đất ở điều chỉnh, bổ sung]]/[1]!Table32353[[#This Row],[Mức giá theo Quyết định 46/2019/ QĐ-UBND]]</f>
        <v>1.2941176470588236</v>
      </c>
      <c r="M583" s="538"/>
      <c r="N583" s="184"/>
      <c r="O583" s="184"/>
      <c r="P583" s="539"/>
    </row>
    <row r="584" spans="1:16" x14ac:dyDescent="0.35">
      <c r="A584" s="159"/>
      <c r="B584" s="180" t="s">
        <v>76</v>
      </c>
      <c r="C584" s="534" t="s">
        <v>36</v>
      </c>
      <c r="D584" s="535">
        <v>2700</v>
      </c>
      <c r="E584" s="380">
        <f>[1]!Table32353[[#This Row],[Mức giá theo Quyết định 46/2019/ QĐ-UBND]]*1.1</f>
        <v>2970.0000000000005</v>
      </c>
      <c r="F584" s="380">
        <f>[1]!Table32353[[#This Row],[Mức giá theo Quyết định 46/2019/ QĐ-UBND]]*1.3</f>
        <v>3510</v>
      </c>
      <c r="G584" s="127">
        <v>10800</v>
      </c>
      <c r="H584" s="536">
        <f>ROUND([1]!Table32353[[#This Row],[Mức giá theo Quyết định 46/2019/ QĐ-UBND]]*1.3,-2)</f>
        <v>3500</v>
      </c>
      <c r="I584" s="536">
        <f>ROUND([1]!Table32353[[#This Row],[Giá đất ở điều chỉnh, bổ sung]]*0.7,0)</f>
        <v>2450</v>
      </c>
      <c r="J584" s="373">
        <f>[1]!Table32353[[#This Row],[Giá đất ở điều chỉnh, bổ sung]]/[1]!Table32353[[#This Row],[Mức giá theo Quyết định 46/2019/ QĐ-UBND]]</f>
        <v>1.2962962962962963</v>
      </c>
      <c r="K584" s="537"/>
      <c r="L584" s="537">
        <f>[1]!Table32353[[#This Row],[Giá đất ở điều chỉnh, bổ sung]]/[1]!Table32353[[#This Row],[Mức giá theo Quyết định 46/2019/ QĐ-UBND]]</f>
        <v>1.2962962962962963</v>
      </c>
      <c r="M584" s="538"/>
      <c r="N584" s="184"/>
      <c r="O584" s="184"/>
      <c r="P584" s="539"/>
    </row>
    <row r="585" spans="1:16" ht="31" x14ac:dyDescent="0.35">
      <c r="A585" s="159"/>
      <c r="B585" s="180">
        <v>3</v>
      </c>
      <c r="C585" s="534" t="s">
        <v>832</v>
      </c>
      <c r="D585" s="535">
        <v>4200</v>
      </c>
      <c r="E585" s="380">
        <f>[1]!Table32353[[#This Row],[Mức giá theo Quyết định 46/2019/ QĐ-UBND]]*1.1</f>
        <v>4620</v>
      </c>
      <c r="F585" s="380">
        <f>[1]!Table32353[[#This Row],[Mức giá theo Quyết định 46/2019/ QĐ-UBND]]*1.3</f>
        <v>5460</v>
      </c>
      <c r="G585" s="127">
        <v>16800</v>
      </c>
      <c r="H585" s="536">
        <f>ROUND([1]!Table32353[[#This Row],[Mức giá theo Quyết định 46/2019/ QĐ-UBND]]*1.3,-2)</f>
        <v>5500</v>
      </c>
      <c r="I585" s="536">
        <f>ROUND([1]!Table32353[[#This Row],[Giá đất ở điều chỉnh, bổ sung]]*0.7,0)</f>
        <v>3850</v>
      </c>
      <c r="J585" s="373">
        <f>[1]!Table32353[[#This Row],[Giá đất ở điều chỉnh, bổ sung]]/[1]!Table32353[[#This Row],[Mức giá theo Quyết định 46/2019/ QĐ-UBND]]</f>
        <v>1.3095238095238095</v>
      </c>
      <c r="K585" s="537"/>
      <c r="L585" s="537">
        <f>[1]!Table32353[[#This Row],[Giá đất ở điều chỉnh, bổ sung]]/[1]!Table32353[[#This Row],[Mức giá theo Quyết định 46/2019/ QĐ-UBND]]</f>
        <v>1.3095238095238095</v>
      </c>
      <c r="M585" s="538"/>
      <c r="N585" s="184"/>
      <c r="O585" s="184"/>
      <c r="P585" s="539"/>
    </row>
    <row r="586" spans="1:16" ht="31" x14ac:dyDescent="0.35">
      <c r="A586" s="159"/>
      <c r="B586" s="180">
        <v>4</v>
      </c>
      <c r="C586" s="534" t="s">
        <v>833</v>
      </c>
      <c r="D586" s="535">
        <v>3400</v>
      </c>
      <c r="E586" s="380">
        <f>[1]!Table32353[[#This Row],[Mức giá theo Quyết định 46/2019/ QĐ-UBND]]*1.1</f>
        <v>3740.0000000000005</v>
      </c>
      <c r="F586" s="380">
        <f>[1]!Table32353[[#This Row],[Mức giá theo Quyết định 46/2019/ QĐ-UBND]]*1.3</f>
        <v>4420</v>
      </c>
      <c r="G586" s="127">
        <v>13600</v>
      </c>
      <c r="H586" s="536">
        <f>ROUND([1]!Table32353[[#This Row],[Mức giá theo Quyết định 46/2019/ QĐ-UBND]]*1.35,-2)</f>
        <v>4600</v>
      </c>
      <c r="I586" s="536">
        <f>ROUND([1]!Table32353[[#This Row],[Giá đất ở điều chỉnh, bổ sung]]*0.7,0)</f>
        <v>3220</v>
      </c>
      <c r="J586" s="373">
        <f>[1]!Table32353[[#This Row],[Giá đất ở điều chỉnh, bổ sung]]/[1]!Table32353[[#This Row],[Mức giá theo Quyết định 46/2019/ QĐ-UBND]]</f>
        <v>1.3529411764705883</v>
      </c>
      <c r="K586" s="540" t="s">
        <v>91</v>
      </c>
      <c r="L586" s="540">
        <f>[1]!Table32353[[#This Row],[Giá đất ở điều chỉnh, bổ sung]]/[1]!Table32353[[#This Row],[Mức giá theo Quyết định 46/2019/ QĐ-UBND]]</f>
        <v>1.3529411764705883</v>
      </c>
      <c r="M586" s="538"/>
      <c r="N586" s="184"/>
      <c r="O586" s="184"/>
      <c r="P586" s="539"/>
    </row>
    <row r="587" spans="1:16" x14ac:dyDescent="0.35">
      <c r="A587" s="159"/>
      <c r="B587" s="180">
        <v>5</v>
      </c>
      <c r="C587" s="534" t="s">
        <v>834</v>
      </c>
      <c r="D587" s="535">
        <v>4500</v>
      </c>
      <c r="E587" s="380">
        <f>[1]!Table32353[[#This Row],[Mức giá theo Quyết định 46/2019/ QĐ-UBND]]*1.1</f>
        <v>4950</v>
      </c>
      <c r="F587" s="380">
        <f>[1]!Table32353[[#This Row],[Mức giá theo Quyết định 46/2019/ QĐ-UBND]]*1.3</f>
        <v>5850</v>
      </c>
      <c r="G587" s="127">
        <v>18000</v>
      </c>
      <c r="H587" s="536">
        <f>ROUND([1]!Table32353[[#This Row],[Mức giá theo Quyết định 46/2019/ QĐ-UBND]]*1.3,-2)</f>
        <v>5900</v>
      </c>
      <c r="I587" s="536">
        <f>ROUND([1]!Table32353[[#This Row],[Giá đất ở điều chỉnh, bổ sung]]*0.7,0)</f>
        <v>4130</v>
      </c>
      <c r="J587" s="373">
        <f>[1]!Table32353[[#This Row],[Giá đất ở điều chỉnh, bổ sung]]/[1]!Table32353[[#This Row],[Mức giá theo Quyết định 46/2019/ QĐ-UBND]]</f>
        <v>1.3111111111111111</v>
      </c>
      <c r="K587" s="537"/>
      <c r="L587" s="537">
        <f>[1]!Table32353[[#This Row],[Giá đất ở điều chỉnh, bổ sung]]/[1]!Table32353[[#This Row],[Mức giá theo Quyết định 46/2019/ QĐ-UBND]]</f>
        <v>1.3111111111111111</v>
      </c>
      <c r="M587" s="538"/>
      <c r="N587" s="184"/>
      <c r="O587" s="184"/>
      <c r="P587" s="539"/>
    </row>
    <row r="588" spans="1:16" x14ac:dyDescent="0.35">
      <c r="A588" s="159"/>
      <c r="B588" s="180">
        <v>6</v>
      </c>
      <c r="C588" s="534" t="s">
        <v>835</v>
      </c>
      <c r="D588" s="535">
        <v>4200</v>
      </c>
      <c r="E588" s="380">
        <f>[1]!Table32353[[#This Row],[Mức giá theo Quyết định 46/2019/ QĐ-UBND]]*1.1</f>
        <v>4620</v>
      </c>
      <c r="F588" s="380">
        <f>[1]!Table32353[[#This Row],[Mức giá theo Quyết định 46/2019/ QĐ-UBND]]*1.3</f>
        <v>5460</v>
      </c>
      <c r="G588" s="127">
        <v>16800</v>
      </c>
      <c r="H588" s="536">
        <f>ROUND([1]!Table32353[[#This Row],[Mức giá theo Quyết định 46/2019/ QĐ-UBND]]*1.3,-2)</f>
        <v>5500</v>
      </c>
      <c r="I588" s="536">
        <f>ROUND([1]!Table32353[[#This Row],[Giá đất ở điều chỉnh, bổ sung]]*0.7,0)</f>
        <v>3850</v>
      </c>
      <c r="J588" s="373">
        <f>[1]!Table32353[[#This Row],[Giá đất ở điều chỉnh, bổ sung]]/[1]!Table32353[[#This Row],[Mức giá theo Quyết định 46/2019/ QĐ-UBND]]</f>
        <v>1.3095238095238095</v>
      </c>
      <c r="K588" s="537"/>
      <c r="L588" s="537">
        <f>[1]!Table32353[[#This Row],[Giá đất ở điều chỉnh, bổ sung]]/[1]!Table32353[[#This Row],[Mức giá theo Quyết định 46/2019/ QĐ-UBND]]</f>
        <v>1.3095238095238095</v>
      </c>
      <c r="M588" s="538"/>
      <c r="N588" s="184"/>
      <c r="O588" s="184"/>
      <c r="P588" s="539"/>
    </row>
    <row r="589" spans="1:16" ht="31" x14ac:dyDescent="0.35">
      <c r="A589" s="159"/>
      <c r="B589" s="180">
        <v>7</v>
      </c>
      <c r="C589" s="534" t="s">
        <v>836</v>
      </c>
      <c r="D589" s="535">
        <v>3799.9999999999995</v>
      </c>
      <c r="E589" s="380">
        <f>[1]!Table32353[[#This Row],[Mức giá theo Quyết định 46/2019/ QĐ-UBND]]*1.1</f>
        <v>4180</v>
      </c>
      <c r="F589" s="380">
        <f>[1]!Table32353[[#This Row],[Mức giá theo Quyết định 46/2019/ QĐ-UBND]]*1.3</f>
        <v>4940</v>
      </c>
      <c r="G589" s="127">
        <v>15200</v>
      </c>
      <c r="H589" s="536">
        <f>ROUND([1]!Table32353[[#This Row],[Mức giá theo Quyết định 46/2019/ QĐ-UBND]]*1.3,-2)</f>
        <v>4900</v>
      </c>
      <c r="I589" s="536">
        <f>ROUND([1]!Table32353[[#This Row],[Giá đất ở điều chỉnh, bổ sung]]*0.7,0)</f>
        <v>3430</v>
      </c>
      <c r="J589" s="373">
        <f>[1]!Table32353[[#This Row],[Giá đất ở điều chỉnh, bổ sung]]/[1]!Table32353[[#This Row],[Mức giá theo Quyết định 46/2019/ QĐ-UBND]]</f>
        <v>1.2894736842105265</v>
      </c>
      <c r="K589" s="537"/>
      <c r="L589" s="537">
        <f>[1]!Table32353[[#This Row],[Giá đất ở điều chỉnh, bổ sung]]/[1]!Table32353[[#This Row],[Mức giá theo Quyết định 46/2019/ QĐ-UBND]]</f>
        <v>1.2894736842105265</v>
      </c>
      <c r="M589" s="538"/>
      <c r="N589" s="184"/>
      <c r="O589" s="184"/>
      <c r="P589" s="539"/>
    </row>
    <row r="590" spans="1:16" ht="28" x14ac:dyDescent="0.35">
      <c r="A590" s="159"/>
      <c r="B590" s="180">
        <v>8</v>
      </c>
      <c r="C590" s="65" t="s">
        <v>837</v>
      </c>
      <c r="D590" s="371"/>
      <c r="E590" s="380">
        <f>[1]!Table32353[[#This Row],[Mức giá theo Quyết định 46/2019/ QĐ-UBND]]*1.1</f>
        <v>0</v>
      </c>
      <c r="F590" s="380"/>
      <c r="G590" s="127"/>
      <c r="H590" s="536">
        <f>H591</f>
        <v>4400</v>
      </c>
      <c r="I590" s="536">
        <f>ROUND([1]!Table32353[[#This Row],[Giá đất ở điều chỉnh, bổ sung]]*0.7,0)</f>
        <v>3080</v>
      </c>
      <c r="J590" s="373"/>
      <c r="K590" s="537"/>
      <c r="L590" s="537"/>
      <c r="M590" s="538" t="s">
        <v>838</v>
      </c>
      <c r="N590" s="184"/>
      <c r="O590" s="184"/>
      <c r="P590" s="539" t="s">
        <v>838</v>
      </c>
    </row>
    <row r="591" spans="1:16" x14ac:dyDescent="0.35">
      <c r="A591" s="159"/>
      <c r="B591" s="180">
        <v>9</v>
      </c>
      <c r="C591" s="549" t="s">
        <v>839</v>
      </c>
      <c r="D591" s="550">
        <v>3400</v>
      </c>
      <c r="E591" s="380">
        <f>[1]!Table32353[[#This Row],[Mức giá theo Quyết định 46/2019/ QĐ-UBND]]*1.1</f>
        <v>3740.0000000000005</v>
      </c>
      <c r="F591" s="380">
        <f>[1]!Table32353[[#This Row],[Mức giá theo Quyết định 46/2019/ QĐ-UBND]]*1.3</f>
        <v>4420</v>
      </c>
      <c r="G591" s="127">
        <v>13600</v>
      </c>
      <c r="H591" s="536">
        <f>ROUND([1]!Table32353[[#This Row],[Mức giá theo Quyết định 46/2019/ QĐ-UBND]]*1.3,-2)</f>
        <v>4400</v>
      </c>
      <c r="I591" s="536">
        <f>ROUND([1]!Table32353[[#This Row],[Giá đất ở điều chỉnh, bổ sung]]*0.7,0)</f>
        <v>3080</v>
      </c>
      <c r="J591" s="373">
        <f>[1]!Table32353[[#This Row],[Giá đất ở điều chỉnh, bổ sung]]/[1]!Table32353[[#This Row],[Mức giá theo Quyết định 46/2019/ QĐ-UBND]]</f>
        <v>1.2941176470588236</v>
      </c>
      <c r="K591" s="537"/>
      <c r="L591" s="537">
        <f>[1]!Table32353[[#This Row],[Giá đất ở điều chỉnh, bổ sung]]/[1]!Table32353[[#This Row],[Mức giá theo Quyết định 46/2019/ QĐ-UBND]]</f>
        <v>1.2941176470588236</v>
      </c>
      <c r="M591" s="538" t="s">
        <v>841</v>
      </c>
      <c r="N591" s="184"/>
      <c r="O591" s="184"/>
      <c r="P591" s="539" t="s">
        <v>840</v>
      </c>
    </row>
    <row r="592" spans="1:16" ht="31" x14ac:dyDescent="0.35">
      <c r="A592" s="159"/>
      <c r="B592" s="180">
        <v>10</v>
      </c>
      <c r="C592" s="534" t="s">
        <v>842</v>
      </c>
      <c r="D592" s="535"/>
      <c r="E592" s="380">
        <f>[1]!Table32353[[#This Row],[Mức giá theo Quyết định 46/2019/ QĐ-UBND]]*1.1</f>
        <v>0</v>
      </c>
      <c r="F592" s="380"/>
      <c r="G592" s="127"/>
      <c r="H592" s="536"/>
      <c r="I592" s="536"/>
      <c r="J592" s="373"/>
      <c r="K592" s="537"/>
      <c r="L592" s="537"/>
      <c r="M592" s="538"/>
      <c r="N592" s="184"/>
      <c r="O592" s="184"/>
      <c r="P592" s="539"/>
    </row>
    <row r="593" spans="1:16" x14ac:dyDescent="0.35">
      <c r="A593" s="159"/>
      <c r="B593" s="180" t="s">
        <v>525</v>
      </c>
      <c r="C593" s="534" t="s">
        <v>843</v>
      </c>
      <c r="D593" s="535">
        <v>9000</v>
      </c>
      <c r="E593" s="380">
        <f>[1]!Table32353[[#This Row],[Mức giá theo Quyết định 46/2019/ QĐ-UBND]]*1.1</f>
        <v>9900</v>
      </c>
      <c r="F593" s="380">
        <f>[1]!Table32353[[#This Row],[Mức giá theo Quyết định 46/2019/ QĐ-UBND]]*1.3</f>
        <v>11700</v>
      </c>
      <c r="G593" s="127">
        <v>36000</v>
      </c>
      <c r="H593" s="536">
        <f>ROUND([1]!Table32353[[#This Row],[Mức giá theo Quyết định 46/2019/ QĐ-UBND]]*1.3,-2)</f>
        <v>11700</v>
      </c>
      <c r="I593" s="536">
        <f>ROUND([1]!Table32353[[#This Row],[Giá đất ở điều chỉnh, bổ sung]]*0.7,0)</f>
        <v>8190</v>
      </c>
      <c r="J593" s="373">
        <f>[1]!Table32353[[#This Row],[Giá đất ở điều chỉnh, bổ sung]]/[1]!Table32353[[#This Row],[Mức giá theo Quyết định 46/2019/ QĐ-UBND]]</f>
        <v>1.3</v>
      </c>
      <c r="K593" s="537"/>
      <c r="L593" s="537">
        <f>[1]!Table32353[[#This Row],[Giá đất ở điều chỉnh, bổ sung]]/[1]!Table32353[[#This Row],[Mức giá theo Quyết định 46/2019/ QĐ-UBND]]</f>
        <v>1.3</v>
      </c>
      <c r="M593" s="538"/>
      <c r="N593" s="184"/>
      <c r="O593" s="184"/>
      <c r="P593" s="539"/>
    </row>
    <row r="594" spans="1:16" ht="31" x14ac:dyDescent="0.35">
      <c r="A594" s="159"/>
      <c r="B594" s="180" t="s">
        <v>526</v>
      </c>
      <c r="C594" s="534" t="s">
        <v>844</v>
      </c>
      <c r="D594" s="535">
        <v>7000</v>
      </c>
      <c r="E594" s="380">
        <f>[1]!Table32353[[#This Row],[Mức giá theo Quyết định 46/2019/ QĐ-UBND]]*1.1</f>
        <v>7700.0000000000009</v>
      </c>
      <c r="F594" s="380">
        <f>[1]!Table32353[[#This Row],[Mức giá theo Quyết định 46/2019/ QĐ-UBND]]*1.3</f>
        <v>9100</v>
      </c>
      <c r="G594" s="127">
        <v>28000</v>
      </c>
      <c r="H594" s="536">
        <f>ROUND([1]!Table32353[[#This Row],[Mức giá theo Quyết định 46/2019/ QĐ-UBND]]*1.3,-2)</f>
        <v>9100</v>
      </c>
      <c r="I594" s="536">
        <f>ROUND([1]!Table32353[[#This Row],[Giá đất ở điều chỉnh, bổ sung]]*0.7,0)</f>
        <v>6370</v>
      </c>
      <c r="J594" s="373">
        <f>[1]!Table32353[[#This Row],[Giá đất ở điều chỉnh, bổ sung]]/[1]!Table32353[[#This Row],[Mức giá theo Quyết định 46/2019/ QĐ-UBND]]</f>
        <v>1.3</v>
      </c>
      <c r="K594" s="537"/>
      <c r="L594" s="537">
        <f>[1]!Table32353[[#This Row],[Giá đất ở điều chỉnh, bổ sung]]/[1]!Table32353[[#This Row],[Mức giá theo Quyết định 46/2019/ QĐ-UBND]]</f>
        <v>1.3</v>
      </c>
      <c r="M594" s="538"/>
      <c r="N594" s="184"/>
      <c r="O594" s="184"/>
      <c r="P594" s="539"/>
    </row>
    <row r="595" spans="1:16" ht="31" x14ac:dyDescent="0.35">
      <c r="A595" s="159"/>
      <c r="B595" s="180" t="s">
        <v>527</v>
      </c>
      <c r="C595" s="534" t="s">
        <v>845</v>
      </c>
      <c r="D595" s="545"/>
      <c r="E595" s="186"/>
      <c r="F595" s="379"/>
      <c r="G595" s="542"/>
      <c r="H595" s="384">
        <f>ROUND(H593*1.2,-2)</f>
        <v>14000</v>
      </c>
      <c r="I595" s="536">
        <f>ROUND([1]!Table32353[[#This Row],[Giá đất ở điều chỉnh, bổ sung]]*0.7,0)</f>
        <v>9800</v>
      </c>
      <c r="J595" s="373"/>
      <c r="K595" s="543"/>
      <c r="L595" s="537"/>
      <c r="M595" s="538" t="s">
        <v>846</v>
      </c>
      <c r="N595" s="184"/>
      <c r="O595" s="184"/>
      <c r="P595" s="539" t="s">
        <v>846</v>
      </c>
    </row>
    <row r="596" spans="1:16" ht="31" x14ac:dyDescent="0.35">
      <c r="A596" s="159"/>
      <c r="B596" s="180">
        <v>11</v>
      </c>
      <c r="C596" s="534" t="s">
        <v>847</v>
      </c>
      <c r="D596" s="535"/>
      <c r="E596" s="380">
        <f>[1]!Table32353[[#This Row],[Mức giá theo Quyết định 46/2019/ QĐ-UBND]]*1.1</f>
        <v>0</v>
      </c>
      <c r="F596" s="380"/>
      <c r="G596" s="127">
        <v>12000</v>
      </c>
      <c r="H596" s="536">
        <v>3800</v>
      </c>
      <c r="I596" s="536">
        <f>ROUND([1]!Table32353[[#This Row],[Giá đất ở điều chỉnh, bổ sung]]*0.7,0)</f>
        <v>2660</v>
      </c>
      <c r="J596" s="373"/>
      <c r="K596" s="537"/>
      <c r="L596" s="537"/>
      <c r="M596" s="538" t="s">
        <v>848</v>
      </c>
      <c r="N596" s="154"/>
      <c r="O596" s="154"/>
      <c r="P596" s="539" t="s">
        <v>848</v>
      </c>
    </row>
    <row r="597" spans="1:16" ht="30" x14ac:dyDescent="0.35">
      <c r="A597" s="159"/>
      <c r="B597" s="392" t="s">
        <v>849</v>
      </c>
      <c r="C597" s="529" t="s">
        <v>850</v>
      </c>
      <c r="D597" s="530"/>
      <c r="E597" s="380">
        <f>[1]!Table32353[[#This Row],[Mức giá theo Quyết định 46/2019/ QĐ-UBND]]*1.1</f>
        <v>0</v>
      </c>
      <c r="F597" s="380"/>
      <c r="G597" s="127"/>
      <c r="H597" s="536"/>
      <c r="I597" s="536"/>
      <c r="J597" s="373"/>
      <c r="K597" s="537"/>
      <c r="L597" s="537"/>
      <c r="M597" s="532"/>
      <c r="N597" s="184"/>
      <c r="O597" s="184"/>
      <c r="P597" s="533"/>
    </row>
    <row r="598" spans="1:16" ht="31" x14ac:dyDescent="0.35">
      <c r="A598" s="159"/>
      <c r="B598" s="180">
        <v>1</v>
      </c>
      <c r="C598" s="534" t="s">
        <v>851</v>
      </c>
      <c r="D598" s="535">
        <v>4200</v>
      </c>
      <c r="E598" s="380">
        <f>[1]!Table32353[[#This Row],[Mức giá theo Quyết định 46/2019/ QĐ-UBND]]*1.1</f>
        <v>4620</v>
      </c>
      <c r="F598" s="380">
        <f>[1]!Table32353[[#This Row],[Mức giá theo Quyết định 46/2019/ QĐ-UBND]]*1.3</f>
        <v>5460</v>
      </c>
      <c r="G598" s="127">
        <v>16800</v>
      </c>
      <c r="H598" s="536">
        <f>ROUND([1]!Table32353[[#This Row],[Mức giá theo Quyết định 46/2019/ QĐ-UBND]]*1.35,-2)</f>
        <v>5700</v>
      </c>
      <c r="I598" s="536">
        <f>ROUND([1]!Table32353[[#This Row],[Giá đất ở điều chỉnh, bổ sung]]*0.7,0)</f>
        <v>3990</v>
      </c>
      <c r="J598" s="373">
        <f>[1]!Table32353[[#This Row],[Giá đất ở điều chỉnh, bổ sung]]/[1]!Table32353[[#This Row],[Mức giá theo Quyết định 46/2019/ QĐ-UBND]]</f>
        <v>1.3571428571428572</v>
      </c>
      <c r="K598" s="540" t="s">
        <v>91</v>
      </c>
      <c r="L598" s="540">
        <f>[1]!Table32353[[#This Row],[Giá đất ở điều chỉnh, bổ sung]]/[1]!Table32353[[#This Row],[Mức giá theo Quyết định 46/2019/ QĐ-UBND]]</f>
        <v>1.3571428571428572</v>
      </c>
      <c r="M598" s="538"/>
      <c r="N598" s="184"/>
      <c r="O598" s="184"/>
      <c r="P598" s="539"/>
    </row>
    <row r="599" spans="1:16" ht="31" x14ac:dyDescent="0.35">
      <c r="A599" s="159"/>
      <c r="B599" s="180">
        <v>2</v>
      </c>
      <c r="C599" s="534" t="s">
        <v>852</v>
      </c>
      <c r="D599" s="535">
        <v>3799.9999999999995</v>
      </c>
      <c r="E599" s="380">
        <f>[1]!Table32353[[#This Row],[Mức giá theo Quyết định 46/2019/ QĐ-UBND]]*1.1</f>
        <v>4180</v>
      </c>
      <c r="F599" s="380">
        <f>[1]!Table32353[[#This Row],[Mức giá theo Quyết định 46/2019/ QĐ-UBND]]*1.3</f>
        <v>4940</v>
      </c>
      <c r="G599" s="127">
        <v>15200</v>
      </c>
      <c r="H599" s="536">
        <f>ROUND([1]!Table32353[[#This Row],[Mức giá theo Quyết định 46/2019/ QĐ-UBND]]*1.35,-2)</f>
        <v>5100</v>
      </c>
      <c r="I599" s="536">
        <f>ROUND([1]!Table32353[[#This Row],[Giá đất ở điều chỉnh, bổ sung]]*0.7,0)</f>
        <v>3570</v>
      </c>
      <c r="J599" s="373">
        <f>[1]!Table32353[[#This Row],[Giá đất ở điều chỉnh, bổ sung]]/[1]!Table32353[[#This Row],[Mức giá theo Quyết định 46/2019/ QĐ-UBND]]</f>
        <v>1.3421052631578949</v>
      </c>
      <c r="K599" s="540" t="s">
        <v>91</v>
      </c>
      <c r="L599" s="540">
        <f>[1]!Table32353[[#This Row],[Giá đất ở điều chỉnh, bổ sung]]/[1]!Table32353[[#This Row],[Mức giá theo Quyết định 46/2019/ QĐ-UBND]]</f>
        <v>1.3421052631578949</v>
      </c>
      <c r="M599" s="538" t="s">
        <v>854</v>
      </c>
      <c r="N599" s="184"/>
      <c r="O599" s="184"/>
      <c r="P599" s="539" t="s">
        <v>853</v>
      </c>
    </row>
    <row r="600" spans="1:16" ht="31" x14ac:dyDescent="0.35">
      <c r="A600" s="159"/>
      <c r="B600" s="180">
        <v>3</v>
      </c>
      <c r="C600" s="534" t="s">
        <v>855</v>
      </c>
      <c r="D600" s="535">
        <v>2800</v>
      </c>
      <c r="E600" s="380">
        <f>[1]!Table32353[[#This Row],[Mức giá theo Quyết định 46/2019/ QĐ-UBND]]*1.1</f>
        <v>3080.0000000000005</v>
      </c>
      <c r="F600" s="380">
        <f>[1]!Table32353[[#This Row],[Mức giá theo Quyết định 46/2019/ QĐ-UBND]]*1.3</f>
        <v>3640</v>
      </c>
      <c r="G600" s="127">
        <v>11200</v>
      </c>
      <c r="H600" s="536">
        <f>ROUND([1]!Table32353[[#This Row],[Mức giá theo Quyết định 46/2019/ QĐ-UBND]]*1.35,-2)</f>
        <v>3800</v>
      </c>
      <c r="I600" s="536">
        <f>ROUND([1]!Table32353[[#This Row],[Giá đất ở điều chỉnh, bổ sung]]*0.7,0)</f>
        <v>2660</v>
      </c>
      <c r="J600" s="373">
        <f>[1]!Table32353[[#This Row],[Giá đất ở điều chỉnh, bổ sung]]/[1]!Table32353[[#This Row],[Mức giá theo Quyết định 46/2019/ QĐ-UBND]]</f>
        <v>1.3571428571428572</v>
      </c>
      <c r="K600" s="540" t="s">
        <v>91</v>
      </c>
      <c r="L600" s="540">
        <f>[1]!Table32353[[#This Row],[Giá đất ở điều chỉnh, bổ sung]]/[1]!Table32353[[#This Row],[Mức giá theo Quyết định 46/2019/ QĐ-UBND]]</f>
        <v>1.3571428571428572</v>
      </c>
      <c r="M600" s="538" t="s">
        <v>857</v>
      </c>
      <c r="N600" s="184"/>
      <c r="O600" s="184"/>
      <c r="P600" s="539" t="s">
        <v>856</v>
      </c>
    </row>
    <row r="601" spans="1:16" x14ac:dyDescent="0.35">
      <c r="A601" s="159"/>
      <c r="B601" s="180">
        <v>4</v>
      </c>
      <c r="C601" s="534" t="s">
        <v>858</v>
      </c>
      <c r="D601" s="535">
        <v>2300</v>
      </c>
      <c r="E601" s="380">
        <f>[1]!Table32353[[#This Row],[Mức giá theo Quyết định 46/2019/ QĐ-UBND]]*1.1</f>
        <v>2530</v>
      </c>
      <c r="F601" s="380">
        <f>[1]!Table32353[[#This Row],[Mức giá theo Quyết định 46/2019/ QĐ-UBND]]*1.3</f>
        <v>2990</v>
      </c>
      <c r="G601" s="127">
        <v>9200</v>
      </c>
      <c r="H601" s="536">
        <f>ROUND([1]!Table32353[[#This Row],[Mức giá theo Quyết định 46/2019/ QĐ-UBND]]*1.3,-2)</f>
        <v>3000</v>
      </c>
      <c r="I601" s="536">
        <f>ROUND([1]!Table32353[[#This Row],[Giá đất ở điều chỉnh, bổ sung]]*0.7,0)</f>
        <v>2100</v>
      </c>
      <c r="J601" s="373">
        <f>[1]!Table32353[[#This Row],[Giá đất ở điều chỉnh, bổ sung]]/[1]!Table32353[[#This Row],[Mức giá theo Quyết định 46/2019/ QĐ-UBND]]</f>
        <v>1.3043478260869565</v>
      </c>
      <c r="K601" s="537"/>
      <c r="L601" s="537">
        <f>[1]!Table32353[[#This Row],[Giá đất ở điều chỉnh, bổ sung]]/[1]!Table32353[[#This Row],[Mức giá theo Quyết định 46/2019/ QĐ-UBND]]</f>
        <v>1.3043478260869565</v>
      </c>
      <c r="M601" s="538"/>
      <c r="N601" s="184"/>
      <c r="O601" s="184"/>
      <c r="P601" s="539"/>
    </row>
    <row r="602" spans="1:16" x14ac:dyDescent="0.35">
      <c r="A602" s="159"/>
      <c r="B602" s="180"/>
      <c r="C602" s="529" t="s">
        <v>16</v>
      </c>
      <c r="D602" s="530"/>
      <c r="E602" s="380">
        <f>[1]!Table32353[[#This Row],[Mức giá theo Quyết định 46/2019/ QĐ-UBND]]*1.1</f>
        <v>0</v>
      </c>
      <c r="F602" s="380"/>
      <c r="G602" s="127"/>
      <c r="H602" s="536"/>
      <c r="I602" s="536"/>
      <c r="J602" s="373"/>
      <c r="K602" s="537"/>
      <c r="L602" s="537"/>
      <c r="M602" s="538"/>
      <c r="N602" s="184"/>
      <c r="O602" s="184"/>
      <c r="P602" s="539"/>
    </row>
    <row r="603" spans="1:16" ht="31" x14ac:dyDescent="0.35">
      <c r="A603" s="159"/>
      <c r="B603" s="180">
        <v>1</v>
      </c>
      <c r="C603" s="534" t="s">
        <v>859</v>
      </c>
      <c r="D603" s="535">
        <v>2500</v>
      </c>
      <c r="E603" s="380">
        <f>[1]!Table32353[[#This Row],[Mức giá theo Quyết định 46/2019/ QĐ-UBND]]*1.1</f>
        <v>2750</v>
      </c>
      <c r="F603" s="380">
        <f>[1]!Table32353[[#This Row],[Mức giá theo Quyết định 46/2019/ QĐ-UBND]]*1.3</f>
        <v>3250</v>
      </c>
      <c r="G603" s="127">
        <v>10000</v>
      </c>
      <c r="H603" s="536">
        <f>ROUND([1]!Table32353[[#This Row],[Mức giá theo Quyết định 46/2019/ QĐ-UBND]]*1.3,-2)</f>
        <v>3300</v>
      </c>
      <c r="I603" s="536">
        <f>ROUND([1]!Table32353[[#This Row],[Giá đất ở điều chỉnh, bổ sung]]*0.7,0)</f>
        <v>2310</v>
      </c>
      <c r="J603" s="373">
        <f>[1]!Table32353[[#This Row],[Giá đất ở điều chỉnh, bổ sung]]/[1]!Table32353[[#This Row],[Mức giá theo Quyết định 46/2019/ QĐ-UBND]]</f>
        <v>1.32</v>
      </c>
      <c r="K603" s="537"/>
      <c r="L603" s="537">
        <f>[1]!Table32353[[#This Row],[Giá đất ở điều chỉnh, bổ sung]]/[1]!Table32353[[#This Row],[Mức giá theo Quyết định 46/2019/ QĐ-UBND]]</f>
        <v>1.32</v>
      </c>
      <c r="M603" s="538" t="s">
        <v>6447</v>
      </c>
      <c r="N603" s="184"/>
      <c r="O603" s="184"/>
      <c r="P603" s="539" t="s">
        <v>5390</v>
      </c>
    </row>
    <row r="604" spans="1:16" ht="31" x14ac:dyDescent="0.35">
      <c r="A604" s="159"/>
      <c r="B604" s="180">
        <v>2</v>
      </c>
      <c r="C604" s="534" t="s">
        <v>860</v>
      </c>
      <c r="D604" s="535">
        <v>1800</v>
      </c>
      <c r="E604" s="380">
        <f>[1]!Table32353[[#This Row],[Mức giá theo Quyết định 46/2019/ QĐ-UBND]]*1.1</f>
        <v>1980.0000000000002</v>
      </c>
      <c r="F604" s="380">
        <f>[1]!Table32353[[#This Row],[Mức giá theo Quyết định 46/2019/ QĐ-UBND]]*1.3</f>
        <v>2340</v>
      </c>
      <c r="G604" s="127">
        <v>7200</v>
      </c>
      <c r="H604" s="536">
        <f>ROUND([1]!Table32353[[#This Row],[Mức giá theo Quyết định 46/2019/ QĐ-UBND]]*1.3,-2)</f>
        <v>2300</v>
      </c>
      <c r="I604" s="536">
        <f>ROUND([1]!Table32353[[#This Row],[Giá đất ở điều chỉnh, bổ sung]]*0.7,0)</f>
        <v>1610</v>
      </c>
      <c r="J604" s="373">
        <f>[1]!Table32353[[#This Row],[Giá đất ở điều chỉnh, bổ sung]]/[1]!Table32353[[#This Row],[Mức giá theo Quyết định 46/2019/ QĐ-UBND]]</f>
        <v>1.2777777777777777</v>
      </c>
      <c r="K604" s="537"/>
      <c r="L604" s="537">
        <f>[1]!Table32353[[#This Row],[Giá đất ở điều chỉnh, bổ sung]]/[1]!Table32353[[#This Row],[Mức giá theo Quyết định 46/2019/ QĐ-UBND]]</f>
        <v>1.2777777777777777</v>
      </c>
      <c r="M604" s="538"/>
      <c r="N604" s="154"/>
      <c r="O604" s="154"/>
      <c r="P604" s="539"/>
    </row>
    <row r="605" spans="1:16" ht="45" x14ac:dyDescent="0.35">
      <c r="A605" s="159"/>
      <c r="B605" s="392" t="s">
        <v>861</v>
      </c>
      <c r="C605" s="529" t="s">
        <v>862</v>
      </c>
      <c r="D605" s="530"/>
      <c r="E605" s="380">
        <f>[1]!Table32353[[#This Row],[Mức giá theo Quyết định 46/2019/ QĐ-UBND]]*1.1</f>
        <v>0</v>
      </c>
      <c r="F605" s="380"/>
      <c r="G605" s="127"/>
      <c r="H605" s="536"/>
      <c r="I605" s="536"/>
      <c r="J605" s="373"/>
      <c r="K605" s="537"/>
      <c r="L605" s="537"/>
      <c r="M605" s="538" t="s">
        <v>864</v>
      </c>
      <c r="N605" s="184"/>
      <c r="O605" s="184"/>
      <c r="P605" s="539" t="s">
        <v>863</v>
      </c>
    </row>
    <row r="606" spans="1:16" ht="31" x14ac:dyDescent="0.35">
      <c r="A606" s="159"/>
      <c r="B606" s="180">
        <v>1</v>
      </c>
      <c r="C606" s="534" t="s">
        <v>865</v>
      </c>
      <c r="D606" s="535">
        <v>5000</v>
      </c>
      <c r="E606" s="380">
        <f>[1]!Table32353[[#This Row],[Mức giá theo Quyết định 46/2019/ QĐ-UBND]]*1.1</f>
        <v>5500</v>
      </c>
      <c r="F606" s="380">
        <f>[1]!Table32353[[#This Row],[Mức giá theo Quyết định 46/2019/ QĐ-UBND]]*1.3</f>
        <v>6500</v>
      </c>
      <c r="G606" s="127">
        <v>20000</v>
      </c>
      <c r="H606" s="536">
        <f>ROUND([1]!Table32353[[#This Row],[Mức giá theo Quyết định 46/2019/ QĐ-UBND]]*1.3,-2)</f>
        <v>6500</v>
      </c>
      <c r="I606" s="536">
        <f>ROUND([1]!Table32353[[#This Row],[Giá đất ở điều chỉnh, bổ sung]]*0.7,0)</f>
        <v>4550</v>
      </c>
      <c r="J606" s="373">
        <f>[1]!Table32353[[#This Row],[Giá đất ở điều chỉnh, bổ sung]]/[1]!Table32353[[#This Row],[Mức giá theo Quyết định 46/2019/ QĐ-UBND]]</f>
        <v>1.3</v>
      </c>
      <c r="K606" s="537"/>
      <c r="L606" s="537">
        <f>[1]!Table32353[[#This Row],[Giá đất ở điều chỉnh, bổ sung]]/[1]!Table32353[[#This Row],[Mức giá theo Quyết định 46/2019/ QĐ-UBND]]</f>
        <v>1.3</v>
      </c>
      <c r="M606" s="538"/>
      <c r="N606" s="184"/>
      <c r="O606" s="184"/>
      <c r="P606" s="539"/>
    </row>
    <row r="607" spans="1:16" ht="31" x14ac:dyDescent="0.35">
      <c r="A607" s="159"/>
      <c r="B607" s="180">
        <v>2</v>
      </c>
      <c r="C607" s="534" t="s">
        <v>866</v>
      </c>
      <c r="D607" s="535">
        <v>3999.9999999999995</v>
      </c>
      <c r="E607" s="380">
        <f>[1]!Table32353[[#This Row],[Mức giá theo Quyết định 46/2019/ QĐ-UBND]]*1.1</f>
        <v>4400</v>
      </c>
      <c r="F607" s="380">
        <f>[1]!Table32353[[#This Row],[Mức giá theo Quyết định 46/2019/ QĐ-UBND]]*1.3</f>
        <v>5200</v>
      </c>
      <c r="G607" s="127">
        <v>16000</v>
      </c>
      <c r="H607" s="536">
        <f>ROUND([1]!Table32353[[#This Row],[Mức giá theo Quyết định 46/2019/ QĐ-UBND]]*1.3,-2)</f>
        <v>5200</v>
      </c>
      <c r="I607" s="536">
        <f>ROUND([1]!Table32353[[#This Row],[Giá đất ở điều chỉnh, bổ sung]]*0.7,0)</f>
        <v>3640</v>
      </c>
      <c r="J607" s="373">
        <f>[1]!Table32353[[#This Row],[Giá đất ở điều chỉnh, bổ sung]]/[1]!Table32353[[#This Row],[Mức giá theo Quyết định 46/2019/ QĐ-UBND]]</f>
        <v>1.3</v>
      </c>
      <c r="K607" s="537"/>
      <c r="L607" s="537">
        <f>[1]!Table32353[[#This Row],[Giá đất ở điều chỉnh, bổ sung]]/[1]!Table32353[[#This Row],[Mức giá theo Quyết định 46/2019/ QĐ-UBND]]</f>
        <v>1.3</v>
      </c>
      <c r="M607" s="538"/>
      <c r="N607" s="184"/>
      <c r="O607" s="184"/>
      <c r="P607" s="539"/>
    </row>
    <row r="608" spans="1:16" ht="31" x14ac:dyDescent="0.35">
      <c r="A608" s="159"/>
      <c r="B608" s="180">
        <v>3</v>
      </c>
      <c r="C608" s="534" t="s">
        <v>867</v>
      </c>
      <c r="D608" s="535">
        <v>3500</v>
      </c>
      <c r="E608" s="380">
        <f>[1]!Table32353[[#This Row],[Mức giá theo Quyết định 46/2019/ QĐ-UBND]]*1.1</f>
        <v>3850.0000000000005</v>
      </c>
      <c r="F608" s="380">
        <f>[1]!Table32353[[#This Row],[Mức giá theo Quyết định 46/2019/ QĐ-UBND]]*1.3</f>
        <v>4550</v>
      </c>
      <c r="G608" s="127">
        <v>14000</v>
      </c>
      <c r="H608" s="536">
        <f>ROUND([1]!Table32353[[#This Row],[Mức giá theo Quyết định 46/2019/ QĐ-UBND]]*1.3,-2)</f>
        <v>4600</v>
      </c>
      <c r="I608" s="536">
        <f>ROUND([1]!Table32353[[#This Row],[Giá đất ở điều chỉnh, bổ sung]]*0.7,0)</f>
        <v>3220</v>
      </c>
      <c r="J608" s="373">
        <f>[1]!Table32353[[#This Row],[Giá đất ở điều chỉnh, bổ sung]]/[1]!Table32353[[#This Row],[Mức giá theo Quyết định 46/2019/ QĐ-UBND]]</f>
        <v>1.3142857142857143</v>
      </c>
      <c r="K608" s="537"/>
      <c r="L608" s="537">
        <f>[1]!Table32353[[#This Row],[Giá đất ở điều chỉnh, bổ sung]]/[1]!Table32353[[#This Row],[Mức giá theo Quyết định 46/2019/ QĐ-UBND]]</f>
        <v>1.3142857142857143</v>
      </c>
      <c r="M608" s="538"/>
      <c r="N608" s="184"/>
      <c r="O608" s="184"/>
      <c r="P608" s="539"/>
    </row>
    <row r="609" spans="1:16" ht="31" x14ac:dyDescent="0.35">
      <c r="A609" s="159"/>
      <c r="B609" s="180">
        <v>4</v>
      </c>
      <c r="C609" s="534" t="s">
        <v>868</v>
      </c>
      <c r="D609" s="535">
        <v>3000</v>
      </c>
      <c r="E609" s="380">
        <f>[1]!Table32353[[#This Row],[Mức giá theo Quyết định 46/2019/ QĐ-UBND]]*1.1</f>
        <v>3300.0000000000005</v>
      </c>
      <c r="F609" s="380">
        <f>[1]!Table32353[[#This Row],[Mức giá theo Quyết định 46/2019/ QĐ-UBND]]*1.3</f>
        <v>3900</v>
      </c>
      <c r="G609" s="127">
        <v>12000</v>
      </c>
      <c r="H609" s="536">
        <f>ROUND([1]!Table32353[[#This Row],[Mức giá theo Quyết định 46/2019/ QĐ-UBND]]*1.3,-2)</f>
        <v>3900</v>
      </c>
      <c r="I609" s="536">
        <f>ROUND([1]!Table32353[[#This Row],[Giá đất ở điều chỉnh, bổ sung]]*0.7,0)</f>
        <v>2730</v>
      </c>
      <c r="J609" s="373">
        <f>[1]!Table32353[[#This Row],[Giá đất ở điều chỉnh, bổ sung]]/[1]!Table32353[[#This Row],[Mức giá theo Quyết định 46/2019/ QĐ-UBND]]</f>
        <v>1.3</v>
      </c>
      <c r="K609" s="537"/>
      <c r="L609" s="537">
        <f>[1]!Table32353[[#This Row],[Giá đất ở điều chỉnh, bổ sung]]/[1]!Table32353[[#This Row],[Mức giá theo Quyết định 46/2019/ QĐ-UBND]]</f>
        <v>1.3</v>
      </c>
      <c r="M609" s="538" t="s">
        <v>864</v>
      </c>
      <c r="N609" s="184"/>
      <c r="O609" s="184"/>
      <c r="P609" s="539" t="s">
        <v>863</v>
      </c>
    </row>
    <row r="610" spans="1:16" x14ac:dyDescent="0.35">
      <c r="A610" s="159"/>
      <c r="B610" s="180"/>
      <c r="C610" s="529" t="s">
        <v>16</v>
      </c>
      <c r="D610" s="530"/>
      <c r="E610" s="380">
        <f>[1]!Table32353[[#This Row],[Mức giá theo Quyết định 46/2019/ QĐ-UBND]]*1.1</f>
        <v>0</v>
      </c>
      <c r="F610" s="380"/>
      <c r="G610" s="127"/>
      <c r="H610" s="536"/>
      <c r="I610" s="536"/>
      <c r="J610" s="373"/>
      <c r="K610" s="537"/>
      <c r="L610" s="537"/>
      <c r="M610" s="538"/>
      <c r="N610" s="184"/>
      <c r="O610" s="184"/>
      <c r="P610" s="539"/>
    </row>
    <row r="611" spans="1:16" ht="31" x14ac:dyDescent="0.35">
      <c r="A611" s="159"/>
      <c r="B611" s="180">
        <v>1</v>
      </c>
      <c r="C611" s="534" t="s">
        <v>869</v>
      </c>
      <c r="D611" s="535">
        <v>3500</v>
      </c>
      <c r="E611" s="380">
        <f>[1]!Table32353[[#This Row],[Mức giá theo Quyết định 46/2019/ QĐ-UBND]]*1.1</f>
        <v>3850.0000000000005</v>
      </c>
      <c r="F611" s="380">
        <f>[1]!Table32353[[#This Row],[Mức giá theo Quyết định 46/2019/ QĐ-UBND]]*1.3</f>
        <v>4550</v>
      </c>
      <c r="G611" s="127">
        <v>14000</v>
      </c>
      <c r="H611" s="536">
        <f>ROUND([1]!Table32353[[#This Row],[Mức giá theo Quyết định 46/2019/ QĐ-UBND]]*1.35,-2)</f>
        <v>4700</v>
      </c>
      <c r="I611" s="536">
        <f>ROUND([1]!Table32353[[#This Row],[Giá đất ở điều chỉnh, bổ sung]]*0.7,0)</f>
        <v>3290</v>
      </c>
      <c r="J611" s="373">
        <f>[1]!Table32353[[#This Row],[Giá đất ở điều chỉnh, bổ sung]]/[1]!Table32353[[#This Row],[Mức giá theo Quyết định 46/2019/ QĐ-UBND]]</f>
        <v>1.3428571428571427</v>
      </c>
      <c r="K611" s="540" t="s">
        <v>91</v>
      </c>
      <c r="L611" s="540">
        <f>[1]!Table32353[[#This Row],[Giá đất ở điều chỉnh, bổ sung]]/[1]!Table32353[[#This Row],[Mức giá theo Quyết định 46/2019/ QĐ-UBND]]</f>
        <v>1.3428571428571427</v>
      </c>
      <c r="M611" s="538"/>
      <c r="N611" s="184"/>
      <c r="O611" s="184"/>
      <c r="P611" s="539"/>
    </row>
    <row r="612" spans="1:16" x14ac:dyDescent="0.35">
      <c r="A612" s="159"/>
      <c r="B612" s="180">
        <v>2</v>
      </c>
      <c r="C612" s="534" t="s">
        <v>870</v>
      </c>
      <c r="D612" s="535">
        <v>2800</v>
      </c>
      <c r="E612" s="380">
        <f>[1]!Table32353[[#This Row],[Mức giá theo Quyết định 46/2019/ QĐ-UBND]]*1.1</f>
        <v>3080.0000000000005</v>
      </c>
      <c r="F612" s="380">
        <f>[1]!Table32353[[#This Row],[Mức giá theo Quyết định 46/2019/ QĐ-UBND]]*1.3</f>
        <v>3640</v>
      </c>
      <c r="G612" s="127">
        <v>11200</v>
      </c>
      <c r="H612" s="536">
        <f>ROUND([1]!Table32353[[#This Row],[Mức giá theo Quyết định 46/2019/ QĐ-UBND]]*1.3,-2)</f>
        <v>3600</v>
      </c>
      <c r="I612" s="536">
        <f>ROUND([1]!Table32353[[#This Row],[Giá đất ở điều chỉnh, bổ sung]]*0.7,0)</f>
        <v>2520</v>
      </c>
      <c r="J612" s="373">
        <f>[1]!Table32353[[#This Row],[Giá đất ở điều chỉnh, bổ sung]]/[1]!Table32353[[#This Row],[Mức giá theo Quyết định 46/2019/ QĐ-UBND]]</f>
        <v>1.2857142857142858</v>
      </c>
      <c r="K612" s="537"/>
      <c r="L612" s="537">
        <f>[1]!Table32353[[#This Row],[Giá đất ở điều chỉnh, bổ sung]]/[1]!Table32353[[#This Row],[Mức giá theo Quyết định 46/2019/ QĐ-UBND]]</f>
        <v>1.2857142857142858</v>
      </c>
      <c r="M612" s="538"/>
      <c r="N612" s="184"/>
      <c r="O612" s="184"/>
      <c r="P612" s="539"/>
    </row>
    <row r="613" spans="1:16" ht="31" x14ac:dyDescent="0.35">
      <c r="A613" s="159"/>
      <c r="B613" s="180">
        <v>3</v>
      </c>
      <c r="C613" s="534" t="s">
        <v>871</v>
      </c>
      <c r="D613" s="535">
        <v>2500</v>
      </c>
      <c r="E613" s="380">
        <f>[1]!Table32353[[#This Row],[Mức giá theo Quyết định 46/2019/ QĐ-UBND]]*1.1</f>
        <v>2750</v>
      </c>
      <c r="F613" s="380">
        <f>[1]!Table32353[[#This Row],[Mức giá theo Quyết định 46/2019/ QĐ-UBND]]*1.3</f>
        <v>3250</v>
      </c>
      <c r="G613" s="127">
        <v>10000</v>
      </c>
      <c r="H613" s="536">
        <f>ROUND([1]!Table32353[[#This Row],[Mức giá theo Quyết định 46/2019/ QĐ-UBND]]*1.3,-2)</f>
        <v>3300</v>
      </c>
      <c r="I613" s="536">
        <f>ROUND([1]!Table32353[[#This Row],[Giá đất ở điều chỉnh, bổ sung]]*0.7,0)</f>
        <v>2310</v>
      </c>
      <c r="J613" s="373">
        <f>[1]!Table32353[[#This Row],[Giá đất ở điều chỉnh, bổ sung]]/[1]!Table32353[[#This Row],[Mức giá theo Quyết định 46/2019/ QĐ-UBND]]</f>
        <v>1.32</v>
      </c>
      <c r="K613" s="537"/>
      <c r="L613" s="537">
        <f>[1]!Table32353[[#This Row],[Giá đất ở điều chỉnh, bổ sung]]/[1]!Table32353[[#This Row],[Mức giá theo Quyết định 46/2019/ QĐ-UBND]]</f>
        <v>1.32</v>
      </c>
      <c r="M613" s="538"/>
      <c r="N613" s="184"/>
      <c r="O613" s="184"/>
      <c r="P613" s="539"/>
    </row>
    <row r="614" spans="1:16" x14ac:dyDescent="0.35">
      <c r="A614" s="159"/>
      <c r="B614" s="180">
        <v>4</v>
      </c>
      <c r="C614" s="534" t="s">
        <v>872</v>
      </c>
      <c r="D614" s="535">
        <v>2500</v>
      </c>
      <c r="E614" s="380">
        <f>[1]!Table32353[[#This Row],[Mức giá theo Quyết định 46/2019/ QĐ-UBND]]*1.1</f>
        <v>2750</v>
      </c>
      <c r="F614" s="380">
        <f>[1]!Table32353[[#This Row],[Mức giá theo Quyết định 46/2019/ QĐ-UBND]]*1.3</f>
        <v>3250</v>
      </c>
      <c r="G614" s="127">
        <v>10000</v>
      </c>
      <c r="H614" s="536">
        <f>ROUND([1]!Table32353[[#This Row],[Mức giá theo Quyết định 46/2019/ QĐ-UBND]]*1.3,-2)</f>
        <v>3300</v>
      </c>
      <c r="I614" s="536">
        <f>ROUND([1]!Table32353[[#This Row],[Giá đất ở điều chỉnh, bổ sung]]*0.7,0)</f>
        <v>2310</v>
      </c>
      <c r="J614" s="373">
        <f>[1]!Table32353[[#This Row],[Giá đất ở điều chỉnh, bổ sung]]/[1]!Table32353[[#This Row],[Mức giá theo Quyết định 46/2019/ QĐ-UBND]]</f>
        <v>1.32</v>
      </c>
      <c r="K614" s="537"/>
      <c r="L614" s="537">
        <f>[1]!Table32353[[#This Row],[Giá đất ở điều chỉnh, bổ sung]]/[1]!Table32353[[#This Row],[Mức giá theo Quyết định 46/2019/ QĐ-UBND]]</f>
        <v>1.32</v>
      </c>
      <c r="M614" s="538"/>
      <c r="N614" s="184"/>
      <c r="O614" s="184"/>
      <c r="P614" s="539"/>
    </row>
    <row r="615" spans="1:16" ht="31" x14ac:dyDescent="0.35">
      <c r="A615" s="159"/>
      <c r="B615" s="180">
        <v>5</v>
      </c>
      <c r="C615" s="534" t="s">
        <v>873</v>
      </c>
      <c r="D615" s="535">
        <v>3000</v>
      </c>
      <c r="E615" s="380">
        <f>[1]!Table32353[[#This Row],[Mức giá theo Quyết định 46/2019/ QĐ-UBND]]*1.1</f>
        <v>3300.0000000000005</v>
      </c>
      <c r="F615" s="380">
        <f>[1]!Table32353[[#This Row],[Mức giá theo Quyết định 46/2019/ QĐ-UBND]]*1.3</f>
        <v>3900</v>
      </c>
      <c r="G615" s="127">
        <v>12000</v>
      </c>
      <c r="H615" s="536">
        <f>ROUND([1]!Table32353[[#This Row],[Mức giá theo Quyết định 46/2019/ QĐ-UBND]]*1.3,-2)</f>
        <v>3900</v>
      </c>
      <c r="I615" s="536">
        <f>ROUND([1]!Table32353[[#This Row],[Giá đất ở điều chỉnh, bổ sung]]*0.7,0)</f>
        <v>2730</v>
      </c>
      <c r="J615" s="373">
        <f>[1]!Table32353[[#This Row],[Giá đất ở điều chỉnh, bổ sung]]/[1]!Table32353[[#This Row],[Mức giá theo Quyết định 46/2019/ QĐ-UBND]]</f>
        <v>1.3</v>
      </c>
      <c r="K615" s="537"/>
      <c r="L615" s="537">
        <f>[1]!Table32353[[#This Row],[Giá đất ở điều chỉnh, bổ sung]]/[1]!Table32353[[#This Row],[Mức giá theo Quyết định 46/2019/ QĐ-UBND]]</f>
        <v>1.3</v>
      </c>
      <c r="M615" s="538"/>
      <c r="N615" s="154"/>
      <c r="O615" s="154"/>
      <c r="P615" s="539"/>
    </row>
    <row r="616" spans="1:16" ht="30" x14ac:dyDescent="0.35">
      <c r="A616" s="159"/>
      <c r="B616" s="392" t="s">
        <v>874</v>
      </c>
      <c r="C616" s="529" t="s">
        <v>875</v>
      </c>
      <c r="D616" s="530"/>
      <c r="E616" s="380">
        <f>[1]!Table32353[[#This Row],[Mức giá theo Quyết định 46/2019/ QĐ-UBND]]*1.1</f>
        <v>0</v>
      </c>
      <c r="F616" s="380"/>
      <c r="G616" s="127"/>
      <c r="H616" s="536"/>
      <c r="I616" s="536"/>
      <c r="J616" s="373"/>
      <c r="K616" s="537"/>
      <c r="L616" s="537"/>
      <c r="M616" s="532"/>
      <c r="N616" s="184"/>
      <c r="O616" s="184"/>
      <c r="P616" s="533"/>
    </row>
    <row r="617" spans="1:16" ht="46.5" x14ac:dyDescent="0.35">
      <c r="A617" s="159"/>
      <c r="B617" s="180">
        <v>1</v>
      </c>
      <c r="C617" s="534" t="s">
        <v>876</v>
      </c>
      <c r="D617" s="535">
        <v>6500</v>
      </c>
      <c r="E617" s="380">
        <f>[1]!Table32353[[#This Row],[Mức giá theo Quyết định 46/2019/ QĐ-UBND]]*1.1</f>
        <v>7150.0000000000009</v>
      </c>
      <c r="F617" s="380">
        <f>[1]!Table32353[[#This Row],[Mức giá theo Quyết định 46/2019/ QĐ-UBND]]*1.3</f>
        <v>8450</v>
      </c>
      <c r="G617" s="127">
        <v>19500</v>
      </c>
      <c r="H617" s="536">
        <f>ROUND([1]!Table32353[[#This Row],[Mức giá theo Quyết định 46/2019/ QĐ-UBND]]*1.3,-2)</f>
        <v>8500</v>
      </c>
      <c r="I617" s="536">
        <f>ROUND([1]!Table32353[[#This Row],[Giá đất ở điều chỉnh, bổ sung]]*0.7,0)</f>
        <v>5950</v>
      </c>
      <c r="J617" s="373">
        <f>[1]!Table32353[[#This Row],[Giá đất ở điều chỉnh, bổ sung]]/[1]!Table32353[[#This Row],[Mức giá theo Quyết định 46/2019/ QĐ-UBND]]</f>
        <v>1.3076923076923077</v>
      </c>
      <c r="K617" s="537"/>
      <c r="L617" s="537">
        <f>[1]!Table32353[[#This Row],[Giá đất ở điều chỉnh, bổ sung]]/[1]!Table32353[[#This Row],[Mức giá theo Quyết định 46/2019/ QĐ-UBND]]</f>
        <v>1.3076923076923077</v>
      </c>
      <c r="M617" s="538"/>
      <c r="N617" s="184"/>
      <c r="O617" s="184"/>
      <c r="P617" s="539"/>
    </row>
    <row r="618" spans="1:16" ht="31" x14ac:dyDescent="0.35">
      <c r="A618" s="159"/>
      <c r="B618" s="180">
        <v>2</v>
      </c>
      <c r="C618" s="534" t="s">
        <v>877</v>
      </c>
      <c r="D618" s="535">
        <v>3500</v>
      </c>
      <c r="E618" s="380">
        <f>[1]!Table32353[[#This Row],[Mức giá theo Quyết định 46/2019/ QĐ-UBND]]*1.1</f>
        <v>3850.0000000000005</v>
      </c>
      <c r="F618" s="380">
        <f>[1]!Table32353[[#This Row],[Mức giá theo Quyết định 46/2019/ QĐ-UBND]]*1.3</f>
        <v>4550</v>
      </c>
      <c r="G618" s="127">
        <v>10500</v>
      </c>
      <c r="H618" s="536">
        <f>ROUND([1]!Table32353[[#This Row],[Mức giá theo Quyết định 46/2019/ QĐ-UBND]]*1.3,-2)</f>
        <v>4600</v>
      </c>
      <c r="I618" s="536">
        <f>ROUND([1]!Table32353[[#This Row],[Giá đất ở điều chỉnh, bổ sung]]*0.7,0)</f>
        <v>3220</v>
      </c>
      <c r="J618" s="373">
        <f>[1]!Table32353[[#This Row],[Giá đất ở điều chỉnh, bổ sung]]/[1]!Table32353[[#This Row],[Mức giá theo Quyết định 46/2019/ QĐ-UBND]]</f>
        <v>1.3142857142857143</v>
      </c>
      <c r="K618" s="537"/>
      <c r="L618" s="537">
        <f>[1]!Table32353[[#This Row],[Giá đất ở điều chỉnh, bổ sung]]/[1]!Table32353[[#This Row],[Mức giá theo Quyết định 46/2019/ QĐ-UBND]]</f>
        <v>1.3142857142857143</v>
      </c>
      <c r="M618" s="538"/>
      <c r="N618" s="184"/>
      <c r="O618" s="184"/>
      <c r="P618" s="539"/>
    </row>
    <row r="619" spans="1:16" x14ac:dyDescent="0.35">
      <c r="A619" s="159"/>
      <c r="B619" s="180">
        <v>3</v>
      </c>
      <c r="C619" s="534" t="s">
        <v>878</v>
      </c>
      <c r="D619" s="535">
        <v>2800</v>
      </c>
      <c r="E619" s="380">
        <f>[1]!Table32353[[#This Row],[Mức giá theo Quyết định 46/2019/ QĐ-UBND]]*1.1</f>
        <v>3080.0000000000005</v>
      </c>
      <c r="F619" s="380">
        <f>[1]!Table32353[[#This Row],[Mức giá theo Quyết định 46/2019/ QĐ-UBND]]*1.3</f>
        <v>3640</v>
      </c>
      <c r="G619" s="127">
        <v>8400</v>
      </c>
      <c r="H619" s="536">
        <f>ROUND([1]!Table32353[[#This Row],[Mức giá theo Quyết định 46/2019/ QĐ-UBND]]*1.3,-2)</f>
        <v>3600</v>
      </c>
      <c r="I619" s="536">
        <f>ROUND([1]!Table32353[[#This Row],[Giá đất ở điều chỉnh, bổ sung]]*0.7,0)</f>
        <v>2520</v>
      </c>
      <c r="J619" s="373">
        <f>[1]!Table32353[[#This Row],[Giá đất ở điều chỉnh, bổ sung]]/[1]!Table32353[[#This Row],[Mức giá theo Quyết định 46/2019/ QĐ-UBND]]</f>
        <v>1.2857142857142858</v>
      </c>
      <c r="K619" s="537"/>
      <c r="L619" s="537">
        <f>[1]!Table32353[[#This Row],[Giá đất ở điều chỉnh, bổ sung]]/[1]!Table32353[[#This Row],[Mức giá theo Quyết định 46/2019/ QĐ-UBND]]</f>
        <v>1.2857142857142858</v>
      </c>
      <c r="M619" s="538"/>
      <c r="N619" s="184"/>
      <c r="O619" s="184"/>
      <c r="P619" s="539"/>
    </row>
    <row r="620" spans="1:16" x14ac:dyDescent="0.35">
      <c r="A620" s="159"/>
      <c r="B620" s="180">
        <v>4</v>
      </c>
      <c r="C620" s="534" t="s">
        <v>879</v>
      </c>
      <c r="D620" s="535">
        <v>3999.9999999999995</v>
      </c>
      <c r="E620" s="380">
        <f>[1]!Table32353[[#This Row],[Mức giá theo Quyết định 46/2019/ QĐ-UBND]]*1.1</f>
        <v>4400</v>
      </c>
      <c r="F620" s="380">
        <f>[1]!Table32353[[#This Row],[Mức giá theo Quyết định 46/2019/ QĐ-UBND]]*1.3</f>
        <v>5200</v>
      </c>
      <c r="G620" s="127">
        <v>12000</v>
      </c>
      <c r="H620" s="536">
        <f>ROUND([1]!Table32353[[#This Row],[Mức giá theo Quyết định 46/2019/ QĐ-UBND]]*1.3,-2)</f>
        <v>5200</v>
      </c>
      <c r="I620" s="536">
        <f>ROUND([1]!Table32353[[#This Row],[Giá đất ở điều chỉnh, bổ sung]]*0.7,0)</f>
        <v>3640</v>
      </c>
      <c r="J620" s="373">
        <f>[1]!Table32353[[#This Row],[Giá đất ở điều chỉnh, bổ sung]]/[1]!Table32353[[#This Row],[Mức giá theo Quyết định 46/2019/ QĐ-UBND]]</f>
        <v>1.3</v>
      </c>
      <c r="K620" s="537"/>
      <c r="L620" s="537">
        <f>[1]!Table32353[[#This Row],[Giá đất ở điều chỉnh, bổ sung]]/[1]!Table32353[[#This Row],[Mức giá theo Quyết định 46/2019/ QĐ-UBND]]</f>
        <v>1.3</v>
      </c>
      <c r="M620" s="538"/>
      <c r="N620" s="184"/>
      <c r="O620" s="184"/>
      <c r="P620" s="539"/>
    </row>
    <row r="621" spans="1:16" x14ac:dyDescent="0.35">
      <c r="A621" s="159"/>
      <c r="B621" s="180">
        <v>5</v>
      </c>
      <c r="C621" s="534" t="s">
        <v>880</v>
      </c>
      <c r="D621" s="535">
        <v>5000</v>
      </c>
      <c r="E621" s="380">
        <f>[1]!Table32353[[#This Row],[Mức giá theo Quyết định 46/2019/ QĐ-UBND]]*1.1</f>
        <v>5500</v>
      </c>
      <c r="F621" s="380">
        <f>[1]!Table32353[[#This Row],[Mức giá theo Quyết định 46/2019/ QĐ-UBND]]*1.3</f>
        <v>6500</v>
      </c>
      <c r="G621" s="127">
        <v>15000</v>
      </c>
      <c r="H621" s="536">
        <f>ROUND([1]!Table32353[[#This Row],[Mức giá theo Quyết định 46/2019/ QĐ-UBND]]*1.3,-2)</f>
        <v>6500</v>
      </c>
      <c r="I621" s="536">
        <f>ROUND([1]!Table32353[[#This Row],[Giá đất ở điều chỉnh, bổ sung]]*0.7,0)</f>
        <v>4550</v>
      </c>
      <c r="J621" s="373">
        <f>[1]!Table32353[[#This Row],[Giá đất ở điều chỉnh, bổ sung]]/[1]!Table32353[[#This Row],[Mức giá theo Quyết định 46/2019/ QĐ-UBND]]</f>
        <v>1.3</v>
      </c>
      <c r="K621" s="537"/>
      <c r="L621" s="537">
        <f>[1]!Table32353[[#This Row],[Giá đất ở điều chỉnh, bổ sung]]/[1]!Table32353[[#This Row],[Mức giá theo Quyết định 46/2019/ QĐ-UBND]]</f>
        <v>1.3</v>
      </c>
      <c r="M621" s="538"/>
      <c r="N621" s="184"/>
      <c r="O621" s="184"/>
      <c r="P621" s="539"/>
    </row>
    <row r="622" spans="1:16" x14ac:dyDescent="0.35">
      <c r="A622" s="159"/>
      <c r="B622" s="180"/>
      <c r="C622" s="529" t="s">
        <v>16</v>
      </c>
      <c r="D622" s="530"/>
      <c r="E622" s="380">
        <f>[1]!Table32353[[#This Row],[Mức giá theo Quyết định 46/2019/ QĐ-UBND]]*1.1</f>
        <v>0</v>
      </c>
      <c r="F622" s="380"/>
      <c r="G622" s="127"/>
      <c r="H622" s="536"/>
      <c r="I622" s="536"/>
      <c r="J622" s="373"/>
      <c r="K622" s="537"/>
      <c r="L622" s="537"/>
      <c r="M622" s="538"/>
      <c r="N622" s="184"/>
      <c r="O622" s="184"/>
      <c r="P622" s="539"/>
    </row>
    <row r="623" spans="1:16" ht="31" x14ac:dyDescent="0.35">
      <c r="A623" s="159"/>
      <c r="B623" s="180">
        <v>1</v>
      </c>
      <c r="C623" s="534" t="s">
        <v>881</v>
      </c>
      <c r="D623" s="535">
        <v>2500</v>
      </c>
      <c r="E623" s="380">
        <f>[1]!Table32353[[#This Row],[Mức giá theo Quyết định 46/2019/ QĐ-UBND]]*1.1</f>
        <v>2750</v>
      </c>
      <c r="F623" s="380">
        <f>[1]!Table32353[[#This Row],[Mức giá theo Quyết định 46/2019/ QĐ-UBND]]*1.3</f>
        <v>3250</v>
      </c>
      <c r="G623" s="127">
        <v>7500</v>
      </c>
      <c r="H623" s="536">
        <f>ROUND([1]!Table32353[[#This Row],[Mức giá theo Quyết định 46/2019/ QĐ-UBND]]*1.3,-2)</f>
        <v>3300</v>
      </c>
      <c r="I623" s="536">
        <f>ROUND([1]!Table32353[[#This Row],[Giá đất ở điều chỉnh, bổ sung]]*0.7,0)</f>
        <v>2310</v>
      </c>
      <c r="J623" s="373">
        <f>[1]!Table32353[[#This Row],[Giá đất ở điều chỉnh, bổ sung]]/[1]!Table32353[[#This Row],[Mức giá theo Quyết định 46/2019/ QĐ-UBND]]</f>
        <v>1.32</v>
      </c>
      <c r="K623" s="537"/>
      <c r="L623" s="537">
        <f>[1]!Table32353[[#This Row],[Giá đất ở điều chỉnh, bổ sung]]/[1]!Table32353[[#This Row],[Mức giá theo Quyết định 46/2019/ QĐ-UBND]]</f>
        <v>1.32</v>
      </c>
      <c r="M623" s="538"/>
      <c r="N623" s="184"/>
      <c r="O623" s="184"/>
      <c r="P623" s="539"/>
    </row>
    <row r="624" spans="1:16" x14ac:dyDescent="0.35">
      <c r="A624" s="159"/>
      <c r="B624" s="180">
        <v>2</v>
      </c>
      <c r="C624" s="534" t="s">
        <v>882</v>
      </c>
      <c r="D624" s="535">
        <v>2500</v>
      </c>
      <c r="E624" s="380">
        <f>[1]!Table32353[[#This Row],[Mức giá theo Quyết định 46/2019/ QĐ-UBND]]*1.1</f>
        <v>2750</v>
      </c>
      <c r="F624" s="380">
        <f>[1]!Table32353[[#This Row],[Mức giá theo Quyết định 46/2019/ QĐ-UBND]]*1.3</f>
        <v>3250</v>
      </c>
      <c r="G624" s="127">
        <v>7500</v>
      </c>
      <c r="H624" s="536">
        <f>ROUND([1]!Table32353[[#This Row],[Mức giá theo Quyết định 46/2019/ QĐ-UBND]]*1.35,-2)</f>
        <v>3400</v>
      </c>
      <c r="I624" s="536">
        <f>ROUND([1]!Table32353[[#This Row],[Giá đất ở điều chỉnh, bổ sung]]*0.7,0)</f>
        <v>2380</v>
      </c>
      <c r="J624" s="373">
        <f>[1]!Table32353[[#This Row],[Giá đất ở điều chỉnh, bổ sung]]/[1]!Table32353[[#This Row],[Mức giá theo Quyết định 46/2019/ QĐ-UBND]]</f>
        <v>1.36</v>
      </c>
      <c r="K624" s="540" t="s">
        <v>91</v>
      </c>
      <c r="L624" s="540">
        <f>[1]!Table32353[[#This Row],[Giá đất ở điều chỉnh, bổ sung]]/[1]!Table32353[[#This Row],[Mức giá theo Quyết định 46/2019/ QĐ-UBND]]</f>
        <v>1.36</v>
      </c>
      <c r="M624" s="538"/>
      <c r="N624" s="184"/>
      <c r="O624" s="184"/>
      <c r="P624" s="539"/>
    </row>
    <row r="625" spans="1:16" ht="31" x14ac:dyDescent="0.35">
      <c r="A625" s="159"/>
      <c r="B625" s="180">
        <v>3</v>
      </c>
      <c r="C625" s="534" t="s">
        <v>883</v>
      </c>
      <c r="D625" s="535">
        <v>1999.9999999999998</v>
      </c>
      <c r="E625" s="380">
        <f>[1]!Table32353[[#This Row],[Mức giá theo Quyết định 46/2019/ QĐ-UBND]]*1.1</f>
        <v>2200</v>
      </c>
      <c r="F625" s="380">
        <f>[1]!Table32353[[#This Row],[Mức giá theo Quyết định 46/2019/ QĐ-UBND]]*1.3</f>
        <v>2600</v>
      </c>
      <c r="G625" s="127">
        <v>6000</v>
      </c>
      <c r="H625" s="536">
        <f>ROUND([1]!Table32353[[#This Row],[Mức giá theo Quyết định 46/2019/ QĐ-UBND]]*1.3,-2)</f>
        <v>2600</v>
      </c>
      <c r="I625" s="536">
        <f>ROUND([1]!Table32353[[#This Row],[Giá đất ở điều chỉnh, bổ sung]]*0.7,0)</f>
        <v>1820</v>
      </c>
      <c r="J625" s="373">
        <f>[1]!Table32353[[#This Row],[Giá đất ở điều chỉnh, bổ sung]]/[1]!Table32353[[#This Row],[Mức giá theo Quyết định 46/2019/ QĐ-UBND]]</f>
        <v>1.3</v>
      </c>
      <c r="K625" s="537"/>
      <c r="L625" s="537">
        <f>[1]!Table32353[[#This Row],[Giá đất ở điều chỉnh, bổ sung]]/[1]!Table32353[[#This Row],[Mức giá theo Quyết định 46/2019/ QĐ-UBND]]</f>
        <v>1.3</v>
      </c>
      <c r="M625" s="538"/>
      <c r="N625" s="184"/>
      <c r="O625" s="184"/>
      <c r="P625" s="539"/>
    </row>
    <row r="626" spans="1:16" x14ac:dyDescent="0.35">
      <c r="A626" s="159"/>
      <c r="B626" s="180">
        <v>4</v>
      </c>
      <c r="C626" s="534" t="s">
        <v>884</v>
      </c>
      <c r="D626" s="535">
        <v>3000</v>
      </c>
      <c r="E626" s="380">
        <f>[1]!Table32353[[#This Row],[Mức giá theo Quyết định 46/2019/ QĐ-UBND]]*1.1</f>
        <v>3300.0000000000005</v>
      </c>
      <c r="F626" s="380">
        <f>[1]!Table32353[[#This Row],[Mức giá theo Quyết định 46/2019/ QĐ-UBND]]*1.3</f>
        <v>3900</v>
      </c>
      <c r="G626" s="127">
        <v>9000</v>
      </c>
      <c r="H626" s="536">
        <f>ROUND([1]!Table32353[[#This Row],[Mức giá theo Quyết định 46/2019/ QĐ-UBND]]*1.3,-2)</f>
        <v>3900</v>
      </c>
      <c r="I626" s="536">
        <f>ROUND([1]!Table32353[[#This Row],[Giá đất ở điều chỉnh, bổ sung]]*0.7,0)</f>
        <v>2730</v>
      </c>
      <c r="J626" s="373">
        <f>[1]!Table32353[[#This Row],[Giá đất ở điều chỉnh, bổ sung]]/[1]!Table32353[[#This Row],[Mức giá theo Quyết định 46/2019/ QĐ-UBND]]</f>
        <v>1.3</v>
      </c>
      <c r="K626" s="537"/>
      <c r="L626" s="537">
        <f>[1]!Table32353[[#This Row],[Giá đất ở điều chỉnh, bổ sung]]/[1]!Table32353[[#This Row],[Mức giá theo Quyết định 46/2019/ QĐ-UBND]]</f>
        <v>1.3</v>
      </c>
      <c r="M626" s="538"/>
      <c r="N626" s="434"/>
      <c r="O626" s="434"/>
      <c r="P626" s="539"/>
    </row>
    <row r="627" spans="1:16" x14ac:dyDescent="0.35">
      <c r="A627" s="159"/>
      <c r="B627" s="181">
        <v>5</v>
      </c>
      <c r="C627" s="65" t="s">
        <v>885</v>
      </c>
      <c r="D627" s="372"/>
      <c r="E627" s="380">
        <f>[1]!Table32353[[#This Row],[Mức giá theo Quyết định 46/2019/ QĐ-UBND]]*1.1</f>
        <v>0</v>
      </c>
      <c r="F627" s="380">
        <f>[1]!Table32353[[#This Row],[Mức giá theo Quyết định 46/2019/ QĐ-UBND]]*1.3</f>
        <v>0</v>
      </c>
      <c r="G627" s="377"/>
      <c r="H627" s="536"/>
      <c r="I627" s="536"/>
      <c r="J627" s="373"/>
      <c r="K627" s="537"/>
      <c r="L627" s="537"/>
      <c r="M627" s="538" t="s">
        <v>146</v>
      </c>
      <c r="N627" s="434"/>
      <c r="O627" s="434"/>
      <c r="P627" s="539" t="s">
        <v>146</v>
      </c>
    </row>
    <row r="628" spans="1:16" x14ac:dyDescent="0.35">
      <c r="A628" s="159"/>
      <c r="B628" s="181" t="s">
        <v>509</v>
      </c>
      <c r="C628" s="65" t="s">
        <v>886</v>
      </c>
      <c r="D628" s="371"/>
      <c r="E628" s="380"/>
      <c r="F628" s="380"/>
      <c r="G628" s="355">
        <v>10000</v>
      </c>
      <c r="H628" s="536">
        <v>3450</v>
      </c>
      <c r="I628" s="536">
        <f>ROUND([1]!Table32353[[#This Row],[Giá đất ở điều chỉnh, bổ sung]]*0.7,0)</f>
        <v>2415</v>
      </c>
      <c r="J628" s="373" t="e">
        <f>[1]!Table32353[[#This Row],[Giá đất ở điều chỉnh, bổ sung]]/[1]!Table32353[[#This Row],[Mức giá theo Quyết định 46/2019/ QĐ-UBND]]</f>
        <v>#DIV/0!</v>
      </c>
      <c r="K628" s="537"/>
      <c r="L628" s="537"/>
      <c r="M628" s="565" t="s">
        <v>887</v>
      </c>
      <c r="N628" s="434"/>
      <c r="O628" s="434"/>
      <c r="P628" s="258"/>
    </row>
    <row r="629" spans="1:16" x14ac:dyDescent="0.35">
      <c r="A629" s="159"/>
      <c r="B629" s="181" t="s">
        <v>511</v>
      </c>
      <c r="C629" s="65" t="s">
        <v>888</v>
      </c>
      <c r="D629" s="371"/>
      <c r="E629" s="380"/>
      <c r="F629" s="380"/>
      <c r="G629" s="355">
        <v>8000</v>
      </c>
      <c r="H629" s="536">
        <v>3000</v>
      </c>
      <c r="I629" s="536">
        <f>ROUND([1]!Table32353[[#This Row],[Giá đất ở điều chỉnh, bổ sung]]*0.7,0)</f>
        <v>2100</v>
      </c>
      <c r="J629" s="373" t="e">
        <f>[1]!Table32353[[#This Row],[Giá đất ở điều chỉnh, bổ sung]]/[1]!Table32353[[#This Row],[Mức giá theo Quyết định 46/2019/ QĐ-UBND]]</f>
        <v>#DIV/0!</v>
      </c>
      <c r="K629" s="537"/>
      <c r="L629" s="537"/>
      <c r="M629" s="565" t="s">
        <v>887</v>
      </c>
      <c r="N629" s="434"/>
      <c r="O629" s="434"/>
      <c r="P629" s="258"/>
    </row>
    <row r="630" spans="1:16" x14ac:dyDescent="0.35">
      <c r="A630" s="159"/>
      <c r="B630" s="359">
        <v>6</v>
      </c>
      <c r="C630" s="65" t="s">
        <v>5410</v>
      </c>
      <c r="D630" s="372"/>
      <c r="E630" s="380">
        <f>[1]!Table32353[[#This Row],[Mức giá theo Quyết định 46/2019/ QĐ-UBND]]*1.1</f>
        <v>0</v>
      </c>
      <c r="F630" s="380">
        <f>[1]!Table32353[[#This Row],[Mức giá theo Quyết định 46/2019/ QĐ-UBND]]*1.3</f>
        <v>0</v>
      </c>
      <c r="G630" s="377"/>
      <c r="H630" s="536"/>
      <c r="I630" s="536"/>
      <c r="J630" s="373"/>
      <c r="K630" s="537"/>
      <c r="L630" s="537"/>
      <c r="M630" s="538" t="s">
        <v>146</v>
      </c>
      <c r="N630" s="434"/>
      <c r="O630" s="434"/>
      <c r="P630" s="539" t="s">
        <v>146</v>
      </c>
    </row>
    <row r="631" spans="1:16" x14ac:dyDescent="0.35">
      <c r="A631" s="159"/>
      <c r="B631" s="181" t="s">
        <v>327</v>
      </c>
      <c r="C631" s="65" t="s">
        <v>150</v>
      </c>
      <c r="D631" s="566"/>
      <c r="E631" s="380"/>
      <c r="F631" s="380"/>
      <c r="G631" s="355">
        <v>11000</v>
      </c>
      <c r="H631" s="536">
        <v>5500</v>
      </c>
      <c r="I631" s="536">
        <f>ROUND([1]!Table32353[[#This Row],[Giá đất ở điều chỉnh, bổ sung]]*0.7,0)</f>
        <v>3850</v>
      </c>
      <c r="J631" s="373" t="e">
        <f>[1]!Table32353[[#This Row],[Giá đất ở điều chỉnh, bổ sung]]/[1]!Table32353[[#This Row],[Mức giá theo Quyết định 46/2019/ QĐ-UBND]]</f>
        <v>#DIV/0!</v>
      </c>
      <c r="K631" s="537"/>
      <c r="L631" s="537"/>
      <c r="M631" s="565" t="s">
        <v>889</v>
      </c>
      <c r="N631" s="434"/>
      <c r="O631" s="434"/>
      <c r="P631" s="258"/>
    </row>
    <row r="632" spans="1:16" x14ac:dyDescent="0.35">
      <c r="A632" s="159"/>
      <c r="B632" s="359" t="s">
        <v>329</v>
      </c>
      <c r="C632" s="65" t="s">
        <v>153</v>
      </c>
      <c r="D632" s="566"/>
      <c r="E632" s="380"/>
      <c r="F632" s="380"/>
      <c r="G632" s="355">
        <v>9000</v>
      </c>
      <c r="H632" s="536">
        <v>3450</v>
      </c>
      <c r="I632" s="536">
        <f>ROUND([1]!Table32353[[#This Row],[Giá đất ở điều chỉnh, bổ sung]]*0.7,0)</f>
        <v>2415</v>
      </c>
      <c r="J632" s="373" t="e">
        <f>[1]!Table32353[[#This Row],[Giá đất ở điều chỉnh, bổ sung]]/[1]!Table32353[[#This Row],[Mức giá theo Quyết định 46/2019/ QĐ-UBND]]</f>
        <v>#DIV/0!</v>
      </c>
      <c r="K632" s="537"/>
      <c r="L632" s="537"/>
      <c r="M632" s="565" t="s">
        <v>887</v>
      </c>
      <c r="N632" s="434"/>
      <c r="O632" s="434"/>
      <c r="P632" s="258"/>
    </row>
    <row r="633" spans="1:16" x14ac:dyDescent="0.35">
      <c r="A633" s="159"/>
      <c r="B633" s="359" t="s">
        <v>653</v>
      </c>
      <c r="C633" s="65" t="s">
        <v>654</v>
      </c>
      <c r="D633" s="566"/>
      <c r="E633" s="380"/>
      <c r="F633" s="380"/>
      <c r="G633" s="355">
        <v>8000</v>
      </c>
      <c r="H633" s="536">
        <v>3400</v>
      </c>
      <c r="I633" s="536">
        <f>ROUND([1]!Table32353[[#This Row],[Giá đất ở điều chỉnh, bổ sung]]*0.7,0)</f>
        <v>2380</v>
      </c>
      <c r="J633" s="373" t="e">
        <f>[1]!Table32353[[#This Row],[Giá đất ở điều chỉnh, bổ sung]]/[1]!Table32353[[#This Row],[Mức giá theo Quyết định 46/2019/ QĐ-UBND]]</f>
        <v>#DIV/0!</v>
      </c>
      <c r="K633" s="537"/>
      <c r="L633" s="537"/>
      <c r="M633" s="565" t="s">
        <v>887</v>
      </c>
      <c r="N633" s="434"/>
      <c r="O633" s="434"/>
      <c r="P633" s="258"/>
    </row>
    <row r="634" spans="1:16" ht="45" x14ac:dyDescent="0.35">
      <c r="A634" s="159"/>
      <c r="B634" s="392" t="s">
        <v>890</v>
      </c>
      <c r="C634" s="529" t="s">
        <v>891</v>
      </c>
      <c r="D634" s="530"/>
      <c r="E634" s="380">
        <f>[1]!Table32353[[#This Row],[Mức giá theo Quyết định 46/2019/ QĐ-UBND]]*1.1</f>
        <v>0</v>
      </c>
      <c r="F634" s="380"/>
      <c r="G634" s="127"/>
      <c r="H634" s="536"/>
      <c r="I634" s="536"/>
      <c r="J634" s="373"/>
      <c r="K634" s="537"/>
      <c r="L634" s="537"/>
      <c r="M634" s="532"/>
      <c r="N634" s="184"/>
      <c r="O634" s="184"/>
      <c r="P634" s="533"/>
    </row>
    <row r="635" spans="1:16" ht="31" x14ac:dyDescent="0.35">
      <c r="A635" s="159"/>
      <c r="B635" s="180">
        <v>1</v>
      </c>
      <c r="C635" s="534" t="s">
        <v>892</v>
      </c>
      <c r="D635" s="535">
        <v>12000</v>
      </c>
      <c r="E635" s="380">
        <f>[1]!Table32353[[#This Row],[Mức giá theo Quyết định 46/2019/ QĐ-UBND]]*1.1</f>
        <v>13200.000000000002</v>
      </c>
      <c r="F635" s="380">
        <f>[1]!Table32353[[#This Row],[Mức giá theo Quyết định 46/2019/ QĐ-UBND]]*1.3</f>
        <v>15600</v>
      </c>
      <c r="G635" s="127">
        <v>36000</v>
      </c>
      <c r="H635" s="536">
        <f>ROUND([1]!Table32353[[#This Row],[Mức giá theo Quyết định 46/2019/ QĐ-UBND]]*1.3,-2)</f>
        <v>15600</v>
      </c>
      <c r="I635" s="536">
        <f>ROUND([1]!Table32353[[#This Row],[Giá đất ở điều chỉnh, bổ sung]]*0.7,0)</f>
        <v>10920</v>
      </c>
      <c r="J635" s="373">
        <f>[1]!Table32353[[#This Row],[Giá đất ở điều chỉnh, bổ sung]]/[1]!Table32353[[#This Row],[Mức giá theo Quyết định 46/2019/ QĐ-UBND]]</f>
        <v>1.3</v>
      </c>
      <c r="K635" s="537"/>
      <c r="L635" s="537">
        <f>[1]!Table32353[[#This Row],[Giá đất ở điều chỉnh, bổ sung]]/[1]!Table32353[[#This Row],[Mức giá theo Quyết định 46/2019/ QĐ-UBND]]</f>
        <v>1.3</v>
      </c>
      <c r="M635" s="538"/>
      <c r="N635" s="184"/>
      <c r="O635" s="184"/>
      <c r="P635" s="539"/>
    </row>
    <row r="636" spans="1:16" x14ac:dyDescent="0.35">
      <c r="A636" s="159"/>
      <c r="B636" s="180">
        <v>2</v>
      </c>
      <c r="C636" s="534" t="s">
        <v>893</v>
      </c>
      <c r="D636" s="535">
        <v>10000</v>
      </c>
      <c r="E636" s="380">
        <f>[1]!Table32353[[#This Row],[Mức giá theo Quyết định 46/2019/ QĐ-UBND]]*1.1</f>
        <v>11000</v>
      </c>
      <c r="F636" s="380">
        <f>[1]!Table32353[[#This Row],[Mức giá theo Quyết định 46/2019/ QĐ-UBND]]*1.3</f>
        <v>13000</v>
      </c>
      <c r="G636" s="127">
        <v>30000</v>
      </c>
      <c r="H636" s="536">
        <f>ROUND([1]!Table32353[[#This Row],[Mức giá theo Quyết định 46/2019/ QĐ-UBND]]*1.3,-2)</f>
        <v>13000</v>
      </c>
      <c r="I636" s="536">
        <f>ROUND([1]!Table32353[[#This Row],[Giá đất ở điều chỉnh, bổ sung]]*0.7,0)</f>
        <v>9100</v>
      </c>
      <c r="J636" s="373">
        <f>[1]!Table32353[[#This Row],[Giá đất ở điều chỉnh, bổ sung]]/[1]!Table32353[[#This Row],[Mức giá theo Quyết định 46/2019/ QĐ-UBND]]</f>
        <v>1.3</v>
      </c>
      <c r="K636" s="537"/>
      <c r="L636" s="537">
        <f>[1]!Table32353[[#This Row],[Giá đất ở điều chỉnh, bổ sung]]/[1]!Table32353[[#This Row],[Mức giá theo Quyết định 46/2019/ QĐ-UBND]]</f>
        <v>1.3</v>
      </c>
      <c r="M636" s="538"/>
      <c r="N636" s="184"/>
      <c r="O636" s="184"/>
      <c r="P636" s="539"/>
    </row>
    <row r="637" spans="1:16" x14ac:dyDescent="0.35">
      <c r="A637" s="159"/>
      <c r="B637" s="180"/>
      <c r="C637" s="529" t="s">
        <v>16</v>
      </c>
      <c r="D637" s="530"/>
      <c r="E637" s="380">
        <f>[1]!Table32353[[#This Row],[Mức giá theo Quyết định 46/2019/ QĐ-UBND]]*1.1</f>
        <v>0</v>
      </c>
      <c r="F637" s="380"/>
      <c r="G637" s="127"/>
      <c r="H637" s="536"/>
      <c r="I637" s="536"/>
      <c r="J637" s="373"/>
      <c r="K637" s="537"/>
      <c r="L637" s="537"/>
      <c r="M637" s="538"/>
      <c r="N637" s="184"/>
      <c r="O637" s="184"/>
      <c r="P637" s="539"/>
    </row>
    <row r="638" spans="1:16" ht="31" x14ac:dyDescent="0.35">
      <c r="A638" s="159"/>
      <c r="B638" s="180">
        <v>1</v>
      </c>
      <c r="C638" s="534" t="s">
        <v>894</v>
      </c>
      <c r="D638" s="535">
        <v>5000</v>
      </c>
      <c r="E638" s="380">
        <f>[1]!Table32353[[#This Row],[Mức giá theo Quyết định 46/2019/ QĐ-UBND]]*1.1</f>
        <v>5500</v>
      </c>
      <c r="F638" s="380">
        <f>[1]!Table32353[[#This Row],[Mức giá theo Quyết định 46/2019/ QĐ-UBND]]*1.3</f>
        <v>6500</v>
      </c>
      <c r="G638" s="127">
        <v>15000</v>
      </c>
      <c r="H638" s="536">
        <f>ROUND([1]!Table32353[[#This Row],[Mức giá theo Quyết định 46/2019/ QĐ-UBND]]*1.3,-2)</f>
        <v>6500</v>
      </c>
      <c r="I638" s="536">
        <f>ROUND([1]!Table32353[[#This Row],[Giá đất ở điều chỉnh, bổ sung]]*0.7,0)</f>
        <v>4550</v>
      </c>
      <c r="J638" s="373">
        <f>[1]!Table32353[[#This Row],[Giá đất ở điều chỉnh, bổ sung]]/[1]!Table32353[[#This Row],[Mức giá theo Quyết định 46/2019/ QĐ-UBND]]</f>
        <v>1.3</v>
      </c>
      <c r="K638" s="537"/>
      <c r="L638" s="537">
        <f>[1]!Table32353[[#This Row],[Giá đất ở điều chỉnh, bổ sung]]/[1]!Table32353[[#This Row],[Mức giá theo Quyết định 46/2019/ QĐ-UBND]]</f>
        <v>1.3</v>
      </c>
      <c r="M638" s="538"/>
      <c r="N638" s="184"/>
      <c r="O638" s="184"/>
      <c r="P638" s="539"/>
    </row>
    <row r="639" spans="1:16" x14ac:dyDescent="0.35">
      <c r="A639" s="159"/>
      <c r="B639" s="180">
        <v>2</v>
      </c>
      <c r="C639" s="534" t="s">
        <v>895</v>
      </c>
      <c r="D639" s="535"/>
      <c r="E639" s="380">
        <f>[1]!Table32353[[#This Row],[Mức giá theo Quyết định 46/2019/ QĐ-UBND]]*1.1</f>
        <v>0</v>
      </c>
      <c r="F639" s="380"/>
      <c r="G639" s="127"/>
      <c r="H639" s="536"/>
      <c r="I639" s="536"/>
      <c r="J639" s="373"/>
      <c r="K639" s="537"/>
      <c r="L639" s="537"/>
      <c r="M639" s="538"/>
      <c r="N639" s="184"/>
      <c r="O639" s="184"/>
      <c r="P639" s="539"/>
    </row>
    <row r="640" spans="1:16" x14ac:dyDescent="0.35">
      <c r="A640" s="159"/>
      <c r="B640" s="180" t="s">
        <v>74</v>
      </c>
      <c r="C640" s="534" t="s">
        <v>896</v>
      </c>
      <c r="D640" s="535">
        <v>5000</v>
      </c>
      <c r="E640" s="380">
        <f>[1]!Table32353[[#This Row],[Mức giá theo Quyết định 46/2019/ QĐ-UBND]]*1.1</f>
        <v>5500</v>
      </c>
      <c r="F640" s="380">
        <f>[1]!Table32353[[#This Row],[Mức giá theo Quyết định 46/2019/ QĐ-UBND]]*1.3</f>
        <v>6500</v>
      </c>
      <c r="G640" s="127">
        <v>15000</v>
      </c>
      <c r="H640" s="536">
        <f>ROUND([1]!Table32353[[#This Row],[Mức giá theo Quyết định 46/2019/ QĐ-UBND]]*1.3,-2)</f>
        <v>6500</v>
      </c>
      <c r="I640" s="536">
        <f>ROUND([1]!Table32353[[#This Row],[Giá đất ở điều chỉnh, bổ sung]]*0.7,0)</f>
        <v>4550</v>
      </c>
      <c r="J640" s="373">
        <f>[1]!Table32353[[#This Row],[Giá đất ở điều chỉnh, bổ sung]]/[1]!Table32353[[#This Row],[Mức giá theo Quyết định 46/2019/ QĐ-UBND]]</f>
        <v>1.3</v>
      </c>
      <c r="K640" s="537"/>
      <c r="L640" s="537">
        <f>[1]!Table32353[[#This Row],[Giá đất ở điều chỉnh, bổ sung]]/[1]!Table32353[[#This Row],[Mức giá theo Quyết định 46/2019/ QĐ-UBND]]</f>
        <v>1.3</v>
      </c>
      <c r="M640" s="538"/>
      <c r="N640" s="184"/>
      <c r="O640" s="184"/>
      <c r="P640" s="539"/>
    </row>
    <row r="641" spans="1:16" ht="31" x14ac:dyDescent="0.35">
      <c r="A641" s="159"/>
      <c r="B641" s="180" t="s">
        <v>76</v>
      </c>
      <c r="C641" s="534" t="s">
        <v>897</v>
      </c>
      <c r="D641" s="535">
        <v>3999.9999999999995</v>
      </c>
      <c r="E641" s="380">
        <f>[1]!Table32353[[#This Row],[Mức giá theo Quyết định 46/2019/ QĐ-UBND]]*1.1</f>
        <v>4400</v>
      </c>
      <c r="F641" s="380">
        <f>[1]!Table32353[[#This Row],[Mức giá theo Quyết định 46/2019/ QĐ-UBND]]*1.3</f>
        <v>5200</v>
      </c>
      <c r="G641" s="127">
        <v>12000</v>
      </c>
      <c r="H641" s="536">
        <f>ROUND([1]!Table32353[[#This Row],[Mức giá theo Quyết định 46/2019/ QĐ-UBND]]*1.3,-2)</f>
        <v>5200</v>
      </c>
      <c r="I641" s="536">
        <f>ROUND([1]!Table32353[[#This Row],[Giá đất ở điều chỉnh, bổ sung]]*0.7,0)</f>
        <v>3640</v>
      </c>
      <c r="J641" s="373">
        <f>[1]!Table32353[[#This Row],[Giá đất ở điều chỉnh, bổ sung]]/[1]!Table32353[[#This Row],[Mức giá theo Quyết định 46/2019/ QĐ-UBND]]</f>
        <v>1.3</v>
      </c>
      <c r="K641" s="537"/>
      <c r="L641" s="537">
        <f>[1]!Table32353[[#This Row],[Giá đất ở điều chỉnh, bổ sung]]/[1]!Table32353[[#This Row],[Mức giá theo Quyết định 46/2019/ QĐ-UBND]]</f>
        <v>1.3</v>
      </c>
      <c r="M641" s="538"/>
      <c r="N641" s="184"/>
      <c r="O641" s="184"/>
      <c r="P641" s="539"/>
    </row>
    <row r="642" spans="1:16" x14ac:dyDescent="0.35">
      <c r="A642" s="159"/>
      <c r="B642" s="180">
        <v>3</v>
      </c>
      <c r="C642" s="534" t="s">
        <v>898</v>
      </c>
      <c r="D642" s="535"/>
      <c r="E642" s="380">
        <f>[1]!Table32353[[#This Row],[Mức giá theo Quyết định 46/2019/ QĐ-UBND]]*1.1</f>
        <v>0</v>
      </c>
      <c r="F642" s="380"/>
      <c r="G642" s="127"/>
      <c r="H642" s="536"/>
      <c r="I642" s="536"/>
      <c r="J642" s="373"/>
      <c r="K642" s="537"/>
      <c r="L642" s="537"/>
      <c r="M642" s="538"/>
      <c r="N642" s="184"/>
      <c r="O642" s="184"/>
      <c r="P642" s="539"/>
    </row>
    <row r="643" spans="1:16" x14ac:dyDescent="0.35">
      <c r="A643" s="159"/>
      <c r="B643" s="180" t="s">
        <v>83</v>
      </c>
      <c r="C643" s="534" t="s">
        <v>899</v>
      </c>
      <c r="D643" s="535">
        <v>5500</v>
      </c>
      <c r="E643" s="380">
        <f>[1]!Table32353[[#This Row],[Mức giá theo Quyết định 46/2019/ QĐ-UBND]]*1.1</f>
        <v>6050.0000000000009</v>
      </c>
      <c r="F643" s="380">
        <f>[1]!Table32353[[#This Row],[Mức giá theo Quyết định 46/2019/ QĐ-UBND]]*1.3</f>
        <v>7150</v>
      </c>
      <c r="G643" s="127">
        <v>16500</v>
      </c>
      <c r="H643" s="536">
        <f>ROUND([1]!Table32353[[#This Row],[Mức giá theo Quyết định 46/2019/ QĐ-UBND]]*1.3,-2)</f>
        <v>7200</v>
      </c>
      <c r="I643" s="536">
        <f>ROUND([1]!Table32353[[#This Row],[Giá đất ở điều chỉnh, bổ sung]]*0.7,0)</f>
        <v>5040</v>
      </c>
      <c r="J643" s="373">
        <f>[1]!Table32353[[#This Row],[Giá đất ở điều chỉnh, bổ sung]]/[1]!Table32353[[#This Row],[Mức giá theo Quyết định 46/2019/ QĐ-UBND]]</f>
        <v>1.3090909090909091</v>
      </c>
      <c r="K643" s="537"/>
      <c r="L643" s="537">
        <f>[1]!Table32353[[#This Row],[Giá đất ở điều chỉnh, bổ sung]]/[1]!Table32353[[#This Row],[Mức giá theo Quyết định 46/2019/ QĐ-UBND]]</f>
        <v>1.3090909090909091</v>
      </c>
      <c r="M643" s="538"/>
      <c r="N643" s="184"/>
      <c r="O643" s="184"/>
      <c r="P643" s="539"/>
    </row>
    <row r="644" spans="1:16" x14ac:dyDescent="0.35">
      <c r="A644" s="159"/>
      <c r="B644" s="180" t="s">
        <v>84</v>
      </c>
      <c r="C644" s="534" t="s">
        <v>900</v>
      </c>
      <c r="D644" s="535">
        <v>5000</v>
      </c>
      <c r="E644" s="380">
        <f>[1]!Table32353[[#This Row],[Mức giá theo Quyết định 46/2019/ QĐ-UBND]]*1.1</f>
        <v>5500</v>
      </c>
      <c r="F644" s="380">
        <f>[1]!Table32353[[#This Row],[Mức giá theo Quyết định 46/2019/ QĐ-UBND]]*1.3</f>
        <v>6500</v>
      </c>
      <c r="G644" s="127">
        <v>15000</v>
      </c>
      <c r="H644" s="536">
        <f>ROUND([1]!Table32353[[#This Row],[Mức giá theo Quyết định 46/2019/ QĐ-UBND]]*1.3,-2)</f>
        <v>6500</v>
      </c>
      <c r="I644" s="536">
        <f>ROUND([1]!Table32353[[#This Row],[Giá đất ở điều chỉnh, bổ sung]]*0.7,0)</f>
        <v>4550</v>
      </c>
      <c r="J644" s="373">
        <f>[1]!Table32353[[#This Row],[Giá đất ở điều chỉnh, bổ sung]]/[1]!Table32353[[#This Row],[Mức giá theo Quyết định 46/2019/ QĐ-UBND]]</f>
        <v>1.3</v>
      </c>
      <c r="K644" s="537"/>
      <c r="L644" s="537">
        <f>[1]!Table32353[[#This Row],[Giá đất ở điều chỉnh, bổ sung]]/[1]!Table32353[[#This Row],[Mức giá theo Quyết định 46/2019/ QĐ-UBND]]</f>
        <v>1.3</v>
      </c>
      <c r="M644" s="538"/>
      <c r="N644" s="184"/>
      <c r="O644" s="184"/>
      <c r="P644" s="539"/>
    </row>
    <row r="645" spans="1:16" x14ac:dyDescent="0.35">
      <c r="A645" s="159"/>
      <c r="B645" s="180">
        <v>4</v>
      </c>
      <c r="C645" s="534" t="s">
        <v>901</v>
      </c>
      <c r="D645" s="535">
        <v>4500</v>
      </c>
      <c r="E645" s="380">
        <f>[1]!Table32353[[#This Row],[Mức giá theo Quyết định 46/2019/ QĐ-UBND]]*1.1</f>
        <v>4950</v>
      </c>
      <c r="F645" s="380">
        <f>[1]!Table32353[[#This Row],[Mức giá theo Quyết định 46/2019/ QĐ-UBND]]*1.3</f>
        <v>5850</v>
      </c>
      <c r="G645" s="127">
        <v>13500</v>
      </c>
      <c r="H645" s="536">
        <f>ROUND([1]!Table32353[[#This Row],[Mức giá theo Quyết định 46/2019/ QĐ-UBND]]*1.3,-2)</f>
        <v>5900</v>
      </c>
      <c r="I645" s="536">
        <f>ROUND([1]!Table32353[[#This Row],[Giá đất ở điều chỉnh, bổ sung]]*0.7,0)</f>
        <v>4130</v>
      </c>
      <c r="J645" s="373">
        <f>[1]!Table32353[[#This Row],[Giá đất ở điều chỉnh, bổ sung]]/[1]!Table32353[[#This Row],[Mức giá theo Quyết định 46/2019/ QĐ-UBND]]</f>
        <v>1.3111111111111111</v>
      </c>
      <c r="K645" s="537"/>
      <c r="L645" s="537">
        <f>[1]!Table32353[[#This Row],[Giá đất ở điều chỉnh, bổ sung]]/[1]!Table32353[[#This Row],[Mức giá theo Quyết định 46/2019/ QĐ-UBND]]</f>
        <v>1.3111111111111111</v>
      </c>
      <c r="M645" s="538"/>
      <c r="N645" s="184"/>
      <c r="O645" s="184"/>
      <c r="P645" s="539"/>
    </row>
    <row r="646" spans="1:16" x14ac:dyDescent="0.35">
      <c r="A646" s="159"/>
      <c r="B646" s="180">
        <v>5</v>
      </c>
      <c r="C646" s="534" t="s">
        <v>902</v>
      </c>
      <c r="D646" s="535">
        <v>5000</v>
      </c>
      <c r="E646" s="380">
        <f>[1]!Table32353[[#This Row],[Mức giá theo Quyết định 46/2019/ QĐ-UBND]]*1.1</f>
        <v>5500</v>
      </c>
      <c r="F646" s="380">
        <f>[1]!Table32353[[#This Row],[Mức giá theo Quyết định 46/2019/ QĐ-UBND]]*1.3</f>
        <v>6500</v>
      </c>
      <c r="G646" s="127">
        <v>15000</v>
      </c>
      <c r="H646" s="536">
        <f>ROUND([1]!Table32353[[#This Row],[Mức giá theo Quyết định 46/2019/ QĐ-UBND]]*1.3,-2)</f>
        <v>6500</v>
      </c>
      <c r="I646" s="536">
        <f>ROUND([1]!Table32353[[#This Row],[Giá đất ở điều chỉnh, bổ sung]]*0.7,0)</f>
        <v>4550</v>
      </c>
      <c r="J646" s="373">
        <f>[1]!Table32353[[#This Row],[Giá đất ở điều chỉnh, bổ sung]]/[1]!Table32353[[#This Row],[Mức giá theo Quyết định 46/2019/ QĐ-UBND]]</f>
        <v>1.3</v>
      </c>
      <c r="K646" s="537"/>
      <c r="L646" s="537">
        <f>[1]!Table32353[[#This Row],[Giá đất ở điều chỉnh, bổ sung]]/[1]!Table32353[[#This Row],[Mức giá theo Quyết định 46/2019/ QĐ-UBND]]</f>
        <v>1.3</v>
      </c>
      <c r="M646" s="538"/>
      <c r="N646" s="184"/>
      <c r="O646" s="184"/>
      <c r="P646" s="539"/>
    </row>
    <row r="647" spans="1:16" ht="31" x14ac:dyDescent="0.35">
      <c r="A647" s="159"/>
      <c r="B647" s="180">
        <v>6</v>
      </c>
      <c r="C647" s="534" t="s">
        <v>903</v>
      </c>
      <c r="D647" s="535">
        <v>3999.9999999999995</v>
      </c>
      <c r="E647" s="380">
        <f>[1]!Table32353[[#This Row],[Mức giá theo Quyết định 46/2019/ QĐ-UBND]]*1.1</f>
        <v>4400</v>
      </c>
      <c r="F647" s="380">
        <f>[1]!Table32353[[#This Row],[Mức giá theo Quyết định 46/2019/ QĐ-UBND]]*1.3</f>
        <v>5200</v>
      </c>
      <c r="G647" s="127">
        <v>12000</v>
      </c>
      <c r="H647" s="536">
        <f>ROUND([1]!Table32353[[#This Row],[Mức giá theo Quyết định 46/2019/ QĐ-UBND]]*1.3,-2)</f>
        <v>5200</v>
      </c>
      <c r="I647" s="536">
        <f>ROUND([1]!Table32353[[#This Row],[Giá đất ở điều chỉnh, bổ sung]]*0.7,0)</f>
        <v>3640</v>
      </c>
      <c r="J647" s="373">
        <f>[1]!Table32353[[#This Row],[Giá đất ở điều chỉnh, bổ sung]]/[1]!Table32353[[#This Row],[Mức giá theo Quyết định 46/2019/ QĐ-UBND]]</f>
        <v>1.3</v>
      </c>
      <c r="K647" s="537"/>
      <c r="L647" s="537">
        <f>[1]!Table32353[[#This Row],[Giá đất ở điều chỉnh, bổ sung]]/[1]!Table32353[[#This Row],[Mức giá theo Quyết định 46/2019/ QĐ-UBND]]</f>
        <v>1.3</v>
      </c>
      <c r="M647" s="538"/>
      <c r="N647" s="184"/>
      <c r="O647" s="184"/>
      <c r="P647" s="539"/>
    </row>
    <row r="648" spans="1:16" x14ac:dyDescent="0.35">
      <c r="A648" s="159"/>
      <c r="B648" s="180">
        <v>7</v>
      </c>
      <c r="C648" s="534" t="s">
        <v>904</v>
      </c>
      <c r="D648" s="535">
        <v>3500</v>
      </c>
      <c r="E648" s="380">
        <f>[1]!Table32353[[#This Row],[Mức giá theo Quyết định 46/2019/ QĐ-UBND]]*1.1</f>
        <v>3850.0000000000005</v>
      </c>
      <c r="F648" s="380">
        <f>[1]!Table32353[[#This Row],[Mức giá theo Quyết định 46/2019/ QĐ-UBND]]*1.3</f>
        <v>4550</v>
      </c>
      <c r="G648" s="127">
        <v>10500</v>
      </c>
      <c r="H648" s="536">
        <f>ROUND([1]!Table32353[[#This Row],[Mức giá theo Quyết định 46/2019/ QĐ-UBND]]*1.3,-2)</f>
        <v>4600</v>
      </c>
      <c r="I648" s="536">
        <f>ROUND([1]!Table32353[[#This Row],[Giá đất ở điều chỉnh, bổ sung]]*0.7,0)</f>
        <v>3220</v>
      </c>
      <c r="J648" s="373">
        <f>[1]!Table32353[[#This Row],[Giá đất ở điều chỉnh, bổ sung]]/[1]!Table32353[[#This Row],[Mức giá theo Quyết định 46/2019/ QĐ-UBND]]</f>
        <v>1.3142857142857143</v>
      </c>
      <c r="K648" s="537"/>
      <c r="L648" s="537">
        <f>[1]!Table32353[[#This Row],[Giá đất ở điều chỉnh, bổ sung]]/[1]!Table32353[[#This Row],[Mức giá theo Quyết định 46/2019/ QĐ-UBND]]</f>
        <v>1.3142857142857143</v>
      </c>
      <c r="M648" s="538"/>
      <c r="N648" s="184"/>
      <c r="O648" s="184"/>
      <c r="P648" s="539"/>
    </row>
    <row r="649" spans="1:16" ht="31" x14ac:dyDescent="0.35">
      <c r="A649" s="159"/>
      <c r="B649" s="180">
        <v>8</v>
      </c>
      <c r="C649" s="534" t="s">
        <v>905</v>
      </c>
      <c r="D649" s="535"/>
      <c r="E649" s="380">
        <f>[1]!Table32353[[#This Row],[Mức giá theo Quyết định 46/2019/ QĐ-UBND]]*1.1</f>
        <v>0</v>
      </c>
      <c r="F649" s="380"/>
      <c r="G649" s="127"/>
      <c r="H649" s="536"/>
      <c r="I649" s="536"/>
      <c r="J649" s="373"/>
      <c r="K649" s="537"/>
      <c r="L649" s="537"/>
      <c r="M649" s="538"/>
      <c r="N649" s="184"/>
      <c r="O649" s="184"/>
      <c r="P649" s="539"/>
    </row>
    <row r="650" spans="1:16" x14ac:dyDescent="0.35">
      <c r="A650" s="159"/>
      <c r="B650" s="180" t="s">
        <v>624</v>
      </c>
      <c r="C650" s="534" t="s">
        <v>906</v>
      </c>
      <c r="D650" s="535">
        <v>3999.9999999999995</v>
      </c>
      <c r="E650" s="380">
        <f>[1]!Table32353[[#This Row],[Mức giá theo Quyết định 46/2019/ QĐ-UBND]]*1.1</f>
        <v>4400</v>
      </c>
      <c r="F650" s="380">
        <f>[1]!Table32353[[#This Row],[Mức giá theo Quyết định 46/2019/ QĐ-UBND]]*1.3</f>
        <v>5200</v>
      </c>
      <c r="G650" s="127">
        <v>12000</v>
      </c>
      <c r="H650" s="536">
        <f>ROUND([1]!Table32353[[#This Row],[Mức giá theo Quyết định 46/2019/ QĐ-UBND]]*1.3,-2)</f>
        <v>5200</v>
      </c>
      <c r="I650" s="536">
        <f>ROUND([1]!Table32353[[#This Row],[Giá đất ở điều chỉnh, bổ sung]]*0.7,0)</f>
        <v>3640</v>
      </c>
      <c r="J650" s="373">
        <f>[1]!Table32353[[#This Row],[Giá đất ở điều chỉnh, bổ sung]]/[1]!Table32353[[#This Row],[Mức giá theo Quyết định 46/2019/ QĐ-UBND]]</f>
        <v>1.3</v>
      </c>
      <c r="K650" s="537"/>
      <c r="L650" s="537">
        <f>[1]!Table32353[[#This Row],[Giá đất ở điều chỉnh, bổ sung]]/[1]!Table32353[[#This Row],[Mức giá theo Quyết định 46/2019/ QĐ-UBND]]</f>
        <v>1.3</v>
      </c>
      <c r="M650" s="538"/>
      <c r="N650" s="184"/>
      <c r="O650" s="184"/>
      <c r="P650" s="539"/>
    </row>
    <row r="651" spans="1:16" ht="46.5" x14ac:dyDescent="0.35">
      <c r="A651" s="159"/>
      <c r="B651" s="180" t="s">
        <v>626</v>
      </c>
      <c r="C651" s="534" t="s">
        <v>907</v>
      </c>
      <c r="D651" s="535">
        <v>3200</v>
      </c>
      <c r="E651" s="380">
        <f>[1]!Table32353[[#This Row],[Mức giá theo Quyết định 46/2019/ QĐ-UBND]]*1.1</f>
        <v>3520.0000000000005</v>
      </c>
      <c r="F651" s="380">
        <f>[1]!Table32353[[#This Row],[Mức giá theo Quyết định 46/2019/ QĐ-UBND]]*1.3</f>
        <v>4160</v>
      </c>
      <c r="G651" s="127">
        <v>9600</v>
      </c>
      <c r="H651" s="536">
        <f>ROUND([1]!Table32353[[#This Row],[Mức giá theo Quyết định 46/2019/ QĐ-UBND]]*1.3,-2)</f>
        <v>4200</v>
      </c>
      <c r="I651" s="536">
        <f>ROUND([1]!Table32353[[#This Row],[Giá đất ở điều chỉnh, bổ sung]]*0.7,0)</f>
        <v>2940</v>
      </c>
      <c r="J651" s="373">
        <f>[1]!Table32353[[#This Row],[Giá đất ở điều chỉnh, bổ sung]]/[1]!Table32353[[#This Row],[Mức giá theo Quyết định 46/2019/ QĐ-UBND]]</f>
        <v>1.3125</v>
      </c>
      <c r="K651" s="537"/>
      <c r="L651" s="537">
        <f>[1]!Table32353[[#This Row],[Giá đất ở điều chỉnh, bổ sung]]/[1]!Table32353[[#This Row],[Mức giá theo Quyết định 46/2019/ QĐ-UBND]]</f>
        <v>1.3125</v>
      </c>
      <c r="M651" s="538"/>
      <c r="N651" s="184"/>
      <c r="O651" s="184"/>
      <c r="P651" s="539"/>
    </row>
    <row r="652" spans="1:16" ht="28" x14ac:dyDescent="0.35">
      <c r="A652" s="159"/>
      <c r="B652" s="180">
        <v>9</v>
      </c>
      <c r="C652" s="534" t="s">
        <v>5420</v>
      </c>
      <c r="D652" s="535"/>
      <c r="E652" s="380">
        <f>[1]!Table32353[[#This Row],[Mức giá theo Quyết định 46/2019/ QĐ-UBND]]*1.1</f>
        <v>0</v>
      </c>
      <c r="F652" s="380"/>
      <c r="G652" s="127"/>
      <c r="H652" s="536"/>
      <c r="I652" s="536"/>
      <c r="J652" s="373"/>
      <c r="K652" s="537"/>
      <c r="L652" s="537"/>
      <c r="M652" s="538"/>
      <c r="N652" s="184"/>
      <c r="O652" s="184"/>
      <c r="P652" s="539" t="s">
        <v>5419</v>
      </c>
    </row>
    <row r="653" spans="1:16" ht="31" x14ac:dyDescent="0.35">
      <c r="A653" s="159"/>
      <c r="B653" s="180" t="s">
        <v>522</v>
      </c>
      <c r="C653" s="534" t="s">
        <v>908</v>
      </c>
      <c r="D653" s="535">
        <v>3999.9999999999995</v>
      </c>
      <c r="E653" s="380">
        <f>[1]!Table32353[[#This Row],[Mức giá theo Quyết định 46/2019/ QĐ-UBND]]*1.1</f>
        <v>4400</v>
      </c>
      <c r="F653" s="380">
        <f>[1]!Table32353[[#This Row],[Mức giá theo Quyết định 46/2019/ QĐ-UBND]]*1.3</f>
        <v>5200</v>
      </c>
      <c r="G653" s="127">
        <v>12000</v>
      </c>
      <c r="H653" s="536">
        <f>ROUND([1]!Table32353[[#This Row],[Mức giá theo Quyết định 46/2019/ QĐ-UBND]]*1.35,-2)</f>
        <v>5400</v>
      </c>
      <c r="I653" s="536">
        <f>ROUND([1]!Table32353[[#This Row],[Giá đất ở điều chỉnh, bổ sung]]*0.7,0)</f>
        <v>3780</v>
      </c>
      <c r="J653" s="373">
        <f>[1]!Table32353[[#This Row],[Giá đất ở điều chỉnh, bổ sung]]/[1]!Table32353[[#This Row],[Mức giá theo Quyết định 46/2019/ QĐ-UBND]]</f>
        <v>1.35</v>
      </c>
      <c r="K653" s="540" t="s">
        <v>91</v>
      </c>
      <c r="L653" s="540">
        <f>[1]!Table32353[[#This Row],[Giá đất ở điều chỉnh, bổ sung]]/[1]!Table32353[[#This Row],[Mức giá theo Quyết định 46/2019/ QĐ-UBND]]</f>
        <v>1.35</v>
      </c>
      <c r="M653" s="538"/>
      <c r="N653" s="141" t="s">
        <v>909</v>
      </c>
      <c r="O653" s="141"/>
      <c r="P653" s="539"/>
    </row>
    <row r="654" spans="1:16" ht="42" x14ac:dyDescent="0.35">
      <c r="A654" s="159"/>
      <c r="B654" s="359" t="s">
        <v>523</v>
      </c>
      <c r="C654" s="567" t="s">
        <v>910</v>
      </c>
      <c r="D654" s="568">
        <v>3500</v>
      </c>
      <c r="E654" s="380">
        <f>[1]!Table32353[[#This Row],[Mức giá theo Quyết định 46/2019/ QĐ-UBND]]*1.1</f>
        <v>3850.0000000000005</v>
      </c>
      <c r="F654" s="380">
        <f>[1]!Table32353[[#This Row],[Mức giá theo Quyết định 46/2019/ QĐ-UBND]]*1.3</f>
        <v>4550</v>
      </c>
      <c r="G654" s="127">
        <v>10500</v>
      </c>
      <c r="H654" s="536">
        <f>ROUND([1]!Table32353[[#This Row],[Mức giá theo Quyết định 46/2019/ QĐ-UBND]]*1.35,-2)</f>
        <v>4700</v>
      </c>
      <c r="I654" s="536">
        <f>ROUND([1]!Table32353[[#This Row],[Giá đất ở điều chỉnh, bổ sung]]*0.7,0)</f>
        <v>3290</v>
      </c>
      <c r="J654" s="373">
        <f>[1]!Table32353[[#This Row],[Giá đất ở điều chỉnh, bổ sung]]/[1]!Table32353[[#This Row],[Mức giá theo Quyết định 46/2019/ QĐ-UBND]]</f>
        <v>1.3428571428571427</v>
      </c>
      <c r="K654" s="540" t="s">
        <v>91</v>
      </c>
      <c r="L654" s="540">
        <f>[1]!Table32353[[#This Row],[Giá đất ở điều chỉnh, bổ sung]]/[1]!Table32353[[#This Row],[Mức giá theo Quyết định 46/2019/ QĐ-UBND]]</f>
        <v>1.3428571428571427</v>
      </c>
      <c r="M654" s="538" t="s">
        <v>912</v>
      </c>
      <c r="N654" s="154"/>
      <c r="O654" s="154"/>
      <c r="P654" s="539" t="s">
        <v>911</v>
      </c>
    </row>
    <row r="655" spans="1:16" ht="31" x14ac:dyDescent="0.35">
      <c r="A655" s="159"/>
      <c r="B655" s="180">
        <v>10</v>
      </c>
      <c r="C655" s="534" t="s">
        <v>6448</v>
      </c>
      <c r="D655" s="545"/>
      <c r="E655" s="186"/>
      <c r="F655" s="379"/>
      <c r="G655" s="542"/>
      <c r="H655" s="536">
        <v>5200</v>
      </c>
      <c r="I655" s="536">
        <f>ROUND([1]!Table32353[[#This Row],[Giá đất ở điều chỉnh, bổ sung]]*0.7,-1)</f>
        <v>3640</v>
      </c>
      <c r="J655" s="373"/>
      <c r="K655" s="543"/>
      <c r="L655" s="537"/>
      <c r="M655" s="538"/>
      <c r="N655" s="154"/>
      <c r="O655" s="154"/>
      <c r="P655" s="539" t="s">
        <v>146</v>
      </c>
    </row>
    <row r="656" spans="1:16" ht="30" x14ac:dyDescent="0.35">
      <c r="A656" s="159"/>
      <c r="B656" s="392" t="s">
        <v>913</v>
      </c>
      <c r="C656" s="529" t="s">
        <v>914</v>
      </c>
      <c r="D656" s="530"/>
      <c r="E656" s="380">
        <f>[1]!Table32353[[#This Row],[Mức giá theo Quyết định 46/2019/ QĐ-UBND]]*1.1</f>
        <v>0</v>
      </c>
      <c r="F656" s="380"/>
      <c r="G656" s="127"/>
      <c r="H656" s="536"/>
      <c r="I656" s="536"/>
      <c r="J656" s="373"/>
      <c r="K656" s="537"/>
      <c r="L656" s="537"/>
      <c r="M656" s="532"/>
      <c r="N656" s="184"/>
      <c r="O656" s="184"/>
      <c r="P656" s="533"/>
    </row>
    <row r="657" spans="1:16" ht="31" x14ac:dyDescent="0.35">
      <c r="A657" s="159"/>
      <c r="B657" s="180">
        <v>1</v>
      </c>
      <c r="C657" s="534" t="s">
        <v>915</v>
      </c>
      <c r="D657" s="535">
        <v>12000</v>
      </c>
      <c r="E657" s="380">
        <f>[1]!Table32353[[#This Row],[Mức giá theo Quyết định 46/2019/ QĐ-UBND]]*1.1</f>
        <v>13200.000000000002</v>
      </c>
      <c r="F657" s="380">
        <f>[1]!Table32353[[#This Row],[Mức giá theo Quyết định 46/2019/ QĐ-UBND]]*1.3</f>
        <v>15600</v>
      </c>
      <c r="G657" s="127">
        <v>36000</v>
      </c>
      <c r="H657" s="536">
        <f>ROUND([1]!Table32353[[#This Row],[Mức giá theo Quyết định 46/2019/ QĐ-UBND]]*1.35,-2)</f>
        <v>16200</v>
      </c>
      <c r="I657" s="536">
        <f>ROUND([1]!Table32353[[#This Row],[Giá đất ở điều chỉnh, bổ sung]]*0.7,0)</f>
        <v>11340</v>
      </c>
      <c r="J657" s="373">
        <f>[1]!Table32353[[#This Row],[Giá đất ở điều chỉnh, bổ sung]]/[1]!Table32353[[#This Row],[Mức giá theo Quyết định 46/2019/ QĐ-UBND]]</f>
        <v>1.35</v>
      </c>
      <c r="K657" s="540" t="s">
        <v>91</v>
      </c>
      <c r="L657" s="540">
        <f>[1]!Table32353[[#This Row],[Giá đất ở điều chỉnh, bổ sung]]/[1]!Table32353[[#This Row],[Mức giá theo Quyết định 46/2019/ QĐ-UBND]]</f>
        <v>1.35</v>
      </c>
      <c r="M657" s="538"/>
      <c r="N657" s="184"/>
      <c r="O657" s="184"/>
      <c r="P657" s="539"/>
    </row>
    <row r="658" spans="1:16" ht="31" x14ac:dyDescent="0.35">
      <c r="A658" s="159"/>
      <c r="B658" s="180">
        <v>2</v>
      </c>
      <c r="C658" s="534" t="s">
        <v>916</v>
      </c>
      <c r="D658" s="535">
        <v>10000</v>
      </c>
      <c r="E658" s="380">
        <f>[1]!Table32353[[#This Row],[Mức giá theo Quyết định 46/2019/ QĐ-UBND]]*1.1</f>
        <v>11000</v>
      </c>
      <c r="F658" s="380">
        <f>[1]!Table32353[[#This Row],[Mức giá theo Quyết định 46/2019/ QĐ-UBND]]*1.3</f>
        <v>13000</v>
      </c>
      <c r="G658" s="127">
        <v>30000</v>
      </c>
      <c r="H658" s="536">
        <f>ROUND([1]!Table32353[[#This Row],[Mức giá theo Quyết định 46/2019/ QĐ-UBND]]*1.35,-2)</f>
        <v>13500</v>
      </c>
      <c r="I658" s="536">
        <f>ROUND([1]!Table32353[[#This Row],[Giá đất ở điều chỉnh, bổ sung]]*0.7,0)</f>
        <v>9450</v>
      </c>
      <c r="J658" s="373">
        <f>[1]!Table32353[[#This Row],[Giá đất ở điều chỉnh, bổ sung]]/[1]!Table32353[[#This Row],[Mức giá theo Quyết định 46/2019/ QĐ-UBND]]</f>
        <v>1.35</v>
      </c>
      <c r="K658" s="540" t="s">
        <v>91</v>
      </c>
      <c r="L658" s="540">
        <f>[1]!Table32353[[#This Row],[Giá đất ở điều chỉnh, bổ sung]]/[1]!Table32353[[#This Row],[Mức giá theo Quyết định 46/2019/ QĐ-UBND]]</f>
        <v>1.35</v>
      </c>
      <c r="M658" s="538"/>
      <c r="N658" s="184"/>
      <c r="O658" s="184"/>
      <c r="P658" s="539"/>
    </row>
    <row r="659" spans="1:16" x14ac:dyDescent="0.35">
      <c r="A659" s="159"/>
      <c r="B659" s="180"/>
      <c r="C659" s="529" t="s">
        <v>16</v>
      </c>
      <c r="D659" s="530"/>
      <c r="E659" s="380">
        <f>[1]!Table32353[[#This Row],[Mức giá theo Quyết định 46/2019/ QĐ-UBND]]*1.1</f>
        <v>0</v>
      </c>
      <c r="F659" s="380"/>
      <c r="G659" s="127"/>
      <c r="H659" s="536"/>
      <c r="I659" s="536"/>
      <c r="J659" s="373"/>
      <c r="K659" s="537"/>
      <c r="L659" s="537"/>
      <c r="M659" s="538"/>
      <c r="N659" s="184"/>
      <c r="O659" s="184"/>
      <c r="P659" s="539"/>
    </row>
    <row r="660" spans="1:16" ht="31" x14ac:dyDescent="0.35">
      <c r="A660" s="159"/>
      <c r="B660" s="180">
        <v>1</v>
      </c>
      <c r="C660" s="534" t="s">
        <v>917</v>
      </c>
      <c r="D660" s="535">
        <v>7799.9999999999991</v>
      </c>
      <c r="E660" s="380">
        <f>[1]!Table32353[[#This Row],[Mức giá theo Quyết định 46/2019/ QĐ-UBND]]*1.1</f>
        <v>8580</v>
      </c>
      <c r="F660" s="380">
        <f>[1]!Table32353[[#This Row],[Mức giá theo Quyết định 46/2019/ QĐ-UBND]]*1.3</f>
        <v>10140</v>
      </c>
      <c r="G660" s="127">
        <v>23400</v>
      </c>
      <c r="H660" s="536">
        <f>ROUND([1]!Table32353[[#This Row],[Mức giá theo Quyết định 46/2019/ QĐ-UBND]]*1.35,-2)</f>
        <v>10500</v>
      </c>
      <c r="I660" s="536">
        <f>ROUND([1]!Table32353[[#This Row],[Giá đất ở điều chỉnh, bổ sung]]*0.7,0)</f>
        <v>7350</v>
      </c>
      <c r="J660" s="373">
        <f>[1]!Table32353[[#This Row],[Giá đất ở điều chỉnh, bổ sung]]/[1]!Table32353[[#This Row],[Mức giá theo Quyết định 46/2019/ QĐ-UBND]]</f>
        <v>1.3461538461538463</v>
      </c>
      <c r="K660" s="540" t="s">
        <v>91</v>
      </c>
      <c r="L660" s="540">
        <f>[1]!Table32353[[#This Row],[Giá đất ở điều chỉnh, bổ sung]]/[1]!Table32353[[#This Row],[Mức giá theo Quyết định 46/2019/ QĐ-UBND]]</f>
        <v>1.3461538461538463</v>
      </c>
      <c r="M660" s="538"/>
      <c r="N660" s="184"/>
      <c r="O660" s="184"/>
      <c r="P660" s="539"/>
    </row>
    <row r="661" spans="1:16" ht="46.5" x14ac:dyDescent="0.35">
      <c r="A661" s="159"/>
      <c r="B661" s="180">
        <v>2</v>
      </c>
      <c r="C661" s="534" t="s">
        <v>918</v>
      </c>
      <c r="D661" s="535">
        <v>6000</v>
      </c>
      <c r="E661" s="380">
        <f>[1]!Table32353[[#This Row],[Mức giá theo Quyết định 46/2019/ QĐ-UBND]]*1.1</f>
        <v>6600.0000000000009</v>
      </c>
      <c r="F661" s="380">
        <f>[1]!Table32353[[#This Row],[Mức giá theo Quyết định 46/2019/ QĐ-UBND]]*1.3</f>
        <v>7800</v>
      </c>
      <c r="G661" s="127">
        <v>18000</v>
      </c>
      <c r="H661" s="536">
        <f>ROUND([1]!Table32353[[#This Row],[Mức giá theo Quyết định 46/2019/ QĐ-UBND]]*1.35,-2)</f>
        <v>8100</v>
      </c>
      <c r="I661" s="536">
        <f>ROUND([1]!Table32353[[#This Row],[Giá đất ở điều chỉnh, bổ sung]]*0.7,0)</f>
        <v>5670</v>
      </c>
      <c r="J661" s="373">
        <f>[1]!Table32353[[#This Row],[Giá đất ở điều chỉnh, bổ sung]]/[1]!Table32353[[#This Row],[Mức giá theo Quyết định 46/2019/ QĐ-UBND]]</f>
        <v>1.35</v>
      </c>
      <c r="K661" s="540" t="s">
        <v>91</v>
      </c>
      <c r="L661" s="540">
        <f>[1]!Table32353[[#This Row],[Giá đất ở điều chỉnh, bổ sung]]/[1]!Table32353[[#This Row],[Mức giá theo Quyết định 46/2019/ QĐ-UBND]]</f>
        <v>1.35</v>
      </c>
      <c r="M661" s="538"/>
      <c r="N661" s="154"/>
      <c r="O661" s="154"/>
      <c r="P661" s="539"/>
    </row>
    <row r="662" spans="1:16" ht="45" x14ac:dyDescent="0.35">
      <c r="A662" s="159"/>
      <c r="B662" s="392" t="s">
        <v>919</v>
      </c>
      <c r="C662" s="529" t="s">
        <v>920</v>
      </c>
      <c r="D662" s="530"/>
      <c r="E662" s="380">
        <f>[1]!Table32353[[#This Row],[Mức giá theo Quyết định 46/2019/ QĐ-UBND]]*1.1</f>
        <v>0</v>
      </c>
      <c r="F662" s="380"/>
      <c r="G662" s="127"/>
      <c r="H662" s="536"/>
      <c r="I662" s="536"/>
      <c r="J662" s="373"/>
      <c r="K662" s="537"/>
      <c r="L662" s="537"/>
      <c r="M662" s="538" t="s">
        <v>922</v>
      </c>
      <c r="N662" s="184"/>
      <c r="O662" s="184"/>
      <c r="P662" s="539" t="s">
        <v>921</v>
      </c>
    </row>
    <row r="663" spans="1:16" ht="31" x14ac:dyDescent="0.35">
      <c r="A663" s="159"/>
      <c r="B663" s="180">
        <v>1</v>
      </c>
      <c r="C663" s="534" t="s">
        <v>923</v>
      </c>
      <c r="D663" s="535">
        <v>6000</v>
      </c>
      <c r="E663" s="380">
        <f>[1]!Table32353[[#This Row],[Mức giá theo Quyết định 46/2019/ QĐ-UBND]]*1.1</f>
        <v>6600.0000000000009</v>
      </c>
      <c r="F663" s="380">
        <f>[1]!Table32353[[#This Row],[Mức giá theo Quyết định 46/2019/ QĐ-UBND]]*1.3</f>
        <v>7800</v>
      </c>
      <c r="G663" s="127">
        <v>18000</v>
      </c>
      <c r="H663" s="536">
        <f>ROUND([1]!Table32353[[#This Row],[Mức giá theo Quyết định 46/2019/ QĐ-UBND]]*1.35,-2)</f>
        <v>8100</v>
      </c>
      <c r="I663" s="536">
        <f>ROUND([1]!Table32353[[#This Row],[Giá đất ở điều chỉnh, bổ sung]]*0.7,0)</f>
        <v>5670</v>
      </c>
      <c r="J663" s="373">
        <f>[1]!Table32353[[#This Row],[Giá đất ở điều chỉnh, bổ sung]]/[1]!Table32353[[#This Row],[Mức giá theo Quyết định 46/2019/ QĐ-UBND]]</f>
        <v>1.35</v>
      </c>
      <c r="K663" s="540" t="s">
        <v>91</v>
      </c>
      <c r="L663" s="540">
        <f>[1]!Table32353[[#This Row],[Giá đất ở điều chỉnh, bổ sung]]/[1]!Table32353[[#This Row],[Mức giá theo Quyết định 46/2019/ QĐ-UBND]]</f>
        <v>1.35</v>
      </c>
      <c r="M663" s="538"/>
      <c r="N663" s="184"/>
      <c r="O663" s="184"/>
      <c r="P663" s="539"/>
    </row>
    <row r="664" spans="1:16" ht="31" x14ac:dyDescent="0.35">
      <c r="A664" s="159"/>
      <c r="B664" s="180">
        <v>2</v>
      </c>
      <c r="C664" s="534" t="s">
        <v>924</v>
      </c>
      <c r="D664" s="535">
        <v>6600</v>
      </c>
      <c r="E664" s="380">
        <f>[1]!Table32353[[#This Row],[Mức giá theo Quyết định 46/2019/ QĐ-UBND]]*1.1</f>
        <v>7260.0000000000009</v>
      </c>
      <c r="F664" s="380">
        <f>[1]!Table32353[[#This Row],[Mức giá theo Quyết định 46/2019/ QĐ-UBND]]*1.3</f>
        <v>8580</v>
      </c>
      <c r="G664" s="127">
        <v>19800</v>
      </c>
      <c r="H664" s="536">
        <f>ROUND([1]!Table32353[[#This Row],[Mức giá theo Quyết định 46/2019/ QĐ-UBND]]*1.35,-2)</f>
        <v>8900</v>
      </c>
      <c r="I664" s="536">
        <f>ROUND([1]!Table32353[[#This Row],[Giá đất ở điều chỉnh, bổ sung]]*0.7,0)</f>
        <v>6230</v>
      </c>
      <c r="J664" s="373">
        <f>[1]!Table32353[[#This Row],[Giá đất ở điều chỉnh, bổ sung]]/[1]!Table32353[[#This Row],[Mức giá theo Quyết định 46/2019/ QĐ-UBND]]</f>
        <v>1.3484848484848484</v>
      </c>
      <c r="K664" s="540" t="s">
        <v>91</v>
      </c>
      <c r="L664" s="540">
        <f>[1]!Table32353[[#This Row],[Giá đất ở điều chỉnh, bổ sung]]/[1]!Table32353[[#This Row],[Mức giá theo Quyết định 46/2019/ QĐ-UBND]]</f>
        <v>1.3484848484848484</v>
      </c>
      <c r="M664" s="538"/>
      <c r="N664" s="184"/>
      <c r="O664" s="184"/>
      <c r="P664" s="539"/>
    </row>
    <row r="665" spans="1:16" ht="31" x14ac:dyDescent="0.35">
      <c r="A665" s="159"/>
      <c r="B665" s="180">
        <v>3</v>
      </c>
      <c r="C665" s="534" t="s">
        <v>925</v>
      </c>
      <c r="D665" s="535">
        <v>7200</v>
      </c>
      <c r="E665" s="380">
        <f>[1]!Table32353[[#This Row],[Mức giá theo Quyết định 46/2019/ QĐ-UBND]]*1.1</f>
        <v>7920.0000000000009</v>
      </c>
      <c r="F665" s="380">
        <f>[1]!Table32353[[#This Row],[Mức giá theo Quyết định 46/2019/ QĐ-UBND]]*1.3</f>
        <v>9360</v>
      </c>
      <c r="G665" s="127">
        <v>21600</v>
      </c>
      <c r="H665" s="536">
        <f>ROUND([1]!Table32353[[#This Row],[Mức giá theo Quyết định 46/2019/ QĐ-UBND]]*1.35,-2)</f>
        <v>9700</v>
      </c>
      <c r="I665" s="536">
        <f>ROUND([1]!Table32353[[#This Row],[Giá đất ở điều chỉnh, bổ sung]]*0.7,0)</f>
        <v>6790</v>
      </c>
      <c r="J665" s="373">
        <f>[1]!Table32353[[#This Row],[Giá đất ở điều chỉnh, bổ sung]]/[1]!Table32353[[#This Row],[Mức giá theo Quyết định 46/2019/ QĐ-UBND]]</f>
        <v>1.3472222222222223</v>
      </c>
      <c r="K665" s="540" t="s">
        <v>91</v>
      </c>
      <c r="L665" s="540">
        <f>[1]!Table32353[[#This Row],[Giá đất ở điều chỉnh, bổ sung]]/[1]!Table32353[[#This Row],[Mức giá theo Quyết định 46/2019/ QĐ-UBND]]</f>
        <v>1.3472222222222223</v>
      </c>
      <c r="M665" s="538"/>
      <c r="N665" s="184"/>
      <c r="O665" s="184"/>
      <c r="P665" s="539"/>
    </row>
    <row r="666" spans="1:16" x14ac:dyDescent="0.35">
      <c r="A666" s="159"/>
      <c r="B666" s="180"/>
      <c r="C666" s="529" t="s">
        <v>16</v>
      </c>
      <c r="D666" s="530"/>
      <c r="E666" s="380">
        <f>[1]!Table32353[[#This Row],[Mức giá theo Quyết định 46/2019/ QĐ-UBND]]*1.1</f>
        <v>0</v>
      </c>
      <c r="F666" s="380"/>
      <c r="G666" s="127"/>
      <c r="H666" s="536"/>
      <c r="I666" s="536"/>
      <c r="J666" s="373"/>
      <c r="K666" s="537"/>
      <c r="L666" s="537"/>
      <c r="M666" s="538"/>
      <c r="N666" s="184"/>
      <c r="O666" s="184"/>
      <c r="P666" s="539"/>
    </row>
    <row r="667" spans="1:16" x14ac:dyDescent="0.35">
      <c r="A667" s="159"/>
      <c r="B667" s="180">
        <v>1</v>
      </c>
      <c r="C667" s="534" t="s">
        <v>926</v>
      </c>
      <c r="D667" s="535">
        <v>3600</v>
      </c>
      <c r="E667" s="380">
        <f>[1]!Table32353[[#This Row],[Mức giá theo Quyết định 46/2019/ QĐ-UBND]]*1.1</f>
        <v>3960.0000000000005</v>
      </c>
      <c r="F667" s="380">
        <f>[1]!Table32353[[#This Row],[Mức giá theo Quyết định 46/2019/ QĐ-UBND]]*1.3</f>
        <v>4680</v>
      </c>
      <c r="G667" s="127">
        <v>10800</v>
      </c>
      <c r="H667" s="536">
        <f>ROUND([1]!Table32353[[#This Row],[Mức giá theo Quyết định 46/2019/ QĐ-UBND]]*1.3,-2)</f>
        <v>4700</v>
      </c>
      <c r="I667" s="536">
        <f>ROUND([1]!Table32353[[#This Row],[Giá đất ở điều chỉnh, bổ sung]]*0.7,0)</f>
        <v>3290</v>
      </c>
      <c r="J667" s="373">
        <f>[1]!Table32353[[#This Row],[Giá đất ở điều chỉnh, bổ sung]]/[1]!Table32353[[#This Row],[Mức giá theo Quyết định 46/2019/ QĐ-UBND]]</f>
        <v>1.3055555555555556</v>
      </c>
      <c r="K667" s="537"/>
      <c r="L667" s="537">
        <f>[1]!Table32353[[#This Row],[Giá đất ở điều chỉnh, bổ sung]]/[1]!Table32353[[#This Row],[Mức giá theo Quyết định 46/2019/ QĐ-UBND]]</f>
        <v>1.3055555555555556</v>
      </c>
      <c r="M667" s="538"/>
      <c r="N667" s="184"/>
      <c r="O667" s="184"/>
      <c r="P667" s="539"/>
    </row>
    <row r="668" spans="1:16" x14ac:dyDescent="0.35">
      <c r="A668" s="159"/>
      <c r="B668" s="180">
        <v>2</v>
      </c>
      <c r="C668" s="534" t="s">
        <v>927</v>
      </c>
      <c r="D668" s="535"/>
      <c r="E668" s="380">
        <f>[1]!Table32353[[#This Row],[Mức giá theo Quyết định 46/2019/ QĐ-UBND]]*1.1</f>
        <v>0</v>
      </c>
      <c r="F668" s="380"/>
      <c r="G668" s="127"/>
      <c r="H668" s="536"/>
      <c r="I668" s="536"/>
      <c r="J668" s="373"/>
      <c r="K668" s="537"/>
      <c r="L668" s="537"/>
      <c r="M668" s="538"/>
      <c r="N668" s="184"/>
      <c r="O668" s="184"/>
      <c r="P668" s="539"/>
    </row>
    <row r="669" spans="1:16" x14ac:dyDescent="0.35">
      <c r="A669" s="159"/>
      <c r="B669" s="180" t="s">
        <v>74</v>
      </c>
      <c r="C669" s="534" t="s">
        <v>928</v>
      </c>
      <c r="D669" s="535">
        <v>4500</v>
      </c>
      <c r="E669" s="380">
        <f>[1]!Table32353[[#This Row],[Mức giá theo Quyết định 46/2019/ QĐ-UBND]]*1.1</f>
        <v>4950</v>
      </c>
      <c r="F669" s="380">
        <f>[1]!Table32353[[#This Row],[Mức giá theo Quyết định 46/2019/ QĐ-UBND]]*1.3</f>
        <v>5850</v>
      </c>
      <c r="G669" s="127">
        <v>13500</v>
      </c>
      <c r="H669" s="536">
        <f>ROUND([1]!Table32353[[#This Row],[Mức giá theo Quyết định 46/2019/ QĐ-UBND]]*1.3,-2)</f>
        <v>5900</v>
      </c>
      <c r="I669" s="536">
        <f>ROUND([1]!Table32353[[#This Row],[Giá đất ở điều chỉnh, bổ sung]]*0.7,0)</f>
        <v>4130</v>
      </c>
      <c r="J669" s="373">
        <f>[1]!Table32353[[#This Row],[Giá đất ở điều chỉnh, bổ sung]]/[1]!Table32353[[#This Row],[Mức giá theo Quyết định 46/2019/ QĐ-UBND]]</f>
        <v>1.3111111111111111</v>
      </c>
      <c r="K669" s="537"/>
      <c r="L669" s="537">
        <f>[1]!Table32353[[#This Row],[Giá đất ở điều chỉnh, bổ sung]]/[1]!Table32353[[#This Row],[Mức giá theo Quyết định 46/2019/ QĐ-UBND]]</f>
        <v>1.3111111111111111</v>
      </c>
      <c r="M669" s="538"/>
      <c r="N669" s="184"/>
      <c r="O669" s="184"/>
      <c r="P669" s="539"/>
    </row>
    <row r="670" spans="1:16" x14ac:dyDescent="0.35">
      <c r="A670" s="159"/>
      <c r="B670" s="180" t="s">
        <v>76</v>
      </c>
      <c r="C670" s="534" t="s">
        <v>929</v>
      </c>
      <c r="D670" s="535">
        <v>3600</v>
      </c>
      <c r="E670" s="380">
        <f>[1]!Table32353[[#This Row],[Mức giá theo Quyết định 46/2019/ QĐ-UBND]]*1.1</f>
        <v>3960.0000000000005</v>
      </c>
      <c r="F670" s="380">
        <f>[1]!Table32353[[#This Row],[Mức giá theo Quyết định 46/2019/ QĐ-UBND]]*1.3</f>
        <v>4680</v>
      </c>
      <c r="G670" s="127">
        <v>10800</v>
      </c>
      <c r="H670" s="536">
        <f>ROUND([1]!Table32353[[#This Row],[Mức giá theo Quyết định 46/2019/ QĐ-UBND]]*1.3,-2)</f>
        <v>4700</v>
      </c>
      <c r="I670" s="536">
        <f>ROUND([1]!Table32353[[#This Row],[Giá đất ở điều chỉnh, bổ sung]]*0.7,0)</f>
        <v>3290</v>
      </c>
      <c r="J670" s="373">
        <f>[1]!Table32353[[#This Row],[Giá đất ở điều chỉnh, bổ sung]]/[1]!Table32353[[#This Row],[Mức giá theo Quyết định 46/2019/ QĐ-UBND]]</f>
        <v>1.3055555555555556</v>
      </c>
      <c r="K670" s="537"/>
      <c r="L670" s="537">
        <f>[1]!Table32353[[#This Row],[Giá đất ở điều chỉnh, bổ sung]]/[1]!Table32353[[#This Row],[Mức giá theo Quyết định 46/2019/ QĐ-UBND]]</f>
        <v>1.3055555555555556</v>
      </c>
      <c r="M670" s="538"/>
      <c r="N670" s="184"/>
      <c r="O670" s="184"/>
      <c r="P670" s="539"/>
    </row>
    <row r="671" spans="1:16" x14ac:dyDescent="0.35">
      <c r="A671" s="159"/>
      <c r="B671" s="180" t="s">
        <v>78</v>
      </c>
      <c r="C671" s="534" t="s">
        <v>930</v>
      </c>
      <c r="D671" s="535">
        <v>3000</v>
      </c>
      <c r="E671" s="380">
        <f>[1]!Table32353[[#This Row],[Mức giá theo Quyết định 46/2019/ QĐ-UBND]]*1.1</f>
        <v>3300.0000000000005</v>
      </c>
      <c r="F671" s="380">
        <f>[1]!Table32353[[#This Row],[Mức giá theo Quyết định 46/2019/ QĐ-UBND]]*1.3</f>
        <v>3900</v>
      </c>
      <c r="G671" s="127">
        <v>9000</v>
      </c>
      <c r="H671" s="536">
        <f>ROUND([1]!Table32353[[#This Row],[Mức giá theo Quyết định 46/2019/ QĐ-UBND]]*1.3,-2)</f>
        <v>3900</v>
      </c>
      <c r="I671" s="536">
        <f>ROUND([1]!Table32353[[#This Row],[Giá đất ở điều chỉnh, bổ sung]]*0.7,0)</f>
        <v>2730</v>
      </c>
      <c r="J671" s="373">
        <f>[1]!Table32353[[#This Row],[Giá đất ở điều chỉnh, bổ sung]]/[1]!Table32353[[#This Row],[Mức giá theo Quyết định 46/2019/ QĐ-UBND]]</f>
        <v>1.3</v>
      </c>
      <c r="K671" s="537"/>
      <c r="L671" s="537">
        <f>[1]!Table32353[[#This Row],[Giá đất ở điều chỉnh, bổ sung]]/[1]!Table32353[[#This Row],[Mức giá theo Quyết định 46/2019/ QĐ-UBND]]</f>
        <v>1.3</v>
      </c>
      <c r="M671" s="538"/>
      <c r="N671" s="184"/>
      <c r="O671" s="184"/>
      <c r="P671" s="539"/>
    </row>
    <row r="672" spans="1:16" x14ac:dyDescent="0.35">
      <c r="A672" s="159"/>
      <c r="B672" s="180">
        <v>3</v>
      </c>
      <c r="C672" s="534" t="s">
        <v>931</v>
      </c>
      <c r="D672" s="535">
        <v>3000</v>
      </c>
      <c r="E672" s="380">
        <f>[1]!Table32353[[#This Row],[Mức giá theo Quyết định 46/2019/ QĐ-UBND]]*1.1</f>
        <v>3300.0000000000005</v>
      </c>
      <c r="F672" s="380">
        <f>[1]!Table32353[[#This Row],[Mức giá theo Quyết định 46/2019/ QĐ-UBND]]*1.3</f>
        <v>3900</v>
      </c>
      <c r="G672" s="127">
        <v>9000</v>
      </c>
      <c r="H672" s="536">
        <f>ROUND([1]!Table32353[[#This Row],[Mức giá theo Quyết định 46/2019/ QĐ-UBND]]*1.3,-2)</f>
        <v>3900</v>
      </c>
      <c r="I672" s="536">
        <f>ROUND([1]!Table32353[[#This Row],[Giá đất ở điều chỉnh, bổ sung]]*0.7,0)</f>
        <v>2730</v>
      </c>
      <c r="J672" s="373">
        <f>[1]!Table32353[[#This Row],[Giá đất ở điều chỉnh, bổ sung]]/[1]!Table32353[[#This Row],[Mức giá theo Quyết định 46/2019/ QĐ-UBND]]</f>
        <v>1.3</v>
      </c>
      <c r="K672" s="537"/>
      <c r="L672" s="537">
        <f>[1]!Table32353[[#This Row],[Giá đất ở điều chỉnh, bổ sung]]/[1]!Table32353[[#This Row],[Mức giá theo Quyết định 46/2019/ QĐ-UBND]]</f>
        <v>1.3</v>
      </c>
      <c r="M672" s="538"/>
      <c r="N672" s="184"/>
      <c r="O672" s="184"/>
      <c r="P672" s="539"/>
    </row>
    <row r="673" spans="1:16" ht="31" x14ac:dyDescent="0.35">
      <c r="A673" s="159"/>
      <c r="B673" s="180">
        <v>4</v>
      </c>
      <c r="C673" s="534" t="s">
        <v>932</v>
      </c>
      <c r="D673" s="535">
        <v>3500</v>
      </c>
      <c r="E673" s="380">
        <f>[1]!Table32353[[#This Row],[Mức giá theo Quyết định 46/2019/ QĐ-UBND]]*1.1</f>
        <v>3850.0000000000005</v>
      </c>
      <c r="F673" s="380">
        <f>[1]!Table32353[[#This Row],[Mức giá theo Quyết định 46/2019/ QĐ-UBND]]*1.3</f>
        <v>4550</v>
      </c>
      <c r="G673" s="127">
        <v>10500</v>
      </c>
      <c r="H673" s="536">
        <f>ROUND([1]!Table32353[[#This Row],[Mức giá theo Quyết định 46/2019/ QĐ-UBND]]*1.3,-2)</f>
        <v>4600</v>
      </c>
      <c r="I673" s="536">
        <f>ROUND([1]!Table32353[[#This Row],[Giá đất ở điều chỉnh, bổ sung]]*0.7,0)</f>
        <v>3220</v>
      </c>
      <c r="J673" s="373">
        <f>[1]!Table32353[[#This Row],[Giá đất ở điều chỉnh, bổ sung]]/[1]!Table32353[[#This Row],[Mức giá theo Quyết định 46/2019/ QĐ-UBND]]</f>
        <v>1.3142857142857143</v>
      </c>
      <c r="K673" s="537"/>
      <c r="L673" s="537">
        <f>[1]!Table32353[[#This Row],[Giá đất ở điều chỉnh, bổ sung]]/[1]!Table32353[[#This Row],[Mức giá theo Quyết định 46/2019/ QĐ-UBND]]</f>
        <v>1.3142857142857143</v>
      </c>
      <c r="M673" s="538"/>
      <c r="N673" s="184"/>
      <c r="O673" s="184"/>
      <c r="P673" s="539"/>
    </row>
    <row r="674" spans="1:16" ht="31" x14ac:dyDescent="0.35">
      <c r="A674" s="159"/>
      <c r="B674" s="180">
        <v>5</v>
      </c>
      <c r="C674" s="534" t="s">
        <v>933</v>
      </c>
      <c r="D674" s="535"/>
      <c r="E674" s="380">
        <f>[1]!Table32353[[#This Row],[Mức giá theo Quyết định 46/2019/ QĐ-UBND]]*1.1</f>
        <v>0</v>
      </c>
      <c r="F674" s="380"/>
      <c r="G674" s="127"/>
      <c r="H674" s="536"/>
      <c r="I674" s="536"/>
      <c r="J674" s="373"/>
      <c r="K674" s="537"/>
      <c r="L674" s="537"/>
      <c r="M674" s="538"/>
      <c r="N674" s="184"/>
      <c r="O674" s="184"/>
      <c r="P674" s="539"/>
    </row>
    <row r="675" spans="1:16" x14ac:dyDescent="0.35">
      <c r="A675" s="159"/>
      <c r="B675" s="180" t="s">
        <v>509</v>
      </c>
      <c r="C675" s="534" t="s">
        <v>934</v>
      </c>
      <c r="D675" s="535">
        <v>6000</v>
      </c>
      <c r="E675" s="380">
        <f>[1]!Table32353[[#This Row],[Mức giá theo Quyết định 46/2019/ QĐ-UBND]]*1.1</f>
        <v>6600.0000000000009</v>
      </c>
      <c r="F675" s="380">
        <f>[1]!Table32353[[#This Row],[Mức giá theo Quyết định 46/2019/ QĐ-UBND]]*1.3</f>
        <v>7800</v>
      </c>
      <c r="G675" s="127">
        <v>18000</v>
      </c>
      <c r="H675" s="536">
        <f>ROUND([1]!Table32353[[#This Row],[Mức giá theo Quyết định 46/2019/ QĐ-UBND]]*1.3,-2)</f>
        <v>7800</v>
      </c>
      <c r="I675" s="536">
        <f>ROUND([1]!Table32353[[#This Row],[Giá đất ở điều chỉnh, bổ sung]]*0.7,0)</f>
        <v>5460</v>
      </c>
      <c r="J675" s="373">
        <f>[1]!Table32353[[#This Row],[Giá đất ở điều chỉnh, bổ sung]]/[1]!Table32353[[#This Row],[Mức giá theo Quyết định 46/2019/ QĐ-UBND]]</f>
        <v>1.3</v>
      </c>
      <c r="K675" s="537"/>
      <c r="L675" s="537">
        <f>[1]!Table32353[[#This Row],[Giá đất ở điều chỉnh, bổ sung]]/[1]!Table32353[[#This Row],[Mức giá theo Quyết định 46/2019/ QĐ-UBND]]</f>
        <v>1.3</v>
      </c>
      <c r="M675" s="538"/>
      <c r="N675" s="184"/>
      <c r="O675" s="184"/>
      <c r="P675" s="539"/>
    </row>
    <row r="676" spans="1:16" x14ac:dyDescent="0.35">
      <c r="A676" s="159"/>
      <c r="B676" s="180" t="s">
        <v>511</v>
      </c>
      <c r="C676" s="534" t="s">
        <v>935</v>
      </c>
      <c r="D676" s="535">
        <v>4500</v>
      </c>
      <c r="E676" s="380">
        <f>[1]!Table32353[[#This Row],[Mức giá theo Quyết định 46/2019/ QĐ-UBND]]*1.1</f>
        <v>4950</v>
      </c>
      <c r="F676" s="380">
        <f>[1]!Table32353[[#This Row],[Mức giá theo Quyết định 46/2019/ QĐ-UBND]]*1.3</f>
        <v>5850</v>
      </c>
      <c r="G676" s="127">
        <v>13500</v>
      </c>
      <c r="H676" s="536">
        <f>ROUND([1]!Table32353[[#This Row],[Mức giá theo Quyết định 46/2019/ QĐ-UBND]]*1.3,-2)</f>
        <v>5900</v>
      </c>
      <c r="I676" s="536">
        <f>ROUND([1]!Table32353[[#This Row],[Giá đất ở điều chỉnh, bổ sung]]*0.7,0)</f>
        <v>4130</v>
      </c>
      <c r="J676" s="373">
        <f>[1]!Table32353[[#This Row],[Giá đất ở điều chỉnh, bổ sung]]/[1]!Table32353[[#This Row],[Mức giá theo Quyết định 46/2019/ QĐ-UBND]]</f>
        <v>1.3111111111111111</v>
      </c>
      <c r="K676" s="537"/>
      <c r="L676" s="537">
        <f>[1]!Table32353[[#This Row],[Giá đất ở điều chỉnh, bổ sung]]/[1]!Table32353[[#This Row],[Mức giá theo Quyết định 46/2019/ QĐ-UBND]]</f>
        <v>1.3111111111111111</v>
      </c>
      <c r="M676" s="538"/>
      <c r="N676" s="154"/>
      <c r="O676" s="154"/>
      <c r="P676" s="539"/>
    </row>
    <row r="677" spans="1:16" ht="30" x14ac:dyDescent="0.35">
      <c r="A677" s="159"/>
      <c r="B677" s="392" t="s">
        <v>936</v>
      </c>
      <c r="C677" s="529" t="s">
        <v>937</v>
      </c>
      <c r="D677" s="530"/>
      <c r="E677" s="380">
        <f>[1]!Table32353[[#This Row],[Mức giá theo Quyết định 46/2019/ QĐ-UBND]]*1.1</f>
        <v>0</v>
      </c>
      <c r="F677" s="380"/>
      <c r="G677" s="127"/>
      <c r="H677" s="536"/>
      <c r="I677" s="536"/>
      <c r="J677" s="373"/>
      <c r="K677" s="537"/>
      <c r="L677" s="537"/>
      <c r="M677" s="532"/>
      <c r="N677" s="184"/>
      <c r="O677" s="184"/>
      <c r="P677" s="533"/>
    </row>
    <row r="678" spans="1:16" x14ac:dyDescent="0.35">
      <c r="A678" s="159"/>
      <c r="B678" s="180">
        <v>1</v>
      </c>
      <c r="C678" s="534" t="s">
        <v>938</v>
      </c>
      <c r="D678" s="535">
        <v>6500</v>
      </c>
      <c r="E678" s="380">
        <f>[1]!Table32353[[#This Row],[Mức giá theo Quyết định 46/2019/ QĐ-UBND]]*1.1</f>
        <v>7150.0000000000009</v>
      </c>
      <c r="F678" s="380">
        <f>[1]!Table32353[[#This Row],[Mức giá theo Quyết định 46/2019/ QĐ-UBND]]*1.3</f>
        <v>8450</v>
      </c>
      <c r="G678" s="127">
        <v>32500</v>
      </c>
      <c r="H678" s="536">
        <f>ROUND([1]!Table32353[[#This Row],[Mức giá theo Quyết định 46/2019/ QĐ-UBND]]*1.3,-2)</f>
        <v>8500</v>
      </c>
      <c r="I678" s="536">
        <f>ROUND([1]!Table32353[[#This Row],[Giá đất ở điều chỉnh, bổ sung]]*0.7,0)</f>
        <v>5950</v>
      </c>
      <c r="J678" s="373">
        <f>[1]!Table32353[[#This Row],[Giá đất ở điều chỉnh, bổ sung]]/[1]!Table32353[[#This Row],[Mức giá theo Quyết định 46/2019/ QĐ-UBND]]</f>
        <v>1.3076923076923077</v>
      </c>
      <c r="K678" s="537"/>
      <c r="L678" s="537">
        <f>[1]!Table32353[[#This Row],[Giá đất ở điều chỉnh, bổ sung]]/[1]!Table32353[[#This Row],[Mức giá theo Quyết định 46/2019/ QĐ-UBND]]</f>
        <v>1.3076923076923077</v>
      </c>
      <c r="M678" s="538"/>
      <c r="N678" s="184"/>
      <c r="O678" s="184"/>
      <c r="P678" s="539"/>
    </row>
    <row r="679" spans="1:16" ht="31" x14ac:dyDescent="0.35">
      <c r="A679" s="159"/>
      <c r="B679" s="180">
        <v>2</v>
      </c>
      <c r="C679" s="534" t="s">
        <v>939</v>
      </c>
      <c r="D679" s="535">
        <v>7000</v>
      </c>
      <c r="E679" s="380">
        <f>[1]!Table32353[[#This Row],[Mức giá theo Quyết định 46/2019/ QĐ-UBND]]*1.1</f>
        <v>7700.0000000000009</v>
      </c>
      <c r="F679" s="380">
        <f>[1]!Table32353[[#This Row],[Mức giá theo Quyết định 46/2019/ QĐ-UBND]]*1.3</f>
        <v>9100</v>
      </c>
      <c r="G679" s="127">
        <v>35000</v>
      </c>
      <c r="H679" s="536">
        <f>ROUND([1]!Table32353[[#This Row],[Mức giá theo Quyết định 46/2019/ QĐ-UBND]]*1.3,-2)</f>
        <v>9100</v>
      </c>
      <c r="I679" s="536">
        <f>ROUND([1]!Table32353[[#This Row],[Giá đất ở điều chỉnh, bổ sung]]*0.7,0)</f>
        <v>6370</v>
      </c>
      <c r="J679" s="373">
        <f>[1]!Table32353[[#This Row],[Giá đất ở điều chỉnh, bổ sung]]/[1]!Table32353[[#This Row],[Mức giá theo Quyết định 46/2019/ QĐ-UBND]]</f>
        <v>1.3</v>
      </c>
      <c r="K679" s="537"/>
      <c r="L679" s="537">
        <f>[1]!Table32353[[#This Row],[Giá đất ở điều chỉnh, bổ sung]]/[1]!Table32353[[#This Row],[Mức giá theo Quyết định 46/2019/ QĐ-UBND]]</f>
        <v>1.3</v>
      </c>
      <c r="M679" s="538"/>
      <c r="N679" s="184"/>
      <c r="O679" s="184"/>
      <c r="P679" s="539"/>
    </row>
    <row r="680" spans="1:16" x14ac:dyDescent="0.35">
      <c r="A680" s="159"/>
      <c r="B680" s="180"/>
      <c r="C680" s="529" t="s">
        <v>16</v>
      </c>
      <c r="D680" s="530"/>
      <c r="E680" s="380">
        <f>[1]!Table32353[[#This Row],[Mức giá theo Quyết định 46/2019/ QĐ-UBND]]*1.1</f>
        <v>0</v>
      </c>
      <c r="F680" s="380"/>
      <c r="G680" s="127"/>
      <c r="H680" s="536"/>
      <c r="I680" s="536"/>
      <c r="J680" s="373"/>
      <c r="K680" s="537"/>
      <c r="L680" s="537"/>
      <c r="M680" s="538"/>
      <c r="N680" s="184"/>
      <c r="O680" s="184"/>
      <c r="P680" s="539"/>
    </row>
    <row r="681" spans="1:16" ht="31" x14ac:dyDescent="0.35">
      <c r="A681" s="159"/>
      <c r="B681" s="180">
        <v>1</v>
      </c>
      <c r="C681" s="534" t="s">
        <v>940</v>
      </c>
      <c r="D681" s="535">
        <v>4800</v>
      </c>
      <c r="E681" s="380">
        <f>[1]!Table32353[[#This Row],[Mức giá theo Quyết định 46/2019/ QĐ-UBND]]*1.1</f>
        <v>5280</v>
      </c>
      <c r="F681" s="380">
        <f>[1]!Table32353[[#This Row],[Mức giá theo Quyết định 46/2019/ QĐ-UBND]]*1.3</f>
        <v>6240</v>
      </c>
      <c r="G681" s="127">
        <v>19200</v>
      </c>
      <c r="H681" s="536">
        <f>ROUND([1]!Table32353[[#This Row],[Mức giá theo Quyết định 46/2019/ QĐ-UBND]]*1.3,-2)</f>
        <v>6200</v>
      </c>
      <c r="I681" s="536">
        <f>ROUND([1]!Table32353[[#This Row],[Giá đất ở điều chỉnh, bổ sung]]*0.7,0)</f>
        <v>4340</v>
      </c>
      <c r="J681" s="373">
        <f>[1]!Table32353[[#This Row],[Giá đất ở điều chỉnh, bổ sung]]/[1]!Table32353[[#This Row],[Mức giá theo Quyết định 46/2019/ QĐ-UBND]]</f>
        <v>1.2916666666666667</v>
      </c>
      <c r="K681" s="537"/>
      <c r="L681" s="537">
        <f>[1]!Table32353[[#This Row],[Giá đất ở điều chỉnh, bổ sung]]/[1]!Table32353[[#This Row],[Mức giá theo Quyết định 46/2019/ QĐ-UBND]]</f>
        <v>1.2916666666666667</v>
      </c>
      <c r="M681" s="538"/>
      <c r="N681" s="184"/>
      <c r="O681" s="184"/>
      <c r="P681" s="539"/>
    </row>
    <row r="682" spans="1:16" ht="28" x14ac:dyDescent="0.35">
      <c r="A682" s="159"/>
      <c r="B682" s="180">
        <v>2</v>
      </c>
      <c r="C682" s="534" t="s">
        <v>941</v>
      </c>
      <c r="D682" s="535">
        <v>3999.9999999999995</v>
      </c>
      <c r="E682" s="380">
        <f>[1]!Table32353[[#This Row],[Mức giá theo Quyết định 46/2019/ QĐ-UBND]]*1.1</f>
        <v>4400</v>
      </c>
      <c r="F682" s="380">
        <f>[1]!Table32353[[#This Row],[Mức giá theo Quyết định 46/2019/ QĐ-UBND]]*1.3</f>
        <v>5200</v>
      </c>
      <c r="G682" s="127">
        <v>16000</v>
      </c>
      <c r="H682" s="536">
        <f>ROUND([1]!Table32353[[#This Row],[Mức giá theo Quyết định 46/2019/ QĐ-UBND]]*1.35,-2)</f>
        <v>5400</v>
      </c>
      <c r="I682" s="536">
        <f>ROUND([1]!Table32353[[#This Row],[Giá đất ở điều chỉnh, bổ sung]]*0.7,0)</f>
        <v>3780</v>
      </c>
      <c r="J682" s="373">
        <f>[1]!Table32353[[#This Row],[Giá đất ở điều chỉnh, bổ sung]]/[1]!Table32353[[#This Row],[Mức giá theo Quyết định 46/2019/ QĐ-UBND]]</f>
        <v>1.35</v>
      </c>
      <c r="K682" s="540" t="s">
        <v>91</v>
      </c>
      <c r="L682" s="540">
        <f>[1]!Table32353[[#This Row],[Giá đất ở điều chỉnh, bổ sung]]/[1]!Table32353[[#This Row],[Mức giá theo Quyết định 46/2019/ QĐ-UBND]]</f>
        <v>1.35</v>
      </c>
      <c r="M682" s="538" t="s">
        <v>943</v>
      </c>
      <c r="N682" s="184"/>
      <c r="O682" s="184"/>
      <c r="P682" s="539" t="s">
        <v>942</v>
      </c>
    </row>
    <row r="683" spans="1:16" ht="31" x14ac:dyDescent="0.35">
      <c r="A683" s="159"/>
      <c r="B683" s="180">
        <v>3</v>
      </c>
      <c r="C683" s="534" t="s">
        <v>944</v>
      </c>
      <c r="D683" s="535">
        <v>3000</v>
      </c>
      <c r="E683" s="380">
        <f>[1]!Table32353[[#This Row],[Mức giá theo Quyết định 46/2019/ QĐ-UBND]]*1.1</f>
        <v>3300.0000000000005</v>
      </c>
      <c r="F683" s="380">
        <f>[1]!Table32353[[#This Row],[Mức giá theo Quyết định 46/2019/ QĐ-UBND]]*1.3</f>
        <v>3900</v>
      </c>
      <c r="G683" s="127">
        <v>12000</v>
      </c>
      <c r="H683" s="536">
        <f>ROUND([1]!Table32353[[#This Row],[Mức giá theo Quyết định 46/2019/ QĐ-UBND]]*1.3,-2)</f>
        <v>3900</v>
      </c>
      <c r="I683" s="536">
        <f>ROUND([1]!Table32353[[#This Row],[Giá đất ở điều chỉnh, bổ sung]]*0.7,0)</f>
        <v>2730</v>
      </c>
      <c r="J683" s="373">
        <f>[1]!Table32353[[#This Row],[Giá đất ở điều chỉnh, bổ sung]]/[1]!Table32353[[#This Row],[Mức giá theo Quyết định 46/2019/ QĐ-UBND]]</f>
        <v>1.3</v>
      </c>
      <c r="K683" s="537"/>
      <c r="L683" s="537">
        <f>[1]!Table32353[[#This Row],[Giá đất ở điều chỉnh, bổ sung]]/[1]!Table32353[[#This Row],[Mức giá theo Quyết định 46/2019/ QĐ-UBND]]</f>
        <v>1.3</v>
      </c>
      <c r="M683" s="538"/>
      <c r="N683" s="184"/>
      <c r="O683" s="184"/>
      <c r="P683" s="539"/>
    </row>
    <row r="684" spans="1:16" x14ac:dyDescent="0.35">
      <c r="A684" s="159"/>
      <c r="B684" s="180">
        <v>4</v>
      </c>
      <c r="C684" s="534" t="s">
        <v>945</v>
      </c>
      <c r="D684" s="535">
        <v>3500</v>
      </c>
      <c r="E684" s="380">
        <f>[1]!Table32353[[#This Row],[Mức giá theo Quyết định 46/2019/ QĐ-UBND]]*1.1</f>
        <v>3850.0000000000005</v>
      </c>
      <c r="F684" s="380">
        <f>[1]!Table32353[[#This Row],[Mức giá theo Quyết định 46/2019/ QĐ-UBND]]*1.3</f>
        <v>4550</v>
      </c>
      <c r="G684" s="127">
        <v>14000</v>
      </c>
      <c r="H684" s="536">
        <f>ROUND([1]!Table32353[[#This Row],[Mức giá theo Quyết định 46/2019/ QĐ-UBND]]*1.3,-2)</f>
        <v>4600</v>
      </c>
      <c r="I684" s="536">
        <f>ROUND([1]!Table32353[[#This Row],[Giá đất ở điều chỉnh, bổ sung]]*0.7,0)</f>
        <v>3220</v>
      </c>
      <c r="J684" s="373">
        <f>[1]!Table32353[[#This Row],[Giá đất ở điều chỉnh, bổ sung]]/[1]!Table32353[[#This Row],[Mức giá theo Quyết định 46/2019/ QĐ-UBND]]</f>
        <v>1.3142857142857143</v>
      </c>
      <c r="K684" s="537"/>
      <c r="L684" s="537">
        <f>[1]!Table32353[[#This Row],[Giá đất ở điều chỉnh, bổ sung]]/[1]!Table32353[[#This Row],[Mức giá theo Quyết định 46/2019/ QĐ-UBND]]</f>
        <v>1.3142857142857143</v>
      </c>
      <c r="M684" s="538"/>
      <c r="N684" s="184"/>
      <c r="O684" s="184"/>
      <c r="P684" s="539"/>
    </row>
    <row r="685" spans="1:16" ht="31" x14ac:dyDescent="0.35">
      <c r="A685" s="159"/>
      <c r="B685" s="180">
        <v>5</v>
      </c>
      <c r="C685" s="534" t="s">
        <v>946</v>
      </c>
      <c r="D685" s="535"/>
      <c r="E685" s="380">
        <f>[1]!Table32353[[#This Row],[Mức giá theo Quyết định 46/2019/ QĐ-UBND]]*1.1</f>
        <v>0</v>
      </c>
      <c r="F685" s="380"/>
      <c r="G685" s="127"/>
      <c r="H685" s="536"/>
      <c r="I685" s="536"/>
      <c r="J685" s="373"/>
      <c r="K685" s="537"/>
      <c r="L685" s="537"/>
      <c r="M685" s="538"/>
      <c r="N685" s="184"/>
      <c r="O685" s="184"/>
      <c r="P685" s="539"/>
    </row>
    <row r="686" spans="1:16" x14ac:dyDescent="0.35">
      <c r="A686" s="159"/>
      <c r="B686" s="180" t="s">
        <v>509</v>
      </c>
      <c r="C686" s="534" t="s">
        <v>947</v>
      </c>
      <c r="D686" s="535">
        <v>5500</v>
      </c>
      <c r="E686" s="380">
        <f>[1]!Table32353[[#This Row],[Mức giá theo Quyết định 46/2019/ QĐ-UBND]]*1.1</f>
        <v>6050.0000000000009</v>
      </c>
      <c r="F686" s="380">
        <f>[1]!Table32353[[#This Row],[Mức giá theo Quyết định 46/2019/ QĐ-UBND]]*1.3</f>
        <v>7150</v>
      </c>
      <c r="G686" s="127">
        <v>22000</v>
      </c>
      <c r="H686" s="536">
        <f>ROUND([1]!Table32353[[#This Row],[Mức giá theo Quyết định 46/2019/ QĐ-UBND]]*1.3,-2)</f>
        <v>7200</v>
      </c>
      <c r="I686" s="536">
        <f>ROUND([1]!Table32353[[#This Row],[Giá đất ở điều chỉnh, bổ sung]]*0.7,0)</f>
        <v>5040</v>
      </c>
      <c r="J686" s="373">
        <f>[1]!Table32353[[#This Row],[Giá đất ở điều chỉnh, bổ sung]]/[1]!Table32353[[#This Row],[Mức giá theo Quyết định 46/2019/ QĐ-UBND]]</f>
        <v>1.3090909090909091</v>
      </c>
      <c r="K686" s="537"/>
      <c r="L686" s="537">
        <f>[1]!Table32353[[#This Row],[Giá đất ở điều chỉnh, bổ sung]]/[1]!Table32353[[#This Row],[Mức giá theo Quyết định 46/2019/ QĐ-UBND]]</f>
        <v>1.3090909090909091</v>
      </c>
      <c r="M686" s="538"/>
      <c r="N686" s="184"/>
      <c r="O686" s="184"/>
      <c r="P686" s="539"/>
    </row>
    <row r="687" spans="1:16" x14ac:dyDescent="0.35">
      <c r="A687" s="159"/>
      <c r="B687" s="180" t="s">
        <v>511</v>
      </c>
      <c r="C687" s="534" t="s">
        <v>948</v>
      </c>
      <c r="D687" s="535">
        <v>4500</v>
      </c>
      <c r="E687" s="380">
        <f>[1]!Table32353[[#This Row],[Mức giá theo Quyết định 46/2019/ QĐ-UBND]]*1.1</f>
        <v>4950</v>
      </c>
      <c r="F687" s="380">
        <f>[1]!Table32353[[#This Row],[Mức giá theo Quyết định 46/2019/ QĐ-UBND]]*1.3</f>
        <v>5850</v>
      </c>
      <c r="G687" s="127">
        <v>18000</v>
      </c>
      <c r="H687" s="536">
        <f>ROUND([1]!Table32353[[#This Row],[Mức giá theo Quyết định 46/2019/ QĐ-UBND]]*1.3,-2)</f>
        <v>5900</v>
      </c>
      <c r="I687" s="536">
        <f>ROUND([1]!Table32353[[#This Row],[Giá đất ở điều chỉnh, bổ sung]]*0.7,0)</f>
        <v>4130</v>
      </c>
      <c r="J687" s="373">
        <f>[1]!Table32353[[#This Row],[Giá đất ở điều chỉnh, bổ sung]]/[1]!Table32353[[#This Row],[Mức giá theo Quyết định 46/2019/ QĐ-UBND]]</f>
        <v>1.3111111111111111</v>
      </c>
      <c r="K687" s="537"/>
      <c r="L687" s="537">
        <f>[1]!Table32353[[#This Row],[Giá đất ở điều chỉnh, bổ sung]]/[1]!Table32353[[#This Row],[Mức giá theo Quyết định 46/2019/ QĐ-UBND]]</f>
        <v>1.3111111111111111</v>
      </c>
      <c r="M687" s="538"/>
      <c r="N687" s="154"/>
      <c r="O687" s="154"/>
      <c r="P687" s="539"/>
    </row>
    <row r="688" spans="1:16" ht="45" x14ac:dyDescent="0.35">
      <c r="A688" s="159"/>
      <c r="B688" s="392" t="s">
        <v>949</v>
      </c>
      <c r="C688" s="529" t="s">
        <v>950</v>
      </c>
      <c r="D688" s="530"/>
      <c r="E688" s="380">
        <f>[1]!Table32353[[#This Row],[Mức giá theo Quyết định 46/2019/ QĐ-UBND]]*1.1</f>
        <v>0</v>
      </c>
      <c r="F688" s="380"/>
      <c r="G688" s="127"/>
      <c r="H688" s="536"/>
      <c r="I688" s="536"/>
      <c r="J688" s="373"/>
      <c r="K688" s="537"/>
      <c r="L688" s="537"/>
      <c r="M688" s="532"/>
      <c r="N688" s="184"/>
      <c r="O688" s="184"/>
      <c r="P688" s="533"/>
    </row>
    <row r="689" spans="1:16" ht="31" x14ac:dyDescent="0.35">
      <c r="A689" s="159"/>
      <c r="B689" s="180">
        <v>1</v>
      </c>
      <c r="C689" s="534" t="s">
        <v>951</v>
      </c>
      <c r="D689" s="535">
        <v>7000</v>
      </c>
      <c r="E689" s="380">
        <f>[1]!Table32353[[#This Row],[Mức giá theo Quyết định 46/2019/ QĐ-UBND]]*1.1</f>
        <v>7700.0000000000009</v>
      </c>
      <c r="F689" s="380">
        <f>[1]!Table32353[[#This Row],[Mức giá theo Quyết định 46/2019/ QĐ-UBND]]*1.3</f>
        <v>9100</v>
      </c>
      <c r="G689" s="127">
        <v>21000</v>
      </c>
      <c r="H689" s="536">
        <f>ROUND([1]!Table32353[[#This Row],[Mức giá theo Quyết định 46/2019/ QĐ-UBND]]*1.3,-2)</f>
        <v>9100</v>
      </c>
      <c r="I689" s="536">
        <f>ROUND([1]!Table32353[[#This Row],[Giá đất ở điều chỉnh, bổ sung]]*0.7,0)</f>
        <v>6370</v>
      </c>
      <c r="J689" s="373">
        <f>[1]!Table32353[[#This Row],[Giá đất ở điều chỉnh, bổ sung]]/[1]!Table32353[[#This Row],[Mức giá theo Quyết định 46/2019/ QĐ-UBND]]</f>
        <v>1.3</v>
      </c>
      <c r="K689" s="537"/>
      <c r="L689" s="537">
        <f>[1]!Table32353[[#This Row],[Giá đất ở điều chỉnh, bổ sung]]/[1]!Table32353[[#This Row],[Mức giá theo Quyết định 46/2019/ QĐ-UBND]]</f>
        <v>1.3</v>
      </c>
      <c r="M689" s="538" t="s">
        <v>953</v>
      </c>
      <c r="N689" s="184"/>
      <c r="O689" s="184"/>
      <c r="P689" s="539" t="s">
        <v>952</v>
      </c>
    </row>
    <row r="690" spans="1:16" ht="31" x14ac:dyDescent="0.35">
      <c r="A690" s="159"/>
      <c r="B690" s="180">
        <v>2</v>
      </c>
      <c r="C690" s="534" t="s">
        <v>954</v>
      </c>
      <c r="D690" s="535">
        <v>6000</v>
      </c>
      <c r="E690" s="380">
        <f>[1]!Table32353[[#This Row],[Mức giá theo Quyết định 46/2019/ QĐ-UBND]]*1.1</f>
        <v>6600.0000000000009</v>
      </c>
      <c r="F690" s="380">
        <f>[1]!Table32353[[#This Row],[Mức giá theo Quyết định 46/2019/ QĐ-UBND]]*1.3</f>
        <v>7800</v>
      </c>
      <c r="G690" s="127">
        <v>18000</v>
      </c>
      <c r="H690" s="536">
        <f>ROUND([1]!Table32353[[#This Row],[Mức giá theo Quyết định 46/2019/ QĐ-UBND]]*1.3,-2)</f>
        <v>7800</v>
      </c>
      <c r="I690" s="536">
        <f>ROUND([1]!Table32353[[#This Row],[Giá đất ở điều chỉnh, bổ sung]]*0.7,0)</f>
        <v>5460</v>
      </c>
      <c r="J690" s="373">
        <f>[1]!Table32353[[#This Row],[Giá đất ở điều chỉnh, bổ sung]]/[1]!Table32353[[#This Row],[Mức giá theo Quyết định 46/2019/ QĐ-UBND]]</f>
        <v>1.3</v>
      </c>
      <c r="K690" s="537"/>
      <c r="L690" s="537">
        <f>[1]!Table32353[[#This Row],[Giá đất ở điều chỉnh, bổ sung]]/[1]!Table32353[[#This Row],[Mức giá theo Quyết định 46/2019/ QĐ-UBND]]</f>
        <v>1.3</v>
      </c>
      <c r="M690" s="538" t="s">
        <v>956</v>
      </c>
      <c r="N690" s="184"/>
      <c r="O690" s="184"/>
      <c r="P690" s="539" t="s">
        <v>955</v>
      </c>
    </row>
    <row r="691" spans="1:16" x14ac:dyDescent="0.35">
      <c r="A691" s="159"/>
      <c r="B691" s="180"/>
      <c r="C691" s="529" t="s">
        <v>16</v>
      </c>
      <c r="D691" s="530"/>
      <c r="E691" s="380">
        <f>[1]!Table32353[[#This Row],[Mức giá theo Quyết định 46/2019/ QĐ-UBND]]*1.1</f>
        <v>0</v>
      </c>
      <c r="F691" s="380"/>
      <c r="G691" s="127"/>
      <c r="H691" s="536"/>
      <c r="I691" s="536"/>
      <c r="J691" s="373"/>
      <c r="K691" s="537"/>
      <c r="L691" s="537"/>
      <c r="M691" s="538"/>
      <c r="N691" s="184"/>
      <c r="O691" s="184"/>
      <c r="P691" s="539"/>
    </row>
    <row r="692" spans="1:16" x14ac:dyDescent="0.35">
      <c r="A692" s="159"/>
      <c r="B692" s="180">
        <v>1</v>
      </c>
      <c r="C692" s="534" t="s">
        <v>6449</v>
      </c>
      <c r="D692" s="535"/>
      <c r="E692" s="380" t="e">
        <f>[2]!Table32356[[#This Row],[Mức giá theo QĐ số 46]]*1.1</f>
        <v>#REF!</v>
      </c>
      <c r="F692" s="380" t="e">
        <f>[2]!Table32356[[#This Row],[Mức giá theo QĐ số 46]]*1.3</f>
        <v>#REF!</v>
      </c>
      <c r="G692" s="127">
        <v>14400</v>
      </c>
      <c r="H692" s="536"/>
      <c r="I692" s="536">
        <f>ROUND([1]!Table32353[[#This Row],[Giá đất ở điều chỉnh, bổ sung]]*0.7,0)</f>
        <v>0</v>
      </c>
      <c r="J692" s="373" t="e">
        <f>[1]!Table32353[[#This Row],[Giá đất ở điều chỉnh, bổ sung]]/[1]!Table32353[[#This Row],[Mức giá theo Quyết định 46/2019/ QĐ-UBND]]</f>
        <v>#DIV/0!</v>
      </c>
      <c r="K692" s="537"/>
      <c r="L692" s="537" t="e">
        <f>[1]!Table32353[[#This Row],[Giá đất ở điều chỉnh, bổ sung]]/[1]!Table32353[[#This Row],[Mức giá theo Quyết định 46/2019/ QĐ-UBND]]</f>
        <v>#DIV/0!</v>
      </c>
      <c r="M692" s="538" t="s">
        <v>959</v>
      </c>
      <c r="N692" s="184"/>
      <c r="O692" s="184"/>
      <c r="P692" s="539" t="s">
        <v>958</v>
      </c>
    </row>
    <row r="693" spans="1:16" x14ac:dyDescent="0.35">
      <c r="A693" s="159"/>
      <c r="B693" s="180" t="s">
        <v>67</v>
      </c>
      <c r="C693" s="534" t="s">
        <v>999</v>
      </c>
      <c r="D693" s="535">
        <v>4800</v>
      </c>
      <c r="E693" s="186"/>
      <c r="F693" s="379"/>
      <c r="G693" s="569"/>
      <c r="H693" s="384">
        <v>6200</v>
      </c>
      <c r="I693" s="536">
        <f>ROUND([1]!Table32353[[#This Row],[Giá đất ở điều chỉnh, bổ sung]]*0.7,-1)</f>
        <v>4340</v>
      </c>
      <c r="J693" s="373"/>
      <c r="K693" s="543"/>
      <c r="L693" s="537"/>
      <c r="M693" s="538"/>
      <c r="N693" s="184"/>
      <c r="O693" s="184"/>
      <c r="P693" s="539"/>
    </row>
    <row r="694" spans="1:16" x14ac:dyDescent="0.35">
      <c r="A694" s="159"/>
      <c r="B694" s="180" t="s">
        <v>69</v>
      </c>
      <c r="C694" s="534" t="s">
        <v>6450</v>
      </c>
      <c r="D694" s="545"/>
      <c r="E694" s="186"/>
      <c r="F694" s="379"/>
      <c r="G694" s="569"/>
      <c r="H694" s="384">
        <v>5500</v>
      </c>
      <c r="I694" s="536">
        <f>ROUND([1]!Table32353[[#This Row],[Giá đất ở điều chỉnh, bổ sung]]*0.7,-1)</f>
        <v>3850</v>
      </c>
      <c r="J694" s="373"/>
      <c r="K694" s="543"/>
      <c r="L694" s="537"/>
      <c r="M694" s="538"/>
      <c r="N694" s="184"/>
      <c r="O694" s="184"/>
      <c r="P694" s="539" t="s">
        <v>146</v>
      </c>
    </row>
    <row r="695" spans="1:16" x14ac:dyDescent="0.35">
      <c r="A695" s="159"/>
      <c r="B695" s="180">
        <v>2</v>
      </c>
      <c r="C695" s="534" t="s">
        <v>960</v>
      </c>
      <c r="D695" s="535">
        <v>4800</v>
      </c>
      <c r="E695" s="380">
        <f>[1]!Table32353[[#This Row],[Mức giá theo Quyết định 46/2019/ QĐ-UBND]]*1.1</f>
        <v>5280</v>
      </c>
      <c r="F695" s="380">
        <f>[1]!Table32353[[#This Row],[Mức giá theo Quyết định 46/2019/ QĐ-UBND]]*1.3</f>
        <v>6240</v>
      </c>
      <c r="G695" s="127">
        <v>14400</v>
      </c>
      <c r="H695" s="536">
        <f>ROUND([1]!Table32353[[#This Row],[Mức giá theo Quyết định 46/2019/ QĐ-UBND]]*1.3,-2)</f>
        <v>6200</v>
      </c>
      <c r="I695" s="536">
        <f>ROUND([1]!Table32353[[#This Row],[Giá đất ở điều chỉnh, bổ sung]]*0.7,0)</f>
        <v>4340</v>
      </c>
      <c r="J695" s="373">
        <f>[1]!Table32353[[#This Row],[Giá đất ở điều chỉnh, bổ sung]]/[1]!Table32353[[#This Row],[Mức giá theo Quyết định 46/2019/ QĐ-UBND]]</f>
        <v>1.2916666666666667</v>
      </c>
      <c r="K695" s="537"/>
      <c r="L695" s="537">
        <f>[1]!Table32353[[#This Row],[Giá đất ở điều chỉnh, bổ sung]]/[1]!Table32353[[#This Row],[Mức giá theo Quyết định 46/2019/ QĐ-UBND]]</f>
        <v>1.2916666666666667</v>
      </c>
      <c r="M695" s="538"/>
      <c r="N695" s="184"/>
      <c r="O695" s="184"/>
      <c r="P695" s="539"/>
    </row>
    <row r="696" spans="1:16" ht="31" x14ac:dyDescent="0.35">
      <c r="A696" s="159"/>
      <c r="B696" s="180">
        <v>3</v>
      </c>
      <c r="C696" s="534" t="s">
        <v>961</v>
      </c>
      <c r="D696" s="535">
        <v>5200</v>
      </c>
      <c r="E696" s="380">
        <f>[1]!Table32353[[#This Row],[Mức giá theo Quyết định 46/2019/ QĐ-UBND]]*1.1</f>
        <v>5720.0000000000009</v>
      </c>
      <c r="F696" s="380">
        <f>[1]!Table32353[[#This Row],[Mức giá theo Quyết định 46/2019/ QĐ-UBND]]*1.3</f>
        <v>6760</v>
      </c>
      <c r="G696" s="127">
        <v>15600</v>
      </c>
      <c r="H696" s="536">
        <f>ROUND([1]!Table32353[[#This Row],[Mức giá theo Quyết định 46/2019/ QĐ-UBND]]*1.3,-2)</f>
        <v>6800</v>
      </c>
      <c r="I696" s="536">
        <f>ROUND([1]!Table32353[[#This Row],[Giá đất ở điều chỉnh, bổ sung]]*0.7,0)</f>
        <v>4760</v>
      </c>
      <c r="J696" s="373">
        <f>[1]!Table32353[[#This Row],[Giá đất ở điều chỉnh, bổ sung]]/[1]!Table32353[[#This Row],[Mức giá theo Quyết định 46/2019/ QĐ-UBND]]</f>
        <v>1.3076923076923077</v>
      </c>
      <c r="K696" s="537"/>
      <c r="L696" s="537">
        <f>[1]!Table32353[[#This Row],[Giá đất ở điều chỉnh, bổ sung]]/[1]!Table32353[[#This Row],[Mức giá theo Quyết định 46/2019/ QĐ-UBND]]</f>
        <v>1.3076923076923077</v>
      </c>
      <c r="M696" s="538"/>
      <c r="N696" s="184"/>
      <c r="O696" s="184"/>
      <c r="P696" s="539"/>
    </row>
    <row r="697" spans="1:16" x14ac:dyDescent="0.35">
      <c r="A697" s="159"/>
      <c r="B697" s="180">
        <v>4</v>
      </c>
      <c r="C697" s="534" t="s">
        <v>962</v>
      </c>
      <c r="D697" s="535">
        <v>4500</v>
      </c>
      <c r="E697" s="380">
        <f>[1]!Table32353[[#This Row],[Mức giá theo Quyết định 46/2019/ QĐ-UBND]]*1.1</f>
        <v>4950</v>
      </c>
      <c r="F697" s="380">
        <f>[1]!Table32353[[#This Row],[Mức giá theo Quyết định 46/2019/ QĐ-UBND]]*1.3</f>
        <v>5850</v>
      </c>
      <c r="G697" s="127">
        <v>13500</v>
      </c>
      <c r="H697" s="536">
        <f>ROUND([1]!Table32353[[#This Row],[Mức giá theo Quyết định 46/2019/ QĐ-UBND]]*1.35,-2)</f>
        <v>6100</v>
      </c>
      <c r="I697" s="536">
        <f>ROUND([1]!Table32353[[#This Row],[Giá đất ở điều chỉnh, bổ sung]]*0.7,0)</f>
        <v>4270</v>
      </c>
      <c r="J697" s="373">
        <f>[1]!Table32353[[#This Row],[Giá đất ở điều chỉnh, bổ sung]]/[1]!Table32353[[#This Row],[Mức giá theo Quyết định 46/2019/ QĐ-UBND]]</f>
        <v>1.3555555555555556</v>
      </c>
      <c r="K697" s="540" t="s">
        <v>91</v>
      </c>
      <c r="L697" s="540">
        <f>[1]!Table32353[[#This Row],[Giá đất ở điều chỉnh, bổ sung]]/[1]!Table32353[[#This Row],[Mức giá theo Quyết định 46/2019/ QĐ-UBND]]</f>
        <v>1.3555555555555556</v>
      </c>
      <c r="M697" s="538"/>
      <c r="N697" s="184"/>
      <c r="O697" s="184"/>
      <c r="P697" s="539"/>
    </row>
    <row r="698" spans="1:16" ht="31" x14ac:dyDescent="0.35">
      <c r="A698" s="159"/>
      <c r="B698" s="180">
        <v>5</v>
      </c>
      <c r="C698" s="125" t="s">
        <v>5421</v>
      </c>
      <c r="D698" s="514"/>
      <c r="E698" s="380"/>
      <c r="F698" s="380"/>
      <c r="G698" s="127">
        <v>10000</v>
      </c>
      <c r="H698" s="536">
        <f>ROUND(H697*0.85,-2)</f>
        <v>5200</v>
      </c>
      <c r="I698" s="536">
        <f>ROUND([1]!Table32353[[#This Row],[Giá đất ở điều chỉnh, bổ sung]]*0.7,0)</f>
        <v>3640</v>
      </c>
      <c r="J698" s="373" t="e">
        <f>[1]!Table32353[[#This Row],[Giá đất ở điều chỉnh, bổ sung]]/[1]!Table32353[[#This Row],[Mức giá theo Quyết định 46/2019/ QĐ-UBND]]</f>
        <v>#DIV/0!</v>
      </c>
      <c r="K698" s="537"/>
      <c r="L698" s="537"/>
      <c r="M698" s="538" t="s">
        <v>963</v>
      </c>
      <c r="N698" s="154"/>
      <c r="O698" s="154"/>
      <c r="P698" s="539" t="s">
        <v>963</v>
      </c>
    </row>
    <row r="699" spans="1:16" ht="45" x14ac:dyDescent="0.35">
      <c r="A699" s="159"/>
      <c r="B699" s="392" t="s">
        <v>964</v>
      </c>
      <c r="C699" s="529" t="s">
        <v>965</v>
      </c>
      <c r="D699" s="530"/>
      <c r="E699" s="380">
        <f>[1]!Table32353[[#This Row],[Mức giá theo Quyết định 46/2019/ QĐ-UBND]]*1.1</f>
        <v>0</v>
      </c>
      <c r="F699" s="380"/>
      <c r="G699" s="127"/>
      <c r="H699" s="536"/>
      <c r="I699" s="536"/>
      <c r="J699" s="373"/>
      <c r="K699" s="537"/>
      <c r="L699" s="537"/>
      <c r="M699" s="532"/>
      <c r="N699" s="184"/>
      <c r="O699" s="184"/>
      <c r="P699" s="533"/>
    </row>
    <row r="700" spans="1:16" x14ac:dyDescent="0.35">
      <c r="A700" s="159"/>
      <c r="B700" s="180">
        <v>1</v>
      </c>
      <c r="C700" s="534" t="s">
        <v>966</v>
      </c>
      <c r="D700" s="535"/>
      <c r="E700" s="380"/>
      <c r="F700" s="380"/>
      <c r="G700" s="127">
        <v>25000</v>
      </c>
      <c r="H700" s="536">
        <v>5500</v>
      </c>
      <c r="I700" s="536">
        <f>ROUND([1]!Table32353[[#This Row],[Giá đất ở điều chỉnh, bổ sung]]*0.7,0)</f>
        <v>3850</v>
      </c>
      <c r="J700" s="373" t="e">
        <f>[1]!Table32353[[#This Row],[Giá đất ở điều chỉnh, bổ sung]]/[1]!Table32353[[#This Row],[Mức giá theo Quyết định 46/2019/ QĐ-UBND]]</f>
        <v>#DIV/0!</v>
      </c>
      <c r="K700" s="537"/>
      <c r="L700" s="537"/>
      <c r="M700" s="538" t="s">
        <v>146</v>
      </c>
      <c r="N700" s="184"/>
      <c r="O700" s="184"/>
      <c r="P700" s="539" t="s">
        <v>146</v>
      </c>
    </row>
    <row r="701" spans="1:16" x14ac:dyDescent="0.35">
      <c r="A701" s="159"/>
      <c r="B701" s="159">
        <v>2</v>
      </c>
      <c r="C701" s="534" t="s">
        <v>967</v>
      </c>
      <c r="D701" s="545"/>
      <c r="E701" s="186"/>
      <c r="F701" s="379"/>
      <c r="G701" s="542"/>
      <c r="H701" s="384">
        <v>7000</v>
      </c>
      <c r="I701" s="536">
        <f>ROUND([1]!Table32353[[#This Row],[Giá đất ở điều chỉnh, bổ sung]]*0.7,0)</f>
        <v>4900</v>
      </c>
      <c r="J701" s="373" t="e">
        <f>[1]!Table32353[[#This Row],[Giá đất ở điều chỉnh, bổ sung]]/[1]!Table32353[[#This Row],[Mức giá theo Quyết định 46/2019/ QĐ-UBND]]</f>
        <v>#DIV/0!</v>
      </c>
      <c r="K701" s="543"/>
      <c r="L701" s="543"/>
      <c r="M701" s="538" t="s">
        <v>146</v>
      </c>
      <c r="N701" s="184"/>
      <c r="O701" s="184"/>
      <c r="P701" s="539" t="s">
        <v>146</v>
      </c>
    </row>
    <row r="702" spans="1:16" ht="31" x14ac:dyDescent="0.35">
      <c r="A702" s="159"/>
      <c r="B702" s="159">
        <v>3</v>
      </c>
      <c r="C702" s="534" t="s">
        <v>5411</v>
      </c>
      <c r="D702" s="545"/>
      <c r="E702" s="186"/>
      <c r="F702" s="379"/>
      <c r="G702" s="542"/>
      <c r="H702" s="384">
        <v>9000</v>
      </c>
      <c r="I702" s="536">
        <f>ROUND([1]!Table32353[[#This Row],[Giá đất ở điều chỉnh, bổ sung]]*0.7,0)</f>
        <v>6300</v>
      </c>
      <c r="J702" s="373" t="e">
        <f>[1]!Table32353[[#This Row],[Giá đất ở điều chỉnh, bổ sung]]/[1]!Table32353[[#This Row],[Mức giá theo Quyết định 46/2019/ QĐ-UBND]]</f>
        <v>#DIV/0!</v>
      </c>
      <c r="K702" s="543"/>
      <c r="L702" s="543"/>
      <c r="M702" s="538" t="s">
        <v>146</v>
      </c>
      <c r="N702" s="154"/>
      <c r="O702" s="154"/>
      <c r="P702" s="539" t="s">
        <v>146</v>
      </c>
    </row>
    <row r="703" spans="1:16" x14ac:dyDescent="0.35">
      <c r="A703" s="159"/>
      <c r="B703" s="159">
        <v>4</v>
      </c>
      <c r="C703" s="534" t="s">
        <v>968</v>
      </c>
      <c r="D703" s="541"/>
      <c r="E703" s="186"/>
      <c r="F703" s="380"/>
      <c r="G703" s="542"/>
      <c r="H703" s="384">
        <v>11600</v>
      </c>
      <c r="I703" s="536">
        <f>ROUND([1]!Table32353[[#This Row],[Giá đất ở điều chỉnh, bổ sung]]*0.7,0)</f>
        <v>8120</v>
      </c>
      <c r="J703" s="373" t="e">
        <f>[1]!Table32353[[#This Row],[Giá đất ở điều chỉnh, bổ sung]]/[1]!Table32353[[#This Row],[Mức giá theo Quyết định 46/2019/ QĐ-UBND]]</f>
        <v>#DIV/0!</v>
      </c>
      <c r="K703" s="543"/>
      <c r="L703" s="543"/>
      <c r="M703" s="538" t="s">
        <v>146</v>
      </c>
      <c r="N703" s="184"/>
      <c r="O703" s="184"/>
      <c r="P703" s="539" t="s">
        <v>146</v>
      </c>
    </row>
    <row r="704" spans="1:16" x14ac:dyDescent="0.35">
      <c r="A704" s="159"/>
      <c r="B704" s="180">
        <v>5</v>
      </c>
      <c r="C704" s="534" t="s">
        <v>969</v>
      </c>
      <c r="D704" s="535">
        <v>12000</v>
      </c>
      <c r="E704" s="380">
        <f>[1]!Table32353[[#This Row],[Mức giá theo Quyết định 46/2019/ QĐ-UBND]]*1.1</f>
        <v>13200.000000000002</v>
      </c>
      <c r="F704" s="380">
        <f>[1]!Table32353[[#This Row],[Mức giá theo Quyết định 46/2019/ QĐ-UBND]]*1.3</f>
        <v>15600</v>
      </c>
      <c r="G704" s="127">
        <v>36000</v>
      </c>
      <c r="H704" s="536">
        <v>13800</v>
      </c>
      <c r="I704" s="536">
        <f>ROUND([1]!Table32353[[#This Row],[Giá đất ở điều chỉnh, bổ sung]]*0.7,0)</f>
        <v>9660</v>
      </c>
      <c r="J704" s="373">
        <f>[1]!Table32353[[#This Row],[Giá đất ở điều chỉnh, bổ sung]]/[1]!Table32353[[#This Row],[Mức giá theo Quyết định 46/2019/ QĐ-UBND]]</f>
        <v>1.1499999999999999</v>
      </c>
      <c r="K704" s="537"/>
      <c r="L704" s="537">
        <f>[1]!Table32353[[#This Row],[Giá đất ở điều chỉnh, bổ sung]]/[1]!Table32353[[#This Row],[Mức giá theo Quyết định 46/2019/ QĐ-UBND]]</f>
        <v>1.1499999999999999</v>
      </c>
      <c r="M704" s="538"/>
      <c r="N704" s="184"/>
      <c r="O704" s="184"/>
      <c r="P704" s="539"/>
    </row>
    <row r="705" spans="1:16" ht="31" x14ac:dyDescent="0.35">
      <c r="A705" s="159"/>
      <c r="B705" s="180">
        <v>6</v>
      </c>
      <c r="C705" s="534" t="s">
        <v>970</v>
      </c>
      <c r="D705" s="535">
        <v>11000</v>
      </c>
      <c r="E705" s="380">
        <f>[1]!Table32353[[#This Row],[Mức giá theo Quyết định 46/2019/ QĐ-UBND]]*1.1</f>
        <v>12100.000000000002</v>
      </c>
      <c r="F705" s="380">
        <f>[1]!Table32353[[#This Row],[Mức giá theo Quyết định 46/2019/ QĐ-UBND]]*1.3</f>
        <v>14300</v>
      </c>
      <c r="G705" s="127">
        <v>33000</v>
      </c>
      <c r="H705" s="536">
        <v>12650</v>
      </c>
      <c r="I705" s="536">
        <f>ROUND([1]!Table32353[[#This Row],[Giá đất ở điều chỉnh, bổ sung]]*0.7,0)</f>
        <v>8855</v>
      </c>
      <c r="J705" s="373">
        <f>[1]!Table32353[[#This Row],[Giá đất ở điều chỉnh, bổ sung]]/[1]!Table32353[[#This Row],[Mức giá theo Quyết định 46/2019/ QĐ-UBND]]</f>
        <v>1.1499999999999999</v>
      </c>
      <c r="K705" s="537"/>
      <c r="L705" s="537">
        <f>[1]!Table32353[[#This Row],[Giá đất ở điều chỉnh, bổ sung]]/[1]!Table32353[[#This Row],[Mức giá theo Quyết định 46/2019/ QĐ-UBND]]</f>
        <v>1.1499999999999999</v>
      </c>
      <c r="M705" s="538"/>
      <c r="N705" s="184"/>
      <c r="O705" s="184"/>
      <c r="P705" s="539"/>
    </row>
    <row r="706" spans="1:16" ht="31" x14ac:dyDescent="0.35">
      <c r="A706" s="159"/>
      <c r="B706" s="180">
        <v>7</v>
      </c>
      <c r="C706" s="534" t="s">
        <v>971</v>
      </c>
      <c r="D706" s="535">
        <v>10000</v>
      </c>
      <c r="E706" s="380">
        <f>[1]!Table32353[[#This Row],[Mức giá theo Quyết định 46/2019/ QĐ-UBND]]*1.1</f>
        <v>11000</v>
      </c>
      <c r="F706" s="380">
        <f>[1]!Table32353[[#This Row],[Mức giá theo Quyết định 46/2019/ QĐ-UBND]]*1.3</f>
        <v>13000</v>
      </c>
      <c r="G706" s="127">
        <v>30000</v>
      </c>
      <c r="H706" s="536">
        <v>11500</v>
      </c>
      <c r="I706" s="536">
        <f>ROUND([1]!Table32353[[#This Row],[Giá đất ở điều chỉnh, bổ sung]]*0.7,0)</f>
        <v>8050</v>
      </c>
      <c r="J706" s="373">
        <f>[1]!Table32353[[#This Row],[Giá đất ở điều chỉnh, bổ sung]]/[1]!Table32353[[#This Row],[Mức giá theo Quyết định 46/2019/ QĐ-UBND]]</f>
        <v>1.1499999999999999</v>
      </c>
      <c r="K706" s="537"/>
      <c r="L706" s="537">
        <f>[1]!Table32353[[#This Row],[Giá đất ở điều chỉnh, bổ sung]]/[1]!Table32353[[#This Row],[Mức giá theo Quyết định 46/2019/ QĐ-UBND]]</f>
        <v>1.1499999999999999</v>
      </c>
      <c r="M706" s="538"/>
      <c r="N706" s="184"/>
      <c r="O706" s="184"/>
      <c r="P706" s="539"/>
    </row>
    <row r="707" spans="1:16" x14ac:dyDescent="0.35">
      <c r="A707" s="159"/>
      <c r="B707" s="180"/>
      <c r="C707" s="529" t="s">
        <v>16</v>
      </c>
      <c r="D707" s="530"/>
      <c r="E707" s="380">
        <f>[1]!Table32353[[#This Row],[Mức giá theo Quyết định 46/2019/ QĐ-UBND]]*1.1</f>
        <v>0</v>
      </c>
      <c r="F707" s="380"/>
      <c r="G707" s="373"/>
      <c r="H707" s="537"/>
      <c r="I707" s="536"/>
      <c r="J707" s="373"/>
      <c r="K707" s="537"/>
      <c r="L707" s="537"/>
      <c r="M707" s="538"/>
      <c r="N707" s="184"/>
      <c r="O707" s="184"/>
      <c r="P707" s="539"/>
    </row>
    <row r="708" spans="1:16" x14ac:dyDescent="0.35">
      <c r="A708" s="159"/>
      <c r="B708" s="180">
        <v>1</v>
      </c>
      <c r="C708" s="534" t="s">
        <v>972</v>
      </c>
      <c r="D708" s="535">
        <v>3500</v>
      </c>
      <c r="E708" s="380">
        <f>[1]!Table32353[[#This Row],[Mức giá theo Quyết định 46/2019/ QĐ-UBND]]*1.1</f>
        <v>3850.0000000000005</v>
      </c>
      <c r="F708" s="380">
        <f>[1]!Table32353[[#This Row],[Mức giá theo Quyết định 46/2019/ QĐ-UBND]]*1.3</f>
        <v>4550</v>
      </c>
      <c r="G708" s="127">
        <v>14000</v>
      </c>
      <c r="H708" s="570">
        <f>ROUND([1]!Table32353[[#This Row],[Mức giá theo Quyết định 46/2019/ QĐ-UBND]]*1.3,-2)</f>
        <v>4600</v>
      </c>
      <c r="I708" s="536">
        <f>ROUND([1]!Table32353[[#This Row],[Giá đất ở điều chỉnh, bổ sung]]*0.7,0)</f>
        <v>3220</v>
      </c>
      <c r="J708" s="373">
        <f>[1]!Table32353[[#This Row],[Giá đất ở điều chỉnh, bổ sung]]/[1]!Table32353[[#This Row],[Mức giá theo Quyết định 46/2019/ QĐ-UBND]]</f>
        <v>1.3142857142857143</v>
      </c>
      <c r="K708" s="537"/>
      <c r="L708" s="537">
        <f>[1]!Table32353[[#This Row],[Giá đất ở điều chỉnh, bổ sung]]/[1]!Table32353[[#This Row],[Mức giá theo Quyết định 46/2019/ QĐ-UBND]]</f>
        <v>1.3142857142857143</v>
      </c>
      <c r="M708" s="538"/>
      <c r="N708" s="184"/>
      <c r="O708" s="184"/>
      <c r="P708" s="539"/>
    </row>
    <row r="709" spans="1:16" ht="31" x14ac:dyDescent="0.35">
      <c r="A709" s="159"/>
      <c r="B709" s="180">
        <v>2</v>
      </c>
      <c r="C709" s="534" t="s">
        <v>973</v>
      </c>
      <c r="D709" s="535">
        <v>3500</v>
      </c>
      <c r="E709" s="380">
        <f>[1]!Table32353[[#This Row],[Mức giá theo Quyết định 46/2019/ QĐ-UBND]]*1.1</f>
        <v>3850.0000000000005</v>
      </c>
      <c r="F709" s="380">
        <f>[1]!Table32353[[#This Row],[Mức giá theo Quyết định 46/2019/ QĐ-UBND]]*1.3</f>
        <v>4550</v>
      </c>
      <c r="G709" s="127">
        <v>14000</v>
      </c>
      <c r="H709" s="536">
        <f>ROUND([1]!Table32353[[#This Row],[Mức giá theo Quyết định 46/2019/ QĐ-UBND]]*1.3,-2)</f>
        <v>4600</v>
      </c>
      <c r="I709" s="536">
        <f>ROUND([1]!Table32353[[#This Row],[Giá đất ở điều chỉnh, bổ sung]]*0.7,0)</f>
        <v>3220</v>
      </c>
      <c r="J709" s="373">
        <f>[1]!Table32353[[#This Row],[Giá đất ở điều chỉnh, bổ sung]]/[1]!Table32353[[#This Row],[Mức giá theo Quyết định 46/2019/ QĐ-UBND]]</f>
        <v>1.3142857142857143</v>
      </c>
      <c r="K709" s="537"/>
      <c r="L709" s="537">
        <f>[1]!Table32353[[#This Row],[Giá đất ở điều chỉnh, bổ sung]]/[1]!Table32353[[#This Row],[Mức giá theo Quyết định 46/2019/ QĐ-UBND]]</f>
        <v>1.3142857142857143</v>
      </c>
      <c r="M709" s="538"/>
      <c r="N709" s="184"/>
      <c r="O709" s="184"/>
      <c r="P709" s="539"/>
    </row>
    <row r="710" spans="1:16" ht="31" x14ac:dyDescent="0.35">
      <c r="A710" s="159"/>
      <c r="B710" s="180">
        <v>3</v>
      </c>
      <c r="C710" s="534" t="s">
        <v>974</v>
      </c>
      <c r="D710" s="535"/>
      <c r="E710" s="380">
        <f>[1]!Table32353[[#This Row],[Mức giá theo Quyết định 46/2019/ QĐ-UBND]]*1.1</f>
        <v>0</v>
      </c>
      <c r="F710" s="380"/>
      <c r="G710" s="127"/>
      <c r="H710" s="536"/>
      <c r="I710" s="536"/>
      <c r="J710" s="373"/>
      <c r="K710" s="537"/>
      <c r="L710" s="537"/>
      <c r="M710" s="538"/>
      <c r="N710" s="184"/>
      <c r="O710" s="184"/>
      <c r="P710" s="539"/>
    </row>
    <row r="711" spans="1:16" x14ac:dyDescent="0.35">
      <c r="A711" s="159"/>
      <c r="B711" s="180" t="s">
        <v>83</v>
      </c>
      <c r="C711" s="534" t="s">
        <v>975</v>
      </c>
      <c r="D711" s="535">
        <v>5000</v>
      </c>
      <c r="E711" s="380">
        <f>[1]!Table32353[[#This Row],[Mức giá theo Quyết định 46/2019/ QĐ-UBND]]*1.1</f>
        <v>5500</v>
      </c>
      <c r="F711" s="380">
        <f>[1]!Table32353[[#This Row],[Mức giá theo Quyết định 46/2019/ QĐ-UBND]]*1.3</f>
        <v>6500</v>
      </c>
      <c r="G711" s="127">
        <v>20000</v>
      </c>
      <c r="H711" s="536">
        <f>ROUND([1]!Table32353[[#This Row],[Mức giá theo Quyết định 46/2019/ QĐ-UBND]]*1.3,-2)</f>
        <v>6500</v>
      </c>
      <c r="I711" s="536">
        <f>ROUND([1]!Table32353[[#This Row],[Giá đất ở điều chỉnh, bổ sung]]*0.7,0)</f>
        <v>4550</v>
      </c>
      <c r="J711" s="373">
        <f>[1]!Table32353[[#This Row],[Giá đất ở điều chỉnh, bổ sung]]/[1]!Table32353[[#This Row],[Mức giá theo Quyết định 46/2019/ QĐ-UBND]]</f>
        <v>1.3</v>
      </c>
      <c r="K711" s="537"/>
      <c r="L711" s="537">
        <f>[1]!Table32353[[#This Row],[Giá đất ở điều chỉnh, bổ sung]]/[1]!Table32353[[#This Row],[Mức giá theo Quyết định 46/2019/ QĐ-UBND]]</f>
        <v>1.3</v>
      </c>
      <c r="M711" s="538"/>
      <c r="N711" s="184"/>
      <c r="O711" s="184"/>
      <c r="P711" s="539"/>
    </row>
    <row r="712" spans="1:16" x14ac:dyDescent="0.35">
      <c r="A712" s="159"/>
      <c r="B712" s="180" t="s">
        <v>84</v>
      </c>
      <c r="C712" s="534" t="s">
        <v>976</v>
      </c>
      <c r="D712" s="535">
        <v>3999.9999999999995</v>
      </c>
      <c r="E712" s="380">
        <f>[1]!Table32353[[#This Row],[Mức giá theo Quyết định 46/2019/ QĐ-UBND]]*1.1</f>
        <v>4400</v>
      </c>
      <c r="F712" s="380">
        <f>[1]!Table32353[[#This Row],[Mức giá theo Quyết định 46/2019/ QĐ-UBND]]*1.3</f>
        <v>5200</v>
      </c>
      <c r="G712" s="127">
        <v>16000</v>
      </c>
      <c r="H712" s="536">
        <f>ROUND([1]!Table32353[[#This Row],[Mức giá theo Quyết định 46/2019/ QĐ-UBND]]*1.3,-2)</f>
        <v>5200</v>
      </c>
      <c r="I712" s="536">
        <f>ROUND([1]!Table32353[[#This Row],[Giá đất ở điều chỉnh, bổ sung]]*0.7,0)</f>
        <v>3640</v>
      </c>
      <c r="J712" s="373">
        <f>[1]!Table32353[[#This Row],[Giá đất ở điều chỉnh, bổ sung]]/[1]!Table32353[[#This Row],[Mức giá theo Quyết định 46/2019/ QĐ-UBND]]</f>
        <v>1.3</v>
      </c>
      <c r="K712" s="537"/>
      <c r="L712" s="537">
        <f>[1]!Table32353[[#This Row],[Giá đất ở điều chỉnh, bổ sung]]/[1]!Table32353[[#This Row],[Mức giá theo Quyết định 46/2019/ QĐ-UBND]]</f>
        <v>1.3</v>
      </c>
      <c r="M712" s="538"/>
      <c r="N712" s="434"/>
      <c r="O712" s="434"/>
      <c r="P712" s="539"/>
    </row>
    <row r="713" spans="1:16" ht="31" x14ac:dyDescent="0.35">
      <c r="A713" s="159"/>
      <c r="B713" s="181">
        <v>4</v>
      </c>
      <c r="C713" s="65" t="s">
        <v>977</v>
      </c>
      <c r="D713" s="371"/>
      <c r="E713" s="380">
        <f>[1]!Table32353[[#This Row],[Mức giá theo Quyết định 46/2019/ QĐ-UBND]]*1.1</f>
        <v>0</v>
      </c>
      <c r="F713" s="380"/>
      <c r="G713" s="377"/>
      <c r="H713" s="536">
        <v>5000</v>
      </c>
      <c r="I713" s="536">
        <f>ROUND([1]!Table32353[[#This Row],[Giá đất ở điều chỉnh, bổ sung]]*0.7,0)</f>
        <v>3500</v>
      </c>
      <c r="J713" s="373"/>
      <c r="K713" s="537"/>
      <c r="L713" s="537"/>
      <c r="M713" s="544" t="s">
        <v>978</v>
      </c>
      <c r="N713" s="154"/>
      <c r="O713" s="154"/>
      <c r="P713" s="245"/>
    </row>
    <row r="714" spans="1:16" ht="31" x14ac:dyDescent="0.35">
      <c r="A714" s="159"/>
      <c r="B714" s="359">
        <v>5</v>
      </c>
      <c r="C714" s="124" t="s">
        <v>979</v>
      </c>
      <c r="D714" s="571"/>
      <c r="E714" s="380">
        <f>[1]!Table32353[[#This Row],[Mức giá theo Quyết định 46/2019/ QĐ-UBND]]*1.1</f>
        <v>0</v>
      </c>
      <c r="F714" s="380"/>
      <c r="G714" s="572"/>
      <c r="H714" s="536"/>
      <c r="I714" s="536"/>
      <c r="J714" s="373"/>
      <c r="K714" s="537"/>
      <c r="L714" s="537"/>
      <c r="M714" s="565"/>
      <c r="N714" s="434"/>
      <c r="O714" s="434"/>
      <c r="P714" s="258"/>
    </row>
    <row r="715" spans="1:16" x14ac:dyDescent="0.35">
      <c r="A715" s="159"/>
      <c r="B715" s="181" t="s">
        <v>509</v>
      </c>
      <c r="C715" s="124" t="s">
        <v>980</v>
      </c>
      <c r="D715" s="566"/>
      <c r="E715" s="380"/>
      <c r="F715" s="380"/>
      <c r="G715" s="572"/>
      <c r="H715" s="536">
        <v>3900</v>
      </c>
      <c r="I715" s="536">
        <f>ROUND([1]!Table32353[[#This Row],[Giá đất ở điều chỉnh, bổ sung]]*0.7,0)</f>
        <v>2730</v>
      </c>
      <c r="J715" s="373" t="e">
        <f>[1]!Table32353[[#This Row],[Giá đất ở điều chỉnh, bổ sung]]/[1]!Table32353[[#This Row],[Mức giá theo Quyết định 46/2019/ QĐ-UBND]]</f>
        <v>#DIV/0!</v>
      </c>
      <c r="K715" s="537"/>
      <c r="L715" s="537"/>
      <c r="M715" s="565" t="s">
        <v>981</v>
      </c>
      <c r="N715" s="434"/>
      <c r="O715" s="434"/>
      <c r="P715" s="258"/>
    </row>
    <row r="716" spans="1:16" x14ac:dyDescent="0.35">
      <c r="A716" s="159"/>
      <c r="B716" s="359" t="s">
        <v>511</v>
      </c>
      <c r="C716" s="124" t="s">
        <v>982</v>
      </c>
      <c r="D716" s="566"/>
      <c r="E716" s="380"/>
      <c r="F716" s="380"/>
      <c r="G716" s="572"/>
      <c r="H716" s="536">
        <v>3800</v>
      </c>
      <c r="I716" s="536">
        <f>ROUND([1]!Table32353[[#This Row],[Giá đất ở điều chỉnh, bổ sung]]*0.7,0)</f>
        <v>2660</v>
      </c>
      <c r="J716" s="373" t="e">
        <f>[1]!Table32353[[#This Row],[Giá đất ở điều chỉnh, bổ sung]]/[1]!Table32353[[#This Row],[Mức giá theo Quyết định 46/2019/ QĐ-UBND]]</f>
        <v>#DIV/0!</v>
      </c>
      <c r="K716" s="537"/>
      <c r="L716" s="537"/>
      <c r="M716" s="565" t="s">
        <v>889</v>
      </c>
      <c r="N716" s="434"/>
      <c r="O716" s="434"/>
      <c r="P716" s="258"/>
    </row>
    <row r="717" spans="1:16" x14ac:dyDescent="0.35">
      <c r="A717" s="159"/>
      <c r="B717" s="359" t="s">
        <v>777</v>
      </c>
      <c r="C717" s="124" t="s">
        <v>886</v>
      </c>
      <c r="D717" s="566"/>
      <c r="E717" s="380"/>
      <c r="F717" s="380"/>
      <c r="G717" s="572"/>
      <c r="H717" s="536">
        <v>3700</v>
      </c>
      <c r="I717" s="536">
        <f>ROUND([1]!Table32353[[#This Row],[Giá đất ở điều chỉnh, bổ sung]]*0.7,0)</f>
        <v>2590</v>
      </c>
      <c r="J717" s="373" t="e">
        <f>[1]!Table32353[[#This Row],[Giá đất ở điều chỉnh, bổ sung]]/[1]!Table32353[[#This Row],[Mức giá theo Quyết định 46/2019/ QĐ-UBND]]</f>
        <v>#DIV/0!</v>
      </c>
      <c r="K717" s="537"/>
      <c r="L717" s="537"/>
      <c r="M717" s="565" t="s">
        <v>889</v>
      </c>
      <c r="N717" s="434"/>
      <c r="O717" s="434"/>
      <c r="P717" s="258"/>
    </row>
    <row r="718" spans="1:16" x14ac:dyDescent="0.35">
      <c r="A718" s="159"/>
      <c r="B718" s="359" t="s">
        <v>983</v>
      </c>
      <c r="C718" s="124" t="s">
        <v>984</v>
      </c>
      <c r="D718" s="566"/>
      <c r="E718" s="380"/>
      <c r="F718" s="380"/>
      <c r="G718" s="572"/>
      <c r="H718" s="536">
        <v>3500</v>
      </c>
      <c r="I718" s="536">
        <f>ROUND([1]!Table32353[[#This Row],[Giá đất ở điều chỉnh, bổ sung]]*0.7,0)</f>
        <v>2450</v>
      </c>
      <c r="J718" s="373" t="e">
        <f>[1]!Table32353[[#This Row],[Giá đất ở điều chỉnh, bổ sung]]/[1]!Table32353[[#This Row],[Mức giá theo Quyết định 46/2019/ QĐ-UBND]]</f>
        <v>#DIV/0!</v>
      </c>
      <c r="K718" s="537"/>
      <c r="L718" s="537"/>
      <c r="M718" s="565" t="s">
        <v>887</v>
      </c>
      <c r="N718" s="434"/>
      <c r="O718" s="434"/>
      <c r="P718" s="258"/>
    </row>
    <row r="719" spans="1:16" ht="31" x14ac:dyDescent="0.35">
      <c r="A719" s="159"/>
      <c r="B719" s="181">
        <v>6</v>
      </c>
      <c r="C719" s="65" t="s">
        <v>985</v>
      </c>
      <c r="D719" s="371"/>
      <c r="E719" s="380"/>
      <c r="F719" s="380"/>
      <c r="G719" s="355">
        <v>20000</v>
      </c>
      <c r="H719" s="536">
        <v>3500</v>
      </c>
      <c r="I719" s="536">
        <f>ROUND([1]!Table32353[[#This Row],[Giá đất ở điều chỉnh, bổ sung]]*0.7,0)</f>
        <v>2450</v>
      </c>
      <c r="J719" s="373" t="e">
        <f>[1]!Table32353[[#This Row],[Giá đất ở điều chỉnh, bổ sung]]/[1]!Table32353[[#This Row],[Mức giá theo Quyết định 46/2019/ QĐ-UBND]]</f>
        <v>#DIV/0!</v>
      </c>
      <c r="K719" s="537"/>
      <c r="L719" s="537"/>
      <c r="M719" s="565" t="s">
        <v>986</v>
      </c>
      <c r="N719" s="154"/>
      <c r="O719" s="154"/>
      <c r="P719" s="258"/>
    </row>
    <row r="720" spans="1:16" ht="45" x14ac:dyDescent="0.35">
      <c r="A720" s="159"/>
      <c r="B720" s="392" t="s">
        <v>987</v>
      </c>
      <c r="C720" s="529" t="s">
        <v>988</v>
      </c>
      <c r="D720" s="530"/>
      <c r="E720" s="380"/>
      <c r="F720" s="380"/>
      <c r="G720" s="127"/>
      <c r="H720" s="536"/>
      <c r="I720" s="536"/>
      <c r="J720" s="373"/>
      <c r="K720" s="537"/>
      <c r="L720" s="537"/>
      <c r="M720" s="532"/>
      <c r="N720" s="184"/>
      <c r="O720" s="184"/>
      <c r="P720" s="533"/>
    </row>
    <row r="721" spans="1:16" x14ac:dyDescent="0.35">
      <c r="A721" s="159"/>
      <c r="B721" s="180">
        <v>1</v>
      </c>
      <c r="C721" s="534" t="s">
        <v>989</v>
      </c>
      <c r="D721" s="535">
        <v>13200</v>
      </c>
      <c r="E721" s="380">
        <f>[1]!Table32353[[#This Row],[Mức giá theo Quyết định 46/2019/ QĐ-UBND]]*1.1</f>
        <v>14520.000000000002</v>
      </c>
      <c r="F721" s="380">
        <f>[1]!Table32353[[#This Row],[Mức giá theo Quyết định 46/2019/ QĐ-UBND]]*1.3</f>
        <v>17160</v>
      </c>
      <c r="G721" s="127">
        <v>46200</v>
      </c>
      <c r="H721" s="536">
        <f>ROUND([1]!Table32353[[#This Row],[Mức giá theo Quyết định 46/2019/ QĐ-UBND]]*1.3,-2)</f>
        <v>17200</v>
      </c>
      <c r="I721" s="536">
        <f>ROUND([1]!Table32353[[#This Row],[Giá đất ở điều chỉnh, bổ sung]]*0.7,0)</f>
        <v>12040</v>
      </c>
      <c r="J721" s="373">
        <f>[1]!Table32353[[#This Row],[Giá đất ở điều chỉnh, bổ sung]]/[1]!Table32353[[#This Row],[Mức giá theo Quyết định 46/2019/ QĐ-UBND]]</f>
        <v>1.303030303030303</v>
      </c>
      <c r="K721" s="537"/>
      <c r="L721" s="537">
        <f>[1]!Table32353[[#This Row],[Giá đất ở điều chỉnh, bổ sung]]/[1]!Table32353[[#This Row],[Mức giá theo Quyết định 46/2019/ QĐ-UBND]]</f>
        <v>1.303030303030303</v>
      </c>
      <c r="M721" s="538"/>
      <c r="N721" s="184"/>
      <c r="O721" s="184"/>
      <c r="P721" s="539"/>
    </row>
    <row r="722" spans="1:16" ht="31" x14ac:dyDescent="0.35">
      <c r="A722" s="159"/>
      <c r="B722" s="180">
        <v>2</v>
      </c>
      <c r="C722" s="534" t="s">
        <v>990</v>
      </c>
      <c r="D722" s="535">
        <v>13800</v>
      </c>
      <c r="E722" s="380">
        <f>[1]!Table32353[[#This Row],[Mức giá theo Quyết định 46/2019/ QĐ-UBND]]*1.1</f>
        <v>15180.000000000002</v>
      </c>
      <c r="F722" s="380">
        <f>[1]!Table32353[[#This Row],[Mức giá theo Quyết định 46/2019/ QĐ-UBND]]*1.3</f>
        <v>17940</v>
      </c>
      <c r="G722" s="127">
        <v>48300</v>
      </c>
      <c r="H722" s="536">
        <f>ROUND([1]!Table32353[[#This Row],[Mức giá theo Quyết định 46/2019/ QĐ-UBND]]*1.3,-2)</f>
        <v>17900</v>
      </c>
      <c r="I722" s="536">
        <f>ROUND([1]!Table32353[[#This Row],[Giá đất ở điều chỉnh, bổ sung]]*0.7,0)</f>
        <v>12530</v>
      </c>
      <c r="J722" s="373">
        <f>[1]!Table32353[[#This Row],[Giá đất ở điều chỉnh, bổ sung]]/[1]!Table32353[[#This Row],[Mức giá theo Quyết định 46/2019/ QĐ-UBND]]</f>
        <v>1.2971014492753623</v>
      </c>
      <c r="K722" s="537"/>
      <c r="L722" s="537">
        <f>[1]!Table32353[[#This Row],[Giá đất ở điều chỉnh, bổ sung]]/[1]!Table32353[[#This Row],[Mức giá theo Quyết định 46/2019/ QĐ-UBND]]</f>
        <v>1.2971014492753623</v>
      </c>
      <c r="M722" s="538"/>
      <c r="N722" s="184"/>
      <c r="O722" s="184"/>
      <c r="P722" s="539"/>
    </row>
    <row r="723" spans="1:16" ht="31" x14ac:dyDescent="0.35">
      <c r="A723" s="159"/>
      <c r="B723" s="180">
        <v>3</v>
      </c>
      <c r="C723" s="534" t="s">
        <v>991</v>
      </c>
      <c r="D723" s="535">
        <v>9000</v>
      </c>
      <c r="E723" s="380">
        <f>[1]!Table32353[[#This Row],[Mức giá theo Quyết định 46/2019/ QĐ-UBND]]*1.1</f>
        <v>9900</v>
      </c>
      <c r="F723" s="380">
        <f>[1]!Table32353[[#This Row],[Mức giá theo Quyết định 46/2019/ QĐ-UBND]]*1.3</f>
        <v>11700</v>
      </c>
      <c r="G723" s="127">
        <v>31500</v>
      </c>
      <c r="H723" s="536">
        <f>ROUND([1]!Table32353[[#This Row],[Mức giá theo Quyết định 46/2019/ QĐ-UBND]]*1.3,-2)</f>
        <v>11700</v>
      </c>
      <c r="I723" s="536">
        <f>ROUND([1]!Table32353[[#This Row],[Giá đất ở điều chỉnh, bổ sung]]*0.7,0)</f>
        <v>8190</v>
      </c>
      <c r="J723" s="373">
        <f>[1]!Table32353[[#This Row],[Giá đất ở điều chỉnh, bổ sung]]/[1]!Table32353[[#This Row],[Mức giá theo Quyết định 46/2019/ QĐ-UBND]]</f>
        <v>1.3</v>
      </c>
      <c r="K723" s="537"/>
      <c r="L723" s="537">
        <f>[1]!Table32353[[#This Row],[Giá đất ở điều chỉnh, bổ sung]]/[1]!Table32353[[#This Row],[Mức giá theo Quyết định 46/2019/ QĐ-UBND]]</f>
        <v>1.3</v>
      </c>
      <c r="M723" s="538"/>
      <c r="N723" s="184"/>
      <c r="O723" s="184"/>
      <c r="P723" s="539"/>
    </row>
    <row r="724" spans="1:16" ht="31" x14ac:dyDescent="0.35">
      <c r="A724" s="159"/>
      <c r="B724" s="180">
        <v>4</v>
      </c>
      <c r="C724" s="534" t="s">
        <v>992</v>
      </c>
      <c r="D724" s="535">
        <v>7000</v>
      </c>
      <c r="E724" s="380">
        <f>[1]!Table32353[[#This Row],[Mức giá theo Quyết định 46/2019/ QĐ-UBND]]*1.1</f>
        <v>7700.0000000000009</v>
      </c>
      <c r="F724" s="380">
        <f>[1]!Table32353[[#This Row],[Mức giá theo Quyết định 46/2019/ QĐ-UBND]]*1.3</f>
        <v>9100</v>
      </c>
      <c r="G724" s="127">
        <v>24500</v>
      </c>
      <c r="H724" s="536">
        <f>ROUND([1]!Table32353[[#This Row],[Mức giá theo Quyết định 46/2019/ QĐ-UBND]]*1.3,-2)</f>
        <v>9100</v>
      </c>
      <c r="I724" s="536">
        <f>ROUND([1]!Table32353[[#This Row],[Giá đất ở điều chỉnh, bổ sung]]*0.7,0)</f>
        <v>6370</v>
      </c>
      <c r="J724" s="373">
        <f>[1]!Table32353[[#This Row],[Giá đất ở điều chỉnh, bổ sung]]/[1]!Table32353[[#This Row],[Mức giá theo Quyết định 46/2019/ QĐ-UBND]]</f>
        <v>1.3</v>
      </c>
      <c r="K724" s="537"/>
      <c r="L724" s="537">
        <f>[1]!Table32353[[#This Row],[Giá đất ở điều chỉnh, bổ sung]]/[1]!Table32353[[#This Row],[Mức giá theo Quyết định 46/2019/ QĐ-UBND]]</f>
        <v>1.3</v>
      </c>
      <c r="M724" s="538"/>
      <c r="N724" s="184"/>
      <c r="O724" s="184"/>
      <c r="P724" s="539"/>
    </row>
    <row r="725" spans="1:16" x14ac:dyDescent="0.35">
      <c r="A725" s="159"/>
      <c r="B725" s="180"/>
      <c r="C725" s="529" t="s">
        <v>16</v>
      </c>
      <c r="D725" s="530"/>
      <c r="E725" s="380">
        <f>[1]!Table32353[[#This Row],[Mức giá theo Quyết định 46/2019/ QĐ-UBND]]*1.1</f>
        <v>0</v>
      </c>
      <c r="F725" s="380"/>
      <c r="G725" s="127"/>
      <c r="H725" s="536"/>
      <c r="I725" s="536"/>
      <c r="J725" s="373"/>
      <c r="K725" s="537"/>
      <c r="L725" s="537"/>
      <c r="M725" s="538"/>
      <c r="N725" s="184"/>
      <c r="O725" s="184"/>
      <c r="P725" s="539"/>
    </row>
    <row r="726" spans="1:16" x14ac:dyDescent="0.35">
      <c r="A726" s="159"/>
      <c r="B726" s="180">
        <v>1</v>
      </c>
      <c r="C726" s="534" t="s">
        <v>993</v>
      </c>
      <c r="D726" s="535"/>
      <c r="E726" s="380">
        <f>[1]!Table32353[[#This Row],[Mức giá theo Quyết định 46/2019/ QĐ-UBND]]*1.1</f>
        <v>0</v>
      </c>
      <c r="F726" s="380"/>
      <c r="G726" s="127"/>
      <c r="H726" s="536"/>
      <c r="I726" s="536"/>
      <c r="J726" s="373"/>
      <c r="K726" s="537"/>
      <c r="L726" s="537"/>
      <c r="M726" s="538"/>
      <c r="N726" s="184"/>
      <c r="O726" s="184"/>
      <c r="P726" s="539"/>
    </row>
    <row r="727" spans="1:16" x14ac:dyDescent="0.35">
      <c r="A727" s="159"/>
      <c r="B727" s="180" t="s">
        <v>67</v>
      </c>
      <c r="C727" s="534" t="s">
        <v>994</v>
      </c>
      <c r="D727" s="535">
        <v>6000</v>
      </c>
      <c r="E727" s="380">
        <f>[1]!Table32353[[#This Row],[Mức giá theo Quyết định 46/2019/ QĐ-UBND]]*1.1</f>
        <v>6600.0000000000009</v>
      </c>
      <c r="F727" s="380">
        <f>[1]!Table32353[[#This Row],[Mức giá theo Quyết định 46/2019/ QĐ-UBND]]*1.3</f>
        <v>7800</v>
      </c>
      <c r="G727" s="127">
        <v>18000</v>
      </c>
      <c r="H727" s="536">
        <f>ROUND([1]!Table32353[[#This Row],[Mức giá theo Quyết định 46/2019/ QĐ-UBND]]*1.3,-2)</f>
        <v>7800</v>
      </c>
      <c r="I727" s="536">
        <f>ROUND([1]!Table32353[[#This Row],[Giá đất ở điều chỉnh, bổ sung]]*0.7,0)</f>
        <v>5460</v>
      </c>
      <c r="J727" s="373">
        <f>[1]!Table32353[[#This Row],[Giá đất ở điều chỉnh, bổ sung]]/[1]!Table32353[[#This Row],[Mức giá theo Quyết định 46/2019/ QĐ-UBND]]</f>
        <v>1.3</v>
      </c>
      <c r="K727" s="537"/>
      <c r="L727" s="537">
        <f>[1]!Table32353[[#This Row],[Giá đất ở điều chỉnh, bổ sung]]/[1]!Table32353[[#This Row],[Mức giá theo Quyết định 46/2019/ QĐ-UBND]]</f>
        <v>1.3</v>
      </c>
      <c r="M727" s="538"/>
      <c r="N727" s="184"/>
      <c r="O727" s="184"/>
      <c r="P727" s="539"/>
    </row>
    <row r="728" spans="1:16" ht="31" x14ac:dyDescent="0.35">
      <c r="A728" s="159"/>
      <c r="B728" s="180" t="s">
        <v>69</v>
      </c>
      <c r="C728" s="534" t="s">
        <v>995</v>
      </c>
      <c r="D728" s="535">
        <v>3000</v>
      </c>
      <c r="E728" s="380">
        <f>[1]!Table32353[[#This Row],[Mức giá theo Quyết định 46/2019/ QĐ-UBND]]*1.1</f>
        <v>3300.0000000000005</v>
      </c>
      <c r="F728" s="380">
        <f>[1]!Table32353[[#This Row],[Mức giá theo Quyết định 46/2019/ QĐ-UBND]]*1.3</f>
        <v>3900</v>
      </c>
      <c r="G728" s="127">
        <v>9000</v>
      </c>
      <c r="H728" s="536">
        <f>ROUND([1]!Table32353[[#This Row],[Mức giá theo Quyết định 46/2019/ QĐ-UBND]]*1.3,-2)</f>
        <v>3900</v>
      </c>
      <c r="I728" s="536">
        <f>ROUND([1]!Table32353[[#This Row],[Giá đất ở điều chỉnh, bổ sung]]*0.7,0)</f>
        <v>2730</v>
      </c>
      <c r="J728" s="373">
        <f>[1]!Table32353[[#This Row],[Giá đất ở điều chỉnh, bổ sung]]/[1]!Table32353[[#This Row],[Mức giá theo Quyết định 46/2019/ QĐ-UBND]]</f>
        <v>1.3</v>
      </c>
      <c r="K728" s="537"/>
      <c r="L728" s="537">
        <f>[1]!Table32353[[#This Row],[Giá đất ở điều chỉnh, bổ sung]]/[1]!Table32353[[#This Row],[Mức giá theo Quyết định 46/2019/ QĐ-UBND]]</f>
        <v>1.3</v>
      </c>
      <c r="M728" s="538"/>
      <c r="N728" s="184"/>
      <c r="O728" s="184"/>
      <c r="P728" s="539"/>
    </row>
    <row r="729" spans="1:16" x14ac:dyDescent="0.35">
      <c r="A729" s="159"/>
      <c r="B729" s="180">
        <v>2</v>
      </c>
      <c r="C729" s="534" t="s">
        <v>996</v>
      </c>
      <c r="D729" s="535"/>
      <c r="E729" s="380">
        <f>[1]!Table32353[[#This Row],[Mức giá theo Quyết định 46/2019/ QĐ-UBND]]*1.1</f>
        <v>0</v>
      </c>
      <c r="F729" s="380"/>
      <c r="G729" s="127"/>
      <c r="H729" s="536"/>
      <c r="I729" s="536"/>
      <c r="J729" s="373"/>
      <c r="K729" s="537"/>
      <c r="L729" s="537"/>
      <c r="M729" s="538"/>
      <c r="N729" s="184"/>
      <c r="O729" s="184"/>
      <c r="P729" s="539"/>
    </row>
    <row r="730" spans="1:16" x14ac:dyDescent="0.35">
      <c r="A730" s="159"/>
      <c r="B730" s="180" t="s">
        <v>74</v>
      </c>
      <c r="C730" s="534" t="s">
        <v>204</v>
      </c>
      <c r="D730" s="535">
        <v>4200</v>
      </c>
      <c r="E730" s="380">
        <f>[1]!Table32353[[#This Row],[Mức giá theo Quyết định 46/2019/ QĐ-UBND]]*1.1</f>
        <v>4620</v>
      </c>
      <c r="F730" s="380">
        <f>[1]!Table32353[[#This Row],[Mức giá theo Quyết định 46/2019/ QĐ-UBND]]*1.3</f>
        <v>5460</v>
      </c>
      <c r="G730" s="127">
        <v>12600</v>
      </c>
      <c r="H730" s="536">
        <f>ROUND([1]!Table32353[[#This Row],[Mức giá theo Quyết định 46/2019/ QĐ-UBND]]*1.3,-2)</f>
        <v>5500</v>
      </c>
      <c r="I730" s="536">
        <f>ROUND([1]!Table32353[[#This Row],[Giá đất ở điều chỉnh, bổ sung]]*0.7,0)</f>
        <v>3850</v>
      </c>
      <c r="J730" s="373">
        <f>[1]!Table32353[[#This Row],[Giá đất ở điều chỉnh, bổ sung]]/[1]!Table32353[[#This Row],[Mức giá theo Quyết định 46/2019/ QĐ-UBND]]</f>
        <v>1.3095238095238095</v>
      </c>
      <c r="K730" s="537"/>
      <c r="L730" s="537">
        <f>[1]!Table32353[[#This Row],[Giá đất ở điều chỉnh, bổ sung]]/[1]!Table32353[[#This Row],[Mức giá theo Quyết định 46/2019/ QĐ-UBND]]</f>
        <v>1.3095238095238095</v>
      </c>
      <c r="M730" s="538"/>
      <c r="N730" s="184"/>
      <c r="O730" s="184"/>
      <c r="P730" s="539"/>
    </row>
    <row r="731" spans="1:16" ht="31" x14ac:dyDescent="0.35">
      <c r="A731" s="159"/>
      <c r="B731" s="180" t="s">
        <v>76</v>
      </c>
      <c r="C731" s="534" t="s">
        <v>997</v>
      </c>
      <c r="D731" s="535">
        <v>3600</v>
      </c>
      <c r="E731" s="380">
        <f>[1]!Table32353[[#This Row],[Mức giá theo Quyết định 46/2019/ QĐ-UBND]]*1.1</f>
        <v>3960.0000000000005</v>
      </c>
      <c r="F731" s="380">
        <f>[1]!Table32353[[#This Row],[Mức giá theo Quyết định 46/2019/ QĐ-UBND]]*1.3</f>
        <v>4680</v>
      </c>
      <c r="G731" s="127">
        <v>10800</v>
      </c>
      <c r="H731" s="536">
        <f>ROUND([1]!Table32353[[#This Row],[Mức giá theo Quyết định 46/2019/ QĐ-UBND]]*1.3,-2)</f>
        <v>4700</v>
      </c>
      <c r="I731" s="536">
        <f>ROUND([1]!Table32353[[#This Row],[Giá đất ở điều chỉnh, bổ sung]]*0.7,0)</f>
        <v>3290</v>
      </c>
      <c r="J731" s="373">
        <f>[1]!Table32353[[#This Row],[Giá đất ở điều chỉnh, bổ sung]]/[1]!Table32353[[#This Row],[Mức giá theo Quyết định 46/2019/ QĐ-UBND]]</f>
        <v>1.3055555555555556</v>
      </c>
      <c r="K731" s="537"/>
      <c r="L731" s="537">
        <f>[1]!Table32353[[#This Row],[Giá đất ở điều chỉnh, bổ sung]]/[1]!Table32353[[#This Row],[Mức giá theo Quyết định 46/2019/ QĐ-UBND]]</f>
        <v>1.3055555555555556</v>
      </c>
      <c r="M731" s="538"/>
      <c r="N731" s="184"/>
      <c r="O731" s="184"/>
      <c r="P731" s="539"/>
    </row>
    <row r="732" spans="1:16" ht="31" x14ac:dyDescent="0.35">
      <c r="A732" s="159"/>
      <c r="B732" s="180">
        <v>3</v>
      </c>
      <c r="C732" s="534" t="s">
        <v>998</v>
      </c>
      <c r="D732" s="535"/>
      <c r="E732" s="380">
        <f>[1]!Table32353[[#This Row],[Mức giá theo Quyết định 46/2019/ QĐ-UBND]]*1.1</f>
        <v>0</v>
      </c>
      <c r="F732" s="380"/>
      <c r="G732" s="127"/>
      <c r="H732" s="536"/>
      <c r="I732" s="536"/>
      <c r="J732" s="373"/>
      <c r="K732" s="537"/>
      <c r="L732" s="537"/>
      <c r="M732" s="538"/>
      <c r="N732" s="184"/>
      <c r="O732" s="184"/>
      <c r="P732" s="539"/>
    </row>
    <row r="733" spans="1:16" x14ac:dyDescent="0.35">
      <c r="A733" s="159"/>
      <c r="B733" s="180" t="s">
        <v>83</v>
      </c>
      <c r="C733" s="534" t="s">
        <v>999</v>
      </c>
      <c r="D733" s="535">
        <v>5200</v>
      </c>
      <c r="E733" s="380">
        <f>[1]!Table32353[[#This Row],[Mức giá theo Quyết định 46/2019/ QĐ-UBND]]*1.1</f>
        <v>5720.0000000000009</v>
      </c>
      <c r="F733" s="380">
        <f>[1]!Table32353[[#This Row],[Mức giá theo Quyết định 46/2019/ QĐ-UBND]]*1.3</f>
        <v>6760</v>
      </c>
      <c r="G733" s="127">
        <v>15600</v>
      </c>
      <c r="H733" s="536">
        <f>ROUND([1]!Table32353[[#This Row],[Mức giá theo Quyết định 46/2019/ QĐ-UBND]]*1.3,-2)</f>
        <v>6800</v>
      </c>
      <c r="I733" s="536">
        <f>ROUND([1]!Table32353[[#This Row],[Giá đất ở điều chỉnh, bổ sung]]*0.7,0)</f>
        <v>4760</v>
      </c>
      <c r="J733" s="373">
        <f>[1]!Table32353[[#This Row],[Giá đất ở điều chỉnh, bổ sung]]/[1]!Table32353[[#This Row],[Mức giá theo Quyết định 46/2019/ QĐ-UBND]]</f>
        <v>1.3076923076923077</v>
      </c>
      <c r="K733" s="537"/>
      <c r="L733" s="537">
        <f>[1]!Table32353[[#This Row],[Giá đất ở điều chỉnh, bổ sung]]/[1]!Table32353[[#This Row],[Mức giá theo Quyết định 46/2019/ QĐ-UBND]]</f>
        <v>1.3076923076923077</v>
      </c>
      <c r="M733" s="538"/>
      <c r="N733" s="184"/>
      <c r="O733" s="184"/>
      <c r="P733" s="539"/>
    </row>
    <row r="734" spans="1:16" ht="31" x14ac:dyDescent="0.35">
      <c r="A734" s="159"/>
      <c r="B734" s="180" t="s">
        <v>84</v>
      </c>
      <c r="C734" s="534" t="s">
        <v>1000</v>
      </c>
      <c r="D734" s="535">
        <v>4200</v>
      </c>
      <c r="E734" s="380">
        <f>[1]!Table32353[[#This Row],[Mức giá theo Quyết định 46/2019/ QĐ-UBND]]*1.1</f>
        <v>4620</v>
      </c>
      <c r="F734" s="380">
        <f>[1]!Table32353[[#This Row],[Mức giá theo Quyết định 46/2019/ QĐ-UBND]]*1.3</f>
        <v>5460</v>
      </c>
      <c r="G734" s="127">
        <v>12600</v>
      </c>
      <c r="H734" s="536">
        <f>ROUND([1]!Table32353[[#This Row],[Mức giá theo Quyết định 46/2019/ QĐ-UBND]]*1.3,-2)</f>
        <v>5500</v>
      </c>
      <c r="I734" s="536">
        <f>ROUND([1]!Table32353[[#This Row],[Giá đất ở điều chỉnh, bổ sung]]*0.7,0)</f>
        <v>3850</v>
      </c>
      <c r="J734" s="373">
        <f>[1]!Table32353[[#This Row],[Giá đất ở điều chỉnh, bổ sung]]/[1]!Table32353[[#This Row],[Mức giá theo Quyết định 46/2019/ QĐ-UBND]]</f>
        <v>1.3095238095238095</v>
      </c>
      <c r="K734" s="537"/>
      <c r="L734" s="537">
        <f>[1]!Table32353[[#This Row],[Giá đất ở điều chỉnh, bổ sung]]/[1]!Table32353[[#This Row],[Mức giá theo Quyết định 46/2019/ QĐ-UBND]]</f>
        <v>1.3095238095238095</v>
      </c>
      <c r="M734" s="538"/>
      <c r="N734" s="184"/>
      <c r="O734" s="184"/>
      <c r="P734" s="539"/>
    </row>
    <row r="735" spans="1:16" x14ac:dyDescent="0.35">
      <c r="A735" s="159"/>
      <c r="B735" s="180">
        <v>4</v>
      </c>
      <c r="C735" s="534" t="s">
        <v>1001</v>
      </c>
      <c r="D735" s="535">
        <v>3799.9999999999995</v>
      </c>
      <c r="E735" s="380">
        <f>[1]!Table32353[[#This Row],[Mức giá theo Quyết định 46/2019/ QĐ-UBND]]*1.1</f>
        <v>4180</v>
      </c>
      <c r="F735" s="380">
        <f>[1]!Table32353[[#This Row],[Mức giá theo Quyết định 46/2019/ QĐ-UBND]]*1.3</f>
        <v>4940</v>
      </c>
      <c r="G735" s="127">
        <v>11400</v>
      </c>
      <c r="H735" s="536">
        <f>ROUND([1]!Table32353[[#This Row],[Mức giá theo Quyết định 46/2019/ QĐ-UBND]]*1.3,-2)</f>
        <v>4900</v>
      </c>
      <c r="I735" s="536">
        <f>ROUND([1]!Table32353[[#This Row],[Giá đất ở điều chỉnh, bổ sung]]*0.7,0)</f>
        <v>3430</v>
      </c>
      <c r="J735" s="373">
        <f>[1]!Table32353[[#This Row],[Giá đất ở điều chỉnh, bổ sung]]/[1]!Table32353[[#This Row],[Mức giá theo Quyết định 46/2019/ QĐ-UBND]]</f>
        <v>1.2894736842105265</v>
      </c>
      <c r="K735" s="537"/>
      <c r="L735" s="537">
        <f>[1]!Table32353[[#This Row],[Giá đất ở điều chỉnh, bổ sung]]/[1]!Table32353[[#This Row],[Mức giá theo Quyết định 46/2019/ QĐ-UBND]]</f>
        <v>1.2894736842105265</v>
      </c>
      <c r="M735" s="538"/>
      <c r="N735" s="184"/>
      <c r="O735" s="184"/>
      <c r="P735" s="539"/>
    </row>
    <row r="736" spans="1:16" x14ac:dyDescent="0.35">
      <c r="A736" s="159"/>
      <c r="B736" s="180">
        <v>5</v>
      </c>
      <c r="C736" s="534" t="s">
        <v>1002</v>
      </c>
      <c r="D736" s="535">
        <v>4200</v>
      </c>
      <c r="E736" s="380">
        <f>[1]!Table32353[[#This Row],[Mức giá theo Quyết định 46/2019/ QĐ-UBND]]*1.1</f>
        <v>4620</v>
      </c>
      <c r="F736" s="380">
        <f>[1]!Table32353[[#This Row],[Mức giá theo Quyết định 46/2019/ QĐ-UBND]]*1.3</f>
        <v>5460</v>
      </c>
      <c r="G736" s="127">
        <v>12600</v>
      </c>
      <c r="H736" s="536">
        <f>ROUND([1]!Table32353[[#This Row],[Mức giá theo Quyết định 46/2019/ QĐ-UBND]]*1.3,-2)</f>
        <v>5500</v>
      </c>
      <c r="I736" s="536">
        <f>ROUND([1]!Table32353[[#This Row],[Giá đất ở điều chỉnh, bổ sung]]*0.7,0)</f>
        <v>3850</v>
      </c>
      <c r="J736" s="373">
        <f>[1]!Table32353[[#This Row],[Giá đất ở điều chỉnh, bổ sung]]/[1]!Table32353[[#This Row],[Mức giá theo Quyết định 46/2019/ QĐ-UBND]]</f>
        <v>1.3095238095238095</v>
      </c>
      <c r="K736" s="537"/>
      <c r="L736" s="537">
        <f>[1]!Table32353[[#This Row],[Giá đất ở điều chỉnh, bổ sung]]/[1]!Table32353[[#This Row],[Mức giá theo Quyết định 46/2019/ QĐ-UBND]]</f>
        <v>1.3095238095238095</v>
      </c>
      <c r="M736" s="538"/>
      <c r="N736" s="184"/>
      <c r="O736" s="184"/>
      <c r="P736" s="539"/>
    </row>
    <row r="737" spans="1:16" ht="31" x14ac:dyDescent="0.35">
      <c r="A737" s="159"/>
      <c r="B737" s="180">
        <v>7</v>
      </c>
      <c r="C737" s="534" t="s">
        <v>1003</v>
      </c>
      <c r="D737" s="535">
        <v>4200</v>
      </c>
      <c r="E737" s="380">
        <f>[1]!Table32353[[#This Row],[Mức giá theo Quyết định 46/2019/ QĐ-UBND]]*1.1</f>
        <v>4620</v>
      </c>
      <c r="F737" s="380">
        <f>[1]!Table32353[[#This Row],[Mức giá theo Quyết định 46/2019/ QĐ-UBND]]*1.3</f>
        <v>5460</v>
      </c>
      <c r="G737" s="127">
        <v>12600</v>
      </c>
      <c r="H737" s="536">
        <f>ROUND([1]!Table32353[[#This Row],[Mức giá theo Quyết định 46/2019/ QĐ-UBND]]*1.3,-2)</f>
        <v>5500</v>
      </c>
      <c r="I737" s="536">
        <f>ROUND([1]!Table32353[[#This Row],[Giá đất ở điều chỉnh, bổ sung]]*0.7,0)</f>
        <v>3850</v>
      </c>
      <c r="J737" s="373">
        <f>[1]!Table32353[[#This Row],[Giá đất ở điều chỉnh, bổ sung]]/[1]!Table32353[[#This Row],[Mức giá theo Quyết định 46/2019/ QĐ-UBND]]</f>
        <v>1.3095238095238095</v>
      </c>
      <c r="K737" s="537"/>
      <c r="L737" s="537">
        <f>[1]!Table32353[[#This Row],[Giá đất ở điều chỉnh, bổ sung]]/[1]!Table32353[[#This Row],[Mức giá theo Quyết định 46/2019/ QĐ-UBND]]</f>
        <v>1.3095238095238095</v>
      </c>
      <c r="M737" s="538"/>
      <c r="N737" s="184"/>
      <c r="O737" s="184"/>
      <c r="P737" s="539"/>
    </row>
    <row r="738" spans="1:16" ht="31" x14ac:dyDescent="0.35">
      <c r="A738" s="159"/>
      <c r="B738" s="180">
        <v>8</v>
      </c>
      <c r="C738" s="534" t="s">
        <v>1004</v>
      </c>
      <c r="D738" s="535"/>
      <c r="E738" s="380">
        <f>[1]!Table32353[[#This Row],[Mức giá theo Quyết định 46/2019/ QĐ-UBND]]*1.1</f>
        <v>0</v>
      </c>
      <c r="F738" s="380"/>
      <c r="G738" s="127"/>
      <c r="H738" s="536"/>
      <c r="I738" s="536"/>
      <c r="J738" s="373"/>
      <c r="K738" s="537"/>
      <c r="L738" s="537"/>
      <c r="M738" s="538" t="s">
        <v>1006</v>
      </c>
      <c r="N738" s="184"/>
      <c r="O738" s="184"/>
      <c r="P738" s="539" t="s">
        <v>1005</v>
      </c>
    </row>
    <row r="739" spans="1:16" x14ac:dyDescent="0.35">
      <c r="A739" s="159"/>
      <c r="B739" s="180" t="s">
        <v>624</v>
      </c>
      <c r="C739" s="534" t="s">
        <v>1007</v>
      </c>
      <c r="D739" s="535">
        <v>3799.9999999999995</v>
      </c>
      <c r="E739" s="380">
        <f>[1]!Table32353[[#This Row],[Mức giá theo Quyết định 46/2019/ QĐ-UBND]]*1.1</f>
        <v>4180</v>
      </c>
      <c r="F739" s="380">
        <f>[1]!Table32353[[#This Row],[Mức giá theo Quyết định 46/2019/ QĐ-UBND]]*1.3</f>
        <v>4940</v>
      </c>
      <c r="G739" s="127">
        <v>11400</v>
      </c>
      <c r="H739" s="536">
        <f>ROUND([1]!Table32353[[#This Row],[Mức giá theo Quyết định 46/2019/ QĐ-UBND]]*1.35,-2)</f>
        <v>5100</v>
      </c>
      <c r="I739" s="536">
        <f>ROUND([1]!Table32353[[#This Row],[Giá đất ở điều chỉnh, bổ sung]]*0.7,0)</f>
        <v>3570</v>
      </c>
      <c r="J739" s="373">
        <f>[1]!Table32353[[#This Row],[Giá đất ở điều chỉnh, bổ sung]]/[1]!Table32353[[#This Row],[Mức giá theo Quyết định 46/2019/ QĐ-UBND]]</f>
        <v>1.3421052631578949</v>
      </c>
      <c r="K739" s="540" t="s">
        <v>91</v>
      </c>
      <c r="L739" s="540">
        <f>[1]!Table32353[[#This Row],[Giá đất ở điều chỉnh, bổ sung]]/[1]!Table32353[[#This Row],[Mức giá theo Quyết định 46/2019/ QĐ-UBND]]</f>
        <v>1.3421052631578949</v>
      </c>
      <c r="M739" s="538"/>
      <c r="N739" s="184"/>
      <c r="O739" s="184"/>
      <c r="P739" s="539"/>
    </row>
    <row r="740" spans="1:16" ht="31" x14ac:dyDescent="0.35">
      <c r="A740" s="159"/>
      <c r="B740" s="180" t="s">
        <v>626</v>
      </c>
      <c r="C740" s="534" t="s">
        <v>1008</v>
      </c>
      <c r="D740" s="535">
        <v>3200</v>
      </c>
      <c r="E740" s="380">
        <f>[1]!Table32353[[#This Row],[Mức giá theo Quyết định 46/2019/ QĐ-UBND]]*1.1</f>
        <v>3520.0000000000005</v>
      </c>
      <c r="F740" s="380">
        <f>[1]!Table32353[[#This Row],[Mức giá theo Quyết định 46/2019/ QĐ-UBND]]*1.3</f>
        <v>4160</v>
      </c>
      <c r="G740" s="127">
        <v>9600</v>
      </c>
      <c r="H740" s="536">
        <f>ROUND([1]!Table32353[[#This Row],[Mức giá theo Quyết định 46/2019/ QĐ-UBND]]*1.35,-2)</f>
        <v>4300</v>
      </c>
      <c r="I740" s="536">
        <f>ROUND([1]!Table32353[[#This Row],[Giá đất ở điều chỉnh, bổ sung]]*0.7,0)</f>
        <v>3010</v>
      </c>
      <c r="J740" s="373">
        <f>[1]!Table32353[[#This Row],[Giá đất ở điều chỉnh, bổ sung]]/[1]!Table32353[[#This Row],[Mức giá theo Quyết định 46/2019/ QĐ-UBND]]</f>
        <v>1.34375</v>
      </c>
      <c r="K740" s="540" t="s">
        <v>91</v>
      </c>
      <c r="L740" s="540">
        <f>[1]!Table32353[[#This Row],[Giá đất ở điều chỉnh, bổ sung]]/[1]!Table32353[[#This Row],[Mức giá theo Quyết định 46/2019/ QĐ-UBND]]</f>
        <v>1.34375</v>
      </c>
      <c r="M740" s="538"/>
      <c r="N740" s="184"/>
      <c r="O740" s="184"/>
      <c r="P740" s="539"/>
    </row>
    <row r="741" spans="1:16" ht="28" x14ac:dyDescent="0.35">
      <c r="A741" s="159"/>
      <c r="B741" s="180">
        <v>9</v>
      </c>
      <c r="C741" s="549" t="s">
        <v>1009</v>
      </c>
      <c r="D741" s="550"/>
      <c r="E741" s="380"/>
      <c r="F741" s="380"/>
      <c r="G741" s="127">
        <v>9000</v>
      </c>
      <c r="H741" s="536">
        <f>H739</f>
        <v>5100</v>
      </c>
      <c r="I741" s="536">
        <f>ROUND([1]!Table32353[[#This Row],[Giá đất ở điều chỉnh, bổ sung]]*0.7,0)</f>
        <v>3570</v>
      </c>
      <c r="J741" s="373" t="e">
        <f>[1]!Table32353[[#This Row],[Giá đất ở điều chỉnh, bổ sung]]/[1]!Table32353[[#This Row],[Mức giá theo Quyết định 46/2019/ QĐ-UBND]]</f>
        <v>#DIV/0!</v>
      </c>
      <c r="K741" s="537"/>
      <c r="L741" s="537"/>
      <c r="M741" s="538" t="s">
        <v>1011</v>
      </c>
      <c r="N741" s="184"/>
      <c r="O741" s="184"/>
      <c r="P741" s="539" t="s">
        <v>1010</v>
      </c>
    </row>
    <row r="742" spans="1:16" ht="31" x14ac:dyDescent="0.35">
      <c r="A742" s="159"/>
      <c r="B742" s="180">
        <v>10</v>
      </c>
      <c r="C742" s="534" t="s">
        <v>1012</v>
      </c>
      <c r="D742" s="535">
        <v>4200</v>
      </c>
      <c r="E742" s="380">
        <f>[1]!Table32353[[#This Row],[Mức giá theo Quyết định 46/2019/ QĐ-UBND]]*1.1</f>
        <v>4620</v>
      </c>
      <c r="F742" s="380">
        <f>[1]!Table32353[[#This Row],[Mức giá theo Quyết định 46/2019/ QĐ-UBND]]*1.3</f>
        <v>5460</v>
      </c>
      <c r="G742" s="127">
        <v>12600</v>
      </c>
      <c r="H742" s="536">
        <f>ROUND([1]!Table32353[[#This Row],[Mức giá theo Quyết định 46/2019/ QĐ-UBND]]*1.3,-2)</f>
        <v>5500</v>
      </c>
      <c r="I742" s="536">
        <f>ROUND([1]!Table32353[[#This Row],[Giá đất ở điều chỉnh, bổ sung]]*0.7,0)</f>
        <v>3850</v>
      </c>
      <c r="J742" s="373">
        <f>[1]!Table32353[[#This Row],[Giá đất ở điều chỉnh, bổ sung]]/[1]!Table32353[[#This Row],[Mức giá theo Quyết định 46/2019/ QĐ-UBND]]</f>
        <v>1.3095238095238095</v>
      </c>
      <c r="K742" s="537"/>
      <c r="L742" s="537">
        <f>[1]!Table32353[[#This Row],[Giá đất ở điều chỉnh, bổ sung]]/[1]!Table32353[[#This Row],[Mức giá theo Quyết định 46/2019/ QĐ-UBND]]</f>
        <v>1.3095238095238095</v>
      </c>
      <c r="M742" s="538"/>
      <c r="N742" s="184" t="s">
        <v>1013</v>
      </c>
      <c r="O742" s="184"/>
      <c r="P742" s="539"/>
    </row>
    <row r="743" spans="1:16" ht="28" x14ac:dyDescent="0.35">
      <c r="A743" s="159"/>
      <c r="B743" s="180">
        <v>11</v>
      </c>
      <c r="C743" s="534" t="s">
        <v>5422</v>
      </c>
      <c r="D743" s="535"/>
      <c r="E743" s="380">
        <f>[1]!Table32353[[#This Row],[Mức giá theo Quyết định 46/2019/ QĐ-UBND]]*1.1</f>
        <v>0</v>
      </c>
      <c r="F743" s="380"/>
      <c r="G743" s="127">
        <v>10000</v>
      </c>
      <c r="H743" s="536">
        <v>5500</v>
      </c>
      <c r="I743" s="536">
        <f>ROUND([1]!Table32353[[#This Row],[Giá đất ở điều chỉnh, bổ sung]]*0.7,0)</f>
        <v>3850</v>
      </c>
      <c r="J743" s="373"/>
      <c r="K743" s="537"/>
      <c r="L743" s="537"/>
      <c r="M743" s="538" t="s">
        <v>1014</v>
      </c>
      <c r="N743" s="184"/>
      <c r="O743" s="184"/>
      <c r="P743" s="539" t="s">
        <v>1014</v>
      </c>
    </row>
    <row r="744" spans="1:16" ht="31" x14ac:dyDescent="0.35">
      <c r="A744" s="159"/>
      <c r="B744" s="180">
        <v>12</v>
      </c>
      <c r="C744" s="534" t="s">
        <v>1015</v>
      </c>
      <c r="D744" s="535">
        <v>4200</v>
      </c>
      <c r="E744" s="380">
        <f>[1]!Table32353[[#This Row],[Mức giá theo Quyết định 46/2019/ QĐ-UBND]]*1.1</f>
        <v>4620</v>
      </c>
      <c r="F744" s="380">
        <f>[1]!Table32353[[#This Row],[Mức giá theo Quyết định 46/2019/ QĐ-UBND]]*1.3</f>
        <v>5460</v>
      </c>
      <c r="G744" s="127">
        <v>12600</v>
      </c>
      <c r="H744" s="536">
        <f>ROUND([1]!Table32353[[#This Row],[Mức giá theo Quyết định 46/2019/ QĐ-UBND]]*1.3,-2)</f>
        <v>5500</v>
      </c>
      <c r="I744" s="536">
        <f>ROUND([1]!Table32353[[#This Row],[Giá đất ở điều chỉnh, bổ sung]]*0.7,0)</f>
        <v>3850</v>
      </c>
      <c r="J744" s="373">
        <f>[1]!Table32353[[#This Row],[Giá đất ở điều chỉnh, bổ sung]]/[1]!Table32353[[#This Row],[Mức giá theo Quyết định 46/2019/ QĐ-UBND]]</f>
        <v>1.3095238095238095</v>
      </c>
      <c r="K744" s="537"/>
      <c r="L744" s="537">
        <f>[1]!Table32353[[#This Row],[Giá đất ở điều chỉnh, bổ sung]]/[1]!Table32353[[#This Row],[Mức giá theo Quyết định 46/2019/ QĐ-UBND]]</f>
        <v>1.3095238095238095</v>
      </c>
      <c r="M744" s="538"/>
      <c r="N744" s="184"/>
      <c r="O744" s="184"/>
      <c r="P744" s="539"/>
    </row>
    <row r="745" spans="1:16" ht="31" x14ac:dyDescent="0.35">
      <c r="A745" s="159"/>
      <c r="B745" s="180">
        <v>13</v>
      </c>
      <c r="C745" s="534" t="s">
        <v>1016</v>
      </c>
      <c r="D745" s="535">
        <v>4200</v>
      </c>
      <c r="E745" s="380">
        <f>[1]!Table32353[[#This Row],[Mức giá theo Quyết định 46/2019/ QĐ-UBND]]*1.1</f>
        <v>4620</v>
      </c>
      <c r="F745" s="380">
        <f>[1]!Table32353[[#This Row],[Mức giá theo Quyết định 46/2019/ QĐ-UBND]]*1.3</f>
        <v>5460</v>
      </c>
      <c r="G745" s="127">
        <v>12600</v>
      </c>
      <c r="H745" s="536">
        <f>ROUND([1]!Table32353[[#This Row],[Mức giá theo Quyết định 46/2019/ QĐ-UBND]]*1.3,-2)</f>
        <v>5500</v>
      </c>
      <c r="I745" s="536">
        <f>ROUND([1]!Table32353[[#This Row],[Giá đất ở điều chỉnh, bổ sung]]*0.7,0)</f>
        <v>3850</v>
      </c>
      <c r="J745" s="373">
        <f>[1]!Table32353[[#This Row],[Giá đất ở điều chỉnh, bổ sung]]/[1]!Table32353[[#This Row],[Mức giá theo Quyết định 46/2019/ QĐ-UBND]]</f>
        <v>1.3095238095238095</v>
      </c>
      <c r="K745" s="537"/>
      <c r="L745" s="537">
        <f>[1]!Table32353[[#This Row],[Giá đất ở điều chỉnh, bổ sung]]/[1]!Table32353[[#This Row],[Mức giá theo Quyết định 46/2019/ QĐ-UBND]]</f>
        <v>1.3095238095238095</v>
      </c>
      <c r="M745" s="538" t="s">
        <v>1018</v>
      </c>
      <c r="N745" s="184"/>
      <c r="O745" s="184"/>
      <c r="P745" s="539" t="s">
        <v>1017</v>
      </c>
    </row>
    <row r="746" spans="1:16" x14ac:dyDescent="0.35">
      <c r="A746" s="159"/>
      <c r="B746" s="180">
        <v>14</v>
      </c>
      <c r="C746" s="534" t="s">
        <v>1019</v>
      </c>
      <c r="D746" s="535">
        <v>4200</v>
      </c>
      <c r="E746" s="380">
        <f>[1]!Table32353[[#This Row],[Mức giá theo Quyết định 46/2019/ QĐ-UBND]]*1.1</f>
        <v>4620</v>
      </c>
      <c r="F746" s="380">
        <f>[1]!Table32353[[#This Row],[Mức giá theo Quyết định 46/2019/ QĐ-UBND]]*1.3</f>
        <v>5460</v>
      </c>
      <c r="G746" s="127">
        <v>12600</v>
      </c>
      <c r="H746" s="536">
        <f>ROUND([1]!Table32353[[#This Row],[Mức giá theo Quyết định 46/2019/ QĐ-UBND]]*1.3,-2)</f>
        <v>5500</v>
      </c>
      <c r="I746" s="536">
        <f>ROUND([1]!Table32353[[#This Row],[Giá đất ở điều chỉnh, bổ sung]]*0.7,0)</f>
        <v>3850</v>
      </c>
      <c r="J746" s="373">
        <f>[1]!Table32353[[#This Row],[Giá đất ở điều chỉnh, bổ sung]]/[1]!Table32353[[#This Row],[Mức giá theo Quyết định 46/2019/ QĐ-UBND]]</f>
        <v>1.3095238095238095</v>
      </c>
      <c r="K746" s="537"/>
      <c r="L746" s="537">
        <f>[1]!Table32353[[#This Row],[Giá đất ở điều chỉnh, bổ sung]]/[1]!Table32353[[#This Row],[Mức giá theo Quyết định 46/2019/ QĐ-UBND]]</f>
        <v>1.3095238095238095</v>
      </c>
      <c r="M746" s="538"/>
      <c r="N746" s="184"/>
      <c r="O746" s="184"/>
      <c r="P746" s="539"/>
    </row>
    <row r="747" spans="1:16" ht="42" x14ac:dyDescent="0.35">
      <c r="A747" s="159"/>
      <c r="B747" s="180">
        <v>15</v>
      </c>
      <c r="C747" s="534" t="s">
        <v>1020</v>
      </c>
      <c r="D747" s="535">
        <v>4800</v>
      </c>
      <c r="E747" s="380">
        <f>[1]!Table32353[[#This Row],[Mức giá theo Quyết định 46/2019/ QĐ-UBND]]*1.1</f>
        <v>5280</v>
      </c>
      <c r="F747" s="380">
        <f>[1]!Table32353[[#This Row],[Mức giá theo Quyết định 46/2019/ QĐ-UBND]]*1.3</f>
        <v>6240</v>
      </c>
      <c r="G747" s="127">
        <v>14400</v>
      </c>
      <c r="H747" s="536">
        <f>ROUND([1]!Table32353[[#This Row],[Mức giá theo Quyết định 46/2019/ QĐ-UBND]]*1.3,-2)</f>
        <v>6200</v>
      </c>
      <c r="I747" s="536">
        <f>ROUND([1]!Table32353[[#This Row],[Giá đất ở điều chỉnh, bổ sung]]*0.7,0)</f>
        <v>4340</v>
      </c>
      <c r="J747" s="373">
        <f>[1]!Table32353[[#This Row],[Giá đất ở điều chỉnh, bổ sung]]/[1]!Table32353[[#This Row],[Mức giá theo Quyết định 46/2019/ QĐ-UBND]]</f>
        <v>1.2916666666666667</v>
      </c>
      <c r="K747" s="537"/>
      <c r="L747" s="537">
        <f>[1]!Table32353[[#This Row],[Giá đất ở điều chỉnh, bổ sung]]/[1]!Table32353[[#This Row],[Mức giá theo Quyết định 46/2019/ QĐ-UBND]]</f>
        <v>1.2916666666666667</v>
      </c>
      <c r="M747" s="538" t="s">
        <v>1022</v>
      </c>
      <c r="N747" s="184"/>
      <c r="O747" s="184"/>
      <c r="P747" s="539" t="s">
        <v>1021</v>
      </c>
    </row>
    <row r="748" spans="1:16" ht="70" x14ac:dyDescent="0.35">
      <c r="A748" s="159"/>
      <c r="B748" s="180">
        <v>16</v>
      </c>
      <c r="C748" s="534" t="s">
        <v>1023</v>
      </c>
      <c r="D748" s="535">
        <v>4700</v>
      </c>
      <c r="E748" s="380">
        <f>[1]!Table32353[[#This Row],[Mức giá theo Quyết định 46/2019/ QĐ-UBND]]*1.1</f>
        <v>5170</v>
      </c>
      <c r="F748" s="380">
        <f>[1]!Table32353[[#This Row],[Mức giá theo Quyết định 46/2019/ QĐ-UBND]]*1.3</f>
        <v>6110</v>
      </c>
      <c r="G748" s="127">
        <v>14100</v>
      </c>
      <c r="H748" s="536">
        <f>ROUND([1]!Table32353[[#This Row],[Mức giá theo Quyết định 46/2019/ QĐ-UBND]]*1.3,-2)</f>
        <v>6100</v>
      </c>
      <c r="I748" s="536">
        <f>ROUND([1]!Table32353[[#This Row],[Giá đất ở điều chỉnh, bổ sung]]*0.7,0)</f>
        <v>4270</v>
      </c>
      <c r="J748" s="373">
        <f>[1]!Table32353[[#This Row],[Giá đất ở điều chỉnh, bổ sung]]/[1]!Table32353[[#This Row],[Mức giá theo Quyết định 46/2019/ QĐ-UBND]]</f>
        <v>1.2978723404255319</v>
      </c>
      <c r="K748" s="537"/>
      <c r="L748" s="537">
        <f>[1]!Table32353[[#This Row],[Giá đất ở điều chỉnh, bổ sung]]/[1]!Table32353[[#This Row],[Mức giá theo Quyết định 46/2019/ QĐ-UBND]]</f>
        <v>1.2978723404255319</v>
      </c>
      <c r="M748" s="538" t="s">
        <v>1025</v>
      </c>
      <c r="N748" s="184"/>
      <c r="O748" s="184"/>
      <c r="P748" s="539" t="s">
        <v>1024</v>
      </c>
    </row>
    <row r="749" spans="1:16" x14ac:dyDescent="0.35">
      <c r="A749" s="159"/>
      <c r="B749" s="180">
        <v>17</v>
      </c>
      <c r="C749" s="534" t="s">
        <v>1026</v>
      </c>
      <c r="D749" s="535">
        <v>4200</v>
      </c>
      <c r="E749" s="380">
        <f>[1]!Table32353[[#This Row],[Mức giá theo Quyết định 46/2019/ QĐ-UBND]]*1.1</f>
        <v>4620</v>
      </c>
      <c r="F749" s="380">
        <f>[1]!Table32353[[#This Row],[Mức giá theo Quyết định 46/2019/ QĐ-UBND]]*1.3</f>
        <v>5460</v>
      </c>
      <c r="G749" s="127">
        <v>12600</v>
      </c>
      <c r="H749" s="536">
        <f>ROUND([1]!Table32353[[#This Row],[Mức giá theo Quyết định 46/2019/ QĐ-UBND]]*1.3,-2)</f>
        <v>5500</v>
      </c>
      <c r="I749" s="536">
        <f>ROUND([1]!Table32353[[#This Row],[Giá đất ở điều chỉnh, bổ sung]]*0.7,0)</f>
        <v>3850</v>
      </c>
      <c r="J749" s="373">
        <f>[1]!Table32353[[#This Row],[Giá đất ở điều chỉnh, bổ sung]]/[1]!Table32353[[#This Row],[Mức giá theo Quyết định 46/2019/ QĐ-UBND]]</f>
        <v>1.3095238095238095</v>
      </c>
      <c r="K749" s="537"/>
      <c r="L749" s="537">
        <f>[1]!Table32353[[#This Row],[Giá đất ở điều chỉnh, bổ sung]]/[1]!Table32353[[#This Row],[Mức giá theo Quyết định 46/2019/ QĐ-UBND]]</f>
        <v>1.3095238095238095</v>
      </c>
      <c r="M749" s="538"/>
      <c r="N749" s="184"/>
      <c r="O749" s="184"/>
      <c r="P749" s="539"/>
    </row>
    <row r="750" spans="1:16" ht="31" x14ac:dyDescent="0.35">
      <c r="A750" s="159"/>
      <c r="B750" s="180">
        <v>18</v>
      </c>
      <c r="C750" s="534" t="s">
        <v>1027</v>
      </c>
      <c r="D750" s="535">
        <v>4200</v>
      </c>
      <c r="E750" s="380">
        <f>[1]!Table32353[[#This Row],[Mức giá theo Quyết định 46/2019/ QĐ-UBND]]*1.1</f>
        <v>4620</v>
      </c>
      <c r="F750" s="380">
        <f>[1]!Table32353[[#This Row],[Mức giá theo Quyết định 46/2019/ QĐ-UBND]]*1.3</f>
        <v>5460</v>
      </c>
      <c r="G750" s="127">
        <v>12600</v>
      </c>
      <c r="H750" s="536">
        <f>ROUND([1]!Table32353[[#This Row],[Mức giá theo Quyết định 46/2019/ QĐ-UBND]]*1.3,-2)</f>
        <v>5500</v>
      </c>
      <c r="I750" s="536">
        <f>ROUND([1]!Table32353[[#This Row],[Giá đất ở điều chỉnh, bổ sung]]*0.7,0)</f>
        <v>3850</v>
      </c>
      <c r="J750" s="373">
        <f>[1]!Table32353[[#This Row],[Giá đất ở điều chỉnh, bổ sung]]/[1]!Table32353[[#This Row],[Mức giá theo Quyết định 46/2019/ QĐ-UBND]]</f>
        <v>1.3095238095238095</v>
      </c>
      <c r="K750" s="537"/>
      <c r="L750" s="537">
        <f>[1]!Table32353[[#This Row],[Giá đất ở điều chỉnh, bổ sung]]/[1]!Table32353[[#This Row],[Mức giá theo Quyết định 46/2019/ QĐ-UBND]]</f>
        <v>1.3095238095238095</v>
      </c>
      <c r="M750" s="538"/>
      <c r="N750" s="184"/>
      <c r="O750" s="184"/>
      <c r="P750" s="539"/>
    </row>
    <row r="751" spans="1:16" ht="31" x14ac:dyDescent="0.35">
      <c r="A751" s="159"/>
      <c r="B751" s="180">
        <v>19</v>
      </c>
      <c r="C751" s="534" t="s">
        <v>1028</v>
      </c>
      <c r="D751" s="535"/>
      <c r="E751" s="380">
        <f>[1]!Table32353[[#This Row],[Mức giá theo Quyết định 46/2019/ QĐ-UBND]]*1.1</f>
        <v>0</v>
      </c>
      <c r="F751" s="380"/>
      <c r="G751" s="127"/>
      <c r="H751" s="536"/>
      <c r="I751" s="536"/>
      <c r="J751" s="373"/>
      <c r="K751" s="537"/>
      <c r="L751" s="537"/>
      <c r="M751" s="538"/>
      <c r="N751" s="184"/>
      <c r="O751" s="184"/>
      <c r="P751" s="539"/>
    </row>
    <row r="752" spans="1:16" ht="31" x14ac:dyDescent="0.35">
      <c r="A752" s="159"/>
      <c r="B752" s="180" t="s">
        <v>119</v>
      </c>
      <c r="C752" s="534" t="s">
        <v>1029</v>
      </c>
      <c r="D752" s="535">
        <v>7200</v>
      </c>
      <c r="E752" s="380">
        <f>[1]!Table32353[[#This Row],[Mức giá theo Quyết định 46/2019/ QĐ-UBND]]*1.1</f>
        <v>7920.0000000000009</v>
      </c>
      <c r="F752" s="380">
        <f>[1]!Table32353[[#This Row],[Mức giá theo Quyết định 46/2019/ QĐ-UBND]]*1.3</f>
        <v>9360</v>
      </c>
      <c r="G752" s="127">
        <v>21600</v>
      </c>
      <c r="H752" s="536">
        <f>ROUND([1]!Table32353[[#This Row],[Mức giá theo Quyết định 46/2019/ QĐ-UBND]]*1.3,-2)</f>
        <v>9400</v>
      </c>
      <c r="I752" s="536">
        <f>ROUND([1]!Table32353[[#This Row],[Giá đất ở điều chỉnh, bổ sung]]*0.7,0)</f>
        <v>6580</v>
      </c>
      <c r="J752" s="373">
        <f>[1]!Table32353[[#This Row],[Giá đất ở điều chỉnh, bổ sung]]/[1]!Table32353[[#This Row],[Mức giá theo Quyết định 46/2019/ QĐ-UBND]]</f>
        <v>1.3055555555555556</v>
      </c>
      <c r="K752" s="537"/>
      <c r="L752" s="537">
        <f>[1]!Table32353[[#This Row],[Giá đất ở điều chỉnh, bổ sung]]/[1]!Table32353[[#This Row],[Mức giá theo Quyết định 46/2019/ QĐ-UBND]]</f>
        <v>1.3055555555555556</v>
      </c>
      <c r="M752" s="538"/>
      <c r="N752" s="184"/>
      <c r="O752" s="184"/>
      <c r="P752" s="539"/>
    </row>
    <row r="753" spans="1:16" ht="31" x14ac:dyDescent="0.35">
      <c r="A753" s="159"/>
      <c r="B753" s="180" t="s">
        <v>122</v>
      </c>
      <c r="C753" s="534" t="s">
        <v>1030</v>
      </c>
      <c r="D753" s="535">
        <v>6000</v>
      </c>
      <c r="E753" s="380">
        <f>[1]!Table32353[[#This Row],[Mức giá theo Quyết định 46/2019/ QĐ-UBND]]*1.1</f>
        <v>6600.0000000000009</v>
      </c>
      <c r="F753" s="380">
        <f>[1]!Table32353[[#This Row],[Mức giá theo Quyết định 46/2019/ QĐ-UBND]]*1.3</f>
        <v>7800</v>
      </c>
      <c r="G753" s="127">
        <v>18000</v>
      </c>
      <c r="H753" s="536">
        <f>ROUND([1]!Table32353[[#This Row],[Mức giá theo Quyết định 46/2019/ QĐ-UBND]]*1.3,-2)</f>
        <v>7800</v>
      </c>
      <c r="I753" s="536">
        <f>ROUND([1]!Table32353[[#This Row],[Giá đất ở điều chỉnh, bổ sung]]*0.7,0)</f>
        <v>5460</v>
      </c>
      <c r="J753" s="373">
        <f>[1]!Table32353[[#This Row],[Giá đất ở điều chỉnh, bổ sung]]/[1]!Table32353[[#This Row],[Mức giá theo Quyết định 46/2019/ QĐ-UBND]]</f>
        <v>1.3</v>
      </c>
      <c r="K753" s="537"/>
      <c r="L753" s="537">
        <f>[1]!Table32353[[#This Row],[Giá đất ở điều chỉnh, bổ sung]]/[1]!Table32353[[#This Row],[Mức giá theo Quyết định 46/2019/ QĐ-UBND]]</f>
        <v>1.3</v>
      </c>
      <c r="M753" s="538"/>
      <c r="N753" s="184"/>
      <c r="O753" s="184"/>
      <c r="P753" s="539"/>
    </row>
    <row r="754" spans="1:16" ht="31" x14ac:dyDescent="0.35">
      <c r="A754" s="159"/>
      <c r="B754" s="180">
        <v>20</v>
      </c>
      <c r="C754" s="534" t="s">
        <v>1031</v>
      </c>
      <c r="D754" s="535">
        <v>5000</v>
      </c>
      <c r="E754" s="380">
        <f>[1]!Table32353[[#This Row],[Mức giá theo Quyết định 46/2019/ QĐ-UBND]]*1.1</f>
        <v>5500</v>
      </c>
      <c r="F754" s="380">
        <f>[1]!Table32353[[#This Row],[Mức giá theo Quyết định 46/2019/ QĐ-UBND]]*1.3</f>
        <v>6500</v>
      </c>
      <c r="G754" s="127">
        <v>15000</v>
      </c>
      <c r="H754" s="536">
        <f>ROUND([1]!Table32353[[#This Row],[Mức giá theo Quyết định 46/2019/ QĐ-UBND]]*1.3,-2)</f>
        <v>6500</v>
      </c>
      <c r="I754" s="536">
        <f>ROUND([1]!Table32353[[#This Row],[Giá đất ở điều chỉnh, bổ sung]]*0.7,0)</f>
        <v>4550</v>
      </c>
      <c r="J754" s="373">
        <f>[1]!Table32353[[#This Row],[Giá đất ở điều chỉnh, bổ sung]]/[1]!Table32353[[#This Row],[Mức giá theo Quyết định 46/2019/ QĐ-UBND]]</f>
        <v>1.3</v>
      </c>
      <c r="K754" s="537"/>
      <c r="L754" s="537">
        <f>[1]!Table32353[[#This Row],[Giá đất ở điều chỉnh, bổ sung]]/[1]!Table32353[[#This Row],[Mức giá theo Quyết định 46/2019/ QĐ-UBND]]</f>
        <v>1.3</v>
      </c>
      <c r="M754" s="538"/>
      <c r="N754" s="184"/>
      <c r="O754" s="184"/>
      <c r="P754" s="539"/>
    </row>
    <row r="755" spans="1:16" x14ac:dyDescent="0.35">
      <c r="A755" s="159"/>
      <c r="B755" s="180">
        <v>21</v>
      </c>
      <c r="C755" s="534" t="s">
        <v>1032</v>
      </c>
      <c r="D755" s="535">
        <v>3500</v>
      </c>
      <c r="E755" s="380">
        <f>[1]!Table32353[[#This Row],[Mức giá theo Quyết định 46/2019/ QĐ-UBND]]*1.1</f>
        <v>3850.0000000000005</v>
      </c>
      <c r="F755" s="380">
        <f>[1]!Table32353[[#This Row],[Mức giá theo Quyết định 46/2019/ QĐ-UBND]]*1.3</f>
        <v>4550</v>
      </c>
      <c r="G755" s="127">
        <v>10500</v>
      </c>
      <c r="H755" s="536">
        <f>ROUND([1]!Table32353[[#This Row],[Mức giá theo Quyết định 46/2019/ QĐ-UBND]]*1.3,-2)</f>
        <v>4600</v>
      </c>
      <c r="I755" s="536">
        <f>ROUND([1]!Table32353[[#This Row],[Giá đất ở điều chỉnh, bổ sung]]*0.7,0)</f>
        <v>3220</v>
      </c>
      <c r="J755" s="373">
        <f>[1]!Table32353[[#This Row],[Giá đất ở điều chỉnh, bổ sung]]/[1]!Table32353[[#This Row],[Mức giá theo Quyết định 46/2019/ QĐ-UBND]]</f>
        <v>1.3142857142857143</v>
      </c>
      <c r="K755" s="537"/>
      <c r="L755" s="537">
        <f>[1]!Table32353[[#This Row],[Giá đất ở điều chỉnh, bổ sung]]/[1]!Table32353[[#This Row],[Mức giá theo Quyết định 46/2019/ QĐ-UBND]]</f>
        <v>1.3142857142857143</v>
      </c>
      <c r="M755" s="538"/>
      <c r="N755" s="184"/>
      <c r="O755" s="184"/>
      <c r="P755" s="539"/>
    </row>
    <row r="756" spans="1:16" x14ac:dyDescent="0.35">
      <c r="A756" s="159"/>
      <c r="B756" s="180">
        <v>22</v>
      </c>
      <c r="C756" s="534" t="s">
        <v>1033</v>
      </c>
      <c r="D756" s="535">
        <v>4200</v>
      </c>
      <c r="E756" s="380">
        <f>[1]!Table32353[[#This Row],[Mức giá theo Quyết định 46/2019/ QĐ-UBND]]*1.1</f>
        <v>4620</v>
      </c>
      <c r="F756" s="380">
        <f>[1]!Table32353[[#This Row],[Mức giá theo Quyết định 46/2019/ QĐ-UBND]]*1.3</f>
        <v>5460</v>
      </c>
      <c r="G756" s="127">
        <v>12600</v>
      </c>
      <c r="H756" s="536">
        <f>ROUND([1]!Table32353[[#This Row],[Mức giá theo Quyết định 46/2019/ QĐ-UBND]]*1.3,-2)</f>
        <v>5500</v>
      </c>
      <c r="I756" s="536">
        <f>ROUND([1]!Table32353[[#This Row],[Giá đất ở điều chỉnh, bổ sung]]*0.7,0)</f>
        <v>3850</v>
      </c>
      <c r="J756" s="373">
        <f>[1]!Table32353[[#This Row],[Giá đất ở điều chỉnh, bổ sung]]/[1]!Table32353[[#This Row],[Mức giá theo Quyết định 46/2019/ QĐ-UBND]]</f>
        <v>1.3095238095238095</v>
      </c>
      <c r="K756" s="537"/>
      <c r="L756" s="537">
        <f>[1]!Table32353[[#This Row],[Giá đất ở điều chỉnh, bổ sung]]/[1]!Table32353[[#This Row],[Mức giá theo Quyết định 46/2019/ QĐ-UBND]]</f>
        <v>1.3095238095238095</v>
      </c>
      <c r="M756" s="538"/>
      <c r="N756" s="184"/>
      <c r="O756" s="184"/>
      <c r="P756" s="539"/>
    </row>
    <row r="757" spans="1:16" ht="31" x14ac:dyDescent="0.35">
      <c r="A757" s="159"/>
      <c r="B757" s="180">
        <v>23</v>
      </c>
      <c r="C757" s="534" t="s">
        <v>1034</v>
      </c>
      <c r="D757" s="535">
        <v>3000</v>
      </c>
      <c r="E757" s="380">
        <f>[1]!Table32353[[#This Row],[Mức giá theo Quyết định 46/2019/ QĐ-UBND]]*1.1</f>
        <v>3300.0000000000005</v>
      </c>
      <c r="F757" s="380">
        <f>[1]!Table32353[[#This Row],[Mức giá theo Quyết định 46/2019/ QĐ-UBND]]*1.3</f>
        <v>3900</v>
      </c>
      <c r="G757" s="127">
        <v>9000</v>
      </c>
      <c r="H757" s="536">
        <f>ROUND([1]!Table32353[[#This Row],[Mức giá theo Quyết định 46/2019/ QĐ-UBND]]*1.3,-2)</f>
        <v>3900</v>
      </c>
      <c r="I757" s="536">
        <f>ROUND([1]!Table32353[[#This Row],[Giá đất ở điều chỉnh, bổ sung]]*0.7,0)</f>
        <v>2730</v>
      </c>
      <c r="J757" s="373">
        <f>[1]!Table32353[[#This Row],[Giá đất ở điều chỉnh, bổ sung]]/[1]!Table32353[[#This Row],[Mức giá theo Quyết định 46/2019/ QĐ-UBND]]</f>
        <v>1.3</v>
      </c>
      <c r="K757" s="537"/>
      <c r="L757" s="537">
        <f>[1]!Table32353[[#This Row],[Giá đất ở điều chỉnh, bổ sung]]/[1]!Table32353[[#This Row],[Mức giá theo Quyết định 46/2019/ QĐ-UBND]]</f>
        <v>1.3</v>
      </c>
      <c r="M757" s="538"/>
      <c r="N757" s="184"/>
      <c r="O757" s="184"/>
      <c r="P757" s="539"/>
    </row>
    <row r="758" spans="1:16" x14ac:dyDescent="0.35">
      <c r="A758" s="159"/>
      <c r="B758" s="180">
        <v>24</v>
      </c>
      <c r="C758" s="534" t="s">
        <v>1035</v>
      </c>
      <c r="D758" s="535">
        <v>2800</v>
      </c>
      <c r="E758" s="380">
        <f>[1]!Table32353[[#This Row],[Mức giá theo Quyết định 46/2019/ QĐ-UBND]]*1.1</f>
        <v>3080.0000000000005</v>
      </c>
      <c r="F758" s="380">
        <f>[1]!Table32353[[#This Row],[Mức giá theo Quyết định 46/2019/ QĐ-UBND]]*1.3</f>
        <v>3640</v>
      </c>
      <c r="G758" s="127">
        <v>8400</v>
      </c>
      <c r="H758" s="536">
        <f>ROUND([1]!Table32353[[#This Row],[Mức giá theo Quyết định 46/2019/ QĐ-UBND]]*1.3,-2)</f>
        <v>3600</v>
      </c>
      <c r="I758" s="536">
        <f>ROUND([1]!Table32353[[#This Row],[Giá đất ở điều chỉnh, bổ sung]]*0.7,0)</f>
        <v>2520</v>
      </c>
      <c r="J758" s="373">
        <f>[1]!Table32353[[#This Row],[Giá đất ở điều chỉnh, bổ sung]]/[1]!Table32353[[#This Row],[Mức giá theo Quyết định 46/2019/ QĐ-UBND]]</f>
        <v>1.2857142857142858</v>
      </c>
      <c r="K758" s="537"/>
      <c r="L758" s="537">
        <f>[1]!Table32353[[#This Row],[Giá đất ở điều chỉnh, bổ sung]]/[1]!Table32353[[#This Row],[Mức giá theo Quyết định 46/2019/ QĐ-UBND]]</f>
        <v>1.2857142857142858</v>
      </c>
      <c r="M758" s="538"/>
      <c r="N758" s="184"/>
      <c r="O758" s="184"/>
      <c r="P758" s="539"/>
    </row>
    <row r="759" spans="1:16" x14ac:dyDescent="0.35">
      <c r="A759" s="159"/>
      <c r="B759" s="180">
        <v>25</v>
      </c>
      <c r="C759" s="534" t="s">
        <v>1036</v>
      </c>
      <c r="D759" s="535">
        <v>2800</v>
      </c>
      <c r="E759" s="380">
        <f>[1]!Table32353[[#This Row],[Mức giá theo Quyết định 46/2019/ QĐ-UBND]]*1.1</f>
        <v>3080.0000000000005</v>
      </c>
      <c r="F759" s="380">
        <f>[1]!Table32353[[#This Row],[Mức giá theo Quyết định 46/2019/ QĐ-UBND]]*1.3</f>
        <v>3640</v>
      </c>
      <c r="G759" s="127">
        <v>8400</v>
      </c>
      <c r="H759" s="536">
        <f>ROUND([1]!Table32353[[#This Row],[Mức giá theo Quyết định 46/2019/ QĐ-UBND]]*1.3,-2)</f>
        <v>3600</v>
      </c>
      <c r="I759" s="536">
        <f>ROUND([1]!Table32353[[#This Row],[Giá đất ở điều chỉnh, bổ sung]]*0.7,0)</f>
        <v>2520</v>
      </c>
      <c r="J759" s="373">
        <f>[1]!Table32353[[#This Row],[Giá đất ở điều chỉnh, bổ sung]]/[1]!Table32353[[#This Row],[Mức giá theo Quyết định 46/2019/ QĐ-UBND]]</f>
        <v>1.2857142857142858</v>
      </c>
      <c r="K759" s="537"/>
      <c r="L759" s="537">
        <f>[1]!Table32353[[#This Row],[Giá đất ở điều chỉnh, bổ sung]]/[1]!Table32353[[#This Row],[Mức giá theo Quyết định 46/2019/ QĐ-UBND]]</f>
        <v>1.2857142857142858</v>
      </c>
      <c r="M759" s="538"/>
      <c r="N759" s="184"/>
      <c r="O759" s="184"/>
      <c r="P759" s="539"/>
    </row>
    <row r="760" spans="1:16" x14ac:dyDescent="0.35">
      <c r="A760" s="159"/>
      <c r="B760" s="180">
        <v>26</v>
      </c>
      <c r="C760" s="65" t="s">
        <v>1037</v>
      </c>
      <c r="D760" s="371"/>
      <c r="E760" s="380"/>
      <c r="F760" s="380"/>
      <c r="G760" s="127">
        <v>8000</v>
      </c>
      <c r="H760" s="536">
        <f>H761</f>
        <v>3300</v>
      </c>
      <c r="I760" s="536">
        <f>ROUND([1]!Table32353[[#This Row],[Giá đất ở điều chỉnh, bổ sung]]*0.7,0)</f>
        <v>2310</v>
      </c>
      <c r="J760" s="373" t="e">
        <f>[1]!Table32353[[#This Row],[Giá đất ở điều chỉnh, bổ sung]]/[1]!Table32353[[#This Row],[Mức giá theo Quyết định 46/2019/ QĐ-UBND]]</f>
        <v>#DIV/0!</v>
      </c>
      <c r="K760" s="537"/>
      <c r="L760" s="537"/>
      <c r="M760" s="538" t="s">
        <v>1038</v>
      </c>
      <c r="N760" s="184"/>
      <c r="O760" s="184"/>
      <c r="P760" s="539" t="s">
        <v>1038</v>
      </c>
    </row>
    <row r="761" spans="1:16" x14ac:dyDescent="0.35">
      <c r="A761" s="159"/>
      <c r="B761" s="180">
        <v>27</v>
      </c>
      <c r="C761" s="534" t="s">
        <v>1039</v>
      </c>
      <c r="D761" s="535">
        <v>2500</v>
      </c>
      <c r="E761" s="380">
        <f>[1]!Table32353[[#This Row],[Mức giá theo Quyết định 46/2019/ QĐ-UBND]]*1.1</f>
        <v>2750</v>
      </c>
      <c r="F761" s="380">
        <f>[1]!Table32353[[#This Row],[Mức giá theo Quyết định 46/2019/ QĐ-UBND]]*1.3</f>
        <v>3250</v>
      </c>
      <c r="G761" s="127">
        <v>7500</v>
      </c>
      <c r="H761" s="536">
        <f>ROUND([1]!Table32353[[#This Row],[Mức giá theo Quyết định 46/2019/ QĐ-UBND]]*1.3,-2)</f>
        <v>3300</v>
      </c>
      <c r="I761" s="536">
        <f>ROUND([1]!Table32353[[#This Row],[Giá đất ở điều chỉnh, bổ sung]]*0.7,0)</f>
        <v>2310</v>
      </c>
      <c r="J761" s="373">
        <f>[1]!Table32353[[#This Row],[Giá đất ở điều chỉnh, bổ sung]]/[1]!Table32353[[#This Row],[Mức giá theo Quyết định 46/2019/ QĐ-UBND]]</f>
        <v>1.32</v>
      </c>
      <c r="K761" s="537"/>
      <c r="L761" s="537">
        <f>[1]!Table32353[[#This Row],[Giá đất ở điều chỉnh, bổ sung]]/[1]!Table32353[[#This Row],[Mức giá theo Quyết định 46/2019/ QĐ-UBND]]</f>
        <v>1.32</v>
      </c>
      <c r="M761" s="538"/>
      <c r="N761" s="184"/>
      <c r="O761" s="184"/>
      <c r="P761" s="539"/>
    </row>
    <row r="762" spans="1:16" x14ac:dyDescent="0.35">
      <c r="A762" s="159"/>
      <c r="B762" s="180">
        <v>28</v>
      </c>
      <c r="C762" s="534" t="s">
        <v>1040</v>
      </c>
      <c r="D762" s="535">
        <v>2300</v>
      </c>
      <c r="E762" s="380">
        <f>[1]!Table32353[[#This Row],[Mức giá theo Quyết định 46/2019/ QĐ-UBND]]*1.1</f>
        <v>2530</v>
      </c>
      <c r="F762" s="380">
        <f>[1]!Table32353[[#This Row],[Mức giá theo Quyết định 46/2019/ QĐ-UBND]]*1.3</f>
        <v>2990</v>
      </c>
      <c r="G762" s="127">
        <v>6900</v>
      </c>
      <c r="H762" s="536">
        <f>ROUND([1]!Table32353[[#This Row],[Mức giá theo Quyết định 46/2019/ QĐ-UBND]]*1.3,-2)</f>
        <v>3000</v>
      </c>
      <c r="I762" s="536">
        <f>ROUND([1]!Table32353[[#This Row],[Giá đất ở điều chỉnh, bổ sung]]*0.7,0)</f>
        <v>2100</v>
      </c>
      <c r="J762" s="373">
        <f>[1]!Table32353[[#This Row],[Giá đất ở điều chỉnh, bổ sung]]/[1]!Table32353[[#This Row],[Mức giá theo Quyết định 46/2019/ QĐ-UBND]]</f>
        <v>1.3043478260869565</v>
      </c>
      <c r="K762" s="537"/>
      <c r="L762" s="537">
        <f>[1]!Table32353[[#This Row],[Giá đất ở điều chỉnh, bổ sung]]/[1]!Table32353[[#This Row],[Mức giá theo Quyết định 46/2019/ QĐ-UBND]]</f>
        <v>1.3043478260869565</v>
      </c>
      <c r="M762" s="538"/>
      <c r="N762" s="184"/>
      <c r="O762" s="184"/>
      <c r="P762" s="539"/>
    </row>
    <row r="763" spans="1:16" ht="28" x14ac:dyDescent="0.35">
      <c r="A763" s="159"/>
      <c r="B763" s="180">
        <v>29</v>
      </c>
      <c r="C763" s="534" t="s">
        <v>1041</v>
      </c>
      <c r="D763" s="535"/>
      <c r="E763" s="380">
        <f>[1]!Table32353[[#This Row],[Mức giá theo Quyết định 46/2019/ QĐ-UBND]]*1.1</f>
        <v>0</v>
      </c>
      <c r="F763" s="380"/>
      <c r="G763" s="127"/>
      <c r="H763" s="536">
        <v>3000</v>
      </c>
      <c r="I763" s="536">
        <f>ROUND([1]!Table32353[[#This Row],[Giá đất ở điều chỉnh, bổ sung]]*0.7,0)</f>
        <v>2100</v>
      </c>
      <c r="J763" s="373"/>
      <c r="K763" s="537"/>
      <c r="L763" s="537"/>
      <c r="M763" s="538" t="s">
        <v>1042</v>
      </c>
      <c r="N763" s="184"/>
      <c r="O763" s="184"/>
      <c r="P763" s="539" t="s">
        <v>1042</v>
      </c>
    </row>
    <row r="764" spans="1:16" x14ac:dyDescent="0.35">
      <c r="A764" s="159"/>
      <c r="B764" s="180">
        <v>30</v>
      </c>
      <c r="C764" s="534" t="s">
        <v>1043</v>
      </c>
      <c r="D764" s="535">
        <v>2800</v>
      </c>
      <c r="E764" s="380">
        <f>[1]!Table32353[[#This Row],[Mức giá theo Quyết định 46/2019/ QĐ-UBND]]*1.1</f>
        <v>3080.0000000000005</v>
      </c>
      <c r="F764" s="380">
        <f>[1]!Table32353[[#This Row],[Mức giá theo Quyết định 46/2019/ QĐ-UBND]]*1.3</f>
        <v>3640</v>
      </c>
      <c r="G764" s="127">
        <v>8400</v>
      </c>
      <c r="H764" s="536">
        <f>ROUND([1]!Table32353[[#This Row],[Mức giá theo Quyết định 46/2019/ QĐ-UBND]]*1.3,-2)</f>
        <v>3600</v>
      </c>
      <c r="I764" s="536">
        <f>ROUND([1]!Table32353[[#This Row],[Giá đất ở điều chỉnh, bổ sung]]*0.7,0)</f>
        <v>2520</v>
      </c>
      <c r="J764" s="373">
        <f>[1]!Table32353[[#This Row],[Giá đất ở điều chỉnh, bổ sung]]/[1]!Table32353[[#This Row],[Mức giá theo Quyết định 46/2019/ QĐ-UBND]]</f>
        <v>1.2857142857142858</v>
      </c>
      <c r="K764" s="537"/>
      <c r="L764" s="537">
        <f>[1]!Table32353[[#This Row],[Giá đất ở điều chỉnh, bổ sung]]/[1]!Table32353[[#This Row],[Mức giá theo Quyết định 46/2019/ QĐ-UBND]]</f>
        <v>1.2857142857142858</v>
      </c>
      <c r="M764" s="538"/>
      <c r="N764" s="184"/>
      <c r="O764" s="184"/>
      <c r="P764" s="539"/>
    </row>
    <row r="765" spans="1:16" ht="31" x14ac:dyDescent="0.35">
      <c r="A765" s="159"/>
      <c r="B765" s="180">
        <v>31</v>
      </c>
      <c r="C765" s="534" t="s">
        <v>1044</v>
      </c>
      <c r="D765" s="535">
        <v>2500</v>
      </c>
      <c r="E765" s="380">
        <f>[1]!Table32353[[#This Row],[Mức giá theo Quyết định 46/2019/ QĐ-UBND]]*1.1</f>
        <v>2750</v>
      </c>
      <c r="F765" s="380">
        <f>[1]!Table32353[[#This Row],[Mức giá theo Quyết định 46/2019/ QĐ-UBND]]*1.3</f>
        <v>3250</v>
      </c>
      <c r="G765" s="127">
        <v>7500</v>
      </c>
      <c r="H765" s="536">
        <f>ROUND([1]!Table32353[[#This Row],[Mức giá theo Quyết định 46/2019/ QĐ-UBND]]*1.3,-2)</f>
        <v>3300</v>
      </c>
      <c r="I765" s="536">
        <f>ROUND([1]!Table32353[[#This Row],[Giá đất ở điều chỉnh, bổ sung]]*0.7,0)</f>
        <v>2310</v>
      </c>
      <c r="J765" s="373">
        <f>[1]!Table32353[[#This Row],[Giá đất ở điều chỉnh, bổ sung]]/[1]!Table32353[[#This Row],[Mức giá theo Quyết định 46/2019/ QĐ-UBND]]</f>
        <v>1.32</v>
      </c>
      <c r="K765" s="537"/>
      <c r="L765" s="537">
        <f>[1]!Table32353[[#This Row],[Giá đất ở điều chỉnh, bổ sung]]/[1]!Table32353[[#This Row],[Mức giá theo Quyết định 46/2019/ QĐ-UBND]]</f>
        <v>1.32</v>
      </c>
      <c r="M765" s="538" t="s">
        <v>1046</v>
      </c>
      <c r="N765" s="184"/>
      <c r="O765" s="184"/>
      <c r="P765" s="539" t="s">
        <v>1045</v>
      </c>
    </row>
    <row r="766" spans="1:16" ht="31" x14ac:dyDescent="0.35">
      <c r="A766" s="159"/>
      <c r="B766" s="180">
        <v>32</v>
      </c>
      <c r="C766" s="534" t="s">
        <v>1047</v>
      </c>
      <c r="D766" s="535">
        <v>2800</v>
      </c>
      <c r="E766" s="380">
        <f>[1]!Table32353[[#This Row],[Mức giá theo Quyết định 46/2019/ QĐ-UBND]]*1.1</f>
        <v>3080.0000000000005</v>
      </c>
      <c r="F766" s="380">
        <f>[1]!Table32353[[#This Row],[Mức giá theo Quyết định 46/2019/ QĐ-UBND]]*1.3</f>
        <v>3640</v>
      </c>
      <c r="G766" s="127">
        <v>8400</v>
      </c>
      <c r="H766" s="536">
        <f>ROUND([1]!Table32353[[#This Row],[Mức giá theo Quyết định 46/2019/ QĐ-UBND]]*1.3,-2)</f>
        <v>3600</v>
      </c>
      <c r="I766" s="536">
        <f>ROUND([1]!Table32353[[#This Row],[Giá đất ở điều chỉnh, bổ sung]]*0.7,0)</f>
        <v>2520</v>
      </c>
      <c r="J766" s="373">
        <f>[1]!Table32353[[#This Row],[Giá đất ở điều chỉnh, bổ sung]]/[1]!Table32353[[#This Row],[Mức giá theo Quyết định 46/2019/ QĐ-UBND]]</f>
        <v>1.2857142857142858</v>
      </c>
      <c r="K766" s="537"/>
      <c r="L766" s="537">
        <f>[1]!Table32353[[#This Row],[Giá đất ở điều chỉnh, bổ sung]]/[1]!Table32353[[#This Row],[Mức giá theo Quyết định 46/2019/ QĐ-UBND]]</f>
        <v>1.2857142857142858</v>
      </c>
      <c r="M766" s="538" t="s">
        <v>1049</v>
      </c>
      <c r="N766" s="184"/>
      <c r="O766" s="184"/>
      <c r="P766" s="539" t="s">
        <v>1048</v>
      </c>
    </row>
    <row r="767" spans="1:16" ht="31" x14ac:dyDescent="0.35">
      <c r="A767" s="159"/>
      <c r="B767" s="180">
        <v>33</v>
      </c>
      <c r="C767" s="534" t="s">
        <v>1050</v>
      </c>
      <c r="D767" s="535"/>
      <c r="E767" s="380">
        <f>[1]!Table32353[[#This Row],[Mức giá theo Quyết định 46/2019/ QĐ-UBND]]*1.1</f>
        <v>0</v>
      </c>
      <c r="F767" s="380"/>
      <c r="G767" s="127"/>
      <c r="H767" s="536"/>
      <c r="I767" s="536"/>
      <c r="J767" s="373"/>
      <c r="K767" s="537"/>
      <c r="L767" s="537"/>
      <c r="M767" s="538"/>
      <c r="N767" s="184"/>
      <c r="O767" s="184"/>
      <c r="P767" s="539"/>
    </row>
    <row r="768" spans="1:16" ht="31" x14ac:dyDescent="0.35">
      <c r="A768" s="159"/>
      <c r="B768" s="180" t="s">
        <v>194</v>
      </c>
      <c r="C768" s="534" t="s">
        <v>1051</v>
      </c>
      <c r="D768" s="535">
        <v>6000</v>
      </c>
      <c r="E768" s="380">
        <f>[1]!Table32353[[#This Row],[Mức giá theo Quyết định 46/2019/ QĐ-UBND]]*1.1</f>
        <v>6600.0000000000009</v>
      </c>
      <c r="F768" s="380">
        <f>[1]!Table32353[[#This Row],[Mức giá theo Quyết định 46/2019/ QĐ-UBND]]*1.3</f>
        <v>7800</v>
      </c>
      <c r="G768" s="127">
        <v>18000</v>
      </c>
      <c r="H768" s="536">
        <f>ROUND([1]!Table32353[[#This Row],[Mức giá theo Quyết định 46/2019/ QĐ-UBND]]*1.3,-2)</f>
        <v>7800</v>
      </c>
      <c r="I768" s="536">
        <f>ROUND([1]!Table32353[[#This Row],[Giá đất ở điều chỉnh, bổ sung]]*0.7,0)</f>
        <v>5460</v>
      </c>
      <c r="J768" s="373">
        <f>[1]!Table32353[[#This Row],[Giá đất ở điều chỉnh, bổ sung]]/[1]!Table32353[[#This Row],[Mức giá theo Quyết định 46/2019/ QĐ-UBND]]</f>
        <v>1.3</v>
      </c>
      <c r="K768" s="537"/>
      <c r="L768" s="537">
        <f>[1]!Table32353[[#This Row],[Giá đất ở điều chỉnh, bổ sung]]/[1]!Table32353[[#This Row],[Mức giá theo Quyết định 46/2019/ QĐ-UBND]]</f>
        <v>1.3</v>
      </c>
      <c r="M768" s="538"/>
      <c r="N768" s="184"/>
      <c r="O768" s="184"/>
      <c r="P768" s="539"/>
    </row>
    <row r="769" spans="1:16" x14ac:dyDescent="0.35">
      <c r="A769" s="159"/>
      <c r="B769" s="180" t="s">
        <v>196</v>
      </c>
      <c r="C769" s="534" t="s">
        <v>1052</v>
      </c>
      <c r="D769" s="535">
        <v>5000</v>
      </c>
      <c r="E769" s="380">
        <f>[1]!Table32353[[#This Row],[Mức giá theo Quyết định 46/2019/ QĐ-UBND]]*1.1</f>
        <v>5500</v>
      </c>
      <c r="F769" s="380">
        <f>[1]!Table32353[[#This Row],[Mức giá theo Quyết định 46/2019/ QĐ-UBND]]*1.3</f>
        <v>6500</v>
      </c>
      <c r="G769" s="127">
        <v>15000</v>
      </c>
      <c r="H769" s="536">
        <f>ROUND([1]!Table32353[[#This Row],[Mức giá theo Quyết định 46/2019/ QĐ-UBND]]*1.3,-2)</f>
        <v>6500</v>
      </c>
      <c r="I769" s="536">
        <f>ROUND([1]!Table32353[[#This Row],[Giá đất ở điều chỉnh, bổ sung]]*0.7,0)</f>
        <v>4550</v>
      </c>
      <c r="J769" s="373">
        <f>[1]!Table32353[[#This Row],[Giá đất ở điều chỉnh, bổ sung]]/[1]!Table32353[[#This Row],[Mức giá theo Quyết định 46/2019/ QĐ-UBND]]</f>
        <v>1.3</v>
      </c>
      <c r="K769" s="537"/>
      <c r="L769" s="537">
        <f>[1]!Table32353[[#This Row],[Giá đất ở điều chỉnh, bổ sung]]/[1]!Table32353[[#This Row],[Mức giá theo Quyết định 46/2019/ QĐ-UBND]]</f>
        <v>1.3</v>
      </c>
      <c r="M769" s="538"/>
      <c r="N769" s="184"/>
      <c r="O769" s="184"/>
      <c r="P769" s="539"/>
    </row>
    <row r="770" spans="1:16" x14ac:dyDescent="0.35">
      <c r="A770" s="159"/>
      <c r="B770" s="180" t="s">
        <v>198</v>
      </c>
      <c r="C770" s="534" t="s">
        <v>1054</v>
      </c>
      <c r="D770" s="535">
        <v>6000</v>
      </c>
      <c r="E770" s="380">
        <f>[1]!Table32353[[#This Row],[Mức giá theo Quyết định 46/2019/ QĐ-UBND]]*1.1</f>
        <v>6600.0000000000009</v>
      </c>
      <c r="F770" s="380">
        <f>[1]!Table32353[[#This Row],[Mức giá theo Quyết định 46/2019/ QĐ-UBND]]*1.3</f>
        <v>7800</v>
      </c>
      <c r="G770" s="127">
        <v>18000</v>
      </c>
      <c r="H770" s="536">
        <f>ROUND([1]!Table32353[[#This Row],[Mức giá theo Quyết định 46/2019/ QĐ-UBND]]*1.3,-2)</f>
        <v>7800</v>
      </c>
      <c r="I770" s="536">
        <f>ROUND([1]!Table32353[[#This Row],[Giá đất ở điều chỉnh, bổ sung]]*0.7,0)</f>
        <v>5460</v>
      </c>
      <c r="J770" s="373">
        <f>[1]!Table32353[[#This Row],[Giá đất ở điều chỉnh, bổ sung]]/[1]!Table32353[[#This Row],[Mức giá theo Quyết định 46/2019/ QĐ-UBND]]</f>
        <v>1.3</v>
      </c>
      <c r="K770" s="537"/>
      <c r="L770" s="537">
        <f>[1]!Table32353[[#This Row],[Giá đất ở điều chỉnh, bổ sung]]/[1]!Table32353[[#This Row],[Mức giá theo Quyết định 46/2019/ QĐ-UBND]]</f>
        <v>1.3</v>
      </c>
      <c r="M770" s="538"/>
      <c r="N770" s="184"/>
      <c r="O770" s="184"/>
      <c r="P770" s="539"/>
    </row>
    <row r="771" spans="1:16" x14ac:dyDescent="0.35">
      <c r="A771" s="159"/>
      <c r="B771" s="180">
        <v>34</v>
      </c>
      <c r="C771" s="534" t="s">
        <v>1055</v>
      </c>
      <c r="D771" s="535">
        <v>3500</v>
      </c>
      <c r="E771" s="380">
        <f>[1]!Table32353[[#This Row],[Mức giá theo Quyết định 46/2019/ QĐ-UBND]]*1.1</f>
        <v>3850.0000000000005</v>
      </c>
      <c r="F771" s="380">
        <f>[1]!Table32353[[#This Row],[Mức giá theo Quyết định 46/2019/ QĐ-UBND]]*1.3</f>
        <v>4550</v>
      </c>
      <c r="G771" s="127">
        <v>10500</v>
      </c>
      <c r="H771" s="536">
        <f>ROUND([1]!Table32353[[#This Row],[Mức giá theo Quyết định 46/2019/ QĐ-UBND]]*1.3,-2)</f>
        <v>4600</v>
      </c>
      <c r="I771" s="536">
        <f>ROUND([1]!Table32353[[#This Row],[Giá đất ở điều chỉnh, bổ sung]]*0.7,0)</f>
        <v>3220</v>
      </c>
      <c r="J771" s="373">
        <f>[1]!Table32353[[#This Row],[Giá đất ở điều chỉnh, bổ sung]]/[1]!Table32353[[#This Row],[Mức giá theo Quyết định 46/2019/ QĐ-UBND]]</f>
        <v>1.3142857142857143</v>
      </c>
      <c r="K771" s="537"/>
      <c r="L771" s="537">
        <f>[1]!Table32353[[#This Row],[Giá đất ở điều chỉnh, bổ sung]]/[1]!Table32353[[#This Row],[Mức giá theo Quyết định 46/2019/ QĐ-UBND]]</f>
        <v>1.3142857142857143</v>
      </c>
      <c r="M771" s="538"/>
      <c r="N771" s="184"/>
      <c r="O771" s="184"/>
      <c r="P771" s="539"/>
    </row>
    <row r="772" spans="1:16" x14ac:dyDescent="0.35">
      <c r="A772" s="159"/>
      <c r="B772" s="180">
        <v>35</v>
      </c>
      <c r="C772" s="534" t="s">
        <v>1056</v>
      </c>
      <c r="D772" s="535">
        <v>3999.9999999999995</v>
      </c>
      <c r="E772" s="380">
        <f>[1]!Table32353[[#This Row],[Mức giá theo Quyết định 46/2019/ QĐ-UBND]]*1.1</f>
        <v>4400</v>
      </c>
      <c r="F772" s="380">
        <f>[1]!Table32353[[#This Row],[Mức giá theo Quyết định 46/2019/ QĐ-UBND]]*1.3</f>
        <v>5200</v>
      </c>
      <c r="G772" s="127">
        <v>12000</v>
      </c>
      <c r="H772" s="536">
        <f>ROUND([1]!Table32353[[#This Row],[Mức giá theo Quyết định 46/2019/ QĐ-UBND]]*1.3,-2)</f>
        <v>5200</v>
      </c>
      <c r="I772" s="536">
        <f>ROUND([1]!Table32353[[#This Row],[Giá đất ở điều chỉnh, bổ sung]]*0.7,0)</f>
        <v>3640</v>
      </c>
      <c r="J772" s="373">
        <f>[1]!Table32353[[#This Row],[Giá đất ở điều chỉnh, bổ sung]]/[1]!Table32353[[#This Row],[Mức giá theo Quyết định 46/2019/ QĐ-UBND]]</f>
        <v>1.3</v>
      </c>
      <c r="K772" s="537"/>
      <c r="L772" s="537">
        <f>[1]!Table32353[[#This Row],[Giá đất ở điều chỉnh, bổ sung]]/[1]!Table32353[[#This Row],[Mức giá theo Quyết định 46/2019/ QĐ-UBND]]</f>
        <v>1.3</v>
      </c>
      <c r="M772" s="538"/>
      <c r="N772" s="184"/>
      <c r="O772" s="184"/>
      <c r="P772" s="539"/>
    </row>
    <row r="773" spans="1:16" ht="31" x14ac:dyDescent="0.35">
      <c r="A773" s="159"/>
      <c r="B773" s="180">
        <v>36</v>
      </c>
      <c r="C773" s="534" t="s">
        <v>1057</v>
      </c>
      <c r="D773" s="535"/>
      <c r="E773" s="380">
        <f>[1]!Table32353[[#This Row],[Mức giá theo Quyết định 46/2019/ QĐ-UBND]]*1.1</f>
        <v>0</v>
      </c>
      <c r="F773" s="380"/>
      <c r="G773" s="127"/>
      <c r="H773" s="536"/>
      <c r="I773" s="536"/>
      <c r="J773" s="373"/>
      <c r="K773" s="537"/>
      <c r="L773" s="537"/>
      <c r="M773" s="538" t="s">
        <v>1059</v>
      </c>
      <c r="N773" s="184"/>
      <c r="O773" s="184"/>
      <c r="P773" s="539" t="s">
        <v>1058</v>
      </c>
    </row>
    <row r="774" spans="1:16" ht="31" x14ac:dyDescent="0.35">
      <c r="A774" s="159"/>
      <c r="B774" s="180" t="s">
        <v>203</v>
      </c>
      <c r="C774" s="534" t="s">
        <v>1060</v>
      </c>
      <c r="D774" s="535">
        <v>5000</v>
      </c>
      <c r="E774" s="380">
        <f>[1]!Table32353[[#This Row],[Mức giá theo Quyết định 46/2019/ QĐ-UBND]]*1.1</f>
        <v>5500</v>
      </c>
      <c r="F774" s="380">
        <f>[1]!Table32353[[#This Row],[Mức giá theo Quyết định 46/2019/ QĐ-UBND]]*1.3</f>
        <v>6500</v>
      </c>
      <c r="G774" s="127">
        <v>15000</v>
      </c>
      <c r="H774" s="536">
        <f>ROUND([1]!Table32353[[#This Row],[Mức giá theo Quyết định 46/2019/ QĐ-UBND]]*1.3,-2)</f>
        <v>6500</v>
      </c>
      <c r="I774" s="536">
        <f>ROUND([1]!Table32353[[#This Row],[Giá đất ở điều chỉnh, bổ sung]]*0.7,0)</f>
        <v>4550</v>
      </c>
      <c r="J774" s="373">
        <f>[1]!Table32353[[#This Row],[Giá đất ở điều chỉnh, bổ sung]]/[1]!Table32353[[#This Row],[Mức giá theo Quyết định 46/2019/ QĐ-UBND]]</f>
        <v>1.3</v>
      </c>
      <c r="K774" s="537"/>
      <c r="L774" s="537">
        <f>[1]!Table32353[[#This Row],[Giá đất ở điều chỉnh, bổ sung]]/[1]!Table32353[[#This Row],[Mức giá theo Quyết định 46/2019/ QĐ-UBND]]</f>
        <v>1.3</v>
      </c>
      <c r="M774" s="538"/>
      <c r="N774" s="184"/>
      <c r="O774" s="184"/>
      <c r="P774" s="539"/>
    </row>
    <row r="775" spans="1:16" x14ac:dyDescent="0.35">
      <c r="A775" s="159"/>
      <c r="B775" s="180" t="s">
        <v>205</v>
      </c>
      <c r="C775" s="534" t="s">
        <v>1061</v>
      </c>
      <c r="D775" s="535">
        <v>3999.9999999999995</v>
      </c>
      <c r="E775" s="380">
        <f>[1]!Table32353[[#This Row],[Mức giá theo Quyết định 46/2019/ QĐ-UBND]]*1.1</f>
        <v>4400</v>
      </c>
      <c r="F775" s="380">
        <f>[1]!Table32353[[#This Row],[Mức giá theo Quyết định 46/2019/ QĐ-UBND]]*1.3</f>
        <v>5200</v>
      </c>
      <c r="G775" s="127">
        <v>12000</v>
      </c>
      <c r="H775" s="536">
        <f>ROUND([1]!Table32353[[#This Row],[Mức giá theo Quyết định 46/2019/ QĐ-UBND]]*1.3,-2)</f>
        <v>5200</v>
      </c>
      <c r="I775" s="536">
        <f>ROUND([1]!Table32353[[#This Row],[Giá đất ở điều chỉnh, bổ sung]]*0.7,0)</f>
        <v>3640</v>
      </c>
      <c r="J775" s="373">
        <f>[1]!Table32353[[#This Row],[Giá đất ở điều chỉnh, bổ sung]]/[1]!Table32353[[#This Row],[Mức giá theo Quyết định 46/2019/ QĐ-UBND]]</f>
        <v>1.3</v>
      </c>
      <c r="K775" s="537"/>
      <c r="L775" s="537">
        <f>[1]!Table32353[[#This Row],[Giá đất ở điều chỉnh, bổ sung]]/[1]!Table32353[[#This Row],[Mức giá theo Quyết định 46/2019/ QĐ-UBND]]</f>
        <v>1.3</v>
      </c>
      <c r="M775" s="538"/>
      <c r="N775" s="184"/>
      <c r="O775" s="184"/>
      <c r="P775" s="539"/>
    </row>
    <row r="776" spans="1:16" ht="28" x14ac:dyDescent="0.35">
      <c r="A776" s="159"/>
      <c r="B776" s="180">
        <v>37</v>
      </c>
      <c r="C776" s="534" t="s">
        <v>1062</v>
      </c>
      <c r="D776" s="535">
        <v>2800</v>
      </c>
      <c r="E776" s="380">
        <f>[1]!Table32353[[#This Row],[Mức giá theo Quyết định 46/2019/ QĐ-UBND]]*1.1</f>
        <v>3080.0000000000005</v>
      </c>
      <c r="F776" s="380">
        <f>[1]!Table32353[[#This Row],[Mức giá theo Quyết định 46/2019/ QĐ-UBND]]*1.3</f>
        <v>3640</v>
      </c>
      <c r="G776" s="127">
        <v>8400</v>
      </c>
      <c r="H776" s="536">
        <f>ROUND([1]!Table32353[[#This Row],[Mức giá theo Quyết định 46/2019/ QĐ-UBND]]*1.3,-2)</f>
        <v>3600</v>
      </c>
      <c r="I776" s="536">
        <f>ROUND([1]!Table32353[[#This Row],[Giá đất ở điều chỉnh, bổ sung]]*0.7,0)</f>
        <v>2520</v>
      </c>
      <c r="J776" s="373">
        <f>[1]!Table32353[[#This Row],[Giá đất ở điều chỉnh, bổ sung]]/[1]!Table32353[[#This Row],[Mức giá theo Quyết định 46/2019/ QĐ-UBND]]</f>
        <v>1.2857142857142858</v>
      </c>
      <c r="K776" s="537"/>
      <c r="L776" s="537">
        <f>[1]!Table32353[[#This Row],[Giá đất ở điều chỉnh, bổ sung]]/[1]!Table32353[[#This Row],[Mức giá theo Quyết định 46/2019/ QĐ-UBND]]</f>
        <v>1.2857142857142858</v>
      </c>
      <c r="M776" s="538" t="s">
        <v>1063</v>
      </c>
      <c r="N776" s="154"/>
      <c r="O776" s="154"/>
      <c r="P776" s="539" t="s">
        <v>1063</v>
      </c>
    </row>
    <row r="777" spans="1:16" ht="45" x14ac:dyDescent="0.35">
      <c r="A777" s="159"/>
      <c r="B777" s="392" t="s">
        <v>1064</v>
      </c>
      <c r="C777" s="529" t="s">
        <v>5366</v>
      </c>
      <c r="D777" s="530"/>
      <c r="E777" s="380">
        <f>[1]!Table32353[[#This Row],[Mức giá theo Quyết định 46/2019/ QĐ-UBND]]*1.1</f>
        <v>0</v>
      </c>
      <c r="F777" s="380"/>
      <c r="G777" s="373"/>
      <c r="H777" s="536"/>
      <c r="I777" s="536"/>
      <c r="J777" s="373"/>
      <c r="K777" s="537"/>
      <c r="L777" s="537"/>
      <c r="M777" s="532" t="s">
        <v>1066</v>
      </c>
      <c r="N777" s="184"/>
      <c r="O777" s="184"/>
      <c r="P777" s="533" t="s">
        <v>1065</v>
      </c>
    </row>
    <row r="778" spans="1:16" ht="31" x14ac:dyDescent="0.35">
      <c r="A778" s="159"/>
      <c r="B778" s="180">
        <v>1</v>
      </c>
      <c r="C778" s="534" t="s">
        <v>1067</v>
      </c>
      <c r="D778" s="535">
        <v>5000</v>
      </c>
      <c r="E778" s="380">
        <f>[1]!Table32353[[#This Row],[Mức giá theo Quyết định 46/2019/ QĐ-UBND]]*1.1</f>
        <v>5500</v>
      </c>
      <c r="F778" s="380">
        <f>[1]!Table32353[[#This Row],[Mức giá theo Quyết định 46/2019/ QĐ-UBND]]*1.3</f>
        <v>6500</v>
      </c>
      <c r="G778" s="127">
        <v>20000</v>
      </c>
      <c r="H778" s="536">
        <f>ROUND([1]!Table32353[[#This Row],[Mức giá theo Quyết định 46/2019/ QĐ-UBND]]*1.3,-2)</f>
        <v>6500</v>
      </c>
      <c r="I778" s="536">
        <f>ROUND([1]!Table32353[[#This Row],[Giá đất ở điều chỉnh, bổ sung]]*0.7,0)</f>
        <v>4550</v>
      </c>
      <c r="J778" s="373">
        <f>[1]!Table32353[[#This Row],[Giá đất ở điều chỉnh, bổ sung]]/[1]!Table32353[[#This Row],[Mức giá theo Quyết định 46/2019/ QĐ-UBND]]</f>
        <v>1.3</v>
      </c>
      <c r="K778" s="537"/>
      <c r="L778" s="537">
        <f>[1]!Table32353[[#This Row],[Giá đất ở điều chỉnh, bổ sung]]/[1]!Table32353[[#This Row],[Mức giá theo Quyết định 46/2019/ QĐ-UBND]]</f>
        <v>1.3</v>
      </c>
      <c r="M778" s="538"/>
      <c r="N778" s="184"/>
      <c r="O778" s="184"/>
      <c r="P778" s="539"/>
    </row>
    <row r="779" spans="1:16" ht="31" x14ac:dyDescent="0.35">
      <c r="A779" s="159"/>
      <c r="B779" s="180">
        <v>2</v>
      </c>
      <c r="C779" s="534" t="s">
        <v>1068</v>
      </c>
      <c r="D779" s="535">
        <v>4500</v>
      </c>
      <c r="E779" s="380">
        <f>[1]!Table32353[[#This Row],[Mức giá theo Quyết định 46/2019/ QĐ-UBND]]*1.1</f>
        <v>4950</v>
      </c>
      <c r="F779" s="380">
        <f>[1]!Table32353[[#This Row],[Mức giá theo Quyết định 46/2019/ QĐ-UBND]]*1.3</f>
        <v>5850</v>
      </c>
      <c r="G779" s="127">
        <v>18000</v>
      </c>
      <c r="H779" s="536">
        <f>ROUND([1]!Table32353[[#This Row],[Mức giá theo Quyết định 46/2019/ QĐ-UBND]]*1.3,-2)</f>
        <v>5900</v>
      </c>
      <c r="I779" s="536">
        <f>ROUND([1]!Table32353[[#This Row],[Giá đất ở điều chỉnh, bổ sung]]*0.7,0)</f>
        <v>4130</v>
      </c>
      <c r="J779" s="373">
        <f>[1]!Table32353[[#This Row],[Giá đất ở điều chỉnh, bổ sung]]/[1]!Table32353[[#This Row],[Mức giá theo Quyết định 46/2019/ QĐ-UBND]]</f>
        <v>1.3111111111111111</v>
      </c>
      <c r="K779" s="537"/>
      <c r="L779" s="537">
        <f>[1]!Table32353[[#This Row],[Giá đất ở điều chỉnh, bổ sung]]/[1]!Table32353[[#This Row],[Mức giá theo Quyết định 46/2019/ QĐ-UBND]]</f>
        <v>1.3111111111111111</v>
      </c>
      <c r="M779" s="538"/>
      <c r="N779" s="184"/>
      <c r="O779" s="184"/>
      <c r="P779" s="539"/>
    </row>
    <row r="780" spans="1:16" ht="31" x14ac:dyDescent="0.35">
      <c r="A780" s="159"/>
      <c r="B780" s="180">
        <v>3</v>
      </c>
      <c r="C780" s="534" t="s">
        <v>1069</v>
      </c>
      <c r="D780" s="535"/>
      <c r="E780" s="380">
        <f>[1]!Table32353[[#This Row],[Mức giá theo Quyết định 46/2019/ QĐ-UBND]]*1.1</f>
        <v>0</v>
      </c>
      <c r="F780" s="380"/>
      <c r="G780" s="127">
        <v>15000</v>
      </c>
      <c r="H780" s="536">
        <v>5500</v>
      </c>
      <c r="I780" s="536">
        <f>ROUND([1]!Table32353[[#This Row],[Giá đất ở điều chỉnh, bổ sung]]*0.7,0)</f>
        <v>3850</v>
      </c>
      <c r="J780" s="373"/>
      <c r="K780" s="537"/>
      <c r="L780" s="537"/>
      <c r="M780" s="538" t="s">
        <v>1070</v>
      </c>
      <c r="N780" s="184"/>
      <c r="O780" s="184"/>
      <c r="P780" s="539" t="s">
        <v>1070</v>
      </c>
    </row>
    <row r="781" spans="1:16" x14ac:dyDescent="0.35">
      <c r="A781" s="159"/>
      <c r="B781" s="180"/>
      <c r="C781" s="529" t="s">
        <v>16</v>
      </c>
      <c r="D781" s="530"/>
      <c r="E781" s="380">
        <f>[1]!Table32353[[#This Row],[Mức giá theo Quyết định 46/2019/ QĐ-UBND]]*1.1</f>
        <v>0</v>
      </c>
      <c r="F781" s="380"/>
      <c r="G781" s="373"/>
      <c r="H781" s="536"/>
      <c r="I781" s="536"/>
      <c r="J781" s="373"/>
      <c r="K781" s="537"/>
      <c r="L781" s="537"/>
      <c r="M781" s="538"/>
      <c r="N781" s="184"/>
      <c r="O781" s="184"/>
      <c r="P781" s="539"/>
    </row>
    <row r="782" spans="1:16" ht="31" x14ac:dyDescent="0.35">
      <c r="A782" s="159"/>
      <c r="B782" s="180">
        <v>1</v>
      </c>
      <c r="C782" s="534" t="s">
        <v>1071</v>
      </c>
      <c r="D782" s="535">
        <v>2500</v>
      </c>
      <c r="E782" s="380">
        <f>[1]!Table32353[[#This Row],[Mức giá theo Quyết định 46/2019/ QĐ-UBND]]*1.1</f>
        <v>2750</v>
      </c>
      <c r="F782" s="380">
        <f>[1]!Table32353[[#This Row],[Mức giá theo Quyết định 46/2019/ QĐ-UBND]]*1.3</f>
        <v>3250</v>
      </c>
      <c r="G782" s="127">
        <v>10000</v>
      </c>
      <c r="H782" s="536">
        <f>ROUND([1]!Table32353[[#This Row],[Mức giá theo Quyết định 46/2019/ QĐ-UBND]]*1.3,-2)</f>
        <v>3300</v>
      </c>
      <c r="I782" s="536">
        <f>ROUND([1]!Table32353[[#This Row],[Giá đất ở điều chỉnh, bổ sung]]*0.7,0)</f>
        <v>2310</v>
      </c>
      <c r="J782" s="373">
        <f>[1]!Table32353[[#This Row],[Giá đất ở điều chỉnh, bổ sung]]/[1]!Table32353[[#This Row],[Mức giá theo Quyết định 46/2019/ QĐ-UBND]]</f>
        <v>1.32</v>
      </c>
      <c r="K782" s="537"/>
      <c r="L782" s="537">
        <f>[1]!Table32353[[#This Row],[Giá đất ở điều chỉnh, bổ sung]]/[1]!Table32353[[#This Row],[Mức giá theo Quyết định 46/2019/ QĐ-UBND]]</f>
        <v>1.32</v>
      </c>
      <c r="M782" s="538"/>
      <c r="N782" s="184"/>
      <c r="O782" s="184"/>
      <c r="P782" s="539"/>
    </row>
    <row r="783" spans="1:16" x14ac:dyDescent="0.35">
      <c r="A783" s="159"/>
      <c r="B783" s="180">
        <v>2</v>
      </c>
      <c r="C783" s="534" t="s">
        <v>1072</v>
      </c>
      <c r="D783" s="535">
        <v>1999.9999999999998</v>
      </c>
      <c r="E783" s="380">
        <f>[1]!Table32353[[#This Row],[Mức giá theo Quyết định 46/2019/ QĐ-UBND]]*1.1</f>
        <v>2200</v>
      </c>
      <c r="F783" s="380">
        <f>[1]!Table32353[[#This Row],[Mức giá theo Quyết định 46/2019/ QĐ-UBND]]*1.3</f>
        <v>2600</v>
      </c>
      <c r="G783" s="127">
        <v>8000</v>
      </c>
      <c r="H783" s="536">
        <f>ROUND([1]!Table32353[[#This Row],[Mức giá theo Quyết định 46/2019/ QĐ-UBND]]*1.35,-2)</f>
        <v>2700</v>
      </c>
      <c r="I783" s="536">
        <f>ROUND([1]!Table32353[[#This Row],[Giá đất ở điều chỉnh, bổ sung]]*0.7,0)</f>
        <v>1890</v>
      </c>
      <c r="J783" s="373">
        <f>[1]!Table32353[[#This Row],[Giá đất ở điều chỉnh, bổ sung]]/[1]!Table32353[[#This Row],[Mức giá theo Quyết định 46/2019/ QĐ-UBND]]</f>
        <v>1.35</v>
      </c>
      <c r="K783" s="540" t="s">
        <v>91</v>
      </c>
      <c r="L783" s="540">
        <f>[1]!Table32353[[#This Row],[Giá đất ở điều chỉnh, bổ sung]]/[1]!Table32353[[#This Row],[Mức giá theo Quyết định 46/2019/ QĐ-UBND]]</f>
        <v>1.35</v>
      </c>
      <c r="M783" s="538"/>
      <c r="N783" s="154"/>
      <c r="O783" s="154"/>
      <c r="P783" s="539"/>
    </row>
    <row r="784" spans="1:16" ht="45" x14ac:dyDescent="0.35">
      <c r="A784" s="159"/>
      <c r="B784" s="392" t="s">
        <v>1073</v>
      </c>
      <c r="C784" s="529" t="s">
        <v>1074</v>
      </c>
      <c r="D784" s="530"/>
      <c r="E784" s="380">
        <f>[1]!Table32353[[#This Row],[Mức giá theo Quyết định 46/2019/ QĐ-UBND]]*1.1</f>
        <v>0</v>
      </c>
      <c r="F784" s="380"/>
      <c r="G784" s="127"/>
      <c r="H784" s="536"/>
      <c r="I784" s="536"/>
      <c r="J784" s="373"/>
      <c r="K784" s="537"/>
      <c r="L784" s="537"/>
      <c r="M784" s="532"/>
      <c r="N784" s="184"/>
      <c r="O784" s="184"/>
      <c r="P784" s="533"/>
    </row>
    <row r="785" spans="1:16" ht="31" x14ac:dyDescent="0.35">
      <c r="A785" s="159"/>
      <c r="B785" s="180">
        <v>1</v>
      </c>
      <c r="C785" s="534" t="s">
        <v>1075</v>
      </c>
      <c r="D785" s="535">
        <v>4500</v>
      </c>
      <c r="E785" s="380">
        <f>[1]!Table32353[[#This Row],[Mức giá theo Quyết định 46/2019/ QĐ-UBND]]*1.1</f>
        <v>4950</v>
      </c>
      <c r="F785" s="380">
        <f>[1]!Table32353[[#This Row],[Mức giá theo Quyết định 46/2019/ QĐ-UBND]]*1.3</f>
        <v>5850</v>
      </c>
      <c r="G785" s="127">
        <v>22500</v>
      </c>
      <c r="H785" s="536">
        <f>ROUND([1]!Table32353[[#This Row],[Mức giá theo Quyết định 46/2019/ QĐ-UBND]]*1.35,-2)</f>
        <v>6100</v>
      </c>
      <c r="I785" s="536">
        <f>ROUND([1]!Table32353[[#This Row],[Giá đất ở điều chỉnh, bổ sung]]*0.7,0)</f>
        <v>4270</v>
      </c>
      <c r="J785" s="373">
        <f>[1]!Table32353[[#This Row],[Giá đất ở điều chỉnh, bổ sung]]/[1]!Table32353[[#This Row],[Mức giá theo Quyết định 46/2019/ QĐ-UBND]]</f>
        <v>1.3555555555555556</v>
      </c>
      <c r="K785" s="540" t="s">
        <v>91</v>
      </c>
      <c r="L785" s="540">
        <f>[1]!Table32353[[#This Row],[Giá đất ở điều chỉnh, bổ sung]]/[1]!Table32353[[#This Row],[Mức giá theo Quyết định 46/2019/ QĐ-UBND]]</f>
        <v>1.3555555555555556</v>
      </c>
      <c r="M785" s="538"/>
      <c r="N785" s="184"/>
      <c r="O785" s="184"/>
      <c r="P785" s="539"/>
    </row>
    <row r="786" spans="1:16" ht="31" x14ac:dyDescent="0.35">
      <c r="A786" s="159"/>
      <c r="B786" s="180">
        <v>2</v>
      </c>
      <c r="C786" s="534" t="s">
        <v>1076</v>
      </c>
      <c r="D786" s="535">
        <v>3999.9999999999995</v>
      </c>
      <c r="E786" s="380">
        <f>[1]!Table32353[[#This Row],[Mức giá theo Quyết định 46/2019/ QĐ-UBND]]*1.1</f>
        <v>4400</v>
      </c>
      <c r="F786" s="380">
        <f>[1]!Table32353[[#This Row],[Mức giá theo Quyết định 46/2019/ QĐ-UBND]]*1.3</f>
        <v>5200</v>
      </c>
      <c r="G786" s="127">
        <v>20000</v>
      </c>
      <c r="H786" s="536">
        <f>ROUND([1]!Table32353[[#This Row],[Mức giá theo Quyết định 46/2019/ QĐ-UBND]]*1.35,-2)</f>
        <v>5400</v>
      </c>
      <c r="I786" s="536">
        <f>ROUND([1]!Table32353[[#This Row],[Giá đất ở điều chỉnh, bổ sung]]*0.7,0)</f>
        <v>3780</v>
      </c>
      <c r="J786" s="373">
        <f>[1]!Table32353[[#This Row],[Giá đất ở điều chỉnh, bổ sung]]/[1]!Table32353[[#This Row],[Mức giá theo Quyết định 46/2019/ QĐ-UBND]]</f>
        <v>1.35</v>
      </c>
      <c r="K786" s="540" t="s">
        <v>91</v>
      </c>
      <c r="L786" s="540">
        <f>[1]!Table32353[[#This Row],[Giá đất ở điều chỉnh, bổ sung]]/[1]!Table32353[[#This Row],[Mức giá theo Quyết định 46/2019/ QĐ-UBND]]</f>
        <v>1.35</v>
      </c>
      <c r="M786" s="538"/>
      <c r="N786" s="184"/>
      <c r="O786" s="184"/>
      <c r="P786" s="539"/>
    </row>
    <row r="787" spans="1:16" ht="46.5" x14ac:dyDescent="0.35">
      <c r="A787" s="159"/>
      <c r="B787" s="180">
        <v>3</v>
      </c>
      <c r="C787" s="534" t="s">
        <v>1077</v>
      </c>
      <c r="D787" s="535">
        <v>2500</v>
      </c>
      <c r="E787" s="380">
        <f>[1]!Table32353[[#This Row],[Mức giá theo Quyết định 46/2019/ QĐ-UBND]]*1.1</f>
        <v>2750</v>
      </c>
      <c r="F787" s="380">
        <f>[1]!Table32353[[#This Row],[Mức giá theo Quyết định 46/2019/ QĐ-UBND]]*1.3</f>
        <v>3250</v>
      </c>
      <c r="G787" s="127">
        <v>12500</v>
      </c>
      <c r="H787" s="536">
        <f>ROUND([1]!Table32353[[#This Row],[Mức giá theo Quyết định 46/2019/ QĐ-UBND]]*1.35,-2)</f>
        <v>3400</v>
      </c>
      <c r="I787" s="536">
        <f>ROUND([1]!Table32353[[#This Row],[Giá đất ở điều chỉnh, bổ sung]]*0.7,0)</f>
        <v>2380</v>
      </c>
      <c r="J787" s="373">
        <f>[1]!Table32353[[#This Row],[Giá đất ở điều chỉnh, bổ sung]]/[1]!Table32353[[#This Row],[Mức giá theo Quyết định 46/2019/ QĐ-UBND]]</f>
        <v>1.36</v>
      </c>
      <c r="K787" s="540" t="s">
        <v>91</v>
      </c>
      <c r="L787" s="540">
        <f>[1]!Table32353[[#This Row],[Giá đất ở điều chỉnh, bổ sung]]/[1]!Table32353[[#This Row],[Mức giá theo Quyết định 46/2019/ QĐ-UBND]]</f>
        <v>1.36</v>
      </c>
      <c r="M787" s="538"/>
      <c r="N787" s="184"/>
      <c r="O787" s="184"/>
      <c r="P787" s="539"/>
    </row>
    <row r="788" spans="1:16" ht="31" x14ac:dyDescent="0.35">
      <c r="A788" s="159"/>
      <c r="B788" s="180">
        <v>4</v>
      </c>
      <c r="C788" s="534" t="s">
        <v>1078</v>
      </c>
      <c r="D788" s="535">
        <v>3999.9999999999995</v>
      </c>
      <c r="E788" s="380">
        <f>[1]!Table32353[[#This Row],[Mức giá theo Quyết định 46/2019/ QĐ-UBND]]*1.1</f>
        <v>4400</v>
      </c>
      <c r="F788" s="380">
        <f>[1]!Table32353[[#This Row],[Mức giá theo Quyết định 46/2019/ QĐ-UBND]]*1.3</f>
        <v>5200</v>
      </c>
      <c r="G788" s="127">
        <v>20000</v>
      </c>
      <c r="H788" s="536">
        <f>ROUND([1]!Table32353[[#This Row],[Mức giá theo Quyết định 46/2019/ QĐ-UBND]]*1.35,-2)</f>
        <v>5400</v>
      </c>
      <c r="I788" s="536">
        <f>ROUND([1]!Table32353[[#This Row],[Giá đất ở điều chỉnh, bổ sung]]*0.7,0)</f>
        <v>3780</v>
      </c>
      <c r="J788" s="373">
        <f>[1]!Table32353[[#This Row],[Giá đất ở điều chỉnh, bổ sung]]/[1]!Table32353[[#This Row],[Mức giá theo Quyết định 46/2019/ QĐ-UBND]]</f>
        <v>1.35</v>
      </c>
      <c r="K788" s="540" t="s">
        <v>91</v>
      </c>
      <c r="L788" s="540">
        <f>[1]!Table32353[[#This Row],[Giá đất ở điều chỉnh, bổ sung]]/[1]!Table32353[[#This Row],[Mức giá theo Quyết định 46/2019/ QĐ-UBND]]</f>
        <v>1.35</v>
      </c>
      <c r="M788" s="538"/>
      <c r="N788" s="184"/>
      <c r="O788" s="184"/>
      <c r="P788" s="539"/>
    </row>
    <row r="789" spans="1:16" ht="31" x14ac:dyDescent="0.35">
      <c r="A789" s="159"/>
      <c r="B789" s="180">
        <v>5</v>
      </c>
      <c r="C789" s="534" t="s">
        <v>1079</v>
      </c>
      <c r="D789" s="535">
        <v>4500</v>
      </c>
      <c r="E789" s="380">
        <f>[1]!Table32353[[#This Row],[Mức giá theo Quyết định 46/2019/ QĐ-UBND]]*1.1</f>
        <v>4950</v>
      </c>
      <c r="F789" s="380">
        <f>[1]!Table32353[[#This Row],[Mức giá theo Quyết định 46/2019/ QĐ-UBND]]*1.3</f>
        <v>5850</v>
      </c>
      <c r="G789" s="127">
        <v>22500</v>
      </c>
      <c r="H789" s="536">
        <f>ROUND([1]!Table32353[[#This Row],[Mức giá theo Quyết định 46/2019/ QĐ-UBND]]*1.35,-2)</f>
        <v>6100</v>
      </c>
      <c r="I789" s="536">
        <f>ROUND([1]!Table32353[[#This Row],[Giá đất ở điều chỉnh, bổ sung]]*0.7,0)</f>
        <v>4270</v>
      </c>
      <c r="J789" s="373">
        <f>[1]!Table32353[[#This Row],[Giá đất ở điều chỉnh, bổ sung]]/[1]!Table32353[[#This Row],[Mức giá theo Quyết định 46/2019/ QĐ-UBND]]</f>
        <v>1.3555555555555556</v>
      </c>
      <c r="K789" s="540" t="s">
        <v>91</v>
      </c>
      <c r="L789" s="540">
        <f>[1]!Table32353[[#This Row],[Giá đất ở điều chỉnh, bổ sung]]/[1]!Table32353[[#This Row],[Mức giá theo Quyết định 46/2019/ QĐ-UBND]]</f>
        <v>1.3555555555555556</v>
      </c>
      <c r="M789" s="538"/>
      <c r="N789" s="184"/>
      <c r="O789" s="184"/>
      <c r="P789" s="539"/>
    </row>
    <row r="790" spans="1:16" x14ac:dyDescent="0.35">
      <c r="A790" s="159"/>
      <c r="B790" s="180"/>
      <c r="C790" s="529" t="s">
        <v>16</v>
      </c>
      <c r="D790" s="530"/>
      <c r="E790" s="380">
        <f>[1]!Table32353[[#This Row],[Mức giá theo Quyết định 46/2019/ QĐ-UBND]]*1.1</f>
        <v>0</v>
      </c>
      <c r="F790" s="380"/>
      <c r="G790" s="127"/>
      <c r="H790" s="536"/>
      <c r="I790" s="536"/>
      <c r="J790" s="373"/>
      <c r="K790" s="537"/>
      <c r="L790" s="537"/>
      <c r="M790" s="538"/>
      <c r="N790" s="184"/>
      <c r="O790" s="184"/>
      <c r="P790" s="539"/>
    </row>
    <row r="791" spans="1:16" ht="31" x14ac:dyDescent="0.35">
      <c r="A791" s="159"/>
      <c r="B791" s="180">
        <v>1</v>
      </c>
      <c r="C791" s="534" t="s">
        <v>1080</v>
      </c>
      <c r="D791" s="535"/>
      <c r="E791" s="380">
        <f>[1]!Table32353[[#This Row],[Mức giá theo Quyết định 46/2019/ QĐ-UBND]]*1.1</f>
        <v>0</v>
      </c>
      <c r="F791" s="380"/>
      <c r="G791" s="127"/>
      <c r="H791" s="536"/>
      <c r="I791" s="536"/>
      <c r="J791" s="373"/>
      <c r="K791" s="537"/>
      <c r="L791" s="537"/>
      <c r="M791" s="538" t="s">
        <v>1082</v>
      </c>
      <c r="N791" s="184"/>
      <c r="O791" s="184"/>
      <c r="P791" s="539" t="s">
        <v>1081</v>
      </c>
    </row>
    <row r="792" spans="1:16" x14ac:dyDescent="0.35">
      <c r="A792" s="159"/>
      <c r="B792" s="180" t="s">
        <v>67</v>
      </c>
      <c r="C792" s="534" t="s">
        <v>732</v>
      </c>
      <c r="D792" s="535">
        <v>3999.9999999999995</v>
      </c>
      <c r="E792" s="380">
        <f>[1]!Table32353[[#This Row],[Mức giá theo Quyết định 46/2019/ QĐ-UBND]]*1.1</f>
        <v>4400</v>
      </c>
      <c r="F792" s="380">
        <f>[1]!Table32353[[#This Row],[Mức giá theo Quyết định 46/2019/ QĐ-UBND]]*1.3</f>
        <v>5200</v>
      </c>
      <c r="G792" s="127">
        <v>16000</v>
      </c>
      <c r="H792" s="536">
        <f>ROUND([1]!Table32353[[#This Row],[Mức giá theo Quyết định 46/2019/ QĐ-UBND]]*1.3,-2)</f>
        <v>5200</v>
      </c>
      <c r="I792" s="536">
        <f>ROUND([1]!Table32353[[#This Row],[Giá đất ở điều chỉnh, bổ sung]]*0.7,0)</f>
        <v>3640</v>
      </c>
      <c r="J792" s="373">
        <f>[1]!Table32353[[#This Row],[Giá đất ở điều chỉnh, bổ sung]]/[1]!Table32353[[#This Row],[Mức giá theo Quyết định 46/2019/ QĐ-UBND]]</f>
        <v>1.3</v>
      </c>
      <c r="K792" s="537"/>
      <c r="L792" s="537">
        <f>[1]!Table32353[[#This Row],[Giá đất ở điều chỉnh, bổ sung]]/[1]!Table32353[[#This Row],[Mức giá theo Quyết định 46/2019/ QĐ-UBND]]</f>
        <v>1.3</v>
      </c>
      <c r="M792" s="538"/>
      <c r="N792" s="184"/>
      <c r="O792" s="184"/>
      <c r="P792" s="539"/>
    </row>
    <row r="793" spans="1:16" ht="84" x14ac:dyDescent="0.35">
      <c r="A793" s="159"/>
      <c r="B793" s="180" t="s">
        <v>69</v>
      </c>
      <c r="C793" s="534" t="s">
        <v>1083</v>
      </c>
      <c r="D793" s="535">
        <v>3500</v>
      </c>
      <c r="E793" s="380">
        <f>[1]!Table32353[[#This Row],[Mức giá theo Quyết định 46/2019/ QĐ-UBND]]*1.1</f>
        <v>3850.0000000000005</v>
      </c>
      <c r="F793" s="380">
        <f>[1]!Table32353[[#This Row],[Mức giá theo Quyết định 46/2019/ QĐ-UBND]]*1.3</f>
        <v>4550</v>
      </c>
      <c r="G793" s="127">
        <v>14000</v>
      </c>
      <c r="H793" s="536">
        <f>ROUND([1]!Table32353[[#This Row],[Mức giá theo Quyết định 46/2019/ QĐ-UBND]]*1.3,-2)</f>
        <v>4600</v>
      </c>
      <c r="I793" s="536">
        <f>ROUND([1]!Table32353[[#This Row],[Giá đất ở điều chỉnh, bổ sung]]*0.7,0)</f>
        <v>3220</v>
      </c>
      <c r="J793" s="373">
        <f>[1]!Table32353[[#This Row],[Giá đất ở điều chỉnh, bổ sung]]/[1]!Table32353[[#This Row],[Mức giá theo Quyết định 46/2019/ QĐ-UBND]]</f>
        <v>1.3142857142857143</v>
      </c>
      <c r="K793" s="537"/>
      <c r="L793" s="537">
        <f>[1]!Table32353[[#This Row],[Giá đất ở điều chỉnh, bổ sung]]/[1]!Table32353[[#This Row],[Mức giá theo Quyết định 46/2019/ QĐ-UBND]]</f>
        <v>1.3142857142857143</v>
      </c>
      <c r="M793" s="538" t="s">
        <v>1084</v>
      </c>
      <c r="N793" s="184"/>
      <c r="O793" s="184"/>
      <c r="P793" s="539" t="s">
        <v>5552</v>
      </c>
    </row>
    <row r="794" spans="1:16" ht="31" x14ac:dyDescent="0.35">
      <c r="A794" s="159"/>
      <c r="B794" s="180">
        <v>2</v>
      </c>
      <c r="C794" s="125" t="s">
        <v>1085</v>
      </c>
      <c r="D794" s="535"/>
      <c r="E794" s="380"/>
      <c r="F794" s="380"/>
      <c r="G794" s="127">
        <v>12000</v>
      </c>
      <c r="H794" s="536">
        <f>H796</f>
        <v>3900</v>
      </c>
      <c r="I794" s="536">
        <f>ROUND([1]!Table32353[[#This Row],[Giá đất ở điều chỉnh, bổ sung]]*0.7,0)</f>
        <v>2730</v>
      </c>
      <c r="J794" s="373" t="e">
        <f>[1]!Table32353[[#This Row],[Giá đất ở điều chỉnh, bổ sung]]/[1]!Table32353[[#This Row],[Mức giá theo Quyết định 46/2019/ QĐ-UBND]]</f>
        <v>#DIV/0!</v>
      </c>
      <c r="K794" s="537"/>
      <c r="L794" s="537"/>
      <c r="M794" s="538" t="s">
        <v>1086</v>
      </c>
      <c r="N794" s="184"/>
      <c r="O794" s="184"/>
      <c r="P794" s="539" t="s">
        <v>1086</v>
      </c>
    </row>
    <row r="795" spans="1:16" ht="31" x14ac:dyDescent="0.35">
      <c r="A795" s="159"/>
      <c r="B795" s="180">
        <v>3</v>
      </c>
      <c r="C795" s="549" t="s">
        <v>1087</v>
      </c>
      <c r="D795" s="550"/>
      <c r="E795" s="380"/>
      <c r="F795" s="380"/>
      <c r="G795" s="127">
        <v>15000</v>
      </c>
      <c r="H795" s="536">
        <f>H797</f>
        <v>4300</v>
      </c>
      <c r="I795" s="536">
        <f>ROUND([1]!Table32353[[#This Row],[Giá đất ở điều chỉnh, bổ sung]]*0.7,0)</f>
        <v>3010</v>
      </c>
      <c r="J795" s="373" t="e">
        <f>[1]!Table32353[[#This Row],[Giá đất ở điều chỉnh, bổ sung]]/[1]!Table32353[[#This Row],[Mức giá theo Quyết định 46/2019/ QĐ-UBND]]</f>
        <v>#DIV/0!</v>
      </c>
      <c r="K795" s="537"/>
      <c r="L795" s="537"/>
      <c r="M795" s="538" t="s">
        <v>1088</v>
      </c>
      <c r="N795" s="184"/>
      <c r="O795" s="184"/>
      <c r="P795" s="539" t="s">
        <v>1088</v>
      </c>
    </row>
    <row r="796" spans="1:16" x14ac:dyDescent="0.35">
      <c r="A796" s="159"/>
      <c r="B796" s="180">
        <v>4</v>
      </c>
      <c r="C796" s="534" t="s">
        <v>5423</v>
      </c>
      <c r="D796" s="535">
        <v>3000</v>
      </c>
      <c r="E796" s="380">
        <f>[1]!Table32353[[#This Row],[Mức giá theo Quyết định 46/2019/ QĐ-UBND]]*1.1</f>
        <v>3300.0000000000005</v>
      </c>
      <c r="F796" s="380">
        <f>[1]!Table32353[[#This Row],[Mức giá theo Quyết định 46/2019/ QĐ-UBND]]*1.3</f>
        <v>3900</v>
      </c>
      <c r="G796" s="127">
        <v>12000</v>
      </c>
      <c r="H796" s="536">
        <f>ROUND([1]!Table32353[[#This Row],[Mức giá theo Quyết định 46/2019/ QĐ-UBND]]*1.3,-2)</f>
        <v>3900</v>
      </c>
      <c r="I796" s="536">
        <f>ROUND([1]!Table32353[[#This Row],[Giá đất ở điều chỉnh, bổ sung]]*0.7,0)</f>
        <v>2730</v>
      </c>
      <c r="J796" s="373">
        <f>[1]!Table32353[[#This Row],[Giá đất ở điều chỉnh, bổ sung]]/[1]!Table32353[[#This Row],[Mức giá theo Quyết định 46/2019/ QĐ-UBND]]</f>
        <v>1.3</v>
      </c>
      <c r="K796" s="537"/>
      <c r="L796" s="537">
        <f>[1]!Table32353[[#This Row],[Giá đất ở điều chỉnh, bổ sung]]/[1]!Table32353[[#This Row],[Mức giá theo Quyết định 46/2019/ QĐ-UBND]]</f>
        <v>1.3</v>
      </c>
      <c r="M796" s="538"/>
      <c r="N796" s="184"/>
      <c r="O796" s="184"/>
      <c r="P796" s="539"/>
    </row>
    <row r="797" spans="1:16" ht="31" x14ac:dyDescent="0.35">
      <c r="A797" s="159"/>
      <c r="B797" s="180">
        <v>5</v>
      </c>
      <c r="C797" s="534" t="s">
        <v>1089</v>
      </c>
      <c r="D797" s="535">
        <v>3200</v>
      </c>
      <c r="E797" s="380">
        <f>[1]!Table32353[[#This Row],[Mức giá theo Quyết định 46/2019/ QĐ-UBND]]*1.1</f>
        <v>3520.0000000000005</v>
      </c>
      <c r="F797" s="380">
        <f>[1]!Table32353[[#This Row],[Mức giá theo Quyết định 46/2019/ QĐ-UBND]]*1.3</f>
        <v>4160</v>
      </c>
      <c r="G797" s="127">
        <v>12800</v>
      </c>
      <c r="H797" s="536">
        <f>ROUND([1]!Table32353[[#This Row],[Mức giá theo Quyết định 46/2019/ QĐ-UBND]]*1.35,-2)</f>
        <v>4300</v>
      </c>
      <c r="I797" s="536">
        <f>ROUND([1]!Table32353[[#This Row],[Giá đất ở điều chỉnh, bổ sung]]*0.7,0)</f>
        <v>3010</v>
      </c>
      <c r="J797" s="373">
        <f>[1]!Table32353[[#This Row],[Giá đất ở điều chỉnh, bổ sung]]/[1]!Table32353[[#This Row],[Mức giá theo Quyết định 46/2019/ QĐ-UBND]]</f>
        <v>1.34375</v>
      </c>
      <c r="K797" s="540" t="s">
        <v>91</v>
      </c>
      <c r="L797" s="540">
        <f>[1]!Table32353[[#This Row],[Giá đất ở điều chỉnh, bổ sung]]/[1]!Table32353[[#This Row],[Mức giá theo Quyết định 46/2019/ QĐ-UBND]]</f>
        <v>1.34375</v>
      </c>
      <c r="M797" s="538"/>
      <c r="N797" s="184"/>
      <c r="O797" s="184"/>
      <c r="P797" s="539"/>
    </row>
    <row r="798" spans="1:16" x14ac:dyDescent="0.35">
      <c r="A798" s="159"/>
      <c r="B798" s="180">
        <v>6</v>
      </c>
      <c r="C798" s="534" t="s">
        <v>1090</v>
      </c>
      <c r="D798" s="535"/>
      <c r="E798" s="380">
        <f>[1]!Table32353[[#This Row],[Mức giá theo Quyết định 46/2019/ QĐ-UBND]]*1.1</f>
        <v>0</v>
      </c>
      <c r="F798" s="380"/>
      <c r="G798" s="127"/>
      <c r="H798" s="536"/>
      <c r="I798" s="536"/>
      <c r="J798" s="373"/>
      <c r="K798" s="537"/>
      <c r="L798" s="537"/>
      <c r="M798" s="538" t="s">
        <v>1092</v>
      </c>
      <c r="N798" s="184"/>
      <c r="O798" s="184"/>
      <c r="P798" s="539" t="s">
        <v>1091</v>
      </c>
    </row>
    <row r="799" spans="1:16" x14ac:dyDescent="0.35">
      <c r="A799" s="159"/>
      <c r="B799" s="180" t="s">
        <v>32</v>
      </c>
      <c r="C799" s="534" t="s">
        <v>1093</v>
      </c>
      <c r="D799" s="535">
        <v>2700</v>
      </c>
      <c r="E799" s="380">
        <f>[1]!Table32353[[#This Row],[Mức giá theo Quyết định 46/2019/ QĐ-UBND]]*1.1</f>
        <v>2970.0000000000005</v>
      </c>
      <c r="F799" s="380">
        <f>[1]!Table32353[[#This Row],[Mức giá theo Quyết định 46/2019/ QĐ-UBND]]*1.3</f>
        <v>3510</v>
      </c>
      <c r="G799" s="127">
        <v>10800</v>
      </c>
      <c r="H799" s="536">
        <f>ROUND([1]!Table32353[[#This Row],[Mức giá theo Quyết định 46/2019/ QĐ-UBND]]*1.3,-2)</f>
        <v>3500</v>
      </c>
      <c r="I799" s="536">
        <f>ROUND([1]!Table32353[[#This Row],[Giá đất ở điều chỉnh, bổ sung]]*0.7,0)</f>
        <v>2450</v>
      </c>
      <c r="J799" s="373">
        <f>[1]!Table32353[[#This Row],[Giá đất ở điều chỉnh, bổ sung]]/[1]!Table32353[[#This Row],[Mức giá theo Quyết định 46/2019/ QĐ-UBND]]</f>
        <v>1.2962962962962963</v>
      </c>
      <c r="K799" s="537"/>
      <c r="L799" s="537">
        <f>[1]!Table32353[[#This Row],[Giá đất ở điều chỉnh, bổ sung]]/[1]!Table32353[[#This Row],[Mức giá theo Quyết định 46/2019/ QĐ-UBND]]</f>
        <v>1.2962962962962963</v>
      </c>
      <c r="M799" s="538" t="s">
        <v>1092</v>
      </c>
      <c r="N799" s="184"/>
      <c r="O799" s="184"/>
      <c r="P799" s="539" t="s">
        <v>1091</v>
      </c>
    </row>
    <row r="800" spans="1:16" x14ac:dyDescent="0.35">
      <c r="A800" s="159"/>
      <c r="B800" s="180" t="s">
        <v>35</v>
      </c>
      <c r="C800" s="534" t="s">
        <v>1094</v>
      </c>
      <c r="D800" s="535">
        <v>2200</v>
      </c>
      <c r="E800" s="380">
        <f>[1]!Table32353[[#This Row],[Mức giá theo Quyết định 46/2019/ QĐ-UBND]]*1.1</f>
        <v>2420</v>
      </c>
      <c r="F800" s="380">
        <f>[1]!Table32353[[#This Row],[Mức giá theo Quyết định 46/2019/ QĐ-UBND]]*1.3</f>
        <v>2860</v>
      </c>
      <c r="G800" s="127">
        <v>8800</v>
      </c>
      <c r="H800" s="536">
        <f>ROUND([1]!Table32353[[#This Row],[Mức giá theo Quyết định 46/2019/ QĐ-UBND]]*1.3,-2)</f>
        <v>2900</v>
      </c>
      <c r="I800" s="536">
        <f>ROUND([1]!Table32353[[#This Row],[Giá đất ở điều chỉnh, bổ sung]]*0.7,0)</f>
        <v>2030</v>
      </c>
      <c r="J800" s="373">
        <f>[1]!Table32353[[#This Row],[Giá đất ở điều chỉnh, bổ sung]]/[1]!Table32353[[#This Row],[Mức giá theo Quyết định 46/2019/ QĐ-UBND]]</f>
        <v>1.3181818181818181</v>
      </c>
      <c r="K800" s="537"/>
      <c r="L800" s="537">
        <f>[1]!Table32353[[#This Row],[Giá đất ở điều chỉnh, bổ sung]]/[1]!Table32353[[#This Row],[Mức giá theo Quyết định 46/2019/ QĐ-UBND]]</f>
        <v>1.3181818181818181</v>
      </c>
      <c r="M800" s="538"/>
      <c r="N800" s="184"/>
      <c r="O800" s="184"/>
      <c r="P800" s="539"/>
    </row>
    <row r="801" spans="1:16" ht="31" x14ac:dyDescent="0.35">
      <c r="A801" s="159"/>
      <c r="B801" s="180">
        <v>8</v>
      </c>
      <c r="C801" s="534" t="s">
        <v>1095</v>
      </c>
      <c r="D801" s="535">
        <v>2700</v>
      </c>
      <c r="E801" s="380">
        <f>[1]!Table32353[[#This Row],[Mức giá theo Quyết định 46/2019/ QĐ-UBND]]*1.1</f>
        <v>2970.0000000000005</v>
      </c>
      <c r="F801" s="380">
        <f>[1]!Table32353[[#This Row],[Mức giá theo Quyết định 46/2019/ QĐ-UBND]]*1.3</f>
        <v>3510</v>
      </c>
      <c r="G801" s="127">
        <v>10800</v>
      </c>
      <c r="H801" s="536">
        <f>ROUND([1]!Table32353[[#This Row],[Mức giá theo Quyết định 46/2019/ QĐ-UBND]]*1.3,-2)</f>
        <v>3500</v>
      </c>
      <c r="I801" s="536">
        <f>ROUND([1]!Table32353[[#This Row],[Giá đất ở điều chỉnh, bổ sung]]*0.7,0)</f>
        <v>2450</v>
      </c>
      <c r="J801" s="373">
        <f>[1]!Table32353[[#This Row],[Giá đất ở điều chỉnh, bổ sung]]/[1]!Table32353[[#This Row],[Mức giá theo Quyết định 46/2019/ QĐ-UBND]]</f>
        <v>1.2962962962962963</v>
      </c>
      <c r="K801" s="537"/>
      <c r="L801" s="537">
        <f>[1]!Table32353[[#This Row],[Giá đất ở điều chỉnh, bổ sung]]/[1]!Table32353[[#This Row],[Mức giá theo Quyết định 46/2019/ QĐ-UBND]]</f>
        <v>1.2962962962962963</v>
      </c>
      <c r="M801" s="538"/>
      <c r="N801" s="184"/>
      <c r="O801" s="184"/>
      <c r="P801" s="539"/>
    </row>
    <row r="802" spans="1:16" x14ac:dyDescent="0.35">
      <c r="A802" s="159"/>
      <c r="B802" s="180">
        <v>9</v>
      </c>
      <c r="C802" s="534" t="s">
        <v>1096</v>
      </c>
      <c r="D802" s="535">
        <v>2300</v>
      </c>
      <c r="E802" s="380">
        <f>[1]!Table32353[[#This Row],[Mức giá theo Quyết định 46/2019/ QĐ-UBND]]*1.1</f>
        <v>2530</v>
      </c>
      <c r="F802" s="380">
        <f>[1]!Table32353[[#This Row],[Mức giá theo Quyết định 46/2019/ QĐ-UBND]]*1.3</f>
        <v>2990</v>
      </c>
      <c r="G802" s="127">
        <v>9200</v>
      </c>
      <c r="H802" s="536">
        <f>ROUND([1]!Table32353[[#This Row],[Mức giá theo Quyết định 46/2019/ QĐ-UBND]]*1.35,-2)</f>
        <v>3100</v>
      </c>
      <c r="I802" s="536">
        <f>ROUND([1]!Table32353[[#This Row],[Giá đất ở điều chỉnh, bổ sung]]*0.7,0)</f>
        <v>2170</v>
      </c>
      <c r="J802" s="373">
        <f>[1]!Table32353[[#This Row],[Giá đất ở điều chỉnh, bổ sung]]/[1]!Table32353[[#This Row],[Mức giá theo Quyết định 46/2019/ QĐ-UBND]]</f>
        <v>1.3478260869565217</v>
      </c>
      <c r="K802" s="540" t="s">
        <v>91</v>
      </c>
      <c r="L802" s="540">
        <f>[1]!Table32353[[#This Row],[Giá đất ở điều chỉnh, bổ sung]]/[1]!Table32353[[#This Row],[Mức giá theo Quyết định 46/2019/ QĐ-UBND]]</f>
        <v>1.3478260869565217</v>
      </c>
      <c r="M802" s="538"/>
      <c r="N802" s="184"/>
      <c r="O802" s="184"/>
      <c r="P802" s="539"/>
    </row>
    <row r="803" spans="1:16" ht="31" x14ac:dyDescent="0.35">
      <c r="A803" s="159"/>
      <c r="B803" s="180">
        <v>10</v>
      </c>
      <c r="C803" s="534" t="s">
        <v>1097</v>
      </c>
      <c r="D803" s="535">
        <v>2700</v>
      </c>
      <c r="E803" s="380">
        <f>[1]!Table32353[[#This Row],[Mức giá theo Quyết định 46/2019/ QĐ-UBND]]*1.1</f>
        <v>2970.0000000000005</v>
      </c>
      <c r="F803" s="380">
        <f>[1]!Table32353[[#This Row],[Mức giá theo Quyết định 46/2019/ QĐ-UBND]]*1.3</f>
        <v>3510</v>
      </c>
      <c r="G803" s="127">
        <v>13500</v>
      </c>
      <c r="H803" s="536">
        <f>ROUND([1]!Table32353[[#This Row],[Mức giá theo Quyết định 46/2019/ QĐ-UBND]]*1.3,-2)</f>
        <v>3500</v>
      </c>
      <c r="I803" s="536">
        <f>ROUND([1]!Table32353[[#This Row],[Giá đất ở điều chỉnh, bổ sung]]*0.7,0)</f>
        <v>2450</v>
      </c>
      <c r="J803" s="373">
        <f>[1]!Table32353[[#This Row],[Giá đất ở điều chỉnh, bổ sung]]/[1]!Table32353[[#This Row],[Mức giá theo Quyết định 46/2019/ QĐ-UBND]]</f>
        <v>1.2962962962962963</v>
      </c>
      <c r="K803" s="537"/>
      <c r="L803" s="537">
        <f>[1]!Table32353[[#This Row],[Giá đất ở điều chỉnh, bổ sung]]/[1]!Table32353[[#This Row],[Mức giá theo Quyết định 46/2019/ QĐ-UBND]]</f>
        <v>1.2962962962962963</v>
      </c>
      <c r="M803" s="538"/>
      <c r="N803" s="154"/>
      <c r="O803" s="154"/>
      <c r="P803" s="539"/>
    </row>
    <row r="804" spans="1:16" ht="45" x14ac:dyDescent="0.35">
      <c r="A804" s="159"/>
      <c r="B804" s="392" t="s">
        <v>1098</v>
      </c>
      <c r="C804" s="529" t="s">
        <v>5424</v>
      </c>
      <c r="D804" s="530"/>
      <c r="E804" s="380">
        <f>[1]!Table32353[[#This Row],[Mức giá theo Quyết định 46/2019/ QĐ-UBND]]*1.1</f>
        <v>0</v>
      </c>
      <c r="F804" s="380"/>
      <c r="G804" s="127"/>
      <c r="H804" s="536"/>
      <c r="I804" s="536"/>
      <c r="J804" s="373"/>
      <c r="K804" s="537"/>
      <c r="L804" s="537"/>
      <c r="M804" s="538" t="s">
        <v>1100</v>
      </c>
      <c r="N804" s="184"/>
      <c r="O804" s="184"/>
      <c r="P804" s="539" t="s">
        <v>5425</v>
      </c>
    </row>
    <row r="805" spans="1:16" x14ac:dyDescent="0.35">
      <c r="A805" s="159"/>
      <c r="B805" s="180">
        <v>1</v>
      </c>
      <c r="C805" s="534" t="s">
        <v>1007</v>
      </c>
      <c r="D805" s="535">
        <v>4200</v>
      </c>
      <c r="E805" s="380">
        <f>[1]!Table32353[[#This Row],[Mức giá theo Quyết định 46/2019/ QĐ-UBND]]*1.1</f>
        <v>4620</v>
      </c>
      <c r="F805" s="380">
        <f>[1]!Table32353[[#This Row],[Mức giá theo Quyết định 46/2019/ QĐ-UBND]]*1.3</f>
        <v>5460</v>
      </c>
      <c r="G805" s="127">
        <v>16800</v>
      </c>
      <c r="H805" s="536">
        <f>ROUND([1]!Table32353[[#This Row],[Mức giá theo Quyết định 46/2019/ QĐ-UBND]]*1.3,-2)</f>
        <v>5500</v>
      </c>
      <c r="I805" s="536">
        <f>ROUND([1]!Table32353[[#This Row],[Giá đất ở điều chỉnh, bổ sung]]*0.7,0)</f>
        <v>3850</v>
      </c>
      <c r="J805" s="373">
        <f>[1]!Table32353[[#This Row],[Giá đất ở điều chỉnh, bổ sung]]/[1]!Table32353[[#This Row],[Mức giá theo Quyết định 46/2019/ QĐ-UBND]]</f>
        <v>1.3095238095238095</v>
      </c>
      <c r="K805" s="537"/>
      <c r="L805" s="537">
        <f>[1]!Table32353[[#This Row],[Giá đất ở điều chỉnh, bổ sung]]/[1]!Table32353[[#This Row],[Mức giá theo Quyết định 46/2019/ QĐ-UBND]]</f>
        <v>1.3095238095238095</v>
      </c>
      <c r="M805" s="538" t="s">
        <v>1101</v>
      </c>
      <c r="N805" s="184" t="s">
        <v>1102</v>
      </c>
      <c r="O805" s="184"/>
      <c r="P805" s="539" t="s">
        <v>1101</v>
      </c>
    </row>
    <row r="806" spans="1:16" x14ac:dyDescent="0.35">
      <c r="A806" s="159"/>
      <c r="B806" s="180">
        <v>2</v>
      </c>
      <c r="C806" s="534" t="s">
        <v>1103</v>
      </c>
      <c r="D806" s="535">
        <v>2700</v>
      </c>
      <c r="E806" s="380">
        <f>[1]!Table32353[[#This Row],[Mức giá theo Quyết định 46/2019/ QĐ-UBND]]*1.1</f>
        <v>2970.0000000000005</v>
      </c>
      <c r="F806" s="380">
        <f>[1]!Table32353[[#This Row],[Mức giá theo Quyết định 46/2019/ QĐ-UBND]]*1.3</f>
        <v>3510</v>
      </c>
      <c r="G806" s="127">
        <v>14200</v>
      </c>
      <c r="H806" s="536">
        <f>ROUND([1]!Table32353[[#This Row],[Mức giá theo Quyết định 46/2019/ QĐ-UBND]]*1.35,-2)</f>
        <v>3600</v>
      </c>
      <c r="I806" s="536">
        <f>ROUND([1]!Table32353[[#This Row],[Giá đất ở điều chỉnh, bổ sung]]*0.7,0)</f>
        <v>2520</v>
      </c>
      <c r="J806" s="373">
        <f>[1]!Table32353[[#This Row],[Giá đất ở điều chỉnh, bổ sung]]/[1]!Table32353[[#This Row],[Mức giá theo Quyết định 46/2019/ QĐ-UBND]]</f>
        <v>1.3333333333333333</v>
      </c>
      <c r="K806" s="537"/>
      <c r="L806" s="537">
        <f>[1]!Table32353[[#This Row],[Giá đất ở điều chỉnh, bổ sung]]/[1]!Table32353[[#This Row],[Mức giá theo Quyết định 46/2019/ QĐ-UBND]]</f>
        <v>1.3333333333333333</v>
      </c>
      <c r="M806" s="538" t="s">
        <v>1101</v>
      </c>
      <c r="N806" s="184"/>
      <c r="O806" s="184"/>
      <c r="P806" s="539" t="s">
        <v>1101</v>
      </c>
    </row>
    <row r="807" spans="1:16" ht="56" x14ac:dyDescent="0.35">
      <c r="A807" s="159"/>
      <c r="B807" s="180">
        <v>3</v>
      </c>
      <c r="C807" s="549" t="s">
        <v>1104</v>
      </c>
      <c r="D807" s="550">
        <v>2700</v>
      </c>
      <c r="E807" s="380">
        <f>[1]!Table32353[[#This Row],[Mức giá theo Quyết định 46/2019/ QĐ-UBND]]*1.1</f>
        <v>2970.0000000000005</v>
      </c>
      <c r="F807" s="380">
        <f>[1]!Table32353[[#This Row],[Mức giá theo Quyết định 46/2019/ QĐ-UBND]]*1.3</f>
        <v>3510</v>
      </c>
      <c r="G807" s="127">
        <v>10800</v>
      </c>
      <c r="H807" s="536">
        <f>ROUND([1]!Table32353[[#This Row],[Mức giá theo Quyết định 46/2019/ QĐ-UBND]]*1.3,-2)</f>
        <v>3500</v>
      </c>
      <c r="I807" s="536">
        <f>ROUND([1]!Table32353[[#This Row],[Giá đất ở điều chỉnh, bổ sung]]*0.7,0)</f>
        <v>2450</v>
      </c>
      <c r="J807" s="373">
        <f>[1]!Table32353[[#This Row],[Giá đất ở điều chỉnh, bổ sung]]/[1]!Table32353[[#This Row],[Mức giá theo Quyết định 46/2019/ QĐ-UBND]]</f>
        <v>1.2962962962962963</v>
      </c>
      <c r="K807" s="537"/>
      <c r="L807" s="537">
        <f>[1]!Table32353[[#This Row],[Giá đất ở điều chỉnh, bổ sung]]/[1]!Table32353[[#This Row],[Mức giá theo Quyết định 46/2019/ QĐ-UBND]]</f>
        <v>1.2962962962962963</v>
      </c>
      <c r="M807" s="538" t="s">
        <v>1106</v>
      </c>
      <c r="N807" s="184"/>
      <c r="O807" s="184"/>
      <c r="P807" s="539" t="s">
        <v>1105</v>
      </c>
    </row>
    <row r="808" spans="1:16" ht="42" x14ac:dyDescent="0.35">
      <c r="A808" s="159"/>
      <c r="B808" s="180">
        <v>4</v>
      </c>
      <c r="C808" s="534" t="s">
        <v>1107</v>
      </c>
      <c r="D808" s="535">
        <v>3799.9999999999995</v>
      </c>
      <c r="E808" s="380">
        <f>[1]!Table32353[[#This Row],[Mức giá theo Quyết định 46/2019/ QĐ-UBND]]*1.1</f>
        <v>4180</v>
      </c>
      <c r="F808" s="380">
        <f>[1]!Table32353[[#This Row],[Mức giá theo Quyết định 46/2019/ QĐ-UBND]]*1.3</f>
        <v>4940</v>
      </c>
      <c r="G808" s="127">
        <v>15200</v>
      </c>
      <c r="H808" s="536">
        <f>ROUND([1]!Table32353[[#This Row],[Mức giá theo Quyết định 46/2019/ QĐ-UBND]]*1.3,-2)</f>
        <v>4900</v>
      </c>
      <c r="I808" s="536">
        <f>ROUND([1]!Table32353[[#This Row],[Giá đất ở điều chỉnh, bổ sung]]*0.7,0)</f>
        <v>3430</v>
      </c>
      <c r="J808" s="373">
        <f>[1]!Table32353[[#This Row],[Giá đất ở điều chỉnh, bổ sung]]/[1]!Table32353[[#This Row],[Mức giá theo Quyết định 46/2019/ QĐ-UBND]]</f>
        <v>1.2894736842105265</v>
      </c>
      <c r="K808" s="537"/>
      <c r="L808" s="537">
        <f>[1]!Table32353[[#This Row],[Giá đất ở điều chỉnh, bổ sung]]/[1]!Table32353[[#This Row],[Mức giá theo Quyết định 46/2019/ QĐ-UBND]]</f>
        <v>1.2894736842105265</v>
      </c>
      <c r="M808" s="538" t="s">
        <v>1100</v>
      </c>
      <c r="N808" s="184"/>
      <c r="O808" s="184"/>
      <c r="P808" s="539" t="s">
        <v>1099</v>
      </c>
    </row>
    <row r="809" spans="1:16" ht="42" x14ac:dyDescent="0.35">
      <c r="A809" s="159"/>
      <c r="B809" s="180">
        <v>5</v>
      </c>
      <c r="C809" s="534" t="s">
        <v>1108</v>
      </c>
      <c r="D809" s="535">
        <v>5400</v>
      </c>
      <c r="E809" s="380">
        <f>[1]!Table32353[[#This Row],[Mức giá theo Quyết định 46/2019/ QĐ-UBND]]*1.1</f>
        <v>5940.0000000000009</v>
      </c>
      <c r="F809" s="380">
        <f>[1]!Table32353[[#This Row],[Mức giá theo Quyết định 46/2019/ QĐ-UBND]]*1.3</f>
        <v>7020</v>
      </c>
      <c r="G809" s="127">
        <v>21600</v>
      </c>
      <c r="H809" s="536">
        <f>ROUND([1]!Table32353[[#This Row],[Mức giá theo Quyết định 46/2019/ QĐ-UBND]]*1.3,-2)</f>
        <v>7000</v>
      </c>
      <c r="I809" s="536">
        <f>ROUND([1]!Table32353[[#This Row],[Giá đất ở điều chỉnh, bổ sung]]*0.7,0)</f>
        <v>4900</v>
      </c>
      <c r="J809" s="373">
        <f>[1]!Table32353[[#This Row],[Giá đất ở điều chỉnh, bổ sung]]/[1]!Table32353[[#This Row],[Mức giá theo Quyết định 46/2019/ QĐ-UBND]]</f>
        <v>1.2962962962962963</v>
      </c>
      <c r="K809" s="537"/>
      <c r="L809" s="537">
        <f>[1]!Table32353[[#This Row],[Giá đất ở điều chỉnh, bổ sung]]/[1]!Table32353[[#This Row],[Mức giá theo Quyết định 46/2019/ QĐ-UBND]]</f>
        <v>1.2962962962962963</v>
      </c>
      <c r="M809" s="538" t="s">
        <v>1100</v>
      </c>
      <c r="N809" s="184"/>
      <c r="O809" s="184"/>
      <c r="P809" s="539" t="s">
        <v>5425</v>
      </c>
    </row>
    <row r="810" spans="1:16" x14ac:dyDescent="0.35">
      <c r="A810" s="159"/>
      <c r="B810" s="180"/>
      <c r="C810" s="529" t="s">
        <v>439</v>
      </c>
      <c r="D810" s="530"/>
      <c r="E810" s="380">
        <f>[1]!Table32353[[#This Row],[Mức giá theo Quyết định 46/2019/ QĐ-UBND]]*1.1</f>
        <v>0</v>
      </c>
      <c r="F810" s="380"/>
      <c r="G810" s="127"/>
      <c r="H810" s="536"/>
      <c r="I810" s="536"/>
      <c r="J810" s="373"/>
      <c r="K810" s="537"/>
      <c r="L810" s="537"/>
      <c r="M810" s="538"/>
      <c r="N810" s="184"/>
      <c r="O810" s="184"/>
      <c r="P810" s="539"/>
    </row>
    <row r="811" spans="1:16" x14ac:dyDescent="0.35">
      <c r="A811" s="159"/>
      <c r="B811" s="180">
        <v>1</v>
      </c>
      <c r="C811" s="534" t="s">
        <v>5426</v>
      </c>
      <c r="D811" s="535">
        <v>2500</v>
      </c>
      <c r="E811" s="380">
        <f>[1]!Table32353[[#This Row],[Mức giá theo Quyết định 46/2019/ QĐ-UBND]]*1.1</f>
        <v>2750</v>
      </c>
      <c r="F811" s="380">
        <f>[1]!Table32353[[#This Row],[Mức giá theo Quyết định 46/2019/ QĐ-UBND]]*1.3</f>
        <v>3250</v>
      </c>
      <c r="G811" s="127">
        <v>7500</v>
      </c>
      <c r="H811" s="536">
        <f>ROUND([1]!Table32353[[#This Row],[Mức giá theo Quyết định 46/2019/ QĐ-UBND]]*1.3,-2)</f>
        <v>3300</v>
      </c>
      <c r="I811" s="536">
        <f>ROUND([1]!Table32353[[#This Row],[Giá đất ở điều chỉnh, bổ sung]]*0.7,0)</f>
        <v>2310</v>
      </c>
      <c r="J811" s="373">
        <f>[1]!Table32353[[#This Row],[Giá đất ở điều chỉnh, bổ sung]]/[1]!Table32353[[#This Row],[Mức giá theo Quyết định 46/2019/ QĐ-UBND]]</f>
        <v>1.32</v>
      </c>
      <c r="K811" s="537"/>
      <c r="L811" s="537">
        <f>[1]!Table32353[[#This Row],[Giá đất ở điều chỉnh, bổ sung]]/[1]!Table32353[[#This Row],[Mức giá theo Quyết định 46/2019/ QĐ-UBND]]</f>
        <v>1.32</v>
      </c>
      <c r="M811" s="538"/>
      <c r="N811" s="184"/>
      <c r="O811" s="184"/>
      <c r="P811" s="539"/>
    </row>
    <row r="812" spans="1:16" x14ac:dyDescent="0.35">
      <c r="A812" s="159"/>
      <c r="B812" s="180">
        <v>2</v>
      </c>
      <c r="C812" s="534" t="s">
        <v>1109</v>
      </c>
      <c r="D812" s="535">
        <v>2500</v>
      </c>
      <c r="E812" s="380">
        <f>[1]!Table32353[[#This Row],[Mức giá theo Quyết định 46/2019/ QĐ-UBND]]*1.1</f>
        <v>2750</v>
      </c>
      <c r="F812" s="380">
        <f>[1]!Table32353[[#This Row],[Mức giá theo Quyết định 46/2019/ QĐ-UBND]]*1.3</f>
        <v>3250</v>
      </c>
      <c r="G812" s="127">
        <v>7500</v>
      </c>
      <c r="H812" s="536">
        <f>ROUND([1]!Table32353[[#This Row],[Mức giá theo Quyết định 46/2019/ QĐ-UBND]]*1.3,-2)</f>
        <v>3300</v>
      </c>
      <c r="I812" s="536">
        <f>ROUND([1]!Table32353[[#This Row],[Giá đất ở điều chỉnh, bổ sung]]*0.7,0)</f>
        <v>2310</v>
      </c>
      <c r="J812" s="373">
        <f>[1]!Table32353[[#This Row],[Giá đất ở điều chỉnh, bổ sung]]/[1]!Table32353[[#This Row],[Mức giá theo Quyết định 46/2019/ QĐ-UBND]]</f>
        <v>1.32</v>
      </c>
      <c r="K812" s="537"/>
      <c r="L812" s="537">
        <f>[1]!Table32353[[#This Row],[Giá đất ở điều chỉnh, bổ sung]]/[1]!Table32353[[#This Row],[Mức giá theo Quyết định 46/2019/ QĐ-UBND]]</f>
        <v>1.32</v>
      </c>
      <c r="M812" s="538"/>
      <c r="N812" s="184"/>
      <c r="O812" s="184"/>
      <c r="P812" s="539"/>
    </row>
    <row r="813" spans="1:16" x14ac:dyDescent="0.35">
      <c r="A813" s="159"/>
      <c r="B813" s="180">
        <v>3</v>
      </c>
      <c r="C813" s="534" t="s">
        <v>1110</v>
      </c>
      <c r="D813" s="535"/>
      <c r="E813" s="380">
        <f>[1]!Table32353[[#This Row],[Mức giá theo Quyết định 46/2019/ QĐ-UBND]]*1.1</f>
        <v>0</v>
      </c>
      <c r="F813" s="380"/>
      <c r="G813" s="127"/>
      <c r="H813" s="536"/>
      <c r="I813" s="536"/>
      <c r="J813" s="373"/>
      <c r="K813" s="537"/>
      <c r="L813" s="537"/>
      <c r="M813" s="538"/>
      <c r="N813" s="184"/>
      <c r="O813" s="184"/>
      <c r="P813" s="539"/>
    </row>
    <row r="814" spans="1:16" x14ac:dyDescent="0.35">
      <c r="A814" s="159"/>
      <c r="B814" s="180" t="s">
        <v>83</v>
      </c>
      <c r="C814" s="534" t="s">
        <v>999</v>
      </c>
      <c r="D814" s="535">
        <v>2700</v>
      </c>
      <c r="E814" s="380">
        <f>[1]!Table32353[[#This Row],[Mức giá theo Quyết định 46/2019/ QĐ-UBND]]*1.1</f>
        <v>2970.0000000000005</v>
      </c>
      <c r="F814" s="380">
        <f>[1]!Table32353[[#This Row],[Mức giá theo Quyết định 46/2019/ QĐ-UBND]]*1.3</f>
        <v>3510</v>
      </c>
      <c r="G814" s="127">
        <v>8100</v>
      </c>
      <c r="H814" s="536">
        <f>ROUND([1]!Table32353[[#This Row],[Mức giá theo Quyết định 46/2019/ QĐ-UBND]]*1.3,-2)</f>
        <v>3500</v>
      </c>
      <c r="I814" s="536">
        <f>ROUND([1]!Table32353[[#This Row],[Giá đất ở điều chỉnh, bổ sung]]*0.7,0)</f>
        <v>2450</v>
      </c>
      <c r="J814" s="373">
        <f>[1]!Table32353[[#This Row],[Giá đất ở điều chỉnh, bổ sung]]/[1]!Table32353[[#This Row],[Mức giá theo Quyết định 46/2019/ QĐ-UBND]]</f>
        <v>1.2962962962962963</v>
      </c>
      <c r="K814" s="537"/>
      <c r="L814" s="537">
        <f>[1]!Table32353[[#This Row],[Giá đất ở điều chỉnh, bổ sung]]/[1]!Table32353[[#This Row],[Mức giá theo Quyết định 46/2019/ QĐ-UBND]]</f>
        <v>1.2962962962962963</v>
      </c>
      <c r="M814" s="538"/>
      <c r="N814" s="184"/>
      <c r="O814" s="184"/>
      <c r="P814" s="539"/>
    </row>
    <row r="815" spans="1:16" x14ac:dyDescent="0.35">
      <c r="A815" s="159"/>
      <c r="B815" s="180" t="s">
        <v>84</v>
      </c>
      <c r="C815" s="534" t="s">
        <v>1111</v>
      </c>
      <c r="D815" s="535">
        <v>2500</v>
      </c>
      <c r="E815" s="380">
        <f>[1]!Table32353[[#This Row],[Mức giá theo Quyết định 46/2019/ QĐ-UBND]]*1.1</f>
        <v>2750</v>
      </c>
      <c r="F815" s="380">
        <f>[1]!Table32353[[#This Row],[Mức giá theo Quyết định 46/2019/ QĐ-UBND]]*1.3</f>
        <v>3250</v>
      </c>
      <c r="G815" s="127">
        <v>7500</v>
      </c>
      <c r="H815" s="536">
        <f>ROUND([1]!Table32353[[#This Row],[Mức giá theo Quyết định 46/2019/ QĐ-UBND]]*1.3,-2)</f>
        <v>3300</v>
      </c>
      <c r="I815" s="536">
        <f>ROUND([1]!Table32353[[#This Row],[Giá đất ở điều chỉnh, bổ sung]]*0.7,0)</f>
        <v>2310</v>
      </c>
      <c r="J815" s="373">
        <f>[1]!Table32353[[#This Row],[Giá đất ở điều chỉnh, bổ sung]]/[1]!Table32353[[#This Row],[Mức giá theo Quyết định 46/2019/ QĐ-UBND]]</f>
        <v>1.32</v>
      </c>
      <c r="K815" s="537"/>
      <c r="L815" s="537">
        <f>[1]!Table32353[[#This Row],[Giá đất ở điều chỉnh, bổ sung]]/[1]!Table32353[[#This Row],[Mức giá theo Quyết định 46/2019/ QĐ-UBND]]</f>
        <v>1.32</v>
      </c>
      <c r="M815" s="538"/>
      <c r="N815" s="184"/>
      <c r="O815" s="184"/>
      <c r="P815" s="539"/>
    </row>
    <row r="816" spans="1:16" x14ac:dyDescent="0.35">
      <c r="A816" s="159"/>
      <c r="B816" s="180">
        <v>4</v>
      </c>
      <c r="C816" s="534" t="s">
        <v>1112</v>
      </c>
      <c r="D816" s="535">
        <v>2500</v>
      </c>
      <c r="E816" s="380">
        <f>[1]!Table32353[[#This Row],[Mức giá theo Quyết định 46/2019/ QĐ-UBND]]*1.1</f>
        <v>2750</v>
      </c>
      <c r="F816" s="380">
        <f>[1]!Table32353[[#This Row],[Mức giá theo Quyết định 46/2019/ QĐ-UBND]]*1.3</f>
        <v>3250</v>
      </c>
      <c r="G816" s="127">
        <v>7500</v>
      </c>
      <c r="H816" s="536">
        <f>ROUND([1]!Table32353[[#This Row],[Mức giá theo Quyết định 46/2019/ QĐ-UBND]]*1.3,-2)</f>
        <v>3300</v>
      </c>
      <c r="I816" s="536">
        <f>ROUND([1]!Table32353[[#This Row],[Giá đất ở điều chỉnh, bổ sung]]*0.7,0)</f>
        <v>2310</v>
      </c>
      <c r="J816" s="373">
        <f>[1]!Table32353[[#This Row],[Giá đất ở điều chỉnh, bổ sung]]/[1]!Table32353[[#This Row],[Mức giá theo Quyết định 46/2019/ QĐ-UBND]]</f>
        <v>1.32</v>
      </c>
      <c r="K816" s="537"/>
      <c r="L816" s="537">
        <f>[1]!Table32353[[#This Row],[Giá đất ở điều chỉnh, bổ sung]]/[1]!Table32353[[#This Row],[Mức giá theo Quyết định 46/2019/ QĐ-UBND]]</f>
        <v>1.32</v>
      </c>
      <c r="M816" s="538"/>
      <c r="N816" s="154"/>
      <c r="O816" s="154"/>
      <c r="P816" s="539"/>
    </row>
    <row r="817" spans="1:16" ht="30" x14ac:dyDescent="0.35">
      <c r="A817" s="159"/>
      <c r="B817" s="392" t="s">
        <v>1113</v>
      </c>
      <c r="C817" s="529" t="s">
        <v>1114</v>
      </c>
      <c r="D817" s="530"/>
      <c r="E817" s="380">
        <f>[1]!Table32353[[#This Row],[Mức giá theo Quyết định 46/2019/ QĐ-UBND]]*1.1</f>
        <v>0</v>
      </c>
      <c r="F817" s="380"/>
      <c r="G817" s="127"/>
      <c r="H817" s="536"/>
      <c r="I817" s="536"/>
      <c r="J817" s="373"/>
      <c r="K817" s="537"/>
      <c r="L817" s="537"/>
      <c r="M817" s="532"/>
      <c r="N817" s="184"/>
      <c r="O817" s="184"/>
      <c r="P817" s="533"/>
    </row>
    <row r="818" spans="1:16" x14ac:dyDescent="0.35">
      <c r="A818" s="159"/>
      <c r="B818" s="180">
        <v>1</v>
      </c>
      <c r="C818" s="534" t="s">
        <v>1115</v>
      </c>
      <c r="D818" s="535">
        <v>8400</v>
      </c>
      <c r="E818" s="380">
        <f>[1]!Table32353[[#This Row],[Mức giá theo Quyết định 46/2019/ QĐ-UBND]]*1.1</f>
        <v>9240</v>
      </c>
      <c r="F818" s="380">
        <f>[1]!Table32353[[#This Row],[Mức giá theo Quyết định 46/2019/ QĐ-UBND]]*1.3</f>
        <v>10920</v>
      </c>
      <c r="G818" s="127">
        <v>33600</v>
      </c>
      <c r="H818" s="536">
        <f>ROUND([1]!Table32353[[#This Row],[Mức giá theo Quyết định 46/2019/ QĐ-UBND]]*1.3,-2)</f>
        <v>10900</v>
      </c>
      <c r="I818" s="536">
        <f>ROUND([1]!Table32353[[#This Row],[Giá đất ở điều chỉnh, bổ sung]]*0.7,0)</f>
        <v>7630</v>
      </c>
      <c r="J818" s="373">
        <f>[1]!Table32353[[#This Row],[Giá đất ở điều chỉnh, bổ sung]]/[1]!Table32353[[#This Row],[Mức giá theo Quyết định 46/2019/ QĐ-UBND]]</f>
        <v>1.2976190476190477</v>
      </c>
      <c r="K818" s="537"/>
      <c r="L818" s="537">
        <f>[1]!Table32353[[#This Row],[Giá đất ở điều chỉnh, bổ sung]]/[1]!Table32353[[#This Row],[Mức giá theo Quyết định 46/2019/ QĐ-UBND]]</f>
        <v>1.2976190476190477</v>
      </c>
      <c r="M818" s="538"/>
      <c r="N818" s="184"/>
      <c r="O818" s="184"/>
      <c r="P818" s="539"/>
    </row>
    <row r="819" spans="1:16" x14ac:dyDescent="0.35">
      <c r="A819" s="159"/>
      <c r="B819" s="180">
        <v>2</v>
      </c>
      <c r="C819" s="534" t="s">
        <v>1116</v>
      </c>
      <c r="D819" s="535">
        <v>4500</v>
      </c>
      <c r="E819" s="380">
        <f>[1]!Table32353[[#This Row],[Mức giá theo Quyết định 46/2019/ QĐ-UBND]]*1.1</f>
        <v>4950</v>
      </c>
      <c r="F819" s="380">
        <f>[1]!Table32353[[#This Row],[Mức giá theo Quyết định 46/2019/ QĐ-UBND]]*1.3</f>
        <v>5850</v>
      </c>
      <c r="G819" s="127">
        <v>18000</v>
      </c>
      <c r="H819" s="536">
        <f>ROUND([1]!Table32353[[#This Row],[Mức giá theo Quyết định 46/2019/ QĐ-UBND]]*1.3,-2)</f>
        <v>5900</v>
      </c>
      <c r="I819" s="536">
        <f>ROUND([1]!Table32353[[#This Row],[Giá đất ở điều chỉnh, bổ sung]]*0.7,0)</f>
        <v>4130</v>
      </c>
      <c r="J819" s="373">
        <f>[1]!Table32353[[#This Row],[Giá đất ở điều chỉnh, bổ sung]]/[1]!Table32353[[#This Row],[Mức giá theo Quyết định 46/2019/ QĐ-UBND]]</f>
        <v>1.3111111111111111</v>
      </c>
      <c r="K819" s="537"/>
      <c r="L819" s="537">
        <f>[1]!Table32353[[#This Row],[Giá đất ở điều chỉnh, bổ sung]]/[1]!Table32353[[#This Row],[Mức giá theo Quyết định 46/2019/ QĐ-UBND]]</f>
        <v>1.3111111111111111</v>
      </c>
      <c r="M819" s="538"/>
      <c r="N819" s="184"/>
      <c r="O819" s="184"/>
      <c r="P819" s="539"/>
    </row>
    <row r="820" spans="1:16" x14ac:dyDescent="0.35">
      <c r="A820" s="159"/>
      <c r="B820" s="180">
        <v>3</v>
      </c>
      <c r="C820" s="534" t="s">
        <v>1117</v>
      </c>
      <c r="D820" s="535">
        <v>3600</v>
      </c>
      <c r="E820" s="380">
        <f>[1]!Table32353[[#This Row],[Mức giá theo Quyết định 46/2019/ QĐ-UBND]]*1.1</f>
        <v>3960.0000000000005</v>
      </c>
      <c r="F820" s="380">
        <f>[1]!Table32353[[#This Row],[Mức giá theo Quyết định 46/2019/ QĐ-UBND]]*1.3</f>
        <v>4680</v>
      </c>
      <c r="G820" s="127">
        <v>14400</v>
      </c>
      <c r="H820" s="536">
        <f>ROUND([1]!Table32353[[#This Row],[Mức giá theo Quyết định 46/2019/ QĐ-UBND]]*1.3,-2)</f>
        <v>4700</v>
      </c>
      <c r="I820" s="536">
        <f>ROUND([1]!Table32353[[#This Row],[Giá đất ở điều chỉnh, bổ sung]]*0.7,0)</f>
        <v>3290</v>
      </c>
      <c r="J820" s="373">
        <f>[1]!Table32353[[#This Row],[Giá đất ở điều chỉnh, bổ sung]]/[1]!Table32353[[#This Row],[Mức giá theo Quyết định 46/2019/ QĐ-UBND]]</f>
        <v>1.3055555555555556</v>
      </c>
      <c r="K820" s="537"/>
      <c r="L820" s="537">
        <f>[1]!Table32353[[#This Row],[Giá đất ở điều chỉnh, bổ sung]]/[1]!Table32353[[#This Row],[Mức giá theo Quyết định 46/2019/ QĐ-UBND]]</f>
        <v>1.3055555555555556</v>
      </c>
      <c r="M820" s="538"/>
      <c r="N820" s="184"/>
      <c r="O820" s="184"/>
      <c r="P820" s="539"/>
    </row>
    <row r="821" spans="1:16" x14ac:dyDescent="0.35">
      <c r="A821" s="159"/>
      <c r="B821" s="180"/>
      <c r="C821" s="529" t="s">
        <v>16</v>
      </c>
      <c r="D821" s="530"/>
      <c r="E821" s="380">
        <f>[1]!Table32353[[#This Row],[Mức giá theo Quyết định 46/2019/ QĐ-UBND]]*1.1</f>
        <v>0</v>
      </c>
      <c r="F821" s="380"/>
      <c r="G821" s="127"/>
      <c r="H821" s="536"/>
      <c r="I821" s="536"/>
      <c r="J821" s="373"/>
      <c r="K821" s="537"/>
      <c r="L821" s="537"/>
      <c r="M821" s="538"/>
      <c r="N821" s="184"/>
      <c r="O821" s="184"/>
      <c r="P821" s="539"/>
    </row>
    <row r="822" spans="1:16" x14ac:dyDescent="0.35">
      <c r="A822" s="159"/>
      <c r="B822" s="180">
        <v>1</v>
      </c>
      <c r="C822" s="534" t="s">
        <v>1118</v>
      </c>
      <c r="D822" s="535">
        <v>3600</v>
      </c>
      <c r="E822" s="380">
        <f>[1]!Table32353[[#This Row],[Mức giá theo Quyết định 46/2019/ QĐ-UBND]]*1.1</f>
        <v>3960.0000000000005</v>
      </c>
      <c r="F822" s="380">
        <f>[1]!Table32353[[#This Row],[Mức giá theo Quyết định 46/2019/ QĐ-UBND]]*1.3</f>
        <v>4680</v>
      </c>
      <c r="G822" s="127">
        <v>14400</v>
      </c>
      <c r="H822" s="536">
        <f>ROUND([1]!Table32353[[#This Row],[Mức giá theo Quyết định 46/2019/ QĐ-UBND]]*1.3,-2)</f>
        <v>4700</v>
      </c>
      <c r="I822" s="536">
        <f>ROUND([1]!Table32353[[#This Row],[Giá đất ở điều chỉnh, bổ sung]]*0.7,0)</f>
        <v>3290</v>
      </c>
      <c r="J822" s="373">
        <f>[1]!Table32353[[#This Row],[Giá đất ở điều chỉnh, bổ sung]]/[1]!Table32353[[#This Row],[Mức giá theo Quyết định 46/2019/ QĐ-UBND]]</f>
        <v>1.3055555555555556</v>
      </c>
      <c r="K822" s="537"/>
      <c r="L822" s="537">
        <f>[1]!Table32353[[#This Row],[Giá đất ở điều chỉnh, bổ sung]]/[1]!Table32353[[#This Row],[Mức giá theo Quyết định 46/2019/ QĐ-UBND]]</f>
        <v>1.3055555555555556</v>
      </c>
      <c r="M822" s="538"/>
      <c r="N822" s="184"/>
      <c r="O822" s="184"/>
      <c r="P822" s="539"/>
    </row>
    <row r="823" spans="1:16" ht="31" x14ac:dyDescent="0.35">
      <c r="A823" s="159"/>
      <c r="B823" s="180">
        <v>2</v>
      </c>
      <c r="C823" s="534" t="s">
        <v>1119</v>
      </c>
      <c r="D823" s="535">
        <v>3600</v>
      </c>
      <c r="E823" s="380">
        <f>[1]!Table32353[[#This Row],[Mức giá theo Quyết định 46/2019/ QĐ-UBND]]*1.1</f>
        <v>3960.0000000000005</v>
      </c>
      <c r="F823" s="380">
        <f>[1]!Table32353[[#This Row],[Mức giá theo Quyết định 46/2019/ QĐ-UBND]]*1.3</f>
        <v>4680</v>
      </c>
      <c r="G823" s="127">
        <v>14400</v>
      </c>
      <c r="H823" s="536">
        <f>ROUND([1]!Table32353[[#This Row],[Mức giá theo Quyết định 46/2019/ QĐ-UBND]]*1.3,-2)</f>
        <v>4700</v>
      </c>
      <c r="I823" s="536">
        <f>ROUND([1]!Table32353[[#This Row],[Giá đất ở điều chỉnh, bổ sung]]*0.7,0)</f>
        <v>3290</v>
      </c>
      <c r="J823" s="373">
        <f>[1]!Table32353[[#This Row],[Giá đất ở điều chỉnh, bổ sung]]/[1]!Table32353[[#This Row],[Mức giá theo Quyết định 46/2019/ QĐ-UBND]]</f>
        <v>1.3055555555555556</v>
      </c>
      <c r="K823" s="537"/>
      <c r="L823" s="537">
        <f>[1]!Table32353[[#This Row],[Giá đất ở điều chỉnh, bổ sung]]/[1]!Table32353[[#This Row],[Mức giá theo Quyết định 46/2019/ QĐ-UBND]]</f>
        <v>1.3055555555555556</v>
      </c>
      <c r="M823" s="538" t="s">
        <v>1121</v>
      </c>
      <c r="N823" s="184"/>
      <c r="O823" s="184"/>
      <c r="P823" s="539" t="s">
        <v>1120</v>
      </c>
    </row>
    <row r="824" spans="1:16" x14ac:dyDescent="0.35">
      <c r="A824" s="159"/>
      <c r="B824" s="180">
        <v>3</v>
      </c>
      <c r="C824" s="534" t="s">
        <v>1122</v>
      </c>
      <c r="D824" s="535">
        <v>3600</v>
      </c>
      <c r="E824" s="380">
        <f>[1]!Table32353[[#This Row],[Mức giá theo Quyết định 46/2019/ QĐ-UBND]]*1.1</f>
        <v>3960.0000000000005</v>
      </c>
      <c r="F824" s="380">
        <f>[1]!Table32353[[#This Row],[Mức giá theo Quyết định 46/2019/ QĐ-UBND]]*1.3</f>
        <v>4680</v>
      </c>
      <c r="G824" s="127">
        <v>14400</v>
      </c>
      <c r="H824" s="536">
        <f>ROUND([1]!Table32353[[#This Row],[Mức giá theo Quyết định 46/2019/ QĐ-UBND]]*1.3,-2)</f>
        <v>4700</v>
      </c>
      <c r="I824" s="536">
        <f>ROUND([1]!Table32353[[#This Row],[Giá đất ở điều chỉnh, bổ sung]]*0.7,0)</f>
        <v>3290</v>
      </c>
      <c r="J824" s="373">
        <f>[1]!Table32353[[#This Row],[Giá đất ở điều chỉnh, bổ sung]]/[1]!Table32353[[#This Row],[Mức giá theo Quyết định 46/2019/ QĐ-UBND]]</f>
        <v>1.3055555555555556</v>
      </c>
      <c r="K824" s="537"/>
      <c r="L824" s="537">
        <f>[1]!Table32353[[#This Row],[Giá đất ở điều chỉnh, bổ sung]]/[1]!Table32353[[#This Row],[Mức giá theo Quyết định 46/2019/ QĐ-UBND]]</f>
        <v>1.3055555555555556</v>
      </c>
      <c r="M824" s="538"/>
      <c r="N824" s="184"/>
      <c r="O824" s="184"/>
      <c r="P824" s="539"/>
    </row>
    <row r="825" spans="1:16" x14ac:dyDescent="0.35">
      <c r="A825" s="159"/>
      <c r="B825" s="180">
        <v>4</v>
      </c>
      <c r="C825" s="534" t="s">
        <v>1123</v>
      </c>
      <c r="D825" s="535">
        <v>3600</v>
      </c>
      <c r="E825" s="380">
        <f>[1]!Table32353[[#This Row],[Mức giá theo Quyết định 46/2019/ QĐ-UBND]]*1.1</f>
        <v>3960.0000000000005</v>
      </c>
      <c r="F825" s="380">
        <f>[1]!Table32353[[#This Row],[Mức giá theo Quyết định 46/2019/ QĐ-UBND]]*1.3</f>
        <v>4680</v>
      </c>
      <c r="G825" s="127">
        <v>14400</v>
      </c>
      <c r="H825" s="536">
        <f>ROUND([1]!Table32353[[#This Row],[Mức giá theo Quyết định 46/2019/ QĐ-UBND]]*1.3,-2)</f>
        <v>4700</v>
      </c>
      <c r="I825" s="536">
        <f>ROUND([1]!Table32353[[#This Row],[Giá đất ở điều chỉnh, bổ sung]]*0.7,0)</f>
        <v>3290</v>
      </c>
      <c r="J825" s="373">
        <f>[1]!Table32353[[#This Row],[Giá đất ở điều chỉnh, bổ sung]]/[1]!Table32353[[#This Row],[Mức giá theo Quyết định 46/2019/ QĐ-UBND]]</f>
        <v>1.3055555555555556</v>
      </c>
      <c r="K825" s="537"/>
      <c r="L825" s="537">
        <f>[1]!Table32353[[#This Row],[Giá đất ở điều chỉnh, bổ sung]]/[1]!Table32353[[#This Row],[Mức giá theo Quyết định 46/2019/ QĐ-UBND]]</f>
        <v>1.3055555555555556</v>
      </c>
      <c r="M825" s="538"/>
      <c r="N825" s="184"/>
      <c r="O825" s="184"/>
      <c r="P825" s="539"/>
    </row>
    <row r="826" spans="1:16" x14ac:dyDescent="0.35">
      <c r="A826" s="159"/>
      <c r="B826" s="180">
        <v>5</v>
      </c>
      <c r="C826" s="534" t="s">
        <v>1124</v>
      </c>
      <c r="D826" s="545"/>
      <c r="E826" s="186"/>
      <c r="F826" s="380">
        <f>[1]!Table32353[[#This Row],[Mức giá theo Quyết định 46/2019/ QĐ-UBND]]*1.3</f>
        <v>0</v>
      </c>
      <c r="G826" s="542"/>
      <c r="H826" s="536"/>
      <c r="I826" s="536"/>
      <c r="J826" s="373" t="e">
        <f>[1]!Table32353[[#This Row],[Giá đất ở điều chỉnh, bổ sung]]/[1]!Table32353[[#This Row],[Mức giá theo Quyết định 46/2019/ QĐ-UBND]]</f>
        <v>#DIV/0!</v>
      </c>
      <c r="K826" s="543"/>
      <c r="L826" s="537" t="e">
        <f>[1]!Table32353[[#This Row],[Giá đất ở điều chỉnh, bổ sung]]/[1]!Table32353[[#This Row],[Mức giá theo Quyết định 46/2019/ QĐ-UBND]]</f>
        <v>#DIV/0!</v>
      </c>
      <c r="M826" s="538" t="s">
        <v>1125</v>
      </c>
      <c r="N826" s="184"/>
      <c r="O826" s="184"/>
      <c r="P826" s="539" t="s">
        <v>1125</v>
      </c>
    </row>
    <row r="827" spans="1:16" x14ac:dyDescent="0.35">
      <c r="A827" s="159"/>
      <c r="B827" s="180" t="s">
        <v>509</v>
      </c>
      <c r="C827" s="534" t="s">
        <v>1126</v>
      </c>
      <c r="D827" s="545">
        <v>3600</v>
      </c>
      <c r="E827" s="186"/>
      <c r="F827" s="380">
        <f>[1]!Table32353[[#This Row],[Mức giá theo Quyết định 46/2019/ QĐ-UBND]]*1.3</f>
        <v>4680</v>
      </c>
      <c r="G827" s="542"/>
      <c r="H827" s="536">
        <f>ROUND([1]!Table32353[[#This Row],[Mức giá theo Quyết định 46/2019/ QĐ-UBND]]*1.3,-2)</f>
        <v>4700</v>
      </c>
      <c r="I827" s="536">
        <f>ROUND([1]!Table32353[[#This Row],[Giá đất ở điều chỉnh, bổ sung]]*0.7,0)</f>
        <v>3290</v>
      </c>
      <c r="J827" s="373">
        <f>[1]!Table32353[[#This Row],[Giá đất ở điều chỉnh, bổ sung]]/[1]!Table32353[[#This Row],[Mức giá theo Quyết định 46/2019/ QĐ-UBND]]</f>
        <v>1.3055555555555556</v>
      </c>
      <c r="K827" s="543"/>
      <c r="L827" s="537">
        <f>[1]!Table32353[[#This Row],[Giá đất ở điều chỉnh, bổ sung]]/[1]!Table32353[[#This Row],[Mức giá theo Quyết định 46/2019/ QĐ-UBND]]</f>
        <v>1.3055555555555556</v>
      </c>
      <c r="M827" s="538"/>
      <c r="N827" s="184"/>
      <c r="O827" s="184"/>
      <c r="P827" s="539"/>
    </row>
    <row r="828" spans="1:16" x14ac:dyDescent="0.35">
      <c r="A828" s="159"/>
      <c r="B828" s="180" t="s">
        <v>511</v>
      </c>
      <c r="C828" s="534" t="s">
        <v>1127</v>
      </c>
      <c r="D828" s="545">
        <v>3000</v>
      </c>
      <c r="E828" s="186"/>
      <c r="F828" s="380">
        <f>[1]!Table32353[[#This Row],[Mức giá theo Quyết định 46/2019/ QĐ-UBND]]*1.3</f>
        <v>3900</v>
      </c>
      <c r="G828" s="542"/>
      <c r="H828" s="536">
        <f>ROUND([1]!Table32353[[#This Row],[Mức giá theo Quyết định 46/2019/ QĐ-UBND]]*1.3,-2)</f>
        <v>3900</v>
      </c>
      <c r="I828" s="536">
        <f>ROUND([1]!Table32353[[#This Row],[Giá đất ở điều chỉnh, bổ sung]]*0.7,0)</f>
        <v>2730</v>
      </c>
      <c r="J828" s="373">
        <f>[1]!Table32353[[#This Row],[Giá đất ở điều chỉnh, bổ sung]]/[1]!Table32353[[#This Row],[Mức giá theo Quyết định 46/2019/ QĐ-UBND]]</f>
        <v>1.3</v>
      </c>
      <c r="K828" s="543"/>
      <c r="L828" s="537">
        <f>[1]!Table32353[[#This Row],[Giá đất ở điều chỉnh, bổ sung]]/[1]!Table32353[[#This Row],[Mức giá theo Quyết định 46/2019/ QĐ-UBND]]</f>
        <v>1.3</v>
      </c>
      <c r="M828" s="538"/>
      <c r="N828" s="184"/>
      <c r="O828" s="184"/>
      <c r="P828" s="539"/>
    </row>
    <row r="829" spans="1:16" x14ac:dyDescent="0.35">
      <c r="A829" s="159"/>
      <c r="B829" s="180">
        <v>6</v>
      </c>
      <c r="C829" s="534" t="s">
        <v>1128</v>
      </c>
      <c r="D829" s="535">
        <v>3600</v>
      </c>
      <c r="E829" s="380">
        <f>[1]!Table32353[[#This Row],[Mức giá theo Quyết định 46/2019/ QĐ-UBND]]*1.1</f>
        <v>3960.0000000000005</v>
      </c>
      <c r="F829" s="380">
        <f>[1]!Table32353[[#This Row],[Mức giá theo Quyết định 46/2019/ QĐ-UBND]]*1.3</f>
        <v>4680</v>
      </c>
      <c r="G829" s="127">
        <v>14400</v>
      </c>
      <c r="H829" s="536">
        <f>ROUND([1]!Table32353[[#This Row],[Mức giá theo Quyết định 46/2019/ QĐ-UBND]]*1.3,-2)</f>
        <v>4700</v>
      </c>
      <c r="I829" s="536">
        <f>ROUND([1]!Table32353[[#This Row],[Giá đất ở điều chỉnh, bổ sung]]*0.7,0)</f>
        <v>3290</v>
      </c>
      <c r="J829" s="373">
        <f>[1]!Table32353[[#This Row],[Giá đất ở điều chỉnh, bổ sung]]/[1]!Table32353[[#This Row],[Mức giá theo Quyết định 46/2019/ QĐ-UBND]]</f>
        <v>1.3055555555555556</v>
      </c>
      <c r="K829" s="537"/>
      <c r="L829" s="537">
        <f>[1]!Table32353[[#This Row],[Giá đất ở điều chỉnh, bổ sung]]/[1]!Table32353[[#This Row],[Mức giá theo Quyết định 46/2019/ QĐ-UBND]]</f>
        <v>1.3055555555555556</v>
      </c>
      <c r="M829" s="538"/>
      <c r="N829" s="184"/>
      <c r="O829" s="184"/>
      <c r="P829" s="539"/>
    </row>
    <row r="830" spans="1:16" ht="31" x14ac:dyDescent="0.35">
      <c r="A830" s="159"/>
      <c r="B830" s="180">
        <v>7</v>
      </c>
      <c r="C830" s="534" t="s">
        <v>1129</v>
      </c>
      <c r="D830" s="535"/>
      <c r="E830" s="380">
        <f>[1]!Table32353[[#This Row],[Mức giá theo Quyết định 46/2019/ QĐ-UBND]]*1.1</f>
        <v>0</v>
      </c>
      <c r="F830" s="380"/>
      <c r="G830" s="127"/>
      <c r="H830" s="536"/>
      <c r="I830" s="536"/>
      <c r="J830" s="373"/>
      <c r="K830" s="537"/>
      <c r="L830" s="537"/>
      <c r="M830" s="538" t="s">
        <v>1121</v>
      </c>
      <c r="N830" s="184"/>
      <c r="O830" s="184"/>
      <c r="P830" s="539" t="s">
        <v>1120</v>
      </c>
    </row>
    <row r="831" spans="1:16" x14ac:dyDescent="0.35">
      <c r="A831" s="159"/>
      <c r="B831" s="180" t="s">
        <v>32</v>
      </c>
      <c r="C831" s="534" t="s">
        <v>204</v>
      </c>
      <c r="D831" s="535">
        <v>3000</v>
      </c>
      <c r="E831" s="380">
        <f>[1]!Table32353[[#This Row],[Mức giá theo Quyết định 46/2019/ QĐ-UBND]]*1.1</f>
        <v>3300.0000000000005</v>
      </c>
      <c r="F831" s="380">
        <f>[1]!Table32353[[#This Row],[Mức giá theo Quyết định 46/2019/ QĐ-UBND]]*1.3</f>
        <v>3900</v>
      </c>
      <c r="G831" s="127">
        <v>12000</v>
      </c>
      <c r="H831" s="536">
        <f>ROUND([1]!Table32353[[#This Row],[Mức giá theo Quyết định 46/2019/ QĐ-UBND]]*1.3,-2)</f>
        <v>3900</v>
      </c>
      <c r="I831" s="536">
        <f>ROUND([1]!Table32353[[#This Row],[Giá đất ở điều chỉnh, bổ sung]]*0.7,0)</f>
        <v>2730</v>
      </c>
      <c r="J831" s="373">
        <f>[1]!Table32353[[#This Row],[Giá đất ở điều chỉnh, bổ sung]]/[1]!Table32353[[#This Row],[Mức giá theo Quyết định 46/2019/ QĐ-UBND]]</f>
        <v>1.3</v>
      </c>
      <c r="K831" s="537"/>
      <c r="L831" s="537">
        <f>[1]!Table32353[[#This Row],[Giá đất ở điều chỉnh, bổ sung]]/[1]!Table32353[[#This Row],[Mức giá theo Quyết định 46/2019/ QĐ-UBND]]</f>
        <v>1.3</v>
      </c>
      <c r="M831" s="538"/>
      <c r="N831" s="184"/>
      <c r="O831" s="184"/>
      <c r="P831" s="539"/>
    </row>
    <row r="832" spans="1:16" x14ac:dyDescent="0.35">
      <c r="A832" s="159"/>
      <c r="B832" s="180" t="s">
        <v>35</v>
      </c>
      <c r="C832" s="534" t="s">
        <v>85</v>
      </c>
      <c r="D832" s="535">
        <v>2600</v>
      </c>
      <c r="E832" s="380">
        <f>[1]!Table32353[[#This Row],[Mức giá theo Quyết định 46/2019/ QĐ-UBND]]*1.1</f>
        <v>2860.0000000000005</v>
      </c>
      <c r="F832" s="380">
        <f>[1]!Table32353[[#This Row],[Mức giá theo Quyết định 46/2019/ QĐ-UBND]]*1.3</f>
        <v>3380</v>
      </c>
      <c r="G832" s="127">
        <v>10400</v>
      </c>
      <c r="H832" s="536">
        <f>ROUND([1]!Table32353[[#This Row],[Mức giá theo Quyết định 46/2019/ QĐ-UBND]]*1.3,-2)</f>
        <v>3400</v>
      </c>
      <c r="I832" s="536">
        <f>ROUND([1]!Table32353[[#This Row],[Giá đất ở điều chỉnh, bổ sung]]*0.7,0)</f>
        <v>2380</v>
      </c>
      <c r="J832" s="373">
        <f>[1]!Table32353[[#This Row],[Giá đất ở điều chỉnh, bổ sung]]/[1]!Table32353[[#This Row],[Mức giá theo Quyết định 46/2019/ QĐ-UBND]]</f>
        <v>1.3076923076923077</v>
      </c>
      <c r="K832" s="537"/>
      <c r="L832" s="537">
        <f>[1]!Table32353[[#This Row],[Giá đất ở điều chỉnh, bổ sung]]/[1]!Table32353[[#This Row],[Mức giá theo Quyết định 46/2019/ QĐ-UBND]]</f>
        <v>1.3076923076923077</v>
      </c>
      <c r="M832" s="538"/>
      <c r="N832" s="184"/>
      <c r="O832" s="184"/>
      <c r="P832" s="539"/>
    </row>
    <row r="833" spans="1:16" x14ac:dyDescent="0.35">
      <c r="A833" s="159"/>
      <c r="B833" s="180">
        <v>8</v>
      </c>
      <c r="C833" s="534" t="s">
        <v>1130</v>
      </c>
      <c r="D833" s="535"/>
      <c r="E833" s="380">
        <f>[1]!Table32353[[#This Row],[Mức giá theo Quyết định 46/2019/ QĐ-UBND]]*1.1</f>
        <v>0</v>
      </c>
      <c r="F833" s="380"/>
      <c r="G833" s="127"/>
      <c r="H833" s="536"/>
      <c r="I833" s="536"/>
      <c r="J833" s="373"/>
      <c r="K833" s="537"/>
      <c r="L833" s="537"/>
      <c r="M833" s="538"/>
      <c r="N833" s="184"/>
      <c r="O833" s="184"/>
      <c r="P833" s="539"/>
    </row>
    <row r="834" spans="1:16" x14ac:dyDescent="0.35">
      <c r="A834" s="159"/>
      <c r="B834" s="180" t="s">
        <v>624</v>
      </c>
      <c r="C834" s="534" t="s">
        <v>1131</v>
      </c>
      <c r="D834" s="535">
        <v>4200</v>
      </c>
      <c r="E834" s="380">
        <f>[1]!Table32353[[#This Row],[Mức giá theo Quyết định 46/2019/ QĐ-UBND]]*1.1</f>
        <v>4620</v>
      </c>
      <c r="F834" s="380">
        <f>[1]!Table32353[[#This Row],[Mức giá theo Quyết định 46/2019/ QĐ-UBND]]*1.3</f>
        <v>5460</v>
      </c>
      <c r="G834" s="127">
        <v>16800</v>
      </c>
      <c r="H834" s="536">
        <f>ROUND([1]!Table32353[[#This Row],[Mức giá theo Quyết định 46/2019/ QĐ-UBND]]*1.3,-2)</f>
        <v>5500</v>
      </c>
      <c r="I834" s="536">
        <f>ROUND([1]!Table32353[[#This Row],[Giá đất ở điều chỉnh, bổ sung]]*0.7,0)</f>
        <v>3850</v>
      </c>
      <c r="J834" s="373">
        <f>[1]!Table32353[[#This Row],[Giá đất ở điều chỉnh, bổ sung]]/[1]!Table32353[[#This Row],[Mức giá theo Quyết định 46/2019/ QĐ-UBND]]</f>
        <v>1.3095238095238095</v>
      </c>
      <c r="K834" s="537"/>
      <c r="L834" s="537">
        <f>[1]!Table32353[[#This Row],[Giá đất ở điều chỉnh, bổ sung]]/[1]!Table32353[[#This Row],[Mức giá theo Quyết định 46/2019/ QĐ-UBND]]</f>
        <v>1.3095238095238095</v>
      </c>
      <c r="M834" s="538"/>
      <c r="N834" s="184"/>
      <c r="O834" s="184"/>
      <c r="P834" s="539"/>
    </row>
    <row r="835" spans="1:16" ht="31" x14ac:dyDescent="0.35">
      <c r="A835" s="159"/>
      <c r="B835" s="180" t="s">
        <v>626</v>
      </c>
      <c r="C835" s="534" t="s">
        <v>1132</v>
      </c>
      <c r="D835" s="535">
        <v>3000</v>
      </c>
      <c r="E835" s="380">
        <f>[1]!Table32353[[#This Row],[Mức giá theo Quyết định 46/2019/ QĐ-UBND]]*1.1</f>
        <v>3300.0000000000005</v>
      </c>
      <c r="F835" s="380">
        <f>[1]!Table32353[[#This Row],[Mức giá theo Quyết định 46/2019/ QĐ-UBND]]*1.3</f>
        <v>3900</v>
      </c>
      <c r="G835" s="127">
        <v>12000</v>
      </c>
      <c r="H835" s="536">
        <f>ROUND([1]!Table32353[[#This Row],[Mức giá theo Quyết định 46/2019/ QĐ-UBND]]*1.3,-2)</f>
        <v>3900</v>
      </c>
      <c r="I835" s="536">
        <f>ROUND([1]!Table32353[[#This Row],[Giá đất ở điều chỉnh, bổ sung]]*0.7,0)</f>
        <v>2730</v>
      </c>
      <c r="J835" s="373">
        <f>[1]!Table32353[[#This Row],[Giá đất ở điều chỉnh, bổ sung]]/[1]!Table32353[[#This Row],[Mức giá theo Quyết định 46/2019/ QĐ-UBND]]</f>
        <v>1.3</v>
      </c>
      <c r="K835" s="537"/>
      <c r="L835" s="537">
        <f>[1]!Table32353[[#This Row],[Giá đất ở điều chỉnh, bổ sung]]/[1]!Table32353[[#This Row],[Mức giá theo Quyết định 46/2019/ QĐ-UBND]]</f>
        <v>1.3</v>
      </c>
      <c r="M835" s="538" t="s">
        <v>1134</v>
      </c>
      <c r="N835" s="184"/>
      <c r="O835" s="184"/>
      <c r="P835" s="539" t="s">
        <v>1133</v>
      </c>
    </row>
    <row r="836" spans="1:16" ht="42" x14ac:dyDescent="0.35">
      <c r="A836" s="159"/>
      <c r="B836" s="180" t="s">
        <v>1135</v>
      </c>
      <c r="C836" s="534" t="s">
        <v>1136</v>
      </c>
      <c r="D836" s="535">
        <v>2400</v>
      </c>
      <c r="E836" s="380">
        <f>[1]!Table32353[[#This Row],[Mức giá theo Quyết định 46/2019/ QĐ-UBND]]*1.1</f>
        <v>2640</v>
      </c>
      <c r="F836" s="380">
        <f>[1]!Table32353[[#This Row],[Mức giá theo Quyết định 46/2019/ QĐ-UBND]]*1.3</f>
        <v>3120</v>
      </c>
      <c r="G836" s="127">
        <v>9600</v>
      </c>
      <c r="H836" s="536">
        <f>ROUND([1]!Table32353[[#This Row],[Mức giá theo Quyết định 46/2019/ QĐ-UBND]]*1.3,-2)</f>
        <v>3100</v>
      </c>
      <c r="I836" s="536">
        <f>ROUND([1]!Table32353[[#This Row],[Giá đất ở điều chỉnh, bổ sung]]*0.7,0)</f>
        <v>2170</v>
      </c>
      <c r="J836" s="373">
        <f>[1]!Table32353[[#This Row],[Giá đất ở điều chỉnh, bổ sung]]/[1]!Table32353[[#This Row],[Mức giá theo Quyết định 46/2019/ QĐ-UBND]]</f>
        <v>1.2916666666666667</v>
      </c>
      <c r="K836" s="537"/>
      <c r="L836" s="537">
        <f>[1]!Table32353[[#This Row],[Giá đất ở điều chỉnh, bổ sung]]/[1]!Table32353[[#This Row],[Mức giá theo Quyết định 46/2019/ QĐ-UBND]]</f>
        <v>1.2916666666666667</v>
      </c>
      <c r="M836" s="538" t="s">
        <v>1137</v>
      </c>
      <c r="N836" s="184"/>
      <c r="O836" s="184"/>
      <c r="P836" s="539" t="s">
        <v>1137</v>
      </c>
    </row>
    <row r="837" spans="1:16" ht="28" x14ac:dyDescent="0.35">
      <c r="A837" s="159"/>
      <c r="B837" s="180">
        <v>9</v>
      </c>
      <c r="C837" s="549" t="s">
        <v>1138</v>
      </c>
      <c r="D837" s="550"/>
      <c r="E837" s="380">
        <f>[1]!Table32353[[#This Row],[Mức giá theo Quyết định 46/2019/ QĐ-UBND]]*1.1</f>
        <v>0</v>
      </c>
      <c r="F837" s="380"/>
      <c r="G837" s="127"/>
      <c r="H837" s="536"/>
      <c r="I837" s="536"/>
      <c r="J837" s="373"/>
      <c r="K837" s="537"/>
      <c r="L837" s="537"/>
      <c r="M837" s="538" t="s">
        <v>1139</v>
      </c>
      <c r="N837" s="184"/>
      <c r="O837" s="184"/>
      <c r="P837" s="539" t="s">
        <v>5551</v>
      </c>
    </row>
    <row r="838" spans="1:16" x14ac:dyDescent="0.35">
      <c r="A838" s="159"/>
      <c r="B838" s="180" t="s">
        <v>522</v>
      </c>
      <c r="C838" s="549" t="s">
        <v>1126</v>
      </c>
      <c r="D838" s="550">
        <v>4200</v>
      </c>
      <c r="E838" s="380">
        <f>[1]!Table32353[[#This Row],[Mức giá theo Quyết định 46/2019/ QĐ-UBND]]*1.1</f>
        <v>4620</v>
      </c>
      <c r="F838" s="380">
        <f>[1]!Table32353[[#This Row],[Mức giá theo Quyết định 46/2019/ QĐ-UBND]]*1.3</f>
        <v>5460</v>
      </c>
      <c r="G838" s="127">
        <v>8000</v>
      </c>
      <c r="H838" s="536">
        <f>ROUND([1]!Table32353[[#This Row],[Mức giá theo Quyết định 46/2019/ QĐ-UBND]]*1.3,-2)</f>
        <v>5500</v>
      </c>
      <c r="I838" s="536">
        <f>ROUND([1]!Table32353[[#This Row],[Giá đất ở điều chỉnh, bổ sung]]*0.7,0)</f>
        <v>3850</v>
      </c>
      <c r="J838" s="373">
        <f>[1]!Table32353[[#This Row],[Giá đất ở điều chỉnh, bổ sung]]/[1]!Table32353[[#This Row],[Mức giá theo Quyết định 46/2019/ QĐ-UBND]]</f>
        <v>1.3095238095238095</v>
      </c>
      <c r="K838" s="537"/>
      <c r="L838" s="537">
        <f>[1]!Table32353[[#This Row],[Giá đất ở điều chỉnh, bổ sung]]/[1]!Table32353[[#This Row],[Mức giá theo Quyết định 46/2019/ QĐ-UBND]]</f>
        <v>1.3095238095238095</v>
      </c>
      <c r="M838" s="538"/>
      <c r="N838" s="184"/>
      <c r="O838" s="184"/>
      <c r="P838" s="539"/>
    </row>
    <row r="839" spans="1:16" ht="28" x14ac:dyDescent="0.35">
      <c r="A839" s="159"/>
      <c r="B839" s="180" t="s">
        <v>523</v>
      </c>
      <c r="C839" s="549" t="s">
        <v>1140</v>
      </c>
      <c r="D839" s="550">
        <v>3000</v>
      </c>
      <c r="E839" s="380">
        <f>[1]!Table32353[[#This Row],[Mức giá theo Quyết định 46/2019/ QĐ-UBND]]*1.1</f>
        <v>3300.0000000000005</v>
      </c>
      <c r="F839" s="380">
        <f>[1]!Table32353[[#This Row],[Mức giá theo Quyết định 46/2019/ QĐ-UBND]]*1.3</f>
        <v>3900</v>
      </c>
      <c r="G839" s="127">
        <v>7000</v>
      </c>
      <c r="H839" s="536">
        <f>ROUND([1]!Table32353[[#This Row],[Mức giá theo Quyết định 46/2019/ QĐ-UBND]]*1.3,-2)</f>
        <v>3900</v>
      </c>
      <c r="I839" s="536">
        <f>ROUND([1]!Table32353[[#This Row],[Giá đất ở điều chỉnh, bổ sung]]*0.7,0)</f>
        <v>2730</v>
      </c>
      <c r="J839" s="373">
        <f>[1]!Table32353[[#This Row],[Giá đất ở điều chỉnh, bổ sung]]/[1]!Table32353[[#This Row],[Mức giá theo Quyết định 46/2019/ QĐ-UBND]]</f>
        <v>1.3</v>
      </c>
      <c r="K839" s="537"/>
      <c r="L839" s="537">
        <f>[1]!Table32353[[#This Row],[Giá đất ở điều chỉnh, bổ sung]]/[1]!Table32353[[#This Row],[Mức giá theo Quyết định 46/2019/ QĐ-UBND]]</f>
        <v>1.3</v>
      </c>
      <c r="M839" s="538" t="s">
        <v>1141</v>
      </c>
      <c r="N839" s="184"/>
      <c r="O839" s="184"/>
      <c r="P839" s="539" t="s">
        <v>5367</v>
      </c>
    </row>
    <row r="840" spans="1:16" ht="31" x14ac:dyDescent="0.35">
      <c r="A840" s="159"/>
      <c r="B840" s="180">
        <v>10</v>
      </c>
      <c r="C840" s="534" t="s">
        <v>1142</v>
      </c>
      <c r="D840" s="535">
        <v>3200</v>
      </c>
      <c r="E840" s="380">
        <f>[1]!Table32353[[#This Row],[Mức giá theo Quyết định 46/2019/ QĐ-UBND]]*1.1</f>
        <v>3520.0000000000005</v>
      </c>
      <c r="F840" s="380">
        <f>[1]!Table32353[[#This Row],[Mức giá theo Quyết định 46/2019/ QĐ-UBND]]*1.3</f>
        <v>4160</v>
      </c>
      <c r="G840" s="127">
        <v>12800</v>
      </c>
      <c r="H840" s="536">
        <f>ROUND([1]!Table32353[[#This Row],[Mức giá theo Quyết định 46/2019/ QĐ-UBND]]*1.3,-2)</f>
        <v>4200</v>
      </c>
      <c r="I840" s="536">
        <f>ROUND([1]!Table32353[[#This Row],[Giá đất ở điều chỉnh, bổ sung]]*0.7,0)</f>
        <v>2940</v>
      </c>
      <c r="J840" s="373">
        <f>[1]!Table32353[[#This Row],[Giá đất ở điều chỉnh, bổ sung]]/[1]!Table32353[[#This Row],[Mức giá theo Quyết định 46/2019/ QĐ-UBND]]</f>
        <v>1.3125</v>
      </c>
      <c r="K840" s="537"/>
      <c r="L840" s="537">
        <f>[1]!Table32353[[#This Row],[Giá đất ở điều chỉnh, bổ sung]]/[1]!Table32353[[#This Row],[Mức giá theo Quyết định 46/2019/ QĐ-UBND]]</f>
        <v>1.3125</v>
      </c>
      <c r="M840" s="538" t="s">
        <v>1144</v>
      </c>
      <c r="N840" s="184"/>
      <c r="O840" s="184"/>
      <c r="P840" s="539" t="s">
        <v>1143</v>
      </c>
    </row>
    <row r="841" spans="1:16" ht="31" x14ac:dyDescent="0.35">
      <c r="A841" s="159"/>
      <c r="B841" s="180">
        <v>11</v>
      </c>
      <c r="C841" s="534" t="s">
        <v>1145</v>
      </c>
      <c r="D841" s="535">
        <v>3200</v>
      </c>
      <c r="E841" s="380">
        <f>[1]!Table32353[[#This Row],[Mức giá theo Quyết định 46/2019/ QĐ-UBND]]*1.1</f>
        <v>3520.0000000000005</v>
      </c>
      <c r="F841" s="380">
        <f>[1]!Table32353[[#This Row],[Mức giá theo Quyết định 46/2019/ QĐ-UBND]]*1.3</f>
        <v>4160</v>
      </c>
      <c r="G841" s="127">
        <v>12800</v>
      </c>
      <c r="H841" s="536">
        <f>ROUND([1]!Table32353[[#This Row],[Mức giá theo Quyết định 46/2019/ QĐ-UBND]]*1.3,-2)</f>
        <v>4200</v>
      </c>
      <c r="I841" s="536">
        <f>ROUND([1]!Table32353[[#This Row],[Giá đất ở điều chỉnh, bổ sung]]*0.7,0)</f>
        <v>2940</v>
      </c>
      <c r="J841" s="373">
        <f>[1]!Table32353[[#This Row],[Giá đất ở điều chỉnh, bổ sung]]/[1]!Table32353[[#This Row],[Mức giá theo Quyết định 46/2019/ QĐ-UBND]]</f>
        <v>1.3125</v>
      </c>
      <c r="K841" s="537"/>
      <c r="L841" s="537">
        <f>[1]!Table32353[[#This Row],[Giá đất ở điều chỉnh, bổ sung]]/[1]!Table32353[[#This Row],[Mức giá theo Quyết định 46/2019/ QĐ-UBND]]</f>
        <v>1.3125</v>
      </c>
      <c r="M841" s="538" t="s">
        <v>1147</v>
      </c>
      <c r="N841" s="184"/>
      <c r="O841" s="184"/>
      <c r="P841" s="539" t="s">
        <v>1146</v>
      </c>
    </row>
    <row r="842" spans="1:16" ht="31" x14ac:dyDescent="0.35">
      <c r="A842" s="159"/>
      <c r="B842" s="180">
        <v>12</v>
      </c>
      <c r="C842" s="534" t="s">
        <v>1148</v>
      </c>
      <c r="D842" s="535">
        <v>3200</v>
      </c>
      <c r="E842" s="380">
        <f>[1]!Table32353[[#This Row],[Mức giá theo Quyết định 46/2019/ QĐ-UBND]]*1.1</f>
        <v>3520.0000000000005</v>
      </c>
      <c r="F842" s="380">
        <f>[1]!Table32353[[#This Row],[Mức giá theo Quyết định 46/2019/ QĐ-UBND]]*1.3</f>
        <v>4160</v>
      </c>
      <c r="G842" s="127">
        <v>12800</v>
      </c>
      <c r="H842" s="536">
        <f>ROUND([1]!Table32353[[#This Row],[Mức giá theo Quyết định 46/2019/ QĐ-UBND]]*1.3,-2)</f>
        <v>4200</v>
      </c>
      <c r="I842" s="536">
        <f>ROUND([1]!Table32353[[#This Row],[Giá đất ở điều chỉnh, bổ sung]]*0.7,0)</f>
        <v>2940</v>
      </c>
      <c r="J842" s="373">
        <f>[1]!Table32353[[#This Row],[Giá đất ở điều chỉnh, bổ sung]]/[1]!Table32353[[#This Row],[Mức giá theo Quyết định 46/2019/ QĐ-UBND]]</f>
        <v>1.3125</v>
      </c>
      <c r="K842" s="537"/>
      <c r="L842" s="537">
        <f>[1]!Table32353[[#This Row],[Giá đất ở điều chỉnh, bổ sung]]/[1]!Table32353[[#This Row],[Mức giá theo Quyết định 46/2019/ QĐ-UBND]]</f>
        <v>1.3125</v>
      </c>
      <c r="M842" s="538" t="s">
        <v>1150</v>
      </c>
      <c r="N842" s="184"/>
      <c r="O842" s="184"/>
      <c r="P842" s="539" t="s">
        <v>1149</v>
      </c>
    </row>
    <row r="843" spans="1:16" ht="31" x14ac:dyDescent="0.35">
      <c r="A843" s="159"/>
      <c r="B843" s="180">
        <v>13</v>
      </c>
      <c r="C843" s="534" t="s">
        <v>1151</v>
      </c>
      <c r="D843" s="535">
        <v>3000</v>
      </c>
      <c r="E843" s="380">
        <f>[1]!Table32353[[#This Row],[Mức giá theo Quyết định 46/2019/ QĐ-UBND]]*1.1</f>
        <v>3300.0000000000005</v>
      </c>
      <c r="F843" s="380">
        <f>[1]!Table32353[[#This Row],[Mức giá theo Quyết định 46/2019/ QĐ-UBND]]*1.3</f>
        <v>3900</v>
      </c>
      <c r="G843" s="127">
        <v>12000</v>
      </c>
      <c r="H843" s="536">
        <f>ROUND([1]!Table32353[[#This Row],[Mức giá theo Quyết định 46/2019/ QĐ-UBND]]*1.3,-2)</f>
        <v>3900</v>
      </c>
      <c r="I843" s="536">
        <f>ROUND([1]!Table32353[[#This Row],[Giá đất ở điều chỉnh, bổ sung]]*0.7,0)</f>
        <v>2730</v>
      </c>
      <c r="J843" s="373">
        <f>[1]!Table32353[[#This Row],[Giá đất ở điều chỉnh, bổ sung]]/[1]!Table32353[[#This Row],[Mức giá theo Quyết định 46/2019/ QĐ-UBND]]</f>
        <v>1.3</v>
      </c>
      <c r="K843" s="537"/>
      <c r="L843" s="537">
        <f>[1]!Table32353[[#This Row],[Giá đất ở điều chỉnh, bổ sung]]/[1]!Table32353[[#This Row],[Mức giá theo Quyết định 46/2019/ QĐ-UBND]]</f>
        <v>1.3</v>
      </c>
      <c r="M843" s="538"/>
      <c r="N843" s="184"/>
      <c r="O843" s="184"/>
      <c r="P843" s="539"/>
    </row>
    <row r="844" spans="1:16" x14ac:dyDescent="0.35">
      <c r="A844" s="159"/>
      <c r="B844" s="180">
        <v>14</v>
      </c>
      <c r="C844" s="567" t="s">
        <v>1152</v>
      </c>
      <c r="D844" s="568"/>
      <c r="E844" s="380">
        <f>[1]!Table32353[[#This Row],[Mức giá theo Quyết định 46/2019/ QĐ-UBND]]*1.1</f>
        <v>0</v>
      </c>
      <c r="F844" s="380"/>
      <c r="G844" s="127"/>
      <c r="H844" s="536"/>
      <c r="I844" s="536"/>
      <c r="J844" s="373"/>
      <c r="K844" s="537"/>
      <c r="L844" s="537"/>
      <c r="M844" s="538"/>
      <c r="N844" s="184"/>
      <c r="O844" s="184"/>
      <c r="P844" s="539"/>
    </row>
    <row r="845" spans="1:16" x14ac:dyDescent="0.35">
      <c r="A845" s="159"/>
      <c r="B845" s="180" t="s">
        <v>714</v>
      </c>
      <c r="C845" s="534" t="s">
        <v>1153</v>
      </c>
      <c r="D845" s="535">
        <v>2500</v>
      </c>
      <c r="E845" s="380">
        <f>[1]!Table32353[[#This Row],[Mức giá theo Quyết định 46/2019/ QĐ-UBND]]*1.1</f>
        <v>2750</v>
      </c>
      <c r="F845" s="380">
        <f>[1]!Table32353[[#This Row],[Mức giá theo Quyết định 46/2019/ QĐ-UBND]]*1.3</f>
        <v>3250</v>
      </c>
      <c r="G845" s="127">
        <v>10000</v>
      </c>
      <c r="H845" s="536">
        <f>ROUND([1]!Table32353[[#This Row],[Mức giá theo Quyết định 46/2019/ QĐ-UBND]]*1.35,-2)</f>
        <v>3400</v>
      </c>
      <c r="I845" s="536">
        <f>ROUND([1]!Table32353[[#This Row],[Giá đất ở điều chỉnh, bổ sung]]*0.7,0)</f>
        <v>2380</v>
      </c>
      <c r="J845" s="373">
        <f>[1]!Table32353[[#This Row],[Giá đất ở điều chỉnh, bổ sung]]/[1]!Table32353[[#This Row],[Mức giá theo Quyết định 46/2019/ QĐ-UBND]]</f>
        <v>1.36</v>
      </c>
      <c r="K845" s="540" t="s">
        <v>91</v>
      </c>
      <c r="L845" s="540">
        <f>[1]!Table32353[[#This Row],[Giá đất ở điều chỉnh, bổ sung]]/[1]!Table32353[[#This Row],[Mức giá theo Quyết định 46/2019/ QĐ-UBND]]</f>
        <v>1.36</v>
      </c>
      <c r="M845" s="538"/>
      <c r="N845" s="184"/>
      <c r="O845" s="184"/>
      <c r="P845" s="539"/>
    </row>
    <row r="846" spans="1:16" ht="31" x14ac:dyDescent="0.35">
      <c r="A846" s="159"/>
      <c r="B846" s="180" t="s">
        <v>716</v>
      </c>
      <c r="C846" s="534" t="s">
        <v>1154</v>
      </c>
      <c r="D846" s="535">
        <v>2300</v>
      </c>
      <c r="E846" s="380">
        <f>[1]!Table32353[[#This Row],[Mức giá theo Quyết định 46/2019/ QĐ-UBND]]*1.1</f>
        <v>2530</v>
      </c>
      <c r="F846" s="380">
        <f>[1]!Table32353[[#This Row],[Mức giá theo Quyết định 46/2019/ QĐ-UBND]]*1.3</f>
        <v>2990</v>
      </c>
      <c r="G846" s="127">
        <v>9200</v>
      </c>
      <c r="H846" s="536">
        <f>ROUND([1]!Table32353[[#This Row],[Mức giá theo Quyết định 46/2019/ QĐ-UBND]]*1.3,-2)</f>
        <v>3000</v>
      </c>
      <c r="I846" s="536">
        <f>ROUND([1]!Table32353[[#This Row],[Giá đất ở điều chỉnh, bổ sung]]*0.7,0)</f>
        <v>2100</v>
      </c>
      <c r="J846" s="373">
        <f>[1]!Table32353[[#This Row],[Giá đất ở điều chỉnh, bổ sung]]/[1]!Table32353[[#This Row],[Mức giá theo Quyết định 46/2019/ QĐ-UBND]]</f>
        <v>1.3043478260869565</v>
      </c>
      <c r="K846" s="537"/>
      <c r="L846" s="537">
        <f>[1]!Table32353[[#This Row],[Giá đất ở điều chỉnh, bổ sung]]/[1]!Table32353[[#This Row],[Mức giá theo Quyết định 46/2019/ QĐ-UBND]]</f>
        <v>1.3043478260869565</v>
      </c>
      <c r="M846" s="538"/>
      <c r="N846" s="184"/>
      <c r="O846" s="184"/>
      <c r="P846" s="539"/>
    </row>
    <row r="847" spans="1:16" ht="31" x14ac:dyDescent="0.35">
      <c r="A847" s="159"/>
      <c r="B847" s="180">
        <v>15</v>
      </c>
      <c r="C847" s="534" t="s">
        <v>1155</v>
      </c>
      <c r="D847" s="535">
        <v>2500</v>
      </c>
      <c r="E847" s="380">
        <f>[1]!Table32353[[#This Row],[Mức giá theo Quyết định 46/2019/ QĐ-UBND]]*1.1</f>
        <v>2750</v>
      </c>
      <c r="F847" s="380">
        <f>[1]!Table32353[[#This Row],[Mức giá theo Quyết định 46/2019/ QĐ-UBND]]*1.3</f>
        <v>3250</v>
      </c>
      <c r="G847" s="127">
        <v>10000</v>
      </c>
      <c r="H847" s="536">
        <f>ROUND([1]!Table32353[[#This Row],[Mức giá theo Quyết định 46/2019/ QĐ-UBND]]*1.3,-2)</f>
        <v>3300</v>
      </c>
      <c r="I847" s="536">
        <f>ROUND([1]!Table32353[[#This Row],[Giá đất ở điều chỉnh, bổ sung]]*0.7,0)</f>
        <v>2310</v>
      </c>
      <c r="J847" s="373">
        <f>[1]!Table32353[[#This Row],[Giá đất ở điều chỉnh, bổ sung]]/[1]!Table32353[[#This Row],[Mức giá theo Quyết định 46/2019/ QĐ-UBND]]</f>
        <v>1.32</v>
      </c>
      <c r="K847" s="537"/>
      <c r="L847" s="537">
        <f>[1]!Table32353[[#This Row],[Giá đất ở điều chỉnh, bổ sung]]/[1]!Table32353[[#This Row],[Mức giá theo Quyết định 46/2019/ QĐ-UBND]]</f>
        <v>1.32</v>
      </c>
      <c r="M847" s="538"/>
      <c r="N847" s="184"/>
      <c r="O847" s="184"/>
      <c r="P847" s="539"/>
    </row>
    <row r="848" spans="1:16" x14ac:dyDescent="0.35">
      <c r="A848" s="159"/>
      <c r="B848" s="180">
        <v>16</v>
      </c>
      <c r="C848" s="534" t="s">
        <v>1156</v>
      </c>
      <c r="D848" s="535">
        <v>2500</v>
      </c>
      <c r="E848" s="380">
        <f>[1]!Table32353[[#This Row],[Mức giá theo Quyết định 46/2019/ QĐ-UBND]]*1.1</f>
        <v>2750</v>
      </c>
      <c r="F848" s="380">
        <f>[1]!Table32353[[#This Row],[Mức giá theo Quyết định 46/2019/ QĐ-UBND]]*1.3</f>
        <v>3250</v>
      </c>
      <c r="G848" s="127">
        <v>10000</v>
      </c>
      <c r="H848" s="536">
        <f>ROUND([1]!Table32353[[#This Row],[Mức giá theo Quyết định 46/2019/ QĐ-UBND]]*1.3,-2)</f>
        <v>3300</v>
      </c>
      <c r="I848" s="536">
        <f>ROUND([1]!Table32353[[#This Row],[Giá đất ở điều chỉnh, bổ sung]]*0.7,0)</f>
        <v>2310</v>
      </c>
      <c r="J848" s="373">
        <f>[1]!Table32353[[#This Row],[Giá đất ở điều chỉnh, bổ sung]]/[1]!Table32353[[#This Row],[Mức giá theo Quyết định 46/2019/ QĐ-UBND]]</f>
        <v>1.32</v>
      </c>
      <c r="K848" s="537"/>
      <c r="L848" s="537">
        <f>[1]!Table32353[[#This Row],[Giá đất ở điều chỉnh, bổ sung]]/[1]!Table32353[[#This Row],[Mức giá theo Quyết định 46/2019/ QĐ-UBND]]</f>
        <v>1.32</v>
      </c>
      <c r="M848" s="538"/>
      <c r="N848" s="184"/>
      <c r="O848" s="184"/>
      <c r="P848" s="539"/>
    </row>
    <row r="849" spans="1:16" x14ac:dyDescent="0.35">
      <c r="A849" s="159"/>
      <c r="B849" s="180">
        <v>17</v>
      </c>
      <c r="C849" s="534" t="s">
        <v>1157</v>
      </c>
      <c r="D849" s="535">
        <v>2200</v>
      </c>
      <c r="E849" s="380">
        <f>[1]!Table32353[[#This Row],[Mức giá theo Quyết định 46/2019/ QĐ-UBND]]*1.1</f>
        <v>2420</v>
      </c>
      <c r="F849" s="380">
        <f>[1]!Table32353[[#This Row],[Mức giá theo Quyết định 46/2019/ QĐ-UBND]]*1.3</f>
        <v>2860</v>
      </c>
      <c r="G849" s="127">
        <v>8800</v>
      </c>
      <c r="H849" s="536">
        <f>ROUND([1]!Table32353[[#This Row],[Mức giá theo Quyết định 46/2019/ QĐ-UBND]]*1.3,-2)</f>
        <v>2900</v>
      </c>
      <c r="I849" s="536">
        <f>ROUND([1]!Table32353[[#This Row],[Giá đất ở điều chỉnh, bổ sung]]*0.7,0)</f>
        <v>2030</v>
      </c>
      <c r="J849" s="373">
        <f>[1]!Table32353[[#This Row],[Giá đất ở điều chỉnh, bổ sung]]/[1]!Table32353[[#This Row],[Mức giá theo Quyết định 46/2019/ QĐ-UBND]]</f>
        <v>1.3181818181818181</v>
      </c>
      <c r="K849" s="537"/>
      <c r="L849" s="537">
        <f>[1]!Table32353[[#This Row],[Giá đất ở điều chỉnh, bổ sung]]/[1]!Table32353[[#This Row],[Mức giá theo Quyết định 46/2019/ QĐ-UBND]]</f>
        <v>1.3181818181818181</v>
      </c>
      <c r="M849" s="538"/>
      <c r="N849" s="154"/>
      <c r="O849" s="154"/>
      <c r="P849" s="539"/>
    </row>
    <row r="850" spans="1:16" ht="30" x14ac:dyDescent="0.35">
      <c r="A850" s="159"/>
      <c r="B850" s="392" t="s">
        <v>1158</v>
      </c>
      <c r="C850" s="529" t="s">
        <v>1159</v>
      </c>
      <c r="D850" s="530"/>
      <c r="E850" s="380">
        <f>[1]!Table32353[[#This Row],[Mức giá theo Quyết định 46/2019/ QĐ-UBND]]*1.1</f>
        <v>0</v>
      </c>
      <c r="F850" s="380"/>
      <c r="G850" s="127"/>
      <c r="H850" s="536"/>
      <c r="I850" s="536"/>
      <c r="J850" s="373"/>
      <c r="K850" s="537"/>
      <c r="L850" s="537"/>
      <c r="M850" s="532"/>
      <c r="N850" s="184"/>
      <c r="O850" s="184"/>
      <c r="P850" s="533"/>
    </row>
    <row r="851" spans="1:16" ht="31" x14ac:dyDescent="0.35">
      <c r="A851" s="159"/>
      <c r="B851" s="180">
        <v>1</v>
      </c>
      <c r="C851" s="534" t="s">
        <v>1160</v>
      </c>
      <c r="D851" s="535">
        <v>6000</v>
      </c>
      <c r="E851" s="380">
        <f>[1]!Table32353[[#This Row],[Mức giá theo Quyết định 46/2019/ QĐ-UBND]]*1.1</f>
        <v>6600.0000000000009</v>
      </c>
      <c r="F851" s="380">
        <f>[1]!Table32353[[#This Row],[Mức giá theo Quyết định 46/2019/ QĐ-UBND]]*1.3</f>
        <v>7800</v>
      </c>
      <c r="G851" s="127">
        <v>30000</v>
      </c>
      <c r="H851" s="536">
        <f>ROUND([1]!Table32353[[#This Row],[Mức giá theo Quyết định 46/2019/ QĐ-UBND]]*1.3,-2)</f>
        <v>7800</v>
      </c>
      <c r="I851" s="536">
        <f>ROUND([1]!Table32353[[#This Row],[Giá đất ở điều chỉnh, bổ sung]]*0.7,0)</f>
        <v>5460</v>
      </c>
      <c r="J851" s="373">
        <f>[1]!Table32353[[#This Row],[Giá đất ở điều chỉnh, bổ sung]]/[1]!Table32353[[#This Row],[Mức giá theo Quyết định 46/2019/ QĐ-UBND]]</f>
        <v>1.3</v>
      </c>
      <c r="K851" s="537"/>
      <c r="L851" s="537">
        <f>[1]!Table32353[[#This Row],[Giá đất ở điều chỉnh, bổ sung]]/[1]!Table32353[[#This Row],[Mức giá theo Quyết định 46/2019/ QĐ-UBND]]</f>
        <v>1.3</v>
      </c>
      <c r="M851" s="538"/>
      <c r="N851" s="184"/>
      <c r="O851" s="184"/>
      <c r="P851" s="539"/>
    </row>
    <row r="852" spans="1:16" ht="31" x14ac:dyDescent="0.35">
      <c r="A852" s="159"/>
      <c r="B852" s="180">
        <v>2</v>
      </c>
      <c r="C852" s="534" t="s">
        <v>1161</v>
      </c>
      <c r="D852" s="535">
        <v>3999.9999999999995</v>
      </c>
      <c r="E852" s="380">
        <f>[1]!Table32353[[#This Row],[Mức giá theo Quyết định 46/2019/ QĐ-UBND]]*1.1</f>
        <v>4400</v>
      </c>
      <c r="F852" s="380">
        <f>[1]!Table32353[[#This Row],[Mức giá theo Quyết định 46/2019/ QĐ-UBND]]*1.3</f>
        <v>5200</v>
      </c>
      <c r="G852" s="127">
        <v>20000</v>
      </c>
      <c r="H852" s="536">
        <f>ROUND([1]!Table32353[[#This Row],[Mức giá theo Quyết định 46/2019/ QĐ-UBND]]*1.3,-2)</f>
        <v>5200</v>
      </c>
      <c r="I852" s="536">
        <f>ROUND([1]!Table32353[[#This Row],[Giá đất ở điều chỉnh, bổ sung]]*0.7,0)</f>
        <v>3640</v>
      </c>
      <c r="J852" s="373">
        <f>[1]!Table32353[[#This Row],[Giá đất ở điều chỉnh, bổ sung]]/[1]!Table32353[[#This Row],[Mức giá theo Quyết định 46/2019/ QĐ-UBND]]</f>
        <v>1.3</v>
      </c>
      <c r="K852" s="537"/>
      <c r="L852" s="537">
        <f>[1]!Table32353[[#This Row],[Giá đất ở điều chỉnh, bổ sung]]/[1]!Table32353[[#This Row],[Mức giá theo Quyết định 46/2019/ QĐ-UBND]]</f>
        <v>1.3</v>
      </c>
      <c r="M852" s="538"/>
      <c r="N852" s="184"/>
      <c r="O852" s="184"/>
      <c r="P852" s="539"/>
    </row>
    <row r="853" spans="1:16" x14ac:dyDescent="0.35">
      <c r="A853" s="159"/>
      <c r="B853" s="180">
        <v>3</v>
      </c>
      <c r="C853" s="534" t="s">
        <v>1162</v>
      </c>
      <c r="D853" s="535">
        <v>3500</v>
      </c>
      <c r="E853" s="380">
        <f>[1]!Table32353[[#This Row],[Mức giá theo Quyết định 46/2019/ QĐ-UBND]]*1.1</f>
        <v>3850.0000000000005</v>
      </c>
      <c r="F853" s="380">
        <f>[1]!Table32353[[#This Row],[Mức giá theo Quyết định 46/2019/ QĐ-UBND]]*1.3</f>
        <v>4550</v>
      </c>
      <c r="G853" s="127">
        <v>17500</v>
      </c>
      <c r="H853" s="536">
        <f>ROUND([1]!Table32353[[#This Row],[Mức giá theo Quyết định 46/2019/ QĐ-UBND]]*1.3,-2)</f>
        <v>4600</v>
      </c>
      <c r="I853" s="536">
        <f>ROUND([1]!Table32353[[#This Row],[Giá đất ở điều chỉnh, bổ sung]]*0.7,0)</f>
        <v>3220</v>
      </c>
      <c r="J853" s="373">
        <f>[1]!Table32353[[#This Row],[Giá đất ở điều chỉnh, bổ sung]]/[1]!Table32353[[#This Row],[Mức giá theo Quyết định 46/2019/ QĐ-UBND]]</f>
        <v>1.3142857142857143</v>
      </c>
      <c r="K853" s="537"/>
      <c r="L853" s="537">
        <f>[1]!Table32353[[#This Row],[Giá đất ở điều chỉnh, bổ sung]]/[1]!Table32353[[#This Row],[Mức giá theo Quyết định 46/2019/ QĐ-UBND]]</f>
        <v>1.3142857142857143</v>
      </c>
      <c r="M853" s="538"/>
      <c r="N853" s="184"/>
      <c r="O853" s="184"/>
      <c r="P853" s="539"/>
    </row>
    <row r="854" spans="1:16" ht="31" x14ac:dyDescent="0.35">
      <c r="A854" s="159"/>
      <c r="B854" s="180">
        <v>4</v>
      </c>
      <c r="C854" s="534" t="s">
        <v>1163</v>
      </c>
      <c r="D854" s="535">
        <v>2500</v>
      </c>
      <c r="E854" s="380">
        <f>[1]!Table32353[[#This Row],[Mức giá theo Quyết định 46/2019/ QĐ-UBND]]*1.1</f>
        <v>2750</v>
      </c>
      <c r="F854" s="380">
        <f>[1]!Table32353[[#This Row],[Mức giá theo Quyết định 46/2019/ QĐ-UBND]]*1.3</f>
        <v>3250</v>
      </c>
      <c r="G854" s="127">
        <v>12500</v>
      </c>
      <c r="H854" s="536">
        <f>ROUND([1]!Table32353[[#This Row],[Mức giá theo Quyết định 46/2019/ QĐ-UBND]]*1.3,-2)</f>
        <v>3300</v>
      </c>
      <c r="I854" s="536">
        <f>ROUND([1]!Table32353[[#This Row],[Giá đất ở điều chỉnh, bổ sung]]*0.7,0)</f>
        <v>2310</v>
      </c>
      <c r="J854" s="373">
        <f>[1]!Table32353[[#This Row],[Giá đất ở điều chỉnh, bổ sung]]/[1]!Table32353[[#This Row],[Mức giá theo Quyết định 46/2019/ QĐ-UBND]]</f>
        <v>1.32</v>
      </c>
      <c r="K854" s="537"/>
      <c r="L854" s="537">
        <f>[1]!Table32353[[#This Row],[Giá đất ở điều chỉnh, bổ sung]]/[1]!Table32353[[#This Row],[Mức giá theo Quyết định 46/2019/ QĐ-UBND]]</f>
        <v>1.32</v>
      </c>
      <c r="M854" s="538"/>
      <c r="N854" s="184"/>
      <c r="O854" s="184"/>
      <c r="P854" s="539"/>
    </row>
    <row r="855" spans="1:16" ht="31" x14ac:dyDescent="0.35">
      <c r="A855" s="159"/>
      <c r="B855" s="180">
        <v>5</v>
      </c>
      <c r="C855" s="534" t="s">
        <v>1164</v>
      </c>
      <c r="D855" s="535">
        <v>3000</v>
      </c>
      <c r="E855" s="380">
        <f>[1]!Table32353[[#This Row],[Mức giá theo Quyết định 46/2019/ QĐ-UBND]]*1.1</f>
        <v>3300.0000000000005</v>
      </c>
      <c r="F855" s="380">
        <f>[1]!Table32353[[#This Row],[Mức giá theo Quyết định 46/2019/ QĐ-UBND]]*1.3</f>
        <v>3900</v>
      </c>
      <c r="G855" s="127">
        <v>15000</v>
      </c>
      <c r="H855" s="536">
        <f>ROUND([1]!Table32353[[#This Row],[Mức giá theo Quyết định 46/2019/ QĐ-UBND]]*1.3,-2)</f>
        <v>3900</v>
      </c>
      <c r="I855" s="536">
        <f>ROUND([1]!Table32353[[#This Row],[Giá đất ở điều chỉnh, bổ sung]]*0.7,0)</f>
        <v>2730</v>
      </c>
      <c r="J855" s="373">
        <f>[1]!Table32353[[#This Row],[Giá đất ở điều chỉnh, bổ sung]]/[1]!Table32353[[#This Row],[Mức giá theo Quyết định 46/2019/ QĐ-UBND]]</f>
        <v>1.3</v>
      </c>
      <c r="K855" s="537"/>
      <c r="L855" s="537">
        <f>[1]!Table32353[[#This Row],[Giá đất ở điều chỉnh, bổ sung]]/[1]!Table32353[[#This Row],[Mức giá theo Quyết định 46/2019/ QĐ-UBND]]</f>
        <v>1.3</v>
      </c>
      <c r="M855" s="538"/>
      <c r="N855" s="184"/>
      <c r="O855" s="184"/>
      <c r="P855" s="539"/>
    </row>
    <row r="856" spans="1:16" ht="56" x14ac:dyDescent="0.35">
      <c r="A856" s="159"/>
      <c r="B856" s="180">
        <v>6</v>
      </c>
      <c r="C856" s="534" t="s">
        <v>1165</v>
      </c>
      <c r="D856" s="535">
        <v>2500</v>
      </c>
      <c r="E856" s="380">
        <f>[1]!Table32353[[#This Row],[Mức giá theo Quyết định 46/2019/ QĐ-UBND]]*1.1</f>
        <v>2750</v>
      </c>
      <c r="F856" s="380">
        <f>[1]!Table32353[[#This Row],[Mức giá theo Quyết định 46/2019/ QĐ-UBND]]*1.3</f>
        <v>3250</v>
      </c>
      <c r="G856" s="127">
        <v>12500</v>
      </c>
      <c r="H856" s="536">
        <f>ROUND([1]!Table32353[[#This Row],[Mức giá theo Quyết định 46/2019/ QĐ-UBND]]*1.3,-2)</f>
        <v>3300</v>
      </c>
      <c r="I856" s="536">
        <f>ROUND([1]!Table32353[[#This Row],[Giá đất ở điều chỉnh, bổ sung]]*0.7,0)</f>
        <v>2310</v>
      </c>
      <c r="J856" s="373">
        <f>[1]!Table32353[[#This Row],[Giá đất ở điều chỉnh, bổ sung]]/[1]!Table32353[[#This Row],[Mức giá theo Quyết định 46/2019/ QĐ-UBND]]</f>
        <v>1.32</v>
      </c>
      <c r="K856" s="537"/>
      <c r="L856" s="537">
        <f>[1]!Table32353[[#This Row],[Giá đất ở điều chỉnh, bổ sung]]/[1]!Table32353[[#This Row],[Mức giá theo Quyết định 46/2019/ QĐ-UBND]]</f>
        <v>1.32</v>
      </c>
      <c r="M856" s="538" t="s">
        <v>1166</v>
      </c>
      <c r="N856" s="184"/>
      <c r="O856" s="184"/>
      <c r="P856" s="539" t="s">
        <v>5550</v>
      </c>
    </row>
    <row r="857" spans="1:16" x14ac:dyDescent="0.35">
      <c r="A857" s="159"/>
      <c r="B857" s="180">
        <v>7</v>
      </c>
      <c r="C857" s="534" t="s">
        <v>1167</v>
      </c>
      <c r="D857" s="535">
        <v>1999.9999999999998</v>
      </c>
      <c r="E857" s="380">
        <f>[1]!Table32353[[#This Row],[Mức giá theo Quyết định 46/2019/ QĐ-UBND]]*1.1</f>
        <v>2200</v>
      </c>
      <c r="F857" s="380">
        <f>[1]!Table32353[[#This Row],[Mức giá theo Quyết định 46/2019/ QĐ-UBND]]*1.3</f>
        <v>2600</v>
      </c>
      <c r="G857" s="127">
        <v>10000</v>
      </c>
      <c r="H857" s="536">
        <f>ROUND([1]!Table32353[[#This Row],[Mức giá theo Quyết định 46/2019/ QĐ-UBND]]*1.3,-2)</f>
        <v>2600</v>
      </c>
      <c r="I857" s="536">
        <f>ROUND([1]!Table32353[[#This Row],[Giá đất ở điều chỉnh, bổ sung]]*0.7,0)</f>
        <v>1820</v>
      </c>
      <c r="J857" s="373">
        <f>[1]!Table32353[[#This Row],[Giá đất ở điều chỉnh, bổ sung]]/[1]!Table32353[[#This Row],[Mức giá theo Quyết định 46/2019/ QĐ-UBND]]</f>
        <v>1.3</v>
      </c>
      <c r="K857" s="537"/>
      <c r="L857" s="537">
        <f>[1]!Table32353[[#This Row],[Giá đất ở điều chỉnh, bổ sung]]/[1]!Table32353[[#This Row],[Mức giá theo Quyết định 46/2019/ QĐ-UBND]]</f>
        <v>1.3</v>
      </c>
      <c r="M857" s="538"/>
      <c r="N857" s="184"/>
      <c r="O857" s="184"/>
      <c r="P857" s="539"/>
    </row>
    <row r="858" spans="1:16" x14ac:dyDescent="0.35">
      <c r="A858" s="159"/>
      <c r="B858" s="180">
        <v>8</v>
      </c>
      <c r="C858" s="534" t="s">
        <v>1168</v>
      </c>
      <c r="D858" s="535">
        <v>1500</v>
      </c>
      <c r="E858" s="380">
        <f>[1]!Table32353[[#This Row],[Mức giá theo Quyết định 46/2019/ QĐ-UBND]]*1.1</f>
        <v>1650.0000000000002</v>
      </c>
      <c r="F858" s="380">
        <f>[1]!Table32353[[#This Row],[Mức giá theo Quyết định 46/2019/ QĐ-UBND]]*1.3</f>
        <v>1950</v>
      </c>
      <c r="G858" s="127">
        <v>7500</v>
      </c>
      <c r="H858" s="536">
        <f>ROUND([1]!Table32353[[#This Row],[Mức giá theo Quyết định 46/2019/ QĐ-UBND]]*1.3,-2)</f>
        <v>2000</v>
      </c>
      <c r="I858" s="536">
        <f>ROUND([1]!Table32353[[#This Row],[Giá đất ở điều chỉnh, bổ sung]]*0.7,0)</f>
        <v>1400</v>
      </c>
      <c r="J858" s="373">
        <f>[1]!Table32353[[#This Row],[Giá đất ở điều chỉnh, bổ sung]]/[1]!Table32353[[#This Row],[Mức giá theo Quyết định 46/2019/ QĐ-UBND]]</f>
        <v>1.3333333333333333</v>
      </c>
      <c r="K858" s="537"/>
      <c r="L858" s="537">
        <f>[1]!Table32353[[#This Row],[Giá đất ở điều chỉnh, bổ sung]]/[1]!Table32353[[#This Row],[Mức giá theo Quyết định 46/2019/ QĐ-UBND]]</f>
        <v>1.3333333333333333</v>
      </c>
      <c r="M858" s="538"/>
      <c r="N858" s="184"/>
      <c r="O858" s="184"/>
      <c r="P858" s="539"/>
    </row>
    <row r="859" spans="1:16" ht="42" x14ac:dyDescent="0.35">
      <c r="A859" s="159"/>
      <c r="B859" s="180">
        <v>9</v>
      </c>
      <c r="C859" s="534" t="s">
        <v>1169</v>
      </c>
      <c r="D859" s="535">
        <v>1100</v>
      </c>
      <c r="E859" s="380">
        <f>[1]!Table32353[[#This Row],[Mức giá theo Quyết định 46/2019/ QĐ-UBND]]*1.1</f>
        <v>1210</v>
      </c>
      <c r="F859" s="380">
        <f>[1]!Table32353[[#This Row],[Mức giá theo Quyết định 46/2019/ QĐ-UBND]]*1.3</f>
        <v>1430</v>
      </c>
      <c r="G859" s="127">
        <v>5500</v>
      </c>
      <c r="H859" s="536">
        <f>ROUND([1]!Table32353[[#This Row],[Mức giá theo Quyết định 46/2019/ QĐ-UBND]]*1.3,-2)</f>
        <v>1400</v>
      </c>
      <c r="I859" s="536">
        <f>ROUND([1]!Table32353[[#This Row],[Giá đất ở điều chỉnh, bổ sung]]*0.7,0)</f>
        <v>980</v>
      </c>
      <c r="J859" s="373">
        <f>[1]!Table32353[[#This Row],[Giá đất ở điều chỉnh, bổ sung]]/[1]!Table32353[[#This Row],[Mức giá theo Quyết định 46/2019/ QĐ-UBND]]</f>
        <v>1.2727272727272727</v>
      </c>
      <c r="K859" s="537"/>
      <c r="L859" s="537">
        <f>[1]!Table32353[[#This Row],[Giá đất ở điều chỉnh, bổ sung]]/[1]!Table32353[[#This Row],[Mức giá theo Quyết định 46/2019/ QĐ-UBND]]</f>
        <v>1.2727272727272727</v>
      </c>
      <c r="M859" s="538" t="s">
        <v>1170</v>
      </c>
      <c r="N859" s="184"/>
      <c r="O859" s="184"/>
      <c r="P859" s="539" t="s">
        <v>1170</v>
      </c>
    </row>
    <row r="860" spans="1:16" x14ac:dyDescent="0.35">
      <c r="A860" s="159"/>
      <c r="B860" s="180"/>
      <c r="C860" s="529" t="s">
        <v>16</v>
      </c>
      <c r="D860" s="530"/>
      <c r="E860" s="380">
        <f>[1]!Table32353[[#This Row],[Mức giá theo Quyết định 46/2019/ QĐ-UBND]]*1.1</f>
        <v>0</v>
      </c>
      <c r="F860" s="380"/>
      <c r="G860" s="127"/>
      <c r="H860" s="536"/>
      <c r="I860" s="536"/>
      <c r="J860" s="373"/>
      <c r="K860" s="537"/>
      <c r="L860" s="537"/>
      <c r="M860" s="538"/>
      <c r="N860" s="184"/>
      <c r="O860" s="184"/>
      <c r="P860" s="539"/>
    </row>
    <row r="861" spans="1:16" x14ac:dyDescent="0.35">
      <c r="A861" s="159"/>
      <c r="B861" s="180">
        <v>1</v>
      </c>
      <c r="C861" s="534" t="s">
        <v>1171</v>
      </c>
      <c r="D861" s="535">
        <v>2300</v>
      </c>
      <c r="E861" s="380">
        <f>[1]!Table32353[[#This Row],[Mức giá theo Quyết định 46/2019/ QĐ-UBND]]*1.1</f>
        <v>2530</v>
      </c>
      <c r="F861" s="380">
        <f>[1]!Table32353[[#This Row],[Mức giá theo Quyết định 46/2019/ QĐ-UBND]]*1.3</f>
        <v>2990</v>
      </c>
      <c r="G861" s="127">
        <v>9200</v>
      </c>
      <c r="H861" s="536">
        <f>ROUND([1]!Table32353[[#This Row],[Mức giá theo Quyết định 46/2019/ QĐ-UBND]]*1.3,-2)</f>
        <v>3000</v>
      </c>
      <c r="I861" s="536">
        <f>ROUND([1]!Table32353[[#This Row],[Giá đất ở điều chỉnh, bổ sung]]*0.7,0)</f>
        <v>2100</v>
      </c>
      <c r="J861" s="373">
        <f>[1]!Table32353[[#This Row],[Giá đất ở điều chỉnh, bổ sung]]/[1]!Table32353[[#This Row],[Mức giá theo Quyết định 46/2019/ QĐ-UBND]]</f>
        <v>1.3043478260869565</v>
      </c>
      <c r="K861" s="537"/>
      <c r="L861" s="537">
        <f>[1]!Table32353[[#This Row],[Giá đất ở điều chỉnh, bổ sung]]/[1]!Table32353[[#This Row],[Mức giá theo Quyết định 46/2019/ QĐ-UBND]]</f>
        <v>1.3043478260869565</v>
      </c>
      <c r="M861" s="538"/>
      <c r="N861" s="184"/>
      <c r="O861" s="184"/>
      <c r="P861" s="539"/>
    </row>
    <row r="862" spans="1:16" x14ac:dyDescent="0.35">
      <c r="A862" s="159"/>
      <c r="B862" s="180">
        <v>2</v>
      </c>
      <c r="C862" s="534" t="s">
        <v>1172</v>
      </c>
      <c r="D862" s="535">
        <v>2300</v>
      </c>
      <c r="E862" s="380">
        <f>[1]!Table32353[[#This Row],[Mức giá theo Quyết định 46/2019/ QĐ-UBND]]*1.1</f>
        <v>2530</v>
      </c>
      <c r="F862" s="380">
        <f>[1]!Table32353[[#This Row],[Mức giá theo Quyết định 46/2019/ QĐ-UBND]]*1.3</f>
        <v>2990</v>
      </c>
      <c r="G862" s="127">
        <v>9200</v>
      </c>
      <c r="H862" s="536">
        <f>ROUND([1]!Table32353[[#This Row],[Mức giá theo Quyết định 46/2019/ QĐ-UBND]]*1.3,-2)</f>
        <v>3000</v>
      </c>
      <c r="I862" s="536">
        <f>ROUND([1]!Table32353[[#This Row],[Giá đất ở điều chỉnh, bổ sung]]*0.7,0)</f>
        <v>2100</v>
      </c>
      <c r="J862" s="373">
        <f>[1]!Table32353[[#This Row],[Giá đất ở điều chỉnh, bổ sung]]/[1]!Table32353[[#This Row],[Mức giá theo Quyết định 46/2019/ QĐ-UBND]]</f>
        <v>1.3043478260869565</v>
      </c>
      <c r="K862" s="537"/>
      <c r="L862" s="537">
        <f>[1]!Table32353[[#This Row],[Giá đất ở điều chỉnh, bổ sung]]/[1]!Table32353[[#This Row],[Mức giá theo Quyết định 46/2019/ QĐ-UBND]]</f>
        <v>1.3043478260869565</v>
      </c>
      <c r="M862" s="538"/>
      <c r="N862" s="184"/>
      <c r="O862" s="184"/>
      <c r="P862" s="539"/>
    </row>
    <row r="863" spans="1:16" x14ac:dyDescent="0.35">
      <c r="A863" s="159"/>
      <c r="B863" s="180">
        <v>3</v>
      </c>
      <c r="C863" s="534" t="s">
        <v>1173</v>
      </c>
      <c r="D863" s="535">
        <v>2300</v>
      </c>
      <c r="E863" s="380">
        <f>[1]!Table32353[[#This Row],[Mức giá theo Quyết định 46/2019/ QĐ-UBND]]*1.1</f>
        <v>2530</v>
      </c>
      <c r="F863" s="380">
        <f>[1]!Table32353[[#This Row],[Mức giá theo Quyết định 46/2019/ QĐ-UBND]]*1.3</f>
        <v>2990</v>
      </c>
      <c r="G863" s="127">
        <v>9200</v>
      </c>
      <c r="H863" s="536">
        <f>ROUND([1]!Table32353[[#This Row],[Mức giá theo Quyết định 46/2019/ QĐ-UBND]]*1.3,-2)</f>
        <v>3000</v>
      </c>
      <c r="I863" s="536">
        <f>ROUND([1]!Table32353[[#This Row],[Giá đất ở điều chỉnh, bổ sung]]*0.7,0)</f>
        <v>2100</v>
      </c>
      <c r="J863" s="373">
        <f>[1]!Table32353[[#This Row],[Giá đất ở điều chỉnh, bổ sung]]/[1]!Table32353[[#This Row],[Mức giá theo Quyết định 46/2019/ QĐ-UBND]]</f>
        <v>1.3043478260869565</v>
      </c>
      <c r="K863" s="537"/>
      <c r="L863" s="537">
        <f>[1]!Table32353[[#This Row],[Giá đất ở điều chỉnh, bổ sung]]/[1]!Table32353[[#This Row],[Mức giá theo Quyết định 46/2019/ QĐ-UBND]]</f>
        <v>1.3043478260869565</v>
      </c>
      <c r="M863" s="538"/>
      <c r="N863" s="184"/>
      <c r="O863" s="184"/>
      <c r="P863" s="539"/>
    </row>
    <row r="864" spans="1:16" x14ac:dyDescent="0.35">
      <c r="A864" s="159"/>
      <c r="B864" s="180">
        <v>4</v>
      </c>
      <c r="C864" s="534" t="s">
        <v>1174</v>
      </c>
      <c r="D864" s="535">
        <v>3000</v>
      </c>
      <c r="E864" s="380">
        <f>[1]!Table32353[[#This Row],[Mức giá theo Quyết định 46/2019/ QĐ-UBND]]*1.1</f>
        <v>3300.0000000000005</v>
      </c>
      <c r="F864" s="380">
        <f>[1]!Table32353[[#This Row],[Mức giá theo Quyết định 46/2019/ QĐ-UBND]]*1.3</f>
        <v>3900</v>
      </c>
      <c r="G864" s="127">
        <v>12000</v>
      </c>
      <c r="H864" s="536">
        <f>ROUND([1]!Table32353[[#This Row],[Mức giá theo Quyết định 46/2019/ QĐ-UBND]]*1.3,-2)</f>
        <v>3900</v>
      </c>
      <c r="I864" s="536">
        <f>ROUND([1]!Table32353[[#This Row],[Giá đất ở điều chỉnh, bổ sung]]*0.7,0)</f>
        <v>2730</v>
      </c>
      <c r="J864" s="373">
        <f>[1]!Table32353[[#This Row],[Giá đất ở điều chỉnh, bổ sung]]/[1]!Table32353[[#This Row],[Mức giá theo Quyết định 46/2019/ QĐ-UBND]]</f>
        <v>1.3</v>
      </c>
      <c r="K864" s="537"/>
      <c r="L864" s="537">
        <f>[1]!Table32353[[#This Row],[Giá đất ở điều chỉnh, bổ sung]]/[1]!Table32353[[#This Row],[Mức giá theo Quyết định 46/2019/ QĐ-UBND]]</f>
        <v>1.3</v>
      </c>
      <c r="M864" s="538"/>
      <c r="N864" s="184"/>
      <c r="O864" s="184"/>
      <c r="P864" s="539"/>
    </row>
    <row r="865" spans="1:16" ht="31" x14ac:dyDescent="0.35">
      <c r="A865" s="159"/>
      <c r="B865" s="180">
        <v>5</v>
      </c>
      <c r="C865" s="549" t="s">
        <v>1175</v>
      </c>
      <c r="D865" s="550"/>
      <c r="E865" s="380">
        <f>[1]!Table32353[[#This Row],[Mức giá theo Quyết định 46/2019/ QĐ-UBND]]*1.1</f>
        <v>0</v>
      </c>
      <c r="F865" s="380">
        <f>[1]!Table32353[[#This Row],[Mức giá theo Quyết định 46/2019/ QĐ-UBND]]*1.3</f>
        <v>0</v>
      </c>
      <c r="G865" s="127"/>
      <c r="H865" s="536"/>
      <c r="I865" s="536"/>
      <c r="J865" s="373"/>
      <c r="K865" s="537"/>
      <c r="L865" s="537"/>
      <c r="M865" s="538" t="s">
        <v>1177</v>
      </c>
      <c r="N865" s="184" t="s">
        <v>1178</v>
      </c>
      <c r="O865" s="184"/>
      <c r="P865" s="539" t="s">
        <v>1176</v>
      </c>
    </row>
    <row r="866" spans="1:16" ht="31" x14ac:dyDescent="0.35">
      <c r="A866" s="159"/>
      <c r="B866" s="180">
        <v>6</v>
      </c>
      <c r="C866" s="534" t="s">
        <v>1179</v>
      </c>
      <c r="D866" s="535">
        <v>3500</v>
      </c>
      <c r="E866" s="380">
        <f>[1]!Table32353[[#This Row],[Mức giá theo Quyết định 46/2019/ QĐ-UBND]]*1.1</f>
        <v>3850.0000000000005</v>
      </c>
      <c r="F866" s="380">
        <f>[1]!Table32353[[#This Row],[Mức giá theo Quyết định 46/2019/ QĐ-UBND]]*1.3</f>
        <v>4550</v>
      </c>
      <c r="G866" s="127">
        <v>18000</v>
      </c>
      <c r="H866" s="536">
        <f>ROUND([1]!Table32353[[#This Row],[Mức giá theo Quyết định 46/2019/ QĐ-UBND]]*1.3,-2)</f>
        <v>4600</v>
      </c>
      <c r="I866" s="536">
        <f>ROUND([1]!Table32353[[#This Row],[Giá đất ở điều chỉnh, bổ sung]]*0.7,0)</f>
        <v>3220</v>
      </c>
      <c r="J866" s="373">
        <f>[1]!Table32353[[#This Row],[Giá đất ở điều chỉnh, bổ sung]]/[1]!Table32353[[#This Row],[Mức giá theo Quyết định 46/2019/ QĐ-UBND]]</f>
        <v>1.3142857142857143</v>
      </c>
      <c r="K866" s="537"/>
      <c r="L866" s="537">
        <f>[1]!Table32353[[#This Row],[Giá đất ở điều chỉnh, bổ sung]]/[1]!Table32353[[#This Row],[Mức giá theo Quyết định 46/2019/ QĐ-UBND]]</f>
        <v>1.3142857142857143</v>
      </c>
      <c r="M866" s="538"/>
      <c r="N866" s="184" t="s">
        <v>1180</v>
      </c>
      <c r="O866" s="184"/>
      <c r="P866" s="539"/>
    </row>
    <row r="867" spans="1:16" ht="31" x14ac:dyDescent="0.35">
      <c r="A867" s="159"/>
      <c r="B867" s="180">
        <v>7</v>
      </c>
      <c r="C867" s="534" t="s">
        <v>1181</v>
      </c>
      <c r="D867" s="535"/>
      <c r="E867" s="380"/>
      <c r="F867" s="380"/>
      <c r="G867" s="127">
        <v>16000</v>
      </c>
      <c r="H867" s="536">
        <v>4200</v>
      </c>
      <c r="I867" s="536">
        <f>ROUND([1]!Table32353[[#This Row],[Giá đất ở điều chỉnh, bổ sung]]*0.7,0)</f>
        <v>2940</v>
      </c>
      <c r="J867" s="373" t="e">
        <f>[1]!Table32353[[#This Row],[Giá đất ở điều chỉnh, bổ sung]]/[1]!Table32353[[#This Row],[Mức giá theo Quyết định 46/2019/ QĐ-UBND]]</f>
        <v>#DIV/0!</v>
      </c>
      <c r="K867" s="537"/>
      <c r="L867" s="537"/>
      <c r="M867" s="538" t="s">
        <v>146</v>
      </c>
      <c r="N867" s="184"/>
      <c r="O867" s="184"/>
      <c r="P867" s="539" t="s">
        <v>146</v>
      </c>
    </row>
    <row r="868" spans="1:16" ht="31" x14ac:dyDescent="0.35">
      <c r="A868" s="159"/>
      <c r="B868" s="180">
        <v>8</v>
      </c>
      <c r="C868" s="534" t="s">
        <v>1182</v>
      </c>
      <c r="D868" s="535">
        <v>3500</v>
      </c>
      <c r="E868" s="380">
        <f>[1]!Table32353[[#This Row],[Mức giá theo Quyết định 46/2019/ QĐ-UBND]]*1.1</f>
        <v>3850.0000000000005</v>
      </c>
      <c r="F868" s="380">
        <f>[1]!Table32353[[#This Row],[Mức giá theo Quyết định 46/2019/ QĐ-UBND]]*1.3</f>
        <v>4550</v>
      </c>
      <c r="G868" s="127">
        <v>14000</v>
      </c>
      <c r="H868" s="536">
        <f>ROUND([1]!Table32353[[#This Row],[Mức giá theo Quyết định 46/2019/ QĐ-UBND]]*1.3,-2)</f>
        <v>4600</v>
      </c>
      <c r="I868" s="536">
        <f>ROUND([1]!Table32353[[#This Row],[Giá đất ở điều chỉnh, bổ sung]]*0.7,0)</f>
        <v>3220</v>
      </c>
      <c r="J868" s="373">
        <f>[1]!Table32353[[#This Row],[Giá đất ở điều chỉnh, bổ sung]]/[1]!Table32353[[#This Row],[Mức giá theo Quyết định 46/2019/ QĐ-UBND]]</f>
        <v>1.3142857142857143</v>
      </c>
      <c r="K868" s="537"/>
      <c r="L868" s="537">
        <f>[1]!Table32353[[#This Row],[Giá đất ở điều chỉnh, bổ sung]]/[1]!Table32353[[#This Row],[Mức giá theo Quyết định 46/2019/ QĐ-UBND]]</f>
        <v>1.3142857142857143</v>
      </c>
      <c r="M868" s="538"/>
      <c r="N868" s="184"/>
      <c r="O868" s="184"/>
      <c r="P868" s="539"/>
    </row>
    <row r="869" spans="1:16" ht="70" x14ac:dyDescent="0.35">
      <c r="A869" s="159"/>
      <c r="B869" s="180">
        <v>9</v>
      </c>
      <c r="C869" s="534" t="s">
        <v>1183</v>
      </c>
      <c r="D869" s="535"/>
      <c r="E869" s="380">
        <f>[1]!Table32353[[#This Row],[Mức giá theo Quyết định 46/2019/ QĐ-UBND]]*1.1</f>
        <v>0</v>
      </c>
      <c r="F869" s="380"/>
      <c r="G869" s="127"/>
      <c r="H869" s="536"/>
      <c r="I869" s="536"/>
      <c r="J869" s="373"/>
      <c r="K869" s="537"/>
      <c r="L869" s="537"/>
      <c r="M869" s="538" t="s">
        <v>1184</v>
      </c>
      <c r="N869" s="184"/>
      <c r="O869" s="184"/>
      <c r="P869" s="539" t="s">
        <v>7114</v>
      </c>
    </row>
    <row r="870" spans="1:16" x14ac:dyDescent="0.35">
      <c r="A870" s="159"/>
      <c r="B870" s="180" t="s">
        <v>522</v>
      </c>
      <c r="C870" s="534" t="s">
        <v>1185</v>
      </c>
      <c r="D870" s="535">
        <v>3500</v>
      </c>
      <c r="E870" s="380">
        <f>[1]!Table32353[[#This Row],[Mức giá theo Quyết định 46/2019/ QĐ-UBND]]*1.1</f>
        <v>3850.0000000000005</v>
      </c>
      <c r="F870" s="380">
        <f>[1]!Table32353[[#This Row],[Mức giá theo Quyết định 46/2019/ QĐ-UBND]]*1.3</f>
        <v>4550</v>
      </c>
      <c r="G870" s="127">
        <v>14000</v>
      </c>
      <c r="H870" s="536">
        <f>ROUND([1]!Table32353[[#This Row],[Mức giá theo Quyết định 46/2019/ QĐ-UBND]]*1.3,-2)</f>
        <v>4600</v>
      </c>
      <c r="I870" s="536">
        <f>ROUND([1]!Table32353[[#This Row],[Giá đất ở điều chỉnh, bổ sung]]*0.7,0)</f>
        <v>3220</v>
      </c>
      <c r="J870" s="373">
        <f>[1]!Table32353[[#This Row],[Giá đất ở điều chỉnh, bổ sung]]/[1]!Table32353[[#This Row],[Mức giá theo Quyết định 46/2019/ QĐ-UBND]]</f>
        <v>1.3142857142857143</v>
      </c>
      <c r="K870" s="537"/>
      <c r="L870" s="537">
        <f>[1]!Table32353[[#This Row],[Giá đất ở điều chỉnh, bổ sung]]/[1]!Table32353[[#This Row],[Mức giá theo Quyết định 46/2019/ QĐ-UBND]]</f>
        <v>1.3142857142857143</v>
      </c>
      <c r="M870" s="538"/>
      <c r="N870" s="184"/>
      <c r="O870" s="184"/>
      <c r="P870" s="539"/>
    </row>
    <row r="871" spans="1:16" x14ac:dyDescent="0.35">
      <c r="A871" s="159"/>
      <c r="B871" s="180" t="s">
        <v>523</v>
      </c>
      <c r="C871" s="534" t="s">
        <v>1186</v>
      </c>
      <c r="D871" s="535">
        <v>3300</v>
      </c>
      <c r="E871" s="380">
        <f>[1]!Table32353[[#This Row],[Mức giá theo Quyết định 46/2019/ QĐ-UBND]]*1.1</f>
        <v>3630.0000000000005</v>
      </c>
      <c r="F871" s="380">
        <f>[1]!Table32353[[#This Row],[Mức giá theo Quyết định 46/2019/ QĐ-UBND]]*1.3</f>
        <v>4290</v>
      </c>
      <c r="G871" s="127">
        <v>13200</v>
      </c>
      <c r="H871" s="536">
        <f>ROUND([1]!Table32353[[#This Row],[Mức giá theo Quyết định 46/2019/ QĐ-UBND]]*1.3,-2)</f>
        <v>4300</v>
      </c>
      <c r="I871" s="536">
        <f>ROUND([1]!Table32353[[#This Row],[Giá đất ở điều chỉnh, bổ sung]]*0.7,0)</f>
        <v>3010</v>
      </c>
      <c r="J871" s="373">
        <f>[1]!Table32353[[#This Row],[Giá đất ở điều chỉnh, bổ sung]]/[1]!Table32353[[#This Row],[Mức giá theo Quyết định 46/2019/ QĐ-UBND]]</f>
        <v>1.303030303030303</v>
      </c>
      <c r="K871" s="537"/>
      <c r="L871" s="537">
        <f>[1]!Table32353[[#This Row],[Giá đất ở điều chỉnh, bổ sung]]/[1]!Table32353[[#This Row],[Mức giá theo Quyết định 46/2019/ QĐ-UBND]]</f>
        <v>1.303030303030303</v>
      </c>
      <c r="M871" s="538"/>
      <c r="N871" s="434"/>
      <c r="O871" s="434"/>
      <c r="P871" s="539"/>
    </row>
    <row r="872" spans="1:16" x14ac:dyDescent="0.35">
      <c r="A872" s="159"/>
      <c r="B872" s="359">
        <v>10</v>
      </c>
      <c r="C872" s="65" t="s">
        <v>1187</v>
      </c>
      <c r="D872" s="372"/>
      <c r="E872" s="380">
        <f>[1]!Table32353[[#This Row],[Mức giá theo Quyết định 46/2019/ QĐ-UBND]]*1.1</f>
        <v>0</v>
      </c>
      <c r="F872" s="380">
        <f>[1]!Table32353[[#This Row],[Mức giá theo Quyết định 46/2019/ QĐ-UBND]]*1.3</f>
        <v>0</v>
      </c>
      <c r="G872" s="377"/>
      <c r="H872" s="536"/>
      <c r="I872" s="536"/>
      <c r="J872" s="373"/>
      <c r="K872" s="537"/>
      <c r="L872" s="537"/>
      <c r="M872" s="544" t="s">
        <v>146</v>
      </c>
      <c r="N872" s="434"/>
      <c r="O872" s="434"/>
      <c r="P872" s="245" t="s">
        <v>146</v>
      </c>
    </row>
    <row r="873" spans="1:16" x14ac:dyDescent="0.35">
      <c r="A873" s="159"/>
      <c r="B873" s="181" t="s">
        <v>525</v>
      </c>
      <c r="C873" s="65" t="s">
        <v>153</v>
      </c>
      <c r="D873" s="371"/>
      <c r="E873" s="380"/>
      <c r="F873" s="380"/>
      <c r="G873" s="355">
        <v>11000</v>
      </c>
      <c r="H873" s="536">
        <v>3500</v>
      </c>
      <c r="I873" s="536">
        <f>ROUND([1]!Table32353[[#This Row],[Giá đất ở điều chỉnh, bổ sung]]*0.7,0)</f>
        <v>2450</v>
      </c>
      <c r="J873" s="373" t="e">
        <f>[1]!Table32353[[#This Row],[Giá đất ở điều chỉnh, bổ sung]]/[1]!Table32353[[#This Row],[Mức giá theo Quyết định 46/2019/ QĐ-UBND]]</f>
        <v>#DIV/0!</v>
      </c>
      <c r="K873" s="537"/>
      <c r="L873" s="537"/>
      <c r="M873" s="544" t="s">
        <v>1188</v>
      </c>
      <c r="N873" s="434"/>
      <c r="O873" s="434"/>
      <c r="P873" s="245"/>
    </row>
    <row r="874" spans="1:16" x14ac:dyDescent="0.35">
      <c r="A874" s="159"/>
      <c r="B874" s="359" t="s">
        <v>526</v>
      </c>
      <c r="C874" s="65" t="s">
        <v>1189</v>
      </c>
      <c r="D874" s="371"/>
      <c r="E874" s="380"/>
      <c r="F874" s="380"/>
      <c r="G874" s="355">
        <v>10500</v>
      </c>
      <c r="H874" s="536">
        <v>3200</v>
      </c>
      <c r="I874" s="536">
        <f>ROUND([1]!Table32353[[#This Row],[Giá đất ở điều chỉnh, bổ sung]]*0.7,0)</f>
        <v>2240</v>
      </c>
      <c r="J874" s="373" t="e">
        <f>[1]!Table32353[[#This Row],[Giá đất ở điều chỉnh, bổ sung]]/[1]!Table32353[[#This Row],[Mức giá theo Quyết định 46/2019/ QĐ-UBND]]</f>
        <v>#DIV/0!</v>
      </c>
      <c r="K874" s="537"/>
      <c r="L874" s="537"/>
      <c r="M874" s="544" t="s">
        <v>1190</v>
      </c>
      <c r="N874" s="434"/>
      <c r="O874" s="434"/>
      <c r="P874" s="245"/>
    </row>
    <row r="875" spans="1:16" x14ac:dyDescent="0.35">
      <c r="A875" s="159"/>
      <c r="B875" s="359">
        <v>11</v>
      </c>
      <c r="C875" s="65" t="s">
        <v>1191</v>
      </c>
      <c r="D875" s="372"/>
      <c r="E875" s="380">
        <f>[1]!Table32353[[#This Row],[Mức giá theo Quyết định 46/2019/ QĐ-UBND]]*1.1</f>
        <v>0</v>
      </c>
      <c r="F875" s="380">
        <f>[1]!Table32353[[#This Row],[Mức giá theo Quyết định 46/2019/ QĐ-UBND]]*1.3</f>
        <v>0</v>
      </c>
      <c r="G875" s="377"/>
      <c r="H875" s="536"/>
      <c r="I875" s="536"/>
      <c r="J875" s="373"/>
      <c r="K875" s="537"/>
      <c r="L875" s="537"/>
      <c r="M875" s="544" t="s">
        <v>146</v>
      </c>
      <c r="N875" s="434"/>
      <c r="O875" s="434"/>
      <c r="P875" s="245" t="s">
        <v>146</v>
      </c>
    </row>
    <row r="876" spans="1:16" ht="26" x14ac:dyDescent="0.35">
      <c r="A876" s="159"/>
      <c r="B876" s="181" t="s">
        <v>1192</v>
      </c>
      <c r="C876" s="65" t="s">
        <v>1193</v>
      </c>
      <c r="D876" s="371"/>
      <c r="E876" s="380"/>
      <c r="F876" s="380"/>
      <c r="G876" s="355">
        <v>11200</v>
      </c>
      <c r="H876" s="536">
        <v>3600</v>
      </c>
      <c r="I876" s="536">
        <f>ROUND([1]!Table32353[[#This Row],[Giá đất ở điều chỉnh, bổ sung]]*0.7,0)</f>
        <v>2520</v>
      </c>
      <c r="J876" s="373" t="e">
        <f>[1]!Table32353[[#This Row],[Giá đất ở điều chỉnh, bổ sung]]/[1]!Table32353[[#This Row],[Mức giá theo Quyết định 46/2019/ QĐ-UBND]]</f>
        <v>#DIV/0!</v>
      </c>
      <c r="K876" s="537"/>
      <c r="L876" s="537"/>
      <c r="M876" s="544" t="s">
        <v>1194</v>
      </c>
      <c r="N876" s="434"/>
      <c r="O876" s="434"/>
      <c r="P876" s="245"/>
    </row>
    <row r="877" spans="1:16" x14ac:dyDescent="0.35">
      <c r="A877" s="159"/>
      <c r="B877" s="181" t="s">
        <v>1195</v>
      </c>
      <c r="C877" s="65" t="s">
        <v>886</v>
      </c>
      <c r="D877" s="371"/>
      <c r="E877" s="380"/>
      <c r="F877" s="380"/>
      <c r="G877" s="355">
        <v>9700</v>
      </c>
      <c r="H877" s="536">
        <v>2700</v>
      </c>
      <c r="I877" s="536">
        <f>ROUND([1]!Table32353[[#This Row],[Giá đất ở điều chỉnh, bổ sung]]*0.7,0)</f>
        <v>1890</v>
      </c>
      <c r="J877" s="373" t="e">
        <f>[1]!Table32353[[#This Row],[Giá đất ở điều chỉnh, bổ sung]]/[1]!Table32353[[#This Row],[Mức giá theo Quyết định 46/2019/ QĐ-UBND]]</f>
        <v>#DIV/0!</v>
      </c>
      <c r="K877" s="537"/>
      <c r="L877" s="537"/>
      <c r="M877" s="544" t="s">
        <v>1196</v>
      </c>
      <c r="N877" s="434"/>
      <c r="O877" s="434"/>
      <c r="P877" s="245"/>
    </row>
    <row r="878" spans="1:16" x14ac:dyDescent="0.35">
      <c r="A878" s="159"/>
      <c r="B878" s="181" t="s">
        <v>1197</v>
      </c>
      <c r="C878" s="65" t="s">
        <v>984</v>
      </c>
      <c r="D878" s="371"/>
      <c r="E878" s="380"/>
      <c r="F878" s="380"/>
      <c r="G878" s="355">
        <v>9300</v>
      </c>
      <c r="H878" s="536">
        <v>2600</v>
      </c>
      <c r="I878" s="536">
        <f>ROUND([1]!Table32353[[#This Row],[Giá đất ở điều chỉnh, bổ sung]]*0.7,0)</f>
        <v>1820</v>
      </c>
      <c r="J878" s="373" t="e">
        <f>[1]!Table32353[[#This Row],[Giá đất ở điều chỉnh, bổ sung]]/[1]!Table32353[[#This Row],[Mức giá theo Quyết định 46/2019/ QĐ-UBND]]</f>
        <v>#DIV/0!</v>
      </c>
      <c r="K878" s="537"/>
      <c r="L878" s="537"/>
      <c r="M878" s="544" t="s">
        <v>1198</v>
      </c>
      <c r="N878" s="434"/>
      <c r="O878" s="434"/>
      <c r="P878" s="245"/>
    </row>
    <row r="879" spans="1:16" x14ac:dyDescent="0.35">
      <c r="A879" s="159"/>
      <c r="B879" s="181" t="s">
        <v>1199</v>
      </c>
      <c r="C879" s="65" t="s">
        <v>654</v>
      </c>
      <c r="D879" s="371"/>
      <c r="E879" s="380"/>
      <c r="F879" s="380"/>
      <c r="G879" s="355">
        <v>8400</v>
      </c>
      <c r="H879" s="536">
        <v>2500</v>
      </c>
      <c r="I879" s="536">
        <f>ROUND([1]!Table32353[[#This Row],[Giá đất ở điều chỉnh, bổ sung]]*0.7,0)</f>
        <v>1750</v>
      </c>
      <c r="J879" s="373" t="e">
        <f>[1]!Table32353[[#This Row],[Giá đất ở điều chỉnh, bổ sung]]/[1]!Table32353[[#This Row],[Mức giá theo Quyết định 46/2019/ QĐ-UBND]]</f>
        <v>#DIV/0!</v>
      </c>
      <c r="K879" s="537"/>
      <c r="L879" s="537"/>
      <c r="M879" s="544" t="s">
        <v>1198</v>
      </c>
      <c r="N879" s="434"/>
      <c r="O879" s="434"/>
      <c r="P879" s="245"/>
    </row>
    <row r="880" spans="1:16" x14ac:dyDescent="0.35">
      <c r="A880" s="159"/>
      <c r="B880" s="181">
        <v>12</v>
      </c>
      <c r="C880" s="65" t="s">
        <v>1200</v>
      </c>
      <c r="D880" s="372"/>
      <c r="E880" s="380">
        <f>[1]!Table32353[[#This Row],[Mức giá theo Quyết định 46/2019/ QĐ-UBND]]*1.1</f>
        <v>0</v>
      </c>
      <c r="F880" s="380">
        <f>[1]!Table32353[[#This Row],[Mức giá theo Quyết định 46/2019/ QĐ-UBND]]*1.3</f>
        <v>0</v>
      </c>
      <c r="G880" s="377"/>
      <c r="H880" s="536"/>
      <c r="I880" s="536"/>
      <c r="J880" s="373"/>
      <c r="K880" s="537"/>
      <c r="L880" s="537"/>
      <c r="M880" s="544" t="s">
        <v>146</v>
      </c>
      <c r="N880" s="434"/>
      <c r="O880" s="434"/>
      <c r="P880" s="245" t="s">
        <v>146</v>
      </c>
    </row>
    <row r="881" spans="1:16" x14ac:dyDescent="0.35">
      <c r="A881" s="159"/>
      <c r="B881" s="181" t="s">
        <v>531</v>
      </c>
      <c r="C881" s="65" t="s">
        <v>984</v>
      </c>
      <c r="D881" s="371"/>
      <c r="E881" s="380"/>
      <c r="F881" s="380"/>
      <c r="G881" s="355">
        <v>10500</v>
      </c>
      <c r="H881" s="536">
        <v>3000</v>
      </c>
      <c r="I881" s="536">
        <f>ROUND([1]!Table32353[[#This Row],[Giá đất ở điều chỉnh, bổ sung]]*0.7,0)</f>
        <v>2100</v>
      </c>
      <c r="J881" s="373" t="e">
        <f>[1]!Table32353[[#This Row],[Giá đất ở điều chỉnh, bổ sung]]/[1]!Table32353[[#This Row],[Mức giá theo Quyết định 46/2019/ QĐ-UBND]]</f>
        <v>#DIV/0!</v>
      </c>
      <c r="K881" s="537"/>
      <c r="L881" s="537"/>
      <c r="M881" s="544" t="s">
        <v>1201</v>
      </c>
      <c r="N881" s="434"/>
      <c r="O881" s="434"/>
      <c r="P881" s="245"/>
    </row>
    <row r="882" spans="1:16" x14ac:dyDescent="0.35">
      <c r="A882" s="159"/>
      <c r="B882" s="181" t="s">
        <v>532</v>
      </c>
      <c r="C882" s="65" t="s">
        <v>1202</v>
      </c>
      <c r="D882" s="371"/>
      <c r="E882" s="380"/>
      <c r="F882" s="380"/>
      <c r="G882" s="355">
        <v>10000</v>
      </c>
      <c r="H882" s="536">
        <v>2800</v>
      </c>
      <c r="I882" s="536">
        <f>ROUND([1]!Table32353[[#This Row],[Giá đất ở điều chỉnh, bổ sung]]*0.7,0)</f>
        <v>1960</v>
      </c>
      <c r="J882" s="373" t="e">
        <f>[1]!Table32353[[#This Row],[Giá đất ở điều chỉnh, bổ sung]]/[1]!Table32353[[#This Row],[Mức giá theo Quyết định 46/2019/ QĐ-UBND]]</f>
        <v>#DIV/0!</v>
      </c>
      <c r="K882" s="537"/>
      <c r="L882" s="537"/>
      <c r="M882" s="544" t="s">
        <v>1203</v>
      </c>
      <c r="N882" s="434"/>
      <c r="O882" s="434"/>
      <c r="P882" s="245"/>
    </row>
    <row r="883" spans="1:16" x14ac:dyDescent="0.35">
      <c r="A883" s="159"/>
      <c r="B883" s="181">
        <v>13</v>
      </c>
      <c r="C883" s="65" t="s">
        <v>1204</v>
      </c>
      <c r="D883" s="372"/>
      <c r="E883" s="380">
        <f>[1]!Table32353[[#This Row],[Mức giá theo Quyết định 46/2019/ QĐ-UBND]]*1.1</f>
        <v>0</v>
      </c>
      <c r="F883" s="380">
        <f>[1]!Table32353[[#This Row],[Mức giá theo Quyết định 46/2019/ QĐ-UBND]]*1.3</f>
        <v>0</v>
      </c>
      <c r="G883" s="377"/>
      <c r="H883" s="536"/>
      <c r="I883" s="536"/>
      <c r="J883" s="373"/>
      <c r="K883" s="537"/>
      <c r="L883" s="537"/>
      <c r="M883" s="544" t="s">
        <v>146</v>
      </c>
      <c r="N883" s="434"/>
      <c r="O883" s="434"/>
      <c r="P883" s="245" t="s">
        <v>146</v>
      </c>
    </row>
    <row r="884" spans="1:16" ht="26" x14ac:dyDescent="0.35">
      <c r="A884" s="159"/>
      <c r="B884" s="181" t="s">
        <v>343</v>
      </c>
      <c r="C884" s="65" t="s">
        <v>1193</v>
      </c>
      <c r="D884" s="371"/>
      <c r="E884" s="380"/>
      <c r="F884" s="380"/>
      <c r="G884" s="355">
        <v>11200</v>
      </c>
      <c r="H884" s="536">
        <v>3600</v>
      </c>
      <c r="I884" s="536">
        <f>ROUND([1]!Table32353[[#This Row],[Giá đất ở điều chỉnh, bổ sung]]*0.7,0)</f>
        <v>2520</v>
      </c>
      <c r="J884" s="373" t="e">
        <f>[1]!Table32353[[#This Row],[Giá đất ở điều chỉnh, bổ sung]]/[1]!Table32353[[#This Row],[Mức giá theo Quyết định 46/2019/ QĐ-UBND]]</f>
        <v>#DIV/0!</v>
      </c>
      <c r="K884" s="537"/>
      <c r="L884" s="537"/>
      <c r="M884" s="544" t="s">
        <v>1194</v>
      </c>
      <c r="N884" s="434"/>
      <c r="O884" s="434"/>
      <c r="P884" s="245"/>
    </row>
    <row r="885" spans="1:16" x14ac:dyDescent="0.35">
      <c r="A885" s="159"/>
      <c r="B885" s="181" t="s">
        <v>346</v>
      </c>
      <c r="C885" s="65" t="s">
        <v>886</v>
      </c>
      <c r="D885" s="371"/>
      <c r="E885" s="380"/>
      <c r="F885" s="380"/>
      <c r="G885" s="355">
        <v>9700</v>
      </c>
      <c r="H885" s="536">
        <v>2700</v>
      </c>
      <c r="I885" s="536">
        <f>ROUND([1]!Table32353[[#This Row],[Giá đất ở điều chỉnh, bổ sung]]*0.7,0)</f>
        <v>1890</v>
      </c>
      <c r="J885" s="373" t="e">
        <f>[1]!Table32353[[#This Row],[Giá đất ở điều chỉnh, bổ sung]]/[1]!Table32353[[#This Row],[Mức giá theo Quyết định 46/2019/ QĐ-UBND]]</f>
        <v>#DIV/0!</v>
      </c>
      <c r="K885" s="537"/>
      <c r="L885" s="537"/>
      <c r="M885" s="544" t="s">
        <v>1196</v>
      </c>
      <c r="N885" s="434"/>
      <c r="O885" s="434"/>
      <c r="P885" s="245"/>
    </row>
    <row r="886" spans="1:16" x14ac:dyDescent="0.35">
      <c r="A886" s="159"/>
      <c r="B886" s="181" t="s">
        <v>348</v>
      </c>
      <c r="C886" s="65" t="s">
        <v>654</v>
      </c>
      <c r="D886" s="371"/>
      <c r="E886" s="380"/>
      <c r="F886" s="380"/>
      <c r="G886" s="355">
        <v>8500</v>
      </c>
      <c r="H886" s="536">
        <v>2500</v>
      </c>
      <c r="I886" s="536">
        <f>ROUND([1]!Table32353[[#This Row],[Giá đất ở điều chỉnh, bổ sung]]*0.7,0)</f>
        <v>1750</v>
      </c>
      <c r="J886" s="373" t="e">
        <f>[1]!Table32353[[#This Row],[Giá đất ở điều chỉnh, bổ sung]]/[1]!Table32353[[#This Row],[Mức giá theo Quyết định 46/2019/ QĐ-UBND]]</f>
        <v>#DIV/0!</v>
      </c>
      <c r="K886" s="537"/>
      <c r="L886" s="537"/>
      <c r="M886" s="544" t="s">
        <v>1198</v>
      </c>
      <c r="N886" s="434"/>
      <c r="O886" s="434"/>
      <c r="P886" s="245"/>
    </row>
    <row r="887" spans="1:16" x14ac:dyDescent="0.35">
      <c r="A887" s="159"/>
      <c r="B887" s="181">
        <v>14</v>
      </c>
      <c r="C887" s="65" t="s">
        <v>1205</v>
      </c>
      <c r="D887" s="372"/>
      <c r="E887" s="380">
        <f>[1]!Table32353[[#This Row],[Mức giá theo Quyết định 46/2019/ QĐ-UBND]]*1.1</f>
        <v>0</v>
      </c>
      <c r="F887" s="380">
        <f>[1]!Table32353[[#This Row],[Mức giá theo Quyết định 46/2019/ QĐ-UBND]]*1.3</f>
        <v>0</v>
      </c>
      <c r="G887" s="377"/>
      <c r="H887" s="536"/>
      <c r="I887" s="536"/>
      <c r="J887" s="373"/>
      <c r="K887" s="537"/>
      <c r="L887" s="537"/>
      <c r="M887" s="544" t="s">
        <v>146</v>
      </c>
      <c r="N887" s="434"/>
      <c r="O887" s="434"/>
      <c r="P887" s="245" t="s">
        <v>146</v>
      </c>
    </row>
    <row r="888" spans="1:16" x14ac:dyDescent="0.35">
      <c r="A888" s="159"/>
      <c r="B888" s="359" t="s">
        <v>714</v>
      </c>
      <c r="C888" s="65" t="s">
        <v>153</v>
      </c>
      <c r="D888" s="371">
        <v>2625</v>
      </c>
      <c r="E888" s="380">
        <f>[1]!Table32353[[#This Row],[Mức giá theo Quyết định 46/2019/ QĐ-UBND]]*1.1</f>
        <v>2887.5000000000005</v>
      </c>
      <c r="F888" s="380">
        <f>[1]!Table32353[[#This Row],[Mức giá theo Quyết định 46/2019/ QĐ-UBND]]*1.3</f>
        <v>3412.5</v>
      </c>
      <c r="G888" s="355">
        <v>9500</v>
      </c>
      <c r="H888" s="536">
        <v>2700</v>
      </c>
      <c r="I888" s="536">
        <f>ROUND([1]!Table32353[[#This Row],[Giá đất ở điều chỉnh, bổ sung]]*0.7,0)</f>
        <v>1890</v>
      </c>
      <c r="J888" s="373">
        <f>[1]!Table32353[[#This Row],[Giá đất ở điều chỉnh, bổ sung]]/[1]!Table32353[[#This Row],[Mức giá theo Quyết định 46/2019/ QĐ-UBND]]</f>
        <v>1.0285714285714285</v>
      </c>
      <c r="K888" s="537"/>
      <c r="L888" s="537">
        <f>[1]!Table32353[[#This Row],[Giá đất ở điều chỉnh, bổ sung]]/[1]!Table32353[[#This Row],[Mức giá theo Quyết định 46/2019/ QĐ-UBND]]</f>
        <v>1.0285714285714285</v>
      </c>
      <c r="M888" s="544" t="s">
        <v>1196</v>
      </c>
      <c r="N888" s="434"/>
      <c r="O888" s="434"/>
      <c r="P888" s="245"/>
    </row>
    <row r="889" spans="1:16" x14ac:dyDescent="0.35">
      <c r="A889" s="159"/>
      <c r="B889" s="359" t="s">
        <v>716</v>
      </c>
      <c r="C889" s="65" t="s">
        <v>654</v>
      </c>
      <c r="D889" s="371">
        <v>2100</v>
      </c>
      <c r="E889" s="380">
        <f>[1]!Table32353[[#This Row],[Mức giá theo Quyết định 46/2019/ QĐ-UBND]]*1.1</f>
        <v>2310</v>
      </c>
      <c r="F889" s="380">
        <f>[1]!Table32353[[#This Row],[Mức giá theo Quyết định 46/2019/ QĐ-UBND]]*1.3</f>
        <v>2730</v>
      </c>
      <c r="G889" s="355">
        <v>8300</v>
      </c>
      <c r="H889" s="536">
        <v>2500</v>
      </c>
      <c r="I889" s="536">
        <f>ROUND([1]!Table32353[[#This Row],[Giá đất ở điều chỉnh, bổ sung]]*0.7,0)</f>
        <v>1750</v>
      </c>
      <c r="J889" s="373">
        <f>[1]!Table32353[[#This Row],[Giá đất ở điều chỉnh, bổ sung]]/[1]!Table32353[[#This Row],[Mức giá theo Quyết định 46/2019/ QĐ-UBND]]</f>
        <v>1.1904761904761905</v>
      </c>
      <c r="K889" s="537"/>
      <c r="L889" s="537">
        <f>[1]!Table32353[[#This Row],[Giá đất ở điều chỉnh, bổ sung]]/[1]!Table32353[[#This Row],[Mức giá theo Quyết định 46/2019/ QĐ-UBND]]</f>
        <v>1.1904761904761905</v>
      </c>
      <c r="M889" s="544" t="s">
        <v>1198</v>
      </c>
      <c r="N889" s="434"/>
      <c r="O889" s="434"/>
      <c r="P889" s="245"/>
    </row>
    <row r="890" spans="1:16" x14ac:dyDescent="0.35">
      <c r="A890" s="159"/>
      <c r="B890" s="359" t="s">
        <v>1206</v>
      </c>
      <c r="C890" s="65" t="s">
        <v>1207</v>
      </c>
      <c r="D890" s="371">
        <v>1980</v>
      </c>
      <c r="E890" s="380">
        <f>[1]!Table32353[[#This Row],[Mức giá theo Quyết định 46/2019/ QĐ-UBND]]*1.1</f>
        <v>2178</v>
      </c>
      <c r="F890" s="380">
        <f>[1]!Table32353[[#This Row],[Mức giá theo Quyết định 46/2019/ QĐ-UBND]]*1.3</f>
        <v>2574</v>
      </c>
      <c r="G890" s="355">
        <v>6700</v>
      </c>
      <c r="H890" s="536">
        <v>2000</v>
      </c>
      <c r="I890" s="536">
        <f>ROUND([1]!Table32353[[#This Row],[Giá đất ở điều chỉnh, bổ sung]]*0.7,0)</f>
        <v>1400</v>
      </c>
      <c r="J890" s="373">
        <f>[1]!Table32353[[#This Row],[Giá đất ở điều chỉnh, bổ sung]]/[1]!Table32353[[#This Row],[Mức giá theo Quyết định 46/2019/ QĐ-UBND]]</f>
        <v>1.0101010101010102</v>
      </c>
      <c r="K890" s="537"/>
      <c r="L890" s="537">
        <f>[1]!Table32353[[#This Row],[Giá đất ở điều chỉnh, bổ sung]]/[1]!Table32353[[#This Row],[Mức giá theo Quyết định 46/2019/ QĐ-UBND]]</f>
        <v>1.0101010101010102</v>
      </c>
      <c r="M890" s="544" t="s">
        <v>1208</v>
      </c>
      <c r="N890" s="434"/>
      <c r="O890" s="434"/>
      <c r="P890" s="245"/>
    </row>
    <row r="891" spans="1:16" x14ac:dyDescent="0.35">
      <c r="A891" s="159"/>
      <c r="B891" s="359">
        <v>15</v>
      </c>
      <c r="C891" s="65" t="s">
        <v>1209</v>
      </c>
      <c r="D891" s="372"/>
      <c r="E891" s="380">
        <f>[1]!Table32353[[#This Row],[Mức giá theo Quyết định 46/2019/ QĐ-UBND]]*1.1</f>
        <v>0</v>
      </c>
      <c r="F891" s="380">
        <f>[1]!Table32353[[#This Row],[Mức giá theo Quyết định 46/2019/ QĐ-UBND]]*1.3</f>
        <v>0</v>
      </c>
      <c r="G891" s="377"/>
      <c r="H891" s="536"/>
      <c r="I891" s="536"/>
      <c r="J891" s="373"/>
      <c r="K891" s="537"/>
      <c r="L891" s="537"/>
      <c r="M891" s="544" t="s">
        <v>146</v>
      </c>
      <c r="N891" s="434"/>
      <c r="O891" s="434"/>
      <c r="P891" s="245" t="s">
        <v>146</v>
      </c>
    </row>
    <row r="892" spans="1:16" x14ac:dyDescent="0.35">
      <c r="A892" s="159"/>
      <c r="B892" s="181" t="s">
        <v>1210</v>
      </c>
      <c r="C892" s="65" t="s">
        <v>150</v>
      </c>
      <c r="D892" s="371">
        <v>2550</v>
      </c>
      <c r="E892" s="380">
        <f>[1]!Table32353[[#This Row],[Mức giá theo Quyết định 46/2019/ QĐ-UBND]]*1.1</f>
        <v>2805</v>
      </c>
      <c r="F892" s="380">
        <f>[1]!Table32353[[#This Row],[Mức giá theo Quyết định 46/2019/ QĐ-UBND]]*1.3</f>
        <v>3315</v>
      </c>
      <c r="G892" s="355">
        <v>10500</v>
      </c>
      <c r="H892" s="536">
        <v>2800</v>
      </c>
      <c r="I892" s="536">
        <f>ROUND([1]!Table32353[[#This Row],[Giá đất ở điều chỉnh, bổ sung]]*0.7,0)</f>
        <v>1960</v>
      </c>
      <c r="J892" s="373">
        <f>[1]!Table32353[[#This Row],[Giá đất ở điều chỉnh, bổ sung]]/[1]!Table32353[[#This Row],[Mức giá theo Quyết định 46/2019/ QĐ-UBND]]</f>
        <v>1.0980392156862746</v>
      </c>
      <c r="K892" s="537"/>
      <c r="L892" s="537">
        <f>[1]!Table32353[[#This Row],[Giá đất ở điều chỉnh, bổ sung]]/[1]!Table32353[[#This Row],[Mức giá theo Quyết định 46/2019/ QĐ-UBND]]</f>
        <v>1.0980392156862746</v>
      </c>
      <c r="M892" s="544" t="s">
        <v>1211</v>
      </c>
      <c r="N892" s="434"/>
      <c r="O892" s="434"/>
      <c r="P892" s="245"/>
    </row>
    <row r="893" spans="1:16" x14ac:dyDescent="0.35">
      <c r="A893" s="159"/>
      <c r="B893" s="181" t="s">
        <v>1212</v>
      </c>
      <c r="C893" s="65" t="s">
        <v>1189</v>
      </c>
      <c r="D893" s="371">
        <v>2250</v>
      </c>
      <c r="E893" s="380">
        <f>[1]!Table32353[[#This Row],[Mức giá theo Quyết định 46/2019/ QĐ-UBND]]*1.1</f>
        <v>2475</v>
      </c>
      <c r="F893" s="380">
        <f>[1]!Table32353[[#This Row],[Mức giá theo Quyết định 46/2019/ QĐ-UBND]]*1.3</f>
        <v>2925</v>
      </c>
      <c r="G893" s="355">
        <v>8100</v>
      </c>
      <c r="H893" s="536">
        <v>2400</v>
      </c>
      <c r="I893" s="536">
        <f>ROUND([1]!Table32353[[#This Row],[Giá đất ở điều chỉnh, bổ sung]]*0.7,0)</f>
        <v>1680</v>
      </c>
      <c r="J893" s="373">
        <f>[1]!Table32353[[#This Row],[Giá đất ở điều chỉnh, bổ sung]]/[1]!Table32353[[#This Row],[Mức giá theo Quyết định 46/2019/ QĐ-UBND]]</f>
        <v>1.0666666666666667</v>
      </c>
      <c r="K893" s="537"/>
      <c r="L893" s="537">
        <f>[1]!Table32353[[#This Row],[Giá đất ở điều chỉnh, bổ sung]]/[1]!Table32353[[#This Row],[Mức giá theo Quyết định 46/2019/ QĐ-UBND]]</f>
        <v>1.0666666666666667</v>
      </c>
      <c r="M893" s="544" t="s">
        <v>1213</v>
      </c>
      <c r="N893" s="184"/>
      <c r="O893" s="184"/>
      <c r="P893" s="245"/>
    </row>
    <row r="894" spans="1:16" x14ac:dyDescent="0.35">
      <c r="A894" s="159"/>
      <c r="B894" s="180">
        <v>16</v>
      </c>
      <c r="C894" s="534" t="s">
        <v>1214</v>
      </c>
      <c r="D894" s="535">
        <v>1500</v>
      </c>
      <c r="E894" s="380">
        <f>[1]!Table32353[[#This Row],[Mức giá theo Quyết định 46/2019/ QĐ-UBND]]*1.1</f>
        <v>1650.0000000000002</v>
      </c>
      <c r="F894" s="380">
        <f>[1]!Table32353[[#This Row],[Mức giá theo Quyết định 46/2019/ QĐ-UBND]]*1.3</f>
        <v>1950</v>
      </c>
      <c r="G894" s="127">
        <v>6000</v>
      </c>
      <c r="H894" s="536">
        <f>ROUND([1]!Table32353[[#This Row],[Mức giá theo Quyết định 46/2019/ QĐ-UBND]]*1.3,-2)</f>
        <v>2000</v>
      </c>
      <c r="I894" s="536">
        <f>ROUND([1]!Table32353[[#This Row],[Giá đất ở điều chỉnh, bổ sung]]*0.7,0)</f>
        <v>1400</v>
      </c>
      <c r="J894" s="373">
        <f>[1]!Table32353[[#This Row],[Giá đất ở điều chỉnh, bổ sung]]/[1]!Table32353[[#This Row],[Mức giá theo Quyết định 46/2019/ QĐ-UBND]]</f>
        <v>1.3333333333333333</v>
      </c>
      <c r="K894" s="537"/>
      <c r="L894" s="537">
        <f>[1]!Table32353[[#This Row],[Giá đất ở điều chỉnh, bổ sung]]/[1]!Table32353[[#This Row],[Mức giá theo Quyết định 46/2019/ QĐ-UBND]]</f>
        <v>1.3333333333333333</v>
      </c>
      <c r="M894" s="538"/>
      <c r="N894" s="184"/>
      <c r="O894" s="184"/>
      <c r="P894" s="539"/>
    </row>
    <row r="895" spans="1:16" ht="31" x14ac:dyDescent="0.35">
      <c r="A895" s="159"/>
      <c r="B895" s="180">
        <v>17</v>
      </c>
      <c r="C895" s="534" t="s">
        <v>1215</v>
      </c>
      <c r="D895" s="535">
        <v>1999.9999999999998</v>
      </c>
      <c r="E895" s="380">
        <f>[1]!Table32353[[#This Row],[Mức giá theo Quyết định 46/2019/ QĐ-UBND]]*1.1</f>
        <v>2200</v>
      </c>
      <c r="F895" s="380">
        <f>[1]!Table32353[[#This Row],[Mức giá theo Quyết định 46/2019/ QĐ-UBND]]*1.3</f>
        <v>2600</v>
      </c>
      <c r="G895" s="127">
        <v>8000</v>
      </c>
      <c r="H895" s="536">
        <f>ROUND([1]!Table32353[[#This Row],[Mức giá theo Quyết định 46/2019/ QĐ-UBND]]*1.3,-2)</f>
        <v>2600</v>
      </c>
      <c r="I895" s="536">
        <f>ROUND([1]!Table32353[[#This Row],[Giá đất ở điều chỉnh, bổ sung]]*0.7,0)</f>
        <v>1820</v>
      </c>
      <c r="J895" s="373">
        <f>[1]!Table32353[[#This Row],[Giá đất ở điều chỉnh, bổ sung]]/[1]!Table32353[[#This Row],[Mức giá theo Quyết định 46/2019/ QĐ-UBND]]</f>
        <v>1.3</v>
      </c>
      <c r="K895" s="537"/>
      <c r="L895" s="537">
        <f>[1]!Table32353[[#This Row],[Giá đất ở điều chỉnh, bổ sung]]/[1]!Table32353[[#This Row],[Mức giá theo Quyết định 46/2019/ QĐ-UBND]]</f>
        <v>1.3</v>
      </c>
      <c r="M895" s="538"/>
      <c r="N895" s="184"/>
      <c r="O895" s="184"/>
      <c r="P895" s="539"/>
    </row>
    <row r="896" spans="1:16" x14ac:dyDescent="0.35">
      <c r="A896" s="159"/>
      <c r="B896" s="180">
        <v>18</v>
      </c>
      <c r="C896" s="534" t="s">
        <v>1216</v>
      </c>
      <c r="D896" s="535">
        <v>1200</v>
      </c>
      <c r="E896" s="380">
        <f>[1]!Table32353[[#This Row],[Mức giá theo Quyết định 46/2019/ QĐ-UBND]]*1.1</f>
        <v>1320</v>
      </c>
      <c r="F896" s="380">
        <f>[1]!Table32353[[#This Row],[Mức giá theo Quyết định 46/2019/ QĐ-UBND]]*1.3</f>
        <v>1560</v>
      </c>
      <c r="G896" s="127">
        <v>4800</v>
      </c>
      <c r="H896" s="536">
        <f>ROUND([1]!Table32353[[#This Row],[Mức giá theo Quyết định 46/2019/ QĐ-UBND]]*1.3,-2)</f>
        <v>1600</v>
      </c>
      <c r="I896" s="536">
        <f>ROUND([1]!Table32353[[#This Row],[Giá đất ở điều chỉnh, bổ sung]]*0.7,0)</f>
        <v>1120</v>
      </c>
      <c r="J896" s="373">
        <f>[1]!Table32353[[#This Row],[Giá đất ở điều chỉnh, bổ sung]]/[1]!Table32353[[#This Row],[Mức giá theo Quyết định 46/2019/ QĐ-UBND]]</f>
        <v>1.3333333333333333</v>
      </c>
      <c r="K896" s="537"/>
      <c r="L896" s="537">
        <f>[1]!Table32353[[#This Row],[Giá đất ở điều chỉnh, bổ sung]]/[1]!Table32353[[#This Row],[Mức giá theo Quyết định 46/2019/ QĐ-UBND]]</f>
        <v>1.3333333333333333</v>
      </c>
      <c r="M896" s="538"/>
      <c r="N896" s="184"/>
      <c r="O896" s="184"/>
      <c r="P896" s="539"/>
    </row>
    <row r="897" spans="1:16" x14ac:dyDescent="0.35">
      <c r="A897" s="159"/>
      <c r="B897" s="180">
        <v>19</v>
      </c>
      <c r="C897" s="534" t="s">
        <v>1217</v>
      </c>
      <c r="D897" s="535">
        <v>1100</v>
      </c>
      <c r="E897" s="380">
        <f>[1]!Table32353[[#This Row],[Mức giá theo Quyết định 46/2019/ QĐ-UBND]]*1.1</f>
        <v>1210</v>
      </c>
      <c r="F897" s="380">
        <f>[1]!Table32353[[#This Row],[Mức giá theo Quyết định 46/2019/ QĐ-UBND]]*1.3</f>
        <v>1430</v>
      </c>
      <c r="G897" s="127">
        <v>4400</v>
      </c>
      <c r="H897" s="536">
        <f>ROUND([1]!Table32353[[#This Row],[Mức giá theo Quyết định 46/2019/ QĐ-UBND]]*1.3,-2)</f>
        <v>1400</v>
      </c>
      <c r="I897" s="536">
        <f>ROUND([1]!Table32353[[#This Row],[Giá đất ở điều chỉnh, bổ sung]]*0.7,0)</f>
        <v>980</v>
      </c>
      <c r="J897" s="373">
        <f>[1]!Table32353[[#This Row],[Giá đất ở điều chỉnh, bổ sung]]/[1]!Table32353[[#This Row],[Mức giá theo Quyết định 46/2019/ QĐ-UBND]]</f>
        <v>1.2727272727272727</v>
      </c>
      <c r="K897" s="537"/>
      <c r="L897" s="537">
        <f>[1]!Table32353[[#This Row],[Giá đất ở điều chỉnh, bổ sung]]/[1]!Table32353[[#This Row],[Mức giá theo Quyết định 46/2019/ QĐ-UBND]]</f>
        <v>1.2727272727272727</v>
      </c>
      <c r="M897" s="538"/>
      <c r="N897" s="184"/>
      <c r="O897" s="184"/>
      <c r="P897" s="539"/>
    </row>
    <row r="898" spans="1:16" ht="31" x14ac:dyDescent="0.35">
      <c r="A898" s="159"/>
      <c r="B898" s="180" t="s">
        <v>119</v>
      </c>
      <c r="C898" s="534" t="s">
        <v>1218</v>
      </c>
      <c r="D898" s="535">
        <v>999.99999999999989</v>
      </c>
      <c r="E898" s="380">
        <f>[1]!Table32353[[#This Row],[Mức giá theo Quyết định 46/2019/ QĐ-UBND]]*1.1</f>
        <v>1100</v>
      </c>
      <c r="F898" s="380">
        <f>[1]!Table32353[[#This Row],[Mức giá theo Quyết định 46/2019/ QĐ-UBND]]*1.3</f>
        <v>1300</v>
      </c>
      <c r="G898" s="127">
        <v>4000</v>
      </c>
      <c r="H898" s="536">
        <f>ROUND([1]!Table32353[[#This Row],[Mức giá theo Quyết định 46/2019/ QĐ-UBND]]*1.3,-2)</f>
        <v>1300</v>
      </c>
      <c r="I898" s="536">
        <f>ROUND([1]!Table32353[[#This Row],[Giá đất ở điều chỉnh, bổ sung]]*0.7,0)</f>
        <v>910</v>
      </c>
      <c r="J898" s="373">
        <f>[1]!Table32353[[#This Row],[Giá đất ở điều chỉnh, bổ sung]]/[1]!Table32353[[#This Row],[Mức giá theo Quyết định 46/2019/ QĐ-UBND]]</f>
        <v>1.3</v>
      </c>
      <c r="K898" s="537"/>
      <c r="L898" s="537">
        <f>[1]!Table32353[[#This Row],[Giá đất ở điều chỉnh, bổ sung]]/[1]!Table32353[[#This Row],[Mức giá theo Quyết định 46/2019/ QĐ-UBND]]</f>
        <v>1.3</v>
      </c>
      <c r="M898" s="538"/>
      <c r="N898" s="184"/>
      <c r="O898" s="184"/>
      <c r="P898" s="539"/>
    </row>
    <row r="899" spans="1:16" ht="56" x14ac:dyDescent="0.35">
      <c r="A899" s="159"/>
      <c r="B899" s="180">
        <v>20</v>
      </c>
      <c r="C899" s="534" t="s">
        <v>1219</v>
      </c>
      <c r="D899" s="535"/>
      <c r="E899" s="380">
        <f>[1]!Table32353[[#This Row],[Mức giá theo Quyết định 46/2019/ QĐ-UBND]]*1.1</f>
        <v>0</v>
      </c>
      <c r="F899" s="380"/>
      <c r="G899" s="127"/>
      <c r="H899" s="536"/>
      <c r="I899" s="536"/>
      <c r="J899" s="373"/>
      <c r="K899" s="537"/>
      <c r="L899" s="537"/>
      <c r="M899" s="538" t="s">
        <v>6451</v>
      </c>
      <c r="N899" s="184"/>
      <c r="O899" s="184"/>
      <c r="P899" s="539" t="s">
        <v>6395</v>
      </c>
    </row>
    <row r="900" spans="1:16" ht="28" x14ac:dyDescent="0.35">
      <c r="A900" s="159"/>
      <c r="B900" s="180" t="s">
        <v>109</v>
      </c>
      <c r="C900" s="549" t="s">
        <v>1220</v>
      </c>
      <c r="D900" s="550">
        <v>1300</v>
      </c>
      <c r="E900" s="380">
        <f>[1]!Table32353[[#This Row],[Mức giá theo Quyết định 46/2019/ QĐ-UBND]]*1.1</f>
        <v>1430.0000000000002</v>
      </c>
      <c r="F900" s="380">
        <f>[1]!Table32353[[#This Row],[Mức giá theo Quyết định 46/2019/ QĐ-UBND]]*1.3</f>
        <v>1690</v>
      </c>
      <c r="G900" s="127">
        <v>5200</v>
      </c>
      <c r="H900" s="536">
        <f>ROUND([1]!Table32353[[#This Row],[Mức giá theo Quyết định 46/2019/ QĐ-UBND]]*1.3,-2)</f>
        <v>1700</v>
      </c>
      <c r="I900" s="536">
        <f>ROUND([1]!Table32353[[#This Row],[Giá đất ở điều chỉnh, bổ sung]]*0.7,0)</f>
        <v>1190</v>
      </c>
      <c r="J900" s="373">
        <f>[1]!Table32353[[#This Row],[Giá đất ở điều chỉnh, bổ sung]]/[1]!Table32353[[#This Row],[Mức giá theo Quyết định 46/2019/ QĐ-UBND]]</f>
        <v>1.3076923076923077</v>
      </c>
      <c r="K900" s="537"/>
      <c r="L900" s="537">
        <f>[1]!Table32353[[#This Row],[Giá đất ở điều chỉnh, bổ sung]]/[1]!Table32353[[#This Row],[Mức giá theo Quyết định 46/2019/ QĐ-UBND]]</f>
        <v>1.3076923076923077</v>
      </c>
      <c r="M900" s="538" t="s">
        <v>1222</v>
      </c>
      <c r="N900" s="184"/>
      <c r="O900" s="184"/>
      <c r="P900" s="539" t="s">
        <v>1221</v>
      </c>
    </row>
    <row r="901" spans="1:16" x14ac:dyDescent="0.35">
      <c r="A901" s="159"/>
      <c r="B901" s="180" t="s">
        <v>111</v>
      </c>
      <c r="C901" s="549" t="s">
        <v>1223</v>
      </c>
      <c r="D901" s="550">
        <v>1100</v>
      </c>
      <c r="E901" s="380">
        <f>[1]!Table32353[[#This Row],[Mức giá theo Quyết định 46/2019/ QĐ-UBND]]*1.1</f>
        <v>1210</v>
      </c>
      <c r="F901" s="380">
        <f>[1]!Table32353[[#This Row],[Mức giá theo Quyết định 46/2019/ QĐ-UBND]]*1.3</f>
        <v>1430</v>
      </c>
      <c r="G901" s="127">
        <v>4400</v>
      </c>
      <c r="H901" s="536">
        <f>ROUND([1]!Table32353[[#This Row],[Mức giá theo Quyết định 46/2019/ QĐ-UBND]]*1.3,-2)</f>
        <v>1400</v>
      </c>
      <c r="I901" s="536">
        <f>ROUND([1]!Table32353[[#This Row],[Giá đất ở điều chỉnh, bổ sung]]*0.7,0)</f>
        <v>980</v>
      </c>
      <c r="J901" s="373">
        <f>[1]!Table32353[[#This Row],[Giá đất ở điều chỉnh, bổ sung]]/[1]!Table32353[[#This Row],[Mức giá theo Quyết định 46/2019/ QĐ-UBND]]</f>
        <v>1.2727272727272727</v>
      </c>
      <c r="K901" s="537"/>
      <c r="L901" s="537">
        <f>[1]!Table32353[[#This Row],[Giá đất ở điều chỉnh, bổ sung]]/[1]!Table32353[[#This Row],[Mức giá theo Quyết định 46/2019/ QĐ-UBND]]</f>
        <v>1.2727272727272727</v>
      </c>
      <c r="M901" s="538"/>
      <c r="N901" s="184"/>
      <c r="O901" s="184"/>
      <c r="P901" s="539"/>
    </row>
    <row r="902" spans="1:16" ht="28" x14ac:dyDescent="0.35">
      <c r="A902" s="159"/>
      <c r="B902" s="180" t="s">
        <v>363</v>
      </c>
      <c r="C902" s="549" t="s">
        <v>5382</v>
      </c>
      <c r="D902" s="550">
        <v>1100</v>
      </c>
      <c r="E902" s="380">
        <f>[1]!Table32353[[#This Row],[Mức giá theo Quyết định 46/2019/ QĐ-UBND]]*1.1</f>
        <v>1210</v>
      </c>
      <c r="F902" s="380">
        <f>[1]!Table32353[[#This Row],[Mức giá theo Quyết định 46/2019/ QĐ-UBND]]*1.3</f>
        <v>1430</v>
      </c>
      <c r="G902" s="127">
        <v>4400</v>
      </c>
      <c r="H902" s="536">
        <f>ROUND([1]!Table32353[[#This Row],[Mức giá theo Quyết định 46/2019/ QĐ-UBND]]*1.3,-2)</f>
        <v>1400</v>
      </c>
      <c r="I902" s="536">
        <f>ROUND([1]!Table32353[[#This Row],[Giá đất ở điều chỉnh, bổ sung]]*0.7,0)</f>
        <v>980</v>
      </c>
      <c r="J902" s="373">
        <f>[1]!Table32353[[#This Row],[Giá đất ở điều chỉnh, bổ sung]]/[1]!Table32353[[#This Row],[Mức giá theo Quyết định 46/2019/ QĐ-UBND]]</f>
        <v>1.2727272727272727</v>
      </c>
      <c r="K902" s="537"/>
      <c r="L902" s="537">
        <f>[1]!Table32353[[#This Row],[Giá đất ở điều chỉnh, bổ sung]]/[1]!Table32353[[#This Row],[Mức giá theo Quyết định 46/2019/ QĐ-UBND]]</f>
        <v>1.2727272727272727</v>
      </c>
      <c r="M902" s="538" t="s">
        <v>1225</v>
      </c>
      <c r="N902" s="184"/>
      <c r="O902" s="184"/>
      <c r="P902" s="539" t="s">
        <v>1224</v>
      </c>
    </row>
    <row r="903" spans="1:16" x14ac:dyDescent="0.35">
      <c r="A903" s="159"/>
      <c r="B903" s="180">
        <v>21</v>
      </c>
      <c r="C903" s="534" t="s">
        <v>1226</v>
      </c>
      <c r="D903" s="535">
        <v>1300</v>
      </c>
      <c r="E903" s="380">
        <f>[1]!Table32353[[#This Row],[Mức giá theo Quyết định 46/2019/ QĐ-UBND]]*1.1</f>
        <v>1430.0000000000002</v>
      </c>
      <c r="F903" s="380">
        <f>[1]!Table32353[[#This Row],[Mức giá theo Quyết định 46/2019/ QĐ-UBND]]*1.3</f>
        <v>1690</v>
      </c>
      <c r="G903" s="127">
        <v>5200</v>
      </c>
      <c r="H903" s="536">
        <f>ROUND([1]!Table32353[[#This Row],[Mức giá theo Quyết định 46/2019/ QĐ-UBND]]*1.3,-2)</f>
        <v>1700</v>
      </c>
      <c r="I903" s="536">
        <f>ROUND([1]!Table32353[[#This Row],[Giá đất ở điều chỉnh, bổ sung]]*0.7,0)</f>
        <v>1190</v>
      </c>
      <c r="J903" s="373">
        <f>[1]!Table32353[[#This Row],[Giá đất ở điều chỉnh, bổ sung]]/[1]!Table32353[[#This Row],[Mức giá theo Quyết định 46/2019/ QĐ-UBND]]</f>
        <v>1.3076923076923077</v>
      </c>
      <c r="K903" s="537"/>
      <c r="L903" s="537">
        <f>[1]!Table32353[[#This Row],[Giá đất ở điều chỉnh, bổ sung]]/[1]!Table32353[[#This Row],[Mức giá theo Quyết định 46/2019/ QĐ-UBND]]</f>
        <v>1.3076923076923077</v>
      </c>
      <c r="M903" s="538"/>
      <c r="N903" s="184"/>
      <c r="O903" s="184"/>
      <c r="P903" s="539"/>
    </row>
    <row r="904" spans="1:16" ht="31" x14ac:dyDescent="0.35">
      <c r="A904" s="159"/>
      <c r="B904" s="180">
        <v>22</v>
      </c>
      <c r="C904" s="534" t="s">
        <v>5427</v>
      </c>
      <c r="D904" s="535">
        <v>1100</v>
      </c>
      <c r="E904" s="380">
        <f>[1]!Table32353[[#This Row],[Mức giá theo Quyết định 46/2019/ QĐ-UBND]]*1.1</f>
        <v>1210</v>
      </c>
      <c r="F904" s="380">
        <f>[1]!Table32353[[#This Row],[Mức giá theo Quyết định 46/2019/ QĐ-UBND]]*1.3</f>
        <v>1430</v>
      </c>
      <c r="G904" s="127">
        <v>4400</v>
      </c>
      <c r="H904" s="536">
        <f>ROUND([1]!Table32353[[#This Row],[Mức giá theo Quyết định 46/2019/ QĐ-UBND]]*1.3,-2)</f>
        <v>1400</v>
      </c>
      <c r="I904" s="536">
        <f>ROUND([1]!Table32353[[#This Row],[Giá đất ở điều chỉnh, bổ sung]]*0.7,0)</f>
        <v>980</v>
      </c>
      <c r="J904" s="373">
        <f>[1]!Table32353[[#This Row],[Giá đất ở điều chỉnh, bổ sung]]/[1]!Table32353[[#This Row],[Mức giá theo Quyết định 46/2019/ QĐ-UBND]]</f>
        <v>1.2727272727272727</v>
      </c>
      <c r="K904" s="537"/>
      <c r="L904" s="537">
        <f>[1]!Table32353[[#This Row],[Giá đất ở điều chỉnh, bổ sung]]/[1]!Table32353[[#This Row],[Mức giá theo Quyết định 46/2019/ QĐ-UBND]]</f>
        <v>1.2727272727272727</v>
      </c>
      <c r="M904" s="538" t="s">
        <v>1228</v>
      </c>
      <c r="N904" s="184" t="s">
        <v>1229</v>
      </c>
      <c r="O904" s="184"/>
      <c r="P904" s="539" t="s">
        <v>1227</v>
      </c>
    </row>
    <row r="905" spans="1:16" x14ac:dyDescent="0.35">
      <c r="A905" s="159"/>
      <c r="B905" s="180">
        <v>23</v>
      </c>
      <c r="C905" s="534" t="s">
        <v>1230</v>
      </c>
      <c r="D905" s="535"/>
      <c r="E905" s="380">
        <f>[1]!Table32353[[#This Row],[Mức giá theo Quyết định 46/2019/ QĐ-UBND]]*1.1</f>
        <v>0</v>
      </c>
      <c r="F905" s="380"/>
      <c r="G905" s="127"/>
      <c r="H905" s="536"/>
      <c r="I905" s="536"/>
      <c r="J905" s="373"/>
      <c r="K905" s="537"/>
      <c r="L905" s="537"/>
      <c r="M905" s="538" t="s">
        <v>1232</v>
      </c>
      <c r="N905" s="184" t="s">
        <v>1229</v>
      </c>
      <c r="O905" s="184" t="s">
        <v>1233</v>
      </c>
      <c r="P905" s="539" t="s">
        <v>1231</v>
      </c>
    </row>
    <row r="906" spans="1:16" ht="56" x14ac:dyDescent="0.35">
      <c r="A906" s="159"/>
      <c r="B906" s="180" t="s">
        <v>126</v>
      </c>
      <c r="C906" s="549" t="s">
        <v>1234</v>
      </c>
      <c r="D906" s="550">
        <v>1300</v>
      </c>
      <c r="E906" s="380">
        <f>[1]!Table32353[[#This Row],[Mức giá theo Quyết định 46/2019/ QĐ-UBND]]*1.1</f>
        <v>1430.0000000000002</v>
      </c>
      <c r="F906" s="380">
        <f>[1]!Table32353[[#This Row],[Mức giá theo Quyết định 46/2019/ QĐ-UBND]]*1.3</f>
        <v>1690</v>
      </c>
      <c r="G906" s="127">
        <v>5200</v>
      </c>
      <c r="H906" s="536">
        <f>ROUND([1]!Table32353[[#This Row],[Mức giá theo Quyết định 46/2019/ QĐ-UBND]]*1.3,-2)</f>
        <v>1700</v>
      </c>
      <c r="I906" s="536">
        <f>ROUND([1]!Table32353[[#This Row],[Giá đất ở điều chỉnh, bổ sung]]*0.7,0)</f>
        <v>1190</v>
      </c>
      <c r="J906" s="373">
        <f>[1]!Table32353[[#This Row],[Giá đất ở điều chỉnh, bổ sung]]/[1]!Table32353[[#This Row],[Mức giá theo Quyết định 46/2019/ QĐ-UBND]]</f>
        <v>1.3076923076923077</v>
      </c>
      <c r="K906" s="537"/>
      <c r="L906" s="537">
        <f>[1]!Table32353[[#This Row],[Giá đất ở điều chỉnh, bổ sung]]/[1]!Table32353[[#This Row],[Mức giá theo Quyết định 46/2019/ QĐ-UBND]]</f>
        <v>1.3076923076923077</v>
      </c>
      <c r="M906" s="538" t="s">
        <v>6452</v>
      </c>
      <c r="N906" s="184" t="s">
        <v>1229</v>
      </c>
      <c r="O906" s="184" t="s">
        <v>1233</v>
      </c>
      <c r="P906" s="539" t="s">
        <v>5548</v>
      </c>
    </row>
    <row r="907" spans="1:16" ht="70" x14ac:dyDescent="0.35">
      <c r="A907" s="159"/>
      <c r="B907" s="180" t="s">
        <v>127</v>
      </c>
      <c r="C907" s="549" t="s">
        <v>5545</v>
      </c>
      <c r="D907" s="550">
        <v>999.99999999999989</v>
      </c>
      <c r="E907" s="380">
        <f>[1]!Table32353[[#This Row],[Mức giá theo Quyết định 46/2019/ QĐ-UBND]]*1.1</f>
        <v>1100</v>
      </c>
      <c r="F907" s="380">
        <f>[1]!Table32353[[#This Row],[Mức giá theo Quyết định 46/2019/ QĐ-UBND]]*1.3</f>
        <v>1300</v>
      </c>
      <c r="G907" s="127">
        <v>4000</v>
      </c>
      <c r="H907" s="536">
        <f>ROUND([1]!Table32353[[#This Row],[Mức giá theo Quyết định 46/2019/ QĐ-UBND]]*1.3,-2)</f>
        <v>1300</v>
      </c>
      <c r="I907" s="536">
        <f>ROUND([1]!Table32353[[#This Row],[Giá đất ở điều chỉnh, bổ sung]]*0.7,0)</f>
        <v>910</v>
      </c>
      <c r="J907" s="373">
        <f>[1]!Table32353[[#This Row],[Giá đất ở điều chỉnh, bổ sung]]/[1]!Table32353[[#This Row],[Mức giá theo Quyết định 46/2019/ QĐ-UBND]]</f>
        <v>1.3</v>
      </c>
      <c r="K907" s="537"/>
      <c r="L907" s="537">
        <f>[1]!Table32353[[#This Row],[Giá đất ở điều chỉnh, bổ sung]]/[1]!Table32353[[#This Row],[Mức giá theo Quyết định 46/2019/ QĐ-UBND]]</f>
        <v>1.3</v>
      </c>
      <c r="M907" s="538" t="s">
        <v>6453</v>
      </c>
      <c r="N907" s="184"/>
      <c r="O907" s="184"/>
      <c r="P907" s="539" t="s">
        <v>5546</v>
      </c>
    </row>
    <row r="908" spans="1:16" x14ac:dyDescent="0.35">
      <c r="A908" s="159"/>
      <c r="B908" s="180">
        <v>24</v>
      </c>
      <c r="C908" s="534" t="s">
        <v>1235</v>
      </c>
      <c r="D908" s="535"/>
      <c r="E908" s="380">
        <f>[1]!Table32353[[#This Row],[Mức giá theo Quyết định 46/2019/ QĐ-UBND]]*1.1</f>
        <v>0</v>
      </c>
      <c r="F908" s="380"/>
      <c r="G908" s="127"/>
      <c r="H908" s="536"/>
      <c r="I908" s="536"/>
      <c r="J908" s="373"/>
      <c r="K908" s="537"/>
      <c r="L908" s="537"/>
      <c r="M908" s="538" t="s">
        <v>1237</v>
      </c>
      <c r="N908" s="184"/>
      <c r="O908" s="184"/>
      <c r="P908" s="539" t="s">
        <v>1236</v>
      </c>
    </row>
    <row r="909" spans="1:16" x14ac:dyDescent="0.35">
      <c r="A909" s="159"/>
      <c r="B909" s="180" t="s">
        <v>132</v>
      </c>
      <c r="C909" s="534" t="s">
        <v>1238</v>
      </c>
      <c r="D909" s="535">
        <v>1500</v>
      </c>
      <c r="E909" s="380">
        <f>[1]!Table32353[[#This Row],[Mức giá theo Quyết định 46/2019/ QĐ-UBND]]*1.1</f>
        <v>1650.0000000000002</v>
      </c>
      <c r="F909" s="380">
        <f>[1]!Table32353[[#This Row],[Mức giá theo Quyết định 46/2019/ QĐ-UBND]]*1.3</f>
        <v>1950</v>
      </c>
      <c r="G909" s="127">
        <v>6000</v>
      </c>
      <c r="H909" s="536">
        <f>ROUND([1]!Table32353[[#This Row],[Mức giá theo Quyết định 46/2019/ QĐ-UBND]]*1.3,-2)</f>
        <v>2000</v>
      </c>
      <c r="I909" s="536">
        <f>ROUND([1]!Table32353[[#This Row],[Giá đất ở điều chỉnh, bổ sung]]*0.7,0)</f>
        <v>1400</v>
      </c>
      <c r="J909" s="373">
        <f>[1]!Table32353[[#This Row],[Giá đất ở điều chỉnh, bổ sung]]/[1]!Table32353[[#This Row],[Mức giá theo Quyết định 46/2019/ QĐ-UBND]]</f>
        <v>1.3333333333333333</v>
      </c>
      <c r="K909" s="537"/>
      <c r="L909" s="537">
        <f>[1]!Table32353[[#This Row],[Giá đất ở điều chỉnh, bổ sung]]/[1]!Table32353[[#This Row],[Mức giá theo Quyết định 46/2019/ QĐ-UBND]]</f>
        <v>1.3333333333333333</v>
      </c>
      <c r="M909" s="538"/>
      <c r="N909" s="184"/>
      <c r="O909" s="184"/>
      <c r="P909" s="539"/>
    </row>
    <row r="910" spans="1:16" ht="31" x14ac:dyDescent="0.35">
      <c r="A910" s="159"/>
      <c r="B910" s="180" t="s">
        <v>134</v>
      </c>
      <c r="C910" s="534" t="s">
        <v>1239</v>
      </c>
      <c r="D910" s="535">
        <v>1200</v>
      </c>
      <c r="E910" s="380">
        <f>[1]!Table32353[[#This Row],[Mức giá theo Quyết định 46/2019/ QĐ-UBND]]*1.1</f>
        <v>1320</v>
      </c>
      <c r="F910" s="380">
        <f>[1]!Table32353[[#This Row],[Mức giá theo Quyết định 46/2019/ QĐ-UBND]]*1.3</f>
        <v>1560</v>
      </c>
      <c r="G910" s="127">
        <v>4800</v>
      </c>
      <c r="H910" s="536">
        <f>ROUND([1]!Table32353[[#This Row],[Mức giá theo Quyết định 46/2019/ QĐ-UBND]]*1.3,-2)</f>
        <v>1600</v>
      </c>
      <c r="I910" s="536">
        <f>ROUND([1]!Table32353[[#This Row],[Giá đất ở điều chỉnh, bổ sung]]*0.7,0)</f>
        <v>1120</v>
      </c>
      <c r="J910" s="373">
        <f>[1]!Table32353[[#This Row],[Giá đất ở điều chỉnh, bổ sung]]/[1]!Table32353[[#This Row],[Mức giá theo Quyết định 46/2019/ QĐ-UBND]]</f>
        <v>1.3333333333333333</v>
      </c>
      <c r="K910" s="537"/>
      <c r="L910" s="537">
        <f>[1]!Table32353[[#This Row],[Giá đất ở điều chỉnh, bổ sung]]/[1]!Table32353[[#This Row],[Mức giá theo Quyết định 46/2019/ QĐ-UBND]]</f>
        <v>1.3333333333333333</v>
      </c>
      <c r="M910" s="538"/>
      <c r="N910" s="184" t="s">
        <v>1240</v>
      </c>
      <c r="O910" s="184"/>
      <c r="P910" s="539"/>
    </row>
    <row r="911" spans="1:16" ht="98" x14ac:dyDescent="0.35">
      <c r="A911" s="159"/>
      <c r="B911" s="180">
        <v>25</v>
      </c>
      <c r="C911" s="549" t="s">
        <v>1241</v>
      </c>
      <c r="D911" s="550">
        <v>1100</v>
      </c>
      <c r="E911" s="380">
        <f>[1]!Table32353[[#This Row],[Mức giá theo Quyết định 46/2019/ QĐ-UBND]]*1.1</f>
        <v>1210</v>
      </c>
      <c r="F911" s="380">
        <f>[1]!Table32353[[#This Row],[Mức giá theo Quyết định 46/2019/ QĐ-UBND]]*1.3</f>
        <v>1430</v>
      </c>
      <c r="G911" s="127">
        <v>4400</v>
      </c>
      <c r="H911" s="536">
        <f>ROUND([1]!Table32353[[#This Row],[Mức giá theo Quyết định 46/2019/ QĐ-UBND]]*1.35,-2)</f>
        <v>1500</v>
      </c>
      <c r="I911" s="536">
        <f>ROUND([1]!Table32353[[#This Row],[Giá đất ở điều chỉnh, bổ sung]]*0.7,0)</f>
        <v>1050</v>
      </c>
      <c r="J911" s="373">
        <f>[1]!Table32353[[#This Row],[Giá đất ở điều chỉnh, bổ sung]]/[1]!Table32353[[#This Row],[Mức giá theo Quyết định 46/2019/ QĐ-UBND]]</f>
        <v>1.3636363636363635</v>
      </c>
      <c r="K911" s="540" t="s">
        <v>91</v>
      </c>
      <c r="L911" s="540">
        <f>[1]!Table32353[[#This Row],[Giá đất ở điều chỉnh, bổ sung]]/[1]!Table32353[[#This Row],[Mức giá theo Quyết định 46/2019/ QĐ-UBND]]</f>
        <v>1.3636363636363635</v>
      </c>
      <c r="M911" s="538" t="s">
        <v>1242</v>
      </c>
      <c r="N911" s="184"/>
      <c r="O911" s="184"/>
      <c r="P911" s="539" t="s">
        <v>5428</v>
      </c>
    </row>
    <row r="912" spans="1:16" x14ac:dyDescent="0.35">
      <c r="A912" s="159"/>
      <c r="B912" s="180">
        <v>26</v>
      </c>
      <c r="C912" s="534" t="s">
        <v>6396</v>
      </c>
      <c r="D912" s="545">
        <v>1300</v>
      </c>
      <c r="E912" s="186"/>
      <c r="F912" s="380">
        <f>[1]!Table32353[[#This Row],[Mức giá theo Quyết định 46/2019/ QĐ-UBND]]*1.3</f>
        <v>1690</v>
      </c>
      <c r="G912" s="542"/>
      <c r="H912" s="536">
        <f>ROUND([1]!Table32353[[#This Row],[Mức giá theo Quyết định 46/2019/ QĐ-UBND]]*1.3,-2)</f>
        <v>1700</v>
      </c>
      <c r="I912" s="536">
        <f>ROUND([1]!Table32353[[#This Row],[Giá đất ở điều chỉnh, bổ sung]]*0.7,0)</f>
        <v>1190</v>
      </c>
      <c r="J912" s="373">
        <f>[1]!Table32353[[#This Row],[Giá đất ở điều chỉnh, bổ sung]]/[1]!Table32353[[#This Row],[Mức giá theo Quyết định 46/2019/ QĐ-UBND]]</f>
        <v>1.3076923076923077</v>
      </c>
      <c r="K912" s="543"/>
      <c r="L912" s="537">
        <f>[1]!Table32353[[#This Row],[Giá đất ở điều chỉnh, bổ sung]]/[1]!Table32353[[#This Row],[Mức giá theo Quyết định 46/2019/ QĐ-UBND]]</f>
        <v>1.3076923076923077</v>
      </c>
      <c r="M912" s="538"/>
      <c r="N912" s="184"/>
      <c r="O912" s="184"/>
      <c r="P912" s="539"/>
    </row>
    <row r="913" spans="1:16" x14ac:dyDescent="0.35">
      <c r="A913" s="159"/>
      <c r="B913" s="180">
        <v>27</v>
      </c>
      <c r="C913" s="534" t="s">
        <v>1243</v>
      </c>
      <c r="D913" s="535"/>
      <c r="E913" s="380">
        <f>[1]!Table32353[[#This Row],[Mức giá theo Quyết định 46/2019/ QĐ-UBND]]*1.1</f>
        <v>0</v>
      </c>
      <c r="F913" s="380"/>
      <c r="G913" s="127"/>
      <c r="H913" s="536"/>
      <c r="I913" s="536"/>
      <c r="J913" s="373"/>
      <c r="K913" s="537"/>
      <c r="L913" s="537"/>
      <c r="M913" s="538"/>
      <c r="N913" s="184" t="s">
        <v>1244</v>
      </c>
      <c r="O913" s="184"/>
      <c r="P913" s="539"/>
    </row>
    <row r="914" spans="1:16" ht="42" x14ac:dyDescent="0.35">
      <c r="A914" s="159"/>
      <c r="B914" s="180" t="s">
        <v>156</v>
      </c>
      <c r="C914" s="549" t="s">
        <v>1245</v>
      </c>
      <c r="D914" s="550">
        <v>1300</v>
      </c>
      <c r="E914" s="380">
        <f>[1]!Table32353[[#This Row],[Mức giá theo Quyết định 46/2019/ QĐ-UBND]]*1.1</f>
        <v>1430.0000000000002</v>
      </c>
      <c r="F914" s="380">
        <f>[1]!Table32353[[#This Row],[Mức giá theo Quyết định 46/2019/ QĐ-UBND]]*1.3</f>
        <v>1690</v>
      </c>
      <c r="G914" s="127">
        <v>5200</v>
      </c>
      <c r="H914" s="536">
        <f>ROUND([1]!Table32353[[#This Row],[Mức giá theo Quyết định 46/2019/ QĐ-UBND]]*1.3,-2)</f>
        <v>1700</v>
      </c>
      <c r="I914" s="536">
        <f>ROUND([1]!Table32353[[#This Row],[Giá đất ở điều chỉnh, bổ sung]]*0.7,0)</f>
        <v>1190</v>
      </c>
      <c r="J914" s="373">
        <f>[1]!Table32353[[#This Row],[Giá đất ở điều chỉnh, bổ sung]]/[1]!Table32353[[#This Row],[Mức giá theo Quyết định 46/2019/ QĐ-UBND]]</f>
        <v>1.3076923076923077</v>
      </c>
      <c r="K914" s="537"/>
      <c r="L914" s="537">
        <f>[1]!Table32353[[#This Row],[Giá đất ở điều chỉnh, bổ sung]]/[1]!Table32353[[#This Row],[Mức giá theo Quyết định 46/2019/ QĐ-UBND]]</f>
        <v>1.3076923076923077</v>
      </c>
      <c r="M914" s="538" t="s">
        <v>1247</v>
      </c>
      <c r="N914" s="184" t="s">
        <v>1244</v>
      </c>
      <c r="O914" s="184"/>
      <c r="P914" s="539" t="s">
        <v>1246</v>
      </c>
    </row>
    <row r="915" spans="1:16" ht="84" x14ac:dyDescent="0.35">
      <c r="A915" s="159"/>
      <c r="B915" s="180" t="s">
        <v>158</v>
      </c>
      <c r="C915" s="549" t="s">
        <v>1248</v>
      </c>
      <c r="D915" s="550">
        <v>999.99999999999989</v>
      </c>
      <c r="E915" s="380">
        <f>[1]!Table32353[[#This Row],[Mức giá theo Quyết định 46/2019/ QĐ-UBND]]*1.1</f>
        <v>1100</v>
      </c>
      <c r="F915" s="380">
        <f>[1]!Table32353[[#This Row],[Mức giá theo Quyết định 46/2019/ QĐ-UBND]]*1.3</f>
        <v>1300</v>
      </c>
      <c r="G915" s="127">
        <v>4000</v>
      </c>
      <c r="H915" s="536">
        <f>ROUND([1]!Table32353[[#This Row],[Mức giá theo Quyết định 46/2019/ QĐ-UBND]]*1.3,-2)</f>
        <v>1300</v>
      </c>
      <c r="I915" s="536">
        <f>ROUND([1]!Table32353[[#This Row],[Giá đất ở điều chỉnh, bổ sung]]*0.7,0)</f>
        <v>910</v>
      </c>
      <c r="J915" s="373">
        <f>[1]!Table32353[[#This Row],[Giá đất ở điều chỉnh, bổ sung]]/[1]!Table32353[[#This Row],[Mức giá theo Quyết định 46/2019/ QĐ-UBND]]</f>
        <v>1.3</v>
      </c>
      <c r="K915" s="537"/>
      <c r="L915" s="537">
        <f>[1]!Table32353[[#This Row],[Giá đất ở điều chỉnh, bổ sung]]/[1]!Table32353[[#This Row],[Mức giá theo Quyết định 46/2019/ QĐ-UBND]]</f>
        <v>1.3</v>
      </c>
      <c r="M915" s="538" t="s">
        <v>1250</v>
      </c>
      <c r="N915" s="184"/>
      <c r="O915" s="184"/>
      <c r="P915" s="539" t="s">
        <v>1249</v>
      </c>
    </row>
    <row r="916" spans="1:16" x14ac:dyDescent="0.35">
      <c r="A916" s="159"/>
      <c r="B916" s="180">
        <v>28</v>
      </c>
      <c r="C916" s="534" t="s">
        <v>1251</v>
      </c>
      <c r="D916" s="535">
        <v>999.99999999999989</v>
      </c>
      <c r="E916" s="380">
        <f>[1]!Table32353[[#This Row],[Mức giá theo Quyết định 46/2019/ QĐ-UBND]]*1.1</f>
        <v>1100</v>
      </c>
      <c r="F916" s="380">
        <f>[1]!Table32353[[#This Row],[Mức giá theo Quyết định 46/2019/ QĐ-UBND]]*1.3</f>
        <v>1300</v>
      </c>
      <c r="G916" s="127">
        <v>4000</v>
      </c>
      <c r="H916" s="536">
        <f>ROUND([1]!Table32353[[#This Row],[Mức giá theo Quyết định 46/2019/ QĐ-UBND]]*1.3,-2)</f>
        <v>1300</v>
      </c>
      <c r="I916" s="536">
        <f>ROUND([1]!Table32353[[#This Row],[Giá đất ở điều chỉnh, bổ sung]]*0.7,0)</f>
        <v>910</v>
      </c>
      <c r="J916" s="373">
        <f>[1]!Table32353[[#This Row],[Giá đất ở điều chỉnh, bổ sung]]/[1]!Table32353[[#This Row],[Mức giá theo Quyết định 46/2019/ QĐ-UBND]]</f>
        <v>1.3</v>
      </c>
      <c r="K916" s="537"/>
      <c r="L916" s="537">
        <f>[1]!Table32353[[#This Row],[Giá đất ở điều chỉnh, bổ sung]]/[1]!Table32353[[#This Row],[Mức giá theo Quyết định 46/2019/ QĐ-UBND]]</f>
        <v>1.3</v>
      </c>
      <c r="M916" s="538"/>
      <c r="N916" s="184"/>
      <c r="O916" s="184"/>
      <c r="P916" s="539"/>
    </row>
    <row r="917" spans="1:16" ht="31" x14ac:dyDescent="0.35">
      <c r="A917" s="159"/>
      <c r="B917" s="180">
        <v>29</v>
      </c>
      <c r="C917" s="534" t="s">
        <v>1252</v>
      </c>
      <c r="D917" s="535">
        <v>1700</v>
      </c>
      <c r="E917" s="380">
        <f>[1]!Table32353[[#This Row],[Mức giá theo Quyết định 46/2019/ QĐ-UBND]]*1.1</f>
        <v>1870.0000000000002</v>
      </c>
      <c r="F917" s="380">
        <f>[1]!Table32353[[#This Row],[Mức giá theo Quyết định 46/2019/ QĐ-UBND]]*1.3</f>
        <v>2210</v>
      </c>
      <c r="G917" s="127">
        <v>6800</v>
      </c>
      <c r="H917" s="536">
        <f>ROUND([1]!Table32353[[#This Row],[Mức giá theo Quyết định 46/2019/ QĐ-UBND]]*1.3,-2)</f>
        <v>2200</v>
      </c>
      <c r="I917" s="536">
        <f>ROUND([1]!Table32353[[#This Row],[Giá đất ở điều chỉnh, bổ sung]]*0.7,0)</f>
        <v>1540</v>
      </c>
      <c r="J917" s="373">
        <f>[1]!Table32353[[#This Row],[Giá đất ở điều chỉnh, bổ sung]]/[1]!Table32353[[#This Row],[Mức giá theo Quyết định 46/2019/ QĐ-UBND]]</f>
        <v>1.2941176470588236</v>
      </c>
      <c r="K917" s="537"/>
      <c r="L917" s="537">
        <f>[1]!Table32353[[#This Row],[Giá đất ở điều chỉnh, bổ sung]]/[1]!Table32353[[#This Row],[Mức giá theo Quyết định 46/2019/ QĐ-UBND]]</f>
        <v>1.2941176470588236</v>
      </c>
      <c r="M917" s="538"/>
      <c r="N917" s="184"/>
      <c r="O917" s="184"/>
      <c r="P917" s="539"/>
    </row>
    <row r="918" spans="1:16" x14ac:dyDescent="0.35">
      <c r="A918" s="159"/>
      <c r="B918" s="180">
        <v>30</v>
      </c>
      <c r="C918" s="534" t="s">
        <v>1253</v>
      </c>
      <c r="D918" s="535">
        <v>1300</v>
      </c>
      <c r="E918" s="380">
        <f>[1]!Table32353[[#This Row],[Mức giá theo Quyết định 46/2019/ QĐ-UBND]]*1.1</f>
        <v>1430.0000000000002</v>
      </c>
      <c r="F918" s="380">
        <f>[1]!Table32353[[#This Row],[Mức giá theo Quyết định 46/2019/ QĐ-UBND]]*1.3</f>
        <v>1690</v>
      </c>
      <c r="G918" s="127">
        <v>5200</v>
      </c>
      <c r="H918" s="536">
        <f>ROUND([1]!Table32353[[#This Row],[Mức giá theo Quyết định 46/2019/ QĐ-UBND]]*1.3,-2)</f>
        <v>1700</v>
      </c>
      <c r="I918" s="536">
        <f>ROUND([1]!Table32353[[#This Row],[Giá đất ở điều chỉnh, bổ sung]]*0.7,0)</f>
        <v>1190</v>
      </c>
      <c r="J918" s="373">
        <f>[1]!Table32353[[#This Row],[Giá đất ở điều chỉnh, bổ sung]]/[1]!Table32353[[#This Row],[Mức giá theo Quyết định 46/2019/ QĐ-UBND]]</f>
        <v>1.3076923076923077</v>
      </c>
      <c r="K918" s="537"/>
      <c r="L918" s="537">
        <f>[1]!Table32353[[#This Row],[Giá đất ở điều chỉnh, bổ sung]]/[1]!Table32353[[#This Row],[Mức giá theo Quyết định 46/2019/ QĐ-UBND]]</f>
        <v>1.3076923076923077</v>
      </c>
      <c r="M918" s="538"/>
      <c r="N918" s="184"/>
      <c r="O918" s="184"/>
      <c r="P918" s="539"/>
    </row>
    <row r="919" spans="1:16" ht="42" x14ac:dyDescent="0.35">
      <c r="A919" s="159"/>
      <c r="B919" s="180">
        <v>31</v>
      </c>
      <c r="C919" s="534" t="s">
        <v>1254</v>
      </c>
      <c r="D919" s="535">
        <v>1500</v>
      </c>
      <c r="E919" s="380">
        <f>[1]!Table32353[[#This Row],[Mức giá theo Quyết định 46/2019/ QĐ-UBND]]*1.1</f>
        <v>1650.0000000000002</v>
      </c>
      <c r="F919" s="380">
        <f>[1]!Table32353[[#This Row],[Mức giá theo Quyết định 46/2019/ QĐ-UBND]]*1.3</f>
        <v>1950</v>
      </c>
      <c r="G919" s="127">
        <v>6000</v>
      </c>
      <c r="H919" s="536">
        <f>ROUND([1]!Table32353[[#This Row],[Mức giá theo Quyết định 46/2019/ QĐ-UBND]]*1.3,-2)</f>
        <v>2000</v>
      </c>
      <c r="I919" s="536">
        <f>ROUND([1]!Table32353[[#This Row],[Giá đất ở điều chỉnh, bổ sung]]*0.7,0)</f>
        <v>1400</v>
      </c>
      <c r="J919" s="373">
        <f>[1]!Table32353[[#This Row],[Giá đất ở điều chỉnh, bổ sung]]/[1]!Table32353[[#This Row],[Mức giá theo Quyết định 46/2019/ QĐ-UBND]]</f>
        <v>1.3333333333333333</v>
      </c>
      <c r="K919" s="537"/>
      <c r="L919" s="537">
        <f>[1]!Table32353[[#This Row],[Giá đất ở điều chỉnh, bổ sung]]/[1]!Table32353[[#This Row],[Mức giá theo Quyết định 46/2019/ QĐ-UBND]]</f>
        <v>1.3333333333333333</v>
      </c>
      <c r="M919" s="538" t="s">
        <v>1256</v>
      </c>
      <c r="N919" s="154"/>
      <c r="O919" s="154"/>
      <c r="P919" s="539" t="s">
        <v>1255</v>
      </c>
    </row>
    <row r="920" spans="1:16" ht="45" x14ac:dyDescent="0.35">
      <c r="A920" s="159"/>
      <c r="B920" s="392" t="s">
        <v>1257</v>
      </c>
      <c r="C920" s="529" t="s">
        <v>1258</v>
      </c>
      <c r="D920" s="530"/>
      <c r="E920" s="380">
        <f>[1]!Table32353[[#This Row],[Mức giá theo Quyết định 46/2019/ QĐ-UBND]]*1.1</f>
        <v>0</v>
      </c>
      <c r="F920" s="380"/>
      <c r="G920" s="127"/>
      <c r="H920" s="536"/>
      <c r="I920" s="536"/>
      <c r="J920" s="373"/>
      <c r="K920" s="537"/>
      <c r="L920" s="537"/>
      <c r="M920" s="532"/>
      <c r="N920" s="184"/>
      <c r="O920" s="184"/>
      <c r="P920" s="533"/>
    </row>
    <row r="921" spans="1:16" ht="31" x14ac:dyDescent="0.35">
      <c r="A921" s="159"/>
      <c r="B921" s="180">
        <v>1</v>
      </c>
      <c r="C921" s="534" t="s">
        <v>1259</v>
      </c>
      <c r="D921" s="535">
        <v>4200</v>
      </c>
      <c r="E921" s="380">
        <f>[1]!Table32353[[#This Row],[Mức giá theo Quyết định 46/2019/ QĐ-UBND]]*1.1</f>
        <v>4620</v>
      </c>
      <c r="F921" s="380">
        <f>[1]!Table32353[[#This Row],[Mức giá theo Quyết định 46/2019/ QĐ-UBND]]*1.3</f>
        <v>5460</v>
      </c>
      <c r="G921" s="127">
        <v>16800</v>
      </c>
      <c r="H921" s="536">
        <f>ROUND([1]!Table32353[[#This Row],[Mức giá theo Quyết định 46/2019/ QĐ-UBND]]*1.3,-2)</f>
        <v>5500</v>
      </c>
      <c r="I921" s="536">
        <f>ROUND([1]!Table32353[[#This Row],[Giá đất ở điều chỉnh, bổ sung]]*0.7,0)</f>
        <v>3850</v>
      </c>
      <c r="J921" s="373">
        <f>[1]!Table32353[[#This Row],[Giá đất ở điều chỉnh, bổ sung]]/[1]!Table32353[[#This Row],[Mức giá theo Quyết định 46/2019/ QĐ-UBND]]</f>
        <v>1.3095238095238095</v>
      </c>
      <c r="K921" s="537"/>
      <c r="L921" s="537">
        <f>[1]!Table32353[[#This Row],[Giá đất ở điều chỉnh, bổ sung]]/[1]!Table32353[[#This Row],[Mức giá theo Quyết định 46/2019/ QĐ-UBND]]</f>
        <v>1.3095238095238095</v>
      </c>
      <c r="M921" s="538" t="s">
        <v>6454</v>
      </c>
      <c r="N921" s="184"/>
      <c r="O921" s="184"/>
      <c r="P921" s="539" t="s">
        <v>5541</v>
      </c>
    </row>
    <row r="922" spans="1:16" ht="31" x14ac:dyDescent="0.35">
      <c r="A922" s="159"/>
      <c r="B922" s="180">
        <v>2</v>
      </c>
      <c r="C922" s="534" t="s">
        <v>1260</v>
      </c>
      <c r="D922" s="535">
        <v>3000</v>
      </c>
      <c r="E922" s="380">
        <f>[1]!Table32353[[#This Row],[Mức giá theo Quyết định 46/2019/ QĐ-UBND]]*1.1</f>
        <v>3300.0000000000005</v>
      </c>
      <c r="F922" s="380">
        <f>[1]!Table32353[[#This Row],[Mức giá theo Quyết định 46/2019/ QĐ-UBND]]*1.3</f>
        <v>3900</v>
      </c>
      <c r="G922" s="127">
        <v>12000</v>
      </c>
      <c r="H922" s="536">
        <f>ROUND([1]!Table32353[[#This Row],[Mức giá theo Quyết định 46/2019/ QĐ-UBND]]*1.3,-2)</f>
        <v>3900</v>
      </c>
      <c r="I922" s="536">
        <f>ROUND([1]!Table32353[[#This Row],[Giá đất ở điều chỉnh, bổ sung]]*0.7,0)</f>
        <v>2730</v>
      </c>
      <c r="J922" s="373">
        <f>[1]!Table32353[[#This Row],[Giá đất ở điều chỉnh, bổ sung]]/[1]!Table32353[[#This Row],[Mức giá theo Quyết định 46/2019/ QĐ-UBND]]</f>
        <v>1.3</v>
      </c>
      <c r="K922" s="537"/>
      <c r="L922" s="537">
        <f>[1]!Table32353[[#This Row],[Giá đất ở điều chỉnh, bổ sung]]/[1]!Table32353[[#This Row],[Mức giá theo Quyết định 46/2019/ QĐ-UBND]]</f>
        <v>1.3</v>
      </c>
      <c r="M922" s="538" t="s">
        <v>6455</v>
      </c>
      <c r="N922" s="184"/>
      <c r="O922" s="184"/>
      <c r="P922" s="539" t="s">
        <v>5540</v>
      </c>
    </row>
    <row r="923" spans="1:16" ht="31" x14ac:dyDescent="0.35">
      <c r="A923" s="159"/>
      <c r="B923" s="180">
        <v>3</v>
      </c>
      <c r="C923" s="534" t="s">
        <v>1261</v>
      </c>
      <c r="D923" s="535">
        <v>2300</v>
      </c>
      <c r="E923" s="380">
        <f>[1]!Table32353[[#This Row],[Mức giá theo Quyết định 46/2019/ QĐ-UBND]]*1.1</f>
        <v>2530</v>
      </c>
      <c r="F923" s="380">
        <f>[1]!Table32353[[#This Row],[Mức giá theo Quyết định 46/2019/ QĐ-UBND]]*1.3</f>
        <v>2990</v>
      </c>
      <c r="G923" s="127">
        <v>9200</v>
      </c>
      <c r="H923" s="536">
        <f>ROUND([1]!Table32353[[#This Row],[Mức giá theo Quyết định 46/2019/ QĐ-UBND]]*1.3,-2)</f>
        <v>3000</v>
      </c>
      <c r="I923" s="536">
        <f>ROUND([1]!Table32353[[#This Row],[Giá đất ở điều chỉnh, bổ sung]]*0.7,0)</f>
        <v>2100</v>
      </c>
      <c r="J923" s="373">
        <f>[1]!Table32353[[#This Row],[Giá đất ở điều chỉnh, bổ sung]]/[1]!Table32353[[#This Row],[Mức giá theo Quyết định 46/2019/ QĐ-UBND]]</f>
        <v>1.3043478260869565</v>
      </c>
      <c r="K923" s="537"/>
      <c r="L923" s="537">
        <f>[1]!Table32353[[#This Row],[Giá đất ở điều chỉnh, bổ sung]]/[1]!Table32353[[#This Row],[Mức giá theo Quyết định 46/2019/ QĐ-UBND]]</f>
        <v>1.3043478260869565</v>
      </c>
      <c r="M923" s="538"/>
      <c r="N923" s="184"/>
      <c r="O923" s="184"/>
      <c r="P923" s="539"/>
    </row>
    <row r="924" spans="1:16" ht="31" x14ac:dyDescent="0.35">
      <c r="A924" s="159"/>
      <c r="B924" s="180">
        <v>4</v>
      </c>
      <c r="C924" s="534" t="s">
        <v>1262</v>
      </c>
      <c r="D924" s="535">
        <v>1999.9999999999998</v>
      </c>
      <c r="E924" s="380">
        <f>[1]!Table32353[[#This Row],[Mức giá theo Quyết định 46/2019/ QĐ-UBND]]*1.1</f>
        <v>2200</v>
      </c>
      <c r="F924" s="380">
        <f>[1]!Table32353[[#This Row],[Mức giá theo Quyết định 46/2019/ QĐ-UBND]]*1.3</f>
        <v>2600</v>
      </c>
      <c r="G924" s="127">
        <v>8000</v>
      </c>
      <c r="H924" s="536">
        <f>ROUND([1]!Table32353[[#This Row],[Mức giá theo Quyết định 46/2019/ QĐ-UBND]]*1.3,-2)</f>
        <v>2600</v>
      </c>
      <c r="I924" s="536">
        <f>ROUND([1]!Table32353[[#This Row],[Giá đất ở điều chỉnh, bổ sung]]*0.7,0)</f>
        <v>1820</v>
      </c>
      <c r="J924" s="373">
        <f>[1]!Table32353[[#This Row],[Giá đất ở điều chỉnh, bổ sung]]/[1]!Table32353[[#This Row],[Mức giá theo Quyết định 46/2019/ QĐ-UBND]]</f>
        <v>1.3</v>
      </c>
      <c r="K924" s="537"/>
      <c r="L924" s="537">
        <f>[1]!Table32353[[#This Row],[Giá đất ở điều chỉnh, bổ sung]]/[1]!Table32353[[#This Row],[Mức giá theo Quyết định 46/2019/ QĐ-UBND]]</f>
        <v>1.3</v>
      </c>
      <c r="M924" s="538"/>
      <c r="N924" s="184"/>
      <c r="O924" s="184"/>
      <c r="P924" s="539"/>
    </row>
    <row r="925" spans="1:16" ht="31" x14ac:dyDescent="0.35">
      <c r="A925" s="159"/>
      <c r="B925" s="180">
        <v>5</v>
      </c>
      <c r="C925" s="534" t="s">
        <v>1263</v>
      </c>
      <c r="D925" s="535">
        <v>1700</v>
      </c>
      <c r="E925" s="380">
        <f>[1]!Table32353[[#This Row],[Mức giá theo Quyết định 46/2019/ QĐ-UBND]]*1.1</f>
        <v>1870.0000000000002</v>
      </c>
      <c r="F925" s="380">
        <f>[1]!Table32353[[#This Row],[Mức giá theo Quyết định 46/2019/ QĐ-UBND]]*1.3</f>
        <v>2210</v>
      </c>
      <c r="G925" s="127">
        <v>6800</v>
      </c>
      <c r="H925" s="536">
        <f>ROUND([1]!Table32353[[#This Row],[Mức giá theo Quyết định 46/2019/ QĐ-UBND]]*1.3,-2)</f>
        <v>2200</v>
      </c>
      <c r="I925" s="536">
        <f>ROUND([1]!Table32353[[#This Row],[Giá đất ở điều chỉnh, bổ sung]]*0.7,0)</f>
        <v>1540</v>
      </c>
      <c r="J925" s="373">
        <f>[1]!Table32353[[#This Row],[Giá đất ở điều chỉnh, bổ sung]]/[1]!Table32353[[#This Row],[Mức giá theo Quyết định 46/2019/ QĐ-UBND]]</f>
        <v>1.2941176470588236</v>
      </c>
      <c r="K925" s="537"/>
      <c r="L925" s="537">
        <f>[1]!Table32353[[#This Row],[Giá đất ở điều chỉnh, bổ sung]]/[1]!Table32353[[#This Row],[Mức giá theo Quyết định 46/2019/ QĐ-UBND]]</f>
        <v>1.2941176470588236</v>
      </c>
      <c r="M925" s="538"/>
      <c r="N925" s="184"/>
      <c r="O925" s="184"/>
      <c r="P925" s="539"/>
    </row>
    <row r="926" spans="1:16" x14ac:dyDescent="0.35">
      <c r="A926" s="159"/>
      <c r="B926" s="180"/>
      <c r="C926" s="529" t="s">
        <v>16</v>
      </c>
      <c r="D926" s="530"/>
      <c r="E926" s="380">
        <f>[1]!Table32353[[#This Row],[Mức giá theo Quyết định 46/2019/ QĐ-UBND]]*1.1</f>
        <v>0</v>
      </c>
      <c r="F926" s="380"/>
      <c r="G926" s="127"/>
      <c r="H926" s="536"/>
      <c r="I926" s="536"/>
      <c r="J926" s="373"/>
      <c r="K926" s="537"/>
      <c r="L926" s="537"/>
      <c r="M926" s="538"/>
      <c r="N926" s="184"/>
      <c r="O926" s="184"/>
      <c r="P926" s="539"/>
    </row>
    <row r="927" spans="1:16" ht="31" x14ac:dyDescent="0.35">
      <c r="A927" s="159"/>
      <c r="B927" s="180">
        <v>1</v>
      </c>
      <c r="C927" s="534" t="s">
        <v>1264</v>
      </c>
      <c r="D927" s="535"/>
      <c r="E927" s="380">
        <f>[1]!Table32353[[#This Row],[Mức giá theo Quyết định 46/2019/ QĐ-UBND]]*1.1</f>
        <v>0</v>
      </c>
      <c r="F927" s="380"/>
      <c r="G927" s="127"/>
      <c r="H927" s="536"/>
      <c r="I927" s="536"/>
      <c r="J927" s="373"/>
      <c r="K927" s="537"/>
      <c r="L927" s="537"/>
      <c r="M927" s="538" t="s">
        <v>6456</v>
      </c>
      <c r="N927" s="184"/>
      <c r="O927" s="184"/>
      <c r="P927" s="539" t="s">
        <v>5529</v>
      </c>
    </row>
    <row r="928" spans="1:16" x14ac:dyDescent="0.35">
      <c r="A928" s="159"/>
      <c r="B928" s="180" t="s">
        <v>67</v>
      </c>
      <c r="C928" s="534" t="s">
        <v>1265</v>
      </c>
      <c r="D928" s="535">
        <v>1100</v>
      </c>
      <c r="E928" s="380">
        <f>[1]!Table32353[[#This Row],[Mức giá theo Quyết định 46/2019/ QĐ-UBND]]*1.1</f>
        <v>1210</v>
      </c>
      <c r="F928" s="380">
        <f>[1]!Table32353[[#This Row],[Mức giá theo Quyết định 46/2019/ QĐ-UBND]]*1.3</f>
        <v>1430</v>
      </c>
      <c r="G928" s="127">
        <v>4400</v>
      </c>
      <c r="H928" s="536">
        <f>ROUND([1]!Table32353[[#This Row],[Mức giá theo Quyết định 46/2019/ QĐ-UBND]]*1.3,-2)</f>
        <v>1400</v>
      </c>
      <c r="I928" s="536">
        <f>ROUND([1]!Table32353[[#This Row],[Giá đất ở điều chỉnh, bổ sung]]*0.7,0)</f>
        <v>980</v>
      </c>
      <c r="J928" s="373">
        <f>[1]!Table32353[[#This Row],[Giá đất ở điều chỉnh, bổ sung]]/[1]!Table32353[[#This Row],[Mức giá theo Quyết định 46/2019/ QĐ-UBND]]</f>
        <v>1.2727272727272727</v>
      </c>
      <c r="K928" s="537"/>
      <c r="L928" s="537">
        <f>[1]!Table32353[[#This Row],[Giá đất ở điều chỉnh, bổ sung]]/[1]!Table32353[[#This Row],[Mức giá theo Quyết định 46/2019/ QĐ-UBND]]</f>
        <v>1.2727272727272727</v>
      </c>
      <c r="M928" s="538"/>
      <c r="N928" s="184"/>
      <c r="O928" s="184"/>
      <c r="P928" s="539"/>
    </row>
    <row r="929" spans="1:16" x14ac:dyDescent="0.35">
      <c r="A929" s="159"/>
      <c r="B929" s="180" t="s">
        <v>69</v>
      </c>
      <c r="C929" s="534" t="s">
        <v>1266</v>
      </c>
      <c r="D929" s="535">
        <v>999.99999999999989</v>
      </c>
      <c r="E929" s="380">
        <f>[1]!Table32353[[#This Row],[Mức giá theo Quyết định 46/2019/ QĐ-UBND]]*1.1</f>
        <v>1100</v>
      </c>
      <c r="F929" s="380">
        <f>[1]!Table32353[[#This Row],[Mức giá theo Quyết định 46/2019/ QĐ-UBND]]*1.3</f>
        <v>1300</v>
      </c>
      <c r="G929" s="127">
        <v>4000</v>
      </c>
      <c r="H929" s="536">
        <f>ROUND([1]!Table32353[[#This Row],[Mức giá theo Quyết định 46/2019/ QĐ-UBND]]*1.3,-2)</f>
        <v>1300</v>
      </c>
      <c r="I929" s="536">
        <f>ROUND([1]!Table32353[[#This Row],[Giá đất ở điều chỉnh, bổ sung]]*0.7,0)</f>
        <v>910</v>
      </c>
      <c r="J929" s="373">
        <f>[1]!Table32353[[#This Row],[Giá đất ở điều chỉnh, bổ sung]]/[1]!Table32353[[#This Row],[Mức giá theo Quyết định 46/2019/ QĐ-UBND]]</f>
        <v>1.3</v>
      </c>
      <c r="K929" s="537"/>
      <c r="L929" s="537">
        <f>[1]!Table32353[[#This Row],[Giá đất ở điều chỉnh, bổ sung]]/[1]!Table32353[[#This Row],[Mức giá theo Quyết định 46/2019/ QĐ-UBND]]</f>
        <v>1.3</v>
      </c>
      <c r="M929" s="538"/>
      <c r="N929" s="184"/>
      <c r="O929" s="184"/>
      <c r="P929" s="539"/>
    </row>
    <row r="930" spans="1:16" x14ac:dyDescent="0.35">
      <c r="A930" s="159"/>
      <c r="B930" s="180">
        <v>2</v>
      </c>
      <c r="C930" s="534" t="s">
        <v>1267</v>
      </c>
      <c r="D930" s="535">
        <v>800</v>
      </c>
      <c r="E930" s="380">
        <f>[1]!Table32353[[#This Row],[Mức giá theo Quyết định 46/2019/ QĐ-UBND]]*1.1</f>
        <v>880.00000000000011</v>
      </c>
      <c r="F930" s="380">
        <f>[1]!Table32353[[#This Row],[Mức giá theo Quyết định 46/2019/ QĐ-UBND]]*1.3</f>
        <v>1040</v>
      </c>
      <c r="G930" s="127">
        <v>3200</v>
      </c>
      <c r="H930" s="536">
        <v>1050</v>
      </c>
      <c r="I930" s="536">
        <f>ROUND([1]!Table32353[[#This Row],[Giá đất ở điều chỉnh, bổ sung]]*0.7,0)</f>
        <v>735</v>
      </c>
      <c r="J930" s="373">
        <f>[1]!Table32353[[#This Row],[Giá đất ở điều chỉnh, bổ sung]]/[1]!Table32353[[#This Row],[Mức giá theo Quyết định 46/2019/ QĐ-UBND]]</f>
        <v>1.3125</v>
      </c>
      <c r="K930" s="537"/>
      <c r="L930" s="537">
        <f>[1]!Table32353[[#This Row],[Giá đất ở điều chỉnh, bổ sung]]/[1]!Table32353[[#This Row],[Mức giá theo Quyết định 46/2019/ QĐ-UBND]]</f>
        <v>1.3125</v>
      </c>
      <c r="M930" s="538"/>
      <c r="N930" s="184"/>
      <c r="O930" s="184"/>
      <c r="P930" s="539"/>
    </row>
    <row r="931" spans="1:16" x14ac:dyDescent="0.35">
      <c r="A931" s="159"/>
      <c r="B931" s="180">
        <v>3</v>
      </c>
      <c r="C931" s="549" t="s">
        <v>1268</v>
      </c>
      <c r="D931" s="550"/>
      <c r="E931" s="380"/>
      <c r="F931" s="380"/>
      <c r="G931" s="127">
        <v>9000</v>
      </c>
      <c r="H931" s="536">
        <v>1400</v>
      </c>
      <c r="I931" s="536">
        <f>ROUND([1]!Table32353[[#This Row],[Giá đất ở điều chỉnh, bổ sung]]*0.7,0)</f>
        <v>980</v>
      </c>
      <c r="J931" s="373" t="e">
        <f>[1]!Table32353[[#This Row],[Giá đất ở điều chỉnh, bổ sung]]/[1]!Table32353[[#This Row],[Mức giá theo Quyết định 46/2019/ QĐ-UBND]]</f>
        <v>#DIV/0!</v>
      </c>
      <c r="K931" s="537"/>
      <c r="L931" s="537"/>
      <c r="M931" s="538" t="s">
        <v>1270</v>
      </c>
      <c r="N931" s="184"/>
      <c r="O931" s="184"/>
      <c r="P931" s="539" t="s">
        <v>1269</v>
      </c>
    </row>
    <row r="932" spans="1:16" ht="28" x14ac:dyDescent="0.35">
      <c r="A932" s="159"/>
      <c r="B932" s="180">
        <v>4</v>
      </c>
      <c r="C932" s="549" t="s">
        <v>1271</v>
      </c>
      <c r="D932" s="550"/>
      <c r="E932" s="380"/>
      <c r="F932" s="380"/>
      <c r="G932" s="127">
        <v>9000</v>
      </c>
      <c r="H932" s="536">
        <v>2700</v>
      </c>
      <c r="I932" s="536">
        <f>ROUND([1]!Table32353[[#This Row],[Giá đất ở điều chỉnh, bổ sung]]*0.7,0)</f>
        <v>1890</v>
      </c>
      <c r="J932" s="373" t="e">
        <f>[1]!Table32353[[#This Row],[Giá đất ở điều chỉnh, bổ sung]]/[1]!Table32353[[#This Row],[Mức giá theo Quyết định 46/2019/ QĐ-UBND]]</f>
        <v>#DIV/0!</v>
      </c>
      <c r="K932" s="537"/>
      <c r="L932" s="537"/>
      <c r="M932" s="538" t="s">
        <v>1273</v>
      </c>
      <c r="N932" s="184"/>
      <c r="O932" s="184"/>
      <c r="P932" s="539" t="s">
        <v>1272</v>
      </c>
    </row>
    <row r="933" spans="1:16" x14ac:dyDescent="0.35">
      <c r="A933" s="159"/>
      <c r="B933" s="180">
        <v>5</v>
      </c>
      <c r="C933" s="534" t="s">
        <v>1274</v>
      </c>
      <c r="D933" s="535">
        <v>1300</v>
      </c>
      <c r="E933" s="380">
        <f>[1]!Table32353[[#This Row],[Mức giá theo Quyết định 46/2019/ QĐ-UBND]]*1.1</f>
        <v>1430.0000000000002</v>
      </c>
      <c r="F933" s="380">
        <f>[1]!Table32353[[#This Row],[Mức giá theo Quyết định 46/2019/ QĐ-UBND]]*1.3</f>
        <v>1690</v>
      </c>
      <c r="G933" s="127">
        <v>5200</v>
      </c>
      <c r="H933" s="536">
        <f>ROUND([1]!Table32353[[#This Row],[Mức giá theo Quyết định 46/2019/ QĐ-UBND]]*1.3,-2)</f>
        <v>1700</v>
      </c>
      <c r="I933" s="536">
        <f>ROUND([1]!Table32353[[#This Row],[Giá đất ở điều chỉnh, bổ sung]]*0.7,0)</f>
        <v>1190</v>
      </c>
      <c r="J933" s="373">
        <f>[1]!Table32353[[#This Row],[Giá đất ở điều chỉnh, bổ sung]]/[1]!Table32353[[#This Row],[Mức giá theo Quyết định 46/2019/ QĐ-UBND]]</f>
        <v>1.3076923076923077</v>
      </c>
      <c r="K933" s="537"/>
      <c r="L933" s="537">
        <f>[1]!Table32353[[#This Row],[Giá đất ở điều chỉnh, bổ sung]]/[1]!Table32353[[#This Row],[Mức giá theo Quyết định 46/2019/ QĐ-UBND]]</f>
        <v>1.3076923076923077</v>
      </c>
      <c r="M933" s="538" t="s">
        <v>6457</v>
      </c>
      <c r="N933" s="184"/>
      <c r="O933" s="184"/>
      <c r="P933" s="539" t="s">
        <v>5530</v>
      </c>
    </row>
    <row r="934" spans="1:16" x14ac:dyDescent="0.35">
      <c r="A934" s="159"/>
      <c r="B934" s="180">
        <v>6</v>
      </c>
      <c r="C934" s="534" t="s">
        <v>1275</v>
      </c>
      <c r="D934" s="535">
        <v>1300</v>
      </c>
      <c r="E934" s="380">
        <f>[1]!Table32353[[#This Row],[Mức giá theo Quyết định 46/2019/ QĐ-UBND]]*1.1</f>
        <v>1430.0000000000002</v>
      </c>
      <c r="F934" s="380">
        <f>[1]!Table32353[[#This Row],[Mức giá theo Quyết định 46/2019/ QĐ-UBND]]*1.3</f>
        <v>1690</v>
      </c>
      <c r="G934" s="127">
        <v>5200</v>
      </c>
      <c r="H934" s="536">
        <f>ROUND([1]!Table32353[[#This Row],[Mức giá theo Quyết định 46/2019/ QĐ-UBND]]*1.3,-2)</f>
        <v>1700</v>
      </c>
      <c r="I934" s="536">
        <f>ROUND([1]!Table32353[[#This Row],[Giá đất ở điều chỉnh, bổ sung]]*0.7,0)</f>
        <v>1190</v>
      </c>
      <c r="J934" s="373">
        <f>[1]!Table32353[[#This Row],[Giá đất ở điều chỉnh, bổ sung]]/[1]!Table32353[[#This Row],[Mức giá theo Quyết định 46/2019/ QĐ-UBND]]</f>
        <v>1.3076923076923077</v>
      </c>
      <c r="K934" s="537"/>
      <c r="L934" s="537">
        <f>[1]!Table32353[[#This Row],[Giá đất ở điều chỉnh, bổ sung]]/[1]!Table32353[[#This Row],[Mức giá theo Quyết định 46/2019/ QĐ-UBND]]</f>
        <v>1.3076923076923077</v>
      </c>
      <c r="M934" s="538" t="s">
        <v>6458</v>
      </c>
      <c r="N934" s="184"/>
      <c r="O934" s="184"/>
      <c r="P934" s="539" t="s">
        <v>5532</v>
      </c>
    </row>
    <row r="935" spans="1:16" ht="31" x14ac:dyDescent="0.35">
      <c r="A935" s="159"/>
      <c r="B935" s="180">
        <v>7</v>
      </c>
      <c r="C935" s="534" t="s">
        <v>1276</v>
      </c>
      <c r="D935" s="535">
        <v>1300</v>
      </c>
      <c r="E935" s="380">
        <f>[1]!Table32353[[#This Row],[Mức giá theo Quyết định 46/2019/ QĐ-UBND]]*1.1</f>
        <v>1430.0000000000002</v>
      </c>
      <c r="F935" s="380">
        <f>[1]!Table32353[[#This Row],[Mức giá theo Quyết định 46/2019/ QĐ-UBND]]*1.3</f>
        <v>1690</v>
      </c>
      <c r="G935" s="127">
        <v>5200</v>
      </c>
      <c r="H935" s="536">
        <f>ROUND([1]!Table32353[[#This Row],[Mức giá theo Quyết định 46/2019/ QĐ-UBND]]*1.3,-2)</f>
        <v>1700</v>
      </c>
      <c r="I935" s="536">
        <f>ROUND([1]!Table32353[[#This Row],[Giá đất ở điều chỉnh, bổ sung]]*0.7,0)</f>
        <v>1190</v>
      </c>
      <c r="J935" s="373">
        <f>[1]!Table32353[[#This Row],[Giá đất ở điều chỉnh, bổ sung]]/[1]!Table32353[[#This Row],[Mức giá theo Quyết định 46/2019/ QĐ-UBND]]</f>
        <v>1.3076923076923077</v>
      </c>
      <c r="K935" s="537"/>
      <c r="L935" s="537">
        <f>[1]!Table32353[[#This Row],[Giá đất ở điều chỉnh, bổ sung]]/[1]!Table32353[[#This Row],[Mức giá theo Quyết định 46/2019/ QĐ-UBND]]</f>
        <v>1.3076923076923077</v>
      </c>
      <c r="M935" s="538" t="s">
        <v>6459</v>
      </c>
      <c r="N935" s="184"/>
      <c r="O935" s="184"/>
      <c r="P935" s="539" t="s">
        <v>5534</v>
      </c>
    </row>
    <row r="936" spans="1:16" x14ac:dyDescent="0.35">
      <c r="A936" s="159"/>
      <c r="B936" s="180" t="s">
        <v>32</v>
      </c>
      <c r="C936" s="534" t="s">
        <v>1277</v>
      </c>
      <c r="D936" s="535">
        <v>1100</v>
      </c>
      <c r="E936" s="380">
        <f>[1]!Table32353[[#This Row],[Mức giá theo Quyết định 46/2019/ QĐ-UBND]]*1.1</f>
        <v>1210</v>
      </c>
      <c r="F936" s="380">
        <f>[1]!Table32353[[#This Row],[Mức giá theo Quyết định 46/2019/ QĐ-UBND]]*1.3</f>
        <v>1430</v>
      </c>
      <c r="G936" s="127">
        <v>4400</v>
      </c>
      <c r="H936" s="536">
        <f>ROUND([1]!Table32353[[#This Row],[Mức giá theo Quyết định 46/2019/ QĐ-UBND]]*1.3,-2)</f>
        <v>1400</v>
      </c>
      <c r="I936" s="536">
        <f>ROUND([1]!Table32353[[#This Row],[Giá đất ở điều chỉnh, bổ sung]]*0.7,0)</f>
        <v>980</v>
      </c>
      <c r="J936" s="373">
        <f>[1]!Table32353[[#This Row],[Giá đất ở điều chỉnh, bổ sung]]/[1]!Table32353[[#This Row],[Mức giá theo Quyết định 46/2019/ QĐ-UBND]]</f>
        <v>1.2727272727272727</v>
      </c>
      <c r="K936" s="537"/>
      <c r="L936" s="537">
        <f>[1]!Table32353[[#This Row],[Giá đất ở điều chỉnh, bổ sung]]/[1]!Table32353[[#This Row],[Mức giá theo Quyết định 46/2019/ QĐ-UBND]]</f>
        <v>1.2727272727272727</v>
      </c>
      <c r="M936" s="538"/>
      <c r="N936" s="184"/>
      <c r="O936" s="184"/>
      <c r="P936" s="539"/>
    </row>
    <row r="937" spans="1:16" ht="31" x14ac:dyDescent="0.35">
      <c r="A937" s="159"/>
      <c r="B937" s="180">
        <v>8</v>
      </c>
      <c r="C937" s="534" t="s">
        <v>1278</v>
      </c>
      <c r="D937" s="535">
        <v>800</v>
      </c>
      <c r="E937" s="380">
        <f>[1]!Table32353[[#This Row],[Mức giá theo Quyết định 46/2019/ QĐ-UBND]]*1.1</f>
        <v>880.00000000000011</v>
      </c>
      <c r="F937" s="380">
        <f>[1]!Table32353[[#This Row],[Mức giá theo Quyết định 46/2019/ QĐ-UBND]]*1.3</f>
        <v>1040</v>
      </c>
      <c r="G937" s="127">
        <v>3200</v>
      </c>
      <c r="H937" s="536">
        <v>1050</v>
      </c>
      <c r="I937" s="536">
        <f>ROUND([1]!Table32353[[#This Row],[Giá đất ở điều chỉnh, bổ sung]]*0.7,0)</f>
        <v>735</v>
      </c>
      <c r="J937" s="373">
        <f>[1]!Table32353[[#This Row],[Giá đất ở điều chỉnh, bổ sung]]/[1]!Table32353[[#This Row],[Mức giá theo Quyết định 46/2019/ QĐ-UBND]]</f>
        <v>1.3125</v>
      </c>
      <c r="K937" s="537"/>
      <c r="L937" s="537">
        <f>[1]!Table32353[[#This Row],[Giá đất ở điều chỉnh, bổ sung]]/[1]!Table32353[[#This Row],[Mức giá theo Quyết định 46/2019/ QĐ-UBND]]</f>
        <v>1.3125</v>
      </c>
      <c r="M937" s="538" t="s">
        <v>6460</v>
      </c>
      <c r="N937" s="184"/>
      <c r="O937" s="184"/>
      <c r="P937" s="539" t="s">
        <v>5536</v>
      </c>
    </row>
    <row r="938" spans="1:16" x14ac:dyDescent="0.35">
      <c r="A938" s="159"/>
      <c r="B938" s="180">
        <v>9</v>
      </c>
      <c r="C938" s="534" t="s">
        <v>1279</v>
      </c>
      <c r="D938" s="535">
        <v>800</v>
      </c>
      <c r="E938" s="380">
        <f>[1]!Table32353[[#This Row],[Mức giá theo Quyết định 46/2019/ QĐ-UBND]]*1.1</f>
        <v>880.00000000000011</v>
      </c>
      <c r="F938" s="380">
        <f>[1]!Table32353[[#This Row],[Mức giá theo Quyết định 46/2019/ QĐ-UBND]]*1.3</f>
        <v>1040</v>
      </c>
      <c r="G938" s="127">
        <v>3200</v>
      </c>
      <c r="H938" s="536">
        <v>1050</v>
      </c>
      <c r="I938" s="536">
        <f>ROUND([1]!Table32353[[#This Row],[Giá đất ở điều chỉnh, bổ sung]]*0.7,0)</f>
        <v>735</v>
      </c>
      <c r="J938" s="373">
        <f>[1]!Table32353[[#This Row],[Giá đất ở điều chỉnh, bổ sung]]/[1]!Table32353[[#This Row],[Mức giá theo Quyết định 46/2019/ QĐ-UBND]]</f>
        <v>1.3125</v>
      </c>
      <c r="K938" s="537"/>
      <c r="L938" s="537">
        <f>[1]!Table32353[[#This Row],[Giá đất ở điều chỉnh, bổ sung]]/[1]!Table32353[[#This Row],[Mức giá theo Quyết định 46/2019/ QĐ-UBND]]</f>
        <v>1.3125</v>
      </c>
      <c r="M938" s="538"/>
      <c r="N938" s="184"/>
      <c r="O938" s="184"/>
      <c r="P938" s="539"/>
    </row>
    <row r="939" spans="1:16" ht="31" x14ac:dyDescent="0.35">
      <c r="A939" s="159"/>
      <c r="B939" s="180">
        <v>10</v>
      </c>
      <c r="C939" s="534" t="s">
        <v>1280</v>
      </c>
      <c r="D939" s="535">
        <v>800</v>
      </c>
      <c r="E939" s="380">
        <f>[1]!Table32353[[#This Row],[Mức giá theo Quyết định 46/2019/ QĐ-UBND]]*1.1</f>
        <v>880.00000000000011</v>
      </c>
      <c r="F939" s="380">
        <f>[1]!Table32353[[#This Row],[Mức giá theo Quyết định 46/2019/ QĐ-UBND]]*1.3</f>
        <v>1040</v>
      </c>
      <c r="G939" s="127">
        <v>3200</v>
      </c>
      <c r="H939" s="536">
        <v>1050</v>
      </c>
      <c r="I939" s="536">
        <f>ROUND([1]!Table32353[[#This Row],[Giá đất ở điều chỉnh, bổ sung]]*0.7,0)</f>
        <v>735</v>
      </c>
      <c r="J939" s="373">
        <f>[1]!Table32353[[#This Row],[Giá đất ở điều chỉnh, bổ sung]]/[1]!Table32353[[#This Row],[Mức giá theo Quyết định 46/2019/ QĐ-UBND]]</f>
        <v>1.3125</v>
      </c>
      <c r="K939" s="537"/>
      <c r="L939" s="537">
        <f>[1]!Table32353[[#This Row],[Giá đất ở điều chỉnh, bổ sung]]/[1]!Table32353[[#This Row],[Mức giá theo Quyết định 46/2019/ QĐ-UBND]]</f>
        <v>1.3125</v>
      </c>
      <c r="M939" s="538"/>
      <c r="N939" s="154"/>
      <c r="O939" s="154"/>
      <c r="P939" s="539"/>
    </row>
    <row r="940" spans="1:16" ht="30" x14ac:dyDescent="0.35">
      <c r="A940" s="159"/>
      <c r="B940" s="392" t="s">
        <v>1281</v>
      </c>
      <c r="C940" s="529" t="s">
        <v>1282</v>
      </c>
      <c r="D940" s="530"/>
      <c r="E940" s="380">
        <f>[1]!Table32353[[#This Row],[Mức giá theo Quyết định 46/2019/ QĐ-UBND]]*1.1</f>
        <v>0</v>
      </c>
      <c r="F940" s="380"/>
      <c r="G940" s="127"/>
      <c r="H940" s="536"/>
      <c r="I940" s="536"/>
      <c r="J940" s="373"/>
      <c r="K940" s="537"/>
      <c r="L940" s="537"/>
      <c r="M940" s="532"/>
      <c r="N940" s="184"/>
      <c r="O940" s="184"/>
      <c r="P940" s="533"/>
    </row>
    <row r="941" spans="1:16" ht="31" x14ac:dyDescent="0.35">
      <c r="A941" s="159"/>
      <c r="B941" s="180">
        <v>1</v>
      </c>
      <c r="C941" s="534" t="s">
        <v>1283</v>
      </c>
      <c r="D941" s="535">
        <v>2500</v>
      </c>
      <c r="E941" s="380">
        <f>[1]!Table32353[[#This Row],[Mức giá theo Quyết định 46/2019/ QĐ-UBND]]*1.1</f>
        <v>2750</v>
      </c>
      <c r="F941" s="380">
        <f>[1]!Table32353[[#This Row],[Mức giá theo Quyết định 46/2019/ QĐ-UBND]]*1.3</f>
        <v>3250</v>
      </c>
      <c r="G941" s="127">
        <v>10000</v>
      </c>
      <c r="H941" s="536">
        <f>ROUND([1]!Table32353[[#This Row],[Mức giá theo Quyết định 46/2019/ QĐ-UBND]]*1.3,-2)</f>
        <v>3300</v>
      </c>
      <c r="I941" s="536">
        <f>ROUND([1]!Table32353[[#This Row],[Giá đất ở điều chỉnh, bổ sung]]*0.7,0)</f>
        <v>2310</v>
      </c>
      <c r="J941" s="373">
        <f>[1]!Table32353[[#This Row],[Giá đất ở điều chỉnh, bổ sung]]/[1]!Table32353[[#This Row],[Mức giá theo Quyết định 46/2019/ QĐ-UBND]]</f>
        <v>1.32</v>
      </c>
      <c r="K941" s="537"/>
      <c r="L941" s="537">
        <f>[1]!Table32353[[#This Row],[Giá đất ở điều chỉnh, bổ sung]]/[1]!Table32353[[#This Row],[Mức giá theo Quyết định 46/2019/ QĐ-UBND]]</f>
        <v>1.32</v>
      </c>
      <c r="M941" s="538"/>
      <c r="N941" s="184"/>
      <c r="O941" s="184"/>
      <c r="P941" s="539"/>
    </row>
    <row r="942" spans="1:16" ht="31" x14ac:dyDescent="0.35">
      <c r="A942" s="159"/>
      <c r="B942" s="180">
        <v>2</v>
      </c>
      <c r="C942" s="534" t="s">
        <v>1284</v>
      </c>
      <c r="D942" s="535">
        <v>2200</v>
      </c>
      <c r="E942" s="380">
        <f>[1]!Table32353[[#This Row],[Mức giá theo Quyết định 46/2019/ QĐ-UBND]]*1.1</f>
        <v>2420</v>
      </c>
      <c r="F942" s="380">
        <f>[1]!Table32353[[#This Row],[Mức giá theo Quyết định 46/2019/ QĐ-UBND]]*1.3</f>
        <v>2860</v>
      </c>
      <c r="G942" s="127">
        <v>8800</v>
      </c>
      <c r="H942" s="536">
        <f>ROUND([1]!Table32353[[#This Row],[Mức giá theo Quyết định 46/2019/ QĐ-UBND]]*1.3,-2)</f>
        <v>2900</v>
      </c>
      <c r="I942" s="536">
        <f>ROUND([1]!Table32353[[#This Row],[Giá đất ở điều chỉnh, bổ sung]]*0.7,0)</f>
        <v>2030</v>
      </c>
      <c r="J942" s="373">
        <f>[1]!Table32353[[#This Row],[Giá đất ở điều chỉnh, bổ sung]]/[1]!Table32353[[#This Row],[Mức giá theo Quyết định 46/2019/ QĐ-UBND]]</f>
        <v>1.3181818181818181</v>
      </c>
      <c r="K942" s="537"/>
      <c r="L942" s="537">
        <f>[1]!Table32353[[#This Row],[Giá đất ở điều chỉnh, bổ sung]]/[1]!Table32353[[#This Row],[Mức giá theo Quyết định 46/2019/ QĐ-UBND]]</f>
        <v>1.3181818181818181</v>
      </c>
      <c r="M942" s="538"/>
      <c r="N942" s="184"/>
      <c r="O942" s="184"/>
      <c r="P942" s="539"/>
    </row>
    <row r="943" spans="1:16" ht="31" x14ac:dyDescent="0.35">
      <c r="A943" s="159"/>
      <c r="B943" s="180">
        <v>3</v>
      </c>
      <c r="C943" s="534" t="s">
        <v>1285</v>
      </c>
      <c r="D943" s="535">
        <v>1999.9999999999998</v>
      </c>
      <c r="E943" s="380">
        <f>[1]!Table32353[[#This Row],[Mức giá theo Quyết định 46/2019/ QĐ-UBND]]*1.1</f>
        <v>2200</v>
      </c>
      <c r="F943" s="380">
        <f>[1]!Table32353[[#This Row],[Mức giá theo Quyết định 46/2019/ QĐ-UBND]]*1.3</f>
        <v>2600</v>
      </c>
      <c r="G943" s="127">
        <v>8000</v>
      </c>
      <c r="H943" s="536">
        <f>ROUND([1]!Table32353[[#This Row],[Mức giá theo Quyết định 46/2019/ QĐ-UBND]]*1.3,-2)</f>
        <v>2600</v>
      </c>
      <c r="I943" s="536">
        <f>ROUND([1]!Table32353[[#This Row],[Giá đất ở điều chỉnh, bổ sung]]*0.7,0)</f>
        <v>1820</v>
      </c>
      <c r="J943" s="373">
        <f>[1]!Table32353[[#This Row],[Giá đất ở điều chỉnh, bổ sung]]/[1]!Table32353[[#This Row],[Mức giá theo Quyết định 46/2019/ QĐ-UBND]]</f>
        <v>1.3</v>
      </c>
      <c r="K943" s="537"/>
      <c r="L943" s="537">
        <f>[1]!Table32353[[#This Row],[Giá đất ở điều chỉnh, bổ sung]]/[1]!Table32353[[#This Row],[Mức giá theo Quyết định 46/2019/ QĐ-UBND]]</f>
        <v>1.3</v>
      </c>
      <c r="M943" s="538"/>
      <c r="N943" s="184"/>
      <c r="O943" s="184"/>
      <c r="P943" s="539"/>
    </row>
    <row r="944" spans="1:16" ht="56" x14ac:dyDescent="0.35">
      <c r="A944" s="159"/>
      <c r="B944" s="180">
        <v>4</v>
      </c>
      <c r="C944" s="534" t="s">
        <v>1286</v>
      </c>
      <c r="D944" s="535">
        <v>1500</v>
      </c>
      <c r="E944" s="380">
        <f>[1]!Table32353[[#This Row],[Mức giá theo Quyết định 46/2019/ QĐ-UBND]]*1.1</f>
        <v>1650.0000000000002</v>
      </c>
      <c r="F944" s="380">
        <f>[1]!Table32353[[#This Row],[Mức giá theo Quyết định 46/2019/ QĐ-UBND]]*1.3</f>
        <v>1950</v>
      </c>
      <c r="G944" s="127">
        <v>6000</v>
      </c>
      <c r="H944" s="536">
        <f>ROUND([1]!Table32353[[#This Row],[Mức giá theo Quyết định 46/2019/ QĐ-UBND]]*1.3,-2)</f>
        <v>2000</v>
      </c>
      <c r="I944" s="536">
        <f>ROUND([1]!Table32353[[#This Row],[Giá đất ở điều chỉnh, bổ sung]]*0.7,0)</f>
        <v>1400</v>
      </c>
      <c r="J944" s="373">
        <f>[1]!Table32353[[#This Row],[Giá đất ở điều chỉnh, bổ sung]]/[1]!Table32353[[#This Row],[Mức giá theo Quyết định 46/2019/ QĐ-UBND]]</f>
        <v>1.3333333333333333</v>
      </c>
      <c r="K944" s="537"/>
      <c r="L944" s="537">
        <f>[1]!Table32353[[#This Row],[Giá đất ở điều chỉnh, bổ sung]]/[1]!Table32353[[#This Row],[Mức giá theo Quyết định 46/2019/ QĐ-UBND]]</f>
        <v>1.3333333333333333</v>
      </c>
      <c r="M944" s="538" t="s">
        <v>1287</v>
      </c>
      <c r="N944" s="184"/>
      <c r="O944" s="184"/>
      <c r="P944" s="539" t="s">
        <v>1287</v>
      </c>
    </row>
    <row r="945" spans="1:16" x14ac:dyDescent="0.35">
      <c r="A945" s="159"/>
      <c r="B945" s="180"/>
      <c r="C945" s="529" t="s">
        <v>16</v>
      </c>
      <c r="D945" s="530"/>
      <c r="E945" s="380">
        <f>[1]!Table32353[[#This Row],[Mức giá theo Quyết định 46/2019/ QĐ-UBND]]*1.1</f>
        <v>0</v>
      </c>
      <c r="F945" s="380"/>
      <c r="G945" s="127"/>
      <c r="H945" s="536"/>
      <c r="I945" s="536"/>
      <c r="J945" s="373"/>
      <c r="K945" s="537"/>
      <c r="L945" s="537"/>
      <c r="M945" s="538"/>
      <c r="N945" s="184"/>
      <c r="O945" s="184"/>
      <c r="P945" s="539"/>
    </row>
    <row r="946" spans="1:16" ht="56" x14ac:dyDescent="0.35">
      <c r="A946" s="159"/>
      <c r="B946" s="180">
        <v>1</v>
      </c>
      <c r="C946" s="534" t="s">
        <v>1288</v>
      </c>
      <c r="D946" s="535">
        <v>800</v>
      </c>
      <c r="E946" s="380">
        <f>[1]!Table32353[[#This Row],[Mức giá theo Quyết định 46/2019/ QĐ-UBND]]*1.1</f>
        <v>880.00000000000011</v>
      </c>
      <c r="F946" s="380">
        <f>[1]!Table32353[[#This Row],[Mức giá theo Quyết định 46/2019/ QĐ-UBND]]*1.3</f>
        <v>1040</v>
      </c>
      <c r="G946" s="127">
        <v>3200</v>
      </c>
      <c r="H946" s="536">
        <v>1050</v>
      </c>
      <c r="I946" s="536">
        <f>ROUND([1]!Table32353[[#This Row],[Giá đất ở điều chỉnh, bổ sung]]*0.7,0)</f>
        <v>735</v>
      </c>
      <c r="J946" s="373">
        <f>[1]!Table32353[[#This Row],[Giá đất ở điều chỉnh, bổ sung]]/[1]!Table32353[[#This Row],[Mức giá theo Quyết định 46/2019/ QĐ-UBND]]</f>
        <v>1.3125</v>
      </c>
      <c r="K946" s="537"/>
      <c r="L946" s="537">
        <f>[1]!Table32353[[#This Row],[Giá đất ở điều chỉnh, bổ sung]]/[1]!Table32353[[#This Row],[Mức giá theo Quyết định 46/2019/ QĐ-UBND]]</f>
        <v>1.3125</v>
      </c>
      <c r="M946" s="538" t="s">
        <v>1289</v>
      </c>
      <c r="N946" s="184"/>
      <c r="O946" s="184"/>
      <c r="P946" s="539" t="s">
        <v>1289</v>
      </c>
    </row>
    <row r="947" spans="1:16" ht="31" x14ac:dyDescent="0.35">
      <c r="A947" s="159"/>
      <c r="B947" s="180">
        <v>2</v>
      </c>
      <c r="C947" s="534" t="s">
        <v>1290</v>
      </c>
      <c r="D947" s="535">
        <v>800</v>
      </c>
      <c r="E947" s="380">
        <f>[1]!Table32353[[#This Row],[Mức giá theo Quyết định 46/2019/ QĐ-UBND]]*1.1</f>
        <v>880.00000000000011</v>
      </c>
      <c r="F947" s="380">
        <f>[1]!Table32353[[#This Row],[Mức giá theo Quyết định 46/2019/ QĐ-UBND]]*1.3</f>
        <v>1040</v>
      </c>
      <c r="G947" s="127">
        <v>3200</v>
      </c>
      <c r="H947" s="536">
        <v>1050</v>
      </c>
      <c r="I947" s="536">
        <f>ROUND([1]!Table32353[[#This Row],[Giá đất ở điều chỉnh, bổ sung]]*0.7,0)</f>
        <v>735</v>
      </c>
      <c r="J947" s="373">
        <f>[1]!Table32353[[#This Row],[Giá đất ở điều chỉnh, bổ sung]]/[1]!Table32353[[#This Row],[Mức giá theo Quyết định 46/2019/ QĐ-UBND]]</f>
        <v>1.3125</v>
      </c>
      <c r="K947" s="537"/>
      <c r="L947" s="537">
        <f>[1]!Table32353[[#This Row],[Giá đất ở điều chỉnh, bổ sung]]/[1]!Table32353[[#This Row],[Mức giá theo Quyết định 46/2019/ QĐ-UBND]]</f>
        <v>1.3125</v>
      </c>
      <c r="M947" s="538"/>
      <c r="N947" s="184"/>
      <c r="O947" s="184"/>
      <c r="P947" s="539"/>
    </row>
    <row r="948" spans="1:16" x14ac:dyDescent="0.35">
      <c r="A948" s="159"/>
      <c r="B948" s="180">
        <v>3</v>
      </c>
      <c r="C948" s="534" t="s">
        <v>1291</v>
      </c>
      <c r="D948" s="535"/>
      <c r="E948" s="380">
        <f>[1]!Table32353[[#This Row],[Mức giá theo Quyết định 46/2019/ QĐ-UBND]]*1.1</f>
        <v>0</v>
      </c>
      <c r="F948" s="380"/>
      <c r="G948" s="127"/>
      <c r="H948" s="536"/>
      <c r="I948" s="536"/>
      <c r="J948" s="373"/>
      <c r="K948" s="537"/>
      <c r="L948" s="537"/>
      <c r="M948" s="538"/>
      <c r="N948" s="184"/>
      <c r="O948" s="184"/>
      <c r="P948" s="539"/>
    </row>
    <row r="949" spans="1:16" x14ac:dyDescent="0.35">
      <c r="A949" s="159"/>
      <c r="B949" s="180" t="s">
        <v>83</v>
      </c>
      <c r="C949" s="534" t="s">
        <v>1292</v>
      </c>
      <c r="D949" s="535">
        <v>1100</v>
      </c>
      <c r="E949" s="380">
        <f>[1]!Table32353[[#This Row],[Mức giá theo Quyết định 46/2019/ QĐ-UBND]]*1.1</f>
        <v>1210</v>
      </c>
      <c r="F949" s="380">
        <f>[1]!Table32353[[#This Row],[Mức giá theo Quyết định 46/2019/ QĐ-UBND]]*1.3</f>
        <v>1430</v>
      </c>
      <c r="G949" s="127">
        <v>6600</v>
      </c>
      <c r="H949" s="536">
        <f>ROUND([1]!Table32353[[#This Row],[Mức giá theo Quyết định 46/2019/ QĐ-UBND]]*1.3,-2)</f>
        <v>1400</v>
      </c>
      <c r="I949" s="536">
        <f>ROUND([1]!Table32353[[#This Row],[Giá đất ở điều chỉnh, bổ sung]]*0.7,0)</f>
        <v>980</v>
      </c>
      <c r="J949" s="373">
        <f>[1]!Table32353[[#This Row],[Giá đất ở điều chỉnh, bổ sung]]/[1]!Table32353[[#This Row],[Mức giá theo Quyết định 46/2019/ QĐ-UBND]]</f>
        <v>1.2727272727272727</v>
      </c>
      <c r="K949" s="537"/>
      <c r="L949" s="537">
        <f>[1]!Table32353[[#This Row],[Giá đất ở điều chỉnh, bổ sung]]/[1]!Table32353[[#This Row],[Mức giá theo Quyết định 46/2019/ QĐ-UBND]]</f>
        <v>1.2727272727272727</v>
      </c>
      <c r="M949" s="538"/>
      <c r="N949" s="184"/>
      <c r="O949" s="184"/>
      <c r="P949" s="539"/>
    </row>
    <row r="950" spans="1:16" x14ac:dyDescent="0.35">
      <c r="A950" s="159"/>
      <c r="B950" s="180" t="s">
        <v>84</v>
      </c>
      <c r="C950" s="534" t="s">
        <v>1185</v>
      </c>
      <c r="D950" s="535">
        <v>900</v>
      </c>
      <c r="E950" s="380">
        <f>[1]!Table32353[[#This Row],[Mức giá theo Quyết định 46/2019/ QĐ-UBND]]*1.1</f>
        <v>990.00000000000011</v>
      </c>
      <c r="F950" s="380">
        <f>[1]!Table32353[[#This Row],[Mức giá theo Quyết định 46/2019/ QĐ-UBND]]*1.3</f>
        <v>1170</v>
      </c>
      <c r="G950" s="127">
        <v>5400</v>
      </c>
      <c r="H950" s="536">
        <f>ROUND([1]!Table32353[[#This Row],[Mức giá theo Quyết định 46/2019/ QĐ-UBND]]*1.3,-2)</f>
        <v>1200</v>
      </c>
      <c r="I950" s="536">
        <f>ROUND([1]!Table32353[[#This Row],[Giá đất ở điều chỉnh, bổ sung]]*0.7,0)</f>
        <v>840</v>
      </c>
      <c r="J950" s="373">
        <f>[1]!Table32353[[#This Row],[Giá đất ở điều chỉnh, bổ sung]]/[1]!Table32353[[#This Row],[Mức giá theo Quyết định 46/2019/ QĐ-UBND]]</f>
        <v>1.3333333333333333</v>
      </c>
      <c r="K950" s="537"/>
      <c r="L950" s="537">
        <f>[1]!Table32353[[#This Row],[Giá đất ở điều chỉnh, bổ sung]]/[1]!Table32353[[#This Row],[Mức giá theo Quyết định 46/2019/ QĐ-UBND]]</f>
        <v>1.3333333333333333</v>
      </c>
      <c r="M950" s="538"/>
      <c r="N950" s="154"/>
      <c r="O950" s="154"/>
      <c r="P950" s="539"/>
    </row>
    <row r="951" spans="1:16" ht="30" x14ac:dyDescent="0.35">
      <c r="A951" s="159"/>
      <c r="B951" s="392" t="s">
        <v>1293</v>
      </c>
      <c r="C951" s="529" t="s">
        <v>1294</v>
      </c>
      <c r="D951" s="530"/>
      <c r="E951" s="380">
        <f>[1]!Table32353[[#This Row],[Mức giá theo Quyết định 46/2019/ QĐ-UBND]]*1.1</f>
        <v>0</v>
      </c>
      <c r="F951" s="380"/>
      <c r="G951" s="127"/>
      <c r="H951" s="536"/>
      <c r="I951" s="536"/>
      <c r="J951" s="373"/>
      <c r="K951" s="537"/>
      <c r="L951" s="537"/>
      <c r="M951" s="532"/>
      <c r="N951" s="184"/>
      <c r="O951" s="184"/>
      <c r="P951" s="533"/>
    </row>
    <row r="952" spans="1:16" x14ac:dyDescent="0.35">
      <c r="A952" s="159"/>
      <c r="B952" s="180">
        <v>1</v>
      </c>
      <c r="C952" s="549" t="s">
        <v>1295</v>
      </c>
      <c r="D952" s="550">
        <v>1300</v>
      </c>
      <c r="E952" s="380">
        <f>[1]!Table32353[[#This Row],[Mức giá theo Quyết định 46/2019/ QĐ-UBND]]*1.1</f>
        <v>1430.0000000000002</v>
      </c>
      <c r="F952" s="380">
        <f>[1]!Table32353[[#This Row],[Mức giá theo Quyết định 46/2019/ QĐ-UBND]]*1.3</f>
        <v>1690</v>
      </c>
      <c r="G952" s="127">
        <v>7800</v>
      </c>
      <c r="H952" s="536">
        <f>ROUND([1]!Table32353[[#This Row],[Mức giá theo Quyết định 46/2019/ QĐ-UBND]]*1.35,-2)</f>
        <v>1800</v>
      </c>
      <c r="I952" s="536">
        <f>ROUND([1]!Table32353[[#This Row],[Giá đất ở điều chỉnh, bổ sung]]*0.7,0)</f>
        <v>1260</v>
      </c>
      <c r="J952" s="373">
        <f>[1]!Table32353[[#This Row],[Giá đất ở điều chỉnh, bổ sung]]/[1]!Table32353[[#This Row],[Mức giá theo Quyết định 46/2019/ QĐ-UBND]]</f>
        <v>1.3846153846153846</v>
      </c>
      <c r="K952" s="537"/>
      <c r="L952" s="537">
        <f>[1]!Table32353[[#This Row],[Giá đất ở điều chỉnh, bổ sung]]/[1]!Table32353[[#This Row],[Mức giá theo Quyết định 46/2019/ QĐ-UBND]]</f>
        <v>1.3846153846153846</v>
      </c>
      <c r="M952" s="538" t="s">
        <v>1297</v>
      </c>
      <c r="N952" s="184"/>
      <c r="O952" s="184"/>
      <c r="P952" s="539" t="s">
        <v>1296</v>
      </c>
    </row>
    <row r="953" spans="1:16" x14ac:dyDescent="0.35">
      <c r="A953" s="159"/>
      <c r="B953" s="180">
        <v>2</v>
      </c>
      <c r="C953" s="549" t="s">
        <v>1298</v>
      </c>
      <c r="D953" s="550">
        <v>1300</v>
      </c>
      <c r="E953" s="380">
        <f>[1]!Table32353[[#This Row],[Mức giá theo Quyết định 46/2019/ QĐ-UBND]]*1.1</f>
        <v>1430.0000000000002</v>
      </c>
      <c r="F953" s="380">
        <f>[1]!Table32353[[#This Row],[Mức giá theo Quyết định 46/2019/ QĐ-UBND]]*1.3</f>
        <v>1690</v>
      </c>
      <c r="G953" s="127">
        <v>7000</v>
      </c>
      <c r="H953" s="536">
        <f>ROUND(H952*0.95,-2)</f>
        <v>1700</v>
      </c>
      <c r="I953" s="536">
        <f>ROUND([1]!Table32353[[#This Row],[Giá đất ở điều chỉnh, bổ sung]]*0.7,0)</f>
        <v>1190</v>
      </c>
      <c r="J953" s="373">
        <f>[1]!Table32353[[#This Row],[Giá đất ở điều chỉnh, bổ sung]]/[1]!Table32353[[#This Row],[Mức giá theo Quyết định 46/2019/ QĐ-UBND]]</f>
        <v>1.3076923076923077</v>
      </c>
      <c r="K953" s="537"/>
      <c r="L953" s="537">
        <f>[1]!Table32353[[#This Row],[Giá đất ở điều chỉnh, bổ sung]]/[1]!Table32353[[#This Row],[Mức giá theo Quyết định 46/2019/ QĐ-UBND]]</f>
        <v>1.3076923076923077</v>
      </c>
      <c r="M953" s="538" t="s">
        <v>1297</v>
      </c>
      <c r="N953" s="184"/>
      <c r="O953" s="184"/>
      <c r="P953" s="539" t="s">
        <v>1296</v>
      </c>
    </row>
    <row r="954" spans="1:16" x14ac:dyDescent="0.35">
      <c r="A954" s="159"/>
      <c r="B954" s="180"/>
      <c r="C954" s="529" t="s">
        <v>16</v>
      </c>
      <c r="D954" s="530"/>
      <c r="E954" s="380">
        <f>[1]!Table32353[[#This Row],[Mức giá theo Quyết định 46/2019/ QĐ-UBND]]*1.1</f>
        <v>0</v>
      </c>
      <c r="F954" s="380"/>
      <c r="G954" s="127"/>
      <c r="H954" s="536"/>
      <c r="I954" s="536"/>
      <c r="J954" s="373"/>
      <c r="K954" s="537"/>
      <c r="L954" s="537"/>
      <c r="M954" s="538"/>
      <c r="N954" s="184"/>
      <c r="O954" s="184"/>
      <c r="P954" s="539"/>
    </row>
    <row r="955" spans="1:16" ht="31" x14ac:dyDescent="0.35">
      <c r="A955" s="159"/>
      <c r="B955" s="180">
        <v>1</v>
      </c>
      <c r="C955" s="534" t="s">
        <v>1299</v>
      </c>
      <c r="D955" s="535">
        <v>800</v>
      </c>
      <c r="E955" s="380">
        <f>[1]!Table32353[[#This Row],[Mức giá theo Quyết định 46/2019/ QĐ-UBND]]*1.1</f>
        <v>880.00000000000011</v>
      </c>
      <c r="F955" s="380">
        <f>[1]!Table32353[[#This Row],[Mức giá theo Quyết định 46/2019/ QĐ-UBND]]*1.3</f>
        <v>1040</v>
      </c>
      <c r="G955" s="127">
        <v>4000</v>
      </c>
      <c r="H955" s="536">
        <v>1050</v>
      </c>
      <c r="I955" s="536">
        <f>ROUND([1]!Table32353[[#This Row],[Giá đất ở điều chỉnh, bổ sung]]*0.7,0)</f>
        <v>735</v>
      </c>
      <c r="J955" s="373">
        <f>[1]!Table32353[[#This Row],[Giá đất ở điều chỉnh, bổ sung]]/[1]!Table32353[[#This Row],[Mức giá theo Quyết định 46/2019/ QĐ-UBND]]</f>
        <v>1.3125</v>
      </c>
      <c r="K955" s="537"/>
      <c r="L955" s="537">
        <f>[1]!Table32353[[#This Row],[Giá đất ở điều chỉnh, bổ sung]]/[1]!Table32353[[#This Row],[Mức giá theo Quyết định 46/2019/ QĐ-UBND]]</f>
        <v>1.3125</v>
      </c>
      <c r="M955" s="538" t="s">
        <v>1301</v>
      </c>
      <c r="N955" s="154"/>
      <c r="O955" s="154"/>
      <c r="P955" s="539" t="s">
        <v>1300</v>
      </c>
    </row>
    <row r="956" spans="1:16" ht="30" x14ac:dyDescent="0.35">
      <c r="A956" s="159"/>
      <c r="B956" s="392" t="s">
        <v>1302</v>
      </c>
      <c r="C956" s="529" t="s">
        <v>1303</v>
      </c>
      <c r="D956" s="530"/>
      <c r="E956" s="380">
        <f>[1]!Table32353[[#This Row],[Mức giá theo Quyết định 46/2019/ QĐ-UBND]]*1.1</f>
        <v>0</v>
      </c>
      <c r="F956" s="380"/>
      <c r="G956" s="127"/>
      <c r="H956" s="536"/>
      <c r="I956" s="536"/>
      <c r="J956" s="373"/>
      <c r="K956" s="537"/>
      <c r="L956" s="537"/>
      <c r="M956" s="532"/>
      <c r="N956" s="184"/>
      <c r="O956" s="184"/>
      <c r="P956" s="533"/>
    </row>
    <row r="957" spans="1:16" x14ac:dyDescent="0.35">
      <c r="A957" s="159"/>
      <c r="B957" s="180">
        <v>1</v>
      </c>
      <c r="C957" s="534" t="s">
        <v>15</v>
      </c>
      <c r="D957" s="535">
        <v>999.99999999999989</v>
      </c>
      <c r="E957" s="380">
        <f>[1]!Table32353[[#This Row],[Mức giá theo Quyết định 46/2019/ QĐ-UBND]]*1.1</f>
        <v>1100</v>
      </c>
      <c r="F957" s="380">
        <f>[1]!Table32353[[#This Row],[Mức giá theo Quyết định 46/2019/ QĐ-UBND]]*1.3</f>
        <v>1300</v>
      </c>
      <c r="G957" s="127">
        <v>5000</v>
      </c>
      <c r="H957" s="536">
        <f>ROUND([1]!Table32353[[#This Row],[Mức giá theo Quyết định 46/2019/ QĐ-UBND]]*1.3,-2)</f>
        <v>1300</v>
      </c>
      <c r="I957" s="536">
        <f>ROUND([1]!Table32353[[#This Row],[Giá đất ở điều chỉnh, bổ sung]]*0.7,0)</f>
        <v>910</v>
      </c>
      <c r="J957" s="373">
        <f>[1]!Table32353[[#This Row],[Giá đất ở điều chỉnh, bổ sung]]/[1]!Table32353[[#This Row],[Mức giá theo Quyết định 46/2019/ QĐ-UBND]]</f>
        <v>1.3</v>
      </c>
      <c r="K957" s="537"/>
      <c r="L957" s="537">
        <f>[1]!Table32353[[#This Row],[Giá đất ở điều chỉnh, bổ sung]]/[1]!Table32353[[#This Row],[Mức giá theo Quyết định 46/2019/ QĐ-UBND]]</f>
        <v>1.3</v>
      </c>
      <c r="M957" s="538"/>
      <c r="N957" s="184"/>
      <c r="O957" s="184"/>
      <c r="P957" s="539"/>
    </row>
    <row r="958" spans="1:16" x14ac:dyDescent="0.35">
      <c r="A958" s="159"/>
      <c r="B958" s="180"/>
      <c r="C958" s="529" t="s">
        <v>16</v>
      </c>
      <c r="D958" s="530"/>
      <c r="E958" s="380">
        <f>[1]!Table32353[[#This Row],[Mức giá theo Quyết định 46/2019/ QĐ-UBND]]*1.1</f>
        <v>0</v>
      </c>
      <c r="F958" s="380"/>
      <c r="G958" s="127"/>
      <c r="H958" s="536"/>
      <c r="I958" s="536"/>
      <c r="J958" s="373"/>
      <c r="K958" s="537"/>
      <c r="L958" s="537"/>
      <c r="M958" s="538"/>
      <c r="N958" s="154"/>
      <c r="O958" s="154"/>
      <c r="P958" s="539"/>
    </row>
    <row r="959" spans="1:16" ht="30" x14ac:dyDescent="0.35">
      <c r="A959" s="159"/>
      <c r="B959" s="392" t="s">
        <v>1304</v>
      </c>
      <c r="C959" s="529" t="s">
        <v>1305</v>
      </c>
      <c r="D959" s="530"/>
      <c r="E959" s="380">
        <f>[1]!Table32353[[#This Row],[Mức giá theo Quyết định 46/2019/ QĐ-UBND]]*1.1</f>
        <v>0</v>
      </c>
      <c r="F959" s="380"/>
      <c r="G959" s="127"/>
      <c r="H959" s="536"/>
      <c r="I959" s="536"/>
      <c r="J959" s="373"/>
      <c r="K959" s="537"/>
      <c r="L959" s="537"/>
      <c r="M959" s="532"/>
      <c r="N959" s="184"/>
      <c r="O959" s="184"/>
      <c r="P959" s="533"/>
    </row>
    <row r="960" spans="1:16" x14ac:dyDescent="0.35">
      <c r="A960" s="159"/>
      <c r="B960" s="180">
        <v>1</v>
      </c>
      <c r="C960" s="534" t="s">
        <v>15</v>
      </c>
      <c r="D960" s="535">
        <v>1200</v>
      </c>
      <c r="E960" s="380">
        <f>[1]!Table32353[[#This Row],[Mức giá theo Quyết định 46/2019/ QĐ-UBND]]*1.1</f>
        <v>1320</v>
      </c>
      <c r="F960" s="380">
        <f>[1]!Table32353[[#This Row],[Mức giá theo Quyết định 46/2019/ QĐ-UBND]]*1.3</f>
        <v>1560</v>
      </c>
      <c r="G960" s="127">
        <v>6000</v>
      </c>
      <c r="H960" s="536">
        <f>ROUND([1]!Table32353[[#This Row],[Mức giá theo Quyết định 46/2019/ QĐ-UBND]]*1.3,-2)</f>
        <v>1600</v>
      </c>
      <c r="I960" s="536">
        <f>ROUND([1]!Table32353[[#This Row],[Giá đất ở điều chỉnh, bổ sung]]*0.7,0)</f>
        <v>1120</v>
      </c>
      <c r="J960" s="373">
        <f>[1]!Table32353[[#This Row],[Giá đất ở điều chỉnh, bổ sung]]/[1]!Table32353[[#This Row],[Mức giá theo Quyết định 46/2019/ QĐ-UBND]]</f>
        <v>1.3333333333333333</v>
      </c>
      <c r="K960" s="537"/>
      <c r="L960" s="537">
        <f>[1]!Table32353[[#This Row],[Giá đất ở điều chỉnh, bổ sung]]/[1]!Table32353[[#This Row],[Mức giá theo Quyết định 46/2019/ QĐ-UBND]]</f>
        <v>1.3333333333333333</v>
      </c>
      <c r="M960" s="538"/>
      <c r="N960" s="154"/>
      <c r="O960" s="154"/>
      <c r="P960" s="539"/>
    </row>
    <row r="961" spans="1:16" ht="30" x14ac:dyDescent="0.35">
      <c r="A961" s="159"/>
      <c r="B961" s="392" t="s">
        <v>1306</v>
      </c>
      <c r="C961" s="529" t="s">
        <v>1307</v>
      </c>
      <c r="D961" s="530"/>
      <c r="E961" s="380">
        <f>[1]!Table32353[[#This Row],[Mức giá theo Quyết định 46/2019/ QĐ-UBND]]*1.1</f>
        <v>0</v>
      </c>
      <c r="F961" s="380"/>
      <c r="G961" s="127"/>
      <c r="H961" s="536"/>
      <c r="I961" s="536"/>
      <c r="J961" s="373"/>
      <c r="K961" s="537"/>
      <c r="L961" s="537"/>
      <c r="M961" s="532"/>
      <c r="N961" s="184"/>
      <c r="O961" s="184"/>
      <c r="P961" s="533"/>
    </row>
    <row r="962" spans="1:16" x14ac:dyDescent="0.35">
      <c r="A962" s="159"/>
      <c r="B962" s="180">
        <v>1</v>
      </c>
      <c r="C962" s="534" t="s">
        <v>1308</v>
      </c>
      <c r="D962" s="535">
        <v>19000</v>
      </c>
      <c r="E962" s="380">
        <f>[1]!Table32353[[#This Row],[Mức giá theo Quyết định 46/2019/ QĐ-UBND]]*1.1</f>
        <v>20900</v>
      </c>
      <c r="F962" s="380">
        <f>[1]!Table32353[[#This Row],[Mức giá theo Quyết định 46/2019/ QĐ-UBND]]*1.3</f>
        <v>24700</v>
      </c>
      <c r="G962" s="127">
        <v>76000</v>
      </c>
      <c r="H962" s="536">
        <f>ROUND([1]!Table32353[[#This Row],[Mức giá theo Quyết định 46/2019/ QĐ-UBND]]*1.3,-2)</f>
        <v>24700</v>
      </c>
      <c r="I962" s="536">
        <f>ROUND([1]!Table32353[[#This Row],[Giá đất ở điều chỉnh, bổ sung]]*0.7,0)</f>
        <v>17290</v>
      </c>
      <c r="J962" s="373">
        <f>[1]!Table32353[[#This Row],[Giá đất ở điều chỉnh, bổ sung]]/[1]!Table32353[[#This Row],[Mức giá theo Quyết định 46/2019/ QĐ-UBND]]</f>
        <v>1.3</v>
      </c>
      <c r="K962" s="537"/>
      <c r="L962" s="537">
        <f>[1]!Table32353[[#This Row],[Giá đất ở điều chỉnh, bổ sung]]/[1]!Table32353[[#This Row],[Mức giá theo Quyết định 46/2019/ QĐ-UBND]]</f>
        <v>1.3</v>
      </c>
      <c r="M962" s="538"/>
      <c r="N962" s="184"/>
      <c r="O962" s="184"/>
      <c r="P962" s="539"/>
    </row>
    <row r="963" spans="1:16" x14ac:dyDescent="0.35">
      <c r="A963" s="159"/>
      <c r="B963" s="180">
        <v>2</v>
      </c>
      <c r="C963" s="534" t="s">
        <v>1309</v>
      </c>
      <c r="D963" s="535">
        <v>13000</v>
      </c>
      <c r="E963" s="380">
        <f>[1]!Table32353[[#This Row],[Mức giá theo Quyết định 46/2019/ QĐ-UBND]]*1.1</f>
        <v>14300.000000000002</v>
      </c>
      <c r="F963" s="380">
        <f>[1]!Table32353[[#This Row],[Mức giá theo Quyết định 46/2019/ QĐ-UBND]]*1.3</f>
        <v>16900</v>
      </c>
      <c r="G963" s="127">
        <v>52000</v>
      </c>
      <c r="H963" s="536">
        <f>ROUND([1]!Table32353[[#This Row],[Mức giá theo Quyết định 46/2019/ QĐ-UBND]]*1.3,-2)</f>
        <v>16900</v>
      </c>
      <c r="I963" s="536">
        <f>ROUND([1]!Table32353[[#This Row],[Giá đất ở điều chỉnh, bổ sung]]*0.7,0)</f>
        <v>11830</v>
      </c>
      <c r="J963" s="373">
        <f>[1]!Table32353[[#This Row],[Giá đất ở điều chỉnh, bổ sung]]/[1]!Table32353[[#This Row],[Mức giá theo Quyết định 46/2019/ QĐ-UBND]]</f>
        <v>1.3</v>
      </c>
      <c r="K963" s="537"/>
      <c r="L963" s="537">
        <f>[1]!Table32353[[#This Row],[Giá đất ở điều chỉnh, bổ sung]]/[1]!Table32353[[#This Row],[Mức giá theo Quyết định 46/2019/ QĐ-UBND]]</f>
        <v>1.3</v>
      </c>
      <c r="M963" s="538"/>
      <c r="N963" s="184"/>
      <c r="O963" s="184"/>
      <c r="P963" s="539"/>
    </row>
    <row r="964" spans="1:16" x14ac:dyDescent="0.35">
      <c r="A964" s="159"/>
      <c r="B964" s="180">
        <v>3</v>
      </c>
      <c r="C964" s="534" t="s">
        <v>1310</v>
      </c>
      <c r="D964" s="535">
        <v>6000</v>
      </c>
      <c r="E964" s="380">
        <f>[1]!Table32353[[#This Row],[Mức giá theo Quyết định 46/2019/ QĐ-UBND]]*1.1</f>
        <v>6600.0000000000009</v>
      </c>
      <c r="F964" s="380">
        <f>[1]!Table32353[[#This Row],[Mức giá theo Quyết định 46/2019/ QĐ-UBND]]*1.3</f>
        <v>7800</v>
      </c>
      <c r="G964" s="127">
        <v>24000</v>
      </c>
      <c r="H964" s="536">
        <f>ROUND([1]!Table32353[[#This Row],[Mức giá theo Quyết định 46/2019/ QĐ-UBND]]*1.3,-2)</f>
        <v>7800</v>
      </c>
      <c r="I964" s="536">
        <f>ROUND([1]!Table32353[[#This Row],[Giá đất ở điều chỉnh, bổ sung]]*0.7,0)</f>
        <v>5460</v>
      </c>
      <c r="J964" s="373">
        <f>[1]!Table32353[[#This Row],[Giá đất ở điều chỉnh, bổ sung]]/[1]!Table32353[[#This Row],[Mức giá theo Quyết định 46/2019/ QĐ-UBND]]</f>
        <v>1.3</v>
      </c>
      <c r="K964" s="537"/>
      <c r="L964" s="537">
        <f>[1]!Table32353[[#This Row],[Giá đất ở điều chỉnh, bổ sung]]/[1]!Table32353[[#This Row],[Mức giá theo Quyết định 46/2019/ QĐ-UBND]]</f>
        <v>1.3</v>
      </c>
      <c r="M964" s="538"/>
      <c r="N964" s="184"/>
      <c r="O964" s="184"/>
      <c r="P964" s="539"/>
    </row>
    <row r="965" spans="1:16" x14ac:dyDescent="0.35">
      <c r="A965" s="159"/>
      <c r="B965" s="180">
        <v>4</v>
      </c>
      <c r="C965" s="534" t="s">
        <v>1311</v>
      </c>
      <c r="D965" s="535">
        <v>6600</v>
      </c>
      <c r="E965" s="380">
        <f>[1]!Table32353[[#This Row],[Mức giá theo Quyết định 46/2019/ QĐ-UBND]]*1.1</f>
        <v>7260.0000000000009</v>
      </c>
      <c r="F965" s="380">
        <f>[1]!Table32353[[#This Row],[Mức giá theo Quyết định 46/2019/ QĐ-UBND]]*1.3</f>
        <v>8580</v>
      </c>
      <c r="G965" s="127">
        <v>26400</v>
      </c>
      <c r="H965" s="536">
        <f>ROUND([1]!Table32353[[#This Row],[Mức giá theo Quyết định 46/2019/ QĐ-UBND]]*1.3,-2)</f>
        <v>8600</v>
      </c>
      <c r="I965" s="536">
        <f>ROUND([1]!Table32353[[#This Row],[Giá đất ở điều chỉnh, bổ sung]]*0.7,0)</f>
        <v>6020</v>
      </c>
      <c r="J965" s="373">
        <f>[1]!Table32353[[#This Row],[Giá đất ở điều chỉnh, bổ sung]]/[1]!Table32353[[#This Row],[Mức giá theo Quyết định 46/2019/ QĐ-UBND]]</f>
        <v>1.303030303030303</v>
      </c>
      <c r="K965" s="537"/>
      <c r="L965" s="537">
        <f>[1]!Table32353[[#This Row],[Giá đất ở điều chỉnh, bổ sung]]/[1]!Table32353[[#This Row],[Mức giá theo Quyết định 46/2019/ QĐ-UBND]]</f>
        <v>1.303030303030303</v>
      </c>
      <c r="M965" s="538"/>
      <c r="N965" s="184"/>
      <c r="O965" s="184"/>
      <c r="P965" s="539"/>
    </row>
    <row r="966" spans="1:16" x14ac:dyDescent="0.35">
      <c r="A966" s="159"/>
      <c r="B966" s="180">
        <v>5</v>
      </c>
      <c r="C966" s="534" t="s">
        <v>1312</v>
      </c>
      <c r="D966" s="535">
        <v>6000</v>
      </c>
      <c r="E966" s="380">
        <f>[1]!Table32353[[#This Row],[Mức giá theo Quyết định 46/2019/ QĐ-UBND]]*1.1</f>
        <v>6600.0000000000009</v>
      </c>
      <c r="F966" s="380">
        <f>[1]!Table32353[[#This Row],[Mức giá theo Quyết định 46/2019/ QĐ-UBND]]*1.3</f>
        <v>7800</v>
      </c>
      <c r="G966" s="127">
        <v>24000</v>
      </c>
      <c r="H966" s="536">
        <f>ROUND([1]!Table32353[[#This Row],[Mức giá theo Quyết định 46/2019/ QĐ-UBND]]*1.3,-2)</f>
        <v>7800</v>
      </c>
      <c r="I966" s="536">
        <f>ROUND([1]!Table32353[[#This Row],[Giá đất ở điều chỉnh, bổ sung]]*0.7,0)</f>
        <v>5460</v>
      </c>
      <c r="J966" s="373">
        <f>[1]!Table32353[[#This Row],[Giá đất ở điều chỉnh, bổ sung]]/[1]!Table32353[[#This Row],[Mức giá theo Quyết định 46/2019/ QĐ-UBND]]</f>
        <v>1.3</v>
      </c>
      <c r="K966" s="537"/>
      <c r="L966" s="537">
        <f>[1]!Table32353[[#This Row],[Giá đất ở điều chỉnh, bổ sung]]/[1]!Table32353[[#This Row],[Mức giá theo Quyết định 46/2019/ QĐ-UBND]]</f>
        <v>1.3</v>
      </c>
      <c r="M966" s="538"/>
      <c r="N966" s="184"/>
      <c r="O966" s="184"/>
      <c r="P966" s="539"/>
    </row>
    <row r="967" spans="1:16" x14ac:dyDescent="0.35">
      <c r="A967" s="159"/>
      <c r="B967" s="180">
        <v>6</v>
      </c>
      <c r="C967" s="534" t="s">
        <v>1313</v>
      </c>
      <c r="D967" s="535">
        <v>5500</v>
      </c>
      <c r="E967" s="380">
        <f>[1]!Table32353[[#This Row],[Mức giá theo Quyết định 46/2019/ QĐ-UBND]]*1.1</f>
        <v>6050.0000000000009</v>
      </c>
      <c r="F967" s="380">
        <f>[1]!Table32353[[#This Row],[Mức giá theo Quyết định 46/2019/ QĐ-UBND]]*1.3</f>
        <v>7150</v>
      </c>
      <c r="G967" s="127">
        <v>22000</v>
      </c>
      <c r="H967" s="536">
        <f>ROUND([1]!Table32353[[#This Row],[Mức giá theo Quyết định 46/2019/ QĐ-UBND]]*1.3,-2)</f>
        <v>7200</v>
      </c>
      <c r="I967" s="536">
        <f>ROUND([1]!Table32353[[#This Row],[Giá đất ở điều chỉnh, bổ sung]]*0.7,0)</f>
        <v>5040</v>
      </c>
      <c r="J967" s="373">
        <f>[1]!Table32353[[#This Row],[Giá đất ở điều chỉnh, bổ sung]]/[1]!Table32353[[#This Row],[Mức giá theo Quyết định 46/2019/ QĐ-UBND]]</f>
        <v>1.3090909090909091</v>
      </c>
      <c r="K967" s="537"/>
      <c r="L967" s="537">
        <f>[1]!Table32353[[#This Row],[Giá đất ở điều chỉnh, bổ sung]]/[1]!Table32353[[#This Row],[Mức giá theo Quyết định 46/2019/ QĐ-UBND]]</f>
        <v>1.3090909090909091</v>
      </c>
      <c r="M967" s="538"/>
      <c r="N967" s="184"/>
      <c r="O967" s="184"/>
      <c r="P967" s="539"/>
    </row>
    <row r="968" spans="1:16" x14ac:dyDescent="0.35">
      <c r="A968" s="159"/>
      <c r="B968" s="180"/>
      <c r="C968" s="529" t="s">
        <v>16</v>
      </c>
      <c r="D968" s="530"/>
      <c r="E968" s="380">
        <f>[1]!Table32353[[#This Row],[Mức giá theo Quyết định 46/2019/ QĐ-UBND]]*1.1</f>
        <v>0</v>
      </c>
      <c r="F968" s="380"/>
      <c r="G968" s="127"/>
      <c r="H968" s="536"/>
      <c r="I968" s="536"/>
      <c r="J968" s="373"/>
      <c r="K968" s="537"/>
      <c r="L968" s="537"/>
      <c r="M968" s="538"/>
      <c r="N968" s="184"/>
      <c r="O968" s="184"/>
      <c r="P968" s="539"/>
    </row>
    <row r="969" spans="1:16" ht="42" x14ac:dyDescent="0.35">
      <c r="A969" s="159"/>
      <c r="B969" s="180">
        <v>1</v>
      </c>
      <c r="C969" s="534" t="s">
        <v>1314</v>
      </c>
      <c r="D969" s="535"/>
      <c r="E969" s="380">
        <f>[1]!Table32353[[#This Row],[Mức giá theo Quyết định 46/2019/ QĐ-UBND]]*1.1</f>
        <v>0</v>
      </c>
      <c r="F969" s="380"/>
      <c r="G969" s="127"/>
      <c r="H969" s="536"/>
      <c r="I969" s="536"/>
      <c r="J969" s="373"/>
      <c r="K969" s="537"/>
      <c r="L969" s="537"/>
      <c r="M969" s="538" t="s">
        <v>1316</v>
      </c>
      <c r="N969" s="184"/>
      <c r="O969" s="184"/>
      <c r="P969" s="539" t="s">
        <v>1315</v>
      </c>
    </row>
    <row r="970" spans="1:16" ht="31" x14ac:dyDescent="0.35">
      <c r="A970" s="159"/>
      <c r="B970" s="180" t="s">
        <v>67</v>
      </c>
      <c r="C970" s="534" t="s">
        <v>1317</v>
      </c>
      <c r="D970" s="535">
        <v>6000</v>
      </c>
      <c r="E970" s="380">
        <f>[1]!Table32353[[#This Row],[Mức giá theo Quyết định 46/2019/ QĐ-UBND]]*1.1</f>
        <v>6600.0000000000009</v>
      </c>
      <c r="F970" s="380">
        <f>[1]!Table32353[[#This Row],[Mức giá theo Quyết định 46/2019/ QĐ-UBND]]*1.3</f>
        <v>7800</v>
      </c>
      <c r="G970" s="127">
        <v>18000</v>
      </c>
      <c r="H970" s="536">
        <f>ROUND([1]!Table32353[[#This Row],[Mức giá theo Quyết định 46/2019/ QĐ-UBND]]*1.3,-2)</f>
        <v>7800</v>
      </c>
      <c r="I970" s="536">
        <f>ROUND([1]!Table32353[[#This Row],[Giá đất ở điều chỉnh, bổ sung]]*0.7,0)</f>
        <v>5460</v>
      </c>
      <c r="J970" s="373">
        <f>[1]!Table32353[[#This Row],[Giá đất ở điều chỉnh, bổ sung]]/[1]!Table32353[[#This Row],[Mức giá theo Quyết định 46/2019/ QĐ-UBND]]</f>
        <v>1.3</v>
      </c>
      <c r="K970" s="537"/>
      <c r="L970" s="537">
        <f>[1]!Table32353[[#This Row],[Giá đất ở điều chỉnh, bổ sung]]/[1]!Table32353[[#This Row],[Mức giá theo Quyết định 46/2019/ QĐ-UBND]]</f>
        <v>1.3</v>
      </c>
      <c r="M970" s="538"/>
      <c r="N970" s="184"/>
      <c r="O970" s="184"/>
      <c r="P970" s="539"/>
    </row>
    <row r="971" spans="1:16" ht="31" x14ac:dyDescent="0.35">
      <c r="A971" s="159"/>
      <c r="B971" s="180" t="s">
        <v>69</v>
      </c>
      <c r="C971" s="534" t="s">
        <v>1318</v>
      </c>
      <c r="D971" s="535">
        <v>4800</v>
      </c>
      <c r="E971" s="380">
        <f>[1]!Table32353[[#This Row],[Mức giá theo Quyết định 46/2019/ QĐ-UBND]]*1.1</f>
        <v>5280</v>
      </c>
      <c r="F971" s="380">
        <f>[1]!Table32353[[#This Row],[Mức giá theo Quyết định 46/2019/ QĐ-UBND]]*1.3</f>
        <v>6240</v>
      </c>
      <c r="G971" s="127">
        <v>14400</v>
      </c>
      <c r="H971" s="536">
        <f>ROUND([1]!Table32353[[#This Row],[Mức giá theo Quyết định 46/2019/ QĐ-UBND]]*1.3,-2)</f>
        <v>6200</v>
      </c>
      <c r="I971" s="536">
        <f>ROUND([1]!Table32353[[#This Row],[Giá đất ở điều chỉnh, bổ sung]]*0.7,0)</f>
        <v>4340</v>
      </c>
      <c r="J971" s="373">
        <f>[1]!Table32353[[#This Row],[Giá đất ở điều chỉnh, bổ sung]]/[1]!Table32353[[#This Row],[Mức giá theo Quyết định 46/2019/ QĐ-UBND]]</f>
        <v>1.2916666666666667</v>
      </c>
      <c r="K971" s="537"/>
      <c r="L971" s="537">
        <f>[1]!Table32353[[#This Row],[Giá đất ở điều chỉnh, bổ sung]]/[1]!Table32353[[#This Row],[Mức giá theo Quyết định 46/2019/ QĐ-UBND]]</f>
        <v>1.2916666666666667</v>
      </c>
      <c r="M971" s="538"/>
      <c r="N971" s="184"/>
      <c r="O971" s="184"/>
      <c r="P971" s="539"/>
    </row>
    <row r="972" spans="1:16" x14ac:dyDescent="0.35">
      <c r="A972" s="159"/>
      <c r="B972" s="180" t="s">
        <v>71</v>
      </c>
      <c r="C972" s="534" t="s">
        <v>1319</v>
      </c>
      <c r="D972" s="535">
        <v>3600</v>
      </c>
      <c r="E972" s="380">
        <f>[1]!Table32353[[#This Row],[Mức giá theo Quyết định 46/2019/ QĐ-UBND]]*1.1</f>
        <v>3960.0000000000005</v>
      </c>
      <c r="F972" s="380">
        <f>[1]!Table32353[[#This Row],[Mức giá theo Quyết định 46/2019/ QĐ-UBND]]*1.3</f>
        <v>4680</v>
      </c>
      <c r="G972" s="127">
        <v>10800</v>
      </c>
      <c r="H972" s="536">
        <f>ROUND([1]!Table32353[[#This Row],[Mức giá theo Quyết định 46/2019/ QĐ-UBND]]*1.3,-2)</f>
        <v>4700</v>
      </c>
      <c r="I972" s="536">
        <f>ROUND([1]!Table32353[[#This Row],[Giá đất ở điều chỉnh, bổ sung]]*0.7,0)</f>
        <v>3290</v>
      </c>
      <c r="J972" s="373">
        <f>[1]!Table32353[[#This Row],[Giá đất ở điều chỉnh, bổ sung]]/[1]!Table32353[[#This Row],[Mức giá theo Quyết định 46/2019/ QĐ-UBND]]</f>
        <v>1.3055555555555556</v>
      </c>
      <c r="K972" s="537"/>
      <c r="L972" s="537">
        <f>[1]!Table32353[[#This Row],[Giá đất ở điều chỉnh, bổ sung]]/[1]!Table32353[[#This Row],[Mức giá theo Quyết định 46/2019/ QĐ-UBND]]</f>
        <v>1.3055555555555556</v>
      </c>
      <c r="M972" s="538"/>
      <c r="N972" s="184"/>
      <c r="O972" s="184"/>
      <c r="P972" s="539"/>
    </row>
    <row r="973" spans="1:16" x14ac:dyDescent="0.35">
      <c r="A973" s="159"/>
      <c r="B973" s="180">
        <v>2</v>
      </c>
      <c r="C973" s="534" t="s">
        <v>1320</v>
      </c>
      <c r="D973" s="535">
        <v>3000</v>
      </c>
      <c r="E973" s="380">
        <f>[1]!Table32353[[#This Row],[Mức giá theo Quyết định 46/2019/ QĐ-UBND]]*1.1</f>
        <v>3300.0000000000005</v>
      </c>
      <c r="F973" s="380">
        <f>[1]!Table32353[[#This Row],[Mức giá theo Quyết định 46/2019/ QĐ-UBND]]*1.3</f>
        <v>3900</v>
      </c>
      <c r="G973" s="127">
        <v>9000</v>
      </c>
      <c r="H973" s="536">
        <f>ROUND([1]!Table32353[[#This Row],[Mức giá theo Quyết định 46/2019/ QĐ-UBND]]*1.35,-2)</f>
        <v>4100</v>
      </c>
      <c r="I973" s="536">
        <f>ROUND([1]!Table32353[[#This Row],[Giá đất ở điều chỉnh, bổ sung]]*0.7,0)</f>
        <v>2870</v>
      </c>
      <c r="J973" s="373">
        <f>[1]!Table32353[[#This Row],[Giá đất ở điều chỉnh, bổ sung]]/[1]!Table32353[[#This Row],[Mức giá theo Quyết định 46/2019/ QĐ-UBND]]</f>
        <v>1.3666666666666667</v>
      </c>
      <c r="K973" s="540" t="s">
        <v>91</v>
      </c>
      <c r="L973" s="540">
        <f>[1]!Table32353[[#This Row],[Giá đất ở điều chỉnh, bổ sung]]/[1]!Table32353[[#This Row],[Mức giá theo Quyết định 46/2019/ QĐ-UBND]]</f>
        <v>1.3666666666666667</v>
      </c>
      <c r="M973" s="538"/>
      <c r="N973" s="184"/>
      <c r="O973" s="184"/>
      <c r="P973" s="539"/>
    </row>
    <row r="974" spans="1:16" x14ac:dyDescent="0.35">
      <c r="A974" s="159"/>
      <c r="B974" s="180">
        <v>3</v>
      </c>
      <c r="C974" s="534" t="s">
        <v>1321</v>
      </c>
      <c r="D974" s="535">
        <v>3600</v>
      </c>
      <c r="E974" s="380">
        <f>[1]!Table32353[[#This Row],[Mức giá theo Quyết định 46/2019/ QĐ-UBND]]*1.1</f>
        <v>3960.0000000000005</v>
      </c>
      <c r="F974" s="380">
        <f>[1]!Table32353[[#This Row],[Mức giá theo Quyết định 46/2019/ QĐ-UBND]]*1.3</f>
        <v>4680</v>
      </c>
      <c r="G974" s="127">
        <v>10800</v>
      </c>
      <c r="H974" s="536">
        <f>ROUND([1]!Table32353[[#This Row],[Mức giá theo Quyết định 46/2019/ QĐ-UBND]]*1.3,-2)</f>
        <v>4700</v>
      </c>
      <c r="I974" s="536">
        <f>ROUND([1]!Table32353[[#This Row],[Giá đất ở điều chỉnh, bổ sung]]*0.7,0)</f>
        <v>3290</v>
      </c>
      <c r="J974" s="373">
        <f>[1]!Table32353[[#This Row],[Giá đất ở điều chỉnh, bổ sung]]/[1]!Table32353[[#This Row],[Mức giá theo Quyết định 46/2019/ QĐ-UBND]]</f>
        <v>1.3055555555555556</v>
      </c>
      <c r="K974" s="537"/>
      <c r="L974" s="537">
        <f>[1]!Table32353[[#This Row],[Giá đất ở điều chỉnh, bổ sung]]/[1]!Table32353[[#This Row],[Mức giá theo Quyết định 46/2019/ QĐ-UBND]]</f>
        <v>1.3055555555555556</v>
      </c>
      <c r="M974" s="538"/>
      <c r="N974" s="184"/>
      <c r="O974" s="184"/>
      <c r="P974" s="539"/>
    </row>
    <row r="975" spans="1:16" x14ac:dyDescent="0.35">
      <c r="A975" s="159"/>
      <c r="B975" s="180">
        <v>4</v>
      </c>
      <c r="C975" s="534" t="s">
        <v>1322</v>
      </c>
      <c r="D975" s="535"/>
      <c r="E975" s="380">
        <f>[1]!Table32353[[#This Row],[Mức giá theo Quyết định 46/2019/ QĐ-UBND]]*1.1</f>
        <v>0</v>
      </c>
      <c r="F975" s="380"/>
      <c r="G975" s="127"/>
      <c r="H975" s="536"/>
      <c r="I975" s="536"/>
      <c r="J975" s="373"/>
      <c r="K975" s="537"/>
      <c r="L975" s="537"/>
      <c r="M975" s="538"/>
      <c r="N975" s="184"/>
      <c r="O975" s="184"/>
      <c r="P975" s="539"/>
    </row>
    <row r="976" spans="1:16" x14ac:dyDescent="0.35">
      <c r="A976" s="159"/>
      <c r="B976" s="180" t="s">
        <v>31</v>
      </c>
      <c r="C976" s="534" t="s">
        <v>1323</v>
      </c>
      <c r="D976" s="535">
        <v>2500</v>
      </c>
      <c r="E976" s="380">
        <f>[1]!Table32353[[#This Row],[Mức giá theo Quyết định 46/2019/ QĐ-UBND]]*1.1</f>
        <v>2750</v>
      </c>
      <c r="F976" s="380">
        <f>[1]!Table32353[[#This Row],[Mức giá theo Quyết định 46/2019/ QĐ-UBND]]*1.3</f>
        <v>3250</v>
      </c>
      <c r="G976" s="127">
        <v>10000</v>
      </c>
      <c r="H976" s="536">
        <f>ROUND([1]!Table32353[[#This Row],[Mức giá theo Quyết định 46/2019/ QĐ-UBND]]*1.3,-2)</f>
        <v>3300</v>
      </c>
      <c r="I976" s="536">
        <f>ROUND([1]!Table32353[[#This Row],[Giá đất ở điều chỉnh, bổ sung]]*0.7,0)</f>
        <v>2310</v>
      </c>
      <c r="J976" s="373">
        <f>[1]!Table32353[[#This Row],[Giá đất ở điều chỉnh, bổ sung]]/[1]!Table32353[[#This Row],[Mức giá theo Quyết định 46/2019/ QĐ-UBND]]</f>
        <v>1.32</v>
      </c>
      <c r="K976" s="537"/>
      <c r="L976" s="537">
        <f>[1]!Table32353[[#This Row],[Giá đất ở điều chỉnh, bổ sung]]/[1]!Table32353[[#This Row],[Mức giá theo Quyết định 46/2019/ QĐ-UBND]]</f>
        <v>1.32</v>
      </c>
      <c r="M976" s="538"/>
      <c r="N976" s="184"/>
      <c r="O976" s="184"/>
      <c r="P976" s="539"/>
    </row>
    <row r="977" spans="1:16" x14ac:dyDescent="0.35">
      <c r="A977" s="159"/>
      <c r="B977" s="180" t="s">
        <v>34</v>
      </c>
      <c r="C977" s="534" t="s">
        <v>1324</v>
      </c>
      <c r="D977" s="535">
        <v>2300</v>
      </c>
      <c r="E977" s="380">
        <f>[1]!Table32353[[#This Row],[Mức giá theo Quyết định 46/2019/ QĐ-UBND]]*1.1</f>
        <v>2530</v>
      </c>
      <c r="F977" s="380">
        <f>[1]!Table32353[[#This Row],[Mức giá theo Quyết định 46/2019/ QĐ-UBND]]*1.3</f>
        <v>2990</v>
      </c>
      <c r="G977" s="127">
        <v>9200</v>
      </c>
      <c r="H977" s="536">
        <f>ROUND([1]!Table32353[[#This Row],[Mức giá theo Quyết định 46/2019/ QĐ-UBND]]*1.3,-2)</f>
        <v>3000</v>
      </c>
      <c r="I977" s="536">
        <f>ROUND([1]!Table32353[[#This Row],[Giá đất ở điều chỉnh, bổ sung]]*0.7,0)</f>
        <v>2100</v>
      </c>
      <c r="J977" s="373">
        <f>[1]!Table32353[[#This Row],[Giá đất ở điều chỉnh, bổ sung]]/[1]!Table32353[[#This Row],[Mức giá theo Quyết định 46/2019/ QĐ-UBND]]</f>
        <v>1.3043478260869565</v>
      </c>
      <c r="K977" s="537"/>
      <c r="L977" s="537">
        <f>[1]!Table32353[[#This Row],[Giá đất ở điều chỉnh, bổ sung]]/[1]!Table32353[[#This Row],[Mức giá theo Quyết định 46/2019/ QĐ-UBND]]</f>
        <v>1.3043478260869565</v>
      </c>
      <c r="M977" s="538"/>
      <c r="N977" s="184"/>
      <c r="O977" s="184"/>
      <c r="P977" s="539"/>
    </row>
    <row r="978" spans="1:16" ht="31" x14ac:dyDescent="0.35">
      <c r="A978" s="159"/>
      <c r="B978" s="180" t="s">
        <v>578</v>
      </c>
      <c r="C978" s="534" t="s">
        <v>1325</v>
      </c>
      <c r="D978" s="535">
        <v>1999.9999999999998</v>
      </c>
      <c r="E978" s="380">
        <f>[1]!Table32353[[#This Row],[Mức giá theo Quyết định 46/2019/ QĐ-UBND]]*1.1</f>
        <v>2200</v>
      </c>
      <c r="F978" s="380">
        <f>[1]!Table32353[[#This Row],[Mức giá theo Quyết định 46/2019/ QĐ-UBND]]*1.3</f>
        <v>2600</v>
      </c>
      <c r="G978" s="127">
        <v>8000</v>
      </c>
      <c r="H978" s="536">
        <f>ROUND([1]!Table32353[[#This Row],[Mức giá theo Quyết định 46/2019/ QĐ-UBND]]*1.3,-2)</f>
        <v>2600</v>
      </c>
      <c r="I978" s="536">
        <f>ROUND([1]!Table32353[[#This Row],[Giá đất ở điều chỉnh, bổ sung]]*0.7,0)</f>
        <v>1820</v>
      </c>
      <c r="J978" s="373">
        <f>[1]!Table32353[[#This Row],[Giá đất ở điều chỉnh, bổ sung]]/[1]!Table32353[[#This Row],[Mức giá theo Quyết định 46/2019/ QĐ-UBND]]</f>
        <v>1.3</v>
      </c>
      <c r="K978" s="537"/>
      <c r="L978" s="537">
        <f>[1]!Table32353[[#This Row],[Giá đất ở điều chỉnh, bổ sung]]/[1]!Table32353[[#This Row],[Mức giá theo Quyết định 46/2019/ QĐ-UBND]]</f>
        <v>1.3</v>
      </c>
      <c r="M978" s="538"/>
      <c r="N978" s="184"/>
      <c r="O978" s="184"/>
      <c r="P978" s="539"/>
    </row>
    <row r="979" spans="1:16" x14ac:dyDescent="0.35">
      <c r="A979" s="159"/>
      <c r="B979" s="180">
        <v>5</v>
      </c>
      <c r="C979" s="534" t="s">
        <v>1326</v>
      </c>
      <c r="D979" s="535"/>
      <c r="E979" s="380">
        <f>[1]!Table32353[[#This Row],[Mức giá theo Quyết định 46/2019/ QĐ-UBND]]*1.1</f>
        <v>0</v>
      </c>
      <c r="F979" s="380"/>
      <c r="G979" s="127"/>
      <c r="H979" s="536"/>
      <c r="I979" s="536"/>
      <c r="J979" s="373"/>
      <c r="K979" s="537"/>
      <c r="L979" s="537"/>
      <c r="M979" s="538"/>
      <c r="N979" s="184"/>
      <c r="O979" s="184"/>
      <c r="P979" s="539"/>
    </row>
    <row r="980" spans="1:16" x14ac:dyDescent="0.35">
      <c r="A980" s="159"/>
      <c r="B980" s="180" t="s">
        <v>509</v>
      </c>
      <c r="C980" s="534" t="s">
        <v>1323</v>
      </c>
      <c r="D980" s="535">
        <v>2500</v>
      </c>
      <c r="E980" s="380">
        <f>[1]!Table32353[[#This Row],[Mức giá theo Quyết định 46/2019/ QĐ-UBND]]*1.1</f>
        <v>2750</v>
      </c>
      <c r="F980" s="380">
        <f>[1]!Table32353[[#This Row],[Mức giá theo Quyết định 46/2019/ QĐ-UBND]]*1.3</f>
        <v>3250</v>
      </c>
      <c r="G980" s="127">
        <v>10000</v>
      </c>
      <c r="H980" s="536">
        <f>ROUND([1]!Table32353[[#This Row],[Mức giá theo Quyết định 46/2019/ QĐ-UBND]]*1.35,-2)</f>
        <v>3400</v>
      </c>
      <c r="I980" s="536">
        <f>ROUND([1]!Table32353[[#This Row],[Giá đất ở điều chỉnh, bổ sung]]*0.7,0)</f>
        <v>2380</v>
      </c>
      <c r="J980" s="373">
        <f>[1]!Table32353[[#This Row],[Giá đất ở điều chỉnh, bổ sung]]/[1]!Table32353[[#This Row],[Mức giá theo Quyết định 46/2019/ QĐ-UBND]]</f>
        <v>1.36</v>
      </c>
      <c r="K980" s="540" t="s">
        <v>91</v>
      </c>
      <c r="L980" s="540">
        <f>[1]!Table32353[[#This Row],[Giá đất ở điều chỉnh, bổ sung]]/[1]!Table32353[[#This Row],[Mức giá theo Quyết định 46/2019/ QĐ-UBND]]</f>
        <v>1.36</v>
      </c>
      <c r="M980" s="538"/>
      <c r="N980" s="184"/>
      <c r="O980" s="184"/>
      <c r="P980" s="539"/>
    </row>
    <row r="981" spans="1:16" x14ac:dyDescent="0.35">
      <c r="A981" s="159"/>
      <c r="B981" s="180" t="s">
        <v>511</v>
      </c>
      <c r="C981" s="534" t="s">
        <v>36</v>
      </c>
      <c r="D981" s="535">
        <v>2300</v>
      </c>
      <c r="E981" s="380">
        <f>[1]!Table32353[[#This Row],[Mức giá theo Quyết định 46/2019/ QĐ-UBND]]*1.1</f>
        <v>2530</v>
      </c>
      <c r="F981" s="380">
        <f>[1]!Table32353[[#This Row],[Mức giá theo Quyết định 46/2019/ QĐ-UBND]]*1.3</f>
        <v>2990</v>
      </c>
      <c r="G981" s="127">
        <v>9200</v>
      </c>
      <c r="H981" s="536">
        <f>ROUND([1]!Table32353[[#This Row],[Mức giá theo Quyết định 46/2019/ QĐ-UBND]]*1.35,-2)</f>
        <v>3100</v>
      </c>
      <c r="I981" s="536">
        <f>ROUND([1]!Table32353[[#This Row],[Giá đất ở điều chỉnh, bổ sung]]*0.7,0)</f>
        <v>2170</v>
      </c>
      <c r="J981" s="373">
        <f>[1]!Table32353[[#This Row],[Giá đất ở điều chỉnh, bổ sung]]/[1]!Table32353[[#This Row],[Mức giá theo Quyết định 46/2019/ QĐ-UBND]]</f>
        <v>1.3478260869565217</v>
      </c>
      <c r="K981" s="540" t="s">
        <v>91</v>
      </c>
      <c r="L981" s="540">
        <f>[1]!Table32353[[#This Row],[Giá đất ở điều chỉnh, bổ sung]]/[1]!Table32353[[#This Row],[Mức giá theo Quyết định 46/2019/ QĐ-UBND]]</f>
        <v>1.3478260869565217</v>
      </c>
      <c r="M981" s="538"/>
      <c r="N981" s="184"/>
      <c r="O981" s="184"/>
      <c r="P981" s="539"/>
    </row>
    <row r="982" spans="1:16" x14ac:dyDescent="0.35">
      <c r="A982" s="159"/>
      <c r="B982" s="180" t="s">
        <v>777</v>
      </c>
      <c r="C982" s="534" t="s">
        <v>1327</v>
      </c>
      <c r="D982" s="535">
        <v>1999.9999999999998</v>
      </c>
      <c r="E982" s="380">
        <f>[1]!Table32353[[#This Row],[Mức giá theo Quyết định 46/2019/ QĐ-UBND]]*1.1</f>
        <v>2200</v>
      </c>
      <c r="F982" s="380">
        <f>[1]!Table32353[[#This Row],[Mức giá theo Quyết định 46/2019/ QĐ-UBND]]*1.3</f>
        <v>2600</v>
      </c>
      <c r="G982" s="127">
        <v>8000</v>
      </c>
      <c r="H982" s="536">
        <f>ROUND([1]!Table32353[[#This Row],[Mức giá theo Quyết định 46/2019/ QĐ-UBND]]*1.3,-2)</f>
        <v>2600</v>
      </c>
      <c r="I982" s="536">
        <f>ROUND([1]!Table32353[[#This Row],[Giá đất ở điều chỉnh, bổ sung]]*0.7,0)</f>
        <v>1820</v>
      </c>
      <c r="J982" s="373">
        <f>[1]!Table32353[[#This Row],[Giá đất ở điều chỉnh, bổ sung]]/[1]!Table32353[[#This Row],[Mức giá theo Quyết định 46/2019/ QĐ-UBND]]</f>
        <v>1.3</v>
      </c>
      <c r="K982" s="537"/>
      <c r="L982" s="537">
        <f>[1]!Table32353[[#This Row],[Giá đất ở điều chỉnh, bổ sung]]/[1]!Table32353[[#This Row],[Mức giá theo Quyết định 46/2019/ QĐ-UBND]]</f>
        <v>1.3</v>
      </c>
      <c r="M982" s="538"/>
      <c r="N982" s="184"/>
      <c r="O982" s="184"/>
      <c r="P982" s="539"/>
    </row>
    <row r="983" spans="1:16" ht="31" x14ac:dyDescent="0.35">
      <c r="A983" s="159"/>
      <c r="B983" s="180" t="s">
        <v>983</v>
      </c>
      <c r="C983" s="534" t="s">
        <v>1328</v>
      </c>
      <c r="D983" s="535">
        <v>1700</v>
      </c>
      <c r="E983" s="380">
        <f>[1]!Table32353[[#This Row],[Mức giá theo Quyết định 46/2019/ QĐ-UBND]]*1.1</f>
        <v>1870.0000000000002</v>
      </c>
      <c r="F983" s="380">
        <f>[1]!Table32353[[#This Row],[Mức giá theo Quyết định 46/2019/ QĐ-UBND]]*1.3</f>
        <v>2210</v>
      </c>
      <c r="G983" s="127">
        <v>6800</v>
      </c>
      <c r="H983" s="536">
        <f>ROUND([1]!Table32353[[#This Row],[Mức giá theo Quyết định 46/2019/ QĐ-UBND]]*1.3,-2)</f>
        <v>2200</v>
      </c>
      <c r="I983" s="536">
        <f>ROUND([1]!Table32353[[#This Row],[Giá đất ở điều chỉnh, bổ sung]]*0.7,0)</f>
        <v>1540</v>
      </c>
      <c r="J983" s="373">
        <f>[1]!Table32353[[#This Row],[Giá đất ở điều chỉnh, bổ sung]]/[1]!Table32353[[#This Row],[Mức giá theo Quyết định 46/2019/ QĐ-UBND]]</f>
        <v>1.2941176470588236</v>
      </c>
      <c r="K983" s="537"/>
      <c r="L983" s="537">
        <f>[1]!Table32353[[#This Row],[Giá đất ở điều chỉnh, bổ sung]]/[1]!Table32353[[#This Row],[Mức giá theo Quyết định 46/2019/ QĐ-UBND]]</f>
        <v>1.2941176470588236</v>
      </c>
      <c r="M983" s="538"/>
      <c r="N983" s="184"/>
      <c r="O983" s="184"/>
      <c r="P983" s="539"/>
    </row>
    <row r="984" spans="1:16" ht="31" x14ac:dyDescent="0.35">
      <c r="A984" s="159"/>
      <c r="B984" s="180">
        <v>6</v>
      </c>
      <c r="C984" s="534" t="s">
        <v>1329</v>
      </c>
      <c r="D984" s="535">
        <v>3000</v>
      </c>
      <c r="E984" s="380">
        <f>[1]!Table32353[[#This Row],[Mức giá theo Quyết định 46/2019/ QĐ-UBND]]*1.1</f>
        <v>3300.0000000000005</v>
      </c>
      <c r="F984" s="380">
        <f>[1]!Table32353[[#This Row],[Mức giá theo Quyết định 46/2019/ QĐ-UBND]]*1.3</f>
        <v>3900</v>
      </c>
      <c r="G984" s="127">
        <v>12000</v>
      </c>
      <c r="H984" s="536">
        <f>ROUND([1]!Table32353[[#This Row],[Mức giá theo Quyết định 46/2019/ QĐ-UBND]]*1.3,-2)</f>
        <v>3900</v>
      </c>
      <c r="I984" s="536">
        <f>ROUND([1]!Table32353[[#This Row],[Giá đất ở điều chỉnh, bổ sung]]*0.7,0)</f>
        <v>2730</v>
      </c>
      <c r="J984" s="373">
        <f>[1]!Table32353[[#This Row],[Giá đất ở điều chỉnh, bổ sung]]/[1]!Table32353[[#This Row],[Mức giá theo Quyết định 46/2019/ QĐ-UBND]]</f>
        <v>1.3</v>
      </c>
      <c r="K984" s="537"/>
      <c r="L984" s="537">
        <f>[1]!Table32353[[#This Row],[Giá đất ở điều chỉnh, bổ sung]]/[1]!Table32353[[#This Row],[Mức giá theo Quyết định 46/2019/ QĐ-UBND]]</f>
        <v>1.3</v>
      </c>
      <c r="M984" s="538"/>
      <c r="N984" s="184"/>
      <c r="O984" s="184"/>
      <c r="P984" s="539"/>
    </row>
    <row r="985" spans="1:16" ht="31" x14ac:dyDescent="0.35">
      <c r="A985" s="159"/>
      <c r="B985" s="180">
        <v>7</v>
      </c>
      <c r="C985" s="534" t="s">
        <v>1330</v>
      </c>
      <c r="D985" s="535"/>
      <c r="E985" s="380">
        <f>[1]!Table32353[[#This Row],[Mức giá theo Quyết định 46/2019/ QĐ-UBND]]*1.1</f>
        <v>0</v>
      </c>
      <c r="F985" s="380"/>
      <c r="G985" s="127"/>
      <c r="H985" s="536"/>
      <c r="I985" s="536"/>
      <c r="J985" s="373"/>
      <c r="K985" s="537"/>
      <c r="L985" s="537"/>
      <c r="M985" s="538"/>
      <c r="N985" s="184"/>
      <c r="O985" s="184"/>
      <c r="P985" s="539"/>
    </row>
    <row r="986" spans="1:16" x14ac:dyDescent="0.35">
      <c r="A986" s="159"/>
      <c r="B986" s="180" t="s">
        <v>32</v>
      </c>
      <c r="C986" s="534" t="s">
        <v>1331</v>
      </c>
      <c r="D986" s="535">
        <v>4200</v>
      </c>
      <c r="E986" s="380">
        <f>[1]!Table32353[[#This Row],[Mức giá theo Quyết định 46/2019/ QĐ-UBND]]*1.1</f>
        <v>4620</v>
      </c>
      <c r="F986" s="380">
        <f>[1]!Table32353[[#This Row],[Mức giá theo Quyết định 46/2019/ QĐ-UBND]]*1.3</f>
        <v>5460</v>
      </c>
      <c r="G986" s="127">
        <v>16800</v>
      </c>
      <c r="H986" s="536">
        <f>ROUND([1]!Table32353[[#This Row],[Mức giá theo Quyết định 46/2019/ QĐ-UBND]]*1.3,-2)</f>
        <v>5500</v>
      </c>
      <c r="I986" s="536">
        <f>ROUND([1]!Table32353[[#This Row],[Giá đất ở điều chỉnh, bổ sung]]*0.7,0)</f>
        <v>3850</v>
      </c>
      <c r="J986" s="373">
        <f>[1]!Table32353[[#This Row],[Giá đất ở điều chỉnh, bổ sung]]/[1]!Table32353[[#This Row],[Mức giá theo Quyết định 46/2019/ QĐ-UBND]]</f>
        <v>1.3095238095238095</v>
      </c>
      <c r="K986" s="537"/>
      <c r="L986" s="537">
        <f>[1]!Table32353[[#This Row],[Giá đất ở điều chỉnh, bổ sung]]/[1]!Table32353[[#This Row],[Mức giá theo Quyết định 46/2019/ QĐ-UBND]]</f>
        <v>1.3095238095238095</v>
      </c>
      <c r="M986" s="538"/>
      <c r="N986" s="184"/>
      <c r="O986" s="184"/>
      <c r="P986" s="539"/>
    </row>
    <row r="987" spans="1:16" x14ac:dyDescent="0.35">
      <c r="A987" s="159"/>
      <c r="B987" s="180" t="s">
        <v>35</v>
      </c>
      <c r="C987" s="534" t="s">
        <v>1332</v>
      </c>
      <c r="D987" s="535">
        <v>3600</v>
      </c>
      <c r="E987" s="380">
        <f>[1]!Table32353[[#This Row],[Mức giá theo Quyết định 46/2019/ QĐ-UBND]]*1.1</f>
        <v>3960.0000000000005</v>
      </c>
      <c r="F987" s="380">
        <f>[1]!Table32353[[#This Row],[Mức giá theo Quyết định 46/2019/ QĐ-UBND]]*1.3</f>
        <v>4680</v>
      </c>
      <c r="G987" s="127">
        <v>14400</v>
      </c>
      <c r="H987" s="536">
        <f>ROUND([1]!Table32353[[#This Row],[Mức giá theo Quyết định 46/2019/ QĐ-UBND]]*1.3,-2)</f>
        <v>4700</v>
      </c>
      <c r="I987" s="536">
        <f>ROUND([1]!Table32353[[#This Row],[Giá đất ở điều chỉnh, bổ sung]]*0.7,0)</f>
        <v>3290</v>
      </c>
      <c r="J987" s="373">
        <f>[1]!Table32353[[#This Row],[Giá đất ở điều chỉnh, bổ sung]]/[1]!Table32353[[#This Row],[Mức giá theo Quyết định 46/2019/ QĐ-UBND]]</f>
        <v>1.3055555555555556</v>
      </c>
      <c r="K987" s="537"/>
      <c r="L987" s="537">
        <f>[1]!Table32353[[#This Row],[Giá đất ở điều chỉnh, bổ sung]]/[1]!Table32353[[#This Row],[Mức giá theo Quyết định 46/2019/ QĐ-UBND]]</f>
        <v>1.3055555555555556</v>
      </c>
      <c r="M987" s="538"/>
      <c r="N987" s="184"/>
      <c r="O987" s="184"/>
      <c r="P987" s="539"/>
    </row>
    <row r="988" spans="1:16" ht="31" x14ac:dyDescent="0.35">
      <c r="A988" s="159"/>
      <c r="B988" s="180" t="s">
        <v>619</v>
      </c>
      <c r="C988" s="534" t="s">
        <v>1333</v>
      </c>
      <c r="D988" s="535">
        <v>3000</v>
      </c>
      <c r="E988" s="380">
        <f>[1]!Table32353[[#This Row],[Mức giá theo Quyết định 46/2019/ QĐ-UBND]]*1.1</f>
        <v>3300.0000000000005</v>
      </c>
      <c r="F988" s="380">
        <f>[1]!Table32353[[#This Row],[Mức giá theo Quyết định 46/2019/ QĐ-UBND]]*1.3</f>
        <v>3900</v>
      </c>
      <c r="G988" s="127">
        <v>12000</v>
      </c>
      <c r="H988" s="536">
        <f>ROUND([1]!Table32353[[#This Row],[Mức giá theo Quyết định 46/2019/ QĐ-UBND]]*1.3,-2)</f>
        <v>3900</v>
      </c>
      <c r="I988" s="536">
        <f>ROUND([1]!Table32353[[#This Row],[Giá đất ở điều chỉnh, bổ sung]]*0.7,0)</f>
        <v>2730</v>
      </c>
      <c r="J988" s="373">
        <f>[1]!Table32353[[#This Row],[Giá đất ở điều chỉnh, bổ sung]]/[1]!Table32353[[#This Row],[Mức giá theo Quyết định 46/2019/ QĐ-UBND]]</f>
        <v>1.3</v>
      </c>
      <c r="K988" s="537"/>
      <c r="L988" s="537">
        <f>[1]!Table32353[[#This Row],[Giá đất ở điều chỉnh, bổ sung]]/[1]!Table32353[[#This Row],[Mức giá theo Quyết định 46/2019/ QĐ-UBND]]</f>
        <v>1.3</v>
      </c>
      <c r="M988" s="538"/>
      <c r="N988" s="184"/>
      <c r="O988" s="184"/>
      <c r="P988" s="539"/>
    </row>
    <row r="989" spans="1:16" ht="31" x14ac:dyDescent="0.35">
      <c r="A989" s="159"/>
      <c r="B989" s="180" t="s">
        <v>621</v>
      </c>
      <c r="C989" s="534" t="s">
        <v>1334</v>
      </c>
      <c r="D989" s="535">
        <v>2500</v>
      </c>
      <c r="E989" s="380">
        <f>[1]!Table32353[[#This Row],[Mức giá theo Quyết định 46/2019/ QĐ-UBND]]*1.1</f>
        <v>2750</v>
      </c>
      <c r="F989" s="380">
        <f>[1]!Table32353[[#This Row],[Mức giá theo Quyết định 46/2019/ QĐ-UBND]]*1.3</f>
        <v>3250</v>
      </c>
      <c r="G989" s="127">
        <v>10000</v>
      </c>
      <c r="H989" s="536">
        <f>ROUND([1]!Table32353[[#This Row],[Mức giá theo Quyết định 46/2019/ QĐ-UBND]]*1.3,-2)</f>
        <v>3300</v>
      </c>
      <c r="I989" s="536">
        <f>ROUND([1]!Table32353[[#This Row],[Giá đất ở điều chỉnh, bổ sung]]*0.7,0)</f>
        <v>2310</v>
      </c>
      <c r="J989" s="373">
        <f>[1]!Table32353[[#This Row],[Giá đất ở điều chỉnh, bổ sung]]/[1]!Table32353[[#This Row],[Mức giá theo Quyết định 46/2019/ QĐ-UBND]]</f>
        <v>1.32</v>
      </c>
      <c r="K989" s="537"/>
      <c r="L989" s="537">
        <f>[1]!Table32353[[#This Row],[Giá đất ở điều chỉnh, bổ sung]]/[1]!Table32353[[#This Row],[Mức giá theo Quyết định 46/2019/ QĐ-UBND]]</f>
        <v>1.32</v>
      </c>
      <c r="M989" s="538"/>
      <c r="N989" s="184"/>
      <c r="O989" s="184"/>
      <c r="P989" s="539"/>
    </row>
    <row r="990" spans="1:16" ht="31" x14ac:dyDescent="0.35">
      <c r="A990" s="159"/>
      <c r="B990" s="180">
        <v>8</v>
      </c>
      <c r="C990" s="534" t="s">
        <v>1335</v>
      </c>
      <c r="D990" s="535"/>
      <c r="E990" s="380">
        <f>[1]!Table32353[[#This Row],[Mức giá theo Quyết định 46/2019/ QĐ-UBND]]*1.1</f>
        <v>0</v>
      </c>
      <c r="F990" s="380"/>
      <c r="G990" s="127"/>
      <c r="H990" s="536"/>
      <c r="I990" s="536"/>
      <c r="J990" s="373"/>
      <c r="K990" s="537"/>
      <c r="L990" s="537"/>
      <c r="M990" s="538"/>
      <c r="N990" s="184"/>
      <c r="O990" s="184"/>
      <c r="P990" s="539"/>
    </row>
    <row r="991" spans="1:16" ht="31" x14ac:dyDescent="0.35">
      <c r="A991" s="159"/>
      <c r="B991" s="180" t="s">
        <v>624</v>
      </c>
      <c r="C991" s="534" t="s">
        <v>1336</v>
      </c>
      <c r="D991" s="535">
        <v>4200</v>
      </c>
      <c r="E991" s="380">
        <f>[1]!Table32353[[#This Row],[Mức giá theo Quyết định 46/2019/ QĐ-UBND]]*1.1</f>
        <v>4620</v>
      </c>
      <c r="F991" s="380">
        <f>[1]!Table32353[[#This Row],[Mức giá theo Quyết định 46/2019/ QĐ-UBND]]*1.3</f>
        <v>5460</v>
      </c>
      <c r="G991" s="127">
        <v>16800</v>
      </c>
      <c r="H991" s="536">
        <f>ROUND([1]!Table32353[[#This Row],[Mức giá theo Quyết định 46/2019/ QĐ-UBND]]*1.3,-2)</f>
        <v>5500</v>
      </c>
      <c r="I991" s="536">
        <f>ROUND([1]!Table32353[[#This Row],[Giá đất ở điều chỉnh, bổ sung]]*0.7,0)</f>
        <v>3850</v>
      </c>
      <c r="J991" s="373">
        <f>[1]!Table32353[[#This Row],[Giá đất ở điều chỉnh, bổ sung]]/[1]!Table32353[[#This Row],[Mức giá theo Quyết định 46/2019/ QĐ-UBND]]</f>
        <v>1.3095238095238095</v>
      </c>
      <c r="K991" s="537"/>
      <c r="L991" s="537">
        <f>[1]!Table32353[[#This Row],[Giá đất ở điều chỉnh, bổ sung]]/[1]!Table32353[[#This Row],[Mức giá theo Quyết định 46/2019/ QĐ-UBND]]</f>
        <v>1.3095238095238095</v>
      </c>
      <c r="M991" s="538"/>
      <c r="N991" s="184"/>
      <c r="O991" s="184"/>
      <c r="P991" s="539"/>
    </row>
    <row r="992" spans="1:16" ht="31" x14ac:dyDescent="0.35">
      <c r="A992" s="159"/>
      <c r="B992" s="180" t="s">
        <v>626</v>
      </c>
      <c r="C992" s="534" t="s">
        <v>1337</v>
      </c>
      <c r="D992" s="535">
        <v>3000</v>
      </c>
      <c r="E992" s="380">
        <f>[1]!Table32353[[#This Row],[Mức giá theo Quyết định 46/2019/ QĐ-UBND]]*1.1</f>
        <v>3300.0000000000005</v>
      </c>
      <c r="F992" s="380">
        <f>[1]!Table32353[[#This Row],[Mức giá theo Quyết định 46/2019/ QĐ-UBND]]*1.3</f>
        <v>3900</v>
      </c>
      <c r="G992" s="127">
        <v>12000</v>
      </c>
      <c r="H992" s="536">
        <f>ROUND([1]!Table32353[[#This Row],[Mức giá theo Quyết định 46/2019/ QĐ-UBND]]*1.3,-2)</f>
        <v>3900</v>
      </c>
      <c r="I992" s="536">
        <f>ROUND([1]!Table32353[[#This Row],[Giá đất ở điều chỉnh, bổ sung]]*0.7,0)</f>
        <v>2730</v>
      </c>
      <c r="J992" s="373">
        <f>[1]!Table32353[[#This Row],[Giá đất ở điều chỉnh, bổ sung]]/[1]!Table32353[[#This Row],[Mức giá theo Quyết định 46/2019/ QĐ-UBND]]</f>
        <v>1.3</v>
      </c>
      <c r="K992" s="537"/>
      <c r="L992" s="537">
        <f>[1]!Table32353[[#This Row],[Giá đất ở điều chỉnh, bổ sung]]/[1]!Table32353[[#This Row],[Mức giá theo Quyết định 46/2019/ QĐ-UBND]]</f>
        <v>1.3</v>
      </c>
      <c r="M992" s="538"/>
      <c r="N992" s="184"/>
      <c r="O992" s="184"/>
      <c r="P992" s="539"/>
    </row>
    <row r="993" spans="1:16" ht="31" x14ac:dyDescent="0.35">
      <c r="A993" s="159"/>
      <c r="B993" s="180">
        <v>9</v>
      </c>
      <c r="C993" s="534" t="s">
        <v>1338</v>
      </c>
      <c r="D993" s="535"/>
      <c r="E993" s="380">
        <f>[1]!Table32353[[#This Row],[Mức giá theo Quyết định 46/2019/ QĐ-UBND]]*1.1</f>
        <v>0</v>
      </c>
      <c r="F993" s="380"/>
      <c r="G993" s="127"/>
      <c r="H993" s="536"/>
      <c r="I993" s="536"/>
      <c r="J993" s="373"/>
      <c r="K993" s="537"/>
      <c r="L993" s="537"/>
      <c r="M993" s="538"/>
      <c r="N993" s="184"/>
      <c r="O993" s="184"/>
      <c r="P993" s="539"/>
    </row>
    <row r="994" spans="1:16" x14ac:dyDescent="0.35">
      <c r="A994" s="159"/>
      <c r="B994" s="180" t="s">
        <v>522</v>
      </c>
      <c r="C994" s="534" t="s">
        <v>1323</v>
      </c>
      <c r="D994" s="535">
        <v>3000</v>
      </c>
      <c r="E994" s="380">
        <f>[1]!Table32353[[#This Row],[Mức giá theo Quyết định 46/2019/ QĐ-UBND]]*1.1</f>
        <v>3300.0000000000005</v>
      </c>
      <c r="F994" s="380">
        <f>[1]!Table32353[[#This Row],[Mức giá theo Quyết định 46/2019/ QĐ-UBND]]*1.3</f>
        <v>3900</v>
      </c>
      <c r="G994" s="127">
        <v>12000</v>
      </c>
      <c r="H994" s="536">
        <f>ROUND([1]!Table32353[[#This Row],[Mức giá theo Quyết định 46/2019/ QĐ-UBND]]*1.3,-2)</f>
        <v>3900</v>
      </c>
      <c r="I994" s="536">
        <f>ROUND([1]!Table32353[[#This Row],[Giá đất ở điều chỉnh, bổ sung]]*0.7,0)</f>
        <v>2730</v>
      </c>
      <c r="J994" s="373">
        <f>[1]!Table32353[[#This Row],[Giá đất ở điều chỉnh, bổ sung]]/[1]!Table32353[[#This Row],[Mức giá theo Quyết định 46/2019/ QĐ-UBND]]</f>
        <v>1.3</v>
      </c>
      <c r="K994" s="537"/>
      <c r="L994" s="537">
        <f>[1]!Table32353[[#This Row],[Giá đất ở điều chỉnh, bổ sung]]/[1]!Table32353[[#This Row],[Mức giá theo Quyết định 46/2019/ QĐ-UBND]]</f>
        <v>1.3</v>
      </c>
      <c r="M994" s="538"/>
      <c r="N994" s="184"/>
      <c r="O994" s="184"/>
      <c r="P994" s="539"/>
    </row>
    <row r="995" spans="1:16" x14ac:dyDescent="0.35">
      <c r="A995" s="159"/>
      <c r="B995" s="180" t="s">
        <v>523</v>
      </c>
      <c r="C995" s="534" t="s">
        <v>36</v>
      </c>
      <c r="D995" s="535">
        <v>2500</v>
      </c>
      <c r="E995" s="380">
        <f>[1]!Table32353[[#This Row],[Mức giá theo Quyết định 46/2019/ QĐ-UBND]]*1.1</f>
        <v>2750</v>
      </c>
      <c r="F995" s="380">
        <f>[1]!Table32353[[#This Row],[Mức giá theo Quyết định 46/2019/ QĐ-UBND]]*1.3</f>
        <v>3250</v>
      </c>
      <c r="G995" s="127">
        <v>10000</v>
      </c>
      <c r="H995" s="536">
        <f>ROUND([1]!Table32353[[#This Row],[Mức giá theo Quyết định 46/2019/ QĐ-UBND]]*1.3,-2)</f>
        <v>3300</v>
      </c>
      <c r="I995" s="536">
        <f>ROUND([1]!Table32353[[#This Row],[Giá đất ở điều chỉnh, bổ sung]]*0.7,0)</f>
        <v>2310</v>
      </c>
      <c r="J995" s="373">
        <f>[1]!Table32353[[#This Row],[Giá đất ở điều chỉnh, bổ sung]]/[1]!Table32353[[#This Row],[Mức giá theo Quyết định 46/2019/ QĐ-UBND]]</f>
        <v>1.32</v>
      </c>
      <c r="K995" s="537"/>
      <c r="L995" s="537">
        <f>[1]!Table32353[[#This Row],[Giá đất ở điều chỉnh, bổ sung]]/[1]!Table32353[[#This Row],[Mức giá theo Quyết định 46/2019/ QĐ-UBND]]</f>
        <v>1.32</v>
      </c>
      <c r="M995" s="538"/>
      <c r="N995" s="184"/>
      <c r="O995" s="184"/>
      <c r="P995" s="539"/>
    </row>
    <row r="996" spans="1:16" ht="31" x14ac:dyDescent="0.35">
      <c r="A996" s="159"/>
      <c r="B996" s="180" t="s">
        <v>665</v>
      </c>
      <c r="C996" s="534" t="s">
        <v>1339</v>
      </c>
      <c r="D996" s="535">
        <v>1999.9999999999998</v>
      </c>
      <c r="E996" s="380">
        <f>[1]!Table32353[[#This Row],[Mức giá theo Quyết định 46/2019/ QĐ-UBND]]*1.1</f>
        <v>2200</v>
      </c>
      <c r="F996" s="380">
        <f>[1]!Table32353[[#This Row],[Mức giá theo Quyết định 46/2019/ QĐ-UBND]]*1.3</f>
        <v>2600</v>
      </c>
      <c r="G996" s="127">
        <v>8000</v>
      </c>
      <c r="H996" s="536">
        <f>ROUND([1]!Table32353[[#This Row],[Mức giá theo Quyết định 46/2019/ QĐ-UBND]]*1.3,-2)</f>
        <v>2600</v>
      </c>
      <c r="I996" s="536">
        <f>ROUND([1]!Table32353[[#This Row],[Giá đất ở điều chỉnh, bổ sung]]*0.7,0)</f>
        <v>1820</v>
      </c>
      <c r="J996" s="373">
        <f>[1]!Table32353[[#This Row],[Giá đất ở điều chỉnh, bổ sung]]/[1]!Table32353[[#This Row],[Mức giá theo Quyết định 46/2019/ QĐ-UBND]]</f>
        <v>1.3</v>
      </c>
      <c r="K996" s="537"/>
      <c r="L996" s="537">
        <f>[1]!Table32353[[#This Row],[Giá đất ở điều chỉnh, bổ sung]]/[1]!Table32353[[#This Row],[Mức giá theo Quyết định 46/2019/ QĐ-UBND]]</f>
        <v>1.3</v>
      </c>
      <c r="M996" s="538"/>
      <c r="N996" s="184"/>
      <c r="O996" s="184"/>
      <c r="P996" s="539"/>
    </row>
    <row r="997" spans="1:16" ht="28" x14ac:dyDescent="0.35">
      <c r="A997" s="159"/>
      <c r="B997" s="180">
        <v>10</v>
      </c>
      <c r="C997" s="534" t="s">
        <v>1340</v>
      </c>
      <c r="D997" s="535">
        <v>3000</v>
      </c>
      <c r="E997" s="380">
        <f>[1]!Table32353[[#This Row],[Mức giá theo Quyết định 46/2019/ QĐ-UBND]]*1.1</f>
        <v>3300.0000000000005</v>
      </c>
      <c r="F997" s="380">
        <f>[1]!Table32353[[#This Row],[Mức giá theo Quyết định 46/2019/ QĐ-UBND]]*1.3</f>
        <v>3900</v>
      </c>
      <c r="G997" s="127">
        <v>12000</v>
      </c>
      <c r="H997" s="536">
        <f>ROUND([1]!Table32353[[#This Row],[Mức giá theo Quyết định 46/2019/ QĐ-UBND]]*1.3,-2)</f>
        <v>3900</v>
      </c>
      <c r="I997" s="536">
        <f>ROUND([1]!Table32353[[#This Row],[Giá đất ở điều chỉnh, bổ sung]]*0.7,0)</f>
        <v>2730</v>
      </c>
      <c r="J997" s="373">
        <f>[1]!Table32353[[#This Row],[Giá đất ở điều chỉnh, bổ sung]]/[1]!Table32353[[#This Row],[Mức giá theo Quyết định 46/2019/ QĐ-UBND]]</f>
        <v>1.3</v>
      </c>
      <c r="K997" s="537"/>
      <c r="L997" s="537">
        <f>[1]!Table32353[[#This Row],[Giá đất ở điều chỉnh, bổ sung]]/[1]!Table32353[[#This Row],[Mức giá theo Quyết định 46/2019/ QĐ-UBND]]</f>
        <v>1.3</v>
      </c>
      <c r="M997" s="538" t="s">
        <v>1342</v>
      </c>
      <c r="N997" s="184"/>
      <c r="O997" s="184"/>
      <c r="P997" s="539" t="s">
        <v>1341</v>
      </c>
    </row>
    <row r="998" spans="1:16" x14ac:dyDescent="0.35">
      <c r="A998" s="159"/>
      <c r="B998" s="180">
        <v>11</v>
      </c>
      <c r="C998" s="534" t="s">
        <v>1343</v>
      </c>
      <c r="D998" s="535"/>
      <c r="E998" s="380">
        <f>[1]!Table32353[[#This Row],[Mức giá theo Quyết định 46/2019/ QĐ-UBND]]*1.1</f>
        <v>0</v>
      </c>
      <c r="F998" s="380"/>
      <c r="G998" s="127"/>
      <c r="H998" s="536"/>
      <c r="I998" s="536"/>
      <c r="J998" s="373"/>
      <c r="K998" s="537"/>
      <c r="L998" s="537"/>
      <c r="M998" s="538"/>
      <c r="N998" s="184"/>
      <c r="O998" s="184"/>
      <c r="P998" s="539"/>
    </row>
    <row r="999" spans="1:16" x14ac:dyDescent="0.35">
      <c r="A999" s="159"/>
      <c r="B999" s="180" t="s">
        <v>1192</v>
      </c>
      <c r="C999" s="534" t="s">
        <v>1344</v>
      </c>
      <c r="D999" s="535">
        <v>4200</v>
      </c>
      <c r="E999" s="380">
        <f>[1]!Table32353[[#This Row],[Mức giá theo Quyết định 46/2019/ QĐ-UBND]]*1.1</f>
        <v>4620</v>
      </c>
      <c r="F999" s="380">
        <f>[1]!Table32353[[#This Row],[Mức giá theo Quyết định 46/2019/ QĐ-UBND]]*1.3</f>
        <v>5460</v>
      </c>
      <c r="G999" s="127">
        <v>16800</v>
      </c>
      <c r="H999" s="536">
        <f>ROUND([1]!Table32353[[#This Row],[Mức giá theo Quyết định 46/2019/ QĐ-UBND]]*1.3,-2)</f>
        <v>5500</v>
      </c>
      <c r="I999" s="536">
        <f>ROUND([1]!Table32353[[#This Row],[Giá đất ở điều chỉnh, bổ sung]]*0.7,0)</f>
        <v>3850</v>
      </c>
      <c r="J999" s="373">
        <f>[1]!Table32353[[#This Row],[Giá đất ở điều chỉnh, bổ sung]]/[1]!Table32353[[#This Row],[Mức giá theo Quyết định 46/2019/ QĐ-UBND]]</f>
        <v>1.3095238095238095</v>
      </c>
      <c r="K999" s="537"/>
      <c r="L999" s="537">
        <f>[1]!Table32353[[#This Row],[Giá đất ở điều chỉnh, bổ sung]]/[1]!Table32353[[#This Row],[Mức giá theo Quyết định 46/2019/ QĐ-UBND]]</f>
        <v>1.3095238095238095</v>
      </c>
      <c r="M999" s="538"/>
      <c r="N999" s="184"/>
      <c r="O999" s="184"/>
      <c r="P999" s="539"/>
    </row>
    <row r="1000" spans="1:16" ht="31" x14ac:dyDescent="0.35">
      <c r="A1000" s="159"/>
      <c r="B1000" s="180" t="s">
        <v>1195</v>
      </c>
      <c r="C1000" s="534" t="s">
        <v>1345</v>
      </c>
      <c r="D1000" s="535">
        <v>3600</v>
      </c>
      <c r="E1000" s="380">
        <f>[1]!Table32353[[#This Row],[Mức giá theo Quyết định 46/2019/ QĐ-UBND]]*1.1</f>
        <v>3960.0000000000005</v>
      </c>
      <c r="F1000" s="380">
        <f>[1]!Table32353[[#This Row],[Mức giá theo Quyết định 46/2019/ QĐ-UBND]]*1.3</f>
        <v>4680</v>
      </c>
      <c r="G1000" s="127">
        <v>14400</v>
      </c>
      <c r="H1000" s="536">
        <f>ROUND([1]!Table32353[[#This Row],[Mức giá theo Quyết định 46/2019/ QĐ-UBND]]*1.3,-2)</f>
        <v>4700</v>
      </c>
      <c r="I1000" s="536">
        <f>ROUND([1]!Table32353[[#This Row],[Giá đất ở điều chỉnh, bổ sung]]*0.7,0)</f>
        <v>3290</v>
      </c>
      <c r="J1000" s="373">
        <f>[1]!Table32353[[#This Row],[Giá đất ở điều chỉnh, bổ sung]]/[1]!Table32353[[#This Row],[Mức giá theo Quyết định 46/2019/ QĐ-UBND]]</f>
        <v>1.3055555555555556</v>
      </c>
      <c r="K1000" s="537"/>
      <c r="L1000" s="537">
        <f>[1]!Table32353[[#This Row],[Giá đất ở điều chỉnh, bổ sung]]/[1]!Table32353[[#This Row],[Mức giá theo Quyết định 46/2019/ QĐ-UBND]]</f>
        <v>1.3055555555555556</v>
      </c>
      <c r="M1000" s="538"/>
      <c r="N1000" s="184"/>
      <c r="O1000" s="184"/>
      <c r="P1000" s="539"/>
    </row>
    <row r="1001" spans="1:16" ht="31" x14ac:dyDescent="0.35">
      <c r="A1001" s="159"/>
      <c r="B1001" s="180">
        <v>12</v>
      </c>
      <c r="C1001" s="534" t="s">
        <v>1346</v>
      </c>
      <c r="D1001" s="535">
        <v>4800</v>
      </c>
      <c r="E1001" s="380">
        <f>[1]!Table32353[[#This Row],[Mức giá theo Quyết định 46/2019/ QĐ-UBND]]*1.1</f>
        <v>5280</v>
      </c>
      <c r="F1001" s="380">
        <f>[1]!Table32353[[#This Row],[Mức giá theo Quyết định 46/2019/ QĐ-UBND]]*1.3</f>
        <v>6240</v>
      </c>
      <c r="G1001" s="127">
        <v>19200</v>
      </c>
      <c r="H1001" s="536">
        <f>ROUND([1]!Table32353[[#This Row],[Mức giá theo Quyết định 46/2019/ QĐ-UBND]]*1.3,-2)</f>
        <v>6200</v>
      </c>
      <c r="I1001" s="536">
        <f>ROUND([1]!Table32353[[#This Row],[Giá đất ở điều chỉnh, bổ sung]]*0.7,0)</f>
        <v>4340</v>
      </c>
      <c r="J1001" s="373">
        <f>[1]!Table32353[[#This Row],[Giá đất ở điều chỉnh, bổ sung]]/[1]!Table32353[[#This Row],[Mức giá theo Quyết định 46/2019/ QĐ-UBND]]</f>
        <v>1.2916666666666667</v>
      </c>
      <c r="K1001" s="537"/>
      <c r="L1001" s="537">
        <f>[1]!Table32353[[#This Row],[Giá đất ở điều chỉnh, bổ sung]]/[1]!Table32353[[#This Row],[Mức giá theo Quyết định 46/2019/ QĐ-UBND]]</f>
        <v>1.2916666666666667</v>
      </c>
      <c r="M1001" s="538"/>
      <c r="N1001" s="184"/>
      <c r="O1001" s="184"/>
      <c r="P1001" s="539"/>
    </row>
    <row r="1002" spans="1:16" x14ac:dyDescent="0.35">
      <c r="A1002" s="159"/>
      <c r="B1002" s="180" t="s">
        <v>531</v>
      </c>
      <c r="C1002" s="534" t="s">
        <v>1347</v>
      </c>
      <c r="D1002" s="535">
        <v>2300</v>
      </c>
      <c r="E1002" s="380">
        <f>[1]!Table32353[[#This Row],[Mức giá theo Quyết định 46/2019/ QĐ-UBND]]*1.1</f>
        <v>2530</v>
      </c>
      <c r="F1002" s="380">
        <f>[1]!Table32353[[#This Row],[Mức giá theo Quyết định 46/2019/ QĐ-UBND]]*1.3</f>
        <v>2990</v>
      </c>
      <c r="G1002" s="127">
        <v>9200</v>
      </c>
      <c r="H1002" s="536">
        <f>ROUND([1]!Table32353[[#This Row],[Mức giá theo Quyết định 46/2019/ QĐ-UBND]]*1.3,-2)</f>
        <v>3000</v>
      </c>
      <c r="I1002" s="536">
        <f>ROUND([1]!Table32353[[#This Row],[Giá đất ở điều chỉnh, bổ sung]]*0.7,0)</f>
        <v>2100</v>
      </c>
      <c r="J1002" s="373">
        <f>[1]!Table32353[[#This Row],[Giá đất ở điều chỉnh, bổ sung]]/[1]!Table32353[[#This Row],[Mức giá theo Quyết định 46/2019/ QĐ-UBND]]</f>
        <v>1.3043478260869565</v>
      </c>
      <c r="K1002" s="537"/>
      <c r="L1002" s="537">
        <f>[1]!Table32353[[#This Row],[Giá đất ở điều chỉnh, bổ sung]]/[1]!Table32353[[#This Row],[Mức giá theo Quyết định 46/2019/ QĐ-UBND]]</f>
        <v>1.3043478260869565</v>
      </c>
      <c r="M1002" s="538"/>
      <c r="N1002" s="184"/>
      <c r="O1002" s="184"/>
      <c r="P1002" s="539"/>
    </row>
    <row r="1003" spans="1:16" ht="46.5" x14ac:dyDescent="0.35">
      <c r="A1003" s="159"/>
      <c r="B1003" s="180" t="s">
        <v>532</v>
      </c>
      <c r="C1003" s="534" t="s">
        <v>1348</v>
      </c>
      <c r="D1003" s="535">
        <v>1500</v>
      </c>
      <c r="E1003" s="380">
        <f>[1]!Table32353[[#This Row],[Mức giá theo Quyết định 46/2019/ QĐ-UBND]]*1.1</f>
        <v>1650.0000000000002</v>
      </c>
      <c r="F1003" s="380">
        <f>[1]!Table32353[[#This Row],[Mức giá theo Quyết định 46/2019/ QĐ-UBND]]*1.3</f>
        <v>1950</v>
      </c>
      <c r="G1003" s="127">
        <v>6000</v>
      </c>
      <c r="H1003" s="536">
        <f>ROUND([1]!Table32353[[#This Row],[Mức giá theo Quyết định 46/2019/ QĐ-UBND]]*1.3,-2)</f>
        <v>2000</v>
      </c>
      <c r="I1003" s="536">
        <f>ROUND([1]!Table32353[[#This Row],[Giá đất ở điều chỉnh, bổ sung]]*0.7,0)</f>
        <v>1400</v>
      </c>
      <c r="J1003" s="373">
        <f>[1]!Table32353[[#This Row],[Giá đất ở điều chỉnh, bổ sung]]/[1]!Table32353[[#This Row],[Mức giá theo Quyết định 46/2019/ QĐ-UBND]]</f>
        <v>1.3333333333333333</v>
      </c>
      <c r="K1003" s="537"/>
      <c r="L1003" s="537">
        <f>[1]!Table32353[[#This Row],[Giá đất ở điều chỉnh, bổ sung]]/[1]!Table32353[[#This Row],[Mức giá theo Quyết định 46/2019/ QĐ-UBND]]</f>
        <v>1.3333333333333333</v>
      </c>
      <c r="M1003" s="538"/>
      <c r="N1003" s="184"/>
      <c r="O1003" s="184"/>
      <c r="P1003" s="539"/>
    </row>
    <row r="1004" spans="1:16" x14ac:dyDescent="0.35">
      <c r="A1004" s="159"/>
      <c r="B1004" s="180">
        <v>13</v>
      </c>
      <c r="C1004" s="534" t="s">
        <v>5385</v>
      </c>
      <c r="D1004" s="535"/>
      <c r="E1004" s="380">
        <f>[1]!Table32353[[#This Row],[Mức giá theo Quyết định 46/2019/ QĐ-UBND]]*1.1</f>
        <v>0</v>
      </c>
      <c r="F1004" s="380"/>
      <c r="G1004" s="127"/>
      <c r="H1004" s="536"/>
      <c r="I1004" s="536"/>
      <c r="J1004" s="373"/>
      <c r="K1004" s="537"/>
      <c r="L1004" s="537"/>
      <c r="M1004" s="538"/>
      <c r="N1004" s="184"/>
      <c r="O1004" s="184"/>
      <c r="P1004" s="539"/>
    </row>
    <row r="1005" spans="1:16" x14ac:dyDescent="0.35">
      <c r="A1005" s="159"/>
      <c r="B1005" s="180" t="s">
        <v>343</v>
      </c>
      <c r="C1005" s="534" t="s">
        <v>1323</v>
      </c>
      <c r="D1005" s="535">
        <v>2300</v>
      </c>
      <c r="E1005" s="380">
        <f>[1]!Table32353[[#This Row],[Mức giá theo Quyết định 46/2019/ QĐ-UBND]]*1.1</f>
        <v>2530</v>
      </c>
      <c r="F1005" s="380">
        <f>[1]!Table32353[[#This Row],[Mức giá theo Quyết định 46/2019/ QĐ-UBND]]*1.3</f>
        <v>2990</v>
      </c>
      <c r="G1005" s="127">
        <v>9200</v>
      </c>
      <c r="H1005" s="536">
        <f>ROUND([1]!Table32353[[#This Row],[Mức giá theo Quyết định 46/2019/ QĐ-UBND]]*1.3,-2)</f>
        <v>3000</v>
      </c>
      <c r="I1005" s="536">
        <f>ROUND([1]!Table32353[[#This Row],[Giá đất ở điều chỉnh, bổ sung]]*0.7,0)</f>
        <v>2100</v>
      </c>
      <c r="J1005" s="373">
        <f>[1]!Table32353[[#This Row],[Giá đất ở điều chỉnh, bổ sung]]/[1]!Table32353[[#This Row],[Mức giá theo Quyết định 46/2019/ QĐ-UBND]]</f>
        <v>1.3043478260869565</v>
      </c>
      <c r="K1005" s="537"/>
      <c r="L1005" s="537">
        <f>[1]!Table32353[[#This Row],[Giá đất ở điều chỉnh, bổ sung]]/[1]!Table32353[[#This Row],[Mức giá theo Quyết định 46/2019/ QĐ-UBND]]</f>
        <v>1.3043478260869565</v>
      </c>
      <c r="M1005" s="538"/>
      <c r="N1005" s="184"/>
      <c r="O1005" s="184"/>
      <c r="P1005" s="539"/>
    </row>
    <row r="1006" spans="1:16" x14ac:dyDescent="0.35">
      <c r="A1006" s="159"/>
      <c r="B1006" s="180" t="s">
        <v>346</v>
      </c>
      <c r="C1006" s="534" t="s">
        <v>36</v>
      </c>
      <c r="D1006" s="535">
        <v>1700</v>
      </c>
      <c r="E1006" s="380">
        <f>[1]!Table32353[[#This Row],[Mức giá theo Quyết định 46/2019/ QĐ-UBND]]*1.1</f>
        <v>1870.0000000000002</v>
      </c>
      <c r="F1006" s="380">
        <f>[1]!Table32353[[#This Row],[Mức giá theo Quyết định 46/2019/ QĐ-UBND]]*1.3</f>
        <v>2210</v>
      </c>
      <c r="G1006" s="127">
        <v>6800</v>
      </c>
      <c r="H1006" s="536">
        <f>ROUND([1]!Table32353[[#This Row],[Mức giá theo Quyết định 46/2019/ QĐ-UBND]]*1.3,-2)</f>
        <v>2200</v>
      </c>
      <c r="I1006" s="536">
        <f>ROUND([1]!Table32353[[#This Row],[Giá đất ở điều chỉnh, bổ sung]]*0.7,0)</f>
        <v>1540</v>
      </c>
      <c r="J1006" s="373">
        <f>[1]!Table32353[[#This Row],[Giá đất ở điều chỉnh, bổ sung]]/[1]!Table32353[[#This Row],[Mức giá theo Quyết định 46/2019/ QĐ-UBND]]</f>
        <v>1.2941176470588236</v>
      </c>
      <c r="K1006" s="537"/>
      <c r="L1006" s="537">
        <f>[1]!Table32353[[#This Row],[Giá đất ở điều chỉnh, bổ sung]]/[1]!Table32353[[#This Row],[Mức giá theo Quyết định 46/2019/ QĐ-UBND]]</f>
        <v>1.2941176470588236</v>
      </c>
      <c r="M1006" s="538"/>
      <c r="N1006" s="184"/>
      <c r="O1006" s="184"/>
      <c r="P1006" s="539"/>
    </row>
    <row r="1007" spans="1:16" ht="31" x14ac:dyDescent="0.35">
      <c r="A1007" s="159"/>
      <c r="B1007" s="180">
        <v>14</v>
      </c>
      <c r="C1007" s="534" t="s">
        <v>1349</v>
      </c>
      <c r="D1007" s="535">
        <v>2500</v>
      </c>
      <c r="E1007" s="380">
        <f>[1]!Table32353[[#This Row],[Mức giá theo Quyết định 46/2019/ QĐ-UBND]]*1.1</f>
        <v>2750</v>
      </c>
      <c r="F1007" s="380">
        <f>[1]!Table32353[[#This Row],[Mức giá theo Quyết định 46/2019/ QĐ-UBND]]*1.3</f>
        <v>3250</v>
      </c>
      <c r="G1007" s="127">
        <v>10000</v>
      </c>
      <c r="H1007" s="536">
        <f>ROUND([1]!Table32353[[#This Row],[Mức giá theo Quyết định 46/2019/ QĐ-UBND]]*1.3,-2)</f>
        <v>3300</v>
      </c>
      <c r="I1007" s="536">
        <f>ROUND([1]!Table32353[[#This Row],[Giá đất ở điều chỉnh, bổ sung]]*0.7,0)</f>
        <v>2310</v>
      </c>
      <c r="J1007" s="373">
        <f>[1]!Table32353[[#This Row],[Giá đất ở điều chỉnh, bổ sung]]/[1]!Table32353[[#This Row],[Mức giá theo Quyết định 46/2019/ QĐ-UBND]]</f>
        <v>1.32</v>
      </c>
      <c r="K1007" s="537"/>
      <c r="L1007" s="537">
        <f>[1]!Table32353[[#This Row],[Giá đất ở điều chỉnh, bổ sung]]/[1]!Table32353[[#This Row],[Mức giá theo Quyết định 46/2019/ QĐ-UBND]]</f>
        <v>1.32</v>
      </c>
      <c r="M1007" s="538"/>
      <c r="N1007" s="184"/>
      <c r="O1007" s="184"/>
      <c r="P1007" s="539"/>
    </row>
    <row r="1008" spans="1:16" ht="31" x14ac:dyDescent="0.35">
      <c r="A1008" s="159"/>
      <c r="B1008" s="180">
        <v>15</v>
      </c>
      <c r="C1008" s="534" t="s">
        <v>1350</v>
      </c>
      <c r="D1008" s="535"/>
      <c r="E1008" s="380">
        <f>[1]!Table32353[[#This Row],[Mức giá theo Quyết định 46/2019/ QĐ-UBND]]*1.1</f>
        <v>0</v>
      </c>
      <c r="F1008" s="380"/>
      <c r="G1008" s="127"/>
      <c r="H1008" s="536"/>
      <c r="I1008" s="536"/>
      <c r="J1008" s="373"/>
      <c r="K1008" s="537"/>
      <c r="L1008" s="537"/>
      <c r="M1008" s="538"/>
      <c r="N1008" s="184"/>
      <c r="O1008" s="184"/>
      <c r="P1008" s="539"/>
    </row>
    <row r="1009" spans="1:16" ht="31" x14ac:dyDescent="0.35">
      <c r="A1009" s="159"/>
      <c r="B1009" s="180" t="s">
        <v>1210</v>
      </c>
      <c r="C1009" s="534" t="s">
        <v>1351</v>
      </c>
      <c r="D1009" s="535">
        <v>3000</v>
      </c>
      <c r="E1009" s="380">
        <f>[1]!Table32353[[#This Row],[Mức giá theo Quyết định 46/2019/ QĐ-UBND]]*1.1</f>
        <v>3300.0000000000005</v>
      </c>
      <c r="F1009" s="380">
        <f>[1]!Table32353[[#This Row],[Mức giá theo Quyết định 46/2019/ QĐ-UBND]]*1.3</f>
        <v>3900</v>
      </c>
      <c r="G1009" s="127">
        <v>12000</v>
      </c>
      <c r="H1009" s="536">
        <f>ROUND([1]!Table32353[[#This Row],[Mức giá theo Quyết định 46/2019/ QĐ-UBND]]*1.3,-2)</f>
        <v>3900</v>
      </c>
      <c r="I1009" s="536">
        <f>ROUND([1]!Table32353[[#This Row],[Giá đất ở điều chỉnh, bổ sung]]*0.7,0)</f>
        <v>2730</v>
      </c>
      <c r="J1009" s="373">
        <f>[1]!Table32353[[#This Row],[Giá đất ở điều chỉnh, bổ sung]]/[1]!Table32353[[#This Row],[Mức giá theo Quyết định 46/2019/ QĐ-UBND]]</f>
        <v>1.3</v>
      </c>
      <c r="K1009" s="537"/>
      <c r="L1009" s="537">
        <f>[1]!Table32353[[#This Row],[Giá đất ở điều chỉnh, bổ sung]]/[1]!Table32353[[#This Row],[Mức giá theo Quyết định 46/2019/ QĐ-UBND]]</f>
        <v>1.3</v>
      </c>
      <c r="M1009" s="538"/>
      <c r="N1009" s="184"/>
      <c r="O1009" s="184"/>
      <c r="P1009" s="539"/>
    </row>
    <row r="1010" spans="1:16" ht="31" x14ac:dyDescent="0.35">
      <c r="A1010" s="159"/>
      <c r="B1010" s="180" t="s">
        <v>1212</v>
      </c>
      <c r="C1010" s="534" t="s">
        <v>1352</v>
      </c>
      <c r="D1010" s="535">
        <v>1999.9999999999998</v>
      </c>
      <c r="E1010" s="380">
        <f>[1]!Table32353[[#This Row],[Mức giá theo Quyết định 46/2019/ QĐ-UBND]]*1.1</f>
        <v>2200</v>
      </c>
      <c r="F1010" s="380">
        <f>[1]!Table32353[[#This Row],[Mức giá theo Quyết định 46/2019/ QĐ-UBND]]*1.3</f>
        <v>2600</v>
      </c>
      <c r="G1010" s="127">
        <v>8000</v>
      </c>
      <c r="H1010" s="536">
        <f>ROUND([1]!Table32353[[#This Row],[Mức giá theo Quyết định 46/2019/ QĐ-UBND]]*1.3,-2)</f>
        <v>2600</v>
      </c>
      <c r="I1010" s="536">
        <f>ROUND([1]!Table32353[[#This Row],[Giá đất ở điều chỉnh, bổ sung]]*0.7,0)</f>
        <v>1820</v>
      </c>
      <c r="J1010" s="373">
        <f>[1]!Table32353[[#This Row],[Giá đất ở điều chỉnh, bổ sung]]/[1]!Table32353[[#This Row],[Mức giá theo Quyết định 46/2019/ QĐ-UBND]]</f>
        <v>1.3</v>
      </c>
      <c r="K1010" s="537"/>
      <c r="L1010" s="537">
        <f>[1]!Table32353[[#This Row],[Giá đất ở điều chỉnh, bổ sung]]/[1]!Table32353[[#This Row],[Mức giá theo Quyết định 46/2019/ QĐ-UBND]]</f>
        <v>1.3</v>
      </c>
      <c r="M1010" s="538"/>
      <c r="N1010" s="184"/>
      <c r="O1010" s="184"/>
      <c r="P1010" s="539"/>
    </row>
    <row r="1011" spans="1:16" ht="31" x14ac:dyDescent="0.35">
      <c r="A1011" s="159"/>
      <c r="B1011" s="180">
        <v>16</v>
      </c>
      <c r="C1011" s="534" t="s">
        <v>1353</v>
      </c>
      <c r="D1011" s="535">
        <v>3000</v>
      </c>
      <c r="E1011" s="380">
        <f>[1]!Table32353[[#This Row],[Mức giá theo Quyết định 46/2019/ QĐ-UBND]]*1.1</f>
        <v>3300.0000000000005</v>
      </c>
      <c r="F1011" s="380">
        <f>[1]!Table32353[[#This Row],[Mức giá theo Quyết định 46/2019/ QĐ-UBND]]*1.3</f>
        <v>3900</v>
      </c>
      <c r="G1011" s="127">
        <v>12000</v>
      </c>
      <c r="H1011" s="536">
        <f>ROUND([1]!Table32353[[#This Row],[Mức giá theo Quyết định 46/2019/ QĐ-UBND]]*1.3,-2)</f>
        <v>3900</v>
      </c>
      <c r="I1011" s="536">
        <f>ROUND([1]!Table32353[[#This Row],[Giá đất ở điều chỉnh, bổ sung]]*0.7,0)</f>
        <v>2730</v>
      </c>
      <c r="J1011" s="373">
        <f>[1]!Table32353[[#This Row],[Giá đất ở điều chỉnh, bổ sung]]/[1]!Table32353[[#This Row],[Mức giá theo Quyết định 46/2019/ QĐ-UBND]]</f>
        <v>1.3</v>
      </c>
      <c r="K1011" s="537"/>
      <c r="L1011" s="537">
        <f>[1]!Table32353[[#This Row],[Giá đất ở điều chỉnh, bổ sung]]/[1]!Table32353[[#This Row],[Mức giá theo Quyết định 46/2019/ QĐ-UBND]]</f>
        <v>1.3</v>
      </c>
      <c r="M1011" s="538" t="s">
        <v>1355</v>
      </c>
      <c r="N1011" s="184"/>
      <c r="O1011" s="184"/>
      <c r="P1011" s="539" t="s">
        <v>1354</v>
      </c>
    </row>
    <row r="1012" spans="1:16" x14ac:dyDescent="0.35">
      <c r="A1012" s="159"/>
      <c r="B1012" s="180">
        <v>17</v>
      </c>
      <c r="C1012" s="534" t="s">
        <v>1356</v>
      </c>
      <c r="D1012" s="535"/>
      <c r="E1012" s="380">
        <f>[1]!Table32353[[#This Row],[Mức giá theo Quyết định 46/2019/ QĐ-UBND]]*1.1</f>
        <v>0</v>
      </c>
      <c r="F1012" s="380"/>
      <c r="G1012" s="127"/>
      <c r="H1012" s="536"/>
      <c r="I1012" s="536"/>
      <c r="J1012" s="373"/>
      <c r="K1012" s="537"/>
      <c r="L1012" s="537"/>
      <c r="M1012" s="538"/>
      <c r="N1012" s="184"/>
      <c r="O1012" s="184"/>
      <c r="P1012" s="539"/>
    </row>
    <row r="1013" spans="1:16" x14ac:dyDescent="0.35">
      <c r="A1013" s="159"/>
      <c r="B1013" s="180" t="s">
        <v>108</v>
      </c>
      <c r="C1013" s="534" t="s">
        <v>1323</v>
      </c>
      <c r="D1013" s="535">
        <v>2500</v>
      </c>
      <c r="E1013" s="380">
        <f>[1]!Table32353[[#This Row],[Mức giá theo Quyết định 46/2019/ QĐ-UBND]]*1.1</f>
        <v>2750</v>
      </c>
      <c r="F1013" s="380">
        <f>[1]!Table32353[[#This Row],[Mức giá theo Quyết định 46/2019/ QĐ-UBND]]*1.3</f>
        <v>3250</v>
      </c>
      <c r="G1013" s="127">
        <v>10000</v>
      </c>
      <c r="H1013" s="536">
        <f>ROUND([1]!Table32353[[#This Row],[Mức giá theo Quyết định 46/2019/ QĐ-UBND]]*1.3,-2)</f>
        <v>3300</v>
      </c>
      <c r="I1013" s="536">
        <f>ROUND([1]!Table32353[[#This Row],[Giá đất ở điều chỉnh, bổ sung]]*0.7,0)</f>
        <v>2310</v>
      </c>
      <c r="J1013" s="373">
        <f>[1]!Table32353[[#This Row],[Giá đất ở điều chỉnh, bổ sung]]/[1]!Table32353[[#This Row],[Mức giá theo Quyết định 46/2019/ QĐ-UBND]]</f>
        <v>1.32</v>
      </c>
      <c r="K1013" s="537"/>
      <c r="L1013" s="537">
        <f>[1]!Table32353[[#This Row],[Giá đất ở điều chỉnh, bổ sung]]/[1]!Table32353[[#This Row],[Mức giá theo Quyết định 46/2019/ QĐ-UBND]]</f>
        <v>1.32</v>
      </c>
      <c r="M1013" s="538"/>
      <c r="N1013" s="184"/>
      <c r="O1013" s="184"/>
      <c r="P1013" s="539"/>
    </row>
    <row r="1014" spans="1:16" x14ac:dyDescent="0.35">
      <c r="A1014" s="159"/>
      <c r="B1014" s="180" t="s">
        <v>110</v>
      </c>
      <c r="C1014" s="534" t="s">
        <v>128</v>
      </c>
      <c r="D1014" s="535">
        <v>1999.9999999999998</v>
      </c>
      <c r="E1014" s="380">
        <f>[1]!Table32353[[#This Row],[Mức giá theo Quyết định 46/2019/ QĐ-UBND]]*1.1</f>
        <v>2200</v>
      </c>
      <c r="F1014" s="380">
        <f>[1]!Table32353[[#This Row],[Mức giá theo Quyết định 46/2019/ QĐ-UBND]]*1.3</f>
        <v>2600</v>
      </c>
      <c r="G1014" s="127">
        <v>8000</v>
      </c>
      <c r="H1014" s="536">
        <f>ROUND([1]!Table32353[[#This Row],[Mức giá theo Quyết định 46/2019/ QĐ-UBND]]*1.3,-2)</f>
        <v>2600</v>
      </c>
      <c r="I1014" s="536">
        <f>ROUND([1]!Table32353[[#This Row],[Giá đất ở điều chỉnh, bổ sung]]*0.7,0)</f>
        <v>1820</v>
      </c>
      <c r="J1014" s="373">
        <f>[1]!Table32353[[#This Row],[Giá đất ở điều chỉnh, bổ sung]]/[1]!Table32353[[#This Row],[Mức giá theo Quyết định 46/2019/ QĐ-UBND]]</f>
        <v>1.3</v>
      </c>
      <c r="K1014" s="537"/>
      <c r="L1014" s="537">
        <f>[1]!Table32353[[#This Row],[Giá đất ở điều chỉnh, bổ sung]]/[1]!Table32353[[#This Row],[Mức giá theo Quyết định 46/2019/ QĐ-UBND]]</f>
        <v>1.3</v>
      </c>
      <c r="M1014" s="538"/>
      <c r="N1014" s="184"/>
      <c r="O1014" s="184"/>
      <c r="P1014" s="539"/>
    </row>
    <row r="1015" spans="1:16" ht="31" x14ac:dyDescent="0.35">
      <c r="A1015" s="159"/>
      <c r="B1015" s="180" t="s">
        <v>1357</v>
      </c>
      <c r="C1015" s="534" t="s">
        <v>1358</v>
      </c>
      <c r="D1015" s="535">
        <v>1999.9999999999998</v>
      </c>
      <c r="E1015" s="380">
        <f>[1]!Table32353[[#This Row],[Mức giá theo Quyết định 46/2019/ QĐ-UBND]]*1.1</f>
        <v>2200</v>
      </c>
      <c r="F1015" s="380">
        <f>[1]!Table32353[[#This Row],[Mức giá theo Quyết định 46/2019/ QĐ-UBND]]*1.3</f>
        <v>2600</v>
      </c>
      <c r="G1015" s="127">
        <v>8000</v>
      </c>
      <c r="H1015" s="536">
        <f>ROUND([1]!Table32353[[#This Row],[Mức giá theo Quyết định 46/2019/ QĐ-UBND]]*1.3,-2)</f>
        <v>2600</v>
      </c>
      <c r="I1015" s="536">
        <f>ROUND([1]!Table32353[[#This Row],[Giá đất ở điều chỉnh, bổ sung]]*0.7,0)</f>
        <v>1820</v>
      </c>
      <c r="J1015" s="373">
        <f>[1]!Table32353[[#This Row],[Giá đất ở điều chỉnh, bổ sung]]/[1]!Table32353[[#This Row],[Mức giá theo Quyết định 46/2019/ QĐ-UBND]]</f>
        <v>1.3</v>
      </c>
      <c r="K1015" s="537"/>
      <c r="L1015" s="537">
        <f>[1]!Table32353[[#This Row],[Giá đất ở điều chỉnh, bổ sung]]/[1]!Table32353[[#This Row],[Mức giá theo Quyết định 46/2019/ QĐ-UBND]]</f>
        <v>1.3</v>
      </c>
      <c r="M1015" s="538"/>
      <c r="N1015" s="184"/>
      <c r="O1015" s="184"/>
      <c r="P1015" s="539"/>
    </row>
    <row r="1016" spans="1:16" ht="31" x14ac:dyDescent="0.35">
      <c r="A1016" s="159"/>
      <c r="B1016" s="180">
        <v>18</v>
      </c>
      <c r="C1016" s="534" t="s">
        <v>1359</v>
      </c>
      <c r="D1016" s="535">
        <v>3600</v>
      </c>
      <c r="E1016" s="380">
        <f>[1]!Table32353[[#This Row],[Mức giá theo Quyết định 46/2019/ QĐ-UBND]]*1.1</f>
        <v>3960.0000000000005</v>
      </c>
      <c r="F1016" s="380">
        <f>[1]!Table32353[[#This Row],[Mức giá theo Quyết định 46/2019/ QĐ-UBND]]*1.3</f>
        <v>4680</v>
      </c>
      <c r="G1016" s="127">
        <v>14400</v>
      </c>
      <c r="H1016" s="536">
        <f>ROUND([1]!Table32353[[#This Row],[Mức giá theo Quyết định 46/2019/ QĐ-UBND]]*1.3,-2)</f>
        <v>4700</v>
      </c>
      <c r="I1016" s="536">
        <f>ROUND([1]!Table32353[[#This Row],[Giá đất ở điều chỉnh, bổ sung]]*0.7,0)</f>
        <v>3290</v>
      </c>
      <c r="J1016" s="373">
        <f>[1]!Table32353[[#This Row],[Giá đất ở điều chỉnh, bổ sung]]/[1]!Table32353[[#This Row],[Mức giá theo Quyết định 46/2019/ QĐ-UBND]]</f>
        <v>1.3055555555555556</v>
      </c>
      <c r="K1016" s="537"/>
      <c r="L1016" s="537">
        <f>[1]!Table32353[[#This Row],[Giá đất ở điều chỉnh, bổ sung]]/[1]!Table32353[[#This Row],[Mức giá theo Quyết định 46/2019/ QĐ-UBND]]</f>
        <v>1.3055555555555556</v>
      </c>
      <c r="M1016" s="538" t="s">
        <v>6461</v>
      </c>
      <c r="N1016" s="184"/>
      <c r="O1016" s="184"/>
      <c r="P1016" s="539" t="s">
        <v>5436</v>
      </c>
    </row>
    <row r="1017" spans="1:16" ht="46.5" x14ac:dyDescent="0.35">
      <c r="A1017" s="159"/>
      <c r="B1017" s="180" t="s">
        <v>114</v>
      </c>
      <c r="C1017" s="534" t="s">
        <v>1360</v>
      </c>
      <c r="D1017" s="535">
        <v>1999.9999999999998</v>
      </c>
      <c r="E1017" s="380">
        <f>[1]!Table32353[[#This Row],[Mức giá theo Quyết định 46/2019/ QĐ-UBND]]*1.1</f>
        <v>2200</v>
      </c>
      <c r="F1017" s="380">
        <f>[1]!Table32353[[#This Row],[Mức giá theo Quyết định 46/2019/ QĐ-UBND]]*1.3</f>
        <v>2600</v>
      </c>
      <c r="G1017" s="127">
        <v>8000</v>
      </c>
      <c r="H1017" s="536">
        <f>ROUND([1]!Table32353[[#This Row],[Mức giá theo Quyết định 46/2019/ QĐ-UBND]]*1.3,-2)</f>
        <v>2600</v>
      </c>
      <c r="I1017" s="536">
        <f>ROUND([1]!Table32353[[#This Row],[Giá đất ở điều chỉnh, bổ sung]]*0.7,0)</f>
        <v>1820</v>
      </c>
      <c r="J1017" s="373">
        <f>[1]!Table32353[[#This Row],[Giá đất ở điều chỉnh, bổ sung]]/[1]!Table32353[[#This Row],[Mức giá theo Quyết định 46/2019/ QĐ-UBND]]</f>
        <v>1.3</v>
      </c>
      <c r="K1017" s="537"/>
      <c r="L1017" s="537">
        <f>[1]!Table32353[[#This Row],[Giá đất ở điều chỉnh, bổ sung]]/[1]!Table32353[[#This Row],[Mức giá theo Quyết định 46/2019/ QĐ-UBND]]</f>
        <v>1.3</v>
      </c>
      <c r="M1017" s="538"/>
      <c r="N1017" s="184"/>
      <c r="O1017" s="184"/>
      <c r="P1017" s="539"/>
    </row>
    <row r="1018" spans="1:16" ht="31" x14ac:dyDescent="0.35">
      <c r="A1018" s="159"/>
      <c r="B1018" s="180" t="s">
        <v>726</v>
      </c>
      <c r="C1018" s="534" t="s">
        <v>1361</v>
      </c>
      <c r="D1018" s="535">
        <v>2500</v>
      </c>
      <c r="E1018" s="380">
        <f>[1]!Table32353[[#This Row],[Mức giá theo Quyết định 46/2019/ QĐ-UBND]]*1.1</f>
        <v>2750</v>
      </c>
      <c r="F1018" s="380">
        <f>[1]!Table32353[[#This Row],[Mức giá theo Quyết định 46/2019/ QĐ-UBND]]*1.3</f>
        <v>3250</v>
      </c>
      <c r="G1018" s="127">
        <v>10000</v>
      </c>
      <c r="H1018" s="536">
        <f>ROUND([1]!Table32353[[#This Row],[Mức giá theo Quyết định 46/2019/ QĐ-UBND]]*1.3,-2)</f>
        <v>3300</v>
      </c>
      <c r="I1018" s="536">
        <f>ROUND([1]!Table32353[[#This Row],[Giá đất ở điều chỉnh, bổ sung]]*0.7,0)</f>
        <v>2310</v>
      </c>
      <c r="J1018" s="373">
        <f>[1]!Table32353[[#This Row],[Giá đất ở điều chỉnh, bổ sung]]/[1]!Table32353[[#This Row],[Mức giá theo Quyết định 46/2019/ QĐ-UBND]]</f>
        <v>1.32</v>
      </c>
      <c r="K1018" s="537"/>
      <c r="L1018" s="537">
        <f>[1]!Table32353[[#This Row],[Giá đất ở điều chỉnh, bổ sung]]/[1]!Table32353[[#This Row],[Mức giá theo Quyết định 46/2019/ QĐ-UBND]]</f>
        <v>1.32</v>
      </c>
      <c r="M1018" s="538"/>
      <c r="N1018" s="184"/>
      <c r="O1018" s="184"/>
      <c r="P1018" s="539"/>
    </row>
    <row r="1019" spans="1:16" ht="31" x14ac:dyDescent="0.35">
      <c r="A1019" s="159"/>
      <c r="B1019" s="180" t="s">
        <v>1362</v>
      </c>
      <c r="C1019" s="534" t="s">
        <v>1363</v>
      </c>
      <c r="D1019" s="535">
        <v>2500</v>
      </c>
      <c r="E1019" s="380">
        <f>[1]!Table32353[[#This Row],[Mức giá theo Quyết định 46/2019/ QĐ-UBND]]*1.1</f>
        <v>2750</v>
      </c>
      <c r="F1019" s="380">
        <f>[1]!Table32353[[#This Row],[Mức giá theo Quyết định 46/2019/ QĐ-UBND]]*1.3</f>
        <v>3250</v>
      </c>
      <c r="G1019" s="127">
        <v>10000</v>
      </c>
      <c r="H1019" s="536">
        <f>ROUND([1]!Table32353[[#This Row],[Mức giá theo Quyết định 46/2019/ QĐ-UBND]]*1.3,-2)</f>
        <v>3300</v>
      </c>
      <c r="I1019" s="536">
        <f>ROUND([1]!Table32353[[#This Row],[Giá đất ở điều chỉnh, bổ sung]]*0.7,0)</f>
        <v>2310</v>
      </c>
      <c r="J1019" s="373">
        <f>[1]!Table32353[[#This Row],[Giá đất ở điều chỉnh, bổ sung]]/[1]!Table32353[[#This Row],[Mức giá theo Quyết định 46/2019/ QĐ-UBND]]</f>
        <v>1.32</v>
      </c>
      <c r="K1019" s="537"/>
      <c r="L1019" s="537">
        <f>[1]!Table32353[[#This Row],[Giá đất ở điều chỉnh, bổ sung]]/[1]!Table32353[[#This Row],[Mức giá theo Quyết định 46/2019/ QĐ-UBND]]</f>
        <v>1.32</v>
      </c>
      <c r="M1019" s="538"/>
      <c r="N1019" s="184"/>
      <c r="O1019" s="184"/>
      <c r="P1019" s="539"/>
    </row>
    <row r="1020" spans="1:16" ht="31" x14ac:dyDescent="0.35">
      <c r="A1020" s="159"/>
      <c r="B1020" s="180">
        <v>19</v>
      </c>
      <c r="C1020" s="534" t="s">
        <v>1364</v>
      </c>
      <c r="D1020" s="535">
        <v>2300</v>
      </c>
      <c r="E1020" s="380">
        <f>[1]!Table32353[[#This Row],[Mức giá theo Quyết định 46/2019/ QĐ-UBND]]*1.1</f>
        <v>2530</v>
      </c>
      <c r="F1020" s="380">
        <f>[1]!Table32353[[#This Row],[Mức giá theo Quyết định 46/2019/ QĐ-UBND]]*1.3</f>
        <v>2990</v>
      </c>
      <c r="G1020" s="127">
        <v>9200</v>
      </c>
      <c r="H1020" s="536">
        <f>ROUND([1]!Table32353[[#This Row],[Mức giá theo Quyết định 46/2019/ QĐ-UBND]]*1.3,-2)</f>
        <v>3000</v>
      </c>
      <c r="I1020" s="536">
        <f>ROUND([1]!Table32353[[#This Row],[Giá đất ở điều chỉnh, bổ sung]]*0.7,0)</f>
        <v>2100</v>
      </c>
      <c r="J1020" s="373">
        <f>[1]!Table32353[[#This Row],[Giá đất ở điều chỉnh, bổ sung]]/[1]!Table32353[[#This Row],[Mức giá theo Quyết định 46/2019/ QĐ-UBND]]</f>
        <v>1.3043478260869565</v>
      </c>
      <c r="K1020" s="537"/>
      <c r="L1020" s="537">
        <f>[1]!Table32353[[#This Row],[Giá đất ở điều chỉnh, bổ sung]]/[1]!Table32353[[#This Row],[Mức giá theo Quyết định 46/2019/ QĐ-UBND]]</f>
        <v>1.3043478260869565</v>
      </c>
      <c r="M1020" s="538"/>
      <c r="N1020" s="184"/>
      <c r="O1020" s="184"/>
      <c r="P1020" s="539"/>
    </row>
    <row r="1021" spans="1:16" x14ac:dyDescent="0.35">
      <c r="A1021" s="159"/>
      <c r="B1021" s="180">
        <v>20</v>
      </c>
      <c r="C1021" s="534" t="s">
        <v>1365</v>
      </c>
      <c r="D1021" s="535"/>
      <c r="E1021" s="380">
        <f>[1]!Table32353[[#This Row],[Mức giá theo Quyết định 46/2019/ QĐ-UBND]]*1.1</f>
        <v>0</v>
      </c>
      <c r="F1021" s="380"/>
      <c r="G1021" s="127"/>
      <c r="H1021" s="536"/>
      <c r="I1021" s="536"/>
      <c r="J1021" s="373"/>
      <c r="K1021" s="537"/>
      <c r="L1021" s="537"/>
      <c r="M1021" s="538"/>
      <c r="N1021" s="184"/>
      <c r="O1021" s="184"/>
      <c r="P1021" s="539"/>
    </row>
    <row r="1022" spans="1:16" x14ac:dyDescent="0.35">
      <c r="A1022" s="159"/>
      <c r="B1022" s="180" t="s">
        <v>109</v>
      </c>
      <c r="C1022" s="534" t="s">
        <v>1323</v>
      </c>
      <c r="D1022" s="535">
        <v>1999.9999999999998</v>
      </c>
      <c r="E1022" s="380">
        <f>[1]!Table32353[[#This Row],[Mức giá theo Quyết định 46/2019/ QĐ-UBND]]*1.1</f>
        <v>2200</v>
      </c>
      <c r="F1022" s="380">
        <f>[1]!Table32353[[#This Row],[Mức giá theo Quyết định 46/2019/ QĐ-UBND]]*1.3</f>
        <v>2600</v>
      </c>
      <c r="G1022" s="127">
        <v>8000</v>
      </c>
      <c r="H1022" s="536">
        <f>ROUND([1]!Table32353[[#This Row],[Mức giá theo Quyết định 46/2019/ QĐ-UBND]]*1.3,-2)</f>
        <v>2600</v>
      </c>
      <c r="I1022" s="536">
        <f>ROUND([1]!Table32353[[#This Row],[Giá đất ở điều chỉnh, bổ sung]]*0.7,0)</f>
        <v>1820</v>
      </c>
      <c r="J1022" s="373">
        <f>[1]!Table32353[[#This Row],[Giá đất ở điều chỉnh, bổ sung]]/[1]!Table32353[[#This Row],[Mức giá theo Quyết định 46/2019/ QĐ-UBND]]</f>
        <v>1.3</v>
      </c>
      <c r="K1022" s="537"/>
      <c r="L1022" s="537">
        <f>[1]!Table32353[[#This Row],[Giá đất ở điều chỉnh, bổ sung]]/[1]!Table32353[[#This Row],[Mức giá theo Quyết định 46/2019/ QĐ-UBND]]</f>
        <v>1.3</v>
      </c>
      <c r="M1022" s="538"/>
      <c r="N1022" s="184"/>
      <c r="O1022" s="184"/>
      <c r="P1022" s="539"/>
    </row>
    <row r="1023" spans="1:16" x14ac:dyDescent="0.35">
      <c r="A1023" s="159"/>
      <c r="B1023" s="180" t="s">
        <v>111</v>
      </c>
      <c r="C1023" s="534" t="s">
        <v>85</v>
      </c>
      <c r="D1023" s="535">
        <v>1500</v>
      </c>
      <c r="E1023" s="380">
        <f>[1]!Table32353[[#This Row],[Mức giá theo Quyết định 46/2019/ QĐ-UBND]]*1.1</f>
        <v>1650.0000000000002</v>
      </c>
      <c r="F1023" s="380">
        <f>[1]!Table32353[[#This Row],[Mức giá theo Quyết định 46/2019/ QĐ-UBND]]*1.3</f>
        <v>1950</v>
      </c>
      <c r="G1023" s="127">
        <v>6000</v>
      </c>
      <c r="H1023" s="536">
        <f>ROUND([1]!Table32353[[#This Row],[Mức giá theo Quyết định 46/2019/ QĐ-UBND]]*1.3,-2)</f>
        <v>2000</v>
      </c>
      <c r="I1023" s="536">
        <f>ROUND([1]!Table32353[[#This Row],[Giá đất ở điều chỉnh, bổ sung]]*0.7,0)</f>
        <v>1400</v>
      </c>
      <c r="J1023" s="373">
        <f>[1]!Table32353[[#This Row],[Giá đất ở điều chỉnh, bổ sung]]/[1]!Table32353[[#This Row],[Mức giá theo Quyết định 46/2019/ QĐ-UBND]]</f>
        <v>1.3333333333333333</v>
      </c>
      <c r="K1023" s="537"/>
      <c r="L1023" s="537">
        <f>[1]!Table32353[[#This Row],[Giá đất ở điều chỉnh, bổ sung]]/[1]!Table32353[[#This Row],[Mức giá theo Quyết định 46/2019/ QĐ-UBND]]</f>
        <v>1.3333333333333333</v>
      </c>
      <c r="M1023" s="538"/>
      <c r="N1023" s="184"/>
      <c r="O1023" s="184"/>
      <c r="P1023" s="539"/>
    </row>
    <row r="1024" spans="1:16" x14ac:dyDescent="0.35">
      <c r="A1024" s="159"/>
      <c r="B1024" s="180">
        <v>21</v>
      </c>
      <c r="C1024" s="534" t="s">
        <v>1366</v>
      </c>
      <c r="D1024" s="535">
        <v>2300</v>
      </c>
      <c r="E1024" s="380">
        <f>[1]!Table32353[[#This Row],[Mức giá theo Quyết định 46/2019/ QĐ-UBND]]*1.1</f>
        <v>2530</v>
      </c>
      <c r="F1024" s="380">
        <f>[1]!Table32353[[#This Row],[Mức giá theo Quyết định 46/2019/ QĐ-UBND]]*1.3</f>
        <v>2990</v>
      </c>
      <c r="G1024" s="127">
        <v>9200</v>
      </c>
      <c r="H1024" s="536">
        <f>ROUND([1]!Table32353[[#This Row],[Mức giá theo Quyết định 46/2019/ QĐ-UBND]]*1.3,-2)</f>
        <v>3000</v>
      </c>
      <c r="I1024" s="536">
        <f>ROUND([1]!Table32353[[#This Row],[Giá đất ở điều chỉnh, bổ sung]]*0.7,0)</f>
        <v>2100</v>
      </c>
      <c r="J1024" s="373">
        <f>[1]!Table32353[[#This Row],[Giá đất ở điều chỉnh, bổ sung]]/[1]!Table32353[[#This Row],[Mức giá theo Quyết định 46/2019/ QĐ-UBND]]</f>
        <v>1.3043478260869565</v>
      </c>
      <c r="K1024" s="537"/>
      <c r="L1024" s="537">
        <f>[1]!Table32353[[#This Row],[Giá đất ở điều chỉnh, bổ sung]]/[1]!Table32353[[#This Row],[Mức giá theo Quyết định 46/2019/ QĐ-UBND]]</f>
        <v>1.3043478260869565</v>
      </c>
      <c r="M1024" s="538"/>
      <c r="N1024" s="184"/>
      <c r="O1024" s="184"/>
      <c r="P1024" s="539"/>
    </row>
    <row r="1025" spans="1:16" ht="31" x14ac:dyDescent="0.35">
      <c r="A1025" s="159"/>
      <c r="B1025" s="180">
        <v>22</v>
      </c>
      <c r="C1025" s="534" t="s">
        <v>1367</v>
      </c>
      <c r="D1025" s="535">
        <v>1500</v>
      </c>
      <c r="E1025" s="380">
        <f>[1]!Table32353[[#This Row],[Mức giá theo Quyết định 46/2019/ QĐ-UBND]]*1.1</f>
        <v>1650.0000000000002</v>
      </c>
      <c r="F1025" s="380">
        <f>[1]!Table32353[[#This Row],[Mức giá theo Quyết định 46/2019/ QĐ-UBND]]*1.3</f>
        <v>1950</v>
      </c>
      <c r="G1025" s="127">
        <v>6000</v>
      </c>
      <c r="H1025" s="536">
        <f>ROUND([1]!Table32353[[#This Row],[Mức giá theo Quyết định 46/2019/ QĐ-UBND]]*1.3,-2)</f>
        <v>2000</v>
      </c>
      <c r="I1025" s="536">
        <f>ROUND([1]!Table32353[[#This Row],[Giá đất ở điều chỉnh, bổ sung]]*0.7,0)</f>
        <v>1400</v>
      </c>
      <c r="J1025" s="373">
        <f>[1]!Table32353[[#This Row],[Giá đất ở điều chỉnh, bổ sung]]/[1]!Table32353[[#This Row],[Mức giá theo Quyết định 46/2019/ QĐ-UBND]]</f>
        <v>1.3333333333333333</v>
      </c>
      <c r="K1025" s="537"/>
      <c r="L1025" s="537">
        <f>[1]!Table32353[[#This Row],[Giá đất ở điều chỉnh, bổ sung]]/[1]!Table32353[[#This Row],[Mức giá theo Quyết định 46/2019/ QĐ-UBND]]</f>
        <v>1.3333333333333333</v>
      </c>
      <c r="M1025" s="538" t="s">
        <v>1369</v>
      </c>
      <c r="N1025" s="184"/>
      <c r="O1025" s="184"/>
      <c r="P1025" s="539" t="s">
        <v>1368</v>
      </c>
    </row>
    <row r="1026" spans="1:16" x14ac:dyDescent="0.35">
      <c r="A1026" s="159"/>
      <c r="B1026" s="180">
        <v>23</v>
      </c>
      <c r="C1026" s="534" t="s">
        <v>1370</v>
      </c>
      <c r="D1026" s="535">
        <v>1500</v>
      </c>
      <c r="E1026" s="380">
        <f>[1]!Table32353[[#This Row],[Mức giá theo Quyết định 46/2019/ QĐ-UBND]]*1.1</f>
        <v>1650.0000000000002</v>
      </c>
      <c r="F1026" s="380">
        <f>[1]!Table32353[[#This Row],[Mức giá theo Quyết định 46/2019/ QĐ-UBND]]*1.3</f>
        <v>1950</v>
      </c>
      <c r="G1026" s="127">
        <v>6000</v>
      </c>
      <c r="H1026" s="536">
        <f>ROUND([1]!Table32353[[#This Row],[Mức giá theo Quyết định 46/2019/ QĐ-UBND]]*1.3,-2)</f>
        <v>2000</v>
      </c>
      <c r="I1026" s="536">
        <f>ROUND([1]!Table32353[[#This Row],[Giá đất ở điều chỉnh, bổ sung]]*0.7,0)</f>
        <v>1400</v>
      </c>
      <c r="J1026" s="373">
        <f>[1]!Table32353[[#This Row],[Giá đất ở điều chỉnh, bổ sung]]/[1]!Table32353[[#This Row],[Mức giá theo Quyết định 46/2019/ QĐ-UBND]]</f>
        <v>1.3333333333333333</v>
      </c>
      <c r="K1026" s="537"/>
      <c r="L1026" s="537">
        <f>[1]!Table32353[[#This Row],[Giá đất ở điều chỉnh, bổ sung]]/[1]!Table32353[[#This Row],[Mức giá theo Quyết định 46/2019/ QĐ-UBND]]</f>
        <v>1.3333333333333333</v>
      </c>
      <c r="M1026" s="538"/>
      <c r="N1026" s="184"/>
      <c r="O1026" s="184"/>
      <c r="P1026" s="539"/>
    </row>
    <row r="1027" spans="1:16" x14ac:dyDescent="0.35">
      <c r="A1027" s="159"/>
      <c r="B1027" s="180">
        <v>24</v>
      </c>
      <c r="C1027" s="534" t="s">
        <v>1371</v>
      </c>
      <c r="D1027" s="535"/>
      <c r="E1027" s="380">
        <f>[1]!Table32353[[#This Row],[Mức giá theo Quyết định 46/2019/ QĐ-UBND]]*1.1</f>
        <v>0</v>
      </c>
      <c r="F1027" s="380"/>
      <c r="G1027" s="127"/>
      <c r="H1027" s="536"/>
      <c r="I1027" s="536"/>
      <c r="J1027" s="373"/>
      <c r="K1027" s="537"/>
      <c r="L1027" s="537"/>
      <c r="M1027" s="538" t="s">
        <v>6462</v>
      </c>
      <c r="N1027" s="184"/>
      <c r="O1027" s="184"/>
      <c r="P1027" s="539" t="s">
        <v>5512</v>
      </c>
    </row>
    <row r="1028" spans="1:16" x14ac:dyDescent="0.35">
      <c r="A1028" s="159"/>
      <c r="B1028" s="180" t="s">
        <v>132</v>
      </c>
      <c r="C1028" s="534" t="s">
        <v>1372</v>
      </c>
      <c r="D1028" s="535">
        <v>1700</v>
      </c>
      <c r="E1028" s="380">
        <f>[1]!Table32353[[#This Row],[Mức giá theo Quyết định 46/2019/ QĐ-UBND]]*1.1</f>
        <v>1870.0000000000002</v>
      </c>
      <c r="F1028" s="380">
        <f>[1]!Table32353[[#This Row],[Mức giá theo Quyết định 46/2019/ QĐ-UBND]]*1.3</f>
        <v>2210</v>
      </c>
      <c r="G1028" s="127">
        <v>6800</v>
      </c>
      <c r="H1028" s="536">
        <f>ROUND([1]!Table32353[[#This Row],[Mức giá theo Quyết định 46/2019/ QĐ-UBND]]*1.3,-2)</f>
        <v>2200</v>
      </c>
      <c r="I1028" s="536">
        <f>ROUND([1]!Table32353[[#This Row],[Giá đất ở điều chỉnh, bổ sung]]*0.7,0)</f>
        <v>1540</v>
      </c>
      <c r="J1028" s="373">
        <f>[1]!Table32353[[#This Row],[Giá đất ở điều chỉnh, bổ sung]]/[1]!Table32353[[#This Row],[Mức giá theo Quyết định 46/2019/ QĐ-UBND]]</f>
        <v>1.2941176470588236</v>
      </c>
      <c r="K1028" s="537"/>
      <c r="L1028" s="537">
        <f>[1]!Table32353[[#This Row],[Giá đất ở điều chỉnh, bổ sung]]/[1]!Table32353[[#This Row],[Mức giá theo Quyết định 46/2019/ QĐ-UBND]]</f>
        <v>1.2941176470588236</v>
      </c>
      <c r="M1028" s="538"/>
      <c r="N1028" s="184"/>
      <c r="O1028" s="184"/>
      <c r="P1028" s="539"/>
    </row>
    <row r="1029" spans="1:16" x14ac:dyDescent="0.35">
      <c r="A1029" s="159"/>
      <c r="B1029" s="180" t="s">
        <v>134</v>
      </c>
      <c r="C1029" s="534" t="s">
        <v>1373</v>
      </c>
      <c r="D1029" s="535">
        <v>1500</v>
      </c>
      <c r="E1029" s="380">
        <f>[1]!Table32353[[#This Row],[Mức giá theo Quyết định 46/2019/ QĐ-UBND]]*1.1</f>
        <v>1650.0000000000002</v>
      </c>
      <c r="F1029" s="380">
        <f>[1]!Table32353[[#This Row],[Mức giá theo Quyết định 46/2019/ QĐ-UBND]]*1.3</f>
        <v>1950</v>
      </c>
      <c r="G1029" s="127">
        <v>6000</v>
      </c>
      <c r="H1029" s="536">
        <f>ROUND([1]!Table32353[[#This Row],[Mức giá theo Quyết định 46/2019/ QĐ-UBND]]*1.3,-2)</f>
        <v>2000</v>
      </c>
      <c r="I1029" s="536">
        <f>ROUND([1]!Table32353[[#This Row],[Giá đất ở điều chỉnh, bổ sung]]*0.7,0)</f>
        <v>1400</v>
      </c>
      <c r="J1029" s="373">
        <f>[1]!Table32353[[#This Row],[Giá đất ở điều chỉnh, bổ sung]]/[1]!Table32353[[#This Row],[Mức giá theo Quyết định 46/2019/ QĐ-UBND]]</f>
        <v>1.3333333333333333</v>
      </c>
      <c r="K1029" s="537"/>
      <c r="L1029" s="537">
        <f>[1]!Table32353[[#This Row],[Giá đất ở điều chỉnh, bổ sung]]/[1]!Table32353[[#This Row],[Mức giá theo Quyết định 46/2019/ QĐ-UBND]]</f>
        <v>1.3333333333333333</v>
      </c>
      <c r="M1029" s="538"/>
      <c r="N1029" s="184"/>
      <c r="O1029" s="184"/>
      <c r="P1029" s="539"/>
    </row>
    <row r="1030" spans="1:16" x14ac:dyDescent="0.35">
      <c r="A1030" s="159"/>
      <c r="B1030" s="180">
        <v>25</v>
      </c>
      <c r="C1030" s="534" t="s">
        <v>1374</v>
      </c>
      <c r="D1030" s="535"/>
      <c r="E1030" s="380">
        <f>[1]!Table32353[[#This Row],[Mức giá theo Quyết định 46/2019/ QĐ-UBND]]*1.1</f>
        <v>0</v>
      </c>
      <c r="F1030" s="380"/>
      <c r="G1030" s="127"/>
      <c r="H1030" s="536"/>
      <c r="I1030" s="536"/>
      <c r="J1030" s="373"/>
      <c r="K1030" s="537"/>
      <c r="L1030" s="537"/>
      <c r="M1030" s="538" t="s">
        <v>6463</v>
      </c>
      <c r="N1030" s="184"/>
      <c r="O1030" s="184"/>
      <c r="P1030" s="539" t="s">
        <v>5510</v>
      </c>
    </row>
    <row r="1031" spans="1:16" x14ac:dyDescent="0.35">
      <c r="A1031" s="159"/>
      <c r="B1031" s="180" t="s">
        <v>137</v>
      </c>
      <c r="C1031" s="534" t="s">
        <v>1375</v>
      </c>
      <c r="D1031" s="535">
        <v>1700</v>
      </c>
      <c r="E1031" s="380">
        <f>[1]!Table32353[[#This Row],[Mức giá theo Quyết định 46/2019/ QĐ-UBND]]*1.1</f>
        <v>1870.0000000000002</v>
      </c>
      <c r="F1031" s="380">
        <f>[1]!Table32353[[#This Row],[Mức giá theo Quyết định 46/2019/ QĐ-UBND]]*1.3</f>
        <v>2210</v>
      </c>
      <c r="G1031" s="127">
        <v>6800</v>
      </c>
      <c r="H1031" s="536">
        <f>ROUND([1]!Table32353[[#This Row],[Mức giá theo Quyết định 46/2019/ QĐ-UBND]]*1.3,-2)</f>
        <v>2200</v>
      </c>
      <c r="I1031" s="536">
        <f>ROUND([1]!Table32353[[#This Row],[Giá đất ở điều chỉnh, bổ sung]]*0.7,0)</f>
        <v>1540</v>
      </c>
      <c r="J1031" s="373">
        <f>[1]!Table32353[[#This Row],[Giá đất ở điều chỉnh, bổ sung]]/[1]!Table32353[[#This Row],[Mức giá theo Quyết định 46/2019/ QĐ-UBND]]</f>
        <v>1.2941176470588236</v>
      </c>
      <c r="K1031" s="537"/>
      <c r="L1031" s="537">
        <f>[1]!Table32353[[#This Row],[Giá đất ở điều chỉnh, bổ sung]]/[1]!Table32353[[#This Row],[Mức giá theo Quyết định 46/2019/ QĐ-UBND]]</f>
        <v>1.2941176470588236</v>
      </c>
      <c r="M1031" s="538"/>
      <c r="N1031" s="184"/>
      <c r="O1031" s="184"/>
      <c r="P1031" s="539"/>
    </row>
    <row r="1032" spans="1:16" x14ac:dyDescent="0.35">
      <c r="A1032" s="159"/>
      <c r="B1032" s="180" t="s">
        <v>138</v>
      </c>
      <c r="C1032" s="534" t="s">
        <v>1376</v>
      </c>
      <c r="D1032" s="535">
        <v>1500</v>
      </c>
      <c r="E1032" s="380">
        <f>[1]!Table32353[[#This Row],[Mức giá theo Quyết định 46/2019/ QĐ-UBND]]*1.1</f>
        <v>1650.0000000000002</v>
      </c>
      <c r="F1032" s="380">
        <f>[1]!Table32353[[#This Row],[Mức giá theo Quyết định 46/2019/ QĐ-UBND]]*1.3</f>
        <v>1950</v>
      </c>
      <c r="G1032" s="127">
        <v>6000</v>
      </c>
      <c r="H1032" s="536">
        <f>ROUND([1]!Table32353[[#This Row],[Mức giá theo Quyết định 46/2019/ QĐ-UBND]]*1.3,-2)</f>
        <v>2000</v>
      </c>
      <c r="I1032" s="536">
        <f>ROUND([1]!Table32353[[#This Row],[Giá đất ở điều chỉnh, bổ sung]]*0.7,0)</f>
        <v>1400</v>
      </c>
      <c r="J1032" s="373">
        <f>[1]!Table32353[[#This Row],[Giá đất ở điều chỉnh, bổ sung]]/[1]!Table32353[[#This Row],[Mức giá theo Quyết định 46/2019/ QĐ-UBND]]</f>
        <v>1.3333333333333333</v>
      </c>
      <c r="K1032" s="537"/>
      <c r="L1032" s="537">
        <f>[1]!Table32353[[#This Row],[Giá đất ở điều chỉnh, bổ sung]]/[1]!Table32353[[#This Row],[Mức giá theo Quyết định 46/2019/ QĐ-UBND]]</f>
        <v>1.3333333333333333</v>
      </c>
      <c r="M1032" s="538"/>
      <c r="N1032" s="184"/>
      <c r="O1032" s="184"/>
      <c r="P1032" s="539"/>
    </row>
    <row r="1033" spans="1:16" ht="31" x14ac:dyDescent="0.35">
      <c r="A1033" s="159"/>
      <c r="B1033" s="180">
        <v>26</v>
      </c>
      <c r="C1033" s="534" t="s">
        <v>1377</v>
      </c>
      <c r="D1033" s="535">
        <v>1700</v>
      </c>
      <c r="E1033" s="380">
        <f>[1]!Table32353[[#This Row],[Mức giá theo Quyết định 46/2019/ QĐ-UBND]]*1.1</f>
        <v>1870.0000000000002</v>
      </c>
      <c r="F1033" s="380">
        <f>[1]!Table32353[[#This Row],[Mức giá theo Quyết định 46/2019/ QĐ-UBND]]*1.3</f>
        <v>2210</v>
      </c>
      <c r="G1033" s="127">
        <v>6800</v>
      </c>
      <c r="H1033" s="536">
        <f>ROUND([1]!Table32353[[#This Row],[Mức giá theo Quyết định 46/2019/ QĐ-UBND]]*1.3,-2)</f>
        <v>2200</v>
      </c>
      <c r="I1033" s="536">
        <f>ROUND([1]!Table32353[[#This Row],[Giá đất ở điều chỉnh, bổ sung]]*0.7,0)</f>
        <v>1540</v>
      </c>
      <c r="J1033" s="373">
        <f>[1]!Table32353[[#This Row],[Giá đất ở điều chỉnh, bổ sung]]/[1]!Table32353[[#This Row],[Mức giá theo Quyết định 46/2019/ QĐ-UBND]]</f>
        <v>1.2941176470588236</v>
      </c>
      <c r="K1033" s="537"/>
      <c r="L1033" s="537">
        <f>[1]!Table32353[[#This Row],[Giá đất ở điều chỉnh, bổ sung]]/[1]!Table32353[[#This Row],[Mức giá theo Quyết định 46/2019/ QĐ-UBND]]</f>
        <v>1.2941176470588236</v>
      </c>
      <c r="M1033" s="538"/>
      <c r="N1033" s="184"/>
      <c r="O1033" s="184"/>
      <c r="P1033" s="539"/>
    </row>
    <row r="1034" spans="1:16" ht="42" x14ac:dyDescent="0.35">
      <c r="A1034" s="159"/>
      <c r="B1034" s="180">
        <v>27</v>
      </c>
      <c r="C1034" s="534" t="s">
        <v>1378</v>
      </c>
      <c r="D1034" s="535"/>
      <c r="E1034" s="380">
        <f>[1]!Table32353[[#This Row],[Mức giá theo Quyết định 46/2019/ QĐ-UBND]]*1.1</f>
        <v>0</v>
      </c>
      <c r="F1034" s="380"/>
      <c r="G1034" s="127"/>
      <c r="H1034" s="536"/>
      <c r="I1034" s="536"/>
      <c r="J1034" s="373"/>
      <c r="K1034" s="537"/>
      <c r="L1034" s="537"/>
      <c r="M1034" s="538" t="s">
        <v>6464</v>
      </c>
      <c r="N1034" s="184"/>
      <c r="O1034" s="184"/>
      <c r="P1034" s="539" t="s">
        <v>1379</v>
      </c>
    </row>
    <row r="1035" spans="1:16" x14ac:dyDescent="0.35">
      <c r="A1035" s="159"/>
      <c r="B1035" s="180" t="s">
        <v>156</v>
      </c>
      <c r="C1035" s="534" t="s">
        <v>1375</v>
      </c>
      <c r="D1035" s="535">
        <v>1700</v>
      </c>
      <c r="E1035" s="380">
        <f>[1]!Table32353[[#This Row],[Mức giá theo Quyết định 46/2019/ QĐ-UBND]]*1.1</f>
        <v>1870.0000000000002</v>
      </c>
      <c r="F1035" s="380">
        <f>[1]!Table32353[[#This Row],[Mức giá theo Quyết định 46/2019/ QĐ-UBND]]*1.3</f>
        <v>2210</v>
      </c>
      <c r="G1035" s="127">
        <v>6800</v>
      </c>
      <c r="H1035" s="536">
        <f>ROUND([1]!Table32353[[#This Row],[Mức giá theo Quyết định 46/2019/ QĐ-UBND]]*1.3,-2)</f>
        <v>2200</v>
      </c>
      <c r="I1035" s="536">
        <f>ROUND([1]!Table32353[[#This Row],[Giá đất ở điều chỉnh, bổ sung]]*0.7,0)</f>
        <v>1540</v>
      </c>
      <c r="J1035" s="373">
        <f>[1]!Table32353[[#This Row],[Giá đất ở điều chỉnh, bổ sung]]/[1]!Table32353[[#This Row],[Mức giá theo Quyết định 46/2019/ QĐ-UBND]]</f>
        <v>1.2941176470588236</v>
      </c>
      <c r="K1035" s="537"/>
      <c r="L1035" s="537">
        <f>[1]!Table32353[[#This Row],[Giá đất ở điều chỉnh, bổ sung]]/[1]!Table32353[[#This Row],[Mức giá theo Quyết định 46/2019/ QĐ-UBND]]</f>
        <v>1.2941176470588236</v>
      </c>
      <c r="M1035" s="538"/>
      <c r="N1035" s="184"/>
      <c r="O1035" s="184"/>
      <c r="P1035" s="539"/>
    </row>
    <row r="1036" spans="1:16" x14ac:dyDescent="0.35">
      <c r="A1036" s="159"/>
      <c r="B1036" s="180" t="s">
        <v>158</v>
      </c>
      <c r="C1036" s="534" t="s">
        <v>1380</v>
      </c>
      <c r="D1036" s="535">
        <v>1500</v>
      </c>
      <c r="E1036" s="380">
        <f>[1]!Table32353[[#This Row],[Mức giá theo Quyết định 46/2019/ QĐ-UBND]]*1.1</f>
        <v>1650.0000000000002</v>
      </c>
      <c r="F1036" s="380">
        <f>[1]!Table32353[[#This Row],[Mức giá theo Quyết định 46/2019/ QĐ-UBND]]*1.3</f>
        <v>1950</v>
      </c>
      <c r="G1036" s="127">
        <v>6000</v>
      </c>
      <c r="H1036" s="536">
        <f>ROUND([1]!Table32353[[#This Row],[Mức giá theo Quyết định 46/2019/ QĐ-UBND]]*1.3,-2)</f>
        <v>2000</v>
      </c>
      <c r="I1036" s="536">
        <f>ROUND([1]!Table32353[[#This Row],[Giá đất ở điều chỉnh, bổ sung]]*0.7,0)</f>
        <v>1400</v>
      </c>
      <c r="J1036" s="373">
        <f>[1]!Table32353[[#This Row],[Giá đất ở điều chỉnh, bổ sung]]/[1]!Table32353[[#This Row],[Mức giá theo Quyết định 46/2019/ QĐ-UBND]]</f>
        <v>1.3333333333333333</v>
      </c>
      <c r="K1036" s="537"/>
      <c r="L1036" s="537">
        <f>[1]!Table32353[[#This Row],[Giá đất ở điều chỉnh, bổ sung]]/[1]!Table32353[[#This Row],[Mức giá theo Quyết định 46/2019/ QĐ-UBND]]</f>
        <v>1.3333333333333333</v>
      </c>
      <c r="M1036" s="538"/>
      <c r="N1036" s="184"/>
      <c r="O1036" s="184"/>
      <c r="P1036" s="539"/>
    </row>
    <row r="1037" spans="1:16" ht="31" x14ac:dyDescent="0.35">
      <c r="A1037" s="159"/>
      <c r="B1037" s="180">
        <v>28</v>
      </c>
      <c r="C1037" s="534" t="s">
        <v>1381</v>
      </c>
      <c r="D1037" s="535">
        <v>1700</v>
      </c>
      <c r="E1037" s="380">
        <f>[1]!Table32353[[#This Row],[Mức giá theo Quyết định 46/2019/ QĐ-UBND]]*1.1</f>
        <v>1870.0000000000002</v>
      </c>
      <c r="F1037" s="380">
        <f>[1]!Table32353[[#This Row],[Mức giá theo Quyết định 46/2019/ QĐ-UBND]]*1.3</f>
        <v>2210</v>
      </c>
      <c r="G1037" s="127">
        <v>6800</v>
      </c>
      <c r="H1037" s="536">
        <f>ROUND([1]!Table32353[[#This Row],[Mức giá theo Quyết định 46/2019/ QĐ-UBND]]*1.3,-2)</f>
        <v>2200</v>
      </c>
      <c r="I1037" s="536">
        <f>ROUND([1]!Table32353[[#This Row],[Giá đất ở điều chỉnh, bổ sung]]*0.7,0)</f>
        <v>1540</v>
      </c>
      <c r="J1037" s="373">
        <f>[1]!Table32353[[#This Row],[Giá đất ở điều chỉnh, bổ sung]]/[1]!Table32353[[#This Row],[Mức giá theo Quyết định 46/2019/ QĐ-UBND]]</f>
        <v>1.2941176470588236</v>
      </c>
      <c r="K1037" s="537"/>
      <c r="L1037" s="537">
        <f>[1]!Table32353[[#This Row],[Giá đất ở điều chỉnh, bổ sung]]/[1]!Table32353[[#This Row],[Mức giá theo Quyết định 46/2019/ QĐ-UBND]]</f>
        <v>1.2941176470588236</v>
      </c>
      <c r="M1037" s="538" t="s">
        <v>1383</v>
      </c>
      <c r="N1037" s="184"/>
      <c r="O1037" s="184"/>
      <c r="P1037" s="539" t="s">
        <v>1382</v>
      </c>
    </row>
    <row r="1038" spans="1:16" x14ac:dyDescent="0.35">
      <c r="A1038" s="159"/>
      <c r="B1038" s="180">
        <v>29</v>
      </c>
      <c r="C1038" s="534" t="s">
        <v>1384</v>
      </c>
      <c r="D1038" s="535">
        <v>1700</v>
      </c>
      <c r="E1038" s="380">
        <f>[1]!Table32353[[#This Row],[Mức giá theo Quyết định 46/2019/ QĐ-UBND]]*1.1</f>
        <v>1870.0000000000002</v>
      </c>
      <c r="F1038" s="380">
        <f>[1]!Table32353[[#This Row],[Mức giá theo Quyết định 46/2019/ QĐ-UBND]]*1.3</f>
        <v>2210</v>
      </c>
      <c r="G1038" s="127">
        <v>6800</v>
      </c>
      <c r="H1038" s="536">
        <f>ROUND([1]!Table32353[[#This Row],[Mức giá theo Quyết định 46/2019/ QĐ-UBND]]*1.3,-2)</f>
        <v>2200</v>
      </c>
      <c r="I1038" s="536">
        <f>ROUND([1]!Table32353[[#This Row],[Giá đất ở điều chỉnh, bổ sung]]*0.7,0)</f>
        <v>1540</v>
      </c>
      <c r="J1038" s="373">
        <f>[1]!Table32353[[#This Row],[Giá đất ở điều chỉnh, bổ sung]]/[1]!Table32353[[#This Row],[Mức giá theo Quyết định 46/2019/ QĐ-UBND]]</f>
        <v>1.2941176470588236</v>
      </c>
      <c r="K1038" s="537"/>
      <c r="L1038" s="537">
        <f>[1]!Table32353[[#This Row],[Giá đất ở điều chỉnh, bổ sung]]/[1]!Table32353[[#This Row],[Mức giá theo Quyết định 46/2019/ QĐ-UBND]]</f>
        <v>1.2941176470588236</v>
      </c>
      <c r="M1038" s="538"/>
      <c r="N1038" s="184"/>
      <c r="O1038" s="184"/>
      <c r="P1038" s="539"/>
    </row>
    <row r="1039" spans="1:16" x14ac:dyDescent="0.35">
      <c r="A1039" s="159"/>
      <c r="B1039" s="180">
        <v>30</v>
      </c>
      <c r="C1039" s="534" t="s">
        <v>1385</v>
      </c>
      <c r="D1039" s="535"/>
      <c r="E1039" s="380">
        <f>[1]!Table32353[[#This Row],[Mức giá theo Quyết định 46/2019/ QĐ-UBND]]*1.1</f>
        <v>0</v>
      </c>
      <c r="F1039" s="380"/>
      <c r="G1039" s="127"/>
      <c r="H1039" s="536"/>
      <c r="I1039" s="536"/>
      <c r="J1039" s="373"/>
      <c r="K1039" s="537"/>
      <c r="L1039" s="537"/>
      <c r="M1039" s="538"/>
      <c r="N1039" s="184"/>
      <c r="O1039" s="184"/>
      <c r="P1039" s="539"/>
    </row>
    <row r="1040" spans="1:16" ht="31" x14ac:dyDescent="0.35">
      <c r="A1040" s="159"/>
      <c r="B1040" s="180" t="s">
        <v>182</v>
      </c>
      <c r="C1040" s="534" t="s">
        <v>1386</v>
      </c>
      <c r="D1040" s="535">
        <v>2500</v>
      </c>
      <c r="E1040" s="380">
        <f>[1]!Table32353[[#This Row],[Mức giá theo Quyết định 46/2019/ QĐ-UBND]]*1.1</f>
        <v>2750</v>
      </c>
      <c r="F1040" s="380">
        <f>[1]!Table32353[[#This Row],[Mức giá theo Quyết định 46/2019/ QĐ-UBND]]*1.3</f>
        <v>3250</v>
      </c>
      <c r="G1040" s="127">
        <v>10000</v>
      </c>
      <c r="H1040" s="536">
        <f>ROUND([1]!Table32353[[#This Row],[Mức giá theo Quyết định 46/2019/ QĐ-UBND]]*1.3,-2)</f>
        <v>3300</v>
      </c>
      <c r="I1040" s="536">
        <f>ROUND([1]!Table32353[[#This Row],[Giá đất ở điều chỉnh, bổ sung]]*0.7,0)</f>
        <v>2310</v>
      </c>
      <c r="J1040" s="373">
        <f>[1]!Table32353[[#This Row],[Giá đất ở điều chỉnh, bổ sung]]/[1]!Table32353[[#This Row],[Mức giá theo Quyết định 46/2019/ QĐ-UBND]]</f>
        <v>1.32</v>
      </c>
      <c r="K1040" s="537"/>
      <c r="L1040" s="537">
        <f>[1]!Table32353[[#This Row],[Giá đất ở điều chỉnh, bổ sung]]/[1]!Table32353[[#This Row],[Mức giá theo Quyết định 46/2019/ QĐ-UBND]]</f>
        <v>1.32</v>
      </c>
      <c r="M1040" s="538"/>
      <c r="N1040" s="184"/>
      <c r="O1040" s="184"/>
      <c r="P1040" s="539"/>
    </row>
    <row r="1041" spans="1:16" ht="31" x14ac:dyDescent="0.35">
      <c r="A1041" s="159"/>
      <c r="B1041" s="180" t="s">
        <v>183</v>
      </c>
      <c r="C1041" s="534" t="s">
        <v>1387</v>
      </c>
      <c r="D1041" s="535">
        <v>1999.9999999999998</v>
      </c>
      <c r="E1041" s="380">
        <f>[1]!Table32353[[#This Row],[Mức giá theo Quyết định 46/2019/ QĐ-UBND]]*1.1</f>
        <v>2200</v>
      </c>
      <c r="F1041" s="380">
        <f>[1]!Table32353[[#This Row],[Mức giá theo Quyết định 46/2019/ QĐ-UBND]]*1.3</f>
        <v>2600</v>
      </c>
      <c r="G1041" s="127">
        <v>8000</v>
      </c>
      <c r="H1041" s="536">
        <f>ROUND([1]!Table32353[[#This Row],[Mức giá theo Quyết định 46/2019/ QĐ-UBND]]*1.3,-2)</f>
        <v>2600</v>
      </c>
      <c r="I1041" s="536">
        <f>ROUND([1]!Table32353[[#This Row],[Giá đất ở điều chỉnh, bổ sung]]*0.7,0)</f>
        <v>1820</v>
      </c>
      <c r="J1041" s="373">
        <f>[1]!Table32353[[#This Row],[Giá đất ở điều chỉnh, bổ sung]]/[1]!Table32353[[#This Row],[Mức giá theo Quyết định 46/2019/ QĐ-UBND]]</f>
        <v>1.3</v>
      </c>
      <c r="K1041" s="537"/>
      <c r="L1041" s="537">
        <f>[1]!Table32353[[#This Row],[Giá đất ở điều chỉnh, bổ sung]]/[1]!Table32353[[#This Row],[Mức giá theo Quyết định 46/2019/ QĐ-UBND]]</f>
        <v>1.3</v>
      </c>
      <c r="M1041" s="538"/>
      <c r="N1041" s="184"/>
      <c r="O1041" s="184"/>
      <c r="P1041" s="539"/>
    </row>
    <row r="1042" spans="1:16" ht="31" x14ac:dyDescent="0.35">
      <c r="A1042" s="159"/>
      <c r="B1042" s="180" t="s">
        <v>1053</v>
      </c>
      <c r="C1042" s="534" t="s">
        <v>1388</v>
      </c>
      <c r="D1042" s="535">
        <v>1999.9999999999998</v>
      </c>
      <c r="E1042" s="380">
        <f>[1]!Table32353[[#This Row],[Mức giá theo Quyết định 46/2019/ QĐ-UBND]]*1.1</f>
        <v>2200</v>
      </c>
      <c r="F1042" s="380">
        <f>[1]!Table32353[[#This Row],[Mức giá theo Quyết định 46/2019/ QĐ-UBND]]*1.3</f>
        <v>2600</v>
      </c>
      <c r="G1042" s="127">
        <v>8000</v>
      </c>
      <c r="H1042" s="536">
        <f>ROUND([1]!Table32353[[#This Row],[Mức giá theo Quyết định 46/2019/ QĐ-UBND]]*1.3,-2)</f>
        <v>2600</v>
      </c>
      <c r="I1042" s="536">
        <f>ROUND([1]!Table32353[[#This Row],[Giá đất ở điều chỉnh, bổ sung]]*0.7,0)</f>
        <v>1820</v>
      </c>
      <c r="J1042" s="373">
        <f>[1]!Table32353[[#This Row],[Giá đất ở điều chỉnh, bổ sung]]/[1]!Table32353[[#This Row],[Mức giá theo Quyết định 46/2019/ QĐ-UBND]]</f>
        <v>1.3</v>
      </c>
      <c r="K1042" s="537"/>
      <c r="L1042" s="537">
        <f>[1]!Table32353[[#This Row],[Giá đất ở điều chỉnh, bổ sung]]/[1]!Table32353[[#This Row],[Mức giá theo Quyết định 46/2019/ QĐ-UBND]]</f>
        <v>1.3</v>
      </c>
      <c r="M1042" s="538"/>
      <c r="N1042" s="184"/>
      <c r="O1042" s="184"/>
      <c r="P1042" s="539"/>
    </row>
    <row r="1043" spans="1:16" x14ac:dyDescent="0.35">
      <c r="A1043" s="159"/>
      <c r="B1043" s="180">
        <v>31</v>
      </c>
      <c r="C1043" s="534" t="s">
        <v>1389</v>
      </c>
      <c r="D1043" s="535"/>
      <c r="E1043" s="380">
        <f>[1]!Table32353[[#This Row],[Mức giá theo Quyết định 46/2019/ QĐ-UBND]]*1.1</f>
        <v>0</v>
      </c>
      <c r="F1043" s="380"/>
      <c r="G1043" s="127"/>
      <c r="H1043" s="536"/>
      <c r="I1043" s="536"/>
      <c r="J1043" s="373"/>
      <c r="K1043" s="537"/>
      <c r="L1043" s="537"/>
      <c r="M1043" s="538" t="s">
        <v>1390</v>
      </c>
      <c r="N1043" s="184"/>
      <c r="O1043" s="184"/>
      <c r="P1043" s="539" t="s">
        <v>5509</v>
      </c>
    </row>
    <row r="1044" spans="1:16" ht="31" x14ac:dyDescent="0.35">
      <c r="A1044" s="159"/>
      <c r="B1044" s="180" t="s">
        <v>186</v>
      </c>
      <c r="C1044" s="534" t="s">
        <v>1391</v>
      </c>
      <c r="D1044" s="535">
        <v>1999.9999999999998</v>
      </c>
      <c r="E1044" s="380">
        <f>[1]!Table32353[[#This Row],[Mức giá theo Quyết định 46/2019/ QĐ-UBND]]*1.1</f>
        <v>2200</v>
      </c>
      <c r="F1044" s="380">
        <f>[1]!Table32353[[#This Row],[Mức giá theo Quyết định 46/2019/ QĐ-UBND]]*1.3</f>
        <v>2600</v>
      </c>
      <c r="G1044" s="127">
        <v>8000</v>
      </c>
      <c r="H1044" s="536">
        <f>ROUND([1]!Table32353[[#This Row],[Mức giá theo Quyết định 46/2019/ QĐ-UBND]]*1.3,-2)</f>
        <v>2600</v>
      </c>
      <c r="I1044" s="536">
        <f>ROUND([1]!Table32353[[#This Row],[Giá đất ở điều chỉnh, bổ sung]]*0.7,0)</f>
        <v>1820</v>
      </c>
      <c r="J1044" s="373">
        <f>[1]!Table32353[[#This Row],[Giá đất ở điều chỉnh, bổ sung]]/[1]!Table32353[[#This Row],[Mức giá theo Quyết định 46/2019/ QĐ-UBND]]</f>
        <v>1.3</v>
      </c>
      <c r="K1044" s="537"/>
      <c r="L1044" s="537">
        <f>[1]!Table32353[[#This Row],[Giá đất ở điều chỉnh, bổ sung]]/[1]!Table32353[[#This Row],[Mức giá theo Quyết định 46/2019/ QĐ-UBND]]</f>
        <v>1.3</v>
      </c>
      <c r="M1044" s="538"/>
      <c r="N1044" s="184"/>
      <c r="O1044" s="184"/>
      <c r="P1044" s="539"/>
    </row>
    <row r="1045" spans="1:16" ht="31" x14ac:dyDescent="0.35">
      <c r="A1045" s="159"/>
      <c r="B1045" s="180" t="s">
        <v>188</v>
      </c>
      <c r="C1045" s="534" t="s">
        <v>1392</v>
      </c>
      <c r="D1045" s="535">
        <v>1700</v>
      </c>
      <c r="E1045" s="380">
        <f>[1]!Table32353[[#This Row],[Mức giá theo Quyết định 46/2019/ QĐ-UBND]]*1.1</f>
        <v>1870.0000000000002</v>
      </c>
      <c r="F1045" s="380">
        <f>[1]!Table32353[[#This Row],[Mức giá theo Quyết định 46/2019/ QĐ-UBND]]*1.3</f>
        <v>2210</v>
      </c>
      <c r="G1045" s="127">
        <v>6800</v>
      </c>
      <c r="H1045" s="536">
        <f>ROUND([1]!Table32353[[#This Row],[Mức giá theo Quyết định 46/2019/ QĐ-UBND]]*1.3,-2)</f>
        <v>2200</v>
      </c>
      <c r="I1045" s="536">
        <f>ROUND([1]!Table32353[[#This Row],[Giá đất ở điều chỉnh, bổ sung]]*0.7,0)</f>
        <v>1540</v>
      </c>
      <c r="J1045" s="373">
        <f>[1]!Table32353[[#This Row],[Giá đất ở điều chỉnh, bổ sung]]/[1]!Table32353[[#This Row],[Mức giá theo Quyết định 46/2019/ QĐ-UBND]]</f>
        <v>1.2941176470588236</v>
      </c>
      <c r="K1045" s="537"/>
      <c r="L1045" s="537">
        <f>[1]!Table32353[[#This Row],[Giá đất ở điều chỉnh, bổ sung]]/[1]!Table32353[[#This Row],[Mức giá theo Quyết định 46/2019/ QĐ-UBND]]</f>
        <v>1.2941176470588236</v>
      </c>
      <c r="M1045" s="538"/>
      <c r="N1045" s="184"/>
      <c r="O1045" s="184"/>
      <c r="P1045" s="539"/>
    </row>
    <row r="1046" spans="1:16" x14ac:dyDescent="0.35">
      <c r="A1046" s="159"/>
      <c r="B1046" s="180">
        <v>32</v>
      </c>
      <c r="C1046" s="534" t="s">
        <v>1393</v>
      </c>
      <c r="D1046" s="535"/>
      <c r="E1046" s="380">
        <f>[1]!Table32353[[#This Row],[Mức giá theo Quyết định 46/2019/ QĐ-UBND]]*1.1</f>
        <v>0</v>
      </c>
      <c r="F1046" s="380"/>
      <c r="G1046" s="127"/>
      <c r="H1046" s="536"/>
      <c r="I1046" s="536"/>
      <c r="J1046" s="373"/>
      <c r="K1046" s="537"/>
      <c r="L1046" s="537"/>
      <c r="M1046" s="538"/>
      <c r="N1046" s="184"/>
      <c r="O1046" s="184"/>
      <c r="P1046" s="539"/>
    </row>
    <row r="1047" spans="1:16" x14ac:dyDescent="0.35">
      <c r="A1047" s="159"/>
      <c r="B1047" s="180" t="s">
        <v>191</v>
      </c>
      <c r="C1047" s="534" t="s">
        <v>1394</v>
      </c>
      <c r="D1047" s="535">
        <v>1999.9999999999998</v>
      </c>
      <c r="E1047" s="380">
        <f>[1]!Table32353[[#This Row],[Mức giá theo Quyết định 46/2019/ QĐ-UBND]]*1.1</f>
        <v>2200</v>
      </c>
      <c r="F1047" s="380">
        <f>[1]!Table32353[[#This Row],[Mức giá theo Quyết định 46/2019/ QĐ-UBND]]*1.3</f>
        <v>2600</v>
      </c>
      <c r="G1047" s="127">
        <v>8000</v>
      </c>
      <c r="H1047" s="536">
        <f>ROUND([1]!Table32353[[#This Row],[Mức giá theo Quyết định 46/2019/ QĐ-UBND]]*1.3,-2)</f>
        <v>2600</v>
      </c>
      <c r="I1047" s="536">
        <f>ROUND([1]!Table32353[[#This Row],[Giá đất ở điều chỉnh, bổ sung]]*0.7,0)</f>
        <v>1820</v>
      </c>
      <c r="J1047" s="373">
        <f>[1]!Table32353[[#This Row],[Giá đất ở điều chỉnh, bổ sung]]/[1]!Table32353[[#This Row],[Mức giá theo Quyết định 46/2019/ QĐ-UBND]]</f>
        <v>1.3</v>
      </c>
      <c r="K1047" s="537"/>
      <c r="L1047" s="537">
        <f>[1]!Table32353[[#This Row],[Giá đất ở điều chỉnh, bổ sung]]/[1]!Table32353[[#This Row],[Mức giá theo Quyết định 46/2019/ QĐ-UBND]]</f>
        <v>1.3</v>
      </c>
      <c r="M1047" s="538"/>
      <c r="N1047" s="184"/>
      <c r="O1047" s="184"/>
      <c r="P1047" s="539"/>
    </row>
    <row r="1048" spans="1:16" x14ac:dyDescent="0.35">
      <c r="A1048" s="159"/>
      <c r="B1048" s="180" t="s">
        <v>192</v>
      </c>
      <c r="C1048" s="534" t="s">
        <v>1395</v>
      </c>
      <c r="D1048" s="535">
        <v>1700</v>
      </c>
      <c r="E1048" s="380">
        <f>[1]!Table32353[[#This Row],[Mức giá theo Quyết định 46/2019/ QĐ-UBND]]*1.1</f>
        <v>1870.0000000000002</v>
      </c>
      <c r="F1048" s="380">
        <f>[1]!Table32353[[#This Row],[Mức giá theo Quyết định 46/2019/ QĐ-UBND]]*1.3</f>
        <v>2210</v>
      </c>
      <c r="G1048" s="127">
        <v>6800</v>
      </c>
      <c r="H1048" s="536">
        <f>ROUND([1]!Table32353[[#This Row],[Mức giá theo Quyết định 46/2019/ QĐ-UBND]]*1.3,-2)</f>
        <v>2200</v>
      </c>
      <c r="I1048" s="536">
        <f>ROUND([1]!Table32353[[#This Row],[Giá đất ở điều chỉnh, bổ sung]]*0.7,0)</f>
        <v>1540</v>
      </c>
      <c r="J1048" s="373">
        <f>[1]!Table32353[[#This Row],[Giá đất ở điều chỉnh, bổ sung]]/[1]!Table32353[[#This Row],[Mức giá theo Quyết định 46/2019/ QĐ-UBND]]</f>
        <v>1.2941176470588236</v>
      </c>
      <c r="K1048" s="537"/>
      <c r="L1048" s="537">
        <f>[1]!Table32353[[#This Row],[Giá đất ở điều chỉnh, bổ sung]]/[1]!Table32353[[#This Row],[Mức giá theo Quyết định 46/2019/ QĐ-UBND]]</f>
        <v>1.2941176470588236</v>
      </c>
      <c r="M1048" s="538"/>
      <c r="N1048" s="184"/>
      <c r="O1048" s="184"/>
      <c r="P1048" s="539"/>
    </row>
    <row r="1049" spans="1:16" x14ac:dyDescent="0.35">
      <c r="A1049" s="159"/>
      <c r="B1049" s="180">
        <v>33</v>
      </c>
      <c r="C1049" s="534" t="s">
        <v>1396</v>
      </c>
      <c r="D1049" s="535">
        <v>1700</v>
      </c>
      <c r="E1049" s="380">
        <f>[1]!Table32353[[#This Row],[Mức giá theo Quyết định 46/2019/ QĐ-UBND]]*1.1</f>
        <v>1870.0000000000002</v>
      </c>
      <c r="F1049" s="380">
        <f>[1]!Table32353[[#This Row],[Mức giá theo Quyết định 46/2019/ QĐ-UBND]]*1.3</f>
        <v>2210</v>
      </c>
      <c r="G1049" s="127">
        <v>6800</v>
      </c>
      <c r="H1049" s="536">
        <f>ROUND([1]!Table32353[[#This Row],[Mức giá theo Quyết định 46/2019/ QĐ-UBND]]*1.3,-2)</f>
        <v>2200</v>
      </c>
      <c r="I1049" s="536">
        <f>ROUND([1]!Table32353[[#This Row],[Giá đất ở điều chỉnh, bổ sung]]*0.7,0)</f>
        <v>1540</v>
      </c>
      <c r="J1049" s="373">
        <f>[1]!Table32353[[#This Row],[Giá đất ở điều chỉnh, bổ sung]]/[1]!Table32353[[#This Row],[Mức giá theo Quyết định 46/2019/ QĐ-UBND]]</f>
        <v>1.2941176470588236</v>
      </c>
      <c r="K1049" s="537"/>
      <c r="L1049" s="537">
        <f>[1]!Table32353[[#This Row],[Giá đất ở điều chỉnh, bổ sung]]/[1]!Table32353[[#This Row],[Mức giá theo Quyết định 46/2019/ QĐ-UBND]]</f>
        <v>1.2941176470588236</v>
      </c>
      <c r="M1049" s="538" t="s">
        <v>1397</v>
      </c>
      <c r="N1049" s="184"/>
      <c r="O1049" s="184"/>
      <c r="P1049" s="539" t="s">
        <v>5508</v>
      </c>
    </row>
    <row r="1050" spans="1:16" x14ac:dyDescent="0.35">
      <c r="A1050" s="159"/>
      <c r="B1050" s="180">
        <v>34</v>
      </c>
      <c r="C1050" s="534" t="s">
        <v>1398</v>
      </c>
      <c r="D1050" s="535">
        <v>1700</v>
      </c>
      <c r="E1050" s="380">
        <f>[1]!Table32353[[#This Row],[Mức giá theo Quyết định 46/2019/ QĐ-UBND]]*1.1</f>
        <v>1870.0000000000002</v>
      </c>
      <c r="F1050" s="380">
        <f>[1]!Table32353[[#This Row],[Mức giá theo Quyết định 46/2019/ QĐ-UBND]]*1.3</f>
        <v>2210</v>
      </c>
      <c r="G1050" s="127">
        <v>6800</v>
      </c>
      <c r="H1050" s="536">
        <f>ROUND([1]!Table32353[[#This Row],[Mức giá theo Quyết định 46/2019/ QĐ-UBND]]*1.3,-2)</f>
        <v>2200</v>
      </c>
      <c r="I1050" s="536">
        <f>ROUND([1]!Table32353[[#This Row],[Giá đất ở điều chỉnh, bổ sung]]*0.7,0)</f>
        <v>1540</v>
      </c>
      <c r="J1050" s="373">
        <f>[1]!Table32353[[#This Row],[Giá đất ở điều chỉnh, bổ sung]]/[1]!Table32353[[#This Row],[Mức giá theo Quyết định 46/2019/ QĐ-UBND]]</f>
        <v>1.2941176470588236</v>
      </c>
      <c r="K1050" s="537"/>
      <c r="L1050" s="537">
        <f>[1]!Table32353[[#This Row],[Giá đất ở điều chỉnh, bổ sung]]/[1]!Table32353[[#This Row],[Mức giá theo Quyết định 46/2019/ QĐ-UBND]]</f>
        <v>1.2941176470588236</v>
      </c>
      <c r="M1050" s="538" t="s">
        <v>1399</v>
      </c>
      <c r="N1050" s="184"/>
      <c r="O1050" s="184"/>
      <c r="P1050" s="539" t="s">
        <v>5507</v>
      </c>
    </row>
    <row r="1051" spans="1:16" x14ac:dyDescent="0.35">
      <c r="A1051" s="159"/>
      <c r="B1051" s="180">
        <v>35</v>
      </c>
      <c r="C1051" s="534" t="s">
        <v>1400</v>
      </c>
      <c r="D1051" s="535">
        <v>1999.9999999999998</v>
      </c>
      <c r="E1051" s="380">
        <f>[1]!Table32353[[#This Row],[Mức giá theo Quyết định 46/2019/ QĐ-UBND]]*1.1</f>
        <v>2200</v>
      </c>
      <c r="F1051" s="380">
        <f>[1]!Table32353[[#This Row],[Mức giá theo Quyết định 46/2019/ QĐ-UBND]]*1.3</f>
        <v>2600</v>
      </c>
      <c r="G1051" s="127">
        <v>8000</v>
      </c>
      <c r="H1051" s="536">
        <f>ROUND([1]!Table32353[[#This Row],[Mức giá theo Quyết định 46/2019/ QĐ-UBND]]*1.3,-2)</f>
        <v>2600</v>
      </c>
      <c r="I1051" s="536">
        <f>ROUND([1]!Table32353[[#This Row],[Giá đất ở điều chỉnh, bổ sung]]*0.7,0)</f>
        <v>1820</v>
      </c>
      <c r="J1051" s="373">
        <f>[1]!Table32353[[#This Row],[Giá đất ở điều chỉnh, bổ sung]]/[1]!Table32353[[#This Row],[Mức giá theo Quyết định 46/2019/ QĐ-UBND]]</f>
        <v>1.3</v>
      </c>
      <c r="K1051" s="537"/>
      <c r="L1051" s="537">
        <f>[1]!Table32353[[#This Row],[Giá đất ở điều chỉnh, bổ sung]]/[1]!Table32353[[#This Row],[Mức giá theo Quyết định 46/2019/ QĐ-UBND]]</f>
        <v>1.3</v>
      </c>
      <c r="M1051" s="538" t="s">
        <v>1399</v>
      </c>
      <c r="N1051" s="184"/>
      <c r="O1051" s="184"/>
      <c r="P1051" s="539" t="s">
        <v>5507</v>
      </c>
    </row>
    <row r="1052" spans="1:16" ht="31" x14ac:dyDescent="0.35">
      <c r="A1052" s="159"/>
      <c r="B1052" s="180">
        <v>36</v>
      </c>
      <c r="C1052" s="534" t="s">
        <v>1401</v>
      </c>
      <c r="D1052" s="535">
        <v>1700</v>
      </c>
      <c r="E1052" s="380">
        <f>[1]!Table32353[[#This Row],[Mức giá theo Quyết định 46/2019/ QĐ-UBND]]*1.1</f>
        <v>1870.0000000000002</v>
      </c>
      <c r="F1052" s="380">
        <f>[1]!Table32353[[#This Row],[Mức giá theo Quyết định 46/2019/ QĐ-UBND]]*1.3</f>
        <v>2210</v>
      </c>
      <c r="G1052" s="127">
        <v>6800</v>
      </c>
      <c r="H1052" s="536">
        <f>ROUND([1]!Table32353[[#This Row],[Mức giá theo Quyết định 46/2019/ QĐ-UBND]]*1.3,-2)</f>
        <v>2200</v>
      </c>
      <c r="I1052" s="536">
        <f>ROUND([1]!Table32353[[#This Row],[Giá đất ở điều chỉnh, bổ sung]]*0.7,0)</f>
        <v>1540</v>
      </c>
      <c r="J1052" s="373">
        <f>[1]!Table32353[[#This Row],[Giá đất ở điều chỉnh, bổ sung]]/[1]!Table32353[[#This Row],[Mức giá theo Quyết định 46/2019/ QĐ-UBND]]</f>
        <v>1.2941176470588236</v>
      </c>
      <c r="K1052" s="537"/>
      <c r="L1052" s="537">
        <f>[1]!Table32353[[#This Row],[Giá đất ở điều chỉnh, bổ sung]]/[1]!Table32353[[#This Row],[Mức giá theo Quyết định 46/2019/ QĐ-UBND]]</f>
        <v>1.2941176470588236</v>
      </c>
      <c r="M1052" s="538" t="s">
        <v>1403</v>
      </c>
      <c r="N1052" s="154"/>
      <c r="O1052" s="154"/>
      <c r="P1052" s="539" t="s">
        <v>1402</v>
      </c>
    </row>
    <row r="1053" spans="1:16" ht="45" x14ac:dyDescent="0.35">
      <c r="A1053" s="159"/>
      <c r="B1053" s="392" t="s">
        <v>1404</v>
      </c>
      <c r="C1053" s="529" t="s">
        <v>1405</v>
      </c>
      <c r="D1053" s="530"/>
      <c r="E1053" s="380">
        <f>[1]!Table32353[[#This Row],[Mức giá theo Quyết định 46/2019/ QĐ-UBND]]*1.1</f>
        <v>0</v>
      </c>
      <c r="F1053" s="380"/>
      <c r="G1053" s="127"/>
      <c r="H1053" s="536"/>
      <c r="I1053" s="536"/>
      <c r="J1053" s="373"/>
      <c r="K1053" s="537"/>
      <c r="L1053" s="537"/>
      <c r="M1053" s="532"/>
      <c r="N1053" s="184"/>
      <c r="O1053" s="184"/>
      <c r="P1053" s="533"/>
    </row>
    <row r="1054" spans="1:16" ht="31" x14ac:dyDescent="0.35">
      <c r="A1054" s="159"/>
      <c r="B1054" s="180">
        <v>1</v>
      </c>
      <c r="C1054" s="534" t="s">
        <v>1406</v>
      </c>
      <c r="D1054" s="535">
        <v>5600</v>
      </c>
      <c r="E1054" s="380">
        <f>[1]!Table32353[[#This Row],[Mức giá theo Quyết định 46/2019/ QĐ-UBND]]*1.1</f>
        <v>6160.0000000000009</v>
      </c>
      <c r="F1054" s="380">
        <f>[1]!Table32353[[#This Row],[Mức giá theo Quyết định 46/2019/ QĐ-UBND]]*1.3</f>
        <v>7280</v>
      </c>
      <c r="G1054" s="127">
        <v>22400</v>
      </c>
      <c r="H1054" s="536">
        <f>ROUND([1]!Table32353[[#This Row],[Mức giá theo Quyết định 46/2019/ QĐ-UBND]]*1.3,-2)</f>
        <v>7300</v>
      </c>
      <c r="I1054" s="536">
        <f>ROUND([1]!Table32353[[#This Row],[Giá đất ở điều chỉnh, bổ sung]]*0.7,0)</f>
        <v>5110</v>
      </c>
      <c r="J1054" s="373">
        <f>[1]!Table32353[[#This Row],[Giá đất ở điều chỉnh, bổ sung]]/[1]!Table32353[[#This Row],[Mức giá theo Quyết định 46/2019/ QĐ-UBND]]</f>
        <v>1.3035714285714286</v>
      </c>
      <c r="K1054" s="537"/>
      <c r="L1054" s="537">
        <f>[1]!Table32353[[#This Row],[Giá đất ở điều chỉnh, bổ sung]]/[1]!Table32353[[#This Row],[Mức giá theo Quyết định 46/2019/ QĐ-UBND]]</f>
        <v>1.3035714285714286</v>
      </c>
      <c r="M1054" s="538"/>
      <c r="N1054" s="184"/>
      <c r="O1054" s="184"/>
      <c r="P1054" s="539"/>
    </row>
    <row r="1055" spans="1:16" ht="31" x14ac:dyDescent="0.35">
      <c r="A1055" s="159"/>
      <c r="B1055" s="180">
        <v>2</v>
      </c>
      <c r="C1055" s="534" t="s">
        <v>6465</v>
      </c>
      <c r="D1055" s="535">
        <v>4200</v>
      </c>
      <c r="E1055" s="380">
        <f>[1]!Table32353[[#This Row],[Mức giá theo Quyết định 46/2019/ QĐ-UBND]]*1.1</f>
        <v>4620</v>
      </c>
      <c r="F1055" s="380">
        <f>[1]!Table32353[[#This Row],[Mức giá theo Quyết định 46/2019/ QĐ-UBND]]*1.3</f>
        <v>5460</v>
      </c>
      <c r="G1055" s="127">
        <v>16800</v>
      </c>
      <c r="H1055" s="536">
        <f>ROUND([1]!Table32353[[#This Row],[Mức giá theo Quyết định 46/2019/ QĐ-UBND]]*1.3,-2)</f>
        <v>5500</v>
      </c>
      <c r="I1055" s="536">
        <f>ROUND([1]!Table32353[[#This Row],[Giá đất ở điều chỉnh, bổ sung]]*0.7,0)</f>
        <v>3850</v>
      </c>
      <c r="J1055" s="373">
        <f>[1]!Table32353[[#This Row],[Giá đất ở điều chỉnh, bổ sung]]/[1]!Table32353[[#This Row],[Mức giá theo Quyết định 46/2019/ QĐ-UBND]]</f>
        <v>1.3095238095238095</v>
      </c>
      <c r="K1055" s="537"/>
      <c r="L1055" s="537">
        <f>[1]!Table32353[[#This Row],[Giá đất ở điều chỉnh, bổ sung]]/[1]!Table32353[[#This Row],[Mức giá theo Quyết định 46/2019/ QĐ-UBND]]</f>
        <v>1.3095238095238095</v>
      </c>
      <c r="M1055" s="538" t="s">
        <v>1408</v>
      </c>
      <c r="N1055" s="184"/>
      <c r="O1055" s="184"/>
      <c r="P1055" s="539" t="s">
        <v>5505</v>
      </c>
    </row>
    <row r="1056" spans="1:16" x14ac:dyDescent="0.35">
      <c r="A1056" s="159"/>
      <c r="B1056" s="180">
        <v>3</v>
      </c>
      <c r="C1056" s="534" t="s">
        <v>6466</v>
      </c>
      <c r="D1056" s="535">
        <v>2500</v>
      </c>
      <c r="E1056" s="380">
        <f>[1]!Table32353[[#This Row],[Mức giá theo Quyết định 46/2019/ QĐ-UBND]]*1.1</f>
        <v>2750</v>
      </c>
      <c r="F1056" s="380">
        <f>[1]!Table32353[[#This Row],[Mức giá theo Quyết định 46/2019/ QĐ-UBND]]*1.3</f>
        <v>3250</v>
      </c>
      <c r="G1056" s="127">
        <v>10000</v>
      </c>
      <c r="H1056" s="536">
        <f>ROUND([1]!Table32353[[#This Row],[Mức giá theo Quyết định 46/2019/ QĐ-UBND]]*1.3,-2)</f>
        <v>3300</v>
      </c>
      <c r="I1056" s="536">
        <f>ROUND([1]!Table32353[[#This Row],[Giá đất ở điều chỉnh, bổ sung]]*0.7,0)</f>
        <v>2310</v>
      </c>
      <c r="J1056" s="373">
        <f>[1]!Table32353[[#This Row],[Giá đất ở điều chỉnh, bổ sung]]/[1]!Table32353[[#This Row],[Mức giá theo Quyết định 46/2019/ QĐ-UBND]]</f>
        <v>1.32</v>
      </c>
      <c r="K1056" s="537"/>
      <c r="L1056" s="537">
        <f>[1]!Table32353[[#This Row],[Giá đất ở điều chỉnh, bổ sung]]/[1]!Table32353[[#This Row],[Mức giá theo Quyết định 46/2019/ QĐ-UBND]]</f>
        <v>1.32</v>
      </c>
      <c r="M1056" s="538" t="s">
        <v>1408</v>
      </c>
      <c r="N1056" s="184"/>
      <c r="O1056" s="184"/>
      <c r="P1056" s="539" t="s">
        <v>5505</v>
      </c>
    </row>
    <row r="1057" spans="1:16" x14ac:dyDescent="0.35">
      <c r="A1057" s="159"/>
      <c r="B1057" s="180"/>
      <c r="C1057" s="529" t="s">
        <v>16</v>
      </c>
      <c r="D1057" s="530"/>
      <c r="E1057" s="380">
        <f>[1]!Table32353[[#This Row],[Mức giá theo Quyết định 46/2019/ QĐ-UBND]]*1.1</f>
        <v>0</v>
      </c>
      <c r="F1057" s="380"/>
      <c r="G1057" s="127"/>
      <c r="H1057" s="536"/>
      <c r="I1057" s="536"/>
      <c r="J1057" s="373"/>
      <c r="K1057" s="537"/>
      <c r="L1057" s="537"/>
      <c r="M1057" s="538"/>
      <c r="N1057" s="184"/>
      <c r="O1057" s="184"/>
      <c r="P1057" s="539"/>
    </row>
    <row r="1058" spans="1:16" ht="31" x14ac:dyDescent="0.35">
      <c r="A1058" s="159"/>
      <c r="B1058" s="180">
        <v>1</v>
      </c>
      <c r="C1058" s="534" t="s">
        <v>1410</v>
      </c>
      <c r="D1058" s="535">
        <v>2400</v>
      </c>
      <c r="E1058" s="380">
        <f>[1]!Table32353[[#This Row],[Mức giá theo Quyết định 46/2019/ QĐ-UBND]]*1.1</f>
        <v>2640</v>
      </c>
      <c r="F1058" s="380">
        <f>[1]!Table32353[[#This Row],[Mức giá theo Quyết định 46/2019/ QĐ-UBND]]*1.3</f>
        <v>3120</v>
      </c>
      <c r="G1058" s="127">
        <v>9600</v>
      </c>
      <c r="H1058" s="536">
        <f>ROUND([1]!Table32353[[#This Row],[Mức giá theo Quyết định 46/2019/ QĐ-UBND]]*1.3,-2)</f>
        <v>3100</v>
      </c>
      <c r="I1058" s="536">
        <f>ROUND([1]!Table32353[[#This Row],[Giá đất ở điều chỉnh, bổ sung]]*0.7,0)</f>
        <v>2170</v>
      </c>
      <c r="J1058" s="373">
        <f>[1]!Table32353[[#This Row],[Giá đất ở điều chỉnh, bổ sung]]/[1]!Table32353[[#This Row],[Mức giá theo Quyết định 46/2019/ QĐ-UBND]]</f>
        <v>1.2916666666666667</v>
      </c>
      <c r="K1058" s="537"/>
      <c r="L1058" s="537">
        <f>[1]!Table32353[[#This Row],[Giá đất ở điều chỉnh, bổ sung]]/[1]!Table32353[[#This Row],[Mức giá theo Quyết định 46/2019/ QĐ-UBND]]</f>
        <v>1.2916666666666667</v>
      </c>
      <c r="M1058" s="538"/>
      <c r="N1058" s="184"/>
      <c r="O1058" s="184"/>
      <c r="P1058" s="539"/>
    </row>
    <row r="1059" spans="1:16" x14ac:dyDescent="0.35">
      <c r="A1059" s="159"/>
      <c r="B1059" s="180">
        <v>2</v>
      </c>
      <c r="C1059" s="534" t="s">
        <v>1411</v>
      </c>
      <c r="D1059" s="535">
        <v>2400</v>
      </c>
      <c r="E1059" s="380">
        <f>[1]!Table32353[[#This Row],[Mức giá theo Quyết định 46/2019/ QĐ-UBND]]*1.1</f>
        <v>2640</v>
      </c>
      <c r="F1059" s="380">
        <f>[1]!Table32353[[#This Row],[Mức giá theo Quyết định 46/2019/ QĐ-UBND]]*1.3</f>
        <v>3120</v>
      </c>
      <c r="G1059" s="127">
        <v>9600</v>
      </c>
      <c r="H1059" s="536">
        <f>ROUND([1]!Table32353[[#This Row],[Mức giá theo Quyết định 46/2019/ QĐ-UBND]]*1.3,-2)</f>
        <v>3100</v>
      </c>
      <c r="I1059" s="536">
        <f>ROUND([1]!Table32353[[#This Row],[Giá đất ở điều chỉnh, bổ sung]]*0.7,0)</f>
        <v>2170</v>
      </c>
      <c r="J1059" s="373">
        <f>[1]!Table32353[[#This Row],[Giá đất ở điều chỉnh, bổ sung]]/[1]!Table32353[[#This Row],[Mức giá theo Quyết định 46/2019/ QĐ-UBND]]</f>
        <v>1.2916666666666667</v>
      </c>
      <c r="K1059" s="537"/>
      <c r="L1059" s="537">
        <f>[1]!Table32353[[#This Row],[Giá đất ở điều chỉnh, bổ sung]]/[1]!Table32353[[#This Row],[Mức giá theo Quyết định 46/2019/ QĐ-UBND]]</f>
        <v>1.2916666666666667</v>
      </c>
      <c r="M1059" s="538"/>
      <c r="N1059" s="184"/>
      <c r="O1059" s="184"/>
      <c r="P1059" s="539"/>
    </row>
    <row r="1060" spans="1:16" ht="31" x14ac:dyDescent="0.35">
      <c r="A1060" s="159"/>
      <c r="B1060" s="180">
        <v>3</v>
      </c>
      <c r="C1060" s="534" t="s">
        <v>1412</v>
      </c>
      <c r="D1060" s="535">
        <v>2400</v>
      </c>
      <c r="E1060" s="380">
        <f>[1]!Table32353[[#This Row],[Mức giá theo Quyết định 46/2019/ QĐ-UBND]]*1.1</f>
        <v>2640</v>
      </c>
      <c r="F1060" s="380">
        <f>[1]!Table32353[[#This Row],[Mức giá theo Quyết định 46/2019/ QĐ-UBND]]*1.3</f>
        <v>3120</v>
      </c>
      <c r="G1060" s="127">
        <v>9600</v>
      </c>
      <c r="H1060" s="536">
        <f>ROUND([1]!Table32353[[#This Row],[Mức giá theo Quyết định 46/2019/ QĐ-UBND]]*1.3,-2)</f>
        <v>3100</v>
      </c>
      <c r="I1060" s="536">
        <f>ROUND([1]!Table32353[[#This Row],[Giá đất ở điều chỉnh, bổ sung]]*0.7,0)</f>
        <v>2170</v>
      </c>
      <c r="J1060" s="373">
        <f>[1]!Table32353[[#This Row],[Giá đất ở điều chỉnh, bổ sung]]/[1]!Table32353[[#This Row],[Mức giá theo Quyết định 46/2019/ QĐ-UBND]]</f>
        <v>1.2916666666666667</v>
      </c>
      <c r="K1060" s="537"/>
      <c r="L1060" s="537">
        <f>[1]!Table32353[[#This Row],[Giá đất ở điều chỉnh, bổ sung]]/[1]!Table32353[[#This Row],[Mức giá theo Quyết định 46/2019/ QĐ-UBND]]</f>
        <v>1.2916666666666667</v>
      </c>
      <c r="M1060" s="538"/>
      <c r="N1060" s="184"/>
      <c r="O1060" s="184"/>
      <c r="P1060" s="539"/>
    </row>
    <row r="1061" spans="1:16" ht="31" x14ac:dyDescent="0.35">
      <c r="A1061" s="159"/>
      <c r="B1061" s="180">
        <v>4</v>
      </c>
      <c r="C1061" s="534" t="s">
        <v>1413</v>
      </c>
      <c r="D1061" s="535">
        <v>4800</v>
      </c>
      <c r="E1061" s="380">
        <f>[1]!Table32353[[#This Row],[Mức giá theo Quyết định 46/2019/ QĐ-UBND]]*1.1</f>
        <v>5280</v>
      </c>
      <c r="F1061" s="380">
        <f>[1]!Table32353[[#This Row],[Mức giá theo Quyết định 46/2019/ QĐ-UBND]]*1.3</f>
        <v>6240</v>
      </c>
      <c r="G1061" s="127">
        <v>19200</v>
      </c>
      <c r="H1061" s="536">
        <f>ROUND([1]!Table32353[[#This Row],[Mức giá theo Quyết định 46/2019/ QĐ-UBND]]*1.3,-2)</f>
        <v>6200</v>
      </c>
      <c r="I1061" s="536">
        <f>ROUND([1]!Table32353[[#This Row],[Giá đất ở điều chỉnh, bổ sung]]*0.7,0)</f>
        <v>4340</v>
      </c>
      <c r="J1061" s="373">
        <f>[1]!Table32353[[#This Row],[Giá đất ở điều chỉnh, bổ sung]]/[1]!Table32353[[#This Row],[Mức giá theo Quyết định 46/2019/ QĐ-UBND]]</f>
        <v>1.2916666666666667</v>
      </c>
      <c r="K1061" s="537"/>
      <c r="L1061" s="537">
        <f>[1]!Table32353[[#This Row],[Giá đất ở điều chỉnh, bổ sung]]/[1]!Table32353[[#This Row],[Mức giá theo Quyết định 46/2019/ QĐ-UBND]]</f>
        <v>1.2916666666666667</v>
      </c>
      <c r="M1061" s="538"/>
      <c r="N1061" s="184"/>
      <c r="O1061" s="184"/>
      <c r="P1061" s="539"/>
    </row>
    <row r="1062" spans="1:16" ht="31" x14ac:dyDescent="0.35">
      <c r="A1062" s="159"/>
      <c r="B1062" s="180">
        <v>5</v>
      </c>
      <c r="C1062" s="534" t="s">
        <v>1414</v>
      </c>
      <c r="D1062" s="535">
        <v>3000</v>
      </c>
      <c r="E1062" s="380">
        <f>[1]!Table32353[[#This Row],[Mức giá theo Quyết định 46/2019/ QĐ-UBND]]*1.1</f>
        <v>3300.0000000000005</v>
      </c>
      <c r="F1062" s="380">
        <f>[1]!Table32353[[#This Row],[Mức giá theo Quyết định 46/2019/ QĐ-UBND]]*1.3</f>
        <v>3900</v>
      </c>
      <c r="G1062" s="127">
        <v>12000</v>
      </c>
      <c r="H1062" s="536">
        <f>ROUND([1]!Table32353[[#This Row],[Mức giá theo Quyết định 46/2019/ QĐ-UBND]]*1.3,-2)</f>
        <v>3900</v>
      </c>
      <c r="I1062" s="536">
        <f>ROUND([1]!Table32353[[#This Row],[Giá đất ở điều chỉnh, bổ sung]]*0.7,0)</f>
        <v>2730</v>
      </c>
      <c r="J1062" s="373">
        <f>[1]!Table32353[[#This Row],[Giá đất ở điều chỉnh, bổ sung]]/[1]!Table32353[[#This Row],[Mức giá theo Quyết định 46/2019/ QĐ-UBND]]</f>
        <v>1.3</v>
      </c>
      <c r="K1062" s="537"/>
      <c r="L1062" s="537">
        <f>[1]!Table32353[[#This Row],[Giá đất ở điều chỉnh, bổ sung]]/[1]!Table32353[[#This Row],[Mức giá theo Quyết định 46/2019/ QĐ-UBND]]</f>
        <v>1.3</v>
      </c>
      <c r="M1062" s="538" t="s">
        <v>1408</v>
      </c>
      <c r="N1062" s="184"/>
      <c r="O1062" s="184"/>
      <c r="P1062" s="539" t="s">
        <v>5505</v>
      </c>
    </row>
    <row r="1063" spans="1:16" x14ac:dyDescent="0.35">
      <c r="A1063" s="159"/>
      <c r="B1063" s="366">
        <v>6</v>
      </c>
      <c r="C1063" s="549" t="s">
        <v>6467</v>
      </c>
      <c r="D1063" s="573"/>
      <c r="E1063" s="574"/>
      <c r="F1063" s="575"/>
      <c r="G1063" s="576"/>
      <c r="H1063" s="553">
        <v>2800</v>
      </c>
      <c r="I1063" s="553">
        <f>ROUND([1]!Table32353[[#This Row],[Giá đất ở điều chỉnh, bổ sung]]*0.7,-1)</f>
        <v>1960</v>
      </c>
      <c r="J1063" s="373"/>
      <c r="K1063" s="543"/>
      <c r="L1063" s="537"/>
      <c r="M1063" s="538"/>
      <c r="N1063" s="184"/>
      <c r="O1063" s="184"/>
      <c r="P1063" s="539" t="s">
        <v>146</v>
      </c>
    </row>
    <row r="1064" spans="1:16" x14ac:dyDescent="0.35">
      <c r="A1064" s="159"/>
      <c r="B1064" s="366">
        <v>7</v>
      </c>
      <c r="C1064" s="549" t="s">
        <v>6468</v>
      </c>
      <c r="D1064" s="573"/>
      <c r="E1064" s="574"/>
      <c r="F1064" s="575"/>
      <c r="G1064" s="576"/>
      <c r="H1064" s="553">
        <v>2300</v>
      </c>
      <c r="I1064" s="553">
        <f>ROUND([1]!Table32353[[#This Row],[Giá đất ở điều chỉnh, bổ sung]]*0.7,-1)</f>
        <v>1610</v>
      </c>
      <c r="J1064" s="373"/>
      <c r="K1064" s="543"/>
      <c r="L1064" s="537"/>
      <c r="M1064" s="538"/>
      <c r="N1064" s="184"/>
      <c r="O1064" s="184"/>
      <c r="P1064" s="539" t="s">
        <v>146</v>
      </c>
    </row>
    <row r="1065" spans="1:16" ht="31" x14ac:dyDescent="0.35">
      <c r="A1065" s="159"/>
      <c r="B1065" s="180">
        <v>8</v>
      </c>
      <c r="C1065" s="534" t="s">
        <v>6469</v>
      </c>
      <c r="D1065" s="535">
        <v>1300</v>
      </c>
      <c r="E1065" s="380">
        <f>[1]!Table32353[[#This Row],[Mức giá theo Quyết định 46/2019/ QĐ-UBND]]*1.1</f>
        <v>1430.0000000000002</v>
      </c>
      <c r="F1065" s="380">
        <f>[1]!Table32353[[#This Row],[Mức giá theo Quyết định 46/2019/ QĐ-UBND]]*1.3</f>
        <v>1690</v>
      </c>
      <c r="G1065" s="127">
        <v>5200</v>
      </c>
      <c r="H1065" s="536">
        <f>ROUND([1]!Table32353[[#This Row],[Mức giá theo Quyết định 46/2019/ QĐ-UBND]]*1.3,-2)</f>
        <v>1700</v>
      </c>
      <c r="I1065" s="536">
        <f>ROUND([1]!Table32353[[#This Row],[Giá đất ở điều chỉnh, bổ sung]]*0.7,0)</f>
        <v>1190</v>
      </c>
      <c r="J1065" s="373">
        <f>[1]!Table32353[[#This Row],[Giá đất ở điều chỉnh, bổ sung]]/[1]!Table32353[[#This Row],[Mức giá theo Quyết định 46/2019/ QĐ-UBND]]</f>
        <v>1.3076923076923077</v>
      </c>
      <c r="K1065" s="537"/>
      <c r="L1065" s="537">
        <f>[1]!Table32353[[#This Row],[Giá đất ở điều chỉnh, bổ sung]]/[1]!Table32353[[#This Row],[Mức giá theo Quyết định 46/2019/ QĐ-UBND]]</f>
        <v>1.3076923076923077</v>
      </c>
      <c r="M1065" s="538" t="s">
        <v>1408</v>
      </c>
      <c r="N1065" s="184"/>
      <c r="O1065" s="184"/>
      <c r="P1065" s="539" t="s">
        <v>5505</v>
      </c>
    </row>
    <row r="1066" spans="1:16" ht="28" x14ac:dyDescent="0.35">
      <c r="A1066" s="159"/>
      <c r="B1066" s="180">
        <v>9</v>
      </c>
      <c r="C1066" s="534" t="s">
        <v>6397</v>
      </c>
      <c r="D1066" s="535">
        <v>1300</v>
      </c>
      <c r="E1066" s="380">
        <f>[1]!Table32353[[#This Row],[Mức giá theo Quyết định 46/2019/ QĐ-UBND]]*1.1</f>
        <v>1430.0000000000002</v>
      </c>
      <c r="F1066" s="380">
        <f>[1]!Table32353[[#This Row],[Mức giá theo Quyết định 46/2019/ QĐ-UBND]]*1.3</f>
        <v>1690</v>
      </c>
      <c r="G1066" s="127">
        <v>5200</v>
      </c>
      <c r="H1066" s="536">
        <f>ROUND([1]!Table32353[[#This Row],[Mức giá theo Quyết định 46/2019/ QĐ-UBND]]*1.3,-2)</f>
        <v>1700</v>
      </c>
      <c r="I1066" s="536">
        <f>ROUND([1]!Table32353[[#This Row],[Giá đất ở điều chỉnh, bổ sung]]*0.7,0)</f>
        <v>1190</v>
      </c>
      <c r="J1066" s="373">
        <f>[1]!Table32353[[#This Row],[Giá đất ở điều chỉnh, bổ sung]]/[1]!Table32353[[#This Row],[Mức giá theo Quyết định 46/2019/ QĐ-UBND]]</f>
        <v>1.3076923076923077</v>
      </c>
      <c r="K1066" s="537"/>
      <c r="L1066" s="537">
        <f>[1]!Table32353[[#This Row],[Giá đất ở điều chỉnh, bổ sung]]/[1]!Table32353[[#This Row],[Mức giá theo Quyết định 46/2019/ QĐ-UBND]]</f>
        <v>1.3076923076923077</v>
      </c>
      <c r="M1066" s="538" t="s">
        <v>1416</v>
      </c>
      <c r="N1066" s="154"/>
      <c r="O1066" s="154"/>
      <c r="P1066" s="539" t="s">
        <v>5506</v>
      </c>
    </row>
    <row r="1067" spans="1:16" ht="30" x14ac:dyDescent="0.35">
      <c r="A1067" s="159"/>
      <c r="B1067" s="392" t="s">
        <v>1417</v>
      </c>
      <c r="C1067" s="529" t="s">
        <v>1418</v>
      </c>
      <c r="D1067" s="530"/>
      <c r="E1067" s="380">
        <f>[1]!Table32353[[#This Row],[Mức giá theo Quyết định 46/2019/ QĐ-UBND]]*1.1</f>
        <v>0</v>
      </c>
      <c r="F1067" s="380"/>
      <c r="G1067" s="127"/>
      <c r="H1067" s="536"/>
      <c r="I1067" s="536"/>
      <c r="J1067" s="373"/>
      <c r="K1067" s="537"/>
      <c r="L1067" s="537"/>
      <c r="M1067" s="532"/>
      <c r="N1067" s="184"/>
      <c r="O1067" s="184"/>
      <c r="P1067" s="533"/>
    </row>
    <row r="1068" spans="1:16" ht="31" x14ac:dyDescent="0.35">
      <c r="A1068" s="159"/>
      <c r="B1068" s="180">
        <v>1</v>
      </c>
      <c r="C1068" s="534" t="s">
        <v>1419</v>
      </c>
      <c r="D1068" s="535">
        <v>4800</v>
      </c>
      <c r="E1068" s="380">
        <f>[1]!Table32353[[#This Row],[Mức giá theo Quyết định 46/2019/ QĐ-UBND]]*1.1</f>
        <v>5280</v>
      </c>
      <c r="F1068" s="380">
        <f>[1]!Table32353[[#This Row],[Mức giá theo Quyết định 46/2019/ QĐ-UBND]]*1.3</f>
        <v>6240</v>
      </c>
      <c r="G1068" s="127">
        <v>14400</v>
      </c>
      <c r="H1068" s="536">
        <f>ROUND([1]!Table32353[[#This Row],[Mức giá theo Quyết định 46/2019/ QĐ-UBND]]*1.3,-2)</f>
        <v>6200</v>
      </c>
      <c r="I1068" s="536">
        <f>ROUND([1]!Table32353[[#This Row],[Giá đất ở điều chỉnh, bổ sung]]*0.7,0)</f>
        <v>4340</v>
      </c>
      <c r="J1068" s="373">
        <f>[1]!Table32353[[#This Row],[Giá đất ở điều chỉnh, bổ sung]]/[1]!Table32353[[#This Row],[Mức giá theo Quyết định 46/2019/ QĐ-UBND]]</f>
        <v>1.2916666666666667</v>
      </c>
      <c r="K1068" s="537"/>
      <c r="L1068" s="537">
        <f>[1]!Table32353[[#This Row],[Giá đất ở điều chỉnh, bổ sung]]/[1]!Table32353[[#This Row],[Mức giá theo Quyết định 46/2019/ QĐ-UBND]]</f>
        <v>1.2916666666666667</v>
      </c>
      <c r="M1068" s="538"/>
      <c r="N1068" s="184"/>
      <c r="O1068" s="184"/>
      <c r="P1068" s="539"/>
    </row>
    <row r="1069" spans="1:16" ht="31" x14ac:dyDescent="0.35">
      <c r="A1069" s="159"/>
      <c r="B1069" s="180">
        <v>2</v>
      </c>
      <c r="C1069" s="534" t="s">
        <v>1420</v>
      </c>
      <c r="D1069" s="535">
        <v>4400</v>
      </c>
      <c r="E1069" s="380">
        <f>[1]!Table32353[[#This Row],[Mức giá theo Quyết định 46/2019/ QĐ-UBND]]*1.1</f>
        <v>4840</v>
      </c>
      <c r="F1069" s="380">
        <f>[1]!Table32353[[#This Row],[Mức giá theo Quyết định 46/2019/ QĐ-UBND]]*1.3</f>
        <v>5720</v>
      </c>
      <c r="G1069" s="127">
        <v>13200</v>
      </c>
      <c r="H1069" s="536">
        <f>ROUND([1]!Table32353[[#This Row],[Mức giá theo Quyết định 46/2019/ QĐ-UBND]]*1.3,-2)</f>
        <v>5700</v>
      </c>
      <c r="I1069" s="536">
        <f>ROUND([1]!Table32353[[#This Row],[Giá đất ở điều chỉnh, bổ sung]]*0.7,0)</f>
        <v>3990</v>
      </c>
      <c r="J1069" s="373">
        <f>[1]!Table32353[[#This Row],[Giá đất ở điều chỉnh, bổ sung]]/[1]!Table32353[[#This Row],[Mức giá theo Quyết định 46/2019/ QĐ-UBND]]</f>
        <v>1.2954545454545454</v>
      </c>
      <c r="K1069" s="537"/>
      <c r="L1069" s="537">
        <f>[1]!Table32353[[#This Row],[Giá đất ở điều chỉnh, bổ sung]]/[1]!Table32353[[#This Row],[Mức giá theo Quyết định 46/2019/ QĐ-UBND]]</f>
        <v>1.2954545454545454</v>
      </c>
      <c r="M1069" s="538"/>
      <c r="N1069" s="184"/>
      <c r="O1069" s="184"/>
      <c r="P1069" s="539"/>
    </row>
    <row r="1070" spans="1:16" x14ac:dyDescent="0.35">
      <c r="A1070" s="159"/>
      <c r="B1070" s="180"/>
      <c r="C1070" s="529" t="s">
        <v>16</v>
      </c>
      <c r="D1070" s="530"/>
      <c r="E1070" s="380">
        <f>[1]!Table32353[[#This Row],[Mức giá theo Quyết định 46/2019/ QĐ-UBND]]*1.1</f>
        <v>0</v>
      </c>
      <c r="F1070" s="380"/>
      <c r="G1070" s="127"/>
      <c r="H1070" s="536"/>
      <c r="I1070" s="536"/>
      <c r="J1070" s="373"/>
      <c r="K1070" s="537"/>
      <c r="L1070" s="537"/>
      <c r="M1070" s="538"/>
      <c r="N1070" s="184"/>
      <c r="O1070" s="184"/>
      <c r="P1070" s="539"/>
    </row>
    <row r="1071" spans="1:16" x14ac:dyDescent="0.35">
      <c r="A1071" s="159"/>
      <c r="B1071" s="180">
        <v>1</v>
      </c>
      <c r="C1071" s="534" t="s">
        <v>1421</v>
      </c>
      <c r="D1071" s="535">
        <v>2100</v>
      </c>
      <c r="E1071" s="380">
        <f>[1]!Table32353[[#This Row],[Mức giá theo Quyết định 46/2019/ QĐ-UBND]]*1.1</f>
        <v>2310</v>
      </c>
      <c r="F1071" s="380">
        <f>[1]!Table32353[[#This Row],[Mức giá theo Quyết định 46/2019/ QĐ-UBND]]*1.3</f>
        <v>2730</v>
      </c>
      <c r="G1071" s="127">
        <v>7350</v>
      </c>
      <c r="H1071" s="536">
        <f>ROUND([1]!Table32353[[#This Row],[Mức giá theo Quyết định 46/2019/ QĐ-UBND]]*1.3,-2)</f>
        <v>2700</v>
      </c>
      <c r="I1071" s="536">
        <f>ROUND([1]!Table32353[[#This Row],[Giá đất ở điều chỉnh, bổ sung]]*0.7,0)</f>
        <v>1890</v>
      </c>
      <c r="J1071" s="373">
        <f>[1]!Table32353[[#This Row],[Giá đất ở điều chỉnh, bổ sung]]/[1]!Table32353[[#This Row],[Mức giá theo Quyết định 46/2019/ QĐ-UBND]]</f>
        <v>1.2857142857142858</v>
      </c>
      <c r="K1071" s="537"/>
      <c r="L1071" s="537">
        <f>[1]!Table32353[[#This Row],[Giá đất ở điều chỉnh, bổ sung]]/[1]!Table32353[[#This Row],[Mức giá theo Quyết định 46/2019/ QĐ-UBND]]</f>
        <v>1.2857142857142858</v>
      </c>
      <c r="M1071" s="538"/>
      <c r="N1071" s="184"/>
      <c r="O1071" s="184"/>
      <c r="P1071" s="539"/>
    </row>
    <row r="1072" spans="1:16" ht="46.5" x14ac:dyDescent="0.35">
      <c r="A1072" s="159"/>
      <c r="B1072" s="180">
        <v>2</v>
      </c>
      <c r="C1072" s="534" t="s">
        <v>1422</v>
      </c>
      <c r="D1072" s="535">
        <v>1800</v>
      </c>
      <c r="E1072" s="380">
        <f>[1]!Table32353[[#This Row],[Mức giá theo Quyết định 46/2019/ QĐ-UBND]]*1.1</f>
        <v>1980.0000000000002</v>
      </c>
      <c r="F1072" s="380">
        <f>[1]!Table32353[[#This Row],[Mức giá theo Quyết định 46/2019/ QĐ-UBND]]*1.3</f>
        <v>2340</v>
      </c>
      <c r="G1072" s="127">
        <v>6300</v>
      </c>
      <c r="H1072" s="536">
        <f>ROUND([1]!Table32353[[#This Row],[Mức giá theo Quyết định 46/2019/ QĐ-UBND]]*1.3,-2)</f>
        <v>2300</v>
      </c>
      <c r="I1072" s="536">
        <f>ROUND([1]!Table32353[[#This Row],[Giá đất ở điều chỉnh, bổ sung]]*0.7,0)</f>
        <v>1610</v>
      </c>
      <c r="J1072" s="373">
        <f>[1]!Table32353[[#This Row],[Giá đất ở điều chỉnh, bổ sung]]/[1]!Table32353[[#This Row],[Mức giá theo Quyết định 46/2019/ QĐ-UBND]]</f>
        <v>1.2777777777777777</v>
      </c>
      <c r="K1072" s="537"/>
      <c r="L1072" s="537">
        <f>[1]!Table32353[[#This Row],[Giá đất ở điều chỉnh, bổ sung]]/[1]!Table32353[[#This Row],[Mức giá theo Quyết định 46/2019/ QĐ-UBND]]</f>
        <v>1.2777777777777777</v>
      </c>
      <c r="M1072" s="538"/>
      <c r="N1072" s="184"/>
      <c r="O1072" s="184"/>
      <c r="P1072" s="539"/>
    </row>
    <row r="1073" spans="1:16" ht="31" x14ac:dyDescent="0.35">
      <c r="A1073" s="159"/>
      <c r="B1073" s="180">
        <v>3</v>
      </c>
      <c r="C1073" s="534" t="s">
        <v>1423</v>
      </c>
      <c r="D1073" s="535"/>
      <c r="E1073" s="380">
        <f>[1]!Table32353[[#This Row],[Mức giá theo Quyết định 46/2019/ QĐ-UBND]]*1.1</f>
        <v>0</v>
      </c>
      <c r="F1073" s="380"/>
      <c r="G1073" s="127"/>
      <c r="H1073" s="536"/>
      <c r="I1073" s="536"/>
      <c r="J1073" s="373"/>
      <c r="K1073" s="537"/>
      <c r="L1073" s="537"/>
      <c r="M1073" s="538"/>
      <c r="N1073" s="184"/>
      <c r="O1073" s="184"/>
      <c r="P1073" s="539"/>
    </row>
    <row r="1074" spans="1:16" x14ac:dyDescent="0.35">
      <c r="A1074" s="159"/>
      <c r="B1074" s="180" t="s">
        <v>83</v>
      </c>
      <c r="C1074" s="534" t="s">
        <v>1424</v>
      </c>
      <c r="D1074" s="535">
        <v>3799.9999999999995</v>
      </c>
      <c r="E1074" s="380">
        <f>[1]!Table32353[[#This Row],[Mức giá theo Quyết định 46/2019/ QĐ-UBND]]*1.1</f>
        <v>4180</v>
      </c>
      <c r="F1074" s="380">
        <f>[1]!Table32353[[#This Row],[Mức giá theo Quyết định 46/2019/ QĐ-UBND]]*1.3</f>
        <v>4940</v>
      </c>
      <c r="G1074" s="127">
        <v>13300</v>
      </c>
      <c r="H1074" s="536">
        <f>ROUND([1]!Table32353[[#This Row],[Mức giá theo Quyết định 46/2019/ QĐ-UBND]]*1.3,-2)</f>
        <v>4900</v>
      </c>
      <c r="I1074" s="536">
        <f>ROUND([1]!Table32353[[#This Row],[Giá đất ở điều chỉnh, bổ sung]]*0.7,0)</f>
        <v>3430</v>
      </c>
      <c r="J1074" s="373">
        <f>[1]!Table32353[[#This Row],[Giá đất ở điều chỉnh, bổ sung]]/[1]!Table32353[[#This Row],[Mức giá theo Quyết định 46/2019/ QĐ-UBND]]</f>
        <v>1.2894736842105265</v>
      </c>
      <c r="K1074" s="537"/>
      <c r="L1074" s="537">
        <f>[1]!Table32353[[#This Row],[Giá đất ở điều chỉnh, bổ sung]]/[1]!Table32353[[#This Row],[Mức giá theo Quyết định 46/2019/ QĐ-UBND]]</f>
        <v>1.2894736842105265</v>
      </c>
      <c r="M1074" s="538"/>
      <c r="N1074" s="184"/>
      <c r="O1074" s="184"/>
      <c r="P1074" s="539"/>
    </row>
    <row r="1075" spans="1:16" x14ac:dyDescent="0.35">
      <c r="A1075" s="159"/>
      <c r="B1075" s="180" t="s">
        <v>84</v>
      </c>
      <c r="C1075" s="534" t="s">
        <v>1425</v>
      </c>
      <c r="D1075" s="535">
        <v>3700</v>
      </c>
      <c r="E1075" s="380">
        <f>[1]!Table32353[[#This Row],[Mức giá theo Quyết định 46/2019/ QĐ-UBND]]*1.1</f>
        <v>4070.0000000000005</v>
      </c>
      <c r="F1075" s="380">
        <f>[1]!Table32353[[#This Row],[Mức giá theo Quyết định 46/2019/ QĐ-UBND]]*1.3</f>
        <v>4810</v>
      </c>
      <c r="G1075" s="127">
        <v>12950</v>
      </c>
      <c r="H1075" s="536">
        <f>ROUND([1]!Table32353[[#This Row],[Mức giá theo Quyết định 46/2019/ QĐ-UBND]]*1.3,-2)</f>
        <v>4800</v>
      </c>
      <c r="I1075" s="536">
        <f>ROUND([1]!Table32353[[#This Row],[Giá đất ở điều chỉnh, bổ sung]]*0.7,0)</f>
        <v>3360</v>
      </c>
      <c r="J1075" s="373">
        <f>[1]!Table32353[[#This Row],[Giá đất ở điều chỉnh, bổ sung]]/[1]!Table32353[[#This Row],[Mức giá theo Quyết định 46/2019/ QĐ-UBND]]</f>
        <v>1.2972972972972974</v>
      </c>
      <c r="K1075" s="537"/>
      <c r="L1075" s="537">
        <f>[1]!Table32353[[#This Row],[Giá đất ở điều chỉnh, bổ sung]]/[1]!Table32353[[#This Row],[Mức giá theo Quyết định 46/2019/ QĐ-UBND]]</f>
        <v>1.2972972972972974</v>
      </c>
      <c r="M1075" s="538"/>
      <c r="N1075" s="184"/>
      <c r="O1075" s="184"/>
      <c r="P1075" s="539"/>
    </row>
    <row r="1076" spans="1:16" x14ac:dyDescent="0.35">
      <c r="A1076" s="159"/>
      <c r="B1076" s="180" t="s">
        <v>1426</v>
      </c>
      <c r="C1076" s="534" t="s">
        <v>1427</v>
      </c>
      <c r="D1076" s="535">
        <v>3300</v>
      </c>
      <c r="E1076" s="380">
        <f>[1]!Table32353[[#This Row],[Mức giá theo Quyết định 46/2019/ QĐ-UBND]]*1.1</f>
        <v>3630.0000000000005</v>
      </c>
      <c r="F1076" s="380">
        <f>[1]!Table32353[[#This Row],[Mức giá theo Quyết định 46/2019/ QĐ-UBND]]*1.3</f>
        <v>4290</v>
      </c>
      <c r="G1076" s="127">
        <v>11550</v>
      </c>
      <c r="H1076" s="536">
        <f>ROUND([1]!Table32353[[#This Row],[Mức giá theo Quyết định 46/2019/ QĐ-UBND]]*1.3,-2)</f>
        <v>4300</v>
      </c>
      <c r="I1076" s="536">
        <f>ROUND([1]!Table32353[[#This Row],[Giá đất ở điều chỉnh, bổ sung]]*0.7,0)</f>
        <v>3010</v>
      </c>
      <c r="J1076" s="373">
        <f>[1]!Table32353[[#This Row],[Giá đất ở điều chỉnh, bổ sung]]/[1]!Table32353[[#This Row],[Mức giá theo Quyết định 46/2019/ QĐ-UBND]]</f>
        <v>1.303030303030303</v>
      </c>
      <c r="K1076" s="537"/>
      <c r="L1076" s="537">
        <f>[1]!Table32353[[#This Row],[Giá đất ở điều chỉnh, bổ sung]]/[1]!Table32353[[#This Row],[Mức giá theo Quyết định 46/2019/ QĐ-UBND]]</f>
        <v>1.303030303030303</v>
      </c>
      <c r="M1076" s="538"/>
      <c r="N1076" s="184"/>
      <c r="O1076" s="184"/>
      <c r="P1076" s="539"/>
    </row>
    <row r="1077" spans="1:16" ht="31" x14ac:dyDescent="0.35">
      <c r="A1077" s="159"/>
      <c r="B1077" s="180">
        <v>4</v>
      </c>
      <c r="C1077" s="534" t="s">
        <v>1428</v>
      </c>
      <c r="D1077" s="535"/>
      <c r="E1077" s="380">
        <f>[1]!Table32353[[#This Row],[Mức giá theo Quyết định 46/2019/ QĐ-UBND]]*1.1</f>
        <v>0</v>
      </c>
      <c r="F1077" s="380"/>
      <c r="G1077" s="127"/>
      <c r="H1077" s="536"/>
      <c r="I1077" s="536"/>
      <c r="J1077" s="373"/>
      <c r="K1077" s="537"/>
      <c r="L1077" s="537"/>
      <c r="M1077" s="538" t="s">
        <v>1429</v>
      </c>
      <c r="N1077" s="184"/>
      <c r="O1077" s="184"/>
      <c r="P1077" s="539" t="s">
        <v>5504</v>
      </c>
    </row>
    <row r="1078" spans="1:16" x14ac:dyDescent="0.35">
      <c r="A1078" s="159"/>
      <c r="B1078" s="180" t="s">
        <v>31</v>
      </c>
      <c r="C1078" s="534" t="s">
        <v>1430</v>
      </c>
      <c r="D1078" s="535">
        <v>2100</v>
      </c>
      <c r="E1078" s="380">
        <f>[1]!Table32353[[#This Row],[Mức giá theo Quyết định 46/2019/ QĐ-UBND]]*1.1</f>
        <v>2310</v>
      </c>
      <c r="F1078" s="380">
        <f>[1]!Table32353[[#This Row],[Mức giá theo Quyết định 46/2019/ QĐ-UBND]]*1.3</f>
        <v>2730</v>
      </c>
      <c r="G1078" s="127">
        <v>7350</v>
      </c>
      <c r="H1078" s="536">
        <f>ROUND([1]!Table32353[[#This Row],[Mức giá theo Quyết định 46/2019/ QĐ-UBND]]*1.3,-2)</f>
        <v>2700</v>
      </c>
      <c r="I1078" s="536">
        <f>ROUND([1]!Table32353[[#This Row],[Giá đất ở điều chỉnh, bổ sung]]*0.7,0)</f>
        <v>1890</v>
      </c>
      <c r="J1078" s="373">
        <f>[1]!Table32353[[#This Row],[Giá đất ở điều chỉnh, bổ sung]]/[1]!Table32353[[#This Row],[Mức giá theo Quyết định 46/2019/ QĐ-UBND]]</f>
        <v>1.2857142857142858</v>
      </c>
      <c r="K1078" s="537"/>
      <c r="L1078" s="537">
        <f>[1]!Table32353[[#This Row],[Giá đất ở điều chỉnh, bổ sung]]/[1]!Table32353[[#This Row],[Mức giá theo Quyết định 46/2019/ QĐ-UBND]]</f>
        <v>1.2857142857142858</v>
      </c>
      <c r="M1078" s="538"/>
      <c r="N1078" s="184"/>
      <c r="O1078" s="184"/>
      <c r="P1078" s="539"/>
    </row>
    <row r="1079" spans="1:16" x14ac:dyDescent="0.35">
      <c r="A1079" s="159"/>
      <c r="B1079" s="180" t="s">
        <v>34</v>
      </c>
      <c r="C1079" s="534" t="s">
        <v>1431</v>
      </c>
      <c r="D1079" s="535">
        <v>1500</v>
      </c>
      <c r="E1079" s="380">
        <f>[1]!Table32353[[#This Row],[Mức giá theo Quyết định 46/2019/ QĐ-UBND]]*1.1</f>
        <v>1650.0000000000002</v>
      </c>
      <c r="F1079" s="380">
        <f>[1]!Table32353[[#This Row],[Mức giá theo Quyết định 46/2019/ QĐ-UBND]]*1.3</f>
        <v>1950</v>
      </c>
      <c r="G1079" s="127">
        <v>5250</v>
      </c>
      <c r="H1079" s="536">
        <f>ROUND([1]!Table32353[[#This Row],[Mức giá theo Quyết định 46/2019/ QĐ-UBND]]*1.3,-2)</f>
        <v>2000</v>
      </c>
      <c r="I1079" s="536">
        <f>ROUND([1]!Table32353[[#This Row],[Giá đất ở điều chỉnh, bổ sung]]*0.7,0)</f>
        <v>1400</v>
      </c>
      <c r="J1079" s="373">
        <f>[1]!Table32353[[#This Row],[Giá đất ở điều chỉnh, bổ sung]]/[1]!Table32353[[#This Row],[Mức giá theo Quyết định 46/2019/ QĐ-UBND]]</f>
        <v>1.3333333333333333</v>
      </c>
      <c r="K1079" s="537"/>
      <c r="L1079" s="537">
        <f>[1]!Table32353[[#This Row],[Giá đất ở điều chỉnh, bổ sung]]/[1]!Table32353[[#This Row],[Mức giá theo Quyết định 46/2019/ QĐ-UBND]]</f>
        <v>1.3333333333333333</v>
      </c>
      <c r="M1079" s="538"/>
      <c r="N1079" s="184"/>
      <c r="O1079" s="184"/>
      <c r="P1079" s="539"/>
    </row>
    <row r="1080" spans="1:16" ht="31" x14ac:dyDescent="0.35">
      <c r="A1080" s="159"/>
      <c r="B1080" s="180">
        <v>5</v>
      </c>
      <c r="C1080" s="534" t="s">
        <v>1432</v>
      </c>
      <c r="D1080" s="535">
        <v>1500</v>
      </c>
      <c r="E1080" s="380">
        <f>[1]!Table32353[[#This Row],[Mức giá theo Quyết định 46/2019/ QĐ-UBND]]*1.1</f>
        <v>1650.0000000000002</v>
      </c>
      <c r="F1080" s="380">
        <f>[1]!Table32353[[#This Row],[Mức giá theo Quyết định 46/2019/ QĐ-UBND]]*1.3</f>
        <v>1950</v>
      </c>
      <c r="G1080" s="127">
        <v>5250</v>
      </c>
      <c r="H1080" s="536">
        <f>ROUND([1]!Table32353[[#This Row],[Mức giá theo Quyết định 46/2019/ QĐ-UBND]]*1.3,-2)</f>
        <v>2000</v>
      </c>
      <c r="I1080" s="536">
        <f>ROUND([1]!Table32353[[#This Row],[Giá đất ở điều chỉnh, bổ sung]]*0.7,0)</f>
        <v>1400</v>
      </c>
      <c r="J1080" s="373">
        <f>[1]!Table32353[[#This Row],[Giá đất ở điều chỉnh, bổ sung]]/[1]!Table32353[[#This Row],[Mức giá theo Quyết định 46/2019/ QĐ-UBND]]</f>
        <v>1.3333333333333333</v>
      </c>
      <c r="K1080" s="537"/>
      <c r="L1080" s="537">
        <f>[1]!Table32353[[#This Row],[Giá đất ở điều chỉnh, bổ sung]]/[1]!Table32353[[#This Row],[Mức giá theo Quyết định 46/2019/ QĐ-UBND]]</f>
        <v>1.3333333333333333</v>
      </c>
      <c r="M1080" s="538"/>
      <c r="N1080" s="184"/>
      <c r="O1080" s="184"/>
      <c r="P1080" s="539"/>
    </row>
    <row r="1081" spans="1:16" ht="31" x14ac:dyDescent="0.35">
      <c r="A1081" s="159"/>
      <c r="B1081" s="180">
        <v>6</v>
      </c>
      <c r="C1081" s="534" t="s">
        <v>1433</v>
      </c>
      <c r="D1081" s="535">
        <v>1500</v>
      </c>
      <c r="E1081" s="380">
        <f>[1]!Table32353[[#This Row],[Mức giá theo Quyết định 46/2019/ QĐ-UBND]]*1.1</f>
        <v>1650.0000000000002</v>
      </c>
      <c r="F1081" s="380">
        <f>[1]!Table32353[[#This Row],[Mức giá theo Quyết định 46/2019/ QĐ-UBND]]*1.3</f>
        <v>1950</v>
      </c>
      <c r="G1081" s="127">
        <v>5250</v>
      </c>
      <c r="H1081" s="536">
        <f>ROUND([1]!Table32353[[#This Row],[Mức giá theo Quyết định 46/2019/ QĐ-UBND]]*1.3,-2)</f>
        <v>2000</v>
      </c>
      <c r="I1081" s="536">
        <f>ROUND([1]!Table32353[[#This Row],[Giá đất ở điều chỉnh, bổ sung]]*0.7,0)</f>
        <v>1400</v>
      </c>
      <c r="J1081" s="373">
        <f>[1]!Table32353[[#This Row],[Giá đất ở điều chỉnh, bổ sung]]/[1]!Table32353[[#This Row],[Mức giá theo Quyết định 46/2019/ QĐ-UBND]]</f>
        <v>1.3333333333333333</v>
      </c>
      <c r="K1081" s="537"/>
      <c r="L1081" s="537">
        <f>[1]!Table32353[[#This Row],[Giá đất ở điều chỉnh, bổ sung]]/[1]!Table32353[[#This Row],[Mức giá theo Quyết định 46/2019/ QĐ-UBND]]</f>
        <v>1.3333333333333333</v>
      </c>
      <c r="M1081" s="538"/>
      <c r="N1081" s="154"/>
      <c r="O1081" s="154"/>
      <c r="P1081" s="539"/>
    </row>
    <row r="1082" spans="1:16" ht="30" x14ac:dyDescent="0.35">
      <c r="A1082" s="159"/>
      <c r="B1082" s="392" t="s">
        <v>1434</v>
      </c>
      <c r="C1082" s="529" t="s">
        <v>1435</v>
      </c>
      <c r="D1082" s="530"/>
      <c r="E1082" s="380">
        <f>[1]!Table32353[[#This Row],[Mức giá theo Quyết định 46/2019/ QĐ-UBND]]*1.1</f>
        <v>0</v>
      </c>
      <c r="F1082" s="380"/>
      <c r="G1082" s="127"/>
      <c r="H1082" s="536"/>
      <c r="I1082" s="536"/>
      <c r="J1082" s="373"/>
      <c r="K1082" s="537"/>
      <c r="L1082" s="537"/>
      <c r="M1082" s="532"/>
      <c r="N1082" s="184"/>
      <c r="O1082" s="184"/>
      <c r="P1082" s="533"/>
    </row>
    <row r="1083" spans="1:16" x14ac:dyDescent="0.35">
      <c r="A1083" s="159"/>
      <c r="B1083" s="180">
        <v>1</v>
      </c>
      <c r="C1083" s="534" t="s">
        <v>1375</v>
      </c>
      <c r="D1083" s="535">
        <v>2400</v>
      </c>
      <c r="E1083" s="380">
        <f>[1]!Table32353[[#This Row],[Mức giá theo Quyết định 46/2019/ QĐ-UBND]]*1.1</f>
        <v>2640</v>
      </c>
      <c r="F1083" s="380">
        <f>[1]!Table32353[[#This Row],[Mức giá theo Quyết định 46/2019/ QĐ-UBND]]*1.3</f>
        <v>3120</v>
      </c>
      <c r="G1083" s="127">
        <v>7200</v>
      </c>
      <c r="H1083" s="536">
        <f>ROUND([1]!Table32353[[#This Row],[Mức giá theo Quyết định 46/2019/ QĐ-UBND]]*1.3,-2)</f>
        <v>3100</v>
      </c>
      <c r="I1083" s="536">
        <f>ROUND([1]!Table32353[[#This Row],[Giá đất ở điều chỉnh, bổ sung]]*0.7,0)</f>
        <v>2170</v>
      </c>
      <c r="J1083" s="373">
        <f>[1]!Table32353[[#This Row],[Giá đất ở điều chỉnh, bổ sung]]/[1]!Table32353[[#This Row],[Mức giá theo Quyết định 46/2019/ QĐ-UBND]]</f>
        <v>1.2916666666666667</v>
      </c>
      <c r="K1083" s="537"/>
      <c r="L1083" s="537">
        <f>[1]!Table32353[[#This Row],[Giá đất ở điều chỉnh, bổ sung]]/[1]!Table32353[[#This Row],[Mức giá theo Quyết định 46/2019/ QĐ-UBND]]</f>
        <v>1.2916666666666667</v>
      </c>
      <c r="M1083" s="538"/>
      <c r="N1083" s="184"/>
      <c r="O1083" s="184"/>
      <c r="P1083" s="539"/>
    </row>
    <row r="1084" spans="1:16" ht="31" x14ac:dyDescent="0.35">
      <c r="A1084" s="159"/>
      <c r="B1084" s="180">
        <v>2</v>
      </c>
      <c r="C1084" s="534" t="s">
        <v>1436</v>
      </c>
      <c r="D1084" s="535">
        <v>1800</v>
      </c>
      <c r="E1084" s="380">
        <f>[1]!Table32353[[#This Row],[Mức giá theo Quyết định 46/2019/ QĐ-UBND]]*1.1</f>
        <v>1980.0000000000002</v>
      </c>
      <c r="F1084" s="380">
        <f>[1]!Table32353[[#This Row],[Mức giá theo Quyết định 46/2019/ QĐ-UBND]]*1.3</f>
        <v>2340</v>
      </c>
      <c r="G1084" s="127">
        <v>5400</v>
      </c>
      <c r="H1084" s="536">
        <f>ROUND([1]!Table32353[[#This Row],[Mức giá theo Quyết định 46/2019/ QĐ-UBND]]*1.3,-2)</f>
        <v>2300</v>
      </c>
      <c r="I1084" s="536">
        <f>ROUND([1]!Table32353[[#This Row],[Giá đất ở điều chỉnh, bổ sung]]*0.7,0)</f>
        <v>1610</v>
      </c>
      <c r="J1084" s="373">
        <f>[1]!Table32353[[#This Row],[Giá đất ở điều chỉnh, bổ sung]]/[1]!Table32353[[#This Row],[Mức giá theo Quyết định 46/2019/ QĐ-UBND]]</f>
        <v>1.2777777777777777</v>
      </c>
      <c r="K1084" s="537"/>
      <c r="L1084" s="537">
        <f>[1]!Table32353[[#This Row],[Giá đất ở điều chỉnh, bổ sung]]/[1]!Table32353[[#This Row],[Mức giá theo Quyết định 46/2019/ QĐ-UBND]]</f>
        <v>1.2777777777777777</v>
      </c>
      <c r="M1084" s="538"/>
      <c r="N1084" s="184"/>
      <c r="O1084" s="184"/>
      <c r="P1084" s="539"/>
    </row>
    <row r="1085" spans="1:16" ht="31" x14ac:dyDescent="0.35">
      <c r="A1085" s="159"/>
      <c r="B1085" s="180">
        <v>3</v>
      </c>
      <c r="C1085" s="534" t="s">
        <v>1437</v>
      </c>
      <c r="D1085" s="535">
        <v>1300</v>
      </c>
      <c r="E1085" s="380">
        <f>[1]!Table32353[[#This Row],[Mức giá theo Quyết định 46/2019/ QĐ-UBND]]*1.1</f>
        <v>1430.0000000000002</v>
      </c>
      <c r="F1085" s="380">
        <f>[1]!Table32353[[#This Row],[Mức giá theo Quyết định 46/2019/ QĐ-UBND]]*1.3</f>
        <v>1690</v>
      </c>
      <c r="G1085" s="127">
        <v>3900</v>
      </c>
      <c r="H1085" s="536">
        <f>ROUND([1]!Table32353[[#This Row],[Mức giá theo Quyết định 46/2019/ QĐ-UBND]]*1.3,-2)</f>
        <v>1700</v>
      </c>
      <c r="I1085" s="536">
        <f>ROUND([1]!Table32353[[#This Row],[Giá đất ở điều chỉnh, bổ sung]]*0.7,0)</f>
        <v>1190</v>
      </c>
      <c r="J1085" s="373">
        <f>[1]!Table32353[[#This Row],[Giá đất ở điều chỉnh, bổ sung]]/[1]!Table32353[[#This Row],[Mức giá theo Quyết định 46/2019/ QĐ-UBND]]</f>
        <v>1.3076923076923077</v>
      </c>
      <c r="K1085" s="537"/>
      <c r="L1085" s="537">
        <f>[1]!Table32353[[#This Row],[Giá đất ở điều chỉnh, bổ sung]]/[1]!Table32353[[#This Row],[Mức giá theo Quyết định 46/2019/ QĐ-UBND]]</f>
        <v>1.3076923076923077</v>
      </c>
      <c r="M1085" s="538"/>
      <c r="N1085" s="184"/>
      <c r="O1085" s="184"/>
      <c r="P1085" s="539"/>
    </row>
    <row r="1086" spans="1:16" x14ac:dyDescent="0.35">
      <c r="A1086" s="159"/>
      <c r="B1086" s="180">
        <v>4</v>
      </c>
      <c r="C1086" s="534" t="s">
        <v>1438</v>
      </c>
      <c r="D1086" s="535">
        <v>900</v>
      </c>
      <c r="E1086" s="380">
        <f>[1]!Table32353[[#This Row],[Mức giá theo Quyết định 46/2019/ QĐ-UBND]]*1.1</f>
        <v>990.00000000000011</v>
      </c>
      <c r="F1086" s="380">
        <f>[1]!Table32353[[#This Row],[Mức giá theo Quyết định 46/2019/ QĐ-UBND]]*1.3</f>
        <v>1170</v>
      </c>
      <c r="G1086" s="127">
        <v>2700</v>
      </c>
      <c r="H1086" s="536">
        <f>ROUND([1]!Table32353[[#This Row],[Mức giá theo Quyết định 46/2019/ QĐ-UBND]]*1.3,-2)</f>
        <v>1200</v>
      </c>
      <c r="I1086" s="536">
        <f>ROUND([1]!Table32353[[#This Row],[Giá đất ở điều chỉnh, bổ sung]]*0.7,0)</f>
        <v>840</v>
      </c>
      <c r="J1086" s="373">
        <f>[1]!Table32353[[#This Row],[Giá đất ở điều chỉnh, bổ sung]]/[1]!Table32353[[#This Row],[Mức giá theo Quyết định 46/2019/ QĐ-UBND]]</f>
        <v>1.3333333333333333</v>
      </c>
      <c r="K1086" s="537"/>
      <c r="L1086" s="537">
        <f>[1]!Table32353[[#This Row],[Giá đất ở điều chỉnh, bổ sung]]/[1]!Table32353[[#This Row],[Mức giá theo Quyết định 46/2019/ QĐ-UBND]]</f>
        <v>1.3333333333333333</v>
      </c>
      <c r="M1086" s="538"/>
      <c r="N1086" s="184"/>
      <c r="O1086" s="184"/>
      <c r="P1086" s="539"/>
    </row>
    <row r="1087" spans="1:16" ht="31" x14ac:dyDescent="0.35">
      <c r="A1087" s="159"/>
      <c r="B1087" s="180">
        <v>5</v>
      </c>
      <c r="C1087" s="534" t="s">
        <v>1439</v>
      </c>
      <c r="D1087" s="535">
        <v>999.99999999999989</v>
      </c>
      <c r="E1087" s="380">
        <f>[1]!Table32353[[#This Row],[Mức giá theo Quyết định 46/2019/ QĐ-UBND]]*1.1</f>
        <v>1100</v>
      </c>
      <c r="F1087" s="380">
        <f>[1]!Table32353[[#This Row],[Mức giá theo Quyết định 46/2019/ QĐ-UBND]]*1.3</f>
        <v>1300</v>
      </c>
      <c r="G1087" s="127">
        <v>3000</v>
      </c>
      <c r="H1087" s="536">
        <f>ROUND([1]!Table32353[[#This Row],[Mức giá theo Quyết định 46/2019/ QĐ-UBND]]*1.3,-2)</f>
        <v>1300</v>
      </c>
      <c r="I1087" s="536">
        <f>ROUND([1]!Table32353[[#This Row],[Giá đất ở điều chỉnh, bổ sung]]*0.7,0)</f>
        <v>910</v>
      </c>
      <c r="J1087" s="373">
        <f>[1]!Table32353[[#This Row],[Giá đất ở điều chỉnh, bổ sung]]/[1]!Table32353[[#This Row],[Mức giá theo Quyết định 46/2019/ QĐ-UBND]]</f>
        <v>1.3</v>
      </c>
      <c r="K1087" s="537"/>
      <c r="L1087" s="537">
        <f>[1]!Table32353[[#This Row],[Giá đất ở điều chỉnh, bổ sung]]/[1]!Table32353[[#This Row],[Mức giá theo Quyết định 46/2019/ QĐ-UBND]]</f>
        <v>1.3</v>
      </c>
      <c r="M1087" s="538"/>
      <c r="N1087" s="184"/>
      <c r="O1087" s="184"/>
      <c r="P1087" s="539"/>
    </row>
    <row r="1088" spans="1:16" ht="31" x14ac:dyDescent="0.35">
      <c r="A1088" s="159"/>
      <c r="B1088" s="180">
        <v>6</v>
      </c>
      <c r="C1088" s="534" t="s">
        <v>1440</v>
      </c>
      <c r="D1088" s="535">
        <v>900</v>
      </c>
      <c r="E1088" s="380">
        <f>[1]!Table32353[[#This Row],[Mức giá theo Quyết định 46/2019/ QĐ-UBND]]*1.1</f>
        <v>990.00000000000011</v>
      </c>
      <c r="F1088" s="380">
        <f>[1]!Table32353[[#This Row],[Mức giá theo Quyết định 46/2019/ QĐ-UBND]]*1.3</f>
        <v>1170</v>
      </c>
      <c r="G1088" s="127">
        <v>2700</v>
      </c>
      <c r="H1088" s="536">
        <f>ROUND([1]!Table32353[[#This Row],[Mức giá theo Quyết định 46/2019/ QĐ-UBND]]*1.3,-2)</f>
        <v>1200</v>
      </c>
      <c r="I1088" s="536">
        <f>ROUND([1]!Table32353[[#This Row],[Giá đất ở điều chỉnh, bổ sung]]*0.7,0)</f>
        <v>840</v>
      </c>
      <c r="J1088" s="373">
        <f>[1]!Table32353[[#This Row],[Giá đất ở điều chỉnh, bổ sung]]/[1]!Table32353[[#This Row],[Mức giá theo Quyết định 46/2019/ QĐ-UBND]]</f>
        <v>1.3333333333333333</v>
      </c>
      <c r="K1088" s="537"/>
      <c r="L1088" s="537">
        <f>[1]!Table32353[[#This Row],[Giá đất ở điều chỉnh, bổ sung]]/[1]!Table32353[[#This Row],[Mức giá theo Quyết định 46/2019/ QĐ-UBND]]</f>
        <v>1.3333333333333333</v>
      </c>
      <c r="M1088" s="538"/>
      <c r="N1088" s="184"/>
      <c r="O1088" s="184"/>
      <c r="P1088" s="539"/>
    </row>
    <row r="1089" spans="1:16" ht="26" x14ac:dyDescent="0.35">
      <c r="A1089" s="159"/>
      <c r="B1089" s="180">
        <v>7</v>
      </c>
      <c r="C1089" s="567" t="s">
        <v>1441</v>
      </c>
      <c r="D1089" s="568">
        <v>999.99999999999989</v>
      </c>
      <c r="E1089" s="380">
        <f>[1]!Table32353[[#This Row],[Mức giá theo Quyết định 46/2019/ QĐ-UBND]]*1.1</f>
        <v>1100</v>
      </c>
      <c r="F1089" s="380">
        <f>[1]!Table32353[[#This Row],[Mức giá theo Quyết định 46/2019/ QĐ-UBND]]*1.3</f>
        <v>1300</v>
      </c>
      <c r="G1089" s="127">
        <v>3000</v>
      </c>
      <c r="H1089" s="536">
        <f>ROUND([1]!Table32353[[#This Row],[Mức giá theo Quyết định 46/2019/ QĐ-UBND]]*1.35,-2)</f>
        <v>1400</v>
      </c>
      <c r="I1089" s="536">
        <f>ROUND([1]!Table32353[[#This Row],[Giá đất ở điều chỉnh, bổ sung]]*0.7,0)</f>
        <v>980</v>
      </c>
      <c r="J1089" s="373">
        <f>[1]!Table32353[[#This Row],[Giá đất ở điều chỉnh, bổ sung]]/[1]!Table32353[[#This Row],[Mức giá theo Quyết định 46/2019/ QĐ-UBND]]</f>
        <v>1.4000000000000001</v>
      </c>
      <c r="K1089" s="540" t="s">
        <v>1442</v>
      </c>
      <c r="L1089" s="540">
        <f>[1]!Table32353[[#This Row],[Giá đất ở điều chỉnh, bổ sung]]/[1]!Table32353[[#This Row],[Mức giá theo Quyết định 46/2019/ QĐ-UBND]]</f>
        <v>1.4000000000000001</v>
      </c>
      <c r="M1089" s="538"/>
      <c r="N1089" s="184"/>
      <c r="O1089" s="184"/>
      <c r="P1089" s="539"/>
    </row>
    <row r="1090" spans="1:16" x14ac:dyDescent="0.35">
      <c r="A1090" s="159"/>
      <c r="B1090" s="180"/>
      <c r="C1090" s="529" t="s">
        <v>16</v>
      </c>
      <c r="D1090" s="530"/>
      <c r="E1090" s="380">
        <f>[1]!Table32353[[#This Row],[Mức giá theo Quyết định 46/2019/ QĐ-UBND]]*1.1</f>
        <v>0</v>
      </c>
      <c r="F1090" s="380"/>
      <c r="G1090" s="127"/>
      <c r="H1090" s="536"/>
      <c r="I1090" s="536"/>
      <c r="J1090" s="373"/>
      <c r="K1090" s="537"/>
      <c r="L1090" s="537"/>
      <c r="M1090" s="538"/>
      <c r="N1090" s="184"/>
      <c r="O1090" s="184"/>
      <c r="P1090" s="539"/>
    </row>
    <row r="1091" spans="1:16" x14ac:dyDescent="0.35">
      <c r="A1091" s="159"/>
      <c r="B1091" s="180">
        <v>1</v>
      </c>
      <c r="C1091" s="534" t="s">
        <v>1443</v>
      </c>
      <c r="D1091" s="535">
        <v>2200</v>
      </c>
      <c r="E1091" s="380">
        <f>[1]!Table32353[[#This Row],[Mức giá theo Quyết định 46/2019/ QĐ-UBND]]*1.1</f>
        <v>2420</v>
      </c>
      <c r="F1091" s="380">
        <f>[1]!Table32353[[#This Row],[Mức giá theo Quyết định 46/2019/ QĐ-UBND]]*1.3</f>
        <v>2860</v>
      </c>
      <c r="G1091" s="127">
        <v>6600</v>
      </c>
      <c r="H1091" s="536">
        <f>ROUND([1]!Table32353[[#This Row],[Mức giá theo Quyết định 46/2019/ QĐ-UBND]]*1.3,-2)</f>
        <v>2900</v>
      </c>
      <c r="I1091" s="536">
        <f>ROUND([1]!Table32353[[#This Row],[Giá đất ở điều chỉnh, bổ sung]]*0.7,0)</f>
        <v>2030</v>
      </c>
      <c r="J1091" s="373">
        <f>[1]!Table32353[[#This Row],[Giá đất ở điều chỉnh, bổ sung]]/[1]!Table32353[[#This Row],[Mức giá theo Quyết định 46/2019/ QĐ-UBND]]</f>
        <v>1.3181818181818181</v>
      </c>
      <c r="K1091" s="537"/>
      <c r="L1091" s="537">
        <f>[1]!Table32353[[#This Row],[Giá đất ở điều chỉnh, bổ sung]]/[1]!Table32353[[#This Row],[Mức giá theo Quyết định 46/2019/ QĐ-UBND]]</f>
        <v>1.3181818181818181</v>
      </c>
      <c r="M1091" s="538"/>
      <c r="N1091" s="184"/>
      <c r="O1091" s="184"/>
      <c r="P1091" s="539"/>
    </row>
    <row r="1092" spans="1:16" x14ac:dyDescent="0.35">
      <c r="A1092" s="159"/>
      <c r="B1092" s="180">
        <v>2</v>
      </c>
      <c r="C1092" s="534" t="s">
        <v>1444</v>
      </c>
      <c r="D1092" s="535">
        <v>1500</v>
      </c>
      <c r="E1092" s="380">
        <f>[1]!Table32353[[#This Row],[Mức giá theo Quyết định 46/2019/ QĐ-UBND]]*1.1</f>
        <v>1650.0000000000002</v>
      </c>
      <c r="F1092" s="380">
        <f>[1]!Table32353[[#This Row],[Mức giá theo Quyết định 46/2019/ QĐ-UBND]]*1.3</f>
        <v>1950</v>
      </c>
      <c r="G1092" s="127">
        <v>4500</v>
      </c>
      <c r="H1092" s="536">
        <f>ROUND([1]!Table32353[[#This Row],[Mức giá theo Quyết định 46/2019/ QĐ-UBND]]*1.3,-2)</f>
        <v>2000</v>
      </c>
      <c r="I1092" s="536">
        <f>ROUND([1]!Table32353[[#This Row],[Giá đất ở điều chỉnh, bổ sung]]*0.7,0)</f>
        <v>1400</v>
      </c>
      <c r="J1092" s="373">
        <f>[1]!Table32353[[#This Row],[Giá đất ở điều chỉnh, bổ sung]]/[1]!Table32353[[#This Row],[Mức giá theo Quyết định 46/2019/ QĐ-UBND]]</f>
        <v>1.3333333333333333</v>
      </c>
      <c r="K1092" s="537"/>
      <c r="L1092" s="537">
        <f>[1]!Table32353[[#This Row],[Giá đất ở điều chỉnh, bổ sung]]/[1]!Table32353[[#This Row],[Mức giá theo Quyết định 46/2019/ QĐ-UBND]]</f>
        <v>1.3333333333333333</v>
      </c>
      <c r="M1092" s="538"/>
      <c r="N1092" s="184"/>
      <c r="O1092" s="184"/>
      <c r="P1092" s="539"/>
    </row>
    <row r="1093" spans="1:16" ht="31" x14ac:dyDescent="0.35">
      <c r="A1093" s="159"/>
      <c r="B1093" s="180">
        <v>3</v>
      </c>
      <c r="C1093" s="534" t="s">
        <v>1445</v>
      </c>
      <c r="D1093" s="535">
        <v>2400</v>
      </c>
      <c r="E1093" s="380">
        <f>[1]!Table32353[[#This Row],[Mức giá theo Quyết định 46/2019/ QĐ-UBND]]*1.1</f>
        <v>2640</v>
      </c>
      <c r="F1093" s="380">
        <f>[1]!Table32353[[#This Row],[Mức giá theo Quyết định 46/2019/ QĐ-UBND]]*1.3</f>
        <v>3120</v>
      </c>
      <c r="G1093" s="127">
        <v>7200</v>
      </c>
      <c r="H1093" s="536">
        <f>ROUND([1]!Table32353[[#This Row],[Mức giá theo Quyết định 46/2019/ QĐ-UBND]]*1.3,-2)</f>
        <v>3100</v>
      </c>
      <c r="I1093" s="536">
        <f>ROUND([1]!Table32353[[#This Row],[Giá đất ở điều chỉnh, bổ sung]]*0.7,0)</f>
        <v>2170</v>
      </c>
      <c r="J1093" s="373">
        <f>[1]!Table32353[[#This Row],[Giá đất ở điều chỉnh, bổ sung]]/[1]!Table32353[[#This Row],[Mức giá theo Quyết định 46/2019/ QĐ-UBND]]</f>
        <v>1.2916666666666667</v>
      </c>
      <c r="K1093" s="537"/>
      <c r="L1093" s="537">
        <f>[1]!Table32353[[#This Row],[Giá đất ở điều chỉnh, bổ sung]]/[1]!Table32353[[#This Row],[Mức giá theo Quyết định 46/2019/ QĐ-UBND]]</f>
        <v>1.2916666666666667</v>
      </c>
      <c r="M1093" s="538"/>
      <c r="N1093" s="184"/>
      <c r="O1093" s="184"/>
      <c r="P1093" s="539"/>
    </row>
    <row r="1094" spans="1:16" ht="31" x14ac:dyDescent="0.35">
      <c r="A1094" s="159"/>
      <c r="B1094" s="180">
        <v>4</v>
      </c>
      <c r="C1094" s="534" t="s">
        <v>1446</v>
      </c>
      <c r="D1094" s="535">
        <v>850</v>
      </c>
      <c r="E1094" s="380">
        <f>[1]!Table32353[[#This Row],[Mức giá theo Quyết định 46/2019/ QĐ-UBND]]*1.1</f>
        <v>935.00000000000011</v>
      </c>
      <c r="F1094" s="380">
        <f>[1]!Table32353[[#This Row],[Mức giá theo Quyết định 46/2019/ QĐ-UBND]]*1.3</f>
        <v>1105</v>
      </c>
      <c r="G1094" s="127">
        <v>2550</v>
      </c>
      <c r="H1094" s="536">
        <f>ROUND([1]!Table32353[[#This Row],[Mức giá theo Quyết định 46/2019/ QĐ-UBND]]*1.3,-2)</f>
        <v>1100</v>
      </c>
      <c r="I1094" s="536">
        <f>ROUND([1]!Table32353[[#This Row],[Giá đất ở điều chỉnh, bổ sung]]*0.7,0)</f>
        <v>770</v>
      </c>
      <c r="J1094" s="373">
        <f>[1]!Table32353[[#This Row],[Giá đất ở điều chỉnh, bổ sung]]/[1]!Table32353[[#This Row],[Mức giá theo Quyết định 46/2019/ QĐ-UBND]]</f>
        <v>1.2941176470588236</v>
      </c>
      <c r="K1094" s="537"/>
      <c r="L1094" s="537">
        <f>[1]!Table32353[[#This Row],[Giá đất ở điều chỉnh, bổ sung]]/[1]!Table32353[[#This Row],[Mức giá theo Quyết định 46/2019/ QĐ-UBND]]</f>
        <v>1.2941176470588236</v>
      </c>
      <c r="M1094" s="538"/>
      <c r="N1094" s="184"/>
      <c r="O1094" s="184"/>
      <c r="P1094" s="539"/>
    </row>
    <row r="1095" spans="1:16" ht="42" x14ac:dyDescent="0.35">
      <c r="A1095" s="159"/>
      <c r="B1095" s="180">
        <v>5</v>
      </c>
      <c r="C1095" s="534" t="s">
        <v>1447</v>
      </c>
      <c r="D1095" s="535">
        <v>800</v>
      </c>
      <c r="E1095" s="380">
        <f>[1]!Table32353[[#This Row],[Mức giá theo Quyết định 46/2019/ QĐ-UBND]]*1.1</f>
        <v>880.00000000000011</v>
      </c>
      <c r="F1095" s="380">
        <f>[1]!Table32353[[#This Row],[Mức giá theo Quyết định 46/2019/ QĐ-UBND]]*1.3</f>
        <v>1040</v>
      </c>
      <c r="G1095" s="127">
        <v>2400</v>
      </c>
      <c r="H1095" s="536">
        <v>1050</v>
      </c>
      <c r="I1095" s="536">
        <f>ROUND([1]!Table32353[[#This Row],[Giá đất ở điều chỉnh, bổ sung]]*0.7,0)</f>
        <v>735</v>
      </c>
      <c r="J1095" s="373">
        <f>[1]!Table32353[[#This Row],[Giá đất ở điều chỉnh, bổ sung]]/[1]!Table32353[[#This Row],[Mức giá theo Quyết định 46/2019/ QĐ-UBND]]</f>
        <v>1.3125</v>
      </c>
      <c r="K1095" s="537"/>
      <c r="L1095" s="537">
        <f>[1]!Table32353[[#This Row],[Giá đất ở điều chỉnh, bổ sung]]/[1]!Table32353[[#This Row],[Mức giá theo Quyết định 46/2019/ QĐ-UBND]]</f>
        <v>1.3125</v>
      </c>
      <c r="M1095" s="538" t="s">
        <v>1448</v>
      </c>
      <c r="N1095" s="184"/>
      <c r="O1095" s="184"/>
      <c r="P1095" s="539" t="s">
        <v>1448</v>
      </c>
    </row>
    <row r="1096" spans="1:16" ht="31" x14ac:dyDescent="0.35">
      <c r="A1096" s="159"/>
      <c r="B1096" s="180">
        <v>6</v>
      </c>
      <c r="C1096" s="534" t="s">
        <v>1449</v>
      </c>
      <c r="D1096" s="535">
        <v>800</v>
      </c>
      <c r="E1096" s="380">
        <f>[1]!Table32353[[#This Row],[Mức giá theo Quyết định 46/2019/ QĐ-UBND]]*1.1</f>
        <v>880.00000000000011</v>
      </c>
      <c r="F1096" s="380">
        <f>[1]!Table32353[[#This Row],[Mức giá theo Quyết định 46/2019/ QĐ-UBND]]*1.3</f>
        <v>1040</v>
      </c>
      <c r="G1096" s="127">
        <v>2400</v>
      </c>
      <c r="H1096" s="536">
        <v>1050</v>
      </c>
      <c r="I1096" s="536">
        <f>ROUND([1]!Table32353[[#This Row],[Giá đất ở điều chỉnh, bổ sung]]*0.7,0)</f>
        <v>735</v>
      </c>
      <c r="J1096" s="373">
        <f>[1]!Table32353[[#This Row],[Giá đất ở điều chỉnh, bổ sung]]/[1]!Table32353[[#This Row],[Mức giá theo Quyết định 46/2019/ QĐ-UBND]]</f>
        <v>1.3125</v>
      </c>
      <c r="K1096" s="537"/>
      <c r="L1096" s="537">
        <f>[1]!Table32353[[#This Row],[Giá đất ở điều chỉnh, bổ sung]]/[1]!Table32353[[#This Row],[Mức giá theo Quyết định 46/2019/ QĐ-UBND]]</f>
        <v>1.3125</v>
      </c>
      <c r="M1096" s="538"/>
      <c r="N1096" s="184"/>
      <c r="O1096" s="184"/>
      <c r="P1096" s="539"/>
    </row>
    <row r="1097" spans="1:16" x14ac:dyDescent="0.35">
      <c r="A1097" s="159"/>
      <c r="B1097" s="180" t="s">
        <v>327</v>
      </c>
      <c r="C1097" s="534" t="s">
        <v>1450</v>
      </c>
      <c r="D1097" s="535">
        <v>800</v>
      </c>
      <c r="E1097" s="380">
        <f>[1]!Table32353[[#This Row],[Mức giá theo Quyết định 46/2019/ QĐ-UBND]]*1.1</f>
        <v>880.00000000000011</v>
      </c>
      <c r="F1097" s="380">
        <f>[1]!Table32353[[#This Row],[Mức giá theo Quyết định 46/2019/ QĐ-UBND]]*1.3</f>
        <v>1040</v>
      </c>
      <c r="G1097" s="127">
        <v>2400</v>
      </c>
      <c r="H1097" s="536">
        <v>1050</v>
      </c>
      <c r="I1097" s="536">
        <f>ROUND([1]!Table32353[[#This Row],[Giá đất ở điều chỉnh, bổ sung]]*0.7,0)</f>
        <v>735</v>
      </c>
      <c r="J1097" s="373">
        <f>[1]!Table32353[[#This Row],[Giá đất ở điều chỉnh, bổ sung]]/[1]!Table32353[[#This Row],[Mức giá theo Quyết định 46/2019/ QĐ-UBND]]</f>
        <v>1.3125</v>
      </c>
      <c r="K1097" s="537"/>
      <c r="L1097" s="537">
        <f>[1]!Table32353[[#This Row],[Giá đất ở điều chỉnh, bổ sung]]/[1]!Table32353[[#This Row],[Mức giá theo Quyết định 46/2019/ QĐ-UBND]]</f>
        <v>1.3125</v>
      </c>
      <c r="M1097" s="538"/>
      <c r="N1097" s="184"/>
      <c r="O1097" s="184"/>
      <c r="P1097" s="539"/>
    </row>
    <row r="1098" spans="1:16" ht="31" x14ac:dyDescent="0.35">
      <c r="A1098" s="159"/>
      <c r="B1098" s="180">
        <v>7</v>
      </c>
      <c r="C1098" s="534" t="s">
        <v>1451</v>
      </c>
      <c r="D1098" s="535">
        <v>800</v>
      </c>
      <c r="E1098" s="380">
        <f>[1]!Table32353[[#This Row],[Mức giá theo Quyết định 46/2019/ QĐ-UBND]]*1.1</f>
        <v>880.00000000000011</v>
      </c>
      <c r="F1098" s="380">
        <f>[1]!Table32353[[#This Row],[Mức giá theo Quyết định 46/2019/ QĐ-UBND]]*1.3</f>
        <v>1040</v>
      </c>
      <c r="G1098" s="127">
        <v>2400</v>
      </c>
      <c r="H1098" s="536">
        <v>1050</v>
      </c>
      <c r="I1098" s="536">
        <f>ROUND([1]!Table32353[[#This Row],[Giá đất ở điều chỉnh, bổ sung]]*0.7,0)</f>
        <v>735</v>
      </c>
      <c r="J1098" s="373">
        <f>[1]!Table32353[[#This Row],[Giá đất ở điều chỉnh, bổ sung]]/[1]!Table32353[[#This Row],[Mức giá theo Quyết định 46/2019/ QĐ-UBND]]</f>
        <v>1.3125</v>
      </c>
      <c r="K1098" s="537"/>
      <c r="L1098" s="537">
        <f>[1]!Table32353[[#This Row],[Giá đất ở điều chỉnh, bổ sung]]/[1]!Table32353[[#This Row],[Mức giá theo Quyết định 46/2019/ QĐ-UBND]]</f>
        <v>1.3125</v>
      </c>
      <c r="M1098" s="538"/>
      <c r="N1098" s="434"/>
      <c r="O1098" s="434"/>
      <c r="P1098" s="539"/>
    </row>
    <row r="1099" spans="1:16" x14ac:dyDescent="0.35">
      <c r="A1099" s="159"/>
      <c r="B1099" s="359">
        <v>8</v>
      </c>
      <c r="C1099" s="65" t="s">
        <v>1452</v>
      </c>
      <c r="D1099" s="372"/>
      <c r="E1099" s="380">
        <f>[1]!Table32353[[#This Row],[Mức giá theo Quyết định 46/2019/ QĐ-UBND]]*1.1</f>
        <v>0</v>
      </c>
      <c r="F1099" s="380"/>
      <c r="G1099" s="377"/>
      <c r="H1099" s="536"/>
      <c r="I1099" s="536"/>
      <c r="J1099" s="373"/>
      <c r="K1099" s="537"/>
      <c r="L1099" s="537"/>
      <c r="M1099" s="544" t="s">
        <v>146</v>
      </c>
      <c r="N1099" s="434"/>
      <c r="O1099" s="434"/>
      <c r="P1099" s="245" t="s">
        <v>146</v>
      </c>
    </row>
    <row r="1100" spans="1:16" x14ac:dyDescent="0.35">
      <c r="A1100" s="159"/>
      <c r="B1100" s="181" t="s">
        <v>624</v>
      </c>
      <c r="C1100" s="65" t="s">
        <v>150</v>
      </c>
      <c r="D1100" s="371"/>
      <c r="E1100" s="380"/>
      <c r="F1100" s="380"/>
      <c r="G1100" s="355">
        <v>5000</v>
      </c>
      <c r="H1100" s="536">
        <v>1500</v>
      </c>
      <c r="I1100" s="536">
        <f>ROUND([1]!Table32353[[#This Row],[Giá đất ở điều chỉnh, bổ sung]]*0.7,0)</f>
        <v>1050</v>
      </c>
      <c r="J1100" s="373" t="e">
        <f>[1]!Table32353[[#This Row],[Giá đất ở điều chỉnh, bổ sung]]/[1]!Table32353[[#This Row],[Mức giá theo Quyết định 46/2019/ QĐ-UBND]]</f>
        <v>#DIV/0!</v>
      </c>
      <c r="K1100" s="537"/>
      <c r="L1100" s="537"/>
      <c r="M1100" s="544" t="s">
        <v>1453</v>
      </c>
      <c r="N1100" s="434"/>
      <c r="O1100" s="434"/>
      <c r="P1100" s="245"/>
    </row>
    <row r="1101" spans="1:16" x14ac:dyDescent="0.35">
      <c r="A1101" s="159"/>
      <c r="B1101" s="359" t="s">
        <v>626</v>
      </c>
      <c r="C1101" s="65" t="s">
        <v>1454</v>
      </c>
      <c r="D1101" s="371"/>
      <c r="E1101" s="380"/>
      <c r="F1101" s="380"/>
      <c r="G1101" s="355">
        <v>4500</v>
      </c>
      <c r="H1101" s="536">
        <v>1200</v>
      </c>
      <c r="I1101" s="536">
        <f>ROUND([1]!Table32353[[#This Row],[Giá đất ở điều chỉnh, bổ sung]]*0.7,0)</f>
        <v>840</v>
      </c>
      <c r="J1101" s="373" t="e">
        <f>[1]!Table32353[[#This Row],[Giá đất ở điều chỉnh, bổ sung]]/[1]!Table32353[[#This Row],[Mức giá theo Quyết định 46/2019/ QĐ-UBND]]</f>
        <v>#DIV/0!</v>
      </c>
      <c r="K1101" s="537"/>
      <c r="L1101" s="537"/>
      <c r="M1101" s="544" t="s">
        <v>1455</v>
      </c>
      <c r="N1101" s="154"/>
      <c r="O1101" s="154"/>
      <c r="P1101" s="245"/>
    </row>
    <row r="1102" spans="1:16" ht="30" x14ac:dyDescent="0.35">
      <c r="A1102" s="159"/>
      <c r="B1102" s="392" t="s">
        <v>1456</v>
      </c>
      <c r="C1102" s="529" t="s">
        <v>1457</v>
      </c>
      <c r="D1102" s="530"/>
      <c r="E1102" s="380">
        <f>[1]!Table32353[[#This Row],[Mức giá theo Quyết định 46/2019/ QĐ-UBND]]*1.1</f>
        <v>0</v>
      </c>
      <c r="F1102" s="380"/>
      <c r="G1102" s="127"/>
      <c r="H1102" s="536"/>
      <c r="I1102" s="536"/>
      <c r="J1102" s="373"/>
      <c r="K1102" s="537"/>
      <c r="L1102" s="537"/>
      <c r="M1102" s="532"/>
      <c r="N1102" s="184"/>
      <c r="O1102" s="184"/>
      <c r="P1102" s="533"/>
    </row>
    <row r="1103" spans="1:16" x14ac:dyDescent="0.35">
      <c r="A1103" s="159"/>
      <c r="B1103" s="180">
        <v>1</v>
      </c>
      <c r="C1103" s="534" t="s">
        <v>1458</v>
      </c>
      <c r="D1103" s="535">
        <v>10200</v>
      </c>
      <c r="E1103" s="380">
        <f>[1]!Table32353[[#This Row],[Mức giá theo Quyết định 46/2019/ QĐ-UBND]]*1.1</f>
        <v>11220</v>
      </c>
      <c r="F1103" s="380">
        <f>[1]!Table32353[[#This Row],[Mức giá theo Quyết định 46/2019/ QĐ-UBND]]*1.3</f>
        <v>13260</v>
      </c>
      <c r="G1103" s="127">
        <v>40800</v>
      </c>
      <c r="H1103" s="536">
        <f>ROUND([1]!Table32353[[#This Row],[Mức giá theo Quyết định 46/2019/ QĐ-UBND]]*1.3,-2)</f>
        <v>13300</v>
      </c>
      <c r="I1103" s="536">
        <f>ROUND([1]!Table32353[[#This Row],[Giá đất ở điều chỉnh, bổ sung]]*0.7,0)</f>
        <v>9310</v>
      </c>
      <c r="J1103" s="373">
        <f>[1]!Table32353[[#This Row],[Giá đất ở điều chỉnh, bổ sung]]/[1]!Table32353[[#This Row],[Mức giá theo Quyết định 46/2019/ QĐ-UBND]]</f>
        <v>1.303921568627451</v>
      </c>
      <c r="K1103" s="537"/>
      <c r="L1103" s="537">
        <f>[1]!Table32353[[#This Row],[Giá đất ở điều chỉnh, bổ sung]]/[1]!Table32353[[#This Row],[Mức giá theo Quyết định 46/2019/ QĐ-UBND]]</f>
        <v>1.303921568627451</v>
      </c>
      <c r="M1103" s="538"/>
      <c r="N1103" s="184"/>
      <c r="O1103" s="184"/>
      <c r="P1103" s="539"/>
    </row>
    <row r="1104" spans="1:16" x14ac:dyDescent="0.35">
      <c r="A1104" s="159"/>
      <c r="B1104" s="180">
        <v>2</v>
      </c>
      <c r="C1104" s="534" t="s">
        <v>1459</v>
      </c>
      <c r="D1104" s="535">
        <v>8500</v>
      </c>
      <c r="E1104" s="380">
        <f>[1]!Table32353[[#This Row],[Mức giá theo Quyết định 46/2019/ QĐ-UBND]]*1.1</f>
        <v>9350</v>
      </c>
      <c r="F1104" s="380">
        <f>[1]!Table32353[[#This Row],[Mức giá theo Quyết định 46/2019/ QĐ-UBND]]*1.3</f>
        <v>11050</v>
      </c>
      <c r="G1104" s="127">
        <v>34000</v>
      </c>
      <c r="H1104" s="536">
        <f>ROUND([1]!Table32353[[#This Row],[Mức giá theo Quyết định 46/2019/ QĐ-UBND]]*1.3,-2)</f>
        <v>11100</v>
      </c>
      <c r="I1104" s="536">
        <f>ROUND([1]!Table32353[[#This Row],[Giá đất ở điều chỉnh, bổ sung]]*0.7,0)</f>
        <v>7770</v>
      </c>
      <c r="J1104" s="373">
        <f>[1]!Table32353[[#This Row],[Giá đất ở điều chỉnh, bổ sung]]/[1]!Table32353[[#This Row],[Mức giá theo Quyết định 46/2019/ QĐ-UBND]]</f>
        <v>1.3058823529411765</v>
      </c>
      <c r="K1104" s="537"/>
      <c r="L1104" s="537">
        <f>[1]!Table32353[[#This Row],[Giá đất ở điều chỉnh, bổ sung]]/[1]!Table32353[[#This Row],[Mức giá theo Quyết định 46/2019/ QĐ-UBND]]</f>
        <v>1.3058823529411765</v>
      </c>
      <c r="M1104" s="538"/>
      <c r="N1104" s="184"/>
      <c r="O1104" s="184"/>
      <c r="P1104" s="539"/>
    </row>
    <row r="1105" spans="1:16" ht="31" x14ac:dyDescent="0.35">
      <c r="A1105" s="159"/>
      <c r="B1105" s="180">
        <v>3</v>
      </c>
      <c r="C1105" s="534" t="s">
        <v>1460</v>
      </c>
      <c r="D1105" s="535">
        <v>7200</v>
      </c>
      <c r="E1105" s="380">
        <f>[1]!Table32353[[#This Row],[Mức giá theo Quyết định 46/2019/ QĐ-UBND]]*1.1</f>
        <v>7920.0000000000009</v>
      </c>
      <c r="F1105" s="380">
        <f>[1]!Table32353[[#This Row],[Mức giá theo Quyết định 46/2019/ QĐ-UBND]]*1.3</f>
        <v>9360</v>
      </c>
      <c r="G1105" s="127">
        <v>28800</v>
      </c>
      <c r="H1105" s="536">
        <f>ROUND([1]!Table32353[[#This Row],[Mức giá theo Quyết định 46/2019/ QĐ-UBND]]*1.3,-2)</f>
        <v>9400</v>
      </c>
      <c r="I1105" s="536">
        <f>ROUND([1]!Table32353[[#This Row],[Giá đất ở điều chỉnh, bổ sung]]*0.7,0)</f>
        <v>6580</v>
      </c>
      <c r="J1105" s="373">
        <f>[1]!Table32353[[#This Row],[Giá đất ở điều chỉnh, bổ sung]]/[1]!Table32353[[#This Row],[Mức giá theo Quyết định 46/2019/ QĐ-UBND]]</f>
        <v>1.3055555555555556</v>
      </c>
      <c r="K1105" s="537"/>
      <c r="L1105" s="537">
        <f>[1]!Table32353[[#This Row],[Giá đất ở điều chỉnh, bổ sung]]/[1]!Table32353[[#This Row],[Mức giá theo Quyết định 46/2019/ QĐ-UBND]]</f>
        <v>1.3055555555555556</v>
      </c>
      <c r="M1105" s="538"/>
      <c r="N1105" s="184"/>
      <c r="O1105" s="184"/>
      <c r="P1105" s="539"/>
    </row>
    <row r="1106" spans="1:16" x14ac:dyDescent="0.35">
      <c r="A1106" s="159"/>
      <c r="B1106" s="180"/>
      <c r="C1106" s="529" t="s">
        <v>16</v>
      </c>
      <c r="D1106" s="530"/>
      <c r="E1106" s="380">
        <f>[1]!Table32353[[#This Row],[Mức giá theo Quyết định 46/2019/ QĐ-UBND]]*1.1</f>
        <v>0</v>
      </c>
      <c r="F1106" s="380"/>
      <c r="G1106" s="127"/>
      <c r="H1106" s="536"/>
      <c r="I1106" s="536"/>
      <c r="J1106" s="373"/>
      <c r="K1106" s="537"/>
      <c r="L1106" s="537"/>
      <c r="M1106" s="538"/>
      <c r="N1106" s="184"/>
      <c r="O1106" s="184"/>
      <c r="P1106" s="539"/>
    </row>
    <row r="1107" spans="1:16" x14ac:dyDescent="0.35">
      <c r="A1107" s="159"/>
      <c r="B1107" s="180">
        <v>1</v>
      </c>
      <c r="C1107" s="534" t="s">
        <v>1461</v>
      </c>
      <c r="D1107" s="535"/>
      <c r="E1107" s="380">
        <f>[1]!Table32353[[#This Row],[Mức giá theo Quyết định 46/2019/ QĐ-UBND]]*1.1</f>
        <v>0</v>
      </c>
      <c r="F1107" s="380"/>
      <c r="G1107" s="127"/>
      <c r="H1107" s="536"/>
      <c r="I1107" s="536"/>
      <c r="J1107" s="373"/>
      <c r="K1107" s="537"/>
      <c r="L1107" s="537"/>
      <c r="M1107" s="538"/>
      <c r="N1107" s="184"/>
      <c r="O1107" s="184"/>
      <c r="P1107" s="539"/>
    </row>
    <row r="1108" spans="1:16" x14ac:dyDescent="0.35">
      <c r="A1108" s="159"/>
      <c r="B1108" s="180" t="s">
        <v>67</v>
      </c>
      <c r="C1108" s="534" t="s">
        <v>1462</v>
      </c>
      <c r="D1108" s="535">
        <v>3600</v>
      </c>
      <c r="E1108" s="380">
        <f>[1]!Table32353[[#This Row],[Mức giá theo Quyết định 46/2019/ QĐ-UBND]]*1.1</f>
        <v>3960.0000000000005</v>
      </c>
      <c r="F1108" s="380">
        <f>[1]!Table32353[[#This Row],[Mức giá theo Quyết định 46/2019/ QĐ-UBND]]*1.3</f>
        <v>4680</v>
      </c>
      <c r="G1108" s="127">
        <v>14400</v>
      </c>
      <c r="H1108" s="536">
        <f>ROUND([1]!Table32353[[#This Row],[Mức giá theo Quyết định 46/2019/ QĐ-UBND]]*1.3,-2)</f>
        <v>4700</v>
      </c>
      <c r="I1108" s="536">
        <f>ROUND([1]!Table32353[[#This Row],[Giá đất ở điều chỉnh, bổ sung]]*0.7,0)</f>
        <v>3290</v>
      </c>
      <c r="J1108" s="373">
        <f>[1]!Table32353[[#This Row],[Giá đất ở điều chỉnh, bổ sung]]/[1]!Table32353[[#This Row],[Mức giá theo Quyết định 46/2019/ QĐ-UBND]]</f>
        <v>1.3055555555555556</v>
      </c>
      <c r="K1108" s="537"/>
      <c r="L1108" s="537">
        <f>[1]!Table32353[[#This Row],[Giá đất ở điều chỉnh, bổ sung]]/[1]!Table32353[[#This Row],[Mức giá theo Quyết định 46/2019/ QĐ-UBND]]</f>
        <v>1.3055555555555556</v>
      </c>
      <c r="M1108" s="538"/>
      <c r="N1108" s="184"/>
      <c r="O1108" s="184"/>
      <c r="P1108" s="539"/>
    </row>
    <row r="1109" spans="1:16" x14ac:dyDescent="0.35">
      <c r="A1109" s="159"/>
      <c r="B1109" s="180" t="s">
        <v>69</v>
      </c>
      <c r="C1109" s="534" t="s">
        <v>1463</v>
      </c>
      <c r="D1109" s="535">
        <v>3000</v>
      </c>
      <c r="E1109" s="380">
        <f>[1]!Table32353[[#This Row],[Mức giá theo Quyết định 46/2019/ QĐ-UBND]]*1.1</f>
        <v>3300.0000000000005</v>
      </c>
      <c r="F1109" s="380">
        <f>[1]!Table32353[[#This Row],[Mức giá theo Quyết định 46/2019/ QĐ-UBND]]*1.3</f>
        <v>3900</v>
      </c>
      <c r="G1109" s="127">
        <v>12000</v>
      </c>
      <c r="H1109" s="536">
        <f>ROUND([1]!Table32353[[#This Row],[Mức giá theo Quyết định 46/2019/ QĐ-UBND]]*1.3,-2)</f>
        <v>3900</v>
      </c>
      <c r="I1109" s="536">
        <f>ROUND([1]!Table32353[[#This Row],[Giá đất ở điều chỉnh, bổ sung]]*0.7,0)</f>
        <v>2730</v>
      </c>
      <c r="J1109" s="373">
        <f>[1]!Table32353[[#This Row],[Giá đất ở điều chỉnh, bổ sung]]/[1]!Table32353[[#This Row],[Mức giá theo Quyết định 46/2019/ QĐ-UBND]]</f>
        <v>1.3</v>
      </c>
      <c r="K1109" s="537"/>
      <c r="L1109" s="537">
        <f>[1]!Table32353[[#This Row],[Giá đất ở điều chỉnh, bổ sung]]/[1]!Table32353[[#This Row],[Mức giá theo Quyết định 46/2019/ QĐ-UBND]]</f>
        <v>1.3</v>
      </c>
      <c r="M1109" s="538"/>
      <c r="N1109" s="184"/>
      <c r="O1109" s="184"/>
      <c r="P1109" s="539"/>
    </row>
    <row r="1110" spans="1:16" ht="46.5" x14ac:dyDescent="0.35">
      <c r="A1110" s="159"/>
      <c r="B1110" s="180">
        <v>2</v>
      </c>
      <c r="C1110" s="534" t="s">
        <v>1464</v>
      </c>
      <c r="D1110" s="535">
        <v>3600</v>
      </c>
      <c r="E1110" s="380">
        <f>[1]!Table32353[[#This Row],[Mức giá theo Quyết định 46/2019/ QĐ-UBND]]*1.1</f>
        <v>3960.0000000000005</v>
      </c>
      <c r="F1110" s="380">
        <f>[1]!Table32353[[#This Row],[Mức giá theo Quyết định 46/2019/ QĐ-UBND]]*1.3</f>
        <v>4680</v>
      </c>
      <c r="G1110" s="127">
        <v>14400</v>
      </c>
      <c r="H1110" s="536">
        <f>ROUND([1]!Table32353[[#This Row],[Mức giá theo Quyết định 46/2019/ QĐ-UBND]]*1.3,-2)</f>
        <v>4700</v>
      </c>
      <c r="I1110" s="536">
        <f>ROUND([1]!Table32353[[#This Row],[Giá đất ở điều chỉnh, bổ sung]]*0.7,0)</f>
        <v>3290</v>
      </c>
      <c r="J1110" s="373">
        <f>[1]!Table32353[[#This Row],[Giá đất ở điều chỉnh, bổ sung]]/[1]!Table32353[[#This Row],[Mức giá theo Quyết định 46/2019/ QĐ-UBND]]</f>
        <v>1.3055555555555556</v>
      </c>
      <c r="K1110" s="537"/>
      <c r="L1110" s="537">
        <f>[1]!Table32353[[#This Row],[Giá đất ở điều chỉnh, bổ sung]]/[1]!Table32353[[#This Row],[Mức giá theo Quyết định 46/2019/ QĐ-UBND]]</f>
        <v>1.3055555555555556</v>
      </c>
      <c r="M1110" s="538"/>
      <c r="N1110" s="184"/>
      <c r="O1110" s="184"/>
      <c r="P1110" s="539"/>
    </row>
    <row r="1111" spans="1:16" ht="31" x14ac:dyDescent="0.35">
      <c r="A1111" s="159"/>
      <c r="B1111" s="180">
        <v>3</v>
      </c>
      <c r="C1111" s="534" t="s">
        <v>1465</v>
      </c>
      <c r="D1111" s="535"/>
      <c r="E1111" s="380">
        <f>[1]!Table32353[[#This Row],[Mức giá theo Quyết định 46/2019/ QĐ-UBND]]*1.1</f>
        <v>0</v>
      </c>
      <c r="F1111" s="380"/>
      <c r="G1111" s="127"/>
      <c r="H1111" s="536"/>
      <c r="I1111" s="536"/>
      <c r="J1111" s="373"/>
      <c r="K1111" s="537"/>
      <c r="L1111" s="537"/>
      <c r="M1111" s="538" t="s">
        <v>1466</v>
      </c>
      <c r="N1111" s="184"/>
      <c r="O1111" s="184"/>
      <c r="P1111" s="539" t="s">
        <v>5503</v>
      </c>
    </row>
    <row r="1112" spans="1:16" x14ac:dyDescent="0.35">
      <c r="A1112" s="159"/>
      <c r="B1112" s="180" t="s">
        <v>83</v>
      </c>
      <c r="C1112" s="534" t="s">
        <v>204</v>
      </c>
      <c r="D1112" s="535">
        <v>3000</v>
      </c>
      <c r="E1112" s="380">
        <f>[1]!Table32353[[#This Row],[Mức giá theo Quyết định 46/2019/ QĐ-UBND]]*1.1</f>
        <v>3300.0000000000005</v>
      </c>
      <c r="F1112" s="380">
        <f>[1]!Table32353[[#This Row],[Mức giá theo Quyết định 46/2019/ QĐ-UBND]]*1.3</f>
        <v>3900</v>
      </c>
      <c r="G1112" s="127">
        <v>12000</v>
      </c>
      <c r="H1112" s="536">
        <f>ROUND([1]!Table32353[[#This Row],[Mức giá theo Quyết định 46/2019/ QĐ-UBND]]*1.3,-2)</f>
        <v>3900</v>
      </c>
      <c r="I1112" s="536">
        <f>ROUND([1]!Table32353[[#This Row],[Giá đất ở điều chỉnh, bổ sung]]*0.7,0)</f>
        <v>2730</v>
      </c>
      <c r="J1112" s="373">
        <f>[1]!Table32353[[#This Row],[Giá đất ở điều chỉnh, bổ sung]]/[1]!Table32353[[#This Row],[Mức giá theo Quyết định 46/2019/ QĐ-UBND]]</f>
        <v>1.3</v>
      </c>
      <c r="K1112" s="537"/>
      <c r="L1112" s="537">
        <f>[1]!Table32353[[#This Row],[Giá đất ở điều chỉnh, bổ sung]]/[1]!Table32353[[#This Row],[Mức giá theo Quyết định 46/2019/ QĐ-UBND]]</f>
        <v>1.3</v>
      </c>
      <c r="M1112" s="538"/>
      <c r="N1112" s="184"/>
      <c r="O1112" s="184"/>
      <c r="P1112" s="539"/>
    </row>
    <row r="1113" spans="1:16" x14ac:dyDescent="0.35">
      <c r="A1113" s="159"/>
      <c r="B1113" s="180" t="s">
        <v>84</v>
      </c>
      <c r="C1113" s="534" t="s">
        <v>1467</v>
      </c>
      <c r="D1113" s="535">
        <v>2500</v>
      </c>
      <c r="E1113" s="380">
        <f>[1]!Table32353[[#This Row],[Mức giá theo Quyết định 46/2019/ QĐ-UBND]]*1.1</f>
        <v>2750</v>
      </c>
      <c r="F1113" s="380">
        <f>[1]!Table32353[[#This Row],[Mức giá theo Quyết định 46/2019/ QĐ-UBND]]*1.3</f>
        <v>3250</v>
      </c>
      <c r="G1113" s="127">
        <v>10000</v>
      </c>
      <c r="H1113" s="536">
        <f>ROUND([1]!Table32353[[#This Row],[Mức giá theo Quyết định 46/2019/ QĐ-UBND]]*1.3,-2)</f>
        <v>3300</v>
      </c>
      <c r="I1113" s="536">
        <f>ROUND([1]!Table32353[[#This Row],[Giá đất ở điều chỉnh, bổ sung]]*0.7,0)</f>
        <v>2310</v>
      </c>
      <c r="J1113" s="373">
        <f>[1]!Table32353[[#This Row],[Giá đất ở điều chỉnh, bổ sung]]/[1]!Table32353[[#This Row],[Mức giá theo Quyết định 46/2019/ QĐ-UBND]]</f>
        <v>1.32</v>
      </c>
      <c r="K1113" s="537"/>
      <c r="L1113" s="537">
        <f>[1]!Table32353[[#This Row],[Giá đất ở điều chỉnh, bổ sung]]/[1]!Table32353[[#This Row],[Mức giá theo Quyết định 46/2019/ QĐ-UBND]]</f>
        <v>1.32</v>
      </c>
      <c r="M1113" s="538"/>
      <c r="N1113" s="184"/>
      <c r="O1113" s="184"/>
      <c r="P1113" s="539"/>
    </row>
    <row r="1114" spans="1:16" x14ac:dyDescent="0.35">
      <c r="A1114" s="159"/>
      <c r="B1114" s="180">
        <v>4</v>
      </c>
      <c r="C1114" s="534" t="s">
        <v>1468</v>
      </c>
      <c r="D1114" s="535"/>
      <c r="E1114" s="380">
        <f>[1]!Table32353[[#This Row],[Mức giá theo Quyết định 46/2019/ QĐ-UBND]]*1.1</f>
        <v>0</v>
      </c>
      <c r="F1114" s="380"/>
      <c r="G1114" s="127"/>
      <c r="H1114" s="536"/>
      <c r="I1114" s="536"/>
      <c r="J1114" s="373"/>
      <c r="K1114" s="537"/>
      <c r="L1114" s="537"/>
      <c r="M1114" s="538"/>
      <c r="N1114" s="184"/>
      <c r="O1114" s="184"/>
      <c r="P1114" s="539"/>
    </row>
    <row r="1115" spans="1:16" x14ac:dyDescent="0.35">
      <c r="A1115" s="159"/>
      <c r="B1115" s="180" t="s">
        <v>31</v>
      </c>
      <c r="C1115" s="534" t="s">
        <v>1469</v>
      </c>
      <c r="D1115" s="535">
        <v>2500</v>
      </c>
      <c r="E1115" s="380">
        <f>[1]!Table32353[[#This Row],[Mức giá theo Quyết định 46/2019/ QĐ-UBND]]*1.1</f>
        <v>2750</v>
      </c>
      <c r="F1115" s="380">
        <f>[1]!Table32353[[#This Row],[Mức giá theo Quyết định 46/2019/ QĐ-UBND]]*1.3</f>
        <v>3250</v>
      </c>
      <c r="G1115" s="127">
        <v>10000</v>
      </c>
      <c r="H1115" s="536">
        <f>ROUND([1]!Table32353[[#This Row],[Mức giá theo Quyết định 46/2019/ QĐ-UBND]]*1.3,-2)</f>
        <v>3300</v>
      </c>
      <c r="I1115" s="536">
        <f>ROUND([1]!Table32353[[#This Row],[Giá đất ở điều chỉnh, bổ sung]]*0.7,0)</f>
        <v>2310</v>
      </c>
      <c r="J1115" s="373">
        <f>[1]!Table32353[[#This Row],[Giá đất ở điều chỉnh, bổ sung]]/[1]!Table32353[[#This Row],[Mức giá theo Quyết định 46/2019/ QĐ-UBND]]</f>
        <v>1.32</v>
      </c>
      <c r="K1115" s="537"/>
      <c r="L1115" s="537">
        <f>[1]!Table32353[[#This Row],[Giá đất ở điều chỉnh, bổ sung]]/[1]!Table32353[[#This Row],[Mức giá theo Quyết định 46/2019/ QĐ-UBND]]</f>
        <v>1.32</v>
      </c>
      <c r="M1115" s="538"/>
      <c r="N1115" s="184"/>
      <c r="O1115" s="184"/>
      <c r="P1115" s="539"/>
    </row>
    <row r="1116" spans="1:16" x14ac:dyDescent="0.35">
      <c r="A1116" s="159"/>
      <c r="B1116" s="180">
        <v>5</v>
      </c>
      <c r="C1116" s="534" t="s">
        <v>1470</v>
      </c>
      <c r="D1116" s="535"/>
      <c r="E1116" s="380">
        <f>[1]!Table32353[[#This Row],[Mức giá theo Quyết định 46/2019/ QĐ-UBND]]*1.1</f>
        <v>0</v>
      </c>
      <c r="F1116" s="380"/>
      <c r="G1116" s="127"/>
      <c r="H1116" s="536"/>
      <c r="I1116" s="536"/>
      <c r="J1116" s="373"/>
      <c r="K1116" s="537"/>
      <c r="L1116" s="537"/>
      <c r="M1116" s="538"/>
      <c r="N1116" s="184"/>
      <c r="O1116" s="184"/>
      <c r="P1116" s="539"/>
    </row>
    <row r="1117" spans="1:16" x14ac:dyDescent="0.35">
      <c r="A1117" s="159"/>
      <c r="B1117" s="180" t="s">
        <v>509</v>
      </c>
      <c r="C1117" s="534" t="s">
        <v>1471</v>
      </c>
      <c r="D1117" s="535">
        <v>3600</v>
      </c>
      <c r="E1117" s="380">
        <f>[1]!Table32353[[#This Row],[Mức giá theo Quyết định 46/2019/ QĐ-UBND]]*1.1</f>
        <v>3960.0000000000005</v>
      </c>
      <c r="F1117" s="380">
        <f>[1]!Table32353[[#This Row],[Mức giá theo Quyết định 46/2019/ QĐ-UBND]]*1.3</f>
        <v>4680</v>
      </c>
      <c r="G1117" s="127">
        <v>14400</v>
      </c>
      <c r="H1117" s="536">
        <f>ROUND([1]!Table32353[[#This Row],[Mức giá theo Quyết định 46/2019/ QĐ-UBND]]*1.3,-2)</f>
        <v>4700</v>
      </c>
      <c r="I1117" s="536">
        <f>ROUND([1]!Table32353[[#This Row],[Giá đất ở điều chỉnh, bổ sung]]*0.7,0)</f>
        <v>3290</v>
      </c>
      <c r="J1117" s="373">
        <f>[1]!Table32353[[#This Row],[Giá đất ở điều chỉnh, bổ sung]]/[1]!Table32353[[#This Row],[Mức giá theo Quyết định 46/2019/ QĐ-UBND]]</f>
        <v>1.3055555555555556</v>
      </c>
      <c r="K1117" s="537"/>
      <c r="L1117" s="537">
        <f>[1]!Table32353[[#This Row],[Giá đất ở điều chỉnh, bổ sung]]/[1]!Table32353[[#This Row],[Mức giá theo Quyết định 46/2019/ QĐ-UBND]]</f>
        <v>1.3055555555555556</v>
      </c>
      <c r="M1117" s="538"/>
      <c r="N1117" s="184"/>
      <c r="O1117" s="184"/>
      <c r="P1117" s="539"/>
    </row>
    <row r="1118" spans="1:16" x14ac:dyDescent="0.35">
      <c r="A1118" s="159"/>
      <c r="B1118" s="180" t="s">
        <v>511</v>
      </c>
      <c r="C1118" s="534" t="s">
        <v>1472</v>
      </c>
      <c r="D1118" s="535">
        <v>3000</v>
      </c>
      <c r="E1118" s="380">
        <f>[1]!Table32353[[#This Row],[Mức giá theo Quyết định 46/2019/ QĐ-UBND]]*1.1</f>
        <v>3300.0000000000005</v>
      </c>
      <c r="F1118" s="380">
        <f>[1]!Table32353[[#This Row],[Mức giá theo Quyết định 46/2019/ QĐ-UBND]]*1.3</f>
        <v>3900</v>
      </c>
      <c r="G1118" s="127">
        <v>12000</v>
      </c>
      <c r="H1118" s="536">
        <f>ROUND([1]!Table32353[[#This Row],[Mức giá theo Quyết định 46/2019/ QĐ-UBND]]*1.3,-2)</f>
        <v>3900</v>
      </c>
      <c r="I1118" s="536">
        <f>ROUND([1]!Table32353[[#This Row],[Giá đất ở điều chỉnh, bổ sung]]*0.7,0)</f>
        <v>2730</v>
      </c>
      <c r="J1118" s="373">
        <f>[1]!Table32353[[#This Row],[Giá đất ở điều chỉnh, bổ sung]]/[1]!Table32353[[#This Row],[Mức giá theo Quyết định 46/2019/ QĐ-UBND]]</f>
        <v>1.3</v>
      </c>
      <c r="K1118" s="537"/>
      <c r="L1118" s="537">
        <f>[1]!Table32353[[#This Row],[Giá đất ở điều chỉnh, bổ sung]]/[1]!Table32353[[#This Row],[Mức giá theo Quyết định 46/2019/ QĐ-UBND]]</f>
        <v>1.3</v>
      </c>
      <c r="M1118" s="538"/>
      <c r="N1118" s="184"/>
      <c r="O1118" s="184"/>
      <c r="P1118" s="539"/>
    </row>
    <row r="1119" spans="1:16" x14ac:dyDescent="0.35">
      <c r="A1119" s="159"/>
      <c r="B1119" s="180">
        <v>6</v>
      </c>
      <c r="C1119" s="534" t="s">
        <v>1473</v>
      </c>
      <c r="D1119" s="535">
        <v>2500</v>
      </c>
      <c r="E1119" s="380">
        <f>[1]!Table32353[[#This Row],[Mức giá theo Quyết định 46/2019/ QĐ-UBND]]*1.1</f>
        <v>2750</v>
      </c>
      <c r="F1119" s="380">
        <f>[1]!Table32353[[#This Row],[Mức giá theo Quyết định 46/2019/ QĐ-UBND]]*1.3</f>
        <v>3250</v>
      </c>
      <c r="G1119" s="127">
        <v>10000</v>
      </c>
      <c r="H1119" s="536">
        <f>ROUND([1]!Table32353[[#This Row],[Mức giá theo Quyết định 46/2019/ QĐ-UBND]]*1.3,-2)</f>
        <v>3300</v>
      </c>
      <c r="I1119" s="536">
        <f>ROUND([1]!Table32353[[#This Row],[Giá đất ở điều chỉnh, bổ sung]]*0.7,0)</f>
        <v>2310</v>
      </c>
      <c r="J1119" s="373">
        <f>[1]!Table32353[[#This Row],[Giá đất ở điều chỉnh, bổ sung]]/[1]!Table32353[[#This Row],[Mức giá theo Quyết định 46/2019/ QĐ-UBND]]</f>
        <v>1.32</v>
      </c>
      <c r="K1119" s="537"/>
      <c r="L1119" s="537">
        <f>[1]!Table32353[[#This Row],[Giá đất ở điều chỉnh, bổ sung]]/[1]!Table32353[[#This Row],[Mức giá theo Quyết định 46/2019/ QĐ-UBND]]</f>
        <v>1.32</v>
      </c>
      <c r="M1119" s="538" t="s">
        <v>1474</v>
      </c>
      <c r="N1119" s="184"/>
      <c r="O1119" s="184"/>
      <c r="P1119" s="539" t="s">
        <v>5502</v>
      </c>
    </row>
    <row r="1120" spans="1:16" ht="42" x14ac:dyDescent="0.35">
      <c r="A1120" s="159"/>
      <c r="B1120" s="180">
        <v>7</v>
      </c>
      <c r="C1120" s="534" t="s">
        <v>1475</v>
      </c>
      <c r="D1120" s="535">
        <v>2300</v>
      </c>
      <c r="E1120" s="380">
        <f>[1]!Table32353[[#This Row],[Mức giá theo Quyết định 46/2019/ QĐ-UBND]]*1.1</f>
        <v>2530</v>
      </c>
      <c r="F1120" s="380">
        <f>[1]!Table32353[[#This Row],[Mức giá theo Quyết định 46/2019/ QĐ-UBND]]*1.3</f>
        <v>2990</v>
      </c>
      <c r="G1120" s="127">
        <v>9200</v>
      </c>
      <c r="H1120" s="536">
        <f>ROUND([1]!Table32353[[#This Row],[Mức giá theo Quyết định 46/2019/ QĐ-UBND]]*1.3,-2)</f>
        <v>3000</v>
      </c>
      <c r="I1120" s="536">
        <f>ROUND([1]!Table32353[[#This Row],[Giá đất ở điều chỉnh, bổ sung]]*0.7,0)</f>
        <v>2100</v>
      </c>
      <c r="J1120" s="373">
        <f>[1]!Table32353[[#This Row],[Giá đất ở điều chỉnh, bổ sung]]/[1]!Table32353[[#This Row],[Mức giá theo Quyết định 46/2019/ QĐ-UBND]]</f>
        <v>1.3043478260869565</v>
      </c>
      <c r="K1120" s="537"/>
      <c r="L1120" s="537">
        <f>[1]!Table32353[[#This Row],[Giá đất ở điều chỉnh, bổ sung]]/[1]!Table32353[[#This Row],[Mức giá theo Quyết định 46/2019/ QĐ-UBND]]</f>
        <v>1.3043478260869565</v>
      </c>
      <c r="M1120" s="538" t="s">
        <v>1476</v>
      </c>
      <c r="N1120" s="184"/>
      <c r="O1120" s="184"/>
      <c r="P1120" s="539" t="s">
        <v>5368</v>
      </c>
    </row>
    <row r="1121" spans="1:16" ht="31" x14ac:dyDescent="0.35">
      <c r="A1121" s="159"/>
      <c r="B1121" s="180">
        <v>8</v>
      </c>
      <c r="C1121" s="534" t="s">
        <v>1477</v>
      </c>
      <c r="D1121" s="535">
        <v>3000</v>
      </c>
      <c r="E1121" s="380">
        <f>[1]!Table32353[[#This Row],[Mức giá theo Quyết định 46/2019/ QĐ-UBND]]*1.1</f>
        <v>3300.0000000000005</v>
      </c>
      <c r="F1121" s="380">
        <f>[1]!Table32353[[#This Row],[Mức giá theo Quyết định 46/2019/ QĐ-UBND]]*1.3</f>
        <v>3900</v>
      </c>
      <c r="G1121" s="127">
        <v>12000</v>
      </c>
      <c r="H1121" s="536">
        <f>ROUND([1]!Table32353[[#This Row],[Mức giá theo Quyết định 46/2019/ QĐ-UBND]]*1.3,-2)</f>
        <v>3900</v>
      </c>
      <c r="I1121" s="536">
        <f>ROUND([1]!Table32353[[#This Row],[Giá đất ở điều chỉnh, bổ sung]]*0.7,0)</f>
        <v>2730</v>
      </c>
      <c r="J1121" s="373">
        <f>[1]!Table32353[[#This Row],[Giá đất ở điều chỉnh, bổ sung]]/[1]!Table32353[[#This Row],[Mức giá theo Quyết định 46/2019/ QĐ-UBND]]</f>
        <v>1.3</v>
      </c>
      <c r="K1121" s="537"/>
      <c r="L1121" s="537">
        <f>[1]!Table32353[[#This Row],[Giá đất ở điều chỉnh, bổ sung]]/[1]!Table32353[[#This Row],[Mức giá theo Quyết định 46/2019/ QĐ-UBND]]</f>
        <v>1.3</v>
      </c>
      <c r="M1121" s="538"/>
      <c r="N1121" s="184"/>
      <c r="O1121" s="184"/>
      <c r="P1121" s="539"/>
    </row>
    <row r="1122" spans="1:16" x14ac:dyDescent="0.35">
      <c r="A1122" s="159"/>
      <c r="B1122" s="180">
        <v>9</v>
      </c>
      <c r="C1122" s="534" t="s">
        <v>5386</v>
      </c>
      <c r="D1122" s="535"/>
      <c r="E1122" s="380">
        <f>[1]!Table32353[[#This Row],[Mức giá theo Quyết định 46/2019/ QĐ-UBND]]*1.1</f>
        <v>0</v>
      </c>
      <c r="F1122" s="380"/>
      <c r="G1122" s="127"/>
      <c r="H1122" s="536"/>
      <c r="I1122" s="536"/>
      <c r="J1122" s="373"/>
      <c r="K1122" s="537"/>
      <c r="L1122" s="537"/>
      <c r="M1122" s="538"/>
      <c r="N1122" s="184"/>
      <c r="O1122" s="184"/>
      <c r="P1122" s="539"/>
    </row>
    <row r="1123" spans="1:16" ht="31" x14ac:dyDescent="0.35">
      <c r="A1123" s="159"/>
      <c r="B1123" s="180" t="s">
        <v>522</v>
      </c>
      <c r="C1123" s="534" t="s">
        <v>1478</v>
      </c>
      <c r="D1123" s="535">
        <v>3000</v>
      </c>
      <c r="E1123" s="380">
        <f>[1]!Table32353[[#This Row],[Mức giá theo Quyết định 46/2019/ QĐ-UBND]]*1.1</f>
        <v>3300.0000000000005</v>
      </c>
      <c r="F1123" s="380">
        <f>[1]!Table32353[[#This Row],[Mức giá theo Quyết định 46/2019/ QĐ-UBND]]*1.3</f>
        <v>3900</v>
      </c>
      <c r="G1123" s="127">
        <v>12000</v>
      </c>
      <c r="H1123" s="536">
        <f>ROUND([1]!Table32353[[#This Row],[Mức giá theo Quyết định 46/2019/ QĐ-UBND]]*1.3,-2)</f>
        <v>3900</v>
      </c>
      <c r="I1123" s="536">
        <f>ROUND([1]!Table32353[[#This Row],[Giá đất ở điều chỉnh, bổ sung]]*0.7,0)</f>
        <v>2730</v>
      </c>
      <c r="J1123" s="373">
        <f>[1]!Table32353[[#This Row],[Giá đất ở điều chỉnh, bổ sung]]/[1]!Table32353[[#This Row],[Mức giá theo Quyết định 46/2019/ QĐ-UBND]]</f>
        <v>1.3</v>
      </c>
      <c r="K1123" s="537"/>
      <c r="L1123" s="537">
        <f>[1]!Table32353[[#This Row],[Giá đất ở điều chỉnh, bổ sung]]/[1]!Table32353[[#This Row],[Mức giá theo Quyết định 46/2019/ QĐ-UBND]]</f>
        <v>1.3</v>
      </c>
      <c r="M1123" s="538"/>
      <c r="N1123" s="184"/>
      <c r="O1123" s="184"/>
      <c r="P1123" s="539"/>
    </row>
    <row r="1124" spans="1:16" ht="31" x14ac:dyDescent="0.35">
      <c r="A1124" s="159"/>
      <c r="B1124" s="180" t="s">
        <v>523</v>
      </c>
      <c r="C1124" s="534" t="s">
        <v>1479</v>
      </c>
      <c r="D1124" s="535">
        <v>2300</v>
      </c>
      <c r="E1124" s="380">
        <f>[1]!Table32353[[#This Row],[Mức giá theo Quyết định 46/2019/ QĐ-UBND]]*1.1</f>
        <v>2530</v>
      </c>
      <c r="F1124" s="380">
        <f>[1]!Table32353[[#This Row],[Mức giá theo Quyết định 46/2019/ QĐ-UBND]]*1.3</f>
        <v>2990</v>
      </c>
      <c r="G1124" s="127">
        <v>9200</v>
      </c>
      <c r="H1124" s="536">
        <f>ROUND([1]!Table32353[[#This Row],[Mức giá theo Quyết định 46/2019/ QĐ-UBND]]*1.3,-2)</f>
        <v>3000</v>
      </c>
      <c r="I1124" s="536">
        <f>ROUND([1]!Table32353[[#This Row],[Giá đất ở điều chỉnh, bổ sung]]*0.7,0)</f>
        <v>2100</v>
      </c>
      <c r="J1124" s="373">
        <f>[1]!Table32353[[#This Row],[Giá đất ở điều chỉnh, bổ sung]]/[1]!Table32353[[#This Row],[Mức giá theo Quyết định 46/2019/ QĐ-UBND]]</f>
        <v>1.3043478260869565</v>
      </c>
      <c r="K1124" s="537"/>
      <c r="L1124" s="537">
        <f>[1]!Table32353[[#This Row],[Giá đất ở điều chỉnh, bổ sung]]/[1]!Table32353[[#This Row],[Mức giá theo Quyết định 46/2019/ QĐ-UBND]]</f>
        <v>1.3043478260869565</v>
      </c>
      <c r="M1124" s="538" t="s">
        <v>1481</v>
      </c>
      <c r="N1124" s="184"/>
      <c r="O1124" s="184"/>
      <c r="P1124" s="539" t="s">
        <v>1480</v>
      </c>
    </row>
    <row r="1125" spans="1:16" ht="31" x14ac:dyDescent="0.35">
      <c r="A1125" s="159"/>
      <c r="B1125" s="180">
        <v>10</v>
      </c>
      <c r="C1125" s="534" t="s">
        <v>1482</v>
      </c>
      <c r="D1125" s="535"/>
      <c r="E1125" s="380">
        <f>[1]!Table32353[[#This Row],[Mức giá theo Quyết định 46/2019/ QĐ-UBND]]*1.1</f>
        <v>0</v>
      </c>
      <c r="F1125" s="380"/>
      <c r="G1125" s="127"/>
      <c r="H1125" s="536"/>
      <c r="I1125" s="536"/>
      <c r="J1125" s="373"/>
      <c r="K1125" s="537"/>
      <c r="L1125" s="537"/>
      <c r="M1125" s="538"/>
      <c r="N1125" s="184"/>
      <c r="O1125" s="184"/>
      <c r="P1125" s="539"/>
    </row>
    <row r="1126" spans="1:16" x14ac:dyDescent="0.35">
      <c r="A1126" s="159"/>
      <c r="B1126" s="180" t="s">
        <v>525</v>
      </c>
      <c r="C1126" s="534" t="s">
        <v>1469</v>
      </c>
      <c r="D1126" s="535">
        <v>3600</v>
      </c>
      <c r="E1126" s="380">
        <f>[1]!Table32353[[#This Row],[Mức giá theo Quyết định 46/2019/ QĐ-UBND]]*1.1</f>
        <v>3960.0000000000005</v>
      </c>
      <c r="F1126" s="380">
        <f>[1]!Table32353[[#This Row],[Mức giá theo Quyết định 46/2019/ QĐ-UBND]]*1.3</f>
        <v>4680</v>
      </c>
      <c r="G1126" s="127">
        <v>14400</v>
      </c>
      <c r="H1126" s="536">
        <f>ROUND([1]!Table32353[[#This Row],[Mức giá theo Quyết định 46/2019/ QĐ-UBND]]*1.3,-2)</f>
        <v>4700</v>
      </c>
      <c r="I1126" s="536">
        <f>ROUND([1]!Table32353[[#This Row],[Giá đất ở điều chỉnh, bổ sung]]*0.7,0)</f>
        <v>3290</v>
      </c>
      <c r="J1126" s="373">
        <f>[1]!Table32353[[#This Row],[Giá đất ở điều chỉnh, bổ sung]]/[1]!Table32353[[#This Row],[Mức giá theo Quyết định 46/2019/ QĐ-UBND]]</f>
        <v>1.3055555555555556</v>
      </c>
      <c r="K1126" s="537"/>
      <c r="L1126" s="537">
        <f>[1]!Table32353[[#This Row],[Giá đất ở điều chỉnh, bổ sung]]/[1]!Table32353[[#This Row],[Mức giá theo Quyết định 46/2019/ QĐ-UBND]]</f>
        <v>1.3055555555555556</v>
      </c>
      <c r="M1126" s="538"/>
      <c r="N1126" s="184"/>
      <c r="O1126" s="184"/>
      <c r="P1126" s="539"/>
    </row>
    <row r="1127" spans="1:16" ht="31" x14ac:dyDescent="0.35">
      <c r="A1127" s="159"/>
      <c r="B1127" s="180" t="s">
        <v>526</v>
      </c>
      <c r="C1127" s="534" t="s">
        <v>1483</v>
      </c>
      <c r="D1127" s="535">
        <v>3000</v>
      </c>
      <c r="E1127" s="380">
        <f>[1]!Table32353[[#This Row],[Mức giá theo Quyết định 46/2019/ QĐ-UBND]]*1.1</f>
        <v>3300.0000000000005</v>
      </c>
      <c r="F1127" s="380">
        <f>[1]!Table32353[[#This Row],[Mức giá theo Quyết định 46/2019/ QĐ-UBND]]*1.3</f>
        <v>3900</v>
      </c>
      <c r="G1127" s="127">
        <v>12000</v>
      </c>
      <c r="H1127" s="536">
        <f>ROUND([1]!Table32353[[#This Row],[Mức giá theo Quyết định 46/2019/ QĐ-UBND]]*1.3,-2)</f>
        <v>3900</v>
      </c>
      <c r="I1127" s="536">
        <f>ROUND([1]!Table32353[[#This Row],[Giá đất ở điều chỉnh, bổ sung]]*0.7,0)</f>
        <v>2730</v>
      </c>
      <c r="J1127" s="373">
        <f>[1]!Table32353[[#This Row],[Giá đất ở điều chỉnh, bổ sung]]/[1]!Table32353[[#This Row],[Mức giá theo Quyết định 46/2019/ QĐ-UBND]]</f>
        <v>1.3</v>
      </c>
      <c r="K1127" s="537"/>
      <c r="L1127" s="537">
        <f>[1]!Table32353[[#This Row],[Giá đất ở điều chỉnh, bổ sung]]/[1]!Table32353[[#This Row],[Mức giá theo Quyết định 46/2019/ QĐ-UBND]]</f>
        <v>1.3</v>
      </c>
      <c r="M1127" s="538"/>
      <c r="N1127" s="434"/>
      <c r="O1127" s="434"/>
      <c r="P1127" s="539"/>
    </row>
    <row r="1128" spans="1:16" x14ac:dyDescent="0.35">
      <c r="A1128" s="159"/>
      <c r="B1128" s="359">
        <v>11</v>
      </c>
      <c r="C1128" s="65" t="s">
        <v>1484</v>
      </c>
      <c r="D1128" s="372"/>
      <c r="E1128" s="380">
        <f>[1]!Table32353[[#This Row],[Mức giá theo Quyết định 46/2019/ QĐ-UBND]]*1.1</f>
        <v>0</v>
      </c>
      <c r="F1128" s="380">
        <f>[1]!Table32353[[#This Row],[Mức giá theo Quyết định 46/2019/ QĐ-UBND]]*1.3</f>
        <v>0</v>
      </c>
      <c r="G1128" s="377"/>
      <c r="H1128" s="536"/>
      <c r="I1128" s="536"/>
      <c r="J1128" s="373"/>
      <c r="K1128" s="537"/>
      <c r="L1128" s="537"/>
      <c r="M1128" s="544" t="s">
        <v>146</v>
      </c>
      <c r="N1128" s="434"/>
      <c r="O1128" s="434"/>
      <c r="P1128" s="245" t="s">
        <v>146</v>
      </c>
    </row>
    <row r="1129" spans="1:16" x14ac:dyDescent="0.35">
      <c r="A1129" s="159"/>
      <c r="B1129" s="181" t="s">
        <v>1192</v>
      </c>
      <c r="C1129" s="65" t="s">
        <v>1485</v>
      </c>
      <c r="D1129" s="371"/>
      <c r="E1129" s="380"/>
      <c r="F1129" s="380"/>
      <c r="G1129" s="355">
        <v>23500</v>
      </c>
      <c r="H1129" s="536">
        <v>4000</v>
      </c>
      <c r="I1129" s="536">
        <f>ROUND([1]!Table32353[[#This Row],[Giá đất ở điều chỉnh, bổ sung]]*0.7,0)</f>
        <v>2800</v>
      </c>
      <c r="J1129" s="373" t="e">
        <f>[1]!Table32353[[#This Row],[Giá đất ở điều chỉnh, bổ sung]]/[1]!Table32353[[#This Row],[Mức giá theo Quyết định 46/2019/ QĐ-UBND]]</f>
        <v>#DIV/0!</v>
      </c>
      <c r="K1129" s="537"/>
      <c r="L1129" s="537"/>
      <c r="M1129" s="544" t="s">
        <v>1486</v>
      </c>
      <c r="N1129" s="434"/>
      <c r="O1129" s="434"/>
      <c r="P1129" s="245"/>
    </row>
    <row r="1130" spans="1:16" ht="26" x14ac:dyDescent="0.35">
      <c r="A1130" s="159"/>
      <c r="B1130" s="359" t="s">
        <v>1195</v>
      </c>
      <c r="C1130" s="124" t="s">
        <v>886</v>
      </c>
      <c r="D1130" s="371"/>
      <c r="E1130" s="380"/>
      <c r="F1130" s="380"/>
      <c r="G1130" s="355">
        <v>18000</v>
      </c>
      <c r="H1130" s="536">
        <v>3450</v>
      </c>
      <c r="I1130" s="536">
        <f>ROUND([1]!Table32353[[#This Row],[Giá đất ở điều chỉnh, bổ sung]]*0.7,0)</f>
        <v>2415</v>
      </c>
      <c r="J1130" s="373" t="e">
        <f>[1]!Table32353[[#This Row],[Giá đất ở điều chỉnh, bổ sung]]/[1]!Table32353[[#This Row],[Mức giá theo Quyết định 46/2019/ QĐ-UBND]]</f>
        <v>#DIV/0!</v>
      </c>
      <c r="K1130" s="537"/>
      <c r="L1130" s="537"/>
      <c r="M1130" s="544" t="s">
        <v>1487</v>
      </c>
      <c r="N1130" s="434"/>
      <c r="O1130" s="434"/>
      <c r="P1130" s="245"/>
    </row>
    <row r="1131" spans="1:16" ht="26" x14ac:dyDescent="0.35">
      <c r="A1131" s="159"/>
      <c r="B1131" s="359" t="s">
        <v>1197</v>
      </c>
      <c r="C1131" s="65" t="s">
        <v>654</v>
      </c>
      <c r="D1131" s="371"/>
      <c r="E1131" s="380"/>
      <c r="F1131" s="380"/>
      <c r="G1131" s="355">
        <v>16500</v>
      </c>
      <c r="H1131" s="536">
        <v>3400</v>
      </c>
      <c r="I1131" s="536">
        <f>ROUND([1]!Table32353[[#This Row],[Giá đất ở điều chỉnh, bổ sung]]*0.7,0)</f>
        <v>2380</v>
      </c>
      <c r="J1131" s="373" t="e">
        <f>[1]!Table32353[[#This Row],[Giá đất ở điều chỉnh, bổ sung]]/[1]!Table32353[[#This Row],[Mức giá theo Quyết định 46/2019/ QĐ-UBND]]</f>
        <v>#DIV/0!</v>
      </c>
      <c r="K1131" s="537"/>
      <c r="L1131" s="537"/>
      <c r="M1131" s="544" t="s">
        <v>1487</v>
      </c>
      <c r="N1131" s="434"/>
      <c r="O1131" s="434"/>
      <c r="P1131" s="245"/>
    </row>
    <row r="1132" spans="1:16" x14ac:dyDescent="0.35">
      <c r="A1132" s="159"/>
      <c r="B1132" s="359">
        <v>12</v>
      </c>
      <c r="C1132" s="65" t="s">
        <v>5412</v>
      </c>
      <c r="D1132" s="372"/>
      <c r="E1132" s="380">
        <f>[1]!Table32353[[#This Row],[Mức giá theo Quyết định 46/2019/ QĐ-UBND]]*1.1</f>
        <v>0</v>
      </c>
      <c r="F1132" s="380">
        <f>[1]!Table32353[[#This Row],[Mức giá theo Quyết định 46/2019/ QĐ-UBND]]*1.3</f>
        <v>0</v>
      </c>
      <c r="G1132" s="377"/>
      <c r="H1132" s="536"/>
      <c r="I1132" s="536"/>
      <c r="J1132" s="373"/>
      <c r="K1132" s="537"/>
      <c r="L1132" s="537"/>
      <c r="M1132" s="544" t="s">
        <v>146</v>
      </c>
      <c r="N1132" s="434"/>
      <c r="O1132" s="434"/>
      <c r="P1132" s="245" t="s">
        <v>146</v>
      </c>
    </row>
    <row r="1133" spans="1:16" ht="26" x14ac:dyDescent="0.35">
      <c r="A1133" s="159"/>
      <c r="B1133" s="181" t="s">
        <v>531</v>
      </c>
      <c r="C1133" s="65" t="s">
        <v>1485</v>
      </c>
      <c r="D1133" s="371">
        <v>3600</v>
      </c>
      <c r="E1133" s="380">
        <f>[1]!Table32353[[#This Row],[Mức giá theo Quyết định 46/2019/ QĐ-UBND]]*1.1</f>
        <v>3960.0000000000005</v>
      </c>
      <c r="F1133" s="380">
        <f>[1]!Table32353[[#This Row],[Mức giá theo Quyết định 46/2019/ QĐ-UBND]]*1.3</f>
        <v>4680</v>
      </c>
      <c r="G1133" s="355">
        <v>23500</v>
      </c>
      <c r="H1133" s="536">
        <v>4000</v>
      </c>
      <c r="I1133" s="536">
        <f>ROUND([1]!Table32353[[#This Row],[Giá đất ở điều chỉnh, bổ sung]]*0.7,0)</f>
        <v>2800</v>
      </c>
      <c r="J1133" s="373">
        <f>[1]!Table32353[[#This Row],[Giá đất ở điều chỉnh, bổ sung]]/[1]!Table32353[[#This Row],[Mức giá theo Quyết định 46/2019/ QĐ-UBND]]</f>
        <v>1.1111111111111112</v>
      </c>
      <c r="K1133" s="537"/>
      <c r="L1133" s="537">
        <f>[1]!Table32353[[#This Row],[Giá đất ở điều chỉnh, bổ sung]]/[1]!Table32353[[#This Row],[Mức giá theo Quyết định 46/2019/ QĐ-UBND]]</f>
        <v>1.1111111111111112</v>
      </c>
      <c r="M1133" s="544" t="s">
        <v>1488</v>
      </c>
      <c r="N1133" s="434"/>
      <c r="O1133" s="434"/>
      <c r="P1133" s="245"/>
    </row>
    <row r="1134" spans="1:16" ht="26" x14ac:dyDescent="0.35">
      <c r="A1134" s="159"/>
      <c r="B1134" s="359" t="s">
        <v>532</v>
      </c>
      <c r="C1134" s="65" t="s">
        <v>1489</v>
      </c>
      <c r="D1134" s="371">
        <v>3060</v>
      </c>
      <c r="E1134" s="380">
        <f>[1]!Table32353[[#This Row],[Mức giá theo Quyết định 46/2019/ QĐ-UBND]]*1.1</f>
        <v>3366.0000000000005</v>
      </c>
      <c r="F1134" s="380">
        <f>[1]!Table32353[[#This Row],[Mức giá theo Quyết định 46/2019/ QĐ-UBND]]*1.3</f>
        <v>3978</v>
      </c>
      <c r="G1134" s="355">
        <v>20500</v>
      </c>
      <c r="H1134" s="536">
        <v>3600</v>
      </c>
      <c r="I1134" s="536">
        <f>ROUND([1]!Table32353[[#This Row],[Giá đất ở điều chỉnh, bổ sung]]*0.7,0)</f>
        <v>2520</v>
      </c>
      <c r="J1134" s="373">
        <f>[1]!Table32353[[#This Row],[Giá đất ở điều chỉnh, bổ sung]]/[1]!Table32353[[#This Row],[Mức giá theo Quyết định 46/2019/ QĐ-UBND]]</f>
        <v>1.1764705882352942</v>
      </c>
      <c r="K1134" s="537"/>
      <c r="L1134" s="537">
        <f>[1]!Table32353[[#This Row],[Giá đất ở điều chỉnh, bổ sung]]/[1]!Table32353[[#This Row],[Mức giá theo Quyết định 46/2019/ QĐ-UBND]]</f>
        <v>1.1764705882352942</v>
      </c>
      <c r="M1134" s="544" t="s">
        <v>1487</v>
      </c>
      <c r="N1134" s="434"/>
      <c r="O1134" s="434"/>
      <c r="P1134" s="245"/>
    </row>
    <row r="1135" spans="1:16" ht="26" x14ac:dyDescent="0.35">
      <c r="A1135" s="159"/>
      <c r="B1135" s="359" t="s">
        <v>1490</v>
      </c>
      <c r="C1135" s="65" t="s">
        <v>984</v>
      </c>
      <c r="D1135" s="371">
        <v>2550</v>
      </c>
      <c r="E1135" s="380">
        <f>[1]!Table32353[[#This Row],[Mức giá theo Quyết định 46/2019/ QĐ-UBND]]*1.1</f>
        <v>2805</v>
      </c>
      <c r="F1135" s="380">
        <f>[1]!Table32353[[#This Row],[Mức giá theo Quyết định 46/2019/ QĐ-UBND]]*1.3</f>
        <v>3315</v>
      </c>
      <c r="G1135" s="355">
        <v>16000</v>
      </c>
      <c r="H1135" s="536">
        <v>3450</v>
      </c>
      <c r="I1135" s="536">
        <f>ROUND([1]!Table32353[[#This Row],[Giá đất ở điều chỉnh, bổ sung]]*0.7,0)</f>
        <v>2415</v>
      </c>
      <c r="J1135" s="373">
        <f>[1]!Table32353[[#This Row],[Giá đất ở điều chỉnh, bổ sung]]/[1]!Table32353[[#This Row],[Mức giá theo Quyết định 46/2019/ QĐ-UBND]]</f>
        <v>1.3529411764705883</v>
      </c>
      <c r="K1135" s="537"/>
      <c r="L1135" s="537">
        <f>[1]!Table32353[[#This Row],[Giá đất ở điều chỉnh, bổ sung]]/[1]!Table32353[[#This Row],[Mức giá theo Quyết định 46/2019/ QĐ-UBND]]</f>
        <v>1.3529411764705883</v>
      </c>
      <c r="M1135" s="544" t="s">
        <v>1487</v>
      </c>
      <c r="N1135" s="184"/>
      <c r="O1135" s="184"/>
      <c r="P1135" s="245"/>
    </row>
    <row r="1136" spans="1:16" ht="31" x14ac:dyDescent="0.35">
      <c r="A1136" s="159"/>
      <c r="B1136" s="180">
        <v>13</v>
      </c>
      <c r="C1136" s="534" t="s">
        <v>1491</v>
      </c>
      <c r="D1136" s="535">
        <v>2500</v>
      </c>
      <c r="E1136" s="380">
        <f>[1]!Table32353[[#This Row],[Mức giá theo Quyết định 46/2019/ QĐ-UBND]]*1.1</f>
        <v>2750</v>
      </c>
      <c r="F1136" s="380">
        <f>[1]!Table32353[[#This Row],[Mức giá theo Quyết định 46/2019/ QĐ-UBND]]*1.3</f>
        <v>3250</v>
      </c>
      <c r="G1136" s="127">
        <v>10000</v>
      </c>
      <c r="H1136" s="536">
        <f>ROUND([1]!Table32353[[#This Row],[Mức giá theo Quyết định 46/2019/ QĐ-UBND]]*1.3,-2)</f>
        <v>3300</v>
      </c>
      <c r="I1136" s="536">
        <f>ROUND([1]!Table32353[[#This Row],[Giá đất ở điều chỉnh, bổ sung]]*0.7,0)</f>
        <v>2310</v>
      </c>
      <c r="J1136" s="373">
        <f>[1]!Table32353[[#This Row],[Giá đất ở điều chỉnh, bổ sung]]/[1]!Table32353[[#This Row],[Mức giá theo Quyết định 46/2019/ QĐ-UBND]]</f>
        <v>1.32</v>
      </c>
      <c r="K1136" s="537"/>
      <c r="L1136" s="537">
        <f>[1]!Table32353[[#This Row],[Giá đất ở điều chỉnh, bổ sung]]/[1]!Table32353[[#This Row],[Mức giá theo Quyết định 46/2019/ QĐ-UBND]]</f>
        <v>1.32</v>
      </c>
      <c r="M1136" s="538"/>
      <c r="N1136" s="184"/>
      <c r="O1136" s="184"/>
      <c r="P1136" s="539"/>
    </row>
    <row r="1137" spans="1:16" x14ac:dyDescent="0.35">
      <c r="A1137" s="159"/>
      <c r="B1137" s="180">
        <v>14</v>
      </c>
      <c r="C1137" s="534" t="s">
        <v>1492</v>
      </c>
      <c r="D1137" s="535"/>
      <c r="E1137" s="380">
        <f>[1]!Table32353[[#This Row],[Mức giá theo Quyết định 46/2019/ QĐ-UBND]]*1.1</f>
        <v>0</v>
      </c>
      <c r="F1137" s="380"/>
      <c r="G1137" s="127"/>
      <c r="H1137" s="536"/>
      <c r="I1137" s="536"/>
      <c r="J1137" s="373"/>
      <c r="K1137" s="537"/>
      <c r="L1137" s="537"/>
      <c r="M1137" s="538"/>
      <c r="N1137" s="184"/>
      <c r="O1137" s="184"/>
      <c r="P1137" s="539"/>
    </row>
    <row r="1138" spans="1:16" x14ac:dyDescent="0.35">
      <c r="A1138" s="159"/>
      <c r="B1138" s="180" t="s">
        <v>714</v>
      </c>
      <c r="C1138" s="534" t="s">
        <v>999</v>
      </c>
      <c r="D1138" s="535">
        <v>2300</v>
      </c>
      <c r="E1138" s="380">
        <f>[1]!Table32353[[#This Row],[Mức giá theo Quyết định 46/2019/ QĐ-UBND]]*1.1</f>
        <v>2530</v>
      </c>
      <c r="F1138" s="380">
        <f>[1]!Table32353[[#This Row],[Mức giá theo Quyết định 46/2019/ QĐ-UBND]]*1.3</f>
        <v>2990</v>
      </c>
      <c r="G1138" s="127">
        <v>9200</v>
      </c>
      <c r="H1138" s="536">
        <f>ROUND([1]!Table32353[[#This Row],[Mức giá theo Quyết định 46/2019/ QĐ-UBND]]*1.3,-2)</f>
        <v>3000</v>
      </c>
      <c r="I1138" s="536">
        <f>ROUND([1]!Table32353[[#This Row],[Giá đất ở điều chỉnh, bổ sung]]*0.7,0)</f>
        <v>2100</v>
      </c>
      <c r="J1138" s="373">
        <f>[1]!Table32353[[#This Row],[Giá đất ở điều chỉnh, bổ sung]]/[1]!Table32353[[#This Row],[Mức giá theo Quyết định 46/2019/ QĐ-UBND]]</f>
        <v>1.3043478260869565</v>
      </c>
      <c r="K1138" s="537"/>
      <c r="L1138" s="537">
        <f>[1]!Table32353[[#This Row],[Giá đất ở điều chỉnh, bổ sung]]/[1]!Table32353[[#This Row],[Mức giá theo Quyết định 46/2019/ QĐ-UBND]]</f>
        <v>1.3043478260869565</v>
      </c>
      <c r="M1138" s="538"/>
      <c r="N1138" s="184"/>
      <c r="O1138" s="184"/>
      <c r="P1138" s="539"/>
    </row>
    <row r="1139" spans="1:16" x14ac:dyDescent="0.35">
      <c r="A1139" s="159"/>
      <c r="B1139" s="180" t="s">
        <v>716</v>
      </c>
      <c r="C1139" s="534" t="s">
        <v>1493</v>
      </c>
      <c r="D1139" s="535">
        <v>1999.9999999999998</v>
      </c>
      <c r="E1139" s="380">
        <f>[1]!Table32353[[#This Row],[Mức giá theo Quyết định 46/2019/ QĐ-UBND]]*1.1</f>
        <v>2200</v>
      </c>
      <c r="F1139" s="380">
        <f>[1]!Table32353[[#This Row],[Mức giá theo Quyết định 46/2019/ QĐ-UBND]]*1.3</f>
        <v>2600</v>
      </c>
      <c r="G1139" s="127">
        <v>8000</v>
      </c>
      <c r="H1139" s="536">
        <f>ROUND([1]!Table32353[[#This Row],[Mức giá theo Quyết định 46/2019/ QĐ-UBND]]*1.3,-2)</f>
        <v>2600</v>
      </c>
      <c r="I1139" s="536">
        <f>ROUND([1]!Table32353[[#This Row],[Giá đất ở điều chỉnh, bổ sung]]*0.7,0)</f>
        <v>1820</v>
      </c>
      <c r="J1139" s="373">
        <f>[1]!Table32353[[#This Row],[Giá đất ở điều chỉnh, bổ sung]]/[1]!Table32353[[#This Row],[Mức giá theo Quyết định 46/2019/ QĐ-UBND]]</f>
        <v>1.3</v>
      </c>
      <c r="K1139" s="537"/>
      <c r="L1139" s="537">
        <f>[1]!Table32353[[#This Row],[Giá đất ở điều chỉnh, bổ sung]]/[1]!Table32353[[#This Row],[Mức giá theo Quyết định 46/2019/ QĐ-UBND]]</f>
        <v>1.3</v>
      </c>
      <c r="M1139" s="538"/>
      <c r="N1139" s="184"/>
      <c r="O1139" s="184"/>
      <c r="P1139" s="539"/>
    </row>
    <row r="1140" spans="1:16" ht="31" x14ac:dyDescent="0.35">
      <c r="A1140" s="159"/>
      <c r="B1140" s="180">
        <v>15</v>
      </c>
      <c r="C1140" s="534" t="s">
        <v>1494</v>
      </c>
      <c r="D1140" s="535">
        <v>3000</v>
      </c>
      <c r="E1140" s="380">
        <f>[1]!Table32353[[#This Row],[Mức giá theo Quyết định 46/2019/ QĐ-UBND]]*1.1</f>
        <v>3300.0000000000005</v>
      </c>
      <c r="F1140" s="380">
        <f>[1]!Table32353[[#This Row],[Mức giá theo Quyết định 46/2019/ QĐ-UBND]]*1.3</f>
        <v>3900</v>
      </c>
      <c r="G1140" s="127">
        <v>12000</v>
      </c>
      <c r="H1140" s="536">
        <f>ROUND([1]!Table32353[[#This Row],[Mức giá theo Quyết định 46/2019/ QĐ-UBND]]*1.3,-2)</f>
        <v>3900</v>
      </c>
      <c r="I1140" s="536">
        <f>ROUND([1]!Table32353[[#This Row],[Giá đất ở điều chỉnh, bổ sung]]*0.7,0)</f>
        <v>2730</v>
      </c>
      <c r="J1140" s="373">
        <f>[1]!Table32353[[#This Row],[Giá đất ở điều chỉnh, bổ sung]]/[1]!Table32353[[#This Row],[Mức giá theo Quyết định 46/2019/ QĐ-UBND]]</f>
        <v>1.3</v>
      </c>
      <c r="K1140" s="537"/>
      <c r="L1140" s="537">
        <f>[1]!Table32353[[#This Row],[Giá đất ở điều chỉnh, bổ sung]]/[1]!Table32353[[#This Row],[Mức giá theo Quyết định 46/2019/ QĐ-UBND]]</f>
        <v>1.3</v>
      </c>
      <c r="M1140" s="538"/>
      <c r="N1140" s="184"/>
      <c r="O1140" s="184"/>
      <c r="P1140" s="539"/>
    </row>
    <row r="1141" spans="1:16" x14ac:dyDescent="0.35">
      <c r="A1141" s="159"/>
      <c r="B1141" s="180">
        <v>16</v>
      </c>
      <c r="C1141" s="534" t="s">
        <v>1495</v>
      </c>
      <c r="D1141" s="535">
        <v>2500</v>
      </c>
      <c r="E1141" s="380">
        <f>[1]!Table32353[[#This Row],[Mức giá theo Quyết định 46/2019/ QĐ-UBND]]*1.1</f>
        <v>2750</v>
      </c>
      <c r="F1141" s="380">
        <f>[1]!Table32353[[#This Row],[Mức giá theo Quyết định 46/2019/ QĐ-UBND]]*1.3</f>
        <v>3250</v>
      </c>
      <c r="G1141" s="127">
        <v>10000</v>
      </c>
      <c r="H1141" s="536">
        <f>ROUND([1]!Table32353[[#This Row],[Mức giá theo Quyết định 46/2019/ QĐ-UBND]]*1.3,-2)</f>
        <v>3300</v>
      </c>
      <c r="I1141" s="536">
        <f>ROUND([1]!Table32353[[#This Row],[Giá đất ở điều chỉnh, bổ sung]]*0.7,0)</f>
        <v>2310</v>
      </c>
      <c r="J1141" s="373">
        <f>[1]!Table32353[[#This Row],[Giá đất ở điều chỉnh, bổ sung]]/[1]!Table32353[[#This Row],[Mức giá theo Quyết định 46/2019/ QĐ-UBND]]</f>
        <v>1.32</v>
      </c>
      <c r="K1141" s="537"/>
      <c r="L1141" s="537">
        <f>[1]!Table32353[[#This Row],[Giá đất ở điều chỉnh, bổ sung]]/[1]!Table32353[[#This Row],[Mức giá theo Quyết định 46/2019/ QĐ-UBND]]</f>
        <v>1.32</v>
      </c>
      <c r="M1141" s="538"/>
      <c r="N1141" s="184"/>
      <c r="O1141" s="184"/>
      <c r="P1141" s="539"/>
    </row>
    <row r="1142" spans="1:16" ht="31" x14ac:dyDescent="0.35">
      <c r="A1142" s="159"/>
      <c r="B1142" s="180">
        <v>17</v>
      </c>
      <c r="C1142" s="534" t="s">
        <v>1496</v>
      </c>
      <c r="D1142" s="535">
        <v>2700</v>
      </c>
      <c r="E1142" s="380">
        <f>[1]!Table32353[[#This Row],[Mức giá theo Quyết định 46/2019/ QĐ-UBND]]*1.1</f>
        <v>2970.0000000000005</v>
      </c>
      <c r="F1142" s="380">
        <f>[1]!Table32353[[#This Row],[Mức giá theo Quyết định 46/2019/ QĐ-UBND]]*1.3</f>
        <v>3510</v>
      </c>
      <c r="G1142" s="127">
        <v>10800</v>
      </c>
      <c r="H1142" s="536">
        <f>ROUND([1]!Table32353[[#This Row],[Mức giá theo Quyết định 46/2019/ QĐ-UBND]]*1.35,-2)</f>
        <v>3600</v>
      </c>
      <c r="I1142" s="536">
        <f>ROUND([1]!Table32353[[#This Row],[Giá đất ở điều chỉnh, bổ sung]]*0.7,0)</f>
        <v>2520</v>
      </c>
      <c r="J1142" s="373">
        <f>[1]!Table32353[[#This Row],[Giá đất ở điều chỉnh, bổ sung]]/[1]!Table32353[[#This Row],[Mức giá theo Quyết định 46/2019/ QĐ-UBND]]</f>
        <v>1.3333333333333333</v>
      </c>
      <c r="K1142" s="540" t="s">
        <v>91</v>
      </c>
      <c r="L1142" s="540">
        <f>[1]!Table32353[[#This Row],[Giá đất ở điều chỉnh, bổ sung]]/[1]!Table32353[[#This Row],[Mức giá theo Quyết định 46/2019/ QĐ-UBND]]</f>
        <v>1.3333333333333333</v>
      </c>
      <c r="M1142" s="538"/>
      <c r="N1142" s="184"/>
      <c r="O1142" s="184"/>
      <c r="P1142" s="539"/>
    </row>
    <row r="1143" spans="1:16" ht="31" x14ac:dyDescent="0.35">
      <c r="A1143" s="159"/>
      <c r="B1143" s="180">
        <v>18</v>
      </c>
      <c r="C1143" s="534" t="s">
        <v>5430</v>
      </c>
      <c r="D1143" s="535">
        <v>3000</v>
      </c>
      <c r="E1143" s="380">
        <f>[1]!Table32353[[#This Row],[Mức giá theo Quyết định 46/2019/ QĐ-UBND]]*1.1</f>
        <v>3300.0000000000005</v>
      </c>
      <c r="F1143" s="380">
        <f>[1]!Table32353[[#This Row],[Mức giá theo Quyết định 46/2019/ QĐ-UBND]]*1.3</f>
        <v>3900</v>
      </c>
      <c r="G1143" s="127">
        <v>12000</v>
      </c>
      <c r="H1143" s="536">
        <f>ROUND([1]!Table32353[[#This Row],[Mức giá theo Quyết định 46/2019/ QĐ-UBND]]*1.3,-2)</f>
        <v>3900</v>
      </c>
      <c r="I1143" s="536">
        <f>ROUND([1]!Table32353[[#This Row],[Giá đất ở điều chỉnh, bổ sung]]*0.7,0)</f>
        <v>2730</v>
      </c>
      <c r="J1143" s="373">
        <f>[1]!Table32353[[#This Row],[Giá đất ở điều chỉnh, bổ sung]]/[1]!Table32353[[#This Row],[Mức giá theo Quyết định 46/2019/ QĐ-UBND]]</f>
        <v>1.3</v>
      </c>
      <c r="K1143" s="537"/>
      <c r="L1143" s="537">
        <f>[1]!Table32353[[#This Row],[Giá đất ở điều chỉnh, bổ sung]]/[1]!Table32353[[#This Row],[Mức giá theo Quyết định 46/2019/ QĐ-UBND]]</f>
        <v>1.3</v>
      </c>
      <c r="M1143" s="538"/>
      <c r="N1143" s="184"/>
      <c r="O1143" s="184"/>
      <c r="P1143" s="539"/>
    </row>
    <row r="1144" spans="1:16" ht="31" x14ac:dyDescent="0.35">
      <c r="A1144" s="159"/>
      <c r="B1144" s="180">
        <v>19</v>
      </c>
      <c r="C1144" s="534" t="s">
        <v>5429</v>
      </c>
      <c r="D1144" s="535">
        <v>3000</v>
      </c>
      <c r="E1144" s="380">
        <f>[1]!Table32353[[#This Row],[Mức giá theo Quyết định 46/2019/ QĐ-UBND]]*1.1</f>
        <v>3300.0000000000005</v>
      </c>
      <c r="F1144" s="380">
        <f>[1]!Table32353[[#This Row],[Mức giá theo Quyết định 46/2019/ QĐ-UBND]]*1.3</f>
        <v>3900</v>
      </c>
      <c r="G1144" s="127">
        <v>12000</v>
      </c>
      <c r="H1144" s="536">
        <f>ROUND([1]!Table32353[[#This Row],[Mức giá theo Quyết định 46/2019/ QĐ-UBND]]*1.3,-2)</f>
        <v>3900</v>
      </c>
      <c r="I1144" s="536">
        <f>ROUND([1]!Table32353[[#This Row],[Giá đất ở điều chỉnh, bổ sung]]*0.7,0)</f>
        <v>2730</v>
      </c>
      <c r="J1144" s="373">
        <f>[1]!Table32353[[#This Row],[Giá đất ở điều chỉnh, bổ sung]]/[1]!Table32353[[#This Row],[Mức giá theo Quyết định 46/2019/ QĐ-UBND]]</f>
        <v>1.3</v>
      </c>
      <c r="K1144" s="537"/>
      <c r="L1144" s="537">
        <f>[1]!Table32353[[#This Row],[Giá đất ở điều chỉnh, bổ sung]]/[1]!Table32353[[#This Row],[Mức giá theo Quyết định 46/2019/ QĐ-UBND]]</f>
        <v>1.3</v>
      </c>
      <c r="M1144" s="538" t="s">
        <v>6470</v>
      </c>
      <c r="N1144" s="184"/>
      <c r="O1144" s="184"/>
      <c r="P1144" s="539" t="s">
        <v>5501</v>
      </c>
    </row>
    <row r="1145" spans="1:16" x14ac:dyDescent="0.35">
      <c r="A1145" s="159"/>
      <c r="B1145" s="180">
        <v>20</v>
      </c>
      <c r="C1145" s="534" t="s">
        <v>1497</v>
      </c>
      <c r="D1145" s="535">
        <v>3600</v>
      </c>
      <c r="E1145" s="380">
        <f>[1]!Table32353[[#This Row],[Mức giá theo Quyết định 46/2019/ QĐ-UBND]]*1.1</f>
        <v>3960.0000000000005</v>
      </c>
      <c r="F1145" s="380">
        <f>[1]!Table32353[[#This Row],[Mức giá theo Quyết định 46/2019/ QĐ-UBND]]*1.3</f>
        <v>4680</v>
      </c>
      <c r="G1145" s="127">
        <v>14400</v>
      </c>
      <c r="H1145" s="536">
        <f>ROUND([1]!Table32353[[#This Row],[Mức giá theo Quyết định 46/2019/ QĐ-UBND]]*1.3,-2)</f>
        <v>4700</v>
      </c>
      <c r="I1145" s="536">
        <f>ROUND([1]!Table32353[[#This Row],[Giá đất ở điều chỉnh, bổ sung]]*0.7,0)</f>
        <v>3290</v>
      </c>
      <c r="J1145" s="373">
        <f>[1]!Table32353[[#This Row],[Giá đất ở điều chỉnh, bổ sung]]/[1]!Table32353[[#This Row],[Mức giá theo Quyết định 46/2019/ QĐ-UBND]]</f>
        <v>1.3055555555555556</v>
      </c>
      <c r="K1145" s="537"/>
      <c r="L1145" s="537">
        <f>[1]!Table32353[[#This Row],[Giá đất ở điều chỉnh, bổ sung]]/[1]!Table32353[[#This Row],[Mức giá theo Quyết định 46/2019/ QĐ-UBND]]</f>
        <v>1.3055555555555556</v>
      </c>
      <c r="M1145" s="538"/>
      <c r="N1145" s="154"/>
      <c r="O1145" s="154"/>
      <c r="P1145" s="539"/>
    </row>
    <row r="1146" spans="1:16" ht="30" x14ac:dyDescent="0.35">
      <c r="A1146" s="159"/>
      <c r="B1146" s="392" t="s">
        <v>1498</v>
      </c>
      <c r="C1146" s="529" t="s">
        <v>1499</v>
      </c>
      <c r="D1146" s="530"/>
      <c r="E1146" s="380">
        <f>[1]!Table32353[[#This Row],[Mức giá theo Quyết định 46/2019/ QĐ-UBND]]*1.1</f>
        <v>0</v>
      </c>
      <c r="F1146" s="380"/>
      <c r="G1146" s="127"/>
      <c r="H1146" s="536"/>
      <c r="I1146" s="536"/>
      <c r="J1146" s="373"/>
      <c r="K1146" s="537"/>
      <c r="L1146" s="537"/>
      <c r="M1146" s="532"/>
      <c r="N1146" s="184"/>
      <c r="O1146" s="184"/>
      <c r="P1146" s="533"/>
    </row>
    <row r="1147" spans="1:16" x14ac:dyDescent="0.35">
      <c r="A1147" s="159"/>
      <c r="B1147" s="180">
        <v>1</v>
      </c>
      <c r="C1147" s="534" t="s">
        <v>1500</v>
      </c>
      <c r="D1147" s="535">
        <v>4200</v>
      </c>
      <c r="E1147" s="380">
        <f>[1]!Table32353[[#This Row],[Mức giá theo Quyết định 46/2019/ QĐ-UBND]]*1.1</f>
        <v>4620</v>
      </c>
      <c r="F1147" s="380">
        <f>[1]!Table32353[[#This Row],[Mức giá theo Quyết định 46/2019/ QĐ-UBND]]*1.3</f>
        <v>5460</v>
      </c>
      <c r="G1147" s="127">
        <v>21000</v>
      </c>
      <c r="H1147" s="536">
        <f>ROUND([1]!Table32353[[#This Row],[Mức giá theo Quyết định 46/2019/ QĐ-UBND]]*1.3,-2)</f>
        <v>5500</v>
      </c>
      <c r="I1147" s="536">
        <f>ROUND([1]!Table32353[[#This Row],[Giá đất ở điều chỉnh, bổ sung]]*0.7,0)</f>
        <v>3850</v>
      </c>
      <c r="J1147" s="373">
        <f>[1]!Table32353[[#This Row],[Giá đất ở điều chỉnh, bổ sung]]/[1]!Table32353[[#This Row],[Mức giá theo Quyết định 46/2019/ QĐ-UBND]]</f>
        <v>1.3095238095238095</v>
      </c>
      <c r="K1147" s="537"/>
      <c r="L1147" s="537">
        <f>[1]!Table32353[[#This Row],[Giá đất ở điều chỉnh, bổ sung]]/[1]!Table32353[[#This Row],[Mức giá theo Quyết định 46/2019/ QĐ-UBND]]</f>
        <v>1.3095238095238095</v>
      </c>
      <c r="M1147" s="538"/>
      <c r="N1147" s="184"/>
      <c r="O1147" s="184"/>
      <c r="P1147" s="539"/>
    </row>
    <row r="1148" spans="1:16" x14ac:dyDescent="0.35">
      <c r="A1148" s="159"/>
      <c r="B1148" s="180">
        <v>2</v>
      </c>
      <c r="C1148" s="534" t="s">
        <v>1501</v>
      </c>
      <c r="D1148" s="535">
        <v>3000</v>
      </c>
      <c r="E1148" s="380">
        <f>[1]!Table32353[[#This Row],[Mức giá theo Quyết định 46/2019/ QĐ-UBND]]*1.1</f>
        <v>3300.0000000000005</v>
      </c>
      <c r="F1148" s="380">
        <f>[1]!Table32353[[#This Row],[Mức giá theo Quyết định 46/2019/ QĐ-UBND]]*1.3</f>
        <v>3900</v>
      </c>
      <c r="G1148" s="127">
        <v>15000</v>
      </c>
      <c r="H1148" s="536">
        <f>ROUND([1]!Table32353[[#This Row],[Mức giá theo Quyết định 46/2019/ QĐ-UBND]]*1.3,-2)</f>
        <v>3900</v>
      </c>
      <c r="I1148" s="536">
        <f>ROUND([1]!Table32353[[#This Row],[Giá đất ở điều chỉnh, bổ sung]]*0.7,0)</f>
        <v>2730</v>
      </c>
      <c r="J1148" s="373">
        <f>[1]!Table32353[[#This Row],[Giá đất ở điều chỉnh, bổ sung]]/[1]!Table32353[[#This Row],[Mức giá theo Quyết định 46/2019/ QĐ-UBND]]</f>
        <v>1.3</v>
      </c>
      <c r="K1148" s="537"/>
      <c r="L1148" s="537">
        <f>[1]!Table32353[[#This Row],[Giá đất ở điều chỉnh, bổ sung]]/[1]!Table32353[[#This Row],[Mức giá theo Quyết định 46/2019/ QĐ-UBND]]</f>
        <v>1.3</v>
      </c>
      <c r="M1148" s="538"/>
      <c r="N1148" s="184"/>
      <c r="O1148" s="184"/>
      <c r="P1148" s="539"/>
    </row>
    <row r="1149" spans="1:16" x14ac:dyDescent="0.35">
      <c r="A1149" s="159"/>
      <c r="B1149" s="180"/>
      <c r="C1149" s="529" t="s">
        <v>16</v>
      </c>
      <c r="D1149" s="530"/>
      <c r="E1149" s="380">
        <f>[1]!Table32353[[#This Row],[Mức giá theo Quyết định 46/2019/ QĐ-UBND]]*1.1</f>
        <v>0</v>
      </c>
      <c r="F1149" s="380"/>
      <c r="G1149" s="127"/>
      <c r="H1149" s="536"/>
      <c r="I1149" s="536"/>
      <c r="J1149" s="373"/>
      <c r="K1149" s="537"/>
      <c r="L1149" s="537"/>
      <c r="M1149" s="538"/>
      <c r="N1149" s="184"/>
      <c r="O1149" s="184"/>
      <c r="P1149" s="539"/>
    </row>
    <row r="1150" spans="1:16" ht="31" x14ac:dyDescent="0.35">
      <c r="A1150" s="159"/>
      <c r="B1150" s="180">
        <v>1</v>
      </c>
      <c r="C1150" s="534" t="s">
        <v>1502</v>
      </c>
      <c r="D1150" s="535">
        <v>3000</v>
      </c>
      <c r="E1150" s="380">
        <f>[1]!Table32353[[#This Row],[Mức giá theo Quyết định 46/2019/ QĐ-UBND]]*1.1</f>
        <v>3300.0000000000005</v>
      </c>
      <c r="F1150" s="380">
        <f>[1]!Table32353[[#This Row],[Mức giá theo Quyết định 46/2019/ QĐ-UBND]]*1.3</f>
        <v>3900</v>
      </c>
      <c r="G1150" s="127">
        <v>15000</v>
      </c>
      <c r="H1150" s="536">
        <f>ROUND([1]!Table32353[[#This Row],[Mức giá theo Quyết định 46/2019/ QĐ-UBND]]*1.3,-2)</f>
        <v>3900</v>
      </c>
      <c r="I1150" s="536">
        <f>ROUND([1]!Table32353[[#This Row],[Giá đất ở điều chỉnh, bổ sung]]*0.7,0)</f>
        <v>2730</v>
      </c>
      <c r="J1150" s="373">
        <f>[1]!Table32353[[#This Row],[Giá đất ở điều chỉnh, bổ sung]]/[1]!Table32353[[#This Row],[Mức giá theo Quyết định 46/2019/ QĐ-UBND]]</f>
        <v>1.3</v>
      </c>
      <c r="K1150" s="537"/>
      <c r="L1150" s="537">
        <f>[1]!Table32353[[#This Row],[Giá đất ở điều chỉnh, bổ sung]]/[1]!Table32353[[#This Row],[Mức giá theo Quyết định 46/2019/ QĐ-UBND]]</f>
        <v>1.3</v>
      </c>
      <c r="M1150" s="538"/>
      <c r="N1150" s="154"/>
      <c r="O1150" s="154"/>
      <c r="P1150" s="539"/>
    </row>
    <row r="1151" spans="1:16" ht="30" x14ac:dyDescent="0.35">
      <c r="A1151" s="159"/>
      <c r="B1151" s="392" t="s">
        <v>1503</v>
      </c>
      <c r="C1151" s="529" t="s">
        <v>1504</v>
      </c>
      <c r="D1151" s="530"/>
      <c r="E1151" s="380">
        <f>[1]!Table32353[[#This Row],[Mức giá theo Quyết định 46/2019/ QĐ-UBND]]*1.1</f>
        <v>0</v>
      </c>
      <c r="F1151" s="380"/>
      <c r="G1151" s="373"/>
      <c r="H1151" s="536"/>
      <c r="I1151" s="536"/>
      <c r="J1151" s="373"/>
      <c r="K1151" s="537"/>
      <c r="L1151" s="537"/>
      <c r="M1151" s="532"/>
      <c r="N1151" s="184"/>
      <c r="O1151" s="184"/>
      <c r="P1151" s="533"/>
    </row>
    <row r="1152" spans="1:16" ht="42" x14ac:dyDescent="0.35">
      <c r="A1152" s="159"/>
      <c r="B1152" s="180">
        <v>1</v>
      </c>
      <c r="C1152" s="534" t="s">
        <v>1505</v>
      </c>
      <c r="D1152" s="535">
        <v>6000</v>
      </c>
      <c r="E1152" s="380">
        <f>[1]!Table32353[[#This Row],[Mức giá theo Quyết định 46/2019/ QĐ-UBND]]*1.1</f>
        <v>6600.0000000000009</v>
      </c>
      <c r="F1152" s="380">
        <f>[1]!Table32353[[#This Row],[Mức giá theo Quyết định 46/2019/ QĐ-UBND]]*1.3</f>
        <v>7800</v>
      </c>
      <c r="G1152" s="373"/>
      <c r="H1152" s="536">
        <f>ROUND([1]!Table32353[[#This Row],[Mức giá theo Quyết định 46/2019/ QĐ-UBND]]*1.3,-2)</f>
        <v>7800</v>
      </c>
      <c r="I1152" s="536">
        <f>ROUND([1]!Table32353[[#This Row],[Giá đất ở điều chỉnh, bổ sung]]*0.7,0)</f>
        <v>5460</v>
      </c>
      <c r="J1152" s="373">
        <f>[1]!Table32353[[#This Row],[Giá đất ở điều chỉnh, bổ sung]]/[1]!Table32353[[#This Row],[Mức giá theo Quyết định 46/2019/ QĐ-UBND]]</f>
        <v>1.3</v>
      </c>
      <c r="K1152" s="537"/>
      <c r="L1152" s="537">
        <f>[1]!Table32353[[#This Row],[Giá đất ở điều chỉnh, bổ sung]]/[1]!Table32353[[#This Row],[Mức giá theo Quyết định 46/2019/ QĐ-UBND]]</f>
        <v>1.3</v>
      </c>
      <c r="M1152" s="538" t="s">
        <v>1506</v>
      </c>
      <c r="N1152" s="184"/>
      <c r="O1152" s="184"/>
      <c r="P1152" s="539" t="s">
        <v>5499</v>
      </c>
    </row>
    <row r="1153" spans="1:16" ht="42" x14ac:dyDescent="0.35">
      <c r="A1153" s="159"/>
      <c r="B1153" s="180">
        <v>2</v>
      </c>
      <c r="C1153" s="534" t="s">
        <v>5431</v>
      </c>
      <c r="D1153" s="535">
        <v>5500</v>
      </c>
      <c r="E1153" s="380">
        <f>[1]!Table32353[[#This Row],[Mức giá theo Quyết định 46/2019/ QĐ-UBND]]*1.1</f>
        <v>6050.0000000000009</v>
      </c>
      <c r="F1153" s="380">
        <f>[1]!Table32353[[#This Row],[Mức giá theo Quyết định 46/2019/ QĐ-UBND]]*1.3</f>
        <v>7150</v>
      </c>
      <c r="G1153" s="373"/>
      <c r="H1153" s="536">
        <f>ROUND([1]!Table32353[[#This Row],[Mức giá theo Quyết định 46/2019/ QĐ-UBND]]*1.3,-2)</f>
        <v>7200</v>
      </c>
      <c r="I1153" s="536">
        <f>ROUND([1]!Table32353[[#This Row],[Giá đất ở điều chỉnh, bổ sung]]*0.7,0)</f>
        <v>5040</v>
      </c>
      <c r="J1153" s="373">
        <f>[1]!Table32353[[#This Row],[Giá đất ở điều chỉnh, bổ sung]]/[1]!Table32353[[#This Row],[Mức giá theo Quyết định 46/2019/ QĐ-UBND]]</f>
        <v>1.3090909090909091</v>
      </c>
      <c r="K1153" s="537"/>
      <c r="L1153" s="537">
        <f>[1]!Table32353[[#This Row],[Giá đất ở điều chỉnh, bổ sung]]/[1]!Table32353[[#This Row],[Mức giá theo Quyết định 46/2019/ QĐ-UBND]]</f>
        <v>1.3090909090909091</v>
      </c>
      <c r="M1153" s="538" t="s">
        <v>1506</v>
      </c>
      <c r="N1153" s="184"/>
      <c r="O1153" s="184"/>
      <c r="P1153" s="539" t="s">
        <v>5500</v>
      </c>
    </row>
    <row r="1154" spans="1:16" ht="31" x14ac:dyDescent="0.35">
      <c r="A1154" s="159"/>
      <c r="B1154" s="180">
        <v>3</v>
      </c>
      <c r="C1154" s="534" t="s">
        <v>1507</v>
      </c>
      <c r="D1154" s="535">
        <v>6000</v>
      </c>
      <c r="E1154" s="380">
        <f>[1]!Table32353[[#This Row],[Mức giá theo Quyết định 46/2019/ QĐ-UBND]]*1.1</f>
        <v>6600.0000000000009</v>
      </c>
      <c r="F1154" s="380">
        <f>[1]!Table32353[[#This Row],[Mức giá theo Quyết định 46/2019/ QĐ-UBND]]*1.3</f>
        <v>7800</v>
      </c>
      <c r="G1154" s="373"/>
      <c r="H1154" s="536">
        <f>ROUND([1]!Table32353[[#This Row],[Mức giá theo Quyết định 46/2019/ QĐ-UBND]]*1.3,-2)</f>
        <v>7800</v>
      </c>
      <c r="I1154" s="536">
        <f>ROUND([1]!Table32353[[#This Row],[Giá đất ở điều chỉnh, bổ sung]]*0.7,0)</f>
        <v>5460</v>
      </c>
      <c r="J1154" s="373">
        <f>[1]!Table32353[[#This Row],[Giá đất ở điều chỉnh, bổ sung]]/[1]!Table32353[[#This Row],[Mức giá theo Quyết định 46/2019/ QĐ-UBND]]</f>
        <v>1.3</v>
      </c>
      <c r="K1154" s="537"/>
      <c r="L1154" s="537">
        <f>[1]!Table32353[[#This Row],[Giá đất ở điều chỉnh, bổ sung]]/[1]!Table32353[[#This Row],[Mức giá theo Quyết định 46/2019/ QĐ-UBND]]</f>
        <v>1.3</v>
      </c>
      <c r="M1154" s="538"/>
      <c r="N1154" s="184"/>
      <c r="O1154" s="184"/>
      <c r="P1154" s="539"/>
    </row>
    <row r="1155" spans="1:16" x14ac:dyDescent="0.35">
      <c r="A1155" s="159"/>
      <c r="B1155" s="180">
        <v>4</v>
      </c>
      <c r="C1155" s="534" t="s">
        <v>1508</v>
      </c>
      <c r="D1155" s="535">
        <v>8400</v>
      </c>
      <c r="E1155" s="380">
        <f>[1]!Table32353[[#This Row],[Mức giá theo Quyết định 46/2019/ QĐ-UBND]]*1.1</f>
        <v>9240</v>
      </c>
      <c r="F1155" s="380">
        <f>[1]!Table32353[[#This Row],[Mức giá theo Quyết định 46/2019/ QĐ-UBND]]*1.3</f>
        <v>10920</v>
      </c>
      <c r="G1155" s="373"/>
      <c r="H1155" s="536">
        <f>ROUND([1]!Table32353[[#This Row],[Mức giá theo Quyết định 46/2019/ QĐ-UBND]]*1.3,-2)</f>
        <v>10900</v>
      </c>
      <c r="I1155" s="536">
        <f>ROUND([1]!Table32353[[#This Row],[Giá đất ở điều chỉnh, bổ sung]]*0.7,0)</f>
        <v>7630</v>
      </c>
      <c r="J1155" s="373">
        <f>[1]!Table32353[[#This Row],[Giá đất ở điều chỉnh, bổ sung]]/[1]!Table32353[[#This Row],[Mức giá theo Quyết định 46/2019/ QĐ-UBND]]</f>
        <v>1.2976190476190477</v>
      </c>
      <c r="K1155" s="537"/>
      <c r="L1155" s="537">
        <f>[1]!Table32353[[#This Row],[Giá đất ở điều chỉnh, bổ sung]]/[1]!Table32353[[#This Row],[Mức giá theo Quyết định 46/2019/ QĐ-UBND]]</f>
        <v>1.2976190476190477</v>
      </c>
      <c r="M1155" s="538"/>
      <c r="N1155" s="184"/>
      <c r="O1155" s="184"/>
      <c r="P1155" s="539"/>
    </row>
    <row r="1156" spans="1:16" ht="31" x14ac:dyDescent="0.35">
      <c r="A1156" s="159"/>
      <c r="B1156" s="180">
        <v>5</v>
      </c>
      <c r="C1156" s="534" t="s">
        <v>1509</v>
      </c>
      <c r="D1156" s="535">
        <v>6000</v>
      </c>
      <c r="E1156" s="380">
        <f>[1]!Table32353[[#This Row],[Mức giá theo Quyết định 46/2019/ QĐ-UBND]]*1.1</f>
        <v>6600.0000000000009</v>
      </c>
      <c r="F1156" s="380">
        <f>[1]!Table32353[[#This Row],[Mức giá theo Quyết định 46/2019/ QĐ-UBND]]*1.3</f>
        <v>7800</v>
      </c>
      <c r="G1156" s="373"/>
      <c r="H1156" s="536">
        <f>ROUND([1]!Table32353[[#This Row],[Mức giá theo Quyết định 46/2019/ QĐ-UBND]]*1.3,-2)</f>
        <v>7800</v>
      </c>
      <c r="I1156" s="536">
        <f>ROUND([1]!Table32353[[#This Row],[Giá đất ở điều chỉnh, bổ sung]]*0.7,0)</f>
        <v>5460</v>
      </c>
      <c r="J1156" s="373">
        <f>[1]!Table32353[[#This Row],[Giá đất ở điều chỉnh, bổ sung]]/[1]!Table32353[[#This Row],[Mức giá theo Quyết định 46/2019/ QĐ-UBND]]</f>
        <v>1.3</v>
      </c>
      <c r="K1156" s="537"/>
      <c r="L1156" s="537">
        <f>[1]!Table32353[[#This Row],[Giá đất ở điều chỉnh, bổ sung]]/[1]!Table32353[[#This Row],[Mức giá theo Quyết định 46/2019/ QĐ-UBND]]</f>
        <v>1.3</v>
      </c>
      <c r="M1156" s="538"/>
      <c r="N1156" s="184"/>
      <c r="O1156" s="184"/>
      <c r="P1156" s="539"/>
    </row>
    <row r="1157" spans="1:16" ht="56" x14ac:dyDescent="0.35">
      <c r="A1157" s="159"/>
      <c r="B1157" s="180">
        <v>6</v>
      </c>
      <c r="C1157" s="534" t="s">
        <v>1510</v>
      </c>
      <c r="D1157" s="535">
        <v>5000</v>
      </c>
      <c r="E1157" s="380">
        <f>[1]!Table32353[[#This Row],[Mức giá theo Quyết định 46/2019/ QĐ-UBND]]*1.1</f>
        <v>5500</v>
      </c>
      <c r="F1157" s="380">
        <f>[1]!Table32353[[#This Row],[Mức giá theo Quyết định 46/2019/ QĐ-UBND]]*1.3</f>
        <v>6500</v>
      </c>
      <c r="G1157" s="373"/>
      <c r="H1157" s="536">
        <f>ROUND([1]!Table32353[[#This Row],[Mức giá theo Quyết định 46/2019/ QĐ-UBND]]*1.3,-2)</f>
        <v>6500</v>
      </c>
      <c r="I1157" s="536">
        <f>ROUND([1]!Table32353[[#This Row],[Giá đất ở điều chỉnh, bổ sung]]*0.7,0)</f>
        <v>4550</v>
      </c>
      <c r="J1157" s="373">
        <f>[1]!Table32353[[#This Row],[Giá đất ở điều chỉnh, bổ sung]]/[1]!Table32353[[#This Row],[Mức giá theo Quyết định 46/2019/ QĐ-UBND]]</f>
        <v>1.3</v>
      </c>
      <c r="K1157" s="537"/>
      <c r="L1157" s="537">
        <f>[1]!Table32353[[#This Row],[Giá đất ở điều chỉnh, bổ sung]]/[1]!Table32353[[#This Row],[Mức giá theo Quyết định 46/2019/ QĐ-UBND]]</f>
        <v>1.3</v>
      </c>
      <c r="M1157" s="538" t="s">
        <v>1511</v>
      </c>
      <c r="N1157" s="184"/>
      <c r="O1157" s="184"/>
      <c r="P1157" s="539" t="s">
        <v>1511</v>
      </c>
    </row>
    <row r="1158" spans="1:16" x14ac:dyDescent="0.35">
      <c r="A1158" s="159"/>
      <c r="B1158" s="180"/>
      <c r="C1158" s="529" t="s">
        <v>16</v>
      </c>
      <c r="D1158" s="530"/>
      <c r="E1158" s="380">
        <f>[1]!Table32353[[#This Row],[Mức giá theo Quyết định 46/2019/ QĐ-UBND]]*1.1</f>
        <v>0</v>
      </c>
      <c r="F1158" s="380"/>
      <c r="G1158" s="373"/>
      <c r="H1158" s="536"/>
      <c r="I1158" s="536"/>
      <c r="J1158" s="373"/>
      <c r="K1158" s="537"/>
      <c r="L1158" s="537"/>
      <c r="M1158" s="538"/>
      <c r="N1158" s="184"/>
      <c r="O1158" s="184"/>
      <c r="P1158" s="539"/>
    </row>
    <row r="1159" spans="1:16" x14ac:dyDescent="0.35">
      <c r="A1159" s="159"/>
      <c r="B1159" s="180">
        <v>1</v>
      </c>
      <c r="C1159" s="534" t="s">
        <v>1512</v>
      </c>
      <c r="D1159" s="535">
        <v>4200</v>
      </c>
      <c r="E1159" s="380">
        <f>[1]!Table32353[[#This Row],[Mức giá theo Quyết định 46/2019/ QĐ-UBND]]*1.1</f>
        <v>4620</v>
      </c>
      <c r="F1159" s="380">
        <f>[1]!Table32353[[#This Row],[Mức giá theo Quyết định 46/2019/ QĐ-UBND]]*1.3</f>
        <v>5460</v>
      </c>
      <c r="G1159" s="127">
        <v>12600</v>
      </c>
      <c r="H1159" s="536">
        <f>ROUND([1]!Table32353[[#This Row],[Mức giá theo Quyết định 46/2019/ QĐ-UBND]]*1.3,-2)</f>
        <v>5500</v>
      </c>
      <c r="I1159" s="536">
        <f>ROUND([1]!Table32353[[#This Row],[Giá đất ở điều chỉnh, bổ sung]]*0.7,0)</f>
        <v>3850</v>
      </c>
      <c r="J1159" s="373">
        <f>[1]!Table32353[[#This Row],[Giá đất ở điều chỉnh, bổ sung]]/[1]!Table32353[[#This Row],[Mức giá theo Quyết định 46/2019/ QĐ-UBND]]</f>
        <v>1.3095238095238095</v>
      </c>
      <c r="K1159" s="537"/>
      <c r="L1159" s="537">
        <f>[1]!Table32353[[#This Row],[Giá đất ở điều chỉnh, bổ sung]]/[1]!Table32353[[#This Row],[Mức giá theo Quyết định 46/2019/ QĐ-UBND]]</f>
        <v>1.3095238095238095</v>
      </c>
      <c r="M1159" s="538"/>
      <c r="N1159" s="184"/>
      <c r="O1159" s="184"/>
      <c r="P1159" s="539"/>
    </row>
    <row r="1160" spans="1:16" ht="42" x14ac:dyDescent="0.35">
      <c r="A1160" s="159"/>
      <c r="B1160" s="180">
        <v>2</v>
      </c>
      <c r="C1160" s="534" t="s">
        <v>1513</v>
      </c>
      <c r="D1160" s="535">
        <v>2500</v>
      </c>
      <c r="E1160" s="380">
        <f>[1]!Table32353[[#This Row],[Mức giá theo Quyết định 46/2019/ QĐ-UBND]]*1.1</f>
        <v>2750</v>
      </c>
      <c r="F1160" s="380">
        <f>[1]!Table32353[[#This Row],[Mức giá theo Quyết định 46/2019/ QĐ-UBND]]*1.3</f>
        <v>3250</v>
      </c>
      <c r="G1160" s="127">
        <v>7500</v>
      </c>
      <c r="H1160" s="536">
        <f>ROUND([1]!Table32353[[#This Row],[Mức giá theo Quyết định 46/2019/ QĐ-UBND]]*1.3,-2)</f>
        <v>3300</v>
      </c>
      <c r="I1160" s="536">
        <f>ROUND([1]!Table32353[[#This Row],[Giá đất ở điều chỉnh, bổ sung]]*0.7,0)</f>
        <v>2310</v>
      </c>
      <c r="J1160" s="373">
        <f>[1]!Table32353[[#This Row],[Giá đất ở điều chỉnh, bổ sung]]/[1]!Table32353[[#This Row],[Mức giá theo Quyết định 46/2019/ QĐ-UBND]]</f>
        <v>1.32</v>
      </c>
      <c r="K1160" s="537"/>
      <c r="L1160" s="537">
        <f>[1]!Table32353[[#This Row],[Giá đất ở điều chỉnh, bổ sung]]/[1]!Table32353[[#This Row],[Mức giá theo Quyết định 46/2019/ QĐ-UBND]]</f>
        <v>1.32</v>
      </c>
      <c r="M1160" s="538" t="s">
        <v>1506</v>
      </c>
      <c r="N1160" s="184"/>
      <c r="O1160" s="184"/>
      <c r="P1160" s="539" t="s">
        <v>5499</v>
      </c>
    </row>
    <row r="1161" spans="1:16" ht="28" x14ac:dyDescent="0.35">
      <c r="A1161" s="159"/>
      <c r="B1161" s="180">
        <v>3</v>
      </c>
      <c r="C1161" s="534" t="s">
        <v>1514</v>
      </c>
      <c r="D1161" s="535">
        <v>3000</v>
      </c>
      <c r="E1161" s="380">
        <f>[1]!Table32353[[#This Row],[Mức giá theo Quyết định 46/2019/ QĐ-UBND]]*1.1</f>
        <v>3300.0000000000005</v>
      </c>
      <c r="F1161" s="380">
        <f>[1]!Table32353[[#This Row],[Mức giá theo Quyết định 46/2019/ QĐ-UBND]]*1.3</f>
        <v>3900</v>
      </c>
      <c r="G1161" s="127">
        <v>9000</v>
      </c>
      <c r="H1161" s="536">
        <f>ROUND([1]!Table32353[[#This Row],[Mức giá theo Quyết định 46/2019/ QĐ-UBND]]*1.3,-2)</f>
        <v>3900</v>
      </c>
      <c r="I1161" s="536">
        <f>ROUND([1]!Table32353[[#This Row],[Giá đất ở điều chỉnh, bổ sung]]*0.7,0)</f>
        <v>2730</v>
      </c>
      <c r="J1161" s="373">
        <f>[1]!Table32353[[#This Row],[Giá đất ở điều chỉnh, bổ sung]]/[1]!Table32353[[#This Row],[Mức giá theo Quyết định 46/2019/ QĐ-UBND]]</f>
        <v>1.3</v>
      </c>
      <c r="K1161" s="537"/>
      <c r="L1161" s="537">
        <f>[1]!Table32353[[#This Row],[Giá đất ở điều chỉnh, bổ sung]]/[1]!Table32353[[#This Row],[Mức giá theo Quyết định 46/2019/ QĐ-UBND]]</f>
        <v>1.3</v>
      </c>
      <c r="M1161" s="538" t="s">
        <v>1515</v>
      </c>
      <c r="N1161" s="184"/>
      <c r="O1161" s="184"/>
      <c r="P1161" s="539" t="s">
        <v>5369</v>
      </c>
    </row>
    <row r="1162" spans="1:16" ht="31" x14ac:dyDescent="0.35">
      <c r="A1162" s="159"/>
      <c r="B1162" s="180">
        <v>4</v>
      </c>
      <c r="C1162" s="534" t="s">
        <v>1516</v>
      </c>
      <c r="D1162" s="535">
        <v>1999.9999999999998</v>
      </c>
      <c r="E1162" s="380">
        <f>[1]!Table32353[[#This Row],[Mức giá theo Quyết định 46/2019/ QĐ-UBND]]*1.1</f>
        <v>2200</v>
      </c>
      <c r="F1162" s="380">
        <f>[1]!Table32353[[#This Row],[Mức giá theo Quyết định 46/2019/ QĐ-UBND]]*1.3</f>
        <v>2600</v>
      </c>
      <c r="G1162" s="127">
        <v>6000</v>
      </c>
      <c r="H1162" s="536">
        <f>ROUND([1]!Table32353[[#This Row],[Mức giá theo Quyết định 46/2019/ QĐ-UBND]]*1.3,-2)</f>
        <v>2600</v>
      </c>
      <c r="I1162" s="536">
        <f>ROUND([1]!Table32353[[#This Row],[Giá đất ở điều chỉnh, bổ sung]]*0.7,0)</f>
        <v>1820</v>
      </c>
      <c r="J1162" s="373">
        <f>[1]!Table32353[[#This Row],[Giá đất ở điều chỉnh, bổ sung]]/[1]!Table32353[[#This Row],[Mức giá theo Quyết định 46/2019/ QĐ-UBND]]</f>
        <v>1.3</v>
      </c>
      <c r="K1162" s="537"/>
      <c r="L1162" s="537">
        <f>[1]!Table32353[[#This Row],[Giá đất ở điều chỉnh, bổ sung]]/[1]!Table32353[[#This Row],[Mức giá theo Quyết định 46/2019/ QĐ-UBND]]</f>
        <v>1.3</v>
      </c>
      <c r="M1162" s="538" t="s">
        <v>1515</v>
      </c>
      <c r="N1162" s="184"/>
      <c r="O1162" s="184"/>
      <c r="P1162" s="539" t="s">
        <v>5370</v>
      </c>
    </row>
    <row r="1163" spans="1:16" ht="31" x14ac:dyDescent="0.35">
      <c r="A1163" s="159"/>
      <c r="B1163" s="180">
        <v>5</v>
      </c>
      <c r="C1163" s="534" t="s">
        <v>1517</v>
      </c>
      <c r="D1163" s="535">
        <v>2300</v>
      </c>
      <c r="E1163" s="380">
        <f>[1]!Table32353[[#This Row],[Mức giá theo Quyết định 46/2019/ QĐ-UBND]]*1.1</f>
        <v>2530</v>
      </c>
      <c r="F1163" s="380">
        <f>[1]!Table32353[[#This Row],[Mức giá theo Quyết định 46/2019/ QĐ-UBND]]*1.3</f>
        <v>2990</v>
      </c>
      <c r="G1163" s="127">
        <v>6900</v>
      </c>
      <c r="H1163" s="536">
        <f>ROUND([1]!Table32353[[#This Row],[Mức giá theo Quyết định 46/2019/ QĐ-UBND]]*1.3,-2)</f>
        <v>3000</v>
      </c>
      <c r="I1163" s="536">
        <f>ROUND([1]!Table32353[[#This Row],[Giá đất ở điều chỉnh, bổ sung]]*0.7,0)</f>
        <v>2100</v>
      </c>
      <c r="J1163" s="373">
        <f>[1]!Table32353[[#This Row],[Giá đất ở điều chỉnh, bổ sung]]/[1]!Table32353[[#This Row],[Mức giá theo Quyết định 46/2019/ QĐ-UBND]]</f>
        <v>1.3043478260869565</v>
      </c>
      <c r="K1163" s="537"/>
      <c r="L1163" s="537">
        <f>[1]!Table32353[[#This Row],[Giá đất ở điều chỉnh, bổ sung]]/[1]!Table32353[[#This Row],[Mức giá theo Quyết định 46/2019/ QĐ-UBND]]</f>
        <v>1.3043478260869565</v>
      </c>
      <c r="M1163" s="538"/>
      <c r="N1163" s="184"/>
      <c r="O1163" s="184"/>
      <c r="P1163" s="539"/>
    </row>
    <row r="1164" spans="1:16" x14ac:dyDescent="0.35">
      <c r="A1164" s="159"/>
      <c r="B1164" s="180">
        <v>6</v>
      </c>
      <c r="C1164" s="534" t="s">
        <v>1518</v>
      </c>
      <c r="D1164" s="535"/>
      <c r="E1164" s="380">
        <f>[1]!Table32353[[#This Row],[Mức giá theo Quyết định 46/2019/ QĐ-UBND]]*1.1</f>
        <v>0</v>
      </c>
      <c r="F1164" s="380"/>
      <c r="G1164" s="127"/>
      <c r="H1164" s="536"/>
      <c r="I1164" s="536"/>
      <c r="J1164" s="373"/>
      <c r="K1164" s="537"/>
      <c r="L1164" s="537"/>
      <c r="M1164" s="538"/>
      <c r="N1164" s="184"/>
      <c r="O1164" s="184"/>
      <c r="P1164" s="539"/>
    </row>
    <row r="1165" spans="1:16" x14ac:dyDescent="0.35">
      <c r="A1165" s="159"/>
      <c r="B1165" s="180" t="s">
        <v>327</v>
      </c>
      <c r="C1165" s="534" t="s">
        <v>999</v>
      </c>
      <c r="D1165" s="535">
        <v>3600</v>
      </c>
      <c r="E1165" s="380">
        <f>[1]!Table32353[[#This Row],[Mức giá theo Quyết định 46/2019/ QĐ-UBND]]*1.1</f>
        <v>3960.0000000000005</v>
      </c>
      <c r="F1165" s="380">
        <f>[1]!Table32353[[#This Row],[Mức giá theo Quyết định 46/2019/ QĐ-UBND]]*1.3</f>
        <v>4680</v>
      </c>
      <c r="G1165" s="127">
        <v>10800</v>
      </c>
      <c r="H1165" s="536">
        <f>ROUND([1]!Table32353[[#This Row],[Mức giá theo Quyết định 46/2019/ QĐ-UBND]]*1.3,-2)</f>
        <v>4700</v>
      </c>
      <c r="I1165" s="536">
        <f>ROUND([1]!Table32353[[#This Row],[Giá đất ở điều chỉnh, bổ sung]]*0.7,0)</f>
        <v>3290</v>
      </c>
      <c r="J1165" s="373">
        <f>[1]!Table32353[[#This Row],[Giá đất ở điều chỉnh, bổ sung]]/[1]!Table32353[[#This Row],[Mức giá theo Quyết định 46/2019/ QĐ-UBND]]</f>
        <v>1.3055555555555556</v>
      </c>
      <c r="K1165" s="537"/>
      <c r="L1165" s="537">
        <f>[1]!Table32353[[#This Row],[Giá đất ở điều chỉnh, bổ sung]]/[1]!Table32353[[#This Row],[Mức giá theo Quyết định 46/2019/ QĐ-UBND]]</f>
        <v>1.3055555555555556</v>
      </c>
      <c r="M1165" s="538"/>
      <c r="N1165" s="184"/>
      <c r="O1165" s="184"/>
      <c r="P1165" s="539"/>
    </row>
    <row r="1166" spans="1:16" x14ac:dyDescent="0.35">
      <c r="A1166" s="159"/>
      <c r="B1166" s="180" t="s">
        <v>329</v>
      </c>
      <c r="C1166" s="534" t="s">
        <v>1519</v>
      </c>
      <c r="D1166" s="535">
        <v>3000</v>
      </c>
      <c r="E1166" s="380">
        <f>[1]!Table32353[[#This Row],[Mức giá theo Quyết định 46/2019/ QĐ-UBND]]*1.1</f>
        <v>3300.0000000000005</v>
      </c>
      <c r="F1166" s="380">
        <f>[1]!Table32353[[#This Row],[Mức giá theo Quyết định 46/2019/ QĐ-UBND]]*1.3</f>
        <v>3900</v>
      </c>
      <c r="G1166" s="127">
        <v>9000</v>
      </c>
      <c r="H1166" s="536">
        <f>ROUND([1]!Table32353[[#This Row],[Mức giá theo Quyết định 46/2019/ QĐ-UBND]]*1.3,-2)</f>
        <v>3900</v>
      </c>
      <c r="I1166" s="536">
        <f>ROUND([1]!Table32353[[#This Row],[Giá đất ở điều chỉnh, bổ sung]]*0.7,0)</f>
        <v>2730</v>
      </c>
      <c r="J1166" s="373">
        <f>[1]!Table32353[[#This Row],[Giá đất ở điều chỉnh, bổ sung]]/[1]!Table32353[[#This Row],[Mức giá theo Quyết định 46/2019/ QĐ-UBND]]</f>
        <v>1.3</v>
      </c>
      <c r="K1166" s="537"/>
      <c r="L1166" s="537">
        <f>[1]!Table32353[[#This Row],[Giá đất ở điều chỉnh, bổ sung]]/[1]!Table32353[[#This Row],[Mức giá theo Quyết định 46/2019/ QĐ-UBND]]</f>
        <v>1.3</v>
      </c>
      <c r="M1166" s="538"/>
      <c r="N1166" s="184"/>
      <c r="O1166" s="184"/>
      <c r="P1166" s="539"/>
    </row>
    <row r="1167" spans="1:16" x14ac:dyDescent="0.35">
      <c r="A1167" s="159"/>
      <c r="B1167" s="180" t="s">
        <v>653</v>
      </c>
      <c r="C1167" s="534" t="s">
        <v>1520</v>
      </c>
      <c r="D1167" s="535">
        <v>2500</v>
      </c>
      <c r="E1167" s="380">
        <f>[1]!Table32353[[#This Row],[Mức giá theo Quyết định 46/2019/ QĐ-UBND]]*1.1</f>
        <v>2750</v>
      </c>
      <c r="F1167" s="380">
        <f>[1]!Table32353[[#This Row],[Mức giá theo Quyết định 46/2019/ QĐ-UBND]]*1.3</f>
        <v>3250</v>
      </c>
      <c r="G1167" s="127">
        <v>7500</v>
      </c>
      <c r="H1167" s="536">
        <f>ROUND([1]!Table32353[[#This Row],[Mức giá theo Quyết định 46/2019/ QĐ-UBND]]*1.3,-2)</f>
        <v>3300</v>
      </c>
      <c r="I1167" s="536">
        <f>ROUND([1]!Table32353[[#This Row],[Giá đất ở điều chỉnh, bổ sung]]*0.7,0)</f>
        <v>2310</v>
      </c>
      <c r="J1167" s="373">
        <f>[1]!Table32353[[#This Row],[Giá đất ở điều chỉnh, bổ sung]]/[1]!Table32353[[#This Row],[Mức giá theo Quyết định 46/2019/ QĐ-UBND]]</f>
        <v>1.32</v>
      </c>
      <c r="K1167" s="537"/>
      <c r="L1167" s="537">
        <f>[1]!Table32353[[#This Row],[Giá đất ở điều chỉnh, bổ sung]]/[1]!Table32353[[#This Row],[Mức giá theo Quyết định 46/2019/ QĐ-UBND]]</f>
        <v>1.32</v>
      </c>
      <c r="M1167" s="538"/>
      <c r="N1167" s="184"/>
      <c r="O1167" s="184"/>
      <c r="P1167" s="539"/>
    </row>
    <row r="1168" spans="1:16" x14ac:dyDescent="0.35">
      <c r="A1168" s="159"/>
      <c r="B1168" s="180">
        <v>7</v>
      </c>
      <c r="C1168" s="534" t="s">
        <v>1521</v>
      </c>
      <c r="D1168" s="535">
        <v>3600</v>
      </c>
      <c r="E1168" s="380">
        <f>[1]!Table32353[[#This Row],[Mức giá theo Quyết định 46/2019/ QĐ-UBND]]*1.1</f>
        <v>3960.0000000000005</v>
      </c>
      <c r="F1168" s="380">
        <f>[1]!Table32353[[#This Row],[Mức giá theo Quyết định 46/2019/ QĐ-UBND]]*1.3</f>
        <v>4680</v>
      </c>
      <c r="G1168" s="127">
        <v>10800</v>
      </c>
      <c r="H1168" s="536">
        <f>ROUND([1]!Table32353[[#This Row],[Mức giá theo Quyết định 46/2019/ QĐ-UBND]]*1.3,-2)</f>
        <v>4700</v>
      </c>
      <c r="I1168" s="536">
        <f>ROUND([1]!Table32353[[#This Row],[Giá đất ở điều chỉnh, bổ sung]]*0.7,0)</f>
        <v>3290</v>
      </c>
      <c r="J1168" s="373">
        <f>[1]!Table32353[[#This Row],[Giá đất ở điều chỉnh, bổ sung]]/[1]!Table32353[[#This Row],[Mức giá theo Quyết định 46/2019/ QĐ-UBND]]</f>
        <v>1.3055555555555556</v>
      </c>
      <c r="K1168" s="537"/>
      <c r="L1168" s="537">
        <f>[1]!Table32353[[#This Row],[Giá đất ở điều chỉnh, bổ sung]]/[1]!Table32353[[#This Row],[Mức giá theo Quyết định 46/2019/ QĐ-UBND]]</f>
        <v>1.3055555555555556</v>
      </c>
      <c r="M1168" s="538"/>
      <c r="N1168" s="184"/>
      <c r="O1168" s="184"/>
      <c r="P1168" s="539"/>
    </row>
    <row r="1169" spans="1:16" x14ac:dyDescent="0.35">
      <c r="A1169" s="159"/>
      <c r="B1169" s="180">
        <v>8</v>
      </c>
      <c r="C1169" s="534" t="s">
        <v>1522</v>
      </c>
      <c r="D1169" s="535">
        <v>2500</v>
      </c>
      <c r="E1169" s="380">
        <f>[1]!Table32353[[#This Row],[Mức giá theo Quyết định 46/2019/ QĐ-UBND]]*1.1</f>
        <v>2750</v>
      </c>
      <c r="F1169" s="380">
        <f>[1]!Table32353[[#This Row],[Mức giá theo Quyết định 46/2019/ QĐ-UBND]]*1.3</f>
        <v>3250</v>
      </c>
      <c r="G1169" s="127">
        <v>7500</v>
      </c>
      <c r="H1169" s="536">
        <f>ROUND([1]!Table32353[[#This Row],[Mức giá theo Quyết định 46/2019/ QĐ-UBND]]*1.3,-2)</f>
        <v>3300</v>
      </c>
      <c r="I1169" s="536">
        <f>ROUND([1]!Table32353[[#This Row],[Giá đất ở điều chỉnh, bổ sung]]*0.7,0)</f>
        <v>2310</v>
      </c>
      <c r="J1169" s="373">
        <f>[1]!Table32353[[#This Row],[Giá đất ở điều chỉnh, bổ sung]]/[1]!Table32353[[#This Row],[Mức giá theo Quyết định 46/2019/ QĐ-UBND]]</f>
        <v>1.32</v>
      </c>
      <c r="K1169" s="537"/>
      <c r="L1169" s="537">
        <f>[1]!Table32353[[#This Row],[Giá đất ở điều chỉnh, bổ sung]]/[1]!Table32353[[#This Row],[Mức giá theo Quyết định 46/2019/ QĐ-UBND]]</f>
        <v>1.32</v>
      </c>
      <c r="M1169" s="538"/>
      <c r="N1169" s="184"/>
      <c r="O1169" s="184"/>
      <c r="P1169" s="539"/>
    </row>
    <row r="1170" spans="1:16" ht="31" x14ac:dyDescent="0.35">
      <c r="A1170" s="159"/>
      <c r="B1170" s="180">
        <v>9</v>
      </c>
      <c r="C1170" s="534" t="s">
        <v>1523</v>
      </c>
      <c r="D1170" s="535">
        <v>2500</v>
      </c>
      <c r="E1170" s="380">
        <f>[1]!Table32353[[#This Row],[Mức giá theo Quyết định 46/2019/ QĐ-UBND]]*1.1</f>
        <v>2750</v>
      </c>
      <c r="F1170" s="380">
        <f>[1]!Table32353[[#This Row],[Mức giá theo Quyết định 46/2019/ QĐ-UBND]]*1.3</f>
        <v>3250</v>
      </c>
      <c r="G1170" s="127">
        <v>7500</v>
      </c>
      <c r="H1170" s="536">
        <f>ROUND([1]!Table32353[[#This Row],[Mức giá theo Quyết định 46/2019/ QĐ-UBND]]*1.3,-2)</f>
        <v>3300</v>
      </c>
      <c r="I1170" s="536">
        <f>ROUND([1]!Table32353[[#This Row],[Giá đất ở điều chỉnh, bổ sung]]*0.7,0)</f>
        <v>2310</v>
      </c>
      <c r="J1170" s="373">
        <f>[1]!Table32353[[#This Row],[Giá đất ở điều chỉnh, bổ sung]]/[1]!Table32353[[#This Row],[Mức giá theo Quyết định 46/2019/ QĐ-UBND]]</f>
        <v>1.32</v>
      </c>
      <c r="K1170" s="537"/>
      <c r="L1170" s="537">
        <f>[1]!Table32353[[#This Row],[Giá đất ở điều chỉnh, bổ sung]]/[1]!Table32353[[#This Row],[Mức giá theo Quyết định 46/2019/ QĐ-UBND]]</f>
        <v>1.32</v>
      </c>
      <c r="M1170" s="538"/>
      <c r="N1170" s="184"/>
      <c r="O1170" s="184"/>
      <c r="P1170" s="539"/>
    </row>
    <row r="1171" spans="1:16" x14ac:dyDescent="0.35">
      <c r="A1171" s="159"/>
      <c r="B1171" s="180">
        <v>10</v>
      </c>
      <c r="C1171" s="534" t="s">
        <v>1524</v>
      </c>
      <c r="D1171" s="535"/>
      <c r="E1171" s="380">
        <f>[1]!Table32353[[#This Row],[Mức giá theo Quyết định 46/2019/ QĐ-UBND]]*1.1</f>
        <v>0</v>
      </c>
      <c r="F1171" s="380"/>
      <c r="G1171" s="127"/>
      <c r="H1171" s="536"/>
      <c r="I1171" s="536"/>
      <c r="J1171" s="373"/>
      <c r="K1171" s="537"/>
      <c r="L1171" s="537"/>
      <c r="M1171" s="538"/>
      <c r="N1171" s="184"/>
      <c r="O1171" s="184"/>
      <c r="P1171" s="539"/>
    </row>
    <row r="1172" spans="1:16" x14ac:dyDescent="0.35">
      <c r="A1172" s="159"/>
      <c r="B1172" s="180" t="s">
        <v>525</v>
      </c>
      <c r="C1172" s="534" t="s">
        <v>1525</v>
      </c>
      <c r="D1172" s="535">
        <v>3000</v>
      </c>
      <c r="E1172" s="380">
        <f>[1]!Table32353[[#This Row],[Mức giá theo Quyết định 46/2019/ QĐ-UBND]]*1.1</f>
        <v>3300.0000000000005</v>
      </c>
      <c r="F1172" s="380">
        <f>[1]!Table32353[[#This Row],[Mức giá theo Quyết định 46/2019/ QĐ-UBND]]*1.3</f>
        <v>3900</v>
      </c>
      <c r="G1172" s="127">
        <v>9000</v>
      </c>
      <c r="H1172" s="536">
        <f>ROUND([1]!Table32353[[#This Row],[Mức giá theo Quyết định 46/2019/ QĐ-UBND]]*1.3,-2)</f>
        <v>3900</v>
      </c>
      <c r="I1172" s="536">
        <f>ROUND([1]!Table32353[[#This Row],[Giá đất ở điều chỉnh, bổ sung]]*0.7,0)</f>
        <v>2730</v>
      </c>
      <c r="J1172" s="373">
        <f>[1]!Table32353[[#This Row],[Giá đất ở điều chỉnh, bổ sung]]/[1]!Table32353[[#This Row],[Mức giá theo Quyết định 46/2019/ QĐ-UBND]]</f>
        <v>1.3</v>
      </c>
      <c r="K1172" s="537"/>
      <c r="L1172" s="537">
        <f>[1]!Table32353[[#This Row],[Giá đất ở điều chỉnh, bổ sung]]/[1]!Table32353[[#This Row],[Mức giá theo Quyết định 46/2019/ QĐ-UBND]]</f>
        <v>1.3</v>
      </c>
      <c r="M1172" s="538"/>
      <c r="N1172" s="184"/>
      <c r="O1172" s="184"/>
      <c r="P1172" s="539"/>
    </row>
    <row r="1173" spans="1:16" x14ac:dyDescent="0.35">
      <c r="A1173" s="159"/>
      <c r="B1173" s="180" t="s">
        <v>526</v>
      </c>
      <c r="C1173" s="534" t="s">
        <v>1526</v>
      </c>
      <c r="D1173" s="535">
        <v>2500</v>
      </c>
      <c r="E1173" s="380">
        <f>[1]!Table32353[[#This Row],[Mức giá theo Quyết định 46/2019/ QĐ-UBND]]*1.1</f>
        <v>2750</v>
      </c>
      <c r="F1173" s="380">
        <f>[1]!Table32353[[#This Row],[Mức giá theo Quyết định 46/2019/ QĐ-UBND]]*1.3</f>
        <v>3250</v>
      </c>
      <c r="G1173" s="127">
        <v>7500</v>
      </c>
      <c r="H1173" s="536">
        <f>ROUND([1]!Table32353[[#This Row],[Mức giá theo Quyết định 46/2019/ QĐ-UBND]]*1.3,-2)</f>
        <v>3300</v>
      </c>
      <c r="I1173" s="536">
        <f>ROUND([1]!Table32353[[#This Row],[Giá đất ở điều chỉnh, bổ sung]]*0.7,0)</f>
        <v>2310</v>
      </c>
      <c r="J1173" s="373">
        <f>[1]!Table32353[[#This Row],[Giá đất ở điều chỉnh, bổ sung]]/[1]!Table32353[[#This Row],[Mức giá theo Quyết định 46/2019/ QĐ-UBND]]</f>
        <v>1.32</v>
      </c>
      <c r="K1173" s="537"/>
      <c r="L1173" s="537">
        <f>[1]!Table32353[[#This Row],[Giá đất ở điều chỉnh, bổ sung]]/[1]!Table32353[[#This Row],[Mức giá theo Quyết định 46/2019/ QĐ-UBND]]</f>
        <v>1.32</v>
      </c>
      <c r="M1173" s="538"/>
      <c r="N1173" s="434"/>
      <c r="O1173" s="434"/>
      <c r="P1173" s="539"/>
    </row>
    <row r="1174" spans="1:16" ht="31" x14ac:dyDescent="0.35">
      <c r="A1174" s="159"/>
      <c r="B1174" s="181">
        <v>11</v>
      </c>
      <c r="C1174" s="65" t="s">
        <v>5413</v>
      </c>
      <c r="D1174" s="372"/>
      <c r="E1174" s="380">
        <f>[1]!Table32353[[#This Row],[Mức giá theo Quyết định 46/2019/ QĐ-UBND]]*1.1</f>
        <v>0</v>
      </c>
      <c r="F1174" s="380">
        <f>[1]!Table32353[[#This Row],[Mức giá theo Quyết định 46/2019/ QĐ-UBND]]*1.3</f>
        <v>0</v>
      </c>
      <c r="G1174" s="377"/>
      <c r="H1174" s="536"/>
      <c r="I1174" s="536"/>
      <c r="J1174" s="373"/>
      <c r="K1174" s="537"/>
      <c r="L1174" s="537"/>
      <c r="M1174" s="544" t="s">
        <v>146</v>
      </c>
      <c r="N1174" s="434"/>
      <c r="O1174" s="434"/>
      <c r="P1174" s="245" t="s">
        <v>146</v>
      </c>
    </row>
    <row r="1175" spans="1:16" x14ac:dyDescent="0.35">
      <c r="A1175" s="159"/>
      <c r="B1175" s="181" t="s">
        <v>1192</v>
      </c>
      <c r="C1175" s="65" t="s">
        <v>150</v>
      </c>
      <c r="D1175" s="371"/>
      <c r="E1175" s="380"/>
      <c r="F1175" s="380"/>
      <c r="G1175" s="355">
        <v>10500</v>
      </c>
      <c r="H1175" s="536">
        <v>3000</v>
      </c>
      <c r="I1175" s="536">
        <f>ROUND([1]!Table32353[[#This Row],[Giá đất ở điều chỉnh, bổ sung]]*0.7,0)</f>
        <v>2100</v>
      </c>
      <c r="J1175" s="373" t="e">
        <f>[1]!Table32353[[#This Row],[Giá đất ở điều chỉnh, bổ sung]]/[1]!Table32353[[#This Row],[Mức giá theo Quyết định 46/2019/ QĐ-UBND]]</f>
        <v>#DIV/0!</v>
      </c>
      <c r="K1175" s="537"/>
      <c r="L1175" s="537"/>
      <c r="M1175" s="544" t="s">
        <v>1527</v>
      </c>
      <c r="N1175" s="434"/>
      <c r="O1175" s="434"/>
      <c r="P1175" s="245"/>
    </row>
    <row r="1176" spans="1:16" x14ac:dyDescent="0.35">
      <c r="A1176" s="159"/>
      <c r="B1176" s="359" t="s">
        <v>1195</v>
      </c>
      <c r="C1176" s="124" t="s">
        <v>982</v>
      </c>
      <c r="D1176" s="371"/>
      <c r="E1176" s="380"/>
      <c r="F1176" s="380"/>
      <c r="G1176" s="355">
        <v>9500</v>
      </c>
      <c r="H1176" s="536">
        <v>2700</v>
      </c>
      <c r="I1176" s="536">
        <f>ROUND([1]!Table32353[[#This Row],[Giá đất ở điều chỉnh, bổ sung]]*0.7,0)</f>
        <v>1890</v>
      </c>
      <c r="J1176" s="373" t="e">
        <f>[1]!Table32353[[#This Row],[Giá đất ở điều chỉnh, bổ sung]]/[1]!Table32353[[#This Row],[Mức giá theo Quyết định 46/2019/ QĐ-UBND]]</f>
        <v>#DIV/0!</v>
      </c>
      <c r="K1176" s="537"/>
      <c r="L1176" s="537"/>
      <c r="M1176" s="544" t="s">
        <v>1528</v>
      </c>
      <c r="N1176" s="434"/>
      <c r="O1176" s="434"/>
      <c r="P1176" s="245"/>
    </row>
    <row r="1177" spans="1:16" x14ac:dyDescent="0.35">
      <c r="A1177" s="159"/>
      <c r="B1177" s="359" t="s">
        <v>1197</v>
      </c>
      <c r="C1177" s="65" t="s">
        <v>153</v>
      </c>
      <c r="D1177" s="371"/>
      <c r="E1177" s="380"/>
      <c r="F1177" s="380"/>
      <c r="G1177" s="355">
        <v>9400</v>
      </c>
      <c r="H1177" s="536">
        <v>2500</v>
      </c>
      <c r="I1177" s="536">
        <f>ROUND([1]!Table32353[[#This Row],[Giá đất ở điều chỉnh, bổ sung]]*0.7,0)</f>
        <v>1750</v>
      </c>
      <c r="J1177" s="373" t="e">
        <f>[1]!Table32353[[#This Row],[Giá đất ở điều chỉnh, bổ sung]]/[1]!Table32353[[#This Row],[Mức giá theo Quyết định 46/2019/ QĐ-UBND]]</f>
        <v>#DIV/0!</v>
      </c>
      <c r="K1177" s="537"/>
      <c r="L1177" s="537"/>
      <c r="M1177" s="544" t="s">
        <v>1529</v>
      </c>
      <c r="N1177" s="434"/>
      <c r="O1177" s="434"/>
      <c r="P1177" s="245"/>
    </row>
    <row r="1178" spans="1:16" x14ac:dyDescent="0.35">
      <c r="A1178" s="159"/>
      <c r="B1178" s="359" t="s">
        <v>1199</v>
      </c>
      <c r="C1178" s="65" t="s">
        <v>654</v>
      </c>
      <c r="D1178" s="371"/>
      <c r="E1178" s="380"/>
      <c r="F1178" s="380"/>
      <c r="G1178" s="355">
        <v>8200</v>
      </c>
      <c r="H1178" s="536">
        <v>2400</v>
      </c>
      <c r="I1178" s="536">
        <f>ROUND([1]!Table32353[[#This Row],[Giá đất ở điều chỉnh, bổ sung]]*0.7,0)</f>
        <v>1680</v>
      </c>
      <c r="J1178" s="373" t="e">
        <f>[1]!Table32353[[#This Row],[Giá đất ở điều chỉnh, bổ sung]]/[1]!Table32353[[#This Row],[Mức giá theo Quyết định 46/2019/ QĐ-UBND]]</f>
        <v>#DIV/0!</v>
      </c>
      <c r="K1178" s="537"/>
      <c r="L1178" s="537"/>
      <c r="M1178" s="544" t="s">
        <v>1530</v>
      </c>
      <c r="N1178" s="434"/>
      <c r="O1178" s="434"/>
      <c r="P1178" s="245"/>
    </row>
    <row r="1179" spans="1:16" ht="31" x14ac:dyDescent="0.35">
      <c r="A1179" s="159"/>
      <c r="B1179" s="359">
        <v>12</v>
      </c>
      <c r="C1179" s="65" t="s">
        <v>5414</v>
      </c>
      <c r="D1179" s="372"/>
      <c r="E1179" s="380">
        <f>[1]!Table32353[[#This Row],[Mức giá theo Quyết định 46/2019/ QĐ-UBND]]*1.1</f>
        <v>0</v>
      </c>
      <c r="F1179" s="380">
        <f>[1]!Table32353[[#This Row],[Mức giá theo Quyết định 46/2019/ QĐ-UBND]]*1.3</f>
        <v>0</v>
      </c>
      <c r="G1179" s="377"/>
      <c r="H1179" s="536"/>
      <c r="I1179" s="536"/>
      <c r="J1179" s="373"/>
      <c r="K1179" s="537"/>
      <c r="L1179" s="537"/>
      <c r="M1179" s="544" t="s">
        <v>146</v>
      </c>
      <c r="N1179" s="434"/>
      <c r="O1179" s="434"/>
      <c r="P1179" s="245" t="s">
        <v>146</v>
      </c>
    </row>
    <row r="1180" spans="1:16" x14ac:dyDescent="0.35">
      <c r="A1180" s="159"/>
      <c r="B1180" s="181" t="s">
        <v>531</v>
      </c>
      <c r="C1180" s="65" t="s">
        <v>150</v>
      </c>
      <c r="D1180" s="371"/>
      <c r="E1180" s="380"/>
      <c r="F1180" s="380"/>
      <c r="G1180" s="355">
        <v>10300</v>
      </c>
      <c r="H1180" s="536">
        <v>2500</v>
      </c>
      <c r="I1180" s="536">
        <f>ROUND([1]!Table32353[[#This Row],[Giá đất ở điều chỉnh, bổ sung]]*0.7,0)</f>
        <v>1750</v>
      </c>
      <c r="J1180" s="373" t="e">
        <f>[1]!Table32353[[#This Row],[Giá đất ở điều chỉnh, bổ sung]]/[1]!Table32353[[#This Row],[Mức giá theo Quyết định 46/2019/ QĐ-UBND]]</f>
        <v>#DIV/0!</v>
      </c>
      <c r="K1180" s="537"/>
      <c r="L1180" s="537"/>
      <c r="M1180" s="544" t="s">
        <v>1531</v>
      </c>
      <c r="N1180" s="434"/>
      <c r="O1180" s="434"/>
      <c r="P1180" s="245"/>
    </row>
    <row r="1181" spans="1:16" x14ac:dyDescent="0.35">
      <c r="A1181" s="159"/>
      <c r="B1181" s="359" t="s">
        <v>532</v>
      </c>
      <c r="C1181" s="65" t="s">
        <v>153</v>
      </c>
      <c r="D1181" s="371"/>
      <c r="E1181" s="380"/>
      <c r="F1181" s="380"/>
      <c r="G1181" s="355">
        <v>9300</v>
      </c>
      <c r="H1181" s="536">
        <v>2400</v>
      </c>
      <c r="I1181" s="536">
        <f>ROUND([1]!Table32353[[#This Row],[Giá đất ở điều chỉnh, bổ sung]]*0.7,0)</f>
        <v>1680</v>
      </c>
      <c r="J1181" s="373" t="e">
        <f>[1]!Table32353[[#This Row],[Giá đất ở điều chỉnh, bổ sung]]/[1]!Table32353[[#This Row],[Mức giá theo Quyết định 46/2019/ QĐ-UBND]]</f>
        <v>#DIV/0!</v>
      </c>
      <c r="K1181" s="537"/>
      <c r="L1181" s="537"/>
      <c r="M1181" s="544" t="s">
        <v>1530</v>
      </c>
      <c r="N1181" s="434"/>
      <c r="O1181" s="434"/>
      <c r="P1181" s="245"/>
    </row>
    <row r="1182" spans="1:16" x14ac:dyDescent="0.35">
      <c r="A1182" s="159"/>
      <c r="B1182" s="359" t="s">
        <v>1490</v>
      </c>
      <c r="C1182" s="65" t="s">
        <v>654</v>
      </c>
      <c r="D1182" s="371"/>
      <c r="E1182" s="380"/>
      <c r="F1182" s="380"/>
      <c r="G1182" s="355">
        <v>7700</v>
      </c>
      <c r="H1182" s="536">
        <v>2300</v>
      </c>
      <c r="I1182" s="536">
        <f>ROUND([1]!Table32353[[#This Row],[Giá đất ở điều chỉnh, bổ sung]]*0.7,0)</f>
        <v>1610</v>
      </c>
      <c r="J1182" s="373" t="e">
        <f>[1]!Table32353[[#This Row],[Giá đất ở điều chỉnh, bổ sung]]/[1]!Table32353[[#This Row],[Mức giá theo Quyết định 46/2019/ QĐ-UBND]]</f>
        <v>#DIV/0!</v>
      </c>
      <c r="K1182" s="537"/>
      <c r="L1182" s="537"/>
      <c r="M1182" s="544" t="s">
        <v>1530</v>
      </c>
      <c r="N1182" s="184"/>
      <c r="O1182" s="184"/>
      <c r="P1182" s="245"/>
    </row>
    <row r="1183" spans="1:16" ht="28" x14ac:dyDescent="0.35">
      <c r="A1183" s="159"/>
      <c r="B1183" s="180">
        <v>13</v>
      </c>
      <c r="C1183" s="534" t="s">
        <v>1532</v>
      </c>
      <c r="D1183" s="535">
        <v>2700</v>
      </c>
      <c r="E1183" s="380">
        <f>[1]!Table32353[[#This Row],[Mức giá theo Quyết định 46/2019/ QĐ-UBND]]*1.1</f>
        <v>2970.0000000000005</v>
      </c>
      <c r="F1183" s="380">
        <f>[1]!Table32353[[#This Row],[Mức giá theo Quyết định 46/2019/ QĐ-UBND]]*1.3</f>
        <v>3510</v>
      </c>
      <c r="G1183" s="127">
        <v>8100</v>
      </c>
      <c r="H1183" s="536">
        <f>ROUND([1]!Table32353[[#This Row],[Mức giá theo Quyết định 46/2019/ QĐ-UBND]]*1.35,-2)</f>
        <v>3600</v>
      </c>
      <c r="I1183" s="536">
        <f>ROUND([1]!Table32353[[#This Row],[Giá đất ở điều chỉnh, bổ sung]]*0.7,0)</f>
        <v>2520</v>
      </c>
      <c r="J1183" s="373">
        <f>[1]!Table32353[[#This Row],[Giá đất ở điều chỉnh, bổ sung]]/[1]!Table32353[[#This Row],[Mức giá theo Quyết định 46/2019/ QĐ-UBND]]</f>
        <v>1.3333333333333333</v>
      </c>
      <c r="K1183" s="540" t="s">
        <v>91</v>
      </c>
      <c r="L1183" s="540">
        <f>[1]!Table32353[[#This Row],[Giá đất ở điều chỉnh, bổ sung]]/[1]!Table32353[[#This Row],[Mức giá theo Quyết định 46/2019/ QĐ-UBND]]</f>
        <v>1.3333333333333333</v>
      </c>
      <c r="M1183" s="538" t="s">
        <v>1533</v>
      </c>
      <c r="N1183" s="184"/>
      <c r="O1183" s="184"/>
      <c r="P1183" s="539" t="s">
        <v>5498</v>
      </c>
    </row>
    <row r="1184" spans="1:16" ht="31" x14ac:dyDescent="0.35">
      <c r="A1184" s="159"/>
      <c r="B1184" s="180">
        <v>14</v>
      </c>
      <c r="C1184" s="534" t="s">
        <v>1534</v>
      </c>
      <c r="D1184" s="535">
        <v>2500</v>
      </c>
      <c r="E1184" s="380">
        <f>[1]!Table32353[[#This Row],[Mức giá theo Quyết định 46/2019/ QĐ-UBND]]*1.1</f>
        <v>2750</v>
      </c>
      <c r="F1184" s="380">
        <f>[1]!Table32353[[#This Row],[Mức giá theo Quyết định 46/2019/ QĐ-UBND]]*1.3</f>
        <v>3250</v>
      </c>
      <c r="G1184" s="127">
        <v>7500</v>
      </c>
      <c r="H1184" s="536">
        <f>ROUND([1]!Table32353[[#This Row],[Mức giá theo Quyết định 46/2019/ QĐ-UBND]]*1.3,-2)</f>
        <v>3300</v>
      </c>
      <c r="I1184" s="536">
        <f>ROUND([1]!Table32353[[#This Row],[Giá đất ở điều chỉnh, bổ sung]]*0.7,0)</f>
        <v>2310</v>
      </c>
      <c r="J1184" s="373">
        <f>[1]!Table32353[[#This Row],[Giá đất ở điều chỉnh, bổ sung]]/[1]!Table32353[[#This Row],[Mức giá theo Quyết định 46/2019/ QĐ-UBND]]</f>
        <v>1.32</v>
      </c>
      <c r="K1184" s="537"/>
      <c r="L1184" s="537">
        <f>[1]!Table32353[[#This Row],[Giá đất ở điều chỉnh, bổ sung]]/[1]!Table32353[[#This Row],[Mức giá theo Quyết định 46/2019/ QĐ-UBND]]</f>
        <v>1.32</v>
      </c>
      <c r="M1184" s="538"/>
      <c r="N1184" s="184"/>
      <c r="O1184" s="184"/>
      <c r="P1184" s="539"/>
    </row>
    <row r="1185" spans="1:16" ht="31" x14ac:dyDescent="0.35">
      <c r="A1185" s="159"/>
      <c r="B1185" s="180">
        <v>15</v>
      </c>
      <c r="C1185" s="534" t="s">
        <v>1535</v>
      </c>
      <c r="D1185" s="535">
        <v>1999.9999999999998</v>
      </c>
      <c r="E1185" s="380">
        <f>[1]!Table32353[[#This Row],[Mức giá theo Quyết định 46/2019/ QĐ-UBND]]*1.1</f>
        <v>2200</v>
      </c>
      <c r="F1185" s="380">
        <f>[1]!Table32353[[#This Row],[Mức giá theo Quyết định 46/2019/ QĐ-UBND]]*1.3</f>
        <v>2600</v>
      </c>
      <c r="G1185" s="127">
        <v>6000</v>
      </c>
      <c r="H1185" s="536">
        <f>ROUND([1]!Table32353[[#This Row],[Mức giá theo Quyết định 46/2019/ QĐ-UBND]]*1.3,-2)</f>
        <v>2600</v>
      </c>
      <c r="I1185" s="536">
        <f>ROUND([1]!Table32353[[#This Row],[Giá đất ở điều chỉnh, bổ sung]]*0.7,0)</f>
        <v>1820</v>
      </c>
      <c r="J1185" s="373">
        <f>[1]!Table32353[[#This Row],[Giá đất ở điều chỉnh, bổ sung]]/[1]!Table32353[[#This Row],[Mức giá theo Quyết định 46/2019/ QĐ-UBND]]</f>
        <v>1.3</v>
      </c>
      <c r="K1185" s="537"/>
      <c r="L1185" s="537">
        <f>[1]!Table32353[[#This Row],[Giá đất ở điều chỉnh, bổ sung]]/[1]!Table32353[[#This Row],[Mức giá theo Quyết định 46/2019/ QĐ-UBND]]</f>
        <v>1.3</v>
      </c>
      <c r="M1185" s="538"/>
      <c r="N1185" s="184"/>
      <c r="O1185" s="184"/>
      <c r="P1185" s="539"/>
    </row>
    <row r="1186" spans="1:16" ht="31" x14ac:dyDescent="0.35">
      <c r="A1186" s="159"/>
      <c r="B1186" s="180">
        <v>16</v>
      </c>
      <c r="C1186" s="534" t="s">
        <v>1536</v>
      </c>
      <c r="D1186" s="535">
        <v>1999.9999999999998</v>
      </c>
      <c r="E1186" s="380">
        <f>[1]!Table32353[[#This Row],[Mức giá theo Quyết định 46/2019/ QĐ-UBND]]*1.1</f>
        <v>2200</v>
      </c>
      <c r="F1186" s="380">
        <f>[1]!Table32353[[#This Row],[Mức giá theo Quyết định 46/2019/ QĐ-UBND]]*1.3</f>
        <v>2600</v>
      </c>
      <c r="G1186" s="127">
        <v>6000</v>
      </c>
      <c r="H1186" s="536">
        <f>ROUND([1]!Table32353[[#This Row],[Mức giá theo Quyết định 46/2019/ QĐ-UBND]]*1.35,-2)</f>
        <v>2700</v>
      </c>
      <c r="I1186" s="536">
        <f>ROUND([1]!Table32353[[#This Row],[Giá đất ở điều chỉnh, bổ sung]]*0.7,0)</f>
        <v>1890</v>
      </c>
      <c r="J1186" s="373">
        <f>[1]!Table32353[[#This Row],[Giá đất ở điều chỉnh, bổ sung]]/[1]!Table32353[[#This Row],[Mức giá theo Quyết định 46/2019/ QĐ-UBND]]</f>
        <v>1.35</v>
      </c>
      <c r="K1186" s="540" t="s">
        <v>91</v>
      </c>
      <c r="L1186" s="540">
        <f>[1]!Table32353[[#This Row],[Giá đất ở điều chỉnh, bổ sung]]/[1]!Table32353[[#This Row],[Mức giá theo Quyết định 46/2019/ QĐ-UBND]]</f>
        <v>1.35</v>
      </c>
      <c r="M1186" s="538"/>
      <c r="N1186" s="184"/>
      <c r="O1186" s="184"/>
      <c r="P1186" s="539"/>
    </row>
    <row r="1187" spans="1:16" x14ac:dyDescent="0.35">
      <c r="A1187" s="159"/>
      <c r="B1187" s="180">
        <v>17</v>
      </c>
      <c r="C1187" s="534" t="s">
        <v>1537</v>
      </c>
      <c r="D1187" s="535"/>
      <c r="E1187" s="380">
        <f>[1]!Table32353[[#This Row],[Mức giá theo Quyết định 46/2019/ QĐ-UBND]]*1.1</f>
        <v>0</v>
      </c>
      <c r="F1187" s="380"/>
      <c r="G1187" s="127"/>
      <c r="H1187" s="536"/>
      <c r="I1187" s="536"/>
      <c r="J1187" s="373"/>
      <c r="K1187" s="537"/>
      <c r="L1187" s="537"/>
      <c r="M1187" s="538" t="s">
        <v>6471</v>
      </c>
      <c r="N1187" s="184"/>
      <c r="O1187" s="184"/>
      <c r="P1187" s="539" t="s">
        <v>5391</v>
      </c>
    </row>
    <row r="1188" spans="1:16" x14ac:dyDescent="0.35">
      <c r="A1188" s="159"/>
      <c r="B1188" s="180" t="s">
        <v>108</v>
      </c>
      <c r="C1188" s="534" t="s">
        <v>1538</v>
      </c>
      <c r="D1188" s="535">
        <v>2500</v>
      </c>
      <c r="E1188" s="380">
        <f>[1]!Table32353[[#This Row],[Mức giá theo Quyết định 46/2019/ QĐ-UBND]]*1.1</f>
        <v>2750</v>
      </c>
      <c r="F1188" s="380">
        <f>[1]!Table32353[[#This Row],[Mức giá theo Quyết định 46/2019/ QĐ-UBND]]*1.3</f>
        <v>3250</v>
      </c>
      <c r="G1188" s="127">
        <v>7500</v>
      </c>
      <c r="H1188" s="536">
        <f>ROUND([1]!Table32353[[#This Row],[Mức giá theo Quyết định 46/2019/ QĐ-UBND]]*1.3,-2)</f>
        <v>3300</v>
      </c>
      <c r="I1188" s="536">
        <f>ROUND([1]!Table32353[[#This Row],[Giá đất ở điều chỉnh, bổ sung]]*0.7,0)</f>
        <v>2310</v>
      </c>
      <c r="J1188" s="373">
        <f>[1]!Table32353[[#This Row],[Giá đất ở điều chỉnh, bổ sung]]/[1]!Table32353[[#This Row],[Mức giá theo Quyết định 46/2019/ QĐ-UBND]]</f>
        <v>1.32</v>
      </c>
      <c r="K1188" s="537"/>
      <c r="L1188" s="537">
        <f>[1]!Table32353[[#This Row],[Giá đất ở điều chỉnh, bổ sung]]/[1]!Table32353[[#This Row],[Mức giá theo Quyết định 46/2019/ QĐ-UBND]]</f>
        <v>1.32</v>
      </c>
      <c r="M1188" s="538"/>
      <c r="N1188" s="184"/>
      <c r="O1188" s="184"/>
      <c r="P1188" s="539"/>
    </row>
    <row r="1189" spans="1:16" x14ac:dyDescent="0.35">
      <c r="A1189" s="159"/>
      <c r="B1189" s="180" t="s">
        <v>110</v>
      </c>
      <c r="C1189" s="534" t="s">
        <v>1539</v>
      </c>
      <c r="D1189" s="535">
        <v>1999.9999999999998</v>
      </c>
      <c r="E1189" s="380">
        <f>[1]!Table32353[[#This Row],[Mức giá theo Quyết định 46/2019/ QĐ-UBND]]*1.1</f>
        <v>2200</v>
      </c>
      <c r="F1189" s="380">
        <f>[1]!Table32353[[#This Row],[Mức giá theo Quyết định 46/2019/ QĐ-UBND]]*1.3</f>
        <v>2600</v>
      </c>
      <c r="G1189" s="127">
        <v>6000</v>
      </c>
      <c r="H1189" s="536">
        <f>ROUND([1]!Table32353[[#This Row],[Mức giá theo Quyết định 46/2019/ QĐ-UBND]]*1.3,-2)</f>
        <v>2600</v>
      </c>
      <c r="I1189" s="536">
        <f>ROUND([1]!Table32353[[#This Row],[Giá đất ở điều chỉnh, bổ sung]]*0.7,0)</f>
        <v>1820</v>
      </c>
      <c r="J1189" s="373">
        <f>[1]!Table32353[[#This Row],[Giá đất ở điều chỉnh, bổ sung]]/[1]!Table32353[[#This Row],[Mức giá theo Quyết định 46/2019/ QĐ-UBND]]</f>
        <v>1.3</v>
      </c>
      <c r="K1189" s="537"/>
      <c r="L1189" s="537">
        <f>[1]!Table32353[[#This Row],[Giá đất ở điều chỉnh, bổ sung]]/[1]!Table32353[[#This Row],[Mức giá theo Quyết định 46/2019/ QĐ-UBND]]</f>
        <v>1.3</v>
      </c>
      <c r="M1189" s="538"/>
      <c r="N1189" s="184"/>
      <c r="O1189" s="184"/>
      <c r="P1189" s="539"/>
    </row>
    <row r="1190" spans="1:16" ht="31" x14ac:dyDescent="0.35">
      <c r="A1190" s="159"/>
      <c r="B1190" s="180">
        <v>18</v>
      </c>
      <c r="C1190" s="534" t="s">
        <v>1540</v>
      </c>
      <c r="D1190" s="535"/>
      <c r="E1190" s="380">
        <f>[1]!Table32353[[#This Row],[Mức giá theo Quyết định 46/2019/ QĐ-UBND]]*1.1</f>
        <v>0</v>
      </c>
      <c r="F1190" s="380"/>
      <c r="G1190" s="127"/>
      <c r="H1190" s="536"/>
      <c r="I1190" s="536"/>
      <c r="J1190" s="373"/>
      <c r="K1190" s="537"/>
      <c r="L1190" s="537"/>
      <c r="M1190" s="538" t="s">
        <v>6472</v>
      </c>
      <c r="N1190" s="184"/>
      <c r="O1190" s="184"/>
      <c r="P1190" s="539" t="s">
        <v>5392</v>
      </c>
    </row>
    <row r="1191" spans="1:16" x14ac:dyDescent="0.35">
      <c r="A1191" s="159"/>
      <c r="B1191" s="180" t="s">
        <v>114</v>
      </c>
      <c r="C1191" s="534" t="s">
        <v>1541</v>
      </c>
      <c r="D1191" s="535">
        <v>3000</v>
      </c>
      <c r="E1191" s="380">
        <f>[1]!Table32353[[#This Row],[Mức giá theo Quyết định 46/2019/ QĐ-UBND]]*1.1</f>
        <v>3300.0000000000005</v>
      </c>
      <c r="F1191" s="380">
        <f>[1]!Table32353[[#This Row],[Mức giá theo Quyết định 46/2019/ QĐ-UBND]]*1.3</f>
        <v>3900</v>
      </c>
      <c r="G1191" s="127">
        <v>9000</v>
      </c>
      <c r="H1191" s="536">
        <f>ROUND([1]!Table32353[[#This Row],[Mức giá theo Quyết định 46/2019/ QĐ-UBND]]*1.3,-2)</f>
        <v>3900</v>
      </c>
      <c r="I1191" s="536">
        <f>ROUND([1]!Table32353[[#This Row],[Giá đất ở điều chỉnh, bổ sung]]*0.7,0)</f>
        <v>2730</v>
      </c>
      <c r="J1191" s="373">
        <f>[1]!Table32353[[#This Row],[Giá đất ở điều chỉnh, bổ sung]]/[1]!Table32353[[#This Row],[Mức giá theo Quyết định 46/2019/ QĐ-UBND]]</f>
        <v>1.3</v>
      </c>
      <c r="K1191" s="537"/>
      <c r="L1191" s="537">
        <f>[1]!Table32353[[#This Row],[Giá đất ở điều chỉnh, bổ sung]]/[1]!Table32353[[#This Row],[Mức giá theo Quyết định 46/2019/ QĐ-UBND]]</f>
        <v>1.3</v>
      </c>
      <c r="M1191" s="538"/>
      <c r="N1191" s="184"/>
      <c r="O1191" s="184"/>
      <c r="P1191" s="539"/>
    </row>
    <row r="1192" spans="1:16" x14ac:dyDescent="0.35">
      <c r="A1192" s="159"/>
      <c r="B1192" s="180" t="s">
        <v>726</v>
      </c>
      <c r="C1192" s="534" t="s">
        <v>1542</v>
      </c>
      <c r="D1192" s="545">
        <v>2500</v>
      </c>
      <c r="E1192" s="186"/>
      <c r="F1192" s="380">
        <f>[1]!Table32353[[#This Row],[Mức giá theo Quyết định 46/2019/ QĐ-UBND]]*1.3</f>
        <v>3250</v>
      </c>
      <c r="G1192" s="542"/>
      <c r="H1192" s="536">
        <f>ROUND([1]!Table32353[[#This Row],[Mức giá theo Quyết định 46/2019/ QĐ-UBND]]*1.3,-2)</f>
        <v>3300</v>
      </c>
      <c r="I1192" s="536">
        <f>ROUND([1]!Table32353[[#This Row],[Giá đất ở điều chỉnh, bổ sung]]*0.7,0)</f>
        <v>2310</v>
      </c>
      <c r="J1192" s="373"/>
      <c r="K1192" s="543"/>
      <c r="L1192" s="537">
        <f>[1]!Table32353[[#This Row],[Giá đất ở điều chỉnh, bổ sung]]/[1]!Table32353[[#This Row],[Mức giá theo Quyết định 46/2019/ QĐ-UBND]]</f>
        <v>1.32</v>
      </c>
      <c r="M1192" s="538"/>
      <c r="N1192" s="184"/>
      <c r="O1192" s="184"/>
      <c r="P1192" s="539"/>
    </row>
    <row r="1193" spans="1:16" x14ac:dyDescent="0.35">
      <c r="A1193" s="159"/>
      <c r="B1193" s="180">
        <v>19</v>
      </c>
      <c r="C1193" s="534" t="s">
        <v>1543</v>
      </c>
      <c r="D1193" s="535"/>
      <c r="E1193" s="380">
        <f>[1]!Table32353[[#This Row],[Mức giá theo Quyết định 46/2019/ QĐ-UBND]]*1.1</f>
        <v>0</v>
      </c>
      <c r="F1193" s="380"/>
      <c r="G1193" s="127"/>
      <c r="H1193" s="536"/>
      <c r="I1193" s="536"/>
      <c r="J1193" s="373"/>
      <c r="K1193" s="537"/>
      <c r="L1193" s="537"/>
      <c r="M1193" s="538"/>
      <c r="N1193" s="184"/>
      <c r="O1193" s="184"/>
      <c r="P1193" s="539"/>
    </row>
    <row r="1194" spans="1:16" ht="31" x14ac:dyDescent="0.35">
      <c r="A1194" s="159"/>
      <c r="B1194" s="180" t="s">
        <v>119</v>
      </c>
      <c r="C1194" s="534" t="s">
        <v>1544</v>
      </c>
      <c r="D1194" s="535">
        <v>4200</v>
      </c>
      <c r="E1194" s="380">
        <f>[1]!Table32353[[#This Row],[Mức giá theo Quyết định 46/2019/ QĐ-UBND]]*1.1</f>
        <v>4620</v>
      </c>
      <c r="F1194" s="380">
        <f>[1]!Table32353[[#This Row],[Mức giá theo Quyết định 46/2019/ QĐ-UBND]]*1.3</f>
        <v>5460</v>
      </c>
      <c r="G1194" s="127">
        <v>12600</v>
      </c>
      <c r="H1194" s="536">
        <f>ROUND([1]!Table32353[[#This Row],[Mức giá theo Quyết định 46/2019/ QĐ-UBND]]*1.3,-2)</f>
        <v>5500</v>
      </c>
      <c r="I1194" s="536">
        <f>ROUND([1]!Table32353[[#This Row],[Giá đất ở điều chỉnh, bổ sung]]*0.7,0)</f>
        <v>3850</v>
      </c>
      <c r="J1194" s="373">
        <f>[1]!Table32353[[#This Row],[Giá đất ở điều chỉnh, bổ sung]]/[1]!Table32353[[#This Row],[Mức giá theo Quyết định 46/2019/ QĐ-UBND]]</f>
        <v>1.3095238095238095</v>
      </c>
      <c r="K1194" s="537"/>
      <c r="L1194" s="537">
        <f>[1]!Table32353[[#This Row],[Giá đất ở điều chỉnh, bổ sung]]/[1]!Table32353[[#This Row],[Mức giá theo Quyết định 46/2019/ QĐ-UBND]]</f>
        <v>1.3095238095238095</v>
      </c>
      <c r="M1194" s="538"/>
      <c r="N1194" s="184"/>
      <c r="O1194" s="184"/>
      <c r="P1194" s="539"/>
    </row>
    <row r="1195" spans="1:16" ht="31" x14ac:dyDescent="0.35">
      <c r="A1195" s="159"/>
      <c r="B1195" s="180" t="s">
        <v>122</v>
      </c>
      <c r="C1195" s="534" t="s">
        <v>1545</v>
      </c>
      <c r="D1195" s="535">
        <v>2500</v>
      </c>
      <c r="E1195" s="380">
        <f>[1]!Table32353[[#This Row],[Mức giá theo Quyết định 46/2019/ QĐ-UBND]]*1.1</f>
        <v>2750</v>
      </c>
      <c r="F1195" s="380">
        <f>[1]!Table32353[[#This Row],[Mức giá theo Quyết định 46/2019/ QĐ-UBND]]*1.3</f>
        <v>3250</v>
      </c>
      <c r="G1195" s="127">
        <v>7500</v>
      </c>
      <c r="H1195" s="536">
        <f>ROUND([1]!Table32353[[#This Row],[Mức giá theo Quyết định 46/2019/ QĐ-UBND]]*1.3,-2)</f>
        <v>3300</v>
      </c>
      <c r="I1195" s="536">
        <f>ROUND([1]!Table32353[[#This Row],[Giá đất ở điều chỉnh, bổ sung]]*0.7,0)</f>
        <v>2310</v>
      </c>
      <c r="J1195" s="373">
        <f>[1]!Table32353[[#This Row],[Giá đất ở điều chỉnh, bổ sung]]/[1]!Table32353[[#This Row],[Mức giá theo Quyết định 46/2019/ QĐ-UBND]]</f>
        <v>1.32</v>
      </c>
      <c r="K1195" s="537"/>
      <c r="L1195" s="537">
        <f>[1]!Table32353[[#This Row],[Giá đất ở điều chỉnh, bổ sung]]/[1]!Table32353[[#This Row],[Mức giá theo Quyết định 46/2019/ QĐ-UBND]]</f>
        <v>1.32</v>
      </c>
      <c r="M1195" s="538"/>
      <c r="N1195" s="184"/>
      <c r="O1195" s="184"/>
      <c r="P1195" s="539"/>
    </row>
    <row r="1196" spans="1:16" ht="31" x14ac:dyDescent="0.35">
      <c r="A1196" s="159"/>
      <c r="B1196" s="180" t="s">
        <v>1546</v>
      </c>
      <c r="C1196" s="534" t="s">
        <v>1547</v>
      </c>
      <c r="D1196" s="535">
        <v>1999.9999999999998</v>
      </c>
      <c r="E1196" s="380">
        <f>[1]!Table32353[[#This Row],[Mức giá theo Quyết định 46/2019/ QĐ-UBND]]*1.1</f>
        <v>2200</v>
      </c>
      <c r="F1196" s="380">
        <f>[1]!Table32353[[#This Row],[Mức giá theo Quyết định 46/2019/ QĐ-UBND]]*1.3</f>
        <v>2600</v>
      </c>
      <c r="G1196" s="127">
        <v>6000</v>
      </c>
      <c r="H1196" s="536">
        <f>ROUND([1]!Table32353[[#This Row],[Mức giá theo Quyết định 46/2019/ QĐ-UBND]]*1.3,-2)</f>
        <v>2600</v>
      </c>
      <c r="I1196" s="536">
        <f>ROUND([1]!Table32353[[#This Row],[Giá đất ở điều chỉnh, bổ sung]]*0.7,0)</f>
        <v>1820</v>
      </c>
      <c r="J1196" s="373">
        <f>[1]!Table32353[[#This Row],[Giá đất ở điều chỉnh, bổ sung]]/[1]!Table32353[[#This Row],[Mức giá theo Quyết định 46/2019/ QĐ-UBND]]</f>
        <v>1.3</v>
      </c>
      <c r="K1196" s="537"/>
      <c r="L1196" s="537">
        <f>[1]!Table32353[[#This Row],[Giá đất ở điều chỉnh, bổ sung]]/[1]!Table32353[[#This Row],[Mức giá theo Quyết định 46/2019/ QĐ-UBND]]</f>
        <v>1.3</v>
      </c>
      <c r="M1196" s="538"/>
      <c r="N1196" s="184"/>
      <c r="O1196" s="184"/>
      <c r="P1196" s="539"/>
    </row>
    <row r="1197" spans="1:16" x14ac:dyDescent="0.35">
      <c r="A1197" s="159"/>
      <c r="B1197" s="180">
        <v>20</v>
      </c>
      <c r="C1197" s="534" t="s">
        <v>1548</v>
      </c>
      <c r="D1197" s="535"/>
      <c r="E1197" s="380">
        <f>[1]!Table32353[[#This Row],[Mức giá theo Quyết định 46/2019/ QĐ-UBND]]*1.1</f>
        <v>0</v>
      </c>
      <c r="F1197" s="380"/>
      <c r="G1197" s="127"/>
      <c r="H1197" s="536"/>
      <c r="I1197" s="536"/>
      <c r="J1197" s="373"/>
      <c r="K1197" s="537"/>
      <c r="L1197" s="537"/>
      <c r="M1197" s="538"/>
      <c r="N1197" s="184"/>
      <c r="O1197" s="184"/>
      <c r="P1197" s="539"/>
    </row>
    <row r="1198" spans="1:16" x14ac:dyDescent="0.35">
      <c r="A1198" s="159"/>
      <c r="B1198" s="180" t="s">
        <v>109</v>
      </c>
      <c r="C1198" s="534" t="s">
        <v>1549</v>
      </c>
      <c r="D1198" s="535">
        <v>3000</v>
      </c>
      <c r="E1198" s="380">
        <f>[1]!Table32353[[#This Row],[Mức giá theo Quyết định 46/2019/ QĐ-UBND]]*1.1</f>
        <v>3300.0000000000005</v>
      </c>
      <c r="F1198" s="380">
        <f>[1]!Table32353[[#This Row],[Mức giá theo Quyết định 46/2019/ QĐ-UBND]]*1.3</f>
        <v>3900</v>
      </c>
      <c r="G1198" s="127">
        <v>9000</v>
      </c>
      <c r="H1198" s="536">
        <f>ROUND([1]!Table32353[[#This Row],[Mức giá theo Quyết định 46/2019/ QĐ-UBND]]*1.3,-2)</f>
        <v>3900</v>
      </c>
      <c r="I1198" s="536">
        <f>ROUND([1]!Table32353[[#This Row],[Giá đất ở điều chỉnh, bổ sung]]*0.7,0)</f>
        <v>2730</v>
      </c>
      <c r="J1198" s="373">
        <f>[1]!Table32353[[#This Row],[Giá đất ở điều chỉnh, bổ sung]]/[1]!Table32353[[#This Row],[Mức giá theo Quyết định 46/2019/ QĐ-UBND]]</f>
        <v>1.3</v>
      </c>
      <c r="K1198" s="537"/>
      <c r="L1198" s="537">
        <f>[1]!Table32353[[#This Row],[Giá đất ở điều chỉnh, bổ sung]]/[1]!Table32353[[#This Row],[Mức giá theo Quyết định 46/2019/ QĐ-UBND]]</f>
        <v>1.3</v>
      </c>
      <c r="M1198" s="538"/>
      <c r="N1198" s="184"/>
      <c r="O1198" s="184"/>
      <c r="P1198" s="539"/>
    </row>
    <row r="1199" spans="1:16" ht="31" x14ac:dyDescent="0.35">
      <c r="A1199" s="159"/>
      <c r="B1199" s="180" t="s">
        <v>111</v>
      </c>
      <c r="C1199" s="534" t="s">
        <v>1550</v>
      </c>
      <c r="D1199" s="535">
        <v>2500</v>
      </c>
      <c r="E1199" s="380">
        <f>[1]!Table32353[[#This Row],[Mức giá theo Quyết định 46/2019/ QĐ-UBND]]*1.1</f>
        <v>2750</v>
      </c>
      <c r="F1199" s="380">
        <f>[1]!Table32353[[#This Row],[Mức giá theo Quyết định 46/2019/ QĐ-UBND]]*1.3</f>
        <v>3250</v>
      </c>
      <c r="G1199" s="127">
        <v>7500</v>
      </c>
      <c r="H1199" s="536">
        <f>ROUND([1]!Table32353[[#This Row],[Mức giá theo Quyết định 46/2019/ QĐ-UBND]]*1.3,-2)</f>
        <v>3300</v>
      </c>
      <c r="I1199" s="536">
        <f>ROUND([1]!Table32353[[#This Row],[Giá đất ở điều chỉnh, bổ sung]]*0.7,0)</f>
        <v>2310</v>
      </c>
      <c r="J1199" s="373">
        <f>[1]!Table32353[[#This Row],[Giá đất ở điều chỉnh, bổ sung]]/[1]!Table32353[[#This Row],[Mức giá theo Quyết định 46/2019/ QĐ-UBND]]</f>
        <v>1.32</v>
      </c>
      <c r="K1199" s="537"/>
      <c r="L1199" s="537">
        <f>[1]!Table32353[[#This Row],[Giá đất ở điều chỉnh, bổ sung]]/[1]!Table32353[[#This Row],[Mức giá theo Quyết định 46/2019/ QĐ-UBND]]</f>
        <v>1.32</v>
      </c>
      <c r="M1199" s="538"/>
      <c r="N1199" s="184"/>
      <c r="O1199" s="184"/>
      <c r="P1199" s="539"/>
    </row>
    <row r="1200" spans="1:16" ht="31" x14ac:dyDescent="0.35">
      <c r="A1200" s="159"/>
      <c r="B1200" s="180">
        <v>21</v>
      </c>
      <c r="C1200" s="534" t="s">
        <v>1551</v>
      </c>
      <c r="D1200" s="535">
        <v>2500</v>
      </c>
      <c r="E1200" s="380">
        <f>[1]!Table32353[[#This Row],[Mức giá theo Quyết định 46/2019/ QĐ-UBND]]*1.1</f>
        <v>2750</v>
      </c>
      <c r="F1200" s="380">
        <f>[1]!Table32353[[#This Row],[Mức giá theo Quyết định 46/2019/ QĐ-UBND]]*1.3</f>
        <v>3250</v>
      </c>
      <c r="G1200" s="127">
        <v>7500</v>
      </c>
      <c r="H1200" s="536">
        <f>ROUND([1]!Table32353[[#This Row],[Mức giá theo Quyết định 46/2019/ QĐ-UBND]]*1.3,-2)</f>
        <v>3300</v>
      </c>
      <c r="I1200" s="536">
        <f>ROUND([1]!Table32353[[#This Row],[Giá đất ở điều chỉnh, bổ sung]]*0.7,0)</f>
        <v>2310</v>
      </c>
      <c r="J1200" s="373">
        <f>[1]!Table32353[[#This Row],[Giá đất ở điều chỉnh, bổ sung]]/[1]!Table32353[[#This Row],[Mức giá theo Quyết định 46/2019/ QĐ-UBND]]</f>
        <v>1.32</v>
      </c>
      <c r="K1200" s="537"/>
      <c r="L1200" s="537">
        <f>[1]!Table32353[[#This Row],[Giá đất ở điều chỉnh, bổ sung]]/[1]!Table32353[[#This Row],[Mức giá theo Quyết định 46/2019/ QĐ-UBND]]</f>
        <v>1.32</v>
      </c>
      <c r="M1200" s="538"/>
      <c r="N1200" s="184"/>
      <c r="O1200" s="184"/>
      <c r="P1200" s="539"/>
    </row>
    <row r="1201" spans="1:16" ht="31" x14ac:dyDescent="0.35">
      <c r="A1201" s="159"/>
      <c r="B1201" s="180">
        <v>22</v>
      </c>
      <c r="C1201" s="534" t="s">
        <v>1552</v>
      </c>
      <c r="D1201" s="535"/>
      <c r="E1201" s="380">
        <f>[1]!Table32353[[#This Row],[Mức giá theo Quyết định 46/2019/ QĐ-UBND]]*1.1</f>
        <v>0</v>
      </c>
      <c r="F1201" s="380"/>
      <c r="G1201" s="127"/>
      <c r="H1201" s="536"/>
      <c r="I1201" s="536"/>
      <c r="J1201" s="373"/>
      <c r="K1201" s="537"/>
      <c r="L1201" s="537"/>
      <c r="M1201" s="538" t="s">
        <v>6473</v>
      </c>
      <c r="N1201" s="184"/>
      <c r="O1201" s="184"/>
      <c r="P1201" s="539" t="s">
        <v>5457</v>
      </c>
    </row>
    <row r="1202" spans="1:16" x14ac:dyDescent="0.35">
      <c r="A1202" s="159"/>
      <c r="B1202" s="180" t="s">
        <v>120</v>
      </c>
      <c r="C1202" s="534" t="s">
        <v>1541</v>
      </c>
      <c r="D1202" s="535">
        <v>4200</v>
      </c>
      <c r="E1202" s="380">
        <f>[1]!Table32353[[#This Row],[Mức giá theo Quyết định 46/2019/ QĐ-UBND]]*1.1</f>
        <v>4620</v>
      </c>
      <c r="F1202" s="380">
        <f>[1]!Table32353[[#This Row],[Mức giá theo Quyết định 46/2019/ QĐ-UBND]]*1.3</f>
        <v>5460</v>
      </c>
      <c r="G1202" s="127">
        <v>12600</v>
      </c>
      <c r="H1202" s="536">
        <f>ROUND([1]!Table32353[[#This Row],[Mức giá theo Quyết định 46/2019/ QĐ-UBND]]*1.3,-2)</f>
        <v>5500</v>
      </c>
      <c r="I1202" s="536">
        <f>ROUND([1]!Table32353[[#This Row],[Giá đất ở điều chỉnh, bổ sung]]*0.7,0)</f>
        <v>3850</v>
      </c>
      <c r="J1202" s="373">
        <f>[1]!Table32353[[#This Row],[Giá đất ở điều chỉnh, bổ sung]]/[1]!Table32353[[#This Row],[Mức giá theo Quyết định 46/2019/ QĐ-UBND]]</f>
        <v>1.3095238095238095</v>
      </c>
      <c r="K1202" s="537"/>
      <c r="L1202" s="537">
        <f>[1]!Table32353[[#This Row],[Giá đất ở điều chỉnh, bổ sung]]/[1]!Table32353[[#This Row],[Mức giá theo Quyết định 46/2019/ QĐ-UBND]]</f>
        <v>1.3095238095238095</v>
      </c>
      <c r="M1202" s="538"/>
      <c r="N1202" s="184"/>
      <c r="O1202" s="184"/>
      <c r="P1202" s="539"/>
    </row>
    <row r="1203" spans="1:16" ht="28" x14ac:dyDescent="0.35">
      <c r="A1203" s="159"/>
      <c r="B1203" s="180" t="s">
        <v>123</v>
      </c>
      <c r="C1203" s="534" t="s">
        <v>5432</v>
      </c>
      <c r="D1203" s="535">
        <v>2500</v>
      </c>
      <c r="E1203" s="380">
        <f>[1]!Table32353[[#This Row],[Mức giá theo Quyết định 46/2019/ QĐ-UBND]]*1.1</f>
        <v>2750</v>
      </c>
      <c r="F1203" s="380">
        <f>[1]!Table32353[[#This Row],[Mức giá theo Quyết định 46/2019/ QĐ-UBND]]*1.3</f>
        <v>3250</v>
      </c>
      <c r="G1203" s="127">
        <v>7500</v>
      </c>
      <c r="H1203" s="536">
        <f>ROUND([1]!Table32353[[#This Row],[Mức giá theo Quyết định 46/2019/ QĐ-UBND]]*1.3,-2)</f>
        <v>3300</v>
      </c>
      <c r="I1203" s="536">
        <f>ROUND([1]!Table32353[[#This Row],[Giá đất ở điều chỉnh, bổ sung]]*0.7,0)</f>
        <v>2310</v>
      </c>
      <c r="J1203" s="373">
        <f>[1]!Table32353[[#This Row],[Giá đất ở điều chỉnh, bổ sung]]/[1]!Table32353[[#This Row],[Mức giá theo Quyết định 46/2019/ QĐ-UBND]]</f>
        <v>1.32</v>
      </c>
      <c r="K1203" s="537"/>
      <c r="L1203" s="537">
        <f>[1]!Table32353[[#This Row],[Giá đất ở điều chỉnh, bổ sung]]/[1]!Table32353[[#This Row],[Mức giá theo Quyết định 46/2019/ QĐ-UBND]]</f>
        <v>1.32</v>
      </c>
      <c r="M1203" s="538" t="s">
        <v>6474</v>
      </c>
      <c r="N1203" s="184"/>
      <c r="O1203" s="184"/>
      <c r="P1203" s="539" t="s">
        <v>5497</v>
      </c>
    </row>
    <row r="1204" spans="1:16" ht="56" x14ac:dyDescent="0.35">
      <c r="A1204" s="159"/>
      <c r="B1204" s="180" t="s">
        <v>140</v>
      </c>
      <c r="C1204" s="534" t="s">
        <v>5433</v>
      </c>
      <c r="D1204" s="535">
        <v>1500</v>
      </c>
      <c r="E1204" s="380">
        <f>[1]!Table32353[[#This Row],[Mức giá theo Quyết định 46/2019/ QĐ-UBND]]*1.1</f>
        <v>1650.0000000000002</v>
      </c>
      <c r="F1204" s="380">
        <f>[1]!Table32353[[#This Row],[Mức giá theo Quyết định 46/2019/ QĐ-UBND]]*1.3</f>
        <v>1950</v>
      </c>
      <c r="G1204" s="127">
        <v>4500</v>
      </c>
      <c r="H1204" s="536">
        <f>ROUND([1]!Table32353[[#This Row],[Mức giá theo Quyết định 46/2019/ QĐ-UBND]]*1.3,-2)</f>
        <v>2000</v>
      </c>
      <c r="I1204" s="536">
        <f>ROUND([1]!Table32353[[#This Row],[Giá đất ở điều chỉnh, bổ sung]]*0.7,0)</f>
        <v>1400</v>
      </c>
      <c r="J1204" s="373">
        <f>[1]!Table32353[[#This Row],[Giá đất ở điều chỉnh, bổ sung]]/[1]!Table32353[[#This Row],[Mức giá theo Quyết định 46/2019/ QĐ-UBND]]</f>
        <v>1.3333333333333333</v>
      </c>
      <c r="K1204" s="537"/>
      <c r="L1204" s="537">
        <f>[1]!Table32353[[#This Row],[Giá đất ở điều chỉnh, bổ sung]]/[1]!Table32353[[#This Row],[Mức giá theo Quyết định 46/2019/ QĐ-UBND]]</f>
        <v>1.3333333333333333</v>
      </c>
      <c r="M1204" s="538" t="s">
        <v>1553</v>
      </c>
      <c r="N1204" s="184"/>
      <c r="O1204" s="184"/>
      <c r="P1204" s="539" t="s">
        <v>5496</v>
      </c>
    </row>
    <row r="1205" spans="1:16" ht="42" x14ac:dyDescent="0.35">
      <c r="A1205" s="159"/>
      <c r="B1205" s="180">
        <v>24</v>
      </c>
      <c r="C1205" s="125" t="s">
        <v>1554</v>
      </c>
      <c r="D1205" s="514"/>
      <c r="E1205" s="380">
        <f>[1]!Table32353[[#This Row],[Mức giá theo Quyết định 46/2019/ QĐ-UBND]]*1.1</f>
        <v>0</v>
      </c>
      <c r="F1205" s="380"/>
      <c r="G1205" s="127"/>
      <c r="H1205" s="536"/>
      <c r="I1205" s="536"/>
      <c r="J1205" s="373"/>
      <c r="K1205" s="537"/>
      <c r="L1205" s="537"/>
      <c r="M1205" s="538" t="s">
        <v>1555</v>
      </c>
      <c r="N1205" s="184"/>
      <c r="O1205" s="184"/>
      <c r="P1205" s="539" t="s">
        <v>5393</v>
      </c>
    </row>
    <row r="1206" spans="1:16" x14ac:dyDescent="0.35">
      <c r="A1206" s="159"/>
      <c r="B1206" s="180" t="s">
        <v>132</v>
      </c>
      <c r="C1206" s="125" t="s">
        <v>1541</v>
      </c>
      <c r="D1206" s="514">
        <v>2000</v>
      </c>
      <c r="E1206" s="380">
        <f>[1]!Table32353[[#This Row],[Mức giá theo Quyết định 46/2019/ QĐ-UBND]]*1.1</f>
        <v>2200</v>
      </c>
      <c r="F1206" s="380">
        <f>[1]!Table32353[[#This Row],[Mức giá theo Quyết định 46/2019/ QĐ-UBND]]*1.3</f>
        <v>2600</v>
      </c>
      <c r="G1206" s="127">
        <v>7200</v>
      </c>
      <c r="H1206" s="536">
        <f>ROUND([1]!Table32353[[#This Row],[Mức giá theo Quyết định 46/2019/ QĐ-UBND]]*1.3,-2)</f>
        <v>2600</v>
      </c>
      <c r="I1206" s="536">
        <f>ROUND([1]!Table32353[[#This Row],[Giá đất ở điều chỉnh, bổ sung]]*0.7,0)</f>
        <v>1820</v>
      </c>
      <c r="J1206" s="373">
        <f>[1]!Table32353[[#This Row],[Giá đất ở điều chỉnh, bổ sung]]/[1]!Table32353[[#This Row],[Mức giá theo Quyết định 46/2019/ QĐ-UBND]]</f>
        <v>1.3</v>
      </c>
      <c r="K1206" s="537"/>
      <c r="L1206" s="537">
        <f>[1]!Table32353[[#This Row],[Giá đất ở điều chỉnh, bổ sung]]/[1]!Table32353[[#This Row],[Mức giá theo Quyết định 46/2019/ QĐ-UBND]]</f>
        <v>1.3</v>
      </c>
      <c r="M1206" s="538"/>
      <c r="N1206" s="184"/>
      <c r="O1206" s="184"/>
      <c r="P1206" s="539"/>
    </row>
    <row r="1207" spans="1:16" x14ac:dyDescent="0.35">
      <c r="A1207" s="159"/>
      <c r="B1207" s="180" t="s">
        <v>134</v>
      </c>
      <c r="C1207" s="125" t="s">
        <v>1556</v>
      </c>
      <c r="D1207" s="514"/>
      <c r="E1207" s="380">
        <f>[1]!Table32353[[#This Row],[Mức giá theo Quyết định 46/2019/ QĐ-UBND]]*1.1</f>
        <v>0</v>
      </c>
      <c r="F1207" s="380"/>
      <c r="G1207" s="127">
        <v>6500</v>
      </c>
      <c r="H1207" s="536">
        <f>ROUND(H1206*0.85,-3)</f>
        <v>2000</v>
      </c>
      <c r="I1207" s="536">
        <f>ROUND([1]!Table32353[[#This Row],[Giá đất ở điều chỉnh, bổ sung]]*0.7,0)</f>
        <v>1400</v>
      </c>
      <c r="J1207" s="373"/>
      <c r="K1207" s="537"/>
      <c r="L1207" s="537"/>
      <c r="M1207" s="538"/>
      <c r="N1207" s="184"/>
      <c r="O1207" s="184"/>
      <c r="P1207" s="539"/>
    </row>
    <row r="1208" spans="1:16" ht="31" x14ac:dyDescent="0.35">
      <c r="A1208" s="159"/>
      <c r="B1208" s="180">
        <v>25</v>
      </c>
      <c r="C1208" s="534" t="s">
        <v>1557</v>
      </c>
      <c r="D1208" s="535">
        <v>2700</v>
      </c>
      <c r="E1208" s="380">
        <f>[1]!Table32353[[#This Row],[Mức giá theo Quyết định 46/2019/ QĐ-UBND]]*1.1</f>
        <v>2970.0000000000005</v>
      </c>
      <c r="F1208" s="380">
        <f>[1]!Table32353[[#This Row],[Mức giá theo Quyết định 46/2019/ QĐ-UBND]]*1.3</f>
        <v>3510</v>
      </c>
      <c r="G1208" s="127">
        <v>8100</v>
      </c>
      <c r="H1208" s="536">
        <f>ROUND([1]!Table32353[[#This Row],[Mức giá theo Quyết định 46/2019/ QĐ-UBND]]*1.3,-2)</f>
        <v>3500</v>
      </c>
      <c r="I1208" s="536">
        <f>ROUND([1]!Table32353[[#This Row],[Giá đất ở điều chỉnh, bổ sung]]*0.7,0)</f>
        <v>2450</v>
      </c>
      <c r="J1208" s="373">
        <f>[1]!Table32353[[#This Row],[Giá đất ở điều chỉnh, bổ sung]]/[1]!Table32353[[#This Row],[Mức giá theo Quyết định 46/2019/ QĐ-UBND]]</f>
        <v>1.2962962962962963</v>
      </c>
      <c r="K1208" s="537"/>
      <c r="L1208" s="537">
        <f>[1]!Table32353[[#This Row],[Giá đất ở điều chỉnh, bổ sung]]/[1]!Table32353[[#This Row],[Mức giá theo Quyết định 46/2019/ QĐ-UBND]]</f>
        <v>1.2962962962962963</v>
      </c>
      <c r="M1208" s="538"/>
      <c r="N1208" s="184"/>
      <c r="O1208" s="184"/>
      <c r="P1208" s="539"/>
    </row>
    <row r="1209" spans="1:16" ht="31" x14ac:dyDescent="0.35">
      <c r="A1209" s="159"/>
      <c r="B1209" s="180">
        <v>26</v>
      </c>
      <c r="C1209" s="534" t="s">
        <v>1558</v>
      </c>
      <c r="D1209" s="535">
        <v>2500</v>
      </c>
      <c r="E1209" s="380">
        <f>[1]!Table32353[[#This Row],[Mức giá theo Quyết định 46/2019/ QĐ-UBND]]*1.1</f>
        <v>2750</v>
      </c>
      <c r="F1209" s="380">
        <f>[1]!Table32353[[#This Row],[Mức giá theo Quyết định 46/2019/ QĐ-UBND]]*1.3</f>
        <v>3250</v>
      </c>
      <c r="G1209" s="127">
        <v>7500</v>
      </c>
      <c r="H1209" s="536">
        <f>ROUND([1]!Table32353[[#This Row],[Mức giá theo Quyết định 46/2019/ QĐ-UBND]]*1.3,-2)</f>
        <v>3300</v>
      </c>
      <c r="I1209" s="536">
        <f>ROUND([1]!Table32353[[#This Row],[Giá đất ở điều chỉnh, bổ sung]]*0.7,0)</f>
        <v>2310</v>
      </c>
      <c r="J1209" s="373">
        <f>[1]!Table32353[[#This Row],[Giá đất ở điều chỉnh, bổ sung]]/[1]!Table32353[[#This Row],[Mức giá theo Quyết định 46/2019/ QĐ-UBND]]</f>
        <v>1.32</v>
      </c>
      <c r="K1209" s="537"/>
      <c r="L1209" s="537">
        <f>[1]!Table32353[[#This Row],[Giá đất ở điều chỉnh, bổ sung]]/[1]!Table32353[[#This Row],[Mức giá theo Quyết định 46/2019/ QĐ-UBND]]</f>
        <v>1.32</v>
      </c>
      <c r="M1209" s="538" t="s">
        <v>1559</v>
      </c>
      <c r="N1209" s="184"/>
      <c r="O1209" s="184"/>
      <c r="P1209" s="539" t="s">
        <v>5495</v>
      </c>
    </row>
    <row r="1210" spans="1:16" x14ac:dyDescent="0.35">
      <c r="A1210" s="159"/>
      <c r="B1210" s="180">
        <v>27</v>
      </c>
      <c r="C1210" s="549" t="s">
        <v>1560</v>
      </c>
      <c r="D1210" s="550"/>
      <c r="E1210" s="380">
        <f>[1]!Table32353[[#This Row],[Mức giá theo Quyết định 46/2019/ QĐ-UBND]]*1.1</f>
        <v>0</v>
      </c>
      <c r="F1210" s="380"/>
      <c r="G1210" s="127"/>
      <c r="H1210" s="536"/>
      <c r="I1210" s="536"/>
      <c r="J1210" s="373"/>
      <c r="K1210" s="537"/>
      <c r="L1210" s="537"/>
      <c r="M1210" s="538" t="s">
        <v>1561</v>
      </c>
      <c r="N1210" s="184"/>
      <c r="O1210" s="184"/>
      <c r="P1210" s="539" t="s">
        <v>5394</v>
      </c>
    </row>
    <row r="1211" spans="1:16" x14ac:dyDescent="0.35">
      <c r="A1211" s="159"/>
      <c r="B1211" s="180" t="s">
        <v>156</v>
      </c>
      <c r="C1211" s="534" t="s">
        <v>1541</v>
      </c>
      <c r="D1211" s="535">
        <v>3000</v>
      </c>
      <c r="E1211" s="380">
        <f>[1]!Table32353[[#This Row],[Mức giá theo Quyết định 46/2019/ QĐ-UBND]]*1.1</f>
        <v>3300.0000000000005</v>
      </c>
      <c r="F1211" s="380">
        <f>[1]!Table32353[[#This Row],[Mức giá theo Quyết định 46/2019/ QĐ-UBND]]*1.3</f>
        <v>3900</v>
      </c>
      <c r="G1211" s="127">
        <v>9000</v>
      </c>
      <c r="H1211" s="536">
        <f>ROUND([1]!Table32353[[#This Row],[Mức giá theo Quyết định 46/2019/ QĐ-UBND]]*1.3,-2)</f>
        <v>3900</v>
      </c>
      <c r="I1211" s="536">
        <f>ROUND([1]!Table32353[[#This Row],[Giá đất ở điều chỉnh, bổ sung]]*0.7,0)</f>
        <v>2730</v>
      </c>
      <c r="J1211" s="373">
        <f>[1]!Table32353[[#This Row],[Giá đất ở điều chỉnh, bổ sung]]/[1]!Table32353[[#This Row],[Mức giá theo Quyết định 46/2019/ QĐ-UBND]]</f>
        <v>1.3</v>
      </c>
      <c r="K1211" s="537"/>
      <c r="L1211" s="537">
        <f>[1]!Table32353[[#This Row],[Giá đất ở điều chỉnh, bổ sung]]/[1]!Table32353[[#This Row],[Mức giá theo Quyết định 46/2019/ QĐ-UBND]]</f>
        <v>1.3</v>
      </c>
      <c r="M1211" s="538"/>
      <c r="N1211" s="184"/>
      <c r="O1211" s="184"/>
      <c r="P1211" s="539"/>
    </row>
    <row r="1212" spans="1:16" x14ac:dyDescent="0.35">
      <c r="A1212" s="159"/>
      <c r="B1212" s="180" t="s">
        <v>158</v>
      </c>
      <c r="C1212" s="534" t="s">
        <v>1562</v>
      </c>
      <c r="D1212" s="535">
        <v>1999.9999999999998</v>
      </c>
      <c r="E1212" s="380">
        <f>[1]!Table32353[[#This Row],[Mức giá theo Quyết định 46/2019/ QĐ-UBND]]*1.1</f>
        <v>2200</v>
      </c>
      <c r="F1212" s="380">
        <f>[1]!Table32353[[#This Row],[Mức giá theo Quyết định 46/2019/ QĐ-UBND]]*1.3</f>
        <v>2600</v>
      </c>
      <c r="G1212" s="127">
        <v>6000</v>
      </c>
      <c r="H1212" s="536">
        <f>ROUND([1]!Table32353[[#This Row],[Mức giá theo Quyết định 46/2019/ QĐ-UBND]]*1.3,-2)</f>
        <v>2600</v>
      </c>
      <c r="I1212" s="536">
        <f>ROUND([1]!Table32353[[#This Row],[Giá đất ở điều chỉnh, bổ sung]]*0.7,0)</f>
        <v>1820</v>
      </c>
      <c r="J1212" s="373">
        <f>[1]!Table32353[[#This Row],[Giá đất ở điều chỉnh, bổ sung]]/[1]!Table32353[[#This Row],[Mức giá theo Quyết định 46/2019/ QĐ-UBND]]</f>
        <v>1.3</v>
      </c>
      <c r="K1212" s="537"/>
      <c r="L1212" s="537">
        <f>[1]!Table32353[[#This Row],[Giá đất ở điều chỉnh, bổ sung]]/[1]!Table32353[[#This Row],[Mức giá theo Quyết định 46/2019/ QĐ-UBND]]</f>
        <v>1.3</v>
      </c>
      <c r="M1212" s="538"/>
      <c r="N1212" s="184"/>
      <c r="O1212" s="184"/>
      <c r="P1212" s="539"/>
    </row>
    <row r="1213" spans="1:16" ht="31" x14ac:dyDescent="0.35">
      <c r="A1213" s="159"/>
      <c r="B1213" s="180" t="s">
        <v>161</v>
      </c>
      <c r="C1213" s="534" t="s">
        <v>1564</v>
      </c>
      <c r="D1213" s="535">
        <v>1700</v>
      </c>
      <c r="E1213" s="380">
        <f>[1]!Table32353[[#This Row],[Mức giá theo Quyết định 46/2019/ QĐ-UBND]]*1.1</f>
        <v>1870.0000000000002</v>
      </c>
      <c r="F1213" s="380">
        <f>[1]!Table32353[[#This Row],[Mức giá theo Quyết định 46/2019/ QĐ-UBND]]*1.3</f>
        <v>2210</v>
      </c>
      <c r="G1213" s="127">
        <v>5100</v>
      </c>
      <c r="H1213" s="536">
        <f>ROUND([1]!Table32353[[#This Row],[Mức giá theo Quyết định 46/2019/ QĐ-UBND]]*1.3,-2)</f>
        <v>2200</v>
      </c>
      <c r="I1213" s="536">
        <f>ROUND([1]!Table32353[[#This Row],[Giá đất ở điều chỉnh, bổ sung]]*0.7,0)</f>
        <v>1540</v>
      </c>
      <c r="J1213" s="373">
        <f>[1]!Table32353[[#This Row],[Giá đất ở điều chỉnh, bổ sung]]/[1]!Table32353[[#This Row],[Mức giá theo Quyết định 46/2019/ QĐ-UBND]]</f>
        <v>1.2941176470588236</v>
      </c>
      <c r="K1213" s="537"/>
      <c r="L1213" s="537">
        <f>[1]!Table32353[[#This Row],[Giá đất ở điều chỉnh, bổ sung]]/[1]!Table32353[[#This Row],[Mức giá theo Quyết định 46/2019/ QĐ-UBND]]</f>
        <v>1.2941176470588236</v>
      </c>
      <c r="M1213" s="538"/>
      <c r="N1213" s="184"/>
      <c r="O1213" s="184"/>
      <c r="P1213" s="539"/>
    </row>
    <row r="1214" spans="1:16" ht="28" x14ac:dyDescent="0.35">
      <c r="A1214" s="159"/>
      <c r="B1214" s="180">
        <v>28</v>
      </c>
      <c r="C1214" s="549" t="s">
        <v>1565</v>
      </c>
      <c r="D1214" s="550"/>
      <c r="E1214" s="380">
        <f>[1]!Table32353[[#This Row],[Mức giá theo Quyết định 46/2019/ QĐ-UBND]]*1.1</f>
        <v>0</v>
      </c>
      <c r="F1214" s="380"/>
      <c r="G1214" s="127"/>
      <c r="H1214" s="536"/>
      <c r="I1214" s="536"/>
      <c r="J1214" s="373" t="e">
        <f>[1]!Table32353[[#This Row],[Giá đất ở điều chỉnh, bổ sung]]/[1]!Table32353[[#This Row],[Mức giá theo Quyết định 46/2019/ QĐ-UBND]]</f>
        <v>#DIV/0!</v>
      </c>
      <c r="K1214" s="537"/>
      <c r="L1214" s="537"/>
      <c r="M1214" s="538" t="s">
        <v>6475</v>
      </c>
      <c r="N1214" s="184"/>
      <c r="O1214" s="184"/>
      <c r="P1214" s="539" t="s">
        <v>5458</v>
      </c>
    </row>
    <row r="1215" spans="1:16" x14ac:dyDescent="0.35">
      <c r="A1215" s="159"/>
      <c r="B1215" s="180" t="s">
        <v>166</v>
      </c>
      <c r="C1215" s="549" t="s">
        <v>1541</v>
      </c>
      <c r="D1215" s="550">
        <v>3000</v>
      </c>
      <c r="E1215" s="380">
        <f>[1]!Table32353[[#This Row],[Mức giá theo Quyết định 46/2019/ QĐ-UBND]]*1.1</f>
        <v>3300.0000000000005</v>
      </c>
      <c r="F1215" s="380">
        <f>[1]!Table32353[[#This Row],[Mức giá theo Quyết định 46/2019/ QĐ-UBND]]*1.3</f>
        <v>3900</v>
      </c>
      <c r="G1215" s="127">
        <v>9000</v>
      </c>
      <c r="H1215" s="536">
        <f>ROUND([1]!Table32353[[#This Row],[Mức giá theo Quyết định 46/2019/ QĐ-UBND]]*1.3,-2)</f>
        <v>3900</v>
      </c>
      <c r="I1215" s="536">
        <f>ROUND([1]!Table32353[[#This Row],[Giá đất ở điều chỉnh, bổ sung]]*0.7,0)</f>
        <v>2730</v>
      </c>
      <c r="J1215" s="373">
        <f>[1]!Table32353[[#This Row],[Giá đất ở điều chỉnh, bổ sung]]/[1]!Table32353[[#This Row],[Mức giá theo Quyết định 46/2019/ QĐ-UBND]]</f>
        <v>1.3</v>
      </c>
      <c r="K1215" s="537"/>
      <c r="L1215" s="537">
        <f>[1]!Table32353[[#This Row],[Giá đất ở điều chỉnh, bổ sung]]/[1]!Table32353[[#This Row],[Mức giá theo Quyết định 46/2019/ QĐ-UBND]]</f>
        <v>1.3</v>
      </c>
      <c r="M1215" s="538"/>
      <c r="N1215" s="184"/>
      <c r="O1215" s="184"/>
      <c r="P1215" s="539"/>
    </row>
    <row r="1216" spans="1:16" x14ac:dyDescent="0.35">
      <c r="A1216" s="159"/>
      <c r="B1216" s="180" t="s">
        <v>167</v>
      </c>
      <c r="C1216" s="549" t="s">
        <v>1539</v>
      </c>
      <c r="D1216" s="550"/>
      <c r="E1216" s="380">
        <f>[1]!Table32353[[#This Row],[Mức giá theo Quyết định 46/2019/ QĐ-UBND]]*1.1</f>
        <v>0</v>
      </c>
      <c r="F1216" s="380"/>
      <c r="G1216" s="127">
        <v>7500</v>
      </c>
      <c r="H1216" s="536">
        <f>ROUND(H1215*85%,-2)</f>
        <v>3300</v>
      </c>
      <c r="I1216" s="536">
        <f>ROUND([1]!Table32353[[#This Row],[Giá đất ở điều chỉnh, bổ sung]]*0.7,0)</f>
        <v>2310</v>
      </c>
      <c r="J1216" s="373"/>
      <c r="K1216" s="537"/>
      <c r="L1216" s="537"/>
      <c r="M1216" s="538" t="s">
        <v>1566</v>
      </c>
      <c r="N1216" s="184"/>
      <c r="O1216" s="184"/>
      <c r="P1216" s="539" t="s">
        <v>1566</v>
      </c>
    </row>
    <row r="1217" spans="1:16" x14ac:dyDescent="0.35">
      <c r="A1217" s="159"/>
      <c r="B1217" s="180">
        <v>29</v>
      </c>
      <c r="C1217" s="534" t="s">
        <v>1567</v>
      </c>
      <c r="D1217" s="535"/>
      <c r="E1217" s="380">
        <f>[1]!Table32353[[#This Row],[Mức giá theo Quyết định 46/2019/ QĐ-UBND]]*1.1</f>
        <v>0</v>
      </c>
      <c r="F1217" s="380"/>
      <c r="G1217" s="127"/>
      <c r="H1217" s="536"/>
      <c r="I1217" s="536"/>
      <c r="J1217" s="373"/>
      <c r="K1217" s="537"/>
      <c r="L1217" s="537"/>
      <c r="M1217" s="538" t="s">
        <v>6476</v>
      </c>
      <c r="N1217" s="184"/>
      <c r="O1217" s="184"/>
      <c r="P1217" s="539" t="s">
        <v>5494</v>
      </c>
    </row>
    <row r="1218" spans="1:16" x14ac:dyDescent="0.35">
      <c r="A1218" s="159"/>
      <c r="B1218" s="180" t="s">
        <v>174</v>
      </c>
      <c r="C1218" s="549" t="s">
        <v>1568</v>
      </c>
      <c r="D1218" s="550">
        <v>2300</v>
      </c>
      <c r="E1218" s="380">
        <f>[1]!Table32353[[#This Row],[Mức giá theo Quyết định 46/2019/ QĐ-UBND]]*1.1</f>
        <v>2530</v>
      </c>
      <c r="F1218" s="380">
        <f>[1]!Table32353[[#This Row],[Mức giá theo Quyết định 46/2019/ QĐ-UBND]]*1.3</f>
        <v>2990</v>
      </c>
      <c r="G1218" s="127">
        <v>6900</v>
      </c>
      <c r="H1218" s="536">
        <f>ROUND([1]!Table32353[[#This Row],[Mức giá theo Quyết định 46/2019/ QĐ-UBND]]*1.3,-2)</f>
        <v>3000</v>
      </c>
      <c r="I1218" s="536">
        <f>ROUND([1]!Table32353[[#This Row],[Giá đất ở điều chỉnh, bổ sung]]*0.7,0)</f>
        <v>2100</v>
      </c>
      <c r="J1218" s="373">
        <f>[1]!Table32353[[#This Row],[Giá đất ở điều chỉnh, bổ sung]]/[1]!Table32353[[#This Row],[Mức giá theo Quyết định 46/2019/ QĐ-UBND]]</f>
        <v>1.3043478260869565</v>
      </c>
      <c r="K1218" s="537"/>
      <c r="L1218" s="537">
        <f>[1]!Table32353[[#This Row],[Giá đất ở điều chỉnh, bổ sung]]/[1]!Table32353[[#This Row],[Mức giá theo Quyết định 46/2019/ QĐ-UBND]]</f>
        <v>1.3043478260869565</v>
      </c>
      <c r="M1218" s="538"/>
      <c r="N1218" s="184"/>
      <c r="O1218" s="184"/>
      <c r="P1218" s="539"/>
    </row>
    <row r="1219" spans="1:16" x14ac:dyDescent="0.35">
      <c r="A1219" s="159"/>
      <c r="B1219" s="180" t="s">
        <v>176</v>
      </c>
      <c r="C1219" s="549" t="s">
        <v>1539</v>
      </c>
      <c r="D1219" s="550"/>
      <c r="E1219" s="380">
        <f>[1]!Table32353[[#This Row],[Mức giá theo Quyết định 46/2019/ QĐ-UBND]]*1.1</f>
        <v>0</v>
      </c>
      <c r="F1219" s="380"/>
      <c r="G1219" s="127">
        <v>5500</v>
      </c>
      <c r="H1219" s="536">
        <f>ROUND(H1218*0.85,-2)</f>
        <v>2600</v>
      </c>
      <c r="I1219" s="536">
        <f>ROUND([1]!Table32353[[#This Row],[Giá đất ở điều chỉnh, bổ sung]]*0.7,0)</f>
        <v>1820</v>
      </c>
      <c r="J1219" s="373"/>
      <c r="K1219" s="537"/>
      <c r="L1219" s="537"/>
      <c r="M1219" s="538" t="s">
        <v>1566</v>
      </c>
      <c r="N1219" s="184"/>
      <c r="O1219" s="184"/>
      <c r="P1219" s="539" t="s">
        <v>1566</v>
      </c>
    </row>
    <row r="1220" spans="1:16" ht="31" x14ac:dyDescent="0.35">
      <c r="A1220" s="159"/>
      <c r="B1220" s="180">
        <v>30</v>
      </c>
      <c r="C1220" s="534" t="s">
        <v>5434</v>
      </c>
      <c r="D1220" s="535"/>
      <c r="E1220" s="380">
        <f>[1]!Table32353[[#This Row],[Mức giá theo Quyết định 46/2019/ QĐ-UBND]]*1.1</f>
        <v>0</v>
      </c>
      <c r="F1220" s="380"/>
      <c r="G1220" s="127"/>
      <c r="H1220" s="536"/>
      <c r="I1220" s="536"/>
      <c r="J1220" s="373"/>
      <c r="K1220" s="537"/>
      <c r="L1220" s="537"/>
      <c r="M1220" s="538" t="s">
        <v>6477</v>
      </c>
      <c r="N1220" s="184"/>
      <c r="O1220" s="184"/>
      <c r="P1220" s="539" t="s">
        <v>5450</v>
      </c>
    </row>
    <row r="1221" spans="1:16" x14ac:dyDescent="0.35">
      <c r="A1221" s="159"/>
      <c r="B1221" s="180" t="s">
        <v>182</v>
      </c>
      <c r="C1221" s="534" t="s">
        <v>1541</v>
      </c>
      <c r="D1221" s="535">
        <v>2300</v>
      </c>
      <c r="E1221" s="380">
        <f>[1]!Table32353[[#This Row],[Mức giá theo Quyết định 46/2019/ QĐ-UBND]]*1.1</f>
        <v>2530</v>
      </c>
      <c r="F1221" s="380">
        <f>[1]!Table32353[[#This Row],[Mức giá theo Quyết định 46/2019/ QĐ-UBND]]*1.3</f>
        <v>2990</v>
      </c>
      <c r="G1221" s="127">
        <v>6900</v>
      </c>
      <c r="H1221" s="536">
        <f>ROUND([1]!Table32353[[#This Row],[Mức giá theo Quyết định 46/2019/ QĐ-UBND]]*1.3,-2)</f>
        <v>3000</v>
      </c>
      <c r="I1221" s="536">
        <f>ROUND([1]!Table32353[[#This Row],[Giá đất ở điều chỉnh, bổ sung]]*0.7,0)</f>
        <v>2100</v>
      </c>
      <c r="J1221" s="373">
        <f>[1]!Table32353[[#This Row],[Giá đất ở điều chỉnh, bổ sung]]/[1]!Table32353[[#This Row],[Mức giá theo Quyết định 46/2019/ QĐ-UBND]]</f>
        <v>1.3043478260869565</v>
      </c>
      <c r="K1221" s="537"/>
      <c r="L1221" s="537">
        <f>[1]!Table32353[[#This Row],[Giá đất ở điều chỉnh, bổ sung]]/[1]!Table32353[[#This Row],[Mức giá theo Quyết định 46/2019/ QĐ-UBND]]</f>
        <v>1.3043478260869565</v>
      </c>
      <c r="M1221" s="538"/>
      <c r="N1221" s="184"/>
      <c r="O1221" s="184"/>
      <c r="P1221" s="539"/>
    </row>
    <row r="1222" spans="1:16" x14ac:dyDescent="0.35">
      <c r="A1222" s="159"/>
      <c r="B1222" s="180" t="s">
        <v>183</v>
      </c>
      <c r="C1222" s="534" t="s">
        <v>1539</v>
      </c>
      <c r="D1222" s="535">
        <v>1700</v>
      </c>
      <c r="E1222" s="380">
        <f>[1]!Table32353[[#This Row],[Mức giá theo Quyết định 46/2019/ QĐ-UBND]]*1.1</f>
        <v>1870.0000000000002</v>
      </c>
      <c r="F1222" s="380">
        <f>[1]!Table32353[[#This Row],[Mức giá theo Quyết định 46/2019/ QĐ-UBND]]*1.3</f>
        <v>2210</v>
      </c>
      <c r="G1222" s="127">
        <v>5100</v>
      </c>
      <c r="H1222" s="536">
        <f>ROUND([1]!Table32353[[#This Row],[Mức giá theo Quyết định 46/2019/ QĐ-UBND]]*1.3,-2)</f>
        <v>2200</v>
      </c>
      <c r="I1222" s="536">
        <f>ROUND([1]!Table32353[[#This Row],[Giá đất ở điều chỉnh, bổ sung]]*0.7,0)</f>
        <v>1540</v>
      </c>
      <c r="J1222" s="373">
        <f>[1]!Table32353[[#This Row],[Giá đất ở điều chỉnh, bổ sung]]/[1]!Table32353[[#This Row],[Mức giá theo Quyết định 46/2019/ QĐ-UBND]]</f>
        <v>1.2941176470588236</v>
      </c>
      <c r="K1222" s="537"/>
      <c r="L1222" s="537">
        <f>[1]!Table32353[[#This Row],[Giá đất ở điều chỉnh, bổ sung]]/[1]!Table32353[[#This Row],[Mức giá theo Quyết định 46/2019/ QĐ-UBND]]</f>
        <v>1.2941176470588236</v>
      </c>
      <c r="M1222" s="538"/>
      <c r="N1222" s="184"/>
      <c r="O1222" s="184"/>
      <c r="P1222" s="539"/>
    </row>
    <row r="1223" spans="1:16" x14ac:dyDescent="0.35">
      <c r="A1223" s="159"/>
      <c r="B1223" s="180" t="s">
        <v>1053</v>
      </c>
      <c r="C1223" s="534" t="s">
        <v>1569</v>
      </c>
      <c r="D1223" s="535">
        <v>1400</v>
      </c>
      <c r="E1223" s="380">
        <f>[1]!Table32353[[#This Row],[Mức giá theo Quyết định 46/2019/ QĐ-UBND]]*1.1</f>
        <v>1540.0000000000002</v>
      </c>
      <c r="F1223" s="380">
        <f>[1]!Table32353[[#This Row],[Mức giá theo Quyết định 46/2019/ QĐ-UBND]]*1.3</f>
        <v>1820</v>
      </c>
      <c r="G1223" s="127">
        <v>4200</v>
      </c>
      <c r="H1223" s="536">
        <f>ROUND([1]!Table32353[[#This Row],[Mức giá theo Quyết định 46/2019/ QĐ-UBND]]*1.3,-2)</f>
        <v>1800</v>
      </c>
      <c r="I1223" s="536">
        <f>ROUND([1]!Table32353[[#This Row],[Giá đất ở điều chỉnh, bổ sung]]*0.7,0)</f>
        <v>1260</v>
      </c>
      <c r="J1223" s="373">
        <f>[1]!Table32353[[#This Row],[Giá đất ở điều chỉnh, bổ sung]]/[1]!Table32353[[#This Row],[Mức giá theo Quyết định 46/2019/ QĐ-UBND]]</f>
        <v>1.2857142857142858</v>
      </c>
      <c r="K1223" s="537"/>
      <c r="L1223" s="537">
        <f>[1]!Table32353[[#This Row],[Giá đất ở điều chỉnh, bổ sung]]/[1]!Table32353[[#This Row],[Mức giá theo Quyết định 46/2019/ QĐ-UBND]]</f>
        <v>1.2857142857142858</v>
      </c>
      <c r="M1223" s="538"/>
      <c r="N1223" s="184"/>
      <c r="O1223" s="184"/>
      <c r="P1223" s="539"/>
    </row>
    <row r="1224" spans="1:16" x14ac:dyDescent="0.35">
      <c r="A1224" s="159"/>
      <c r="B1224" s="180">
        <v>31</v>
      </c>
      <c r="C1224" s="534" t="s">
        <v>1570</v>
      </c>
      <c r="D1224" s="535">
        <v>1999.9999999999998</v>
      </c>
      <c r="E1224" s="380">
        <f>[1]!Table32353[[#This Row],[Mức giá theo Quyết định 46/2019/ QĐ-UBND]]*1.1</f>
        <v>2200</v>
      </c>
      <c r="F1224" s="380">
        <f>[1]!Table32353[[#This Row],[Mức giá theo Quyết định 46/2019/ QĐ-UBND]]*1.3</f>
        <v>2600</v>
      </c>
      <c r="G1224" s="127">
        <v>6000</v>
      </c>
      <c r="H1224" s="536">
        <f>ROUND([1]!Table32353[[#This Row],[Mức giá theo Quyết định 46/2019/ QĐ-UBND]]*1.3,-2)</f>
        <v>2600</v>
      </c>
      <c r="I1224" s="536">
        <f>ROUND([1]!Table32353[[#This Row],[Giá đất ở điều chỉnh, bổ sung]]*0.7,0)</f>
        <v>1820</v>
      </c>
      <c r="J1224" s="373">
        <f>[1]!Table32353[[#This Row],[Giá đất ở điều chỉnh, bổ sung]]/[1]!Table32353[[#This Row],[Mức giá theo Quyết định 46/2019/ QĐ-UBND]]</f>
        <v>1.3</v>
      </c>
      <c r="K1224" s="537"/>
      <c r="L1224" s="537">
        <f>[1]!Table32353[[#This Row],[Giá đất ở điều chỉnh, bổ sung]]/[1]!Table32353[[#This Row],[Mức giá theo Quyết định 46/2019/ QĐ-UBND]]</f>
        <v>1.3</v>
      </c>
      <c r="M1224" s="538"/>
      <c r="N1224" s="184"/>
      <c r="O1224" s="184"/>
      <c r="P1224" s="539"/>
    </row>
    <row r="1225" spans="1:16" x14ac:dyDescent="0.35">
      <c r="A1225" s="159"/>
      <c r="B1225" s="180">
        <v>32</v>
      </c>
      <c r="C1225" s="549" t="s">
        <v>1571</v>
      </c>
      <c r="D1225" s="550"/>
      <c r="E1225" s="380">
        <f>[1]!Table32353[[#This Row],[Mức giá theo Quyết định 46/2019/ QĐ-UBND]]*1.1</f>
        <v>0</v>
      </c>
      <c r="F1225" s="380"/>
      <c r="G1225" s="127"/>
      <c r="H1225" s="536"/>
      <c r="I1225" s="536"/>
      <c r="J1225" s="373"/>
      <c r="K1225" s="537"/>
      <c r="L1225" s="537"/>
      <c r="M1225" s="538" t="s">
        <v>6478</v>
      </c>
      <c r="N1225" s="184"/>
      <c r="O1225" s="184"/>
      <c r="P1225" s="539" t="s">
        <v>5493</v>
      </c>
    </row>
    <row r="1226" spans="1:16" x14ac:dyDescent="0.35">
      <c r="A1226" s="159"/>
      <c r="B1226" s="180" t="s">
        <v>191</v>
      </c>
      <c r="C1226" s="549" t="s">
        <v>1568</v>
      </c>
      <c r="D1226" s="550"/>
      <c r="E1226" s="380">
        <f>[1]!Table32353[[#This Row],[Mức giá theo Quyết định 46/2019/ QĐ-UBND]]*1.1</f>
        <v>0</v>
      </c>
      <c r="F1226" s="380"/>
      <c r="G1226" s="127">
        <v>5500</v>
      </c>
      <c r="H1226" s="536">
        <f>H1224</f>
        <v>2600</v>
      </c>
      <c r="I1226" s="536">
        <f>ROUND([1]!Table32353[[#This Row],[Giá đất ở điều chỉnh, bổ sung]]*0.7,0)</f>
        <v>1820</v>
      </c>
      <c r="J1226" s="373"/>
      <c r="K1226" s="537"/>
      <c r="L1226" s="537"/>
      <c r="M1226" s="538"/>
      <c r="N1226" s="184"/>
      <c r="O1226" s="184"/>
      <c r="P1226" s="539"/>
    </row>
    <row r="1227" spans="1:16" x14ac:dyDescent="0.35">
      <c r="A1227" s="159"/>
      <c r="B1227" s="180" t="s">
        <v>192</v>
      </c>
      <c r="C1227" s="549" t="s">
        <v>1539</v>
      </c>
      <c r="D1227" s="550"/>
      <c r="E1227" s="380">
        <f>[1]!Table32353[[#This Row],[Mức giá theo Quyết định 46/2019/ QĐ-UBND]]*1.1</f>
        <v>0</v>
      </c>
      <c r="F1227" s="380"/>
      <c r="G1227" s="127">
        <v>4500</v>
      </c>
      <c r="H1227" s="536">
        <f>ROUND(H1226*0.85,-2)</f>
        <v>2200</v>
      </c>
      <c r="I1227" s="536">
        <f>ROUND([1]!Table32353[[#This Row],[Giá đất ở điều chỉnh, bổ sung]]*0.7,0)</f>
        <v>1540</v>
      </c>
      <c r="J1227" s="373"/>
      <c r="K1227" s="537"/>
      <c r="L1227" s="537"/>
      <c r="M1227" s="538"/>
      <c r="N1227" s="184"/>
      <c r="O1227" s="184"/>
      <c r="P1227" s="539"/>
    </row>
    <row r="1228" spans="1:16" ht="31" x14ac:dyDescent="0.35">
      <c r="A1228" s="159"/>
      <c r="B1228" s="180">
        <v>33</v>
      </c>
      <c r="C1228" s="534" t="s">
        <v>1572</v>
      </c>
      <c r="D1228" s="535"/>
      <c r="E1228" s="380">
        <f>[1]!Table32353[[#This Row],[Mức giá theo Quyết định 46/2019/ QĐ-UBND]]*1.1</f>
        <v>0</v>
      </c>
      <c r="F1228" s="380"/>
      <c r="G1228" s="127"/>
      <c r="H1228" s="536"/>
      <c r="I1228" s="536"/>
      <c r="J1228" s="373"/>
      <c r="K1228" s="537"/>
      <c r="L1228" s="537"/>
      <c r="M1228" s="538" t="s">
        <v>6479</v>
      </c>
      <c r="N1228" s="184"/>
      <c r="O1228" s="184"/>
      <c r="P1228" s="539" t="s">
        <v>5461</v>
      </c>
    </row>
    <row r="1229" spans="1:16" x14ac:dyDescent="0.35">
      <c r="A1229" s="159"/>
      <c r="B1229" s="180" t="s">
        <v>194</v>
      </c>
      <c r="C1229" s="534" t="s">
        <v>1525</v>
      </c>
      <c r="D1229" s="535">
        <v>2800</v>
      </c>
      <c r="E1229" s="380">
        <f>[1]!Table32353[[#This Row],[Mức giá theo Quyết định 46/2019/ QĐ-UBND]]*1.1</f>
        <v>3080.0000000000005</v>
      </c>
      <c r="F1229" s="380">
        <f>[1]!Table32353[[#This Row],[Mức giá theo Quyết định 46/2019/ QĐ-UBND]]*1.3</f>
        <v>3640</v>
      </c>
      <c r="G1229" s="127">
        <v>8400</v>
      </c>
      <c r="H1229" s="536">
        <f>ROUND([1]!Table32353[[#This Row],[Mức giá theo Quyết định 46/2019/ QĐ-UBND]]*1.3,-2)</f>
        <v>3600</v>
      </c>
      <c r="I1229" s="536">
        <f>ROUND([1]!Table32353[[#This Row],[Giá đất ở điều chỉnh, bổ sung]]*0.7,0)</f>
        <v>2520</v>
      </c>
      <c r="J1229" s="373">
        <f>[1]!Table32353[[#This Row],[Giá đất ở điều chỉnh, bổ sung]]/[1]!Table32353[[#This Row],[Mức giá theo Quyết định 46/2019/ QĐ-UBND]]</f>
        <v>1.2857142857142858</v>
      </c>
      <c r="K1229" s="537"/>
      <c r="L1229" s="537">
        <f>[1]!Table32353[[#This Row],[Giá đất ở điều chỉnh, bổ sung]]/[1]!Table32353[[#This Row],[Mức giá theo Quyết định 46/2019/ QĐ-UBND]]</f>
        <v>1.2857142857142858</v>
      </c>
      <c r="M1229" s="538"/>
      <c r="N1229" s="434"/>
      <c r="O1229" s="434"/>
      <c r="P1229" s="539"/>
    </row>
    <row r="1230" spans="1:16" x14ac:dyDescent="0.35">
      <c r="A1230" s="159"/>
      <c r="B1230" s="180" t="s">
        <v>196</v>
      </c>
      <c r="C1230" s="534" t="s">
        <v>1573</v>
      </c>
      <c r="D1230" s="545">
        <v>2000</v>
      </c>
      <c r="E1230" s="186"/>
      <c r="F1230" s="380">
        <f>[1]!Table32353[[#This Row],[Mức giá theo Quyết định 46/2019/ QĐ-UBND]]*1.3</f>
        <v>2600</v>
      </c>
      <c r="G1230" s="127">
        <v>8401</v>
      </c>
      <c r="H1230" s="536">
        <f>ROUND([1]!Table32353[[#This Row],[Mức giá theo Quyết định 46/2019/ QĐ-UBND]]*1.3,-2)</f>
        <v>2600</v>
      </c>
      <c r="I1230" s="536">
        <f>ROUND([1]!Table32353[[#This Row],[Giá đất ở điều chỉnh, bổ sung]]*0.7,0)</f>
        <v>1820</v>
      </c>
      <c r="J1230" s="373"/>
      <c r="K1230" s="543"/>
      <c r="L1230" s="537"/>
      <c r="M1230" s="538"/>
      <c r="N1230" s="434"/>
      <c r="O1230" s="434"/>
      <c r="P1230" s="539"/>
    </row>
    <row r="1231" spans="1:16" x14ac:dyDescent="0.35">
      <c r="A1231" s="159"/>
      <c r="B1231" s="359">
        <v>34</v>
      </c>
      <c r="C1231" s="65" t="s">
        <v>5415</v>
      </c>
      <c r="D1231" s="372"/>
      <c r="E1231" s="380">
        <f>[1]!Table32353[[#This Row],[Mức giá theo Quyết định 46/2019/ QĐ-UBND]]*1.1</f>
        <v>0</v>
      </c>
      <c r="F1231" s="380">
        <f>[1]!Table32353[[#This Row],[Mức giá theo Quyết định 46/2019/ QĐ-UBND]]*1.3</f>
        <v>0</v>
      </c>
      <c r="G1231" s="377"/>
      <c r="H1231" s="536"/>
      <c r="I1231" s="536"/>
      <c r="J1231" s="373"/>
      <c r="K1231" s="537"/>
      <c r="L1231" s="537"/>
      <c r="M1231" s="544" t="s">
        <v>146</v>
      </c>
      <c r="N1231" s="434"/>
      <c r="O1231" s="434"/>
      <c r="P1231" s="245" t="s">
        <v>146</v>
      </c>
    </row>
    <row r="1232" spans="1:16" x14ac:dyDescent="0.35">
      <c r="A1232" s="159"/>
      <c r="B1232" s="359" t="s">
        <v>1574</v>
      </c>
      <c r="C1232" s="65" t="s">
        <v>1575</v>
      </c>
      <c r="D1232" s="371"/>
      <c r="E1232" s="380"/>
      <c r="F1232" s="380"/>
      <c r="G1232" s="355">
        <v>18000</v>
      </c>
      <c r="H1232" s="536">
        <v>5220</v>
      </c>
      <c r="I1232" s="536">
        <f>ROUND([1]!Table32353[[#This Row],[Giá đất ở điều chỉnh, bổ sung]]*0.7,0)</f>
        <v>3654</v>
      </c>
      <c r="J1232" s="373" t="e">
        <f>[1]!Table32353[[#This Row],[Giá đất ở điều chỉnh, bổ sung]]/[1]!Table32353[[#This Row],[Mức giá theo Quyết định 46/2019/ QĐ-UBND]]</f>
        <v>#DIV/0!</v>
      </c>
      <c r="K1232" s="537"/>
      <c r="L1232" s="537"/>
      <c r="M1232" s="544" t="s">
        <v>1576</v>
      </c>
      <c r="N1232" s="434"/>
      <c r="O1232" s="434"/>
      <c r="P1232" s="245"/>
    </row>
    <row r="1233" spans="1:16" x14ac:dyDescent="0.35">
      <c r="A1233" s="159"/>
      <c r="B1233" s="359" t="s">
        <v>1577</v>
      </c>
      <c r="C1233" s="65" t="s">
        <v>886</v>
      </c>
      <c r="D1233" s="371"/>
      <c r="E1233" s="380"/>
      <c r="F1233" s="380"/>
      <c r="G1233" s="355">
        <v>12500</v>
      </c>
      <c r="H1233" s="536">
        <v>3300</v>
      </c>
      <c r="I1233" s="536">
        <f>ROUND([1]!Table32353[[#This Row],[Giá đất ở điều chỉnh, bổ sung]]*0.7,0)</f>
        <v>2310</v>
      </c>
      <c r="J1233" s="373" t="e">
        <f>[1]!Table32353[[#This Row],[Giá đất ở điều chỉnh, bổ sung]]/[1]!Table32353[[#This Row],[Mức giá theo Quyết định 46/2019/ QĐ-UBND]]</f>
        <v>#DIV/0!</v>
      </c>
      <c r="K1233" s="537"/>
      <c r="L1233" s="537"/>
      <c r="M1233" s="544" t="s">
        <v>1578</v>
      </c>
      <c r="N1233" s="434"/>
      <c r="O1233" s="434"/>
      <c r="P1233" s="245"/>
    </row>
    <row r="1234" spans="1:16" x14ac:dyDescent="0.35">
      <c r="A1234" s="159"/>
      <c r="B1234" s="359" t="s">
        <v>1579</v>
      </c>
      <c r="C1234" s="65" t="s">
        <v>654</v>
      </c>
      <c r="D1234" s="371"/>
      <c r="E1234" s="380"/>
      <c r="F1234" s="380"/>
      <c r="G1234" s="355">
        <v>11500</v>
      </c>
      <c r="H1234" s="536">
        <v>3100</v>
      </c>
      <c r="I1234" s="536">
        <f>ROUND([1]!Table32353[[#This Row],[Giá đất ở điều chỉnh, bổ sung]]*0.7,0)</f>
        <v>2170</v>
      </c>
      <c r="J1234" s="373" t="e">
        <f>[1]!Table32353[[#This Row],[Giá đất ở điều chỉnh, bổ sung]]/[1]!Table32353[[#This Row],[Mức giá theo Quyết định 46/2019/ QĐ-UBND]]</f>
        <v>#DIV/0!</v>
      </c>
      <c r="K1234" s="537"/>
      <c r="L1234" s="537"/>
      <c r="M1234" s="544" t="s">
        <v>1578</v>
      </c>
      <c r="N1234" s="184"/>
      <c r="O1234" s="184"/>
      <c r="P1234" s="245"/>
    </row>
    <row r="1235" spans="1:16" x14ac:dyDescent="0.35">
      <c r="A1235" s="159"/>
      <c r="B1235" s="180">
        <v>35</v>
      </c>
      <c r="C1235" s="549" t="s">
        <v>1580</v>
      </c>
      <c r="D1235" s="550"/>
      <c r="E1235" s="380"/>
      <c r="F1235" s="380"/>
      <c r="G1235" s="127">
        <v>9000</v>
      </c>
      <c r="H1235" s="536">
        <v>3300</v>
      </c>
      <c r="I1235" s="536">
        <f>ROUND([1]!Table32353[[#This Row],[Giá đất ở điều chỉnh, bổ sung]]*0.7,0)</f>
        <v>2310</v>
      </c>
      <c r="J1235" s="373" t="e">
        <f>[1]!Table32353[[#This Row],[Giá đất ở điều chỉnh, bổ sung]]/[1]!Table32353[[#This Row],[Mức giá theo Quyết định 46/2019/ QĐ-UBND]]</f>
        <v>#DIV/0!</v>
      </c>
      <c r="K1235" s="537"/>
      <c r="L1235" s="537"/>
      <c r="M1235" s="538" t="s">
        <v>6480</v>
      </c>
      <c r="N1235" s="184"/>
      <c r="O1235" s="184"/>
      <c r="P1235" s="539" t="s">
        <v>5387</v>
      </c>
    </row>
    <row r="1236" spans="1:16" x14ac:dyDescent="0.35">
      <c r="A1236" s="159"/>
      <c r="B1236" s="180">
        <v>36</v>
      </c>
      <c r="C1236" s="125" t="s">
        <v>1581</v>
      </c>
      <c r="D1236" s="514"/>
      <c r="E1236" s="380"/>
      <c r="F1236" s="380"/>
      <c r="G1236" s="127">
        <v>9000</v>
      </c>
      <c r="H1236" s="536">
        <f>H1235</f>
        <v>3300</v>
      </c>
      <c r="I1236" s="536">
        <f>ROUND([1]!Table32353[[#This Row],[Giá đất ở điều chỉnh, bổ sung]]*0.7,0)</f>
        <v>2310</v>
      </c>
      <c r="J1236" s="373" t="e">
        <f>[1]!Table32353[[#This Row],[Giá đất ở điều chỉnh, bổ sung]]/[1]!Table32353[[#This Row],[Mức giá theo Quyết định 46/2019/ QĐ-UBND]]</f>
        <v>#DIV/0!</v>
      </c>
      <c r="K1236" s="537"/>
      <c r="L1236" s="537"/>
      <c r="M1236" s="538" t="s">
        <v>6481</v>
      </c>
      <c r="N1236" s="184"/>
      <c r="O1236" s="184"/>
      <c r="P1236" s="539" t="s">
        <v>5388</v>
      </c>
    </row>
    <row r="1237" spans="1:16" x14ac:dyDescent="0.35">
      <c r="A1237" s="159"/>
      <c r="B1237" s="180">
        <v>37</v>
      </c>
      <c r="C1237" s="125" t="s">
        <v>1582</v>
      </c>
      <c r="D1237" s="514"/>
      <c r="E1237" s="380"/>
      <c r="F1237" s="380"/>
      <c r="G1237" s="127">
        <v>9000</v>
      </c>
      <c r="H1237" s="536">
        <f>H1235</f>
        <v>3300</v>
      </c>
      <c r="I1237" s="536">
        <f>ROUND([1]!Table32353[[#This Row],[Giá đất ở điều chỉnh, bổ sung]]*0.7,0)</f>
        <v>2310</v>
      </c>
      <c r="J1237" s="373" t="e">
        <f>[1]!Table32353[[#This Row],[Giá đất ở điều chỉnh, bổ sung]]/[1]!Table32353[[#This Row],[Mức giá theo Quyết định 46/2019/ QĐ-UBND]]</f>
        <v>#DIV/0!</v>
      </c>
      <c r="K1237" s="537"/>
      <c r="L1237" s="537"/>
      <c r="M1237" s="538" t="s">
        <v>6482</v>
      </c>
      <c r="N1237" s="184"/>
      <c r="O1237" s="184"/>
      <c r="P1237" s="539" t="s">
        <v>5262</v>
      </c>
    </row>
    <row r="1238" spans="1:16" x14ac:dyDescent="0.35">
      <c r="A1238" s="159"/>
      <c r="B1238" s="180">
        <v>38</v>
      </c>
      <c r="C1238" s="125" t="s">
        <v>5395</v>
      </c>
      <c r="D1238" s="514"/>
      <c r="E1238" s="380"/>
      <c r="F1238" s="380"/>
      <c r="G1238" s="127"/>
      <c r="H1238" s="536"/>
      <c r="I1238" s="536"/>
      <c r="J1238" s="373"/>
      <c r="K1238" s="537"/>
      <c r="L1238" s="537"/>
      <c r="M1238" s="538" t="s">
        <v>6483</v>
      </c>
      <c r="N1238" s="184"/>
      <c r="O1238" s="184"/>
      <c r="P1238" s="539" t="s">
        <v>5263</v>
      </c>
    </row>
    <row r="1239" spans="1:16" x14ac:dyDescent="0.35">
      <c r="A1239" s="159"/>
      <c r="B1239" s="180" t="s">
        <v>242</v>
      </c>
      <c r="C1239" s="125" t="s">
        <v>1541</v>
      </c>
      <c r="D1239" s="514"/>
      <c r="E1239" s="380"/>
      <c r="F1239" s="380"/>
      <c r="G1239" s="127">
        <v>9000</v>
      </c>
      <c r="H1239" s="536">
        <f>H1235</f>
        <v>3300</v>
      </c>
      <c r="I1239" s="536">
        <f>ROUND([1]!Table32353[[#This Row],[Giá đất ở điều chỉnh, bổ sung]]*0.7,0)</f>
        <v>2310</v>
      </c>
      <c r="J1239" s="373" t="e">
        <f>[1]!Table32353[[#This Row],[Giá đất ở điều chỉnh, bổ sung]]/[1]!Table32353[[#This Row],[Mức giá theo Quyết định 46/2019/ QĐ-UBND]]</f>
        <v>#DIV/0!</v>
      </c>
      <c r="K1239" s="537"/>
      <c r="L1239" s="537"/>
      <c r="M1239" s="538"/>
      <c r="N1239" s="184"/>
      <c r="O1239" s="184"/>
      <c r="P1239" s="539"/>
    </row>
    <row r="1240" spans="1:16" x14ac:dyDescent="0.35">
      <c r="A1240" s="159"/>
      <c r="B1240" s="180" t="s">
        <v>245</v>
      </c>
      <c r="C1240" s="125" t="s">
        <v>1539</v>
      </c>
      <c r="D1240" s="514"/>
      <c r="E1240" s="380"/>
      <c r="F1240" s="380"/>
      <c r="G1240" s="127">
        <v>9000</v>
      </c>
      <c r="H1240" s="536">
        <v>2900</v>
      </c>
      <c r="I1240" s="536">
        <f>ROUND([1]!Table32353[[#This Row],[Giá đất ở điều chỉnh, bổ sung]]*0.7,0)</f>
        <v>2030</v>
      </c>
      <c r="J1240" s="373" t="e">
        <f>[1]!Table32353[[#This Row],[Giá đất ở điều chỉnh, bổ sung]]/[1]!Table32353[[#This Row],[Mức giá theo Quyết định 46/2019/ QĐ-UBND]]</f>
        <v>#DIV/0!</v>
      </c>
      <c r="K1240" s="537"/>
      <c r="L1240" s="537"/>
      <c r="M1240" s="538"/>
      <c r="N1240" s="184"/>
      <c r="O1240" s="184"/>
      <c r="P1240" s="539"/>
    </row>
    <row r="1241" spans="1:16" x14ac:dyDescent="0.35">
      <c r="A1241" s="159"/>
      <c r="B1241" s="180">
        <v>39</v>
      </c>
      <c r="C1241" s="125" t="s">
        <v>1583</v>
      </c>
      <c r="D1241" s="514"/>
      <c r="E1241" s="380"/>
      <c r="F1241" s="380"/>
      <c r="G1241" s="127"/>
      <c r="H1241" s="536"/>
      <c r="I1241" s="536"/>
      <c r="J1241" s="373"/>
      <c r="K1241" s="537"/>
      <c r="L1241" s="537"/>
      <c r="M1241" s="538" t="s">
        <v>6484</v>
      </c>
      <c r="N1241" s="184"/>
      <c r="O1241" s="184"/>
      <c r="P1241" s="539" t="s">
        <v>5264</v>
      </c>
    </row>
    <row r="1242" spans="1:16" x14ac:dyDescent="0.35">
      <c r="A1242" s="159"/>
      <c r="B1242" s="180" t="s">
        <v>251</v>
      </c>
      <c r="C1242" s="125" t="s">
        <v>1541</v>
      </c>
      <c r="D1242" s="514"/>
      <c r="E1242" s="380"/>
      <c r="F1242" s="380"/>
      <c r="G1242" s="127">
        <v>9000</v>
      </c>
      <c r="H1242" s="536">
        <f>H1235</f>
        <v>3300</v>
      </c>
      <c r="I1242" s="536">
        <f>ROUND([1]!Table32353[[#This Row],[Giá đất ở điều chỉnh, bổ sung]]*0.7,0)</f>
        <v>2310</v>
      </c>
      <c r="J1242" s="373" t="e">
        <f>[1]!Table32353[[#This Row],[Giá đất ở điều chỉnh, bổ sung]]/[1]!Table32353[[#This Row],[Mức giá theo Quyết định 46/2019/ QĐ-UBND]]</f>
        <v>#DIV/0!</v>
      </c>
      <c r="K1242" s="537"/>
      <c r="L1242" s="537"/>
      <c r="M1242" s="538"/>
      <c r="N1242" s="184"/>
      <c r="O1242" s="184"/>
      <c r="P1242" s="539"/>
    </row>
    <row r="1243" spans="1:16" x14ac:dyDescent="0.35">
      <c r="A1243" s="159"/>
      <c r="B1243" s="180" t="s">
        <v>253</v>
      </c>
      <c r="C1243" s="125" t="s">
        <v>1539</v>
      </c>
      <c r="D1243" s="514"/>
      <c r="E1243" s="380"/>
      <c r="F1243" s="380"/>
      <c r="G1243" s="127">
        <v>9000</v>
      </c>
      <c r="H1243" s="536">
        <f>H1240</f>
        <v>2900</v>
      </c>
      <c r="I1243" s="536">
        <f>ROUND([1]!Table32353[[#This Row],[Giá đất ở điều chỉnh, bổ sung]]*0.7,0)</f>
        <v>2030</v>
      </c>
      <c r="J1243" s="373" t="e">
        <f>[1]!Table32353[[#This Row],[Giá đất ở điều chỉnh, bổ sung]]/[1]!Table32353[[#This Row],[Mức giá theo Quyết định 46/2019/ QĐ-UBND]]</f>
        <v>#DIV/0!</v>
      </c>
      <c r="K1243" s="537"/>
      <c r="L1243" s="537"/>
      <c r="M1243" s="538"/>
      <c r="N1243" s="184"/>
      <c r="O1243" s="184"/>
      <c r="P1243" s="539"/>
    </row>
    <row r="1244" spans="1:16" x14ac:dyDescent="0.35">
      <c r="A1244" s="159"/>
      <c r="B1244" s="180">
        <v>40</v>
      </c>
      <c r="C1244" s="125" t="s">
        <v>1584</v>
      </c>
      <c r="D1244" s="514"/>
      <c r="E1244" s="380"/>
      <c r="F1244" s="380"/>
      <c r="G1244" s="127">
        <v>9000</v>
      </c>
      <c r="H1244" s="536">
        <f>H1235</f>
        <v>3300</v>
      </c>
      <c r="I1244" s="536">
        <f>ROUND([1]!Table32353[[#This Row],[Giá đất ở điều chỉnh, bổ sung]]*0.7,0)</f>
        <v>2310</v>
      </c>
      <c r="J1244" s="373" t="e">
        <f>[1]!Table32353[[#This Row],[Giá đất ở điều chỉnh, bổ sung]]/[1]!Table32353[[#This Row],[Mức giá theo Quyết định 46/2019/ QĐ-UBND]]</f>
        <v>#DIV/0!</v>
      </c>
      <c r="K1244" s="537"/>
      <c r="L1244" s="537"/>
      <c r="M1244" s="538" t="s">
        <v>6485</v>
      </c>
      <c r="N1244" s="184"/>
      <c r="O1244" s="184"/>
      <c r="P1244" s="539" t="s">
        <v>5389</v>
      </c>
    </row>
    <row r="1245" spans="1:16" x14ac:dyDescent="0.35">
      <c r="A1245" s="159"/>
      <c r="B1245" s="180">
        <v>41</v>
      </c>
      <c r="C1245" s="125" t="s">
        <v>1585</v>
      </c>
      <c r="D1245" s="514"/>
      <c r="E1245" s="380"/>
      <c r="F1245" s="380"/>
      <c r="G1245" s="127"/>
      <c r="H1245" s="536"/>
      <c r="I1245" s="536"/>
      <c r="J1245" s="373"/>
      <c r="K1245" s="537"/>
      <c r="L1245" s="537"/>
      <c r="M1245" s="538" t="s">
        <v>6486</v>
      </c>
      <c r="N1245" s="184"/>
      <c r="O1245" s="184"/>
      <c r="P1245" s="539" t="s">
        <v>5492</v>
      </c>
    </row>
    <row r="1246" spans="1:16" x14ac:dyDescent="0.35">
      <c r="A1246" s="159"/>
      <c r="B1246" s="180" t="s">
        <v>214</v>
      </c>
      <c r="C1246" s="125" t="s">
        <v>1568</v>
      </c>
      <c r="D1246" s="514"/>
      <c r="E1246" s="380"/>
      <c r="F1246" s="380"/>
      <c r="G1246" s="127">
        <v>9000</v>
      </c>
      <c r="H1246" s="536">
        <f>H1235</f>
        <v>3300</v>
      </c>
      <c r="I1246" s="536">
        <f>ROUND([1]!Table32353[[#This Row],[Giá đất ở điều chỉnh, bổ sung]]*0.7,0)</f>
        <v>2310</v>
      </c>
      <c r="J1246" s="373" t="e">
        <f>[1]!Table32353[[#This Row],[Giá đất ở điều chỉnh, bổ sung]]/[1]!Table32353[[#This Row],[Mức giá theo Quyết định 46/2019/ QĐ-UBND]]</f>
        <v>#DIV/0!</v>
      </c>
      <c r="K1246" s="537"/>
      <c r="L1246" s="537"/>
      <c r="M1246" s="538"/>
      <c r="N1246" s="184"/>
      <c r="O1246" s="184"/>
      <c r="P1246" s="539"/>
    </row>
    <row r="1247" spans="1:16" x14ac:dyDescent="0.35">
      <c r="A1247" s="159"/>
      <c r="B1247" s="180" t="s">
        <v>216</v>
      </c>
      <c r="C1247" s="125" t="s">
        <v>1586</v>
      </c>
      <c r="D1247" s="514"/>
      <c r="E1247" s="380"/>
      <c r="F1247" s="380"/>
      <c r="G1247" s="127">
        <v>9000</v>
      </c>
      <c r="H1247" s="536">
        <f>H1240</f>
        <v>2900</v>
      </c>
      <c r="I1247" s="536">
        <f>ROUND([1]!Table32353[[#This Row],[Giá đất ở điều chỉnh, bổ sung]]*0.7,0)</f>
        <v>2030</v>
      </c>
      <c r="J1247" s="373" t="e">
        <f>[1]!Table32353[[#This Row],[Giá đất ở điều chỉnh, bổ sung]]/[1]!Table32353[[#This Row],[Mức giá theo Quyết định 46/2019/ QĐ-UBND]]</f>
        <v>#DIV/0!</v>
      </c>
      <c r="K1247" s="537"/>
      <c r="L1247" s="537"/>
      <c r="M1247" s="538"/>
      <c r="N1247" s="184"/>
      <c r="O1247" s="184"/>
      <c r="P1247" s="539"/>
    </row>
    <row r="1248" spans="1:16" x14ac:dyDescent="0.35">
      <c r="A1248" s="159"/>
      <c r="B1248" s="180">
        <v>42</v>
      </c>
      <c r="C1248" s="125" t="s">
        <v>1587</v>
      </c>
      <c r="D1248" s="514"/>
      <c r="E1248" s="380"/>
      <c r="F1248" s="380"/>
      <c r="G1248" s="127">
        <v>9000</v>
      </c>
      <c r="H1248" s="536">
        <f>H1236</f>
        <v>3300</v>
      </c>
      <c r="I1248" s="536">
        <f>ROUND([1]!Table32353[[#This Row],[Giá đất ở điều chỉnh, bổ sung]]*0.7,0)</f>
        <v>2310</v>
      </c>
      <c r="J1248" s="373" t="e">
        <f>[1]!Table32353[[#This Row],[Giá đất ở điều chỉnh, bổ sung]]/[1]!Table32353[[#This Row],[Mức giá theo Quyết định 46/2019/ QĐ-UBND]]</f>
        <v>#DIV/0!</v>
      </c>
      <c r="K1248" s="537"/>
      <c r="L1248" s="537"/>
      <c r="M1248" s="538" t="s">
        <v>6487</v>
      </c>
      <c r="N1248" s="154"/>
      <c r="O1248" s="154"/>
      <c r="P1248" s="539" t="s">
        <v>5491</v>
      </c>
    </row>
    <row r="1249" spans="1:16" ht="30" x14ac:dyDescent="0.35">
      <c r="A1249" s="159"/>
      <c r="B1249" s="392" t="s">
        <v>1588</v>
      </c>
      <c r="C1249" s="529" t="s">
        <v>1589</v>
      </c>
      <c r="D1249" s="530"/>
      <c r="E1249" s="380">
        <f>[1]!Table32353[[#This Row],[Mức giá theo Quyết định 46/2019/ QĐ-UBND]]*1.1</f>
        <v>0</v>
      </c>
      <c r="F1249" s="380"/>
      <c r="G1249" s="127"/>
      <c r="H1249" s="536"/>
      <c r="I1249" s="536"/>
      <c r="J1249" s="373"/>
      <c r="K1249" s="537"/>
      <c r="L1249" s="537"/>
      <c r="M1249" s="532"/>
      <c r="N1249" s="184"/>
      <c r="O1249" s="184"/>
      <c r="P1249" s="533"/>
    </row>
    <row r="1250" spans="1:16" x14ac:dyDescent="0.35">
      <c r="A1250" s="159"/>
      <c r="B1250" s="180">
        <v>1</v>
      </c>
      <c r="C1250" s="534" t="s">
        <v>1590</v>
      </c>
      <c r="D1250" s="535">
        <v>5000</v>
      </c>
      <c r="E1250" s="380">
        <f>[1]!Table32353[[#This Row],[Mức giá theo Quyết định 46/2019/ QĐ-UBND]]*1.1</f>
        <v>5500</v>
      </c>
      <c r="F1250" s="380">
        <f>[1]!Table32353[[#This Row],[Mức giá theo Quyết định 46/2019/ QĐ-UBND]]*1.3</f>
        <v>6500</v>
      </c>
      <c r="G1250" s="127">
        <v>25000</v>
      </c>
      <c r="H1250" s="536">
        <f>ROUND([1]!Table32353[[#This Row],[Mức giá theo Quyết định 46/2019/ QĐ-UBND]]*1.3,-2)</f>
        <v>6500</v>
      </c>
      <c r="I1250" s="536">
        <f>ROUND([1]!Table32353[[#This Row],[Giá đất ở điều chỉnh, bổ sung]]*0.7,0)</f>
        <v>4550</v>
      </c>
      <c r="J1250" s="373">
        <f>[1]!Table32353[[#This Row],[Giá đất ở điều chỉnh, bổ sung]]/[1]!Table32353[[#This Row],[Mức giá theo Quyết định 46/2019/ QĐ-UBND]]</f>
        <v>1.3</v>
      </c>
      <c r="K1250" s="537"/>
      <c r="L1250" s="537">
        <f>[1]!Table32353[[#This Row],[Giá đất ở điều chỉnh, bổ sung]]/[1]!Table32353[[#This Row],[Mức giá theo Quyết định 46/2019/ QĐ-UBND]]</f>
        <v>1.3</v>
      </c>
      <c r="M1250" s="538"/>
      <c r="N1250" s="184"/>
      <c r="O1250" s="184"/>
      <c r="P1250" s="539"/>
    </row>
    <row r="1251" spans="1:16" ht="31" x14ac:dyDescent="0.35">
      <c r="A1251" s="159"/>
      <c r="B1251" s="180">
        <v>2</v>
      </c>
      <c r="C1251" s="534" t="s">
        <v>1591</v>
      </c>
      <c r="D1251" s="535">
        <v>4500</v>
      </c>
      <c r="E1251" s="380">
        <f>[1]!Table32353[[#This Row],[Mức giá theo Quyết định 46/2019/ QĐ-UBND]]*1.1</f>
        <v>4950</v>
      </c>
      <c r="F1251" s="380">
        <f>[1]!Table32353[[#This Row],[Mức giá theo Quyết định 46/2019/ QĐ-UBND]]*1.3</f>
        <v>5850</v>
      </c>
      <c r="G1251" s="127">
        <v>22500</v>
      </c>
      <c r="H1251" s="536">
        <f>ROUND([1]!Table32353[[#This Row],[Mức giá theo Quyết định 46/2019/ QĐ-UBND]]*1.3,-2)</f>
        <v>5900</v>
      </c>
      <c r="I1251" s="536">
        <f>ROUND([1]!Table32353[[#This Row],[Giá đất ở điều chỉnh, bổ sung]]*0.7,0)</f>
        <v>4130</v>
      </c>
      <c r="J1251" s="373">
        <f>[1]!Table32353[[#This Row],[Giá đất ở điều chỉnh, bổ sung]]/[1]!Table32353[[#This Row],[Mức giá theo Quyết định 46/2019/ QĐ-UBND]]</f>
        <v>1.3111111111111111</v>
      </c>
      <c r="K1251" s="537"/>
      <c r="L1251" s="537">
        <f>[1]!Table32353[[#This Row],[Giá đất ở điều chỉnh, bổ sung]]/[1]!Table32353[[#This Row],[Mức giá theo Quyết định 46/2019/ QĐ-UBND]]</f>
        <v>1.3111111111111111</v>
      </c>
      <c r="M1251" s="538"/>
      <c r="N1251" s="184"/>
      <c r="O1251" s="184"/>
      <c r="P1251" s="539"/>
    </row>
    <row r="1252" spans="1:16" ht="31" x14ac:dyDescent="0.35">
      <c r="A1252" s="159"/>
      <c r="B1252" s="180">
        <v>3</v>
      </c>
      <c r="C1252" s="534" t="s">
        <v>1592</v>
      </c>
      <c r="D1252" s="535">
        <v>5500</v>
      </c>
      <c r="E1252" s="380">
        <f>[1]!Table32353[[#This Row],[Mức giá theo Quyết định 46/2019/ QĐ-UBND]]*1.1</f>
        <v>6050.0000000000009</v>
      </c>
      <c r="F1252" s="380">
        <f>[1]!Table32353[[#This Row],[Mức giá theo Quyết định 46/2019/ QĐ-UBND]]*1.3</f>
        <v>7150</v>
      </c>
      <c r="G1252" s="127">
        <v>27500</v>
      </c>
      <c r="H1252" s="536">
        <f>ROUND([1]!Table32353[[#This Row],[Mức giá theo Quyết định 46/2019/ QĐ-UBND]]*1.3,-2)</f>
        <v>7200</v>
      </c>
      <c r="I1252" s="536">
        <f>ROUND([1]!Table32353[[#This Row],[Giá đất ở điều chỉnh, bổ sung]]*0.7,0)</f>
        <v>5040</v>
      </c>
      <c r="J1252" s="373">
        <f>[1]!Table32353[[#This Row],[Giá đất ở điều chỉnh, bổ sung]]/[1]!Table32353[[#This Row],[Mức giá theo Quyết định 46/2019/ QĐ-UBND]]</f>
        <v>1.3090909090909091</v>
      </c>
      <c r="K1252" s="537"/>
      <c r="L1252" s="537">
        <f>[1]!Table32353[[#This Row],[Giá đất ở điều chỉnh, bổ sung]]/[1]!Table32353[[#This Row],[Mức giá theo Quyết định 46/2019/ QĐ-UBND]]</f>
        <v>1.3090909090909091</v>
      </c>
      <c r="M1252" s="538"/>
      <c r="N1252" s="184"/>
      <c r="O1252" s="184"/>
      <c r="P1252" s="539"/>
    </row>
    <row r="1253" spans="1:16" x14ac:dyDescent="0.35">
      <c r="A1253" s="159"/>
      <c r="B1253" s="180"/>
      <c r="C1253" s="529" t="s">
        <v>16</v>
      </c>
      <c r="D1253" s="530"/>
      <c r="E1253" s="380">
        <f>[1]!Table32353[[#This Row],[Mức giá theo Quyết định 46/2019/ QĐ-UBND]]*1.1</f>
        <v>0</v>
      </c>
      <c r="F1253" s="380"/>
      <c r="G1253" s="127"/>
      <c r="H1253" s="536"/>
      <c r="I1253" s="536"/>
      <c r="J1253" s="373"/>
      <c r="K1253" s="537"/>
      <c r="L1253" s="537"/>
      <c r="M1253" s="538"/>
      <c r="N1253" s="184"/>
      <c r="O1253" s="184"/>
      <c r="P1253" s="539"/>
    </row>
    <row r="1254" spans="1:16" ht="31" x14ac:dyDescent="0.35">
      <c r="A1254" s="159"/>
      <c r="B1254" s="180">
        <v>1</v>
      </c>
      <c r="C1254" s="534" t="s">
        <v>1593</v>
      </c>
      <c r="D1254" s="535">
        <v>2500</v>
      </c>
      <c r="E1254" s="380">
        <f>[1]!Table32353[[#This Row],[Mức giá theo Quyết định 46/2019/ QĐ-UBND]]*1.1</f>
        <v>2750</v>
      </c>
      <c r="F1254" s="380">
        <f>[1]!Table32353[[#This Row],[Mức giá theo Quyết định 46/2019/ QĐ-UBND]]*1.3</f>
        <v>3250</v>
      </c>
      <c r="G1254" s="127">
        <v>10000</v>
      </c>
      <c r="H1254" s="536">
        <f>ROUND([1]!Table32353[[#This Row],[Mức giá theo Quyết định 46/2019/ QĐ-UBND]]*1.3,-2)</f>
        <v>3300</v>
      </c>
      <c r="I1254" s="536">
        <f>ROUND([1]!Table32353[[#This Row],[Giá đất ở điều chỉnh, bổ sung]]*0.7,0)</f>
        <v>2310</v>
      </c>
      <c r="J1254" s="373">
        <f>[1]!Table32353[[#This Row],[Giá đất ở điều chỉnh, bổ sung]]/[1]!Table32353[[#This Row],[Mức giá theo Quyết định 46/2019/ QĐ-UBND]]</f>
        <v>1.32</v>
      </c>
      <c r="K1254" s="537"/>
      <c r="L1254" s="537">
        <f>[1]!Table32353[[#This Row],[Giá đất ở điều chỉnh, bổ sung]]/[1]!Table32353[[#This Row],[Mức giá theo Quyết định 46/2019/ QĐ-UBND]]</f>
        <v>1.32</v>
      </c>
      <c r="M1254" s="538" t="s">
        <v>1594</v>
      </c>
      <c r="N1254" s="184"/>
      <c r="O1254" s="184"/>
      <c r="P1254" s="539" t="s">
        <v>5489</v>
      </c>
    </row>
    <row r="1255" spans="1:16" x14ac:dyDescent="0.35">
      <c r="A1255" s="159"/>
      <c r="B1255" s="180">
        <v>2</v>
      </c>
      <c r="C1255" s="534" t="s">
        <v>1595</v>
      </c>
      <c r="D1255" s="535">
        <v>1999.9999999999998</v>
      </c>
      <c r="E1255" s="380">
        <f>[1]!Table32353[[#This Row],[Mức giá theo Quyết định 46/2019/ QĐ-UBND]]*1.1</f>
        <v>2200</v>
      </c>
      <c r="F1255" s="380">
        <f>[1]!Table32353[[#This Row],[Mức giá theo Quyết định 46/2019/ QĐ-UBND]]*1.3</f>
        <v>2600</v>
      </c>
      <c r="G1255" s="127">
        <v>8000</v>
      </c>
      <c r="H1255" s="536">
        <f>ROUND([1]!Table32353[[#This Row],[Mức giá theo Quyết định 46/2019/ QĐ-UBND]]*1.3,-2)</f>
        <v>2600</v>
      </c>
      <c r="I1255" s="536">
        <f>ROUND([1]!Table32353[[#This Row],[Giá đất ở điều chỉnh, bổ sung]]*0.7,0)</f>
        <v>1820</v>
      </c>
      <c r="J1255" s="373">
        <f>[1]!Table32353[[#This Row],[Giá đất ở điều chỉnh, bổ sung]]/[1]!Table32353[[#This Row],[Mức giá theo Quyết định 46/2019/ QĐ-UBND]]</f>
        <v>1.3</v>
      </c>
      <c r="K1255" s="537"/>
      <c r="L1255" s="537">
        <f>[1]!Table32353[[#This Row],[Giá đất ở điều chỉnh, bổ sung]]/[1]!Table32353[[#This Row],[Mức giá theo Quyết định 46/2019/ QĐ-UBND]]</f>
        <v>1.3</v>
      </c>
      <c r="M1255" s="538"/>
      <c r="N1255" s="184"/>
      <c r="O1255" s="184"/>
      <c r="P1255" s="539"/>
    </row>
    <row r="1256" spans="1:16" ht="28" x14ac:dyDescent="0.35">
      <c r="A1256" s="159"/>
      <c r="B1256" s="180">
        <v>3</v>
      </c>
      <c r="C1256" s="534" t="s">
        <v>1596</v>
      </c>
      <c r="D1256" s="535">
        <v>1999.9999999999998</v>
      </c>
      <c r="E1256" s="380">
        <f>[1]!Table32353[[#This Row],[Mức giá theo Quyết định 46/2019/ QĐ-UBND]]*1.1</f>
        <v>2200</v>
      </c>
      <c r="F1256" s="380">
        <f>[1]!Table32353[[#This Row],[Mức giá theo Quyết định 46/2019/ QĐ-UBND]]*1.3</f>
        <v>2600</v>
      </c>
      <c r="G1256" s="127">
        <v>8000</v>
      </c>
      <c r="H1256" s="536">
        <f>ROUND([1]!Table32353[[#This Row],[Mức giá theo Quyết định 46/2019/ QĐ-UBND]]*1.3,-2)</f>
        <v>2600</v>
      </c>
      <c r="I1256" s="536">
        <f>ROUND([1]!Table32353[[#This Row],[Giá đất ở điều chỉnh, bổ sung]]*0.7,0)</f>
        <v>1820</v>
      </c>
      <c r="J1256" s="373">
        <f>[1]!Table32353[[#This Row],[Giá đất ở điều chỉnh, bổ sung]]/[1]!Table32353[[#This Row],[Mức giá theo Quyết định 46/2019/ QĐ-UBND]]</f>
        <v>1.3</v>
      </c>
      <c r="K1256" s="537"/>
      <c r="L1256" s="537">
        <f>[1]!Table32353[[#This Row],[Giá đất ở điều chỉnh, bổ sung]]/[1]!Table32353[[#This Row],[Mức giá theo Quyết định 46/2019/ QĐ-UBND]]</f>
        <v>1.3</v>
      </c>
      <c r="M1256" s="538" t="s">
        <v>1597</v>
      </c>
      <c r="N1256" s="434"/>
      <c r="O1256" s="434"/>
      <c r="P1256" s="539" t="s">
        <v>5490</v>
      </c>
    </row>
    <row r="1257" spans="1:16" x14ac:dyDescent="0.35">
      <c r="A1257" s="159"/>
      <c r="B1257" s="181">
        <v>4</v>
      </c>
      <c r="C1257" s="65" t="s">
        <v>5417</v>
      </c>
      <c r="D1257" s="372"/>
      <c r="E1257" s="380">
        <f>[1]!Table32353[[#This Row],[Mức giá theo Quyết định 46/2019/ QĐ-UBND]]*1.1</f>
        <v>0</v>
      </c>
      <c r="F1257" s="380">
        <f>[1]!Table32353[[#This Row],[Mức giá theo Quyết định 46/2019/ QĐ-UBND]]*1.3</f>
        <v>0</v>
      </c>
      <c r="G1257" s="377"/>
      <c r="H1257" s="536"/>
      <c r="I1257" s="536"/>
      <c r="J1257" s="373"/>
      <c r="K1257" s="537"/>
      <c r="L1257" s="537"/>
      <c r="M1257" s="544" t="s">
        <v>146</v>
      </c>
      <c r="N1257" s="434"/>
      <c r="O1257" s="434"/>
      <c r="P1257" s="245" t="s">
        <v>146</v>
      </c>
    </row>
    <row r="1258" spans="1:16" x14ac:dyDescent="0.35">
      <c r="A1258" s="159"/>
      <c r="B1258" s="181" t="s">
        <v>31</v>
      </c>
      <c r="C1258" s="65" t="s">
        <v>663</v>
      </c>
      <c r="D1258" s="371"/>
      <c r="E1258" s="380"/>
      <c r="F1258" s="380"/>
      <c r="G1258" s="355">
        <v>17500</v>
      </c>
      <c r="H1258" s="536">
        <v>4500</v>
      </c>
      <c r="I1258" s="536">
        <f>ROUND([1]!Table32353[[#This Row],[Giá đất ở điều chỉnh, bổ sung]]*0.7,0)</f>
        <v>3150</v>
      </c>
      <c r="J1258" s="373" t="e">
        <f>[1]!Table32353[[#This Row],[Giá đất ở điều chỉnh, bổ sung]]/[1]!Table32353[[#This Row],[Mức giá theo Quyết định 46/2019/ QĐ-UBND]]</f>
        <v>#DIV/0!</v>
      </c>
      <c r="K1258" s="537"/>
      <c r="L1258" s="537"/>
      <c r="M1258" s="544" t="s">
        <v>1598</v>
      </c>
      <c r="N1258" s="434"/>
      <c r="O1258" s="434"/>
      <c r="P1258" s="245"/>
    </row>
    <row r="1259" spans="1:16" x14ac:dyDescent="0.35">
      <c r="A1259" s="159"/>
      <c r="B1259" s="359" t="s">
        <v>34</v>
      </c>
      <c r="C1259" s="65" t="s">
        <v>886</v>
      </c>
      <c r="D1259" s="371"/>
      <c r="E1259" s="380"/>
      <c r="F1259" s="380"/>
      <c r="G1259" s="355">
        <v>10500</v>
      </c>
      <c r="H1259" s="536">
        <v>3600</v>
      </c>
      <c r="I1259" s="536">
        <f>ROUND([1]!Table32353[[#This Row],[Giá đất ở điều chỉnh, bổ sung]]*0.7,0)</f>
        <v>2520</v>
      </c>
      <c r="J1259" s="373" t="e">
        <f>[1]!Table32353[[#This Row],[Giá đất ở điều chỉnh, bổ sung]]/[1]!Table32353[[#This Row],[Mức giá theo Quyết định 46/2019/ QĐ-UBND]]</f>
        <v>#DIV/0!</v>
      </c>
      <c r="K1259" s="537"/>
      <c r="L1259" s="537"/>
      <c r="M1259" s="544" t="s">
        <v>1599</v>
      </c>
      <c r="N1259" s="434"/>
      <c r="O1259" s="434"/>
      <c r="P1259" s="245"/>
    </row>
    <row r="1260" spans="1:16" x14ac:dyDescent="0.35">
      <c r="A1260" s="159"/>
      <c r="B1260" s="359" t="s">
        <v>578</v>
      </c>
      <c r="C1260" s="65" t="s">
        <v>654</v>
      </c>
      <c r="D1260" s="371"/>
      <c r="E1260" s="380"/>
      <c r="F1260" s="380"/>
      <c r="G1260" s="355">
        <v>10000</v>
      </c>
      <c r="H1260" s="536">
        <v>3400</v>
      </c>
      <c r="I1260" s="536">
        <f>ROUND([1]!Table32353[[#This Row],[Giá đất ở điều chỉnh, bổ sung]]*0.7,0)</f>
        <v>2380</v>
      </c>
      <c r="J1260" s="373" t="e">
        <f>[1]!Table32353[[#This Row],[Giá đất ở điều chỉnh, bổ sung]]/[1]!Table32353[[#This Row],[Mức giá theo Quyết định 46/2019/ QĐ-UBND]]</f>
        <v>#DIV/0!</v>
      </c>
      <c r="K1260" s="537"/>
      <c r="L1260" s="537"/>
      <c r="M1260" s="544" t="s">
        <v>1600</v>
      </c>
      <c r="N1260" s="434"/>
      <c r="O1260" s="434"/>
      <c r="P1260" s="245"/>
    </row>
    <row r="1261" spans="1:16" x14ac:dyDescent="0.35">
      <c r="A1261" s="159"/>
      <c r="B1261" s="359" t="s">
        <v>578</v>
      </c>
      <c r="C1261" s="65" t="s">
        <v>1207</v>
      </c>
      <c r="D1261" s="371"/>
      <c r="E1261" s="380"/>
      <c r="F1261" s="380"/>
      <c r="G1261" s="355">
        <v>8500</v>
      </c>
      <c r="H1261" s="536">
        <v>2500</v>
      </c>
      <c r="I1261" s="536">
        <f>ROUND([1]!Table32353[[#This Row],[Giá đất ở điều chỉnh, bổ sung]]*0.7,0)</f>
        <v>1750</v>
      </c>
      <c r="J1261" s="373" t="e">
        <f>[1]!Table32353[[#This Row],[Giá đất ở điều chỉnh, bổ sung]]/[1]!Table32353[[#This Row],[Mức giá theo Quyết định 46/2019/ QĐ-UBND]]</f>
        <v>#DIV/0!</v>
      </c>
      <c r="K1261" s="537"/>
      <c r="L1261" s="537"/>
      <c r="M1261" s="544" t="s">
        <v>1601</v>
      </c>
      <c r="N1261" s="154"/>
      <c r="O1261" s="154"/>
      <c r="P1261" s="245"/>
    </row>
    <row r="1262" spans="1:16" ht="30" x14ac:dyDescent="0.35">
      <c r="A1262" s="159"/>
      <c r="B1262" s="392" t="s">
        <v>1602</v>
      </c>
      <c r="C1262" s="529" t="s">
        <v>1603</v>
      </c>
      <c r="D1262" s="530"/>
      <c r="E1262" s="380">
        <f>[1]!Table32353[[#This Row],[Mức giá theo Quyết định 46/2019/ QĐ-UBND]]*1.1</f>
        <v>0</v>
      </c>
      <c r="F1262" s="380"/>
      <c r="G1262" s="127"/>
      <c r="H1262" s="536"/>
      <c r="I1262" s="536"/>
      <c r="J1262" s="373"/>
      <c r="K1262" s="537"/>
      <c r="L1262" s="537"/>
      <c r="M1262" s="532"/>
      <c r="N1262" s="184"/>
      <c r="O1262" s="184"/>
      <c r="P1262" s="533"/>
    </row>
    <row r="1263" spans="1:16" x14ac:dyDescent="0.35">
      <c r="A1263" s="159"/>
      <c r="B1263" s="180">
        <v>1</v>
      </c>
      <c r="C1263" s="534" t="s">
        <v>1604</v>
      </c>
      <c r="D1263" s="535">
        <v>3999.9999999999995</v>
      </c>
      <c r="E1263" s="380">
        <f>[1]!Table32353[[#This Row],[Mức giá theo Quyết định 46/2019/ QĐ-UBND]]*1.1</f>
        <v>4400</v>
      </c>
      <c r="F1263" s="380">
        <f>[1]!Table32353[[#This Row],[Mức giá theo Quyết định 46/2019/ QĐ-UBND]]*1.3</f>
        <v>5200</v>
      </c>
      <c r="G1263" s="127">
        <v>20000</v>
      </c>
      <c r="H1263" s="536">
        <f>ROUND([1]!Table32353[[#This Row],[Mức giá theo Quyết định 46/2019/ QĐ-UBND]]*1.3,-2)</f>
        <v>5200</v>
      </c>
      <c r="I1263" s="536">
        <f>ROUND([1]!Table32353[[#This Row],[Giá đất ở điều chỉnh, bổ sung]]*0.7,0)</f>
        <v>3640</v>
      </c>
      <c r="J1263" s="373">
        <f>[1]!Table32353[[#This Row],[Giá đất ở điều chỉnh, bổ sung]]/[1]!Table32353[[#This Row],[Mức giá theo Quyết định 46/2019/ QĐ-UBND]]</f>
        <v>1.3</v>
      </c>
      <c r="K1263" s="537"/>
      <c r="L1263" s="537">
        <f>[1]!Table32353[[#This Row],[Giá đất ở điều chỉnh, bổ sung]]/[1]!Table32353[[#This Row],[Mức giá theo Quyết định 46/2019/ QĐ-UBND]]</f>
        <v>1.3</v>
      </c>
      <c r="M1263" s="538"/>
      <c r="N1263" s="184"/>
      <c r="O1263" s="184"/>
      <c r="P1263" s="539"/>
    </row>
    <row r="1264" spans="1:16" x14ac:dyDescent="0.35">
      <c r="A1264" s="159"/>
      <c r="B1264" s="180">
        <v>2</v>
      </c>
      <c r="C1264" s="534" t="s">
        <v>1605</v>
      </c>
      <c r="D1264" s="535">
        <v>5000</v>
      </c>
      <c r="E1264" s="380">
        <f>[1]!Table32353[[#This Row],[Mức giá theo Quyết định 46/2019/ QĐ-UBND]]*1.1</f>
        <v>5500</v>
      </c>
      <c r="F1264" s="380">
        <f>[1]!Table32353[[#This Row],[Mức giá theo Quyết định 46/2019/ QĐ-UBND]]*1.3</f>
        <v>6500</v>
      </c>
      <c r="G1264" s="127">
        <v>25000</v>
      </c>
      <c r="H1264" s="536">
        <f>ROUND([1]!Table32353[[#This Row],[Mức giá theo Quyết định 46/2019/ QĐ-UBND]]*1.3,-2)</f>
        <v>6500</v>
      </c>
      <c r="I1264" s="536">
        <f>ROUND([1]!Table32353[[#This Row],[Giá đất ở điều chỉnh, bổ sung]]*0.7,0)</f>
        <v>4550</v>
      </c>
      <c r="J1264" s="373">
        <f>[1]!Table32353[[#This Row],[Giá đất ở điều chỉnh, bổ sung]]/[1]!Table32353[[#This Row],[Mức giá theo Quyết định 46/2019/ QĐ-UBND]]</f>
        <v>1.3</v>
      </c>
      <c r="K1264" s="537"/>
      <c r="L1264" s="537">
        <f>[1]!Table32353[[#This Row],[Giá đất ở điều chỉnh, bổ sung]]/[1]!Table32353[[#This Row],[Mức giá theo Quyết định 46/2019/ QĐ-UBND]]</f>
        <v>1.3</v>
      </c>
      <c r="M1264" s="538"/>
      <c r="N1264" s="184"/>
      <c r="O1264" s="184"/>
      <c r="P1264" s="539"/>
    </row>
    <row r="1265" spans="1:16" x14ac:dyDescent="0.35">
      <c r="A1265" s="159"/>
      <c r="B1265" s="180"/>
      <c r="C1265" s="529" t="s">
        <v>16</v>
      </c>
      <c r="D1265" s="530"/>
      <c r="E1265" s="380">
        <f>[1]!Table32353[[#This Row],[Mức giá theo Quyết định 46/2019/ QĐ-UBND]]*1.1</f>
        <v>0</v>
      </c>
      <c r="F1265" s="380"/>
      <c r="G1265" s="127"/>
      <c r="H1265" s="536"/>
      <c r="I1265" s="536"/>
      <c r="J1265" s="373"/>
      <c r="K1265" s="537"/>
      <c r="L1265" s="537"/>
      <c r="M1265" s="538"/>
      <c r="N1265" s="184"/>
      <c r="O1265" s="184"/>
      <c r="P1265" s="539"/>
    </row>
    <row r="1266" spans="1:16" x14ac:dyDescent="0.35">
      <c r="A1266" s="159"/>
      <c r="B1266" s="180">
        <v>1</v>
      </c>
      <c r="C1266" s="534" t="s">
        <v>1606</v>
      </c>
      <c r="D1266" s="535"/>
      <c r="E1266" s="380">
        <f>[1]!Table32353[[#This Row],[Mức giá theo Quyết định 46/2019/ QĐ-UBND]]*1.1</f>
        <v>0</v>
      </c>
      <c r="F1266" s="380"/>
      <c r="G1266" s="127"/>
      <c r="H1266" s="536"/>
      <c r="I1266" s="536"/>
      <c r="J1266" s="373"/>
      <c r="K1266" s="537"/>
      <c r="L1266" s="537"/>
      <c r="M1266" s="538"/>
      <c r="N1266" s="184"/>
      <c r="O1266" s="184"/>
      <c r="P1266" s="539"/>
    </row>
    <row r="1267" spans="1:16" x14ac:dyDescent="0.35">
      <c r="A1267" s="159"/>
      <c r="B1267" s="180" t="s">
        <v>67</v>
      </c>
      <c r="C1267" s="534" t="s">
        <v>1607</v>
      </c>
      <c r="D1267" s="535">
        <v>2200</v>
      </c>
      <c r="E1267" s="380">
        <f>[1]!Table32353[[#This Row],[Mức giá theo Quyết định 46/2019/ QĐ-UBND]]*1.1</f>
        <v>2420</v>
      </c>
      <c r="F1267" s="380">
        <f>[1]!Table32353[[#This Row],[Mức giá theo Quyết định 46/2019/ QĐ-UBND]]*1.3</f>
        <v>2860</v>
      </c>
      <c r="G1267" s="127">
        <v>11000</v>
      </c>
      <c r="H1267" s="536">
        <f>ROUND([1]!Table32353[[#This Row],[Mức giá theo Quyết định 46/2019/ QĐ-UBND]]*1.3,-2)</f>
        <v>2900</v>
      </c>
      <c r="I1267" s="536">
        <f>ROUND([1]!Table32353[[#This Row],[Giá đất ở điều chỉnh, bổ sung]]*0.7,0)</f>
        <v>2030</v>
      </c>
      <c r="J1267" s="373">
        <f>[1]!Table32353[[#This Row],[Giá đất ở điều chỉnh, bổ sung]]/[1]!Table32353[[#This Row],[Mức giá theo Quyết định 46/2019/ QĐ-UBND]]</f>
        <v>1.3181818181818181</v>
      </c>
      <c r="K1267" s="537"/>
      <c r="L1267" s="537">
        <f>[1]!Table32353[[#This Row],[Giá đất ở điều chỉnh, bổ sung]]/[1]!Table32353[[#This Row],[Mức giá theo Quyết định 46/2019/ QĐ-UBND]]</f>
        <v>1.3181818181818181</v>
      </c>
      <c r="M1267" s="538"/>
      <c r="N1267" s="184"/>
      <c r="O1267" s="184"/>
      <c r="P1267" s="539"/>
    </row>
    <row r="1268" spans="1:16" x14ac:dyDescent="0.35">
      <c r="A1268" s="159"/>
      <c r="B1268" s="180" t="s">
        <v>69</v>
      </c>
      <c r="C1268" s="534" t="s">
        <v>1608</v>
      </c>
      <c r="D1268" s="535">
        <v>1800</v>
      </c>
      <c r="E1268" s="380">
        <f>[1]!Table32353[[#This Row],[Mức giá theo Quyết định 46/2019/ QĐ-UBND]]*1.1</f>
        <v>1980.0000000000002</v>
      </c>
      <c r="F1268" s="380">
        <f>[1]!Table32353[[#This Row],[Mức giá theo Quyết định 46/2019/ QĐ-UBND]]*1.3</f>
        <v>2340</v>
      </c>
      <c r="G1268" s="127">
        <v>9000</v>
      </c>
      <c r="H1268" s="536">
        <f>ROUND([1]!Table32353[[#This Row],[Mức giá theo Quyết định 46/2019/ QĐ-UBND]]*1.3,-2)</f>
        <v>2300</v>
      </c>
      <c r="I1268" s="536">
        <f>ROUND([1]!Table32353[[#This Row],[Giá đất ở điều chỉnh, bổ sung]]*0.7,0)</f>
        <v>1610</v>
      </c>
      <c r="J1268" s="373">
        <f>[1]!Table32353[[#This Row],[Giá đất ở điều chỉnh, bổ sung]]/[1]!Table32353[[#This Row],[Mức giá theo Quyết định 46/2019/ QĐ-UBND]]</f>
        <v>1.2777777777777777</v>
      </c>
      <c r="K1268" s="537"/>
      <c r="L1268" s="537">
        <f>[1]!Table32353[[#This Row],[Giá đất ở điều chỉnh, bổ sung]]/[1]!Table32353[[#This Row],[Mức giá theo Quyết định 46/2019/ QĐ-UBND]]</f>
        <v>1.2777777777777777</v>
      </c>
      <c r="M1268" s="538"/>
      <c r="N1268" s="184"/>
      <c r="O1268" s="184"/>
      <c r="P1268" s="539"/>
    </row>
    <row r="1269" spans="1:16" ht="31" x14ac:dyDescent="0.35">
      <c r="A1269" s="159"/>
      <c r="B1269" s="180" t="s">
        <v>71</v>
      </c>
      <c r="C1269" s="534" t="s">
        <v>1609</v>
      </c>
      <c r="D1269" s="535">
        <v>1200</v>
      </c>
      <c r="E1269" s="380">
        <f>[1]!Table32353[[#This Row],[Mức giá theo Quyết định 46/2019/ QĐ-UBND]]*1.1</f>
        <v>1320</v>
      </c>
      <c r="F1269" s="380">
        <f>[1]!Table32353[[#This Row],[Mức giá theo Quyết định 46/2019/ QĐ-UBND]]*1.3</f>
        <v>1560</v>
      </c>
      <c r="G1269" s="127">
        <v>6000</v>
      </c>
      <c r="H1269" s="536">
        <f>ROUND([1]!Table32353[[#This Row],[Mức giá theo Quyết định 46/2019/ QĐ-UBND]]*1.3,-2)</f>
        <v>1600</v>
      </c>
      <c r="I1269" s="536">
        <f>ROUND([1]!Table32353[[#This Row],[Giá đất ở điều chỉnh, bổ sung]]*0.7,0)</f>
        <v>1120</v>
      </c>
      <c r="J1269" s="373">
        <f>[1]!Table32353[[#This Row],[Giá đất ở điều chỉnh, bổ sung]]/[1]!Table32353[[#This Row],[Mức giá theo Quyết định 46/2019/ QĐ-UBND]]</f>
        <v>1.3333333333333333</v>
      </c>
      <c r="K1269" s="537"/>
      <c r="L1269" s="537">
        <f>[1]!Table32353[[#This Row],[Giá đất ở điều chỉnh, bổ sung]]/[1]!Table32353[[#This Row],[Mức giá theo Quyết định 46/2019/ QĐ-UBND]]</f>
        <v>1.3333333333333333</v>
      </c>
      <c r="M1269" s="538"/>
      <c r="N1269" s="184"/>
      <c r="O1269" s="184"/>
      <c r="P1269" s="539"/>
    </row>
    <row r="1270" spans="1:16" x14ac:dyDescent="0.35">
      <c r="A1270" s="159"/>
      <c r="B1270" s="180">
        <v>2</v>
      </c>
      <c r="C1270" s="549" t="s">
        <v>5397</v>
      </c>
      <c r="D1270" s="550"/>
      <c r="E1270" s="380">
        <f>[1]!Table32353[[#This Row],[Mức giá theo Quyết định 46/2019/ QĐ-UBND]]*1.1</f>
        <v>0</v>
      </c>
      <c r="F1270" s="380">
        <f>[1]!Table32353[[#This Row],[Mức giá theo Quyết định 46/2019/ QĐ-UBND]]*1.3</f>
        <v>0</v>
      </c>
      <c r="G1270" s="127"/>
      <c r="H1270" s="536"/>
      <c r="I1270" s="536"/>
      <c r="J1270" s="373"/>
      <c r="K1270" s="537"/>
      <c r="L1270" s="537"/>
      <c r="M1270" s="538" t="s">
        <v>6488</v>
      </c>
      <c r="N1270" s="184"/>
      <c r="O1270" s="184"/>
      <c r="P1270" s="539" t="s">
        <v>5488</v>
      </c>
    </row>
    <row r="1271" spans="1:16" x14ac:dyDescent="0.35">
      <c r="A1271" s="159"/>
      <c r="B1271" s="180" t="s">
        <v>74</v>
      </c>
      <c r="C1271" s="549" t="s">
        <v>1607</v>
      </c>
      <c r="D1271" s="550"/>
      <c r="E1271" s="380"/>
      <c r="F1271" s="380"/>
      <c r="G1271" s="127">
        <v>6000</v>
      </c>
      <c r="H1271" s="536">
        <v>2900</v>
      </c>
      <c r="I1271" s="536">
        <f>ROUND([1]!Table32353[[#This Row],[Giá đất ở điều chỉnh, bổ sung]]*0.7,0)</f>
        <v>2030</v>
      </c>
      <c r="J1271" s="373" t="e">
        <f>[1]!Table32353[[#This Row],[Giá đất ở điều chỉnh, bổ sung]]/[1]!Table32353[[#This Row],[Mức giá theo Quyết định 46/2019/ QĐ-UBND]]</f>
        <v>#DIV/0!</v>
      </c>
      <c r="K1271" s="537"/>
      <c r="L1271" s="537"/>
      <c r="M1271" s="538"/>
      <c r="N1271" s="184"/>
      <c r="O1271" s="184"/>
      <c r="P1271" s="539"/>
    </row>
    <row r="1272" spans="1:16" x14ac:dyDescent="0.35">
      <c r="A1272" s="159"/>
      <c r="B1272" s="180" t="s">
        <v>76</v>
      </c>
      <c r="C1272" s="549" t="s">
        <v>1539</v>
      </c>
      <c r="D1272" s="550"/>
      <c r="E1272" s="380"/>
      <c r="F1272" s="380"/>
      <c r="G1272" s="127">
        <v>5000</v>
      </c>
      <c r="H1272" s="536">
        <v>2300</v>
      </c>
      <c r="I1272" s="536">
        <f>ROUND([1]!Table32353[[#This Row],[Giá đất ở điều chỉnh, bổ sung]]*0.7,0)</f>
        <v>1610</v>
      </c>
      <c r="J1272" s="373" t="e">
        <f>[1]!Table32353[[#This Row],[Giá đất ở điều chỉnh, bổ sung]]/[1]!Table32353[[#This Row],[Mức giá theo Quyết định 46/2019/ QĐ-UBND]]</f>
        <v>#DIV/0!</v>
      </c>
      <c r="K1272" s="537"/>
      <c r="L1272" s="537"/>
      <c r="M1272" s="538"/>
      <c r="N1272" s="184"/>
      <c r="O1272" s="184"/>
      <c r="P1272" s="539"/>
    </row>
    <row r="1273" spans="1:16" x14ac:dyDescent="0.35">
      <c r="A1273" s="159"/>
      <c r="B1273" s="180">
        <v>3</v>
      </c>
      <c r="C1273" s="549" t="s">
        <v>5396</v>
      </c>
      <c r="D1273" s="550"/>
      <c r="E1273" s="380"/>
      <c r="F1273" s="380"/>
      <c r="G1273" s="127">
        <v>4000</v>
      </c>
      <c r="H1273" s="536">
        <v>2900</v>
      </c>
      <c r="I1273" s="536">
        <f>ROUND([1]!Table32353[[#This Row],[Giá đất ở điều chỉnh, bổ sung]]*0.7,0)</f>
        <v>2030</v>
      </c>
      <c r="J1273" s="373" t="e">
        <f>[1]!Table32353[[#This Row],[Giá đất ở điều chỉnh, bổ sung]]/[1]!Table32353[[#This Row],[Mức giá theo Quyết định 46/2019/ QĐ-UBND]]</f>
        <v>#DIV/0!</v>
      </c>
      <c r="K1273" s="537"/>
      <c r="L1273" s="537"/>
      <c r="M1273" s="538" t="s">
        <v>6489</v>
      </c>
      <c r="N1273" s="184"/>
      <c r="O1273" s="184"/>
      <c r="P1273" s="539" t="s">
        <v>5487</v>
      </c>
    </row>
    <row r="1274" spans="1:16" ht="56" x14ac:dyDescent="0.35">
      <c r="A1274" s="159"/>
      <c r="B1274" s="180">
        <v>4</v>
      </c>
      <c r="C1274" s="534" t="s">
        <v>1610</v>
      </c>
      <c r="D1274" s="535"/>
      <c r="E1274" s="380">
        <f>[1]!Table32353[[#This Row],[Mức giá theo Quyết định 46/2019/ QĐ-UBND]]*1.1</f>
        <v>0</v>
      </c>
      <c r="F1274" s="380"/>
      <c r="G1274" s="127"/>
      <c r="H1274" s="536"/>
      <c r="I1274" s="536"/>
      <c r="J1274" s="373"/>
      <c r="K1274" s="537"/>
      <c r="L1274" s="537"/>
      <c r="M1274" s="538" t="s">
        <v>5418</v>
      </c>
      <c r="N1274" s="184"/>
      <c r="O1274" s="184"/>
      <c r="P1274" s="539" t="s">
        <v>5418</v>
      </c>
    </row>
    <row r="1275" spans="1:16" x14ac:dyDescent="0.35">
      <c r="A1275" s="159"/>
      <c r="B1275" s="180" t="s">
        <v>31</v>
      </c>
      <c r="C1275" s="534" t="s">
        <v>1611</v>
      </c>
      <c r="D1275" s="535">
        <v>1500</v>
      </c>
      <c r="E1275" s="380">
        <f>[1]!Table32353[[#This Row],[Mức giá theo Quyết định 46/2019/ QĐ-UBND]]*1.1</f>
        <v>1650.0000000000002</v>
      </c>
      <c r="F1275" s="380">
        <f>[1]!Table32353[[#This Row],[Mức giá theo Quyết định 46/2019/ QĐ-UBND]]*1.3</f>
        <v>1950</v>
      </c>
      <c r="G1275" s="127">
        <v>7500</v>
      </c>
      <c r="H1275" s="536">
        <f>ROUND([1]!Table32353[[#This Row],[Mức giá theo Quyết định 46/2019/ QĐ-UBND]]*1.3,-2)</f>
        <v>2000</v>
      </c>
      <c r="I1275" s="536">
        <f>ROUND([1]!Table32353[[#This Row],[Giá đất ở điều chỉnh, bổ sung]]*0.7,0)</f>
        <v>1400</v>
      </c>
      <c r="J1275" s="373">
        <f>[1]!Table32353[[#This Row],[Giá đất ở điều chỉnh, bổ sung]]/[1]!Table32353[[#This Row],[Mức giá theo Quyết định 46/2019/ QĐ-UBND]]</f>
        <v>1.3333333333333333</v>
      </c>
      <c r="K1275" s="537"/>
      <c r="L1275" s="537">
        <f>[1]!Table32353[[#This Row],[Giá đất ở điều chỉnh, bổ sung]]/[1]!Table32353[[#This Row],[Mức giá theo Quyết định 46/2019/ QĐ-UBND]]</f>
        <v>1.3333333333333333</v>
      </c>
      <c r="M1275" s="538"/>
      <c r="N1275" s="184"/>
      <c r="O1275" s="184"/>
      <c r="P1275" s="539"/>
    </row>
    <row r="1276" spans="1:16" x14ac:dyDescent="0.35">
      <c r="A1276" s="159"/>
      <c r="B1276" s="180" t="s">
        <v>34</v>
      </c>
      <c r="C1276" s="534" t="s">
        <v>1612</v>
      </c>
      <c r="D1276" s="535">
        <v>1300</v>
      </c>
      <c r="E1276" s="380">
        <f>[1]!Table32353[[#This Row],[Mức giá theo Quyết định 46/2019/ QĐ-UBND]]*1.1</f>
        <v>1430.0000000000002</v>
      </c>
      <c r="F1276" s="380">
        <f>[1]!Table32353[[#This Row],[Mức giá theo Quyết định 46/2019/ QĐ-UBND]]*1.3</f>
        <v>1690</v>
      </c>
      <c r="G1276" s="127">
        <v>6500</v>
      </c>
      <c r="H1276" s="536">
        <f>ROUND([1]!Table32353[[#This Row],[Mức giá theo Quyết định 46/2019/ QĐ-UBND]]*1.3,-2)</f>
        <v>1700</v>
      </c>
      <c r="I1276" s="536">
        <f>ROUND([1]!Table32353[[#This Row],[Giá đất ở điều chỉnh, bổ sung]]*0.7,0)</f>
        <v>1190</v>
      </c>
      <c r="J1276" s="373">
        <f>[1]!Table32353[[#This Row],[Giá đất ở điều chỉnh, bổ sung]]/[1]!Table32353[[#This Row],[Mức giá theo Quyết định 46/2019/ QĐ-UBND]]</f>
        <v>1.3076923076923077</v>
      </c>
      <c r="K1276" s="537"/>
      <c r="L1276" s="537">
        <f>[1]!Table32353[[#This Row],[Giá đất ở điều chỉnh, bổ sung]]/[1]!Table32353[[#This Row],[Mức giá theo Quyết định 46/2019/ QĐ-UBND]]</f>
        <v>1.3076923076923077</v>
      </c>
      <c r="M1276" s="538"/>
      <c r="N1276" s="154"/>
      <c r="O1276" s="154"/>
      <c r="P1276" s="539"/>
    </row>
    <row r="1277" spans="1:16" ht="30" x14ac:dyDescent="0.35">
      <c r="A1277" s="159"/>
      <c r="B1277" s="392" t="s">
        <v>1613</v>
      </c>
      <c r="C1277" s="529" t="s">
        <v>1614</v>
      </c>
      <c r="D1277" s="530"/>
      <c r="E1277" s="380">
        <f>[1]!Table32353[[#This Row],[Mức giá theo Quyết định 46/2019/ QĐ-UBND]]*1.1</f>
        <v>0</v>
      </c>
      <c r="F1277" s="380"/>
      <c r="G1277" s="127"/>
      <c r="H1277" s="536"/>
      <c r="I1277" s="536"/>
      <c r="J1277" s="373"/>
      <c r="K1277" s="537"/>
      <c r="L1277" s="537"/>
      <c r="M1277" s="532"/>
      <c r="N1277" s="184"/>
      <c r="O1277" s="184"/>
      <c r="P1277" s="533"/>
    </row>
    <row r="1278" spans="1:16" ht="31" x14ac:dyDescent="0.35">
      <c r="A1278" s="159"/>
      <c r="B1278" s="180">
        <v>1</v>
      </c>
      <c r="C1278" s="534" t="s">
        <v>1615</v>
      </c>
      <c r="D1278" s="535">
        <v>6000</v>
      </c>
      <c r="E1278" s="380">
        <f>[1]!Table32353[[#This Row],[Mức giá theo Quyết định 46/2019/ QĐ-UBND]]*1.1</f>
        <v>6600.0000000000009</v>
      </c>
      <c r="F1278" s="380">
        <f>[1]!Table32353[[#This Row],[Mức giá theo Quyết định 46/2019/ QĐ-UBND]]*1.3</f>
        <v>7800</v>
      </c>
      <c r="G1278" s="127">
        <v>18000</v>
      </c>
      <c r="H1278" s="536">
        <f>ROUND([1]!Table32353[[#This Row],[Mức giá theo Quyết định 46/2019/ QĐ-UBND]]*1.3,-2)</f>
        <v>7800</v>
      </c>
      <c r="I1278" s="536">
        <f>ROUND([1]!Table32353[[#This Row],[Giá đất ở điều chỉnh, bổ sung]]*0.7,0)</f>
        <v>5460</v>
      </c>
      <c r="J1278" s="373">
        <f>[1]!Table32353[[#This Row],[Giá đất ở điều chỉnh, bổ sung]]/[1]!Table32353[[#This Row],[Mức giá theo Quyết định 46/2019/ QĐ-UBND]]</f>
        <v>1.3</v>
      </c>
      <c r="K1278" s="537"/>
      <c r="L1278" s="537">
        <f>[1]!Table32353[[#This Row],[Giá đất ở điều chỉnh, bổ sung]]/[1]!Table32353[[#This Row],[Mức giá theo Quyết định 46/2019/ QĐ-UBND]]</f>
        <v>1.3</v>
      </c>
      <c r="M1278" s="538"/>
      <c r="N1278" s="184"/>
      <c r="O1278" s="184"/>
      <c r="P1278" s="539"/>
    </row>
    <row r="1279" spans="1:16" ht="31" x14ac:dyDescent="0.35">
      <c r="A1279" s="159"/>
      <c r="B1279" s="180">
        <v>2</v>
      </c>
      <c r="C1279" s="534" t="s">
        <v>1616</v>
      </c>
      <c r="D1279" s="535">
        <v>4800</v>
      </c>
      <c r="E1279" s="380">
        <f>[1]!Table32353[[#This Row],[Mức giá theo Quyết định 46/2019/ QĐ-UBND]]*1.1</f>
        <v>5280</v>
      </c>
      <c r="F1279" s="380">
        <f>[1]!Table32353[[#This Row],[Mức giá theo Quyết định 46/2019/ QĐ-UBND]]*1.3</f>
        <v>6240</v>
      </c>
      <c r="G1279" s="127">
        <v>14400</v>
      </c>
      <c r="H1279" s="536">
        <f>ROUND([1]!Table32353[[#This Row],[Mức giá theo Quyết định 46/2019/ QĐ-UBND]]*1.3,-2)</f>
        <v>6200</v>
      </c>
      <c r="I1279" s="536">
        <f>ROUND([1]!Table32353[[#This Row],[Giá đất ở điều chỉnh, bổ sung]]*0.7,0)</f>
        <v>4340</v>
      </c>
      <c r="J1279" s="373">
        <f>[1]!Table32353[[#This Row],[Giá đất ở điều chỉnh, bổ sung]]/[1]!Table32353[[#This Row],[Mức giá theo Quyết định 46/2019/ QĐ-UBND]]</f>
        <v>1.2916666666666667</v>
      </c>
      <c r="K1279" s="537"/>
      <c r="L1279" s="537">
        <f>[1]!Table32353[[#This Row],[Giá đất ở điều chỉnh, bổ sung]]/[1]!Table32353[[#This Row],[Mức giá theo Quyết định 46/2019/ QĐ-UBND]]</f>
        <v>1.2916666666666667</v>
      </c>
      <c r="M1279" s="538"/>
      <c r="N1279" s="184"/>
      <c r="O1279" s="184"/>
      <c r="P1279" s="539"/>
    </row>
    <row r="1280" spans="1:16" ht="46.5" x14ac:dyDescent="0.35">
      <c r="A1280" s="159"/>
      <c r="B1280" s="180">
        <v>3</v>
      </c>
      <c r="C1280" s="534" t="s">
        <v>1617</v>
      </c>
      <c r="D1280" s="535">
        <v>1999.9999999999998</v>
      </c>
      <c r="E1280" s="380">
        <f>[1]!Table32353[[#This Row],[Mức giá theo Quyết định 46/2019/ QĐ-UBND]]*1.1</f>
        <v>2200</v>
      </c>
      <c r="F1280" s="380">
        <f>[1]!Table32353[[#This Row],[Mức giá theo Quyết định 46/2019/ QĐ-UBND]]*1.3</f>
        <v>2600</v>
      </c>
      <c r="G1280" s="127">
        <v>6000</v>
      </c>
      <c r="H1280" s="536">
        <f>ROUND([1]!Table32353[[#This Row],[Mức giá theo Quyết định 46/2019/ QĐ-UBND]]*1.3,-2)</f>
        <v>2600</v>
      </c>
      <c r="I1280" s="536">
        <f>ROUND([1]!Table32353[[#This Row],[Giá đất ở điều chỉnh, bổ sung]]*0.7,0)</f>
        <v>1820</v>
      </c>
      <c r="J1280" s="373">
        <f>[1]!Table32353[[#This Row],[Giá đất ở điều chỉnh, bổ sung]]/[1]!Table32353[[#This Row],[Mức giá theo Quyết định 46/2019/ QĐ-UBND]]</f>
        <v>1.3</v>
      </c>
      <c r="K1280" s="537"/>
      <c r="L1280" s="537">
        <f>[1]!Table32353[[#This Row],[Giá đất ở điều chỉnh, bổ sung]]/[1]!Table32353[[#This Row],[Mức giá theo Quyết định 46/2019/ QĐ-UBND]]</f>
        <v>1.3</v>
      </c>
      <c r="M1280" s="538"/>
      <c r="N1280" s="184"/>
      <c r="O1280" s="184"/>
      <c r="P1280" s="539"/>
    </row>
    <row r="1281" spans="1:16" x14ac:dyDescent="0.35">
      <c r="A1281" s="159"/>
      <c r="B1281" s="180"/>
      <c r="C1281" s="529" t="s">
        <v>16</v>
      </c>
      <c r="D1281" s="530"/>
      <c r="E1281" s="380">
        <f>[1]!Table32353[[#This Row],[Mức giá theo Quyết định 46/2019/ QĐ-UBND]]*1.1</f>
        <v>0</v>
      </c>
      <c r="F1281" s="380"/>
      <c r="G1281" s="127"/>
      <c r="H1281" s="536"/>
      <c r="I1281" s="536"/>
      <c r="J1281" s="373"/>
      <c r="K1281" s="537"/>
      <c r="L1281" s="537"/>
      <c r="M1281" s="538"/>
      <c r="N1281" s="184"/>
      <c r="O1281" s="184"/>
      <c r="P1281" s="539"/>
    </row>
    <row r="1282" spans="1:16" x14ac:dyDescent="0.35">
      <c r="A1282" s="159"/>
      <c r="B1282" s="180">
        <v>1</v>
      </c>
      <c r="C1282" s="534" t="s">
        <v>1618</v>
      </c>
      <c r="D1282" s="535">
        <v>1300</v>
      </c>
      <c r="E1282" s="380">
        <f>[1]!Table32353[[#This Row],[Mức giá theo Quyết định 46/2019/ QĐ-UBND]]*1.1</f>
        <v>1430.0000000000002</v>
      </c>
      <c r="F1282" s="380">
        <f>[1]!Table32353[[#This Row],[Mức giá theo Quyết định 46/2019/ QĐ-UBND]]*1.3</f>
        <v>1690</v>
      </c>
      <c r="G1282" s="127">
        <v>5200</v>
      </c>
      <c r="H1282" s="536">
        <f>ROUND([1]!Table32353[[#This Row],[Mức giá theo Quyết định 46/2019/ QĐ-UBND]]*1.3,-2)</f>
        <v>1700</v>
      </c>
      <c r="I1282" s="536">
        <f>ROUND([1]!Table32353[[#This Row],[Giá đất ở điều chỉnh, bổ sung]]*0.7,0)</f>
        <v>1190</v>
      </c>
      <c r="J1282" s="373">
        <f>[1]!Table32353[[#This Row],[Giá đất ở điều chỉnh, bổ sung]]/[1]!Table32353[[#This Row],[Mức giá theo Quyết định 46/2019/ QĐ-UBND]]</f>
        <v>1.3076923076923077</v>
      </c>
      <c r="K1282" s="537"/>
      <c r="L1282" s="537">
        <f>[1]!Table32353[[#This Row],[Giá đất ở điều chỉnh, bổ sung]]/[1]!Table32353[[#This Row],[Mức giá theo Quyết định 46/2019/ QĐ-UBND]]</f>
        <v>1.3076923076923077</v>
      </c>
      <c r="M1282" s="538"/>
      <c r="N1282" s="184"/>
      <c r="O1282" s="184"/>
      <c r="P1282" s="539"/>
    </row>
    <row r="1283" spans="1:16" x14ac:dyDescent="0.35">
      <c r="A1283" s="159"/>
      <c r="B1283" s="180">
        <v>2</v>
      </c>
      <c r="C1283" s="534" t="s">
        <v>1619</v>
      </c>
      <c r="D1283" s="535">
        <v>1300</v>
      </c>
      <c r="E1283" s="380">
        <f>[1]!Table32353[[#This Row],[Mức giá theo Quyết định 46/2019/ QĐ-UBND]]*1.1</f>
        <v>1430.0000000000002</v>
      </c>
      <c r="F1283" s="380">
        <f>[1]!Table32353[[#This Row],[Mức giá theo Quyết định 46/2019/ QĐ-UBND]]*1.3</f>
        <v>1690</v>
      </c>
      <c r="G1283" s="127">
        <v>5200</v>
      </c>
      <c r="H1283" s="536">
        <f>ROUND([1]!Table32353[[#This Row],[Mức giá theo Quyết định 46/2019/ QĐ-UBND]]*1.3,-2)</f>
        <v>1700</v>
      </c>
      <c r="I1283" s="536">
        <f>ROUND([1]!Table32353[[#This Row],[Giá đất ở điều chỉnh, bổ sung]]*0.7,0)</f>
        <v>1190</v>
      </c>
      <c r="J1283" s="373">
        <f>[1]!Table32353[[#This Row],[Giá đất ở điều chỉnh, bổ sung]]/[1]!Table32353[[#This Row],[Mức giá theo Quyết định 46/2019/ QĐ-UBND]]</f>
        <v>1.3076923076923077</v>
      </c>
      <c r="K1283" s="537"/>
      <c r="L1283" s="537">
        <f>[1]!Table32353[[#This Row],[Giá đất ở điều chỉnh, bổ sung]]/[1]!Table32353[[#This Row],[Mức giá theo Quyết định 46/2019/ QĐ-UBND]]</f>
        <v>1.3076923076923077</v>
      </c>
      <c r="M1283" s="538" t="s">
        <v>6490</v>
      </c>
      <c r="N1283" s="184"/>
      <c r="O1283" s="184"/>
      <c r="P1283" s="539" t="s">
        <v>5486</v>
      </c>
    </row>
    <row r="1284" spans="1:16" x14ac:dyDescent="0.35">
      <c r="A1284" s="159"/>
      <c r="B1284" s="180"/>
      <c r="C1284" s="534" t="s">
        <v>5398</v>
      </c>
      <c r="D1284" s="535"/>
      <c r="E1284" s="380">
        <f>[1]!Table32353[[#This Row],[Mức giá theo Quyết định 46/2019/ QĐ-UBND]]*1.1</f>
        <v>0</v>
      </c>
      <c r="F1284" s="380"/>
      <c r="G1284" s="127"/>
      <c r="H1284" s="536"/>
      <c r="I1284" s="536"/>
      <c r="J1284" s="373"/>
      <c r="K1284" s="537"/>
      <c r="L1284" s="537"/>
      <c r="M1284" s="538"/>
      <c r="N1284" s="184"/>
      <c r="O1284" s="184"/>
      <c r="P1284" s="539"/>
    </row>
    <row r="1285" spans="1:16" ht="31" x14ac:dyDescent="0.35">
      <c r="A1285" s="159"/>
      <c r="B1285" s="180">
        <v>3</v>
      </c>
      <c r="C1285" s="534" t="s">
        <v>1620</v>
      </c>
      <c r="D1285" s="535">
        <v>1800</v>
      </c>
      <c r="E1285" s="380">
        <f>[1]!Table32353[[#This Row],[Mức giá theo Quyết định 46/2019/ QĐ-UBND]]*1.1</f>
        <v>1980.0000000000002</v>
      </c>
      <c r="F1285" s="380">
        <f>[1]!Table32353[[#This Row],[Mức giá theo Quyết định 46/2019/ QĐ-UBND]]*1.3</f>
        <v>2340</v>
      </c>
      <c r="G1285" s="127">
        <v>7200</v>
      </c>
      <c r="H1285" s="536">
        <f>ROUND([1]!Table32353[[#This Row],[Mức giá theo Quyết định 46/2019/ QĐ-UBND]]*1.3,-2)</f>
        <v>2300</v>
      </c>
      <c r="I1285" s="536">
        <f>ROUND([1]!Table32353[[#This Row],[Giá đất ở điều chỉnh, bổ sung]]*0.7,0)</f>
        <v>1610</v>
      </c>
      <c r="J1285" s="373">
        <f>[1]!Table32353[[#This Row],[Giá đất ở điều chỉnh, bổ sung]]/[1]!Table32353[[#This Row],[Mức giá theo Quyết định 46/2019/ QĐ-UBND]]</f>
        <v>1.2777777777777777</v>
      </c>
      <c r="K1285" s="537"/>
      <c r="L1285" s="537">
        <f>[1]!Table32353[[#This Row],[Giá đất ở điều chỉnh, bổ sung]]/[1]!Table32353[[#This Row],[Mức giá theo Quyết định 46/2019/ QĐ-UBND]]</f>
        <v>1.2777777777777777</v>
      </c>
      <c r="M1285" s="538"/>
      <c r="N1285" s="184"/>
      <c r="O1285" s="184"/>
      <c r="P1285" s="539"/>
    </row>
    <row r="1286" spans="1:16" ht="31" x14ac:dyDescent="0.35">
      <c r="A1286" s="159"/>
      <c r="B1286" s="180">
        <v>4</v>
      </c>
      <c r="C1286" s="534" t="s">
        <v>1621</v>
      </c>
      <c r="D1286" s="535"/>
      <c r="E1286" s="380">
        <f>[1]!Table32353[[#This Row],[Mức giá theo Quyết định 46/2019/ QĐ-UBND]]*1.1</f>
        <v>0</v>
      </c>
      <c r="F1286" s="380"/>
      <c r="G1286" s="127"/>
      <c r="H1286" s="536"/>
      <c r="I1286" s="536"/>
      <c r="J1286" s="373"/>
      <c r="K1286" s="537"/>
      <c r="L1286" s="537"/>
      <c r="M1286" s="538"/>
      <c r="N1286" s="184"/>
      <c r="O1286" s="184"/>
      <c r="P1286" s="539"/>
    </row>
    <row r="1287" spans="1:16" x14ac:dyDescent="0.35">
      <c r="A1287" s="159"/>
      <c r="B1287" s="180" t="s">
        <v>31</v>
      </c>
      <c r="C1287" s="534" t="s">
        <v>1622</v>
      </c>
      <c r="D1287" s="535">
        <v>3600</v>
      </c>
      <c r="E1287" s="380">
        <f>[1]!Table32353[[#This Row],[Mức giá theo Quyết định 46/2019/ QĐ-UBND]]*1.1</f>
        <v>3960.0000000000005</v>
      </c>
      <c r="F1287" s="380">
        <f>[1]!Table32353[[#This Row],[Mức giá theo Quyết định 46/2019/ QĐ-UBND]]*1.3</f>
        <v>4680</v>
      </c>
      <c r="G1287" s="127">
        <v>14400</v>
      </c>
      <c r="H1287" s="536">
        <f>ROUND([1]!Table32353[[#This Row],[Mức giá theo Quyết định 46/2019/ QĐ-UBND]]*1.3,-2)</f>
        <v>4700</v>
      </c>
      <c r="I1287" s="536">
        <f>ROUND([1]!Table32353[[#This Row],[Giá đất ở điều chỉnh, bổ sung]]*0.7,0)</f>
        <v>3290</v>
      </c>
      <c r="J1287" s="373">
        <f>[1]!Table32353[[#This Row],[Giá đất ở điều chỉnh, bổ sung]]/[1]!Table32353[[#This Row],[Mức giá theo Quyết định 46/2019/ QĐ-UBND]]</f>
        <v>1.3055555555555556</v>
      </c>
      <c r="K1287" s="537"/>
      <c r="L1287" s="537">
        <f>[1]!Table32353[[#This Row],[Giá đất ở điều chỉnh, bổ sung]]/[1]!Table32353[[#This Row],[Mức giá theo Quyết định 46/2019/ QĐ-UBND]]</f>
        <v>1.3055555555555556</v>
      </c>
      <c r="M1287" s="538"/>
      <c r="N1287" s="184"/>
      <c r="O1287" s="184"/>
      <c r="P1287" s="539"/>
    </row>
    <row r="1288" spans="1:16" x14ac:dyDescent="0.35">
      <c r="A1288" s="159"/>
      <c r="B1288" s="180" t="s">
        <v>34</v>
      </c>
      <c r="C1288" s="534" t="s">
        <v>1623</v>
      </c>
      <c r="D1288" s="535">
        <v>3000</v>
      </c>
      <c r="E1288" s="380">
        <f>[1]!Table32353[[#This Row],[Mức giá theo Quyết định 46/2019/ QĐ-UBND]]*1.1</f>
        <v>3300.0000000000005</v>
      </c>
      <c r="F1288" s="380">
        <f>[1]!Table32353[[#This Row],[Mức giá theo Quyết định 46/2019/ QĐ-UBND]]*1.3</f>
        <v>3900</v>
      </c>
      <c r="G1288" s="127">
        <v>12000</v>
      </c>
      <c r="H1288" s="536">
        <f>ROUND([1]!Table32353[[#This Row],[Mức giá theo Quyết định 46/2019/ QĐ-UBND]]*1.3,-2)</f>
        <v>3900</v>
      </c>
      <c r="I1288" s="536">
        <f>ROUND([1]!Table32353[[#This Row],[Giá đất ở điều chỉnh, bổ sung]]*0.7,0)</f>
        <v>2730</v>
      </c>
      <c r="J1288" s="373">
        <f>[1]!Table32353[[#This Row],[Giá đất ở điều chỉnh, bổ sung]]/[1]!Table32353[[#This Row],[Mức giá theo Quyết định 46/2019/ QĐ-UBND]]</f>
        <v>1.3</v>
      </c>
      <c r="K1288" s="537"/>
      <c r="L1288" s="537">
        <f>[1]!Table32353[[#This Row],[Giá đất ở điều chỉnh, bổ sung]]/[1]!Table32353[[#This Row],[Mức giá theo Quyết định 46/2019/ QĐ-UBND]]</f>
        <v>1.3</v>
      </c>
      <c r="M1288" s="538"/>
      <c r="N1288" s="184"/>
      <c r="O1288" s="184"/>
      <c r="P1288" s="539"/>
    </row>
    <row r="1289" spans="1:16" x14ac:dyDescent="0.35">
      <c r="A1289" s="159"/>
      <c r="B1289" s="180" t="s">
        <v>578</v>
      </c>
      <c r="C1289" s="534" t="s">
        <v>790</v>
      </c>
      <c r="D1289" s="535">
        <v>2400</v>
      </c>
      <c r="E1289" s="380">
        <f>[1]!Table32353[[#This Row],[Mức giá theo Quyết định 46/2019/ QĐ-UBND]]*1.1</f>
        <v>2640</v>
      </c>
      <c r="F1289" s="380">
        <f>[1]!Table32353[[#This Row],[Mức giá theo Quyết định 46/2019/ QĐ-UBND]]*1.3</f>
        <v>3120</v>
      </c>
      <c r="G1289" s="127">
        <v>9600</v>
      </c>
      <c r="H1289" s="536">
        <f>ROUND([1]!Table32353[[#This Row],[Mức giá theo Quyết định 46/2019/ QĐ-UBND]]*1.3,-2)</f>
        <v>3100</v>
      </c>
      <c r="I1289" s="536">
        <f>ROUND([1]!Table32353[[#This Row],[Giá đất ở điều chỉnh, bổ sung]]*0.7,0)</f>
        <v>2170</v>
      </c>
      <c r="J1289" s="373">
        <f>[1]!Table32353[[#This Row],[Giá đất ở điều chỉnh, bổ sung]]/[1]!Table32353[[#This Row],[Mức giá theo Quyết định 46/2019/ QĐ-UBND]]</f>
        <v>1.2916666666666667</v>
      </c>
      <c r="K1289" s="537"/>
      <c r="L1289" s="537">
        <f>[1]!Table32353[[#This Row],[Giá đất ở điều chỉnh, bổ sung]]/[1]!Table32353[[#This Row],[Mức giá theo Quyết định 46/2019/ QĐ-UBND]]</f>
        <v>1.2916666666666667</v>
      </c>
      <c r="M1289" s="538"/>
      <c r="N1289" s="154"/>
      <c r="O1289" s="154"/>
      <c r="P1289" s="539"/>
    </row>
    <row r="1290" spans="1:16" ht="30" x14ac:dyDescent="0.35">
      <c r="A1290" s="159"/>
      <c r="B1290" s="392" t="s">
        <v>1624</v>
      </c>
      <c r="C1290" s="529" t="s">
        <v>1625</v>
      </c>
      <c r="D1290" s="530"/>
      <c r="E1290" s="380">
        <f>[1]!Table32353[[#This Row],[Mức giá theo Quyết định 46/2019/ QĐ-UBND]]*1.1</f>
        <v>0</v>
      </c>
      <c r="F1290" s="380"/>
      <c r="G1290" s="127"/>
      <c r="H1290" s="536"/>
      <c r="I1290" s="536"/>
      <c r="J1290" s="373"/>
      <c r="K1290" s="537"/>
      <c r="L1290" s="537"/>
      <c r="M1290" s="532"/>
      <c r="N1290" s="184"/>
      <c r="O1290" s="184"/>
      <c r="P1290" s="533"/>
    </row>
    <row r="1291" spans="1:16" ht="26" x14ac:dyDescent="0.35">
      <c r="A1291" s="159"/>
      <c r="B1291" s="180">
        <v>1</v>
      </c>
      <c r="C1291" s="534" t="s">
        <v>1626</v>
      </c>
      <c r="D1291" s="535">
        <v>5400</v>
      </c>
      <c r="E1291" s="380">
        <f>[1]!Table32353[[#This Row],[Mức giá theo Quyết định 46/2019/ QĐ-UBND]]*1.1</f>
        <v>5940.0000000000009</v>
      </c>
      <c r="F1291" s="380">
        <f>[1]!Table32353[[#This Row],[Mức giá theo Quyết định 46/2019/ QĐ-UBND]]*1.3</f>
        <v>7020</v>
      </c>
      <c r="G1291" s="127">
        <v>21600</v>
      </c>
      <c r="H1291" s="536">
        <f>ROUND([1]!Table32353[[#This Row],[Mức giá theo Quyết định 46/2019/ QĐ-UBND]]*1.35,-2)</f>
        <v>7300</v>
      </c>
      <c r="I1291" s="536">
        <f>ROUND([1]!Table32353[[#This Row],[Giá đất ở điều chỉnh, bổ sung]]*0.7,0)</f>
        <v>5110</v>
      </c>
      <c r="J1291" s="373">
        <f>[1]!Table32353[[#This Row],[Giá đất ở điều chỉnh, bổ sung]]/[1]!Table32353[[#This Row],[Mức giá theo Quyết định 46/2019/ QĐ-UBND]]</f>
        <v>1.3518518518518519</v>
      </c>
      <c r="K1291" s="540" t="s">
        <v>1627</v>
      </c>
      <c r="L1291" s="540">
        <f>[1]!Table32353[[#This Row],[Giá đất ở điều chỉnh, bổ sung]]/[1]!Table32353[[#This Row],[Mức giá theo Quyết định 46/2019/ QĐ-UBND]]</f>
        <v>1.3518518518518519</v>
      </c>
      <c r="M1291" s="538"/>
      <c r="N1291" s="184"/>
      <c r="O1291" s="184"/>
      <c r="P1291" s="539"/>
    </row>
    <row r="1292" spans="1:16" ht="31" x14ac:dyDescent="0.35">
      <c r="A1292" s="159"/>
      <c r="B1292" s="180">
        <v>2</v>
      </c>
      <c r="C1292" s="534" t="s">
        <v>1628</v>
      </c>
      <c r="D1292" s="535">
        <v>6600</v>
      </c>
      <c r="E1292" s="380">
        <f>[1]!Table32353[[#This Row],[Mức giá theo Quyết định 46/2019/ QĐ-UBND]]*1.1</f>
        <v>7260.0000000000009</v>
      </c>
      <c r="F1292" s="380">
        <f>[1]!Table32353[[#This Row],[Mức giá theo Quyết định 46/2019/ QĐ-UBND]]*1.3</f>
        <v>8580</v>
      </c>
      <c r="G1292" s="127">
        <v>26400</v>
      </c>
      <c r="H1292" s="536">
        <f>ROUND([1]!Table32353[[#This Row],[Mức giá theo Quyết định 46/2019/ QĐ-UBND]]*1.3,-2)</f>
        <v>8600</v>
      </c>
      <c r="I1292" s="536">
        <f>ROUND([1]!Table32353[[#This Row],[Giá đất ở điều chỉnh, bổ sung]]*0.7,0)</f>
        <v>6020</v>
      </c>
      <c r="J1292" s="373">
        <f>[1]!Table32353[[#This Row],[Giá đất ở điều chỉnh, bổ sung]]/[1]!Table32353[[#This Row],[Mức giá theo Quyết định 46/2019/ QĐ-UBND]]</f>
        <v>1.303030303030303</v>
      </c>
      <c r="K1292" s="537"/>
      <c r="L1292" s="537">
        <f>[1]!Table32353[[#This Row],[Giá đất ở điều chỉnh, bổ sung]]/[1]!Table32353[[#This Row],[Mức giá theo Quyết định 46/2019/ QĐ-UBND]]</f>
        <v>1.303030303030303</v>
      </c>
      <c r="M1292" s="538"/>
      <c r="N1292" s="184"/>
      <c r="O1292" s="184"/>
      <c r="P1292" s="539"/>
    </row>
    <row r="1293" spans="1:16" ht="46.5" x14ac:dyDescent="0.35">
      <c r="A1293" s="159"/>
      <c r="B1293" s="180">
        <v>3</v>
      </c>
      <c r="C1293" s="534" t="s">
        <v>1629</v>
      </c>
      <c r="D1293" s="535">
        <v>4800</v>
      </c>
      <c r="E1293" s="380">
        <f>[1]!Table32353[[#This Row],[Mức giá theo Quyết định 46/2019/ QĐ-UBND]]*1.1</f>
        <v>5280</v>
      </c>
      <c r="F1293" s="380">
        <f>[1]!Table32353[[#This Row],[Mức giá theo Quyết định 46/2019/ QĐ-UBND]]*1.3</f>
        <v>6240</v>
      </c>
      <c r="G1293" s="127">
        <v>19200</v>
      </c>
      <c r="H1293" s="536">
        <f>ROUND([1]!Table32353[[#This Row],[Mức giá theo Quyết định 46/2019/ QĐ-UBND]]*1.3,-2)</f>
        <v>6200</v>
      </c>
      <c r="I1293" s="536">
        <f>ROUND([1]!Table32353[[#This Row],[Giá đất ở điều chỉnh, bổ sung]]*0.7,0)</f>
        <v>4340</v>
      </c>
      <c r="J1293" s="373">
        <f>[1]!Table32353[[#This Row],[Giá đất ở điều chỉnh, bổ sung]]/[1]!Table32353[[#This Row],[Mức giá theo Quyết định 46/2019/ QĐ-UBND]]</f>
        <v>1.2916666666666667</v>
      </c>
      <c r="K1293" s="537"/>
      <c r="L1293" s="537">
        <f>[1]!Table32353[[#This Row],[Giá đất ở điều chỉnh, bổ sung]]/[1]!Table32353[[#This Row],[Mức giá theo Quyết định 46/2019/ QĐ-UBND]]</f>
        <v>1.2916666666666667</v>
      </c>
      <c r="M1293" s="538"/>
      <c r="N1293" s="184"/>
      <c r="O1293" s="184"/>
      <c r="P1293" s="539"/>
    </row>
    <row r="1294" spans="1:16" ht="31" x14ac:dyDescent="0.35">
      <c r="A1294" s="159"/>
      <c r="B1294" s="180">
        <v>4</v>
      </c>
      <c r="C1294" s="534" t="s">
        <v>1630</v>
      </c>
      <c r="D1294" s="535">
        <v>6600</v>
      </c>
      <c r="E1294" s="380">
        <f>[1]!Table32353[[#This Row],[Mức giá theo Quyết định 46/2019/ QĐ-UBND]]*1.1</f>
        <v>7260.0000000000009</v>
      </c>
      <c r="F1294" s="380">
        <f>[1]!Table32353[[#This Row],[Mức giá theo Quyết định 46/2019/ QĐ-UBND]]*1.3</f>
        <v>8580</v>
      </c>
      <c r="G1294" s="127">
        <v>26400</v>
      </c>
      <c r="H1294" s="536">
        <f>ROUND([1]!Table32353[[#This Row],[Mức giá theo Quyết định 46/2019/ QĐ-UBND]]*1.3,-2)</f>
        <v>8600</v>
      </c>
      <c r="I1294" s="536">
        <f>ROUND([1]!Table32353[[#This Row],[Giá đất ở điều chỉnh, bổ sung]]*0.7,0)</f>
        <v>6020</v>
      </c>
      <c r="J1294" s="373">
        <f>[1]!Table32353[[#This Row],[Giá đất ở điều chỉnh, bổ sung]]/[1]!Table32353[[#This Row],[Mức giá theo Quyết định 46/2019/ QĐ-UBND]]</f>
        <v>1.303030303030303</v>
      </c>
      <c r="K1294" s="537"/>
      <c r="L1294" s="537">
        <f>[1]!Table32353[[#This Row],[Giá đất ở điều chỉnh, bổ sung]]/[1]!Table32353[[#This Row],[Mức giá theo Quyết định 46/2019/ QĐ-UBND]]</f>
        <v>1.303030303030303</v>
      </c>
      <c r="M1294" s="538"/>
      <c r="N1294" s="184"/>
      <c r="O1294" s="184"/>
      <c r="P1294" s="539"/>
    </row>
    <row r="1295" spans="1:16" ht="31" x14ac:dyDescent="0.35">
      <c r="A1295" s="159"/>
      <c r="B1295" s="180">
        <v>5</v>
      </c>
      <c r="C1295" s="534" t="s">
        <v>1631</v>
      </c>
      <c r="D1295" s="535">
        <v>3600</v>
      </c>
      <c r="E1295" s="380">
        <f>[1]!Table32353[[#This Row],[Mức giá theo Quyết định 46/2019/ QĐ-UBND]]*1.1</f>
        <v>3960.0000000000005</v>
      </c>
      <c r="F1295" s="380">
        <f>[1]!Table32353[[#This Row],[Mức giá theo Quyết định 46/2019/ QĐ-UBND]]*1.3</f>
        <v>4680</v>
      </c>
      <c r="G1295" s="127">
        <v>14400</v>
      </c>
      <c r="H1295" s="536">
        <f>ROUND([1]!Table32353[[#This Row],[Mức giá theo Quyết định 46/2019/ QĐ-UBND]]*1.3,-2)</f>
        <v>4700</v>
      </c>
      <c r="I1295" s="536">
        <f>ROUND([1]!Table32353[[#This Row],[Giá đất ở điều chỉnh, bổ sung]]*0.7,0)</f>
        <v>3290</v>
      </c>
      <c r="J1295" s="373">
        <f>[1]!Table32353[[#This Row],[Giá đất ở điều chỉnh, bổ sung]]/[1]!Table32353[[#This Row],[Mức giá theo Quyết định 46/2019/ QĐ-UBND]]</f>
        <v>1.3055555555555556</v>
      </c>
      <c r="K1295" s="537"/>
      <c r="L1295" s="537">
        <f>[1]!Table32353[[#This Row],[Giá đất ở điều chỉnh, bổ sung]]/[1]!Table32353[[#This Row],[Mức giá theo Quyết định 46/2019/ QĐ-UBND]]</f>
        <v>1.3055555555555556</v>
      </c>
      <c r="M1295" s="538"/>
      <c r="N1295" s="184"/>
      <c r="O1295" s="184"/>
      <c r="P1295" s="539"/>
    </row>
    <row r="1296" spans="1:16" x14ac:dyDescent="0.35">
      <c r="A1296" s="159"/>
      <c r="B1296" s="180"/>
      <c r="C1296" s="529" t="s">
        <v>16</v>
      </c>
      <c r="D1296" s="530"/>
      <c r="E1296" s="380">
        <f>[1]!Table32353[[#This Row],[Mức giá theo Quyết định 46/2019/ QĐ-UBND]]*1.1</f>
        <v>0</v>
      </c>
      <c r="F1296" s="380"/>
      <c r="G1296" s="127"/>
      <c r="H1296" s="536"/>
      <c r="I1296" s="536"/>
      <c r="J1296" s="373"/>
      <c r="K1296" s="537"/>
      <c r="L1296" s="537"/>
      <c r="M1296" s="538"/>
      <c r="N1296" s="184"/>
      <c r="O1296" s="184"/>
      <c r="P1296" s="539"/>
    </row>
    <row r="1297" spans="1:16" ht="31" x14ac:dyDescent="0.35">
      <c r="A1297" s="159"/>
      <c r="B1297" s="180">
        <v>1</v>
      </c>
      <c r="C1297" s="534" t="s">
        <v>1632</v>
      </c>
      <c r="D1297" s="535">
        <v>3600</v>
      </c>
      <c r="E1297" s="380">
        <f>[1]!Table32353[[#This Row],[Mức giá theo Quyết định 46/2019/ QĐ-UBND]]*1.1</f>
        <v>3960.0000000000005</v>
      </c>
      <c r="F1297" s="380">
        <f>[1]!Table32353[[#This Row],[Mức giá theo Quyết định 46/2019/ QĐ-UBND]]*1.3</f>
        <v>4680</v>
      </c>
      <c r="G1297" s="127">
        <v>14400</v>
      </c>
      <c r="H1297" s="536">
        <f>ROUND([1]!Table32353[[#This Row],[Mức giá theo Quyết định 46/2019/ QĐ-UBND]]*1.3,-2)</f>
        <v>4700</v>
      </c>
      <c r="I1297" s="536">
        <f>ROUND([1]!Table32353[[#This Row],[Giá đất ở điều chỉnh, bổ sung]]*0.7,0)</f>
        <v>3290</v>
      </c>
      <c r="J1297" s="373">
        <f>[1]!Table32353[[#This Row],[Giá đất ở điều chỉnh, bổ sung]]/[1]!Table32353[[#This Row],[Mức giá theo Quyết định 46/2019/ QĐ-UBND]]</f>
        <v>1.3055555555555556</v>
      </c>
      <c r="K1297" s="537"/>
      <c r="L1297" s="537">
        <f>[1]!Table32353[[#This Row],[Giá đất ở điều chỉnh, bổ sung]]/[1]!Table32353[[#This Row],[Mức giá theo Quyết định 46/2019/ QĐ-UBND]]</f>
        <v>1.3055555555555556</v>
      </c>
      <c r="M1297" s="538"/>
      <c r="N1297" s="184"/>
      <c r="O1297" s="184"/>
      <c r="P1297" s="539"/>
    </row>
    <row r="1298" spans="1:16" x14ac:dyDescent="0.35">
      <c r="A1298" s="159"/>
      <c r="B1298" s="180">
        <v>2</v>
      </c>
      <c r="C1298" s="534" t="s">
        <v>1633</v>
      </c>
      <c r="D1298" s="535">
        <v>2400</v>
      </c>
      <c r="E1298" s="380">
        <f>[1]!Table32353[[#This Row],[Mức giá theo Quyết định 46/2019/ QĐ-UBND]]*1.1</f>
        <v>2640</v>
      </c>
      <c r="F1298" s="380">
        <f>[1]!Table32353[[#This Row],[Mức giá theo Quyết định 46/2019/ QĐ-UBND]]*1.3</f>
        <v>3120</v>
      </c>
      <c r="G1298" s="127">
        <v>9600</v>
      </c>
      <c r="H1298" s="536">
        <f>ROUND([1]!Table32353[[#This Row],[Mức giá theo Quyết định 46/2019/ QĐ-UBND]]*1.3,-2)</f>
        <v>3100</v>
      </c>
      <c r="I1298" s="536">
        <f>ROUND([1]!Table32353[[#This Row],[Giá đất ở điều chỉnh, bổ sung]]*0.7,0)</f>
        <v>2170</v>
      </c>
      <c r="J1298" s="373">
        <f>[1]!Table32353[[#This Row],[Giá đất ở điều chỉnh, bổ sung]]/[1]!Table32353[[#This Row],[Mức giá theo Quyết định 46/2019/ QĐ-UBND]]</f>
        <v>1.2916666666666667</v>
      </c>
      <c r="K1298" s="537"/>
      <c r="L1298" s="537">
        <f>[1]!Table32353[[#This Row],[Giá đất ở điều chỉnh, bổ sung]]/[1]!Table32353[[#This Row],[Mức giá theo Quyết định 46/2019/ QĐ-UBND]]</f>
        <v>1.2916666666666667</v>
      </c>
      <c r="M1298" s="538"/>
      <c r="N1298" s="184"/>
      <c r="O1298" s="184"/>
      <c r="P1298" s="539"/>
    </row>
    <row r="1299" spans="1:16" x14ac:dyDescent="0.35">
      <c r="A1299" s="159"/>
      <c r="B1299" s="180">
        <v>3</v>
      </c>
      <c r="C1299" s="534" t="s">
        <v>1634</v>
      </c>
      <c r="D1299" s="535">
        <v>2400</v>
      </c>
      <c r="E1299" s="380">
        <f>[1]!Table32353[[#This Row],[Mức giá theo Quyết định 46/2019/ QĐ-UBND]]*1.1</f>
        <v>2640</v>
      </c>
      <c r="F1299" s="380">
        <f>[1]!Table32353[[#This Row],[Mức giá theo Quyết định 46/2019/ QĐ-UBND]]*1.3</f>
        <v>3120</v>
      </c>
      <c r="G1299" s="127">
        <v>9600</v>
      </c>
      <c r="H1299" s="536">
        <f>ROUND([1]!Table32353[[#This Row],[Mức giá theo Quyết định 46/2019/ QĐ-UBND]]*1.3,-2)</f>
        <v>3100</v>
      </c>
      <c r="I1299" s="536">
        <f>ROUND([1]!Table32353[[#This Row],[Giá đất ở điều chỉnh, bổ sung]]*0.7,0)</f>
        <v>2170</v>
      </c>
      <c r="J1299" s="373">
        <f>[1]!Table32353[[#This Row],[Giá đất ở điều chỉnh, bổ sung]]/[1]!Table32353[[#This Row],[Mức giá theo Quyết định 46/2019/ QĐ-UBND]]</f>
        <v>1.2916666666666667</v>
      </c>
      <c r="K1299" s="537"/>
      <c r="L1299" s="537">
        <f>[1]!Table32353[[#This Row],[Giá đất ở điều chỉnh, bổ sung]]/[1]!Table32353[[#This Row],[Mức giá theo Quyết định 46/2019/ QĐ-UBND]]</f>
        <v>1.2916666666666667</v>
      </c>
      <c r="M1299" s="538"/>
      <c r="N1299" s="184"/>
      <c r="O1299" s="184"/>
      <c r="P1299" s="539"/>
    </row>
    <row r="1300" spans="1:16" ht="46.5" x14ac:dyDescent="0.35">
      <c r="A1300" s="159"/>
      <c r="B1300" s="180">
        <v>4</v>
      </c>
      <c r="C1300" s="534" t="s">
        <v>1635</v>
      </c>
      <c r="D1300" s="535">
        <v>2600</v>
      </c>
      <c r="E1300" s="380">
        <f>[1]!Table32353[[#This Row],[Mức giá theo Quyết định 46/2019/ QĐ-UBND]]*1.1</f>
        <v>2860.0000000000005</v>
      </c>
      <c r="F1300" s="380">
        <f>[1]!Table32353[[#This Row],[Mức giá theo Quyết định 46/2019/ QĐ-UBND]]*1.3</f>
        <v>3380</v>
      </c>
      <c r="G1300" s="127">
        <v>10400</v>
      </c>
      <c r="H1300" s="536">
        <f>ROUND([1]!Table32353[[#This Row],[Mức giá theo Quyết định 46/2019/ QĐ-UBND]]*1.3,-2)</f>
        <v>3400</v>
      </c>
      <c r="I1300" s="536">
        <f>ROUND([1]!Table32353[[#This Row],[Giá đất ở điều chỉnh, bổ sung]]*0.7,0)</f>
        <v>2380</v>
      </c>
      <c r="J1300" s="373">
        <f>[1]!Table32353[[#This Row],[Giá đất ở điều chỉnh, bổ sung]]/[1]!Table32353[[#This Row],[Mức giá theo Quyết định 46/2019/ QĐ-UBND]]</f>
        <v>1.3076923076923077</v>
      </c>
      <c r="K1300" s="537"/>
      <c r="L1300" s="537">
        <f>[1]!Table32353[[#This Row],[Giá đất ở điều chỉnh, bổ sung]]/[1]!Table32353[[#This Row],[Mức giá theo Quyết định 46/2019/ QĐ-UBND]]</f>
        <v>1.3076923076923077</v>
      </c>
      <c r="M1300" s="538"/>
      <c r="N1300" s="184"/>
      <c r="O1300" s="184"/>
      <c r="P1300" s="539"/>
    </row>
    <row r="1301" spans="1:16" ht="31" x14ac:dyDescent="0.35">
      <c r="A1301" s="159"/>
      <c r="B1301" s="180">
        <v>5</v>
      </c>
      <c r="C1301" s="534" t="s">
        <v>1636</v>
      </c>
      <c r="D1301" s="535"/>
      <c r="E1301" s="380">
        <f>[1]!Table32353[[#This Row],[Mức giá theo Quyết định 46/2019/ QĐ-UBND]]*1.1</f>
        <v>0</v>
      </c>
      <c r="F1301" s="380"/>
      <c r="G1301" s="127"/>
      <c r="H1301" s="536"/>
      <c r="I1301" s="536"/>
      <c r="J1301" s="373"/>
      <c r="K1301" s="537"/>
      <c r="L1301" s="537"/>
      <c r="M1301" s="538"/>
      <c r="N1301" s="184"/>
      <c r="O1301" s="184"/>
      <c r="P1301" s="539"/>
    </row>
    <row r="1302" spans="1:16" x14ac:dyDescent="0.35">
      <c r="A1302" s="159"/>
      <c r="B1302" s="180" t="s">
        <v>509</v>
      </c>
      <c r="C1302" s="534" t="s">
        <v>1637</v>
      </c>
      <c r="D1302" s="535">
        <v>2600</v>
      </c>
      <c r="E1302" s="380">
        <f>[1]!Table32353[[#This Row],[Mức giá theo Quyết định 46/2019/ QĐ-UBND]]*1.1</f>
        <v>2860.0000000000005</v>
      </c>
      <c r="F1302" s="380">
        <f>[1]!Table32353[[#This Row],[Mức giá theo Quyết định 46/2019/ QĐ-UBND]]*1.3</f>
        <v>3380</v>
      </c>
      <c r="G1302" s="127">
        <v>10400</v>
      </c>
      <c r="H1302" s="536">
        <f>ROUND([1]!Table32353[[#This Row],[Mức giá theo Quyết định 46/2019/ QĐ-UBND]]*1.3,-2)</f>
        <v>3400</v>
      </c>
      <c r="I1302" s="536">
        <f>ROUND([1]!Table32353[[#This Row],[Giá đất ở điều chỉnh, bổ sung]]*0.7,0)</f>
        <v>2380</v>
      </c>
      <c r="J1302" s="373">
        <f>[1]!Table32353[[#This Row],[Giá đất ở điều chỉnh, bổ sung]]/[1]!Table32353[[#This Row],[Mức giá theo Quyết định 46/2019/ QĐ-UBND]]</f>
        <v>1.3076923076923077</v>
      </c>
      <c r="K1302" s="537"/>
      <c r="L1302" s="537">
        <f>[1]!Table32353[[#This Row],[Giá đất ở điều chỉnh, bổ sung]]/[1]!Table32353[[#This Row],[Mức giá theo Quyết định 46/2019/ QĐ-UBND]]</f>
        <v>1.3076923076923077</v>
      </c>
      <c r="M1302" s="538"/>
      <c r="N1302" s="184"/>
      <c r="O1302" s="184"/>
      <c r="P1302" s="539"/>
    </row>
    <row r="1303" spans="1:16" x14ac:dyDescent="0.35">
      <c r="A1303" s="159"/>
      <c r="B1303" s="180" t="s">
        <v>511</v>
      </c>
      <c r="C1303" s="534" t="s">
        <v>1638</v>
      </c>
      <c r="D1303" s="535">
        <v>2300</v>
      </c>
      <c r="E1303" s="380">
        <f>[1]!Table32353[[#This Row],[Mức giá theo Quyết định 46/2019/ QĐ-UBND]]*1.1</f>
        <v>2530</v>
      </c>
      <c r="F1303" s="380">
        <f>[1]!Table32353[[#This Row],[Mức giá theo Quyết định 46/2019/ QĐ-UBND]]*1.3</f>
        <v>2990</v>
      </c>
      <c r="G1303" s="127">
        <v>9200</v>
      </c>
      <c r="H1303" s="536">
        <f>ROUND([1]!Table32353[[#This Row],[Mức giá theo Quyết định 46/2019/ QĐ-UBND]]*1.3,-2)</f>
        <v>3000</v>
      </c>
      <c r="I1303" s="536">
        <f>ROUND([1]!Table32353[[#This Row],[Giá đất ở điều chỉnh, bổ sung]]*0.7,0)</f>
        <v>2100</v>
      </c>
      <c r="J1303" s="373">
        <f>[1]!Table32353[[#This Row],[Giá đất ở điều chỉnh, bổ sung]]/[1]!Table32353[[#This Row],[Mức giá theo Quyết định 46/2019/ QĐ-UBND]]</f>
        <v>1.3043478260869565</v>
      </c>
      <c r="K1303" s="537"/>
      <c r="L1303" s="537">
        <f>[1]!Table32353[[#This Row],[Giá đất ở điều chỉnh, bổ sung]]/[1]!Table32353[[#This Row],[Mức giá theo Quyết định 46/2019/ QĐ-UBND]]</f>
        <v>1.3043478260869565</v>
      </c>
      <c r="M1303" s="538"/>
      <c r="N1303" s="184"/>
      <c r="O1303" s="184"/>
      <c r="P1303" s="539"/>
    </row>
    <row r="1304" spans="1:16" ht="31" x14ac:dyDescent="0.35">
      <c r="A1304" s="159"/>
      <c r="B1304" s="180" t="s">
        <v>777</v>
      </c>
      <c r="C1304" s="534" t="s">
        <v>1639</v>
      </c>
      <c r="D1304" s="535">
        <v>1500</v>
      </c>
      <c r="E1304" s="380">
        <f>[1]!Table32353[[#This Row],[Mức giá theo Quyết định 46/2019/ QĐ-UBND]]*1.1</f>
        <v>1650.0000000000002</v>
      </c>
      <c r="F1304" s="380">
        <f>[1]!Table32353[[#This Row],[Mức giá theo Quyết định 46/2019/ QĐ-UBND]]*1.3</f>
        <v>1950</v>
      </c>
      <c r="G1304" s="127">
        <v>6000</v>
      </c>
      <c r="H1304" s="536">
        <f>ROUND([1]!Table32353[[#This Row],[Mức giá theo Quyết định 46/2019/ QĐ-UBND]]*1.3,-2)</f>
        <v>2000</v>
      </c>
      <c r="I1304" s="536">
        <f>ROUND([1]!Table32353[[#This Row],[Giá đất ở điều chỉnh, bổ sung]]*0.7,0)</f>
        <v>1400</v>
      </c>
      <c r="J1304" s="373">
        <f>[1]!Table32353[[#This Row],[Giá đất ở điều chỉnh, bổ sung]]/[1]!Table32353[[#This Row],[Mức giá theo Quyết định 46/2019/ QĐ-UBND]]</f>
        <v>1.3333333333333333</v>
      </c>
      <c r="K1304" s="537"/>
      <c r="L1304" s="537">
        <f>[1]!Table32353[[#This Row],[Giá đất ở điều chỉnh, bổ sung]]/[1]!Table32353[[#This Row],[Mức giá theo Quyết định 46/2019/ QĐ-UBND]]</f>
        <v>1.3333333333333333</v>
      </c>
      <c r="M1304" s="538"/>
      <c r="N1304" s="154"/>
      <c r="O1304" s="154"/>
      <c r="P1304" s="539"/>
    </row>
    <row r="1305" spans="1:16" x14ac:dyDescent="0.35">
      <c r="A1305" s="159"/>
      <c r="B1305" s="180">
        <v>6</v>
      </c>
      <c r="C1305" s="534" t="s">
        <v>6491</v>
      </c>
      <c r="D1305" s="545"/>
      <c r="E1305" s="186"/>
      <c r="F1305" s="379"/>
      <c r="G1305" s="542"/>
      <c r="H1305" s="384">
        <v>3400</v>
      </c>
      <c r="I1305" s="536">
        <f>ROUND([1]!Table32353[[#This Row],[Giá đất ở điều chỉnh, bổ sung]]*0.7,-1)</f>
        <v>2380</v>
      </c>
      <c r="J1305" s="373"/>
      <c r="K1305" s="543"/>
      <c r="L1305" s="537"/>
      <c r="M1305" s="538"/>
      <c r="N1305" s="154"/>
      <c r="O1305" s="154"/>
      <c r="P1305" s="539"/>
    </row>
    <row r="1306" spans="1:16" x14ac:dyDescent="0.35">
      <c r="A1306" s="159"/>
      <c r="B1306" s="180">
        <v>7</v>
      </c>
      <c r="C1306" s="534" t="s">
        <v>6492</v>
      </c>
      <c r="D1306" s="545"/>
      <c r="E1306" s="186"/>
      <c r="F1306" s="379"/>
      <c r="G1306" s="542"/>
      <c r="H1306" s="542"/>
      <c r="I1306" s="536">
        <f>ROUND([1]!Table32353[[#This Row],[Giá đất ở điều chỉnh, bổ sung]]*0.7,-1)</f>
        <v>0</v>
      </c>
      <c r="J1306" s="373"/>
      <c r="K1306" s="543"/>
      <c r="L1306" s="537"/>
      <c r="M1306" s="538"/>
      <c r="N1306" s="154"/>
      <c r="O1306" s="154"/>
      <c r="P1306" s="539"/>
    </row>
    <row r="1307" spans="1:16" x14ac:dyDescent="0.35">
      <c r="A1307" s="159"/>
      <c r="B1307" s="180" t="s">
        <v>32</v>
      </c>
      <c r="C1307" s="534" t="s">
        <v>999</v>
      </c>
      <c r="D1307" s="545"/>
      <c r="E1307" s="186"/>
      <c r="F1307" s="379"/>
      <c r="G1307" s="542"/>
      <c r="H1307" s="384">
        <v>3400</v>
      </c>
      <c r="I1307" s="536">
        <f>ROUND([1]!Table32353[[#This Row],[Giá đất ở điều chỉnh, bổ sung]]*0.7,-1)</f>
        <v>2380</v>
      </c>
      <c r="J1307" s="373"/>
      <c r="K1307" s="543"/>
      <c r="L1307" s="537"/>
      <c r="M1307" s="538"/>
      <c r="N1307" s="154"/>
      <c r="O1307" s="154"/>
      <c r="P1307" s="539"/>
    </row>
    <row r="1308" spans="1:16" x14ac:dyDescent="0.35">
      <c r="A1308" s="159"/>
      <c r="B1308" s="180" t="s">
        <v>35</v>
      </c>
      <c r="C1308" s="534" t="s">
        <v>6493</v>
      </c>
      <c r="D1308" s="545"/>
      <c r="E1308" s="186"/>
      <c r="F1308" s="379"/>
      <c r="G1308" s="542"/>
      <c r="H1308" s="384">
        <v>3000</v>
      </c>
      <c r="I1308" s="536">
        <f>ROUND([1]!Table32353[[#This Row],[Giá đất ở điều chỉnh, bổ sung]]*0.7,-1)</f>
        <v>2100</v>
      </c>
      <c r="J1308" s="373"/>
      <c r="K1308" s="543"/>
      <c r="L1308" s="537"/>
      <c r="M1308" s="538"/>
      <c r="N1308" s="154"/>
      <c r="O1308" s="154"/>
      <c r="P1308" s="539"/>
    </row>
    <row r="1309" spans="1:16" x14ac:dyDescent="0.35">
      <c r="A1309" s="159"/>
      <c r="B1309" s="180">
        <v>8</v>
      </c>
      <c r="C1309" s="534" t="s">
        <v>6494</v>
      </c>
      <c r="D1309" s="545"/>
      <c r="E1309" s="186"/>
      <c r="F1309" s="379"/>
      <c r="G1309" s="542"/>
      <c r="H1309" s="384">
        <v>3400</v>
      </c>
      <c r="I1309" s="536">
        <f>ROUND([1]!Table32353[[#This Row],[Giá đất ở điều chỉnh, bổ sung]]*0.7,-1)</f>
        <v>2380</v>
      </c>
      <c r="J1309" s="373"/>
      <c r="K1309" s="543"/>
      <c r="L1309" s="537"/>
      <c r="M1309" s="538"/>
      <c r="N1309" s="154"/>
      <c r="O1309" s="154"/>
      <c r="P1309" s="539"/>
    </row>
    <row r="1310" spans="1:16" ht="30" x14ac:dyDescent="0.35">
      <c r="A1310" s="159"/>
      <c r="B1310" s="392" t="s">
        <v>1640</v>
      </c>
      <c r="C1310" s="529" t="s">
        <v>1641</v>
      </c>
      <c r="D1310" s="530"/>
      <c r="E1310" s="380">
        <f>[1]!Table32353[[#This Row],[Mức giá theo Quyết định 46/2019/ QĐ-UBND]]*1.1</f>
        <v>0</v>
      </c>
      <c r="F1310" s="380"/>
      <c r="G1310" s="127"/>
      <c r="H1310" s="536"/>
      <c r="I1310" s="536"/>
      <c r="J1310" s="373"/>
      <c r="K1310" s="537"/>
      <c r="L1310" s="537"/>
      <c r="M1310" s="532"/>
      <c r="N1310" s="184"/>
      <c r="O1310" s="184"/>
      <c r="P1310" s="533"/>
    </row>
    <row r="1311" spans="1:16" x14ac:dyDescent="0.35">
      <c r="A1311" s="159"/>
      <c r="B1311" s="180">
        <v>1</v>
      </c>
      <c r="C1311" s="534" t="s">
        <v>1642</v>
      </c>
      <c r="D1311" s="535">
        <v>5400</v>
      </c>
      <c r="E1311" s="380">
        <f>[1]!Table32353[[#This Row],[Mức giá theo Quyết định 46/2019/ QĐ-UBND]]*1.1</f>
        <v>5940.0000000000009</v>
      </c>
      <c r="F1311" s="380">
        <f>[1]!Table32353[[#This Row],[Mức giá theo Quyết định 46/2019/ QĐ-UBND]]*1.3</f>
        <v>7020</v>
      </c>
      <c r="G1311" s="127">
        <v>18900</v>
      </c>
      <c r="H1311" s="536">
        <f>ROUND([1]!Table32353[[#This Row],[Mức giá theo Quyết định 46/2019/ QĐ-UBND]]*1.3,-2)</f>
        <v>7000</v>
      </c>
      <c r="I1311" s="536">
        <f>ROUND([1]!Table32353[[#This Row],[Giá đất ở điều chỉnh, bổ sung]]*0.7,0)</f>
        <v>4900</v>
      </c>
      <c r="J1311" s="373">
        <f>[1]!Table32353[[#This Row],[Giá đất ở điều chỉnh, bổ sung]]/[1]!Table32353[[#This Row],[Mức giá theo Quyết định 46/2019/ QĐ-UBND]]</f>
        <v>1.2962962962962963</v>
      </c>
      <c r="K1311" s="537"/>
      <c r="L1311" s="537">
        <f>[1]!Table32353[[#This Row],[Giá đất ở điều chỉnh, bổ sung]]/[1]!Table32353[[#This Row],[Mức giá theo Quyết định 46/2019/ QĐ-UBND]]</f>
        <v>1.2962962962962963</v>
      </c>
      <c r="M1311" s="538"/>
      <c r="N1311" s="184"/>
      <c r="O1311" s="184"/>
      <c r="P1311" s="539"/>
    </row>
    <row r="1312" spans="1:16" ht="31" x14ac:dyDescent="0.35">
      <c r="A1312" s="159"/>
      <c r="B1312" s="180">
        <v>2</v>
      </c>
      <c r="C1312" s="534" t="s">
        <v>1643</v>
      </c>
      <c r="D1312" s="535">
        <v>9000</v>
      </c>
      <c r="E1312" s="380">
        <f>[1]!Table32353[[#This Row],[Mức giá theo Quyết định 46/2019/ QĐ-UBND]]*1.1</f>
        <v>9900</v>
      </c>
      <c r="F1312" s="380">
        <f>[1]!Table32353[[#This Row],[Mức giá theo Quyết định 46/2019/ QĐ-UBND]]*1.3</f>
        <v>11700</v>
      </c>
      <c r="G1312" s="127">
        <v>31500</v>
      </c>
      <c r="H1312" s="536">
        <f>ROUND([1]!Table32353[[#This Row],[Mức giá theo Quyết định 46/2019/ QĐ-UBND]]*1.3,-2)</f>
        <v>11700</v>
      </c>
      <c r="I1312" s="536">
        <f>ROUND([1]!Table32353[[#This Row],[Giá đất ở điều chỉnh, bổ sung]]*0.7,0)</f>
        <v>8190</v>
      </c>
      <c r="J1312" s="373">
        <f>[1]!Table32353[[#This Row],[Giá đất ở điều chỉnh, bổ sung]]/[1]!Table32353[[#This Row],[Mức giá theo Quyết định 46/2019/ QĐ-UBND]]</f>
        <v>1.3</v>
      </c>
      <c r="K1312" s="537"/>
      <c r="L1312" s="537">
        <f>[1]!Table32353[[#This Row],[Giá đất ở điều chỉnh, bổ sung]]/[1]!Table32353[[#This Row],[Mức giá theo Quyết định 46/2019/ QĐ-UBND]]</f>
        <v>1.3</v>
      </c>
      <c r="M1312" s="538"/>
      <c r="N1312" s="184"/>
      <c r="O1312" s="184"/>
      <c r="P1312" s="539"/>
    </row>
    <row r="1313" spans="1:16" x14ac:dyDescent="0.35">
      <c r="A1313" s="159"/>
      <c r="B1313" s="180">
        <v>3</v>
      </c>
      <c r="C1313" s="534" t="s">
        <v>1644</v>
      </c>
      <c r="D1313" s="535">
        <v>12000</v>
      </c>
      <c r="E1313" s="380">
        <f>[1]!Table32353[[#This Row],[Mức giá theo Quyết định 46/2019/ QĐ-UBND]]*1.1</f>
        <v>13200.000000000002</v>
      </c>
      <c r="F1313" s="380">
        <f>[1]!Table32353[[#This Row],[Mức giá theo Quyết định 46/2019/ QĐ-UBND]]*1.3</f>
        <v>15600</v>
      </c>
      <c r="G1313" s="127">
        <v>42000</v>
      </c>
      <c r="H1313" s="536">
        <f>ROUND([1]!Table32353[[#This Row],[Mức giá theo Quyết định 46/2019/ QĐ-UBND]]*1.3,-2)</f>
        <v>15600</v>
      </c>
      <c r="I1313" s="536">
        <f>ROUND([1]!Table32353[[#This Row],[Giá đất ở điều chỉnh, bổ sung]]*0.7,0)</f>
        <v>10920</v>
      </c>
      <c r="J1313" s="373">
        <f>[1]!Table32353[[#This Row],[Giá đất ở điều chỉnh, bổ sung]]/[1]!Table32353[[#This Row],[Mức giá theo Quyết định 46/2019/ QĐ-UBND]]</f>
        <v>1.3</v>
      </c>
      <c r="K1313" s="537"/>
      <c r="L1313" s="537">
        <f>[1]!Table32353[[#This Row],[Giá đất ở điều chỉnh, bổ sung]]/[1]!Table32353[[#This Row],[Mức giá theo Quyết định 46/2019/ QĐ-UBND]]</f>
        <v>1.3</v>
      </c>
      <c r="M1313" s="538"/>
      <c r="N1313" s="184"/>
      <c r="O1313" s="184"/>
      <c r="P1313" s="539"/>
    </row>
    <row r="1314" spans="1:16" ht="31" x14ac:dyDescent="0.35">
      <c r="A1314" s="159"/>
      <c r="B1314" s="180">
        <v>4</v>
      </c>
      <c r="C1314" s="534" t="s">
        <v>1645</v>
      </c>
      <c r="D1314" s="535">
        <v>4800</v>
      </c>
      <c r="E1314" s="380">
        <f>[1]!Table32353[[#This Row],[Mức giá theo Quyết định 46/2019/ QĐ-UBND]]*1.1</f>
        <v>5280</v>
      </c>
      <c r="F1314" s="380">
        <f>[1]!Table32353[[#This Row],[Mức giá theo Quyết định 46/2019/ QĐ-UBND]]*1.3</f>
        <v>6240</v>
      </c>
      <c r="G1314" s="127">
        <v>16800</v>
      </c>
      <c r="H1314" s="536">
        <f>ROUND([1]!Table32353[[#This Row],[Mức giá theo Quyết định 46/2019/ QĐ-UBND]]*1.3,-2)</f>
        <v>6200</v>
      </c>
      <c r="I1314" s="536">
        <f>ROUND([1]!Table32353[[#This Row],[Giá đất ở điều chỉnh, bổ sung]]*0.7,0)</f>
        <v>4340</v>
      </c>
      <c r="J1314" s="373">
        <f>[1]!Table32353[[#This Row],[Giá đất ở điều chỉnh, bổ sung]]/[1]!Table32353[[#This Row],[Mức giá theo Quyết định 46/2019/ QĐ-UBND]]</f>
        <v>1.2916666666666667</v>
      </c>
      <c r="K1314" s="537"/>
      <c r="L1314" s="537">
        <f>[1]!Table32353[[#This Row],[Giá đất ở điều chỉnh, bổ sung]]/[1]!Table32353[[#This Row],[Mức giá theo Quyết định 46/2019/ QĐ-UBND]]</f>
        <v>1.2916666666666667</v>
      </c>
      <c r="M1314" s="538"/>
      <c r="N1314" s="184"/>
      <c r="O1314" s="184"/>
      <c r="P1314" s="539"/>
    </row>
    <row r="1315" spans="1:16" x14ac:dyDescent="0.35">
      <c r="A1315" s="159"/>
      <c r="B1315" s="180">
        <v>5</v>
      </c>
      <c r="C1315" s="534" t="s">
        <v>85</v>
      </c>
      <c r="D1315" s="535">
        <v>3600</v>
      </c>
      <c r="E1315" s="380">
        <f>[1]!Table32353[[#This Row],[Mức giá theo Quyết định 46/2019/ QĐ-UBND]]*1.1</f>
        <v>3960.0000000000005</v>
      </c>
      <c r="F1315" s="380">
        <f>[1]!Table32353[[#This Row],[Mức giá theo Quyết định 46/2019/ QĐ-UBND]]*1.3</f>
        <v>4680</v>
      </c>
      <c r="G1315" s="127">
        <v>12600</v>
      </c>
      <c r="H1315" s="536">
        <f>ROUND([1]!Table32353[[#This Row],[Mức giá theo Quyết định 46/2019/ QĐ-UBND]]*1.3,-2)</f>
        <v>4700</v>
      </c>
      <c r="I1315" s="536">
        <f>ROUND([1]!Table32353[[#This Row],[Giá đất ở điều chỉnh, bổ sung]]*0.7,0)</f>
        <v>3290</v>
      </c>
      <c r="J1315" s="373">
        <f>[1]!Table32353[[#This Row],[Giá đất ở điều chỉnh, bổ sung]]/[1]!Table32353[[#This Row],[Mức giá theo Quyết định 46/2019/ QĐ-UBND]]</f>
        <v>1.3055555555555556</v>
      </c>
      <c r="K1315" s="537"/>
      <c r="L1315" s="537">
        <f>[1]!Table32353[[#This Row],[Giá đất ở điều chỉnh, bổ sung]]/[1]!Table32353[[#This Row],[Mức giá theo Quyết định 46/2019/ QĐ-UBND]]</f>
        <v>1.3055555555555556</v>
      </c>
      <c r="M1315" s="538"/>
      <c r="N1315" s="184"/>
      <c r="O1315" s="184"/>
      <c r="P1315" s="539"/>
    </row>
    <row r="1316" spans="1:16" x14ac:dyDescent="0.35">
      <c r="A1316" s="159"/>
      <c r="B1316" s="180">
        <v>6</v>
      </c>
      <c r="C1316" s="534" t="s">
        <v>1646</v>
      </c>
      <c r="D1316" s="535">
        <v>2800</v>
      </c>
      <c r="E1316" s="380">
        <f>[1]!Table32353[[#This Row],[Mức giá theo Quyết định 46/2019/ QĐ-UBND]]*1.1</f>
        <v>3080.0000000000005</v>
      </c>
      <c r="F1316" s="380">
        <f>[1]!Table32353[[#This Row],[Mức giá theo Quyết định 46/2019/ QĐ-UBND]]*1.3</f>
        <v>3640</v>
      </c>
      <c r="G1316" s="127">
        <v>9800</v>
      </c>
      <c r="H1316" s="536">
        <f>ROUND([1]!Table32353[[#This Row],[Mức giá theo Quyết định 46/2019/ QĐ-UBND]]*1.3,-2)</f>
        <v>3600</v>
      </c>
      <c r="I1316" s="536">
        <f>ROUND([1]!Table32353[[#This Row],[Giá đất ở điều chỉnh, bổ sung]]*0.7,0)</f>
        <v>2520</v>
      </c>
      <c r="J1316" s="373">
        <f>[1]!Table32353[[#This Row],[Giá đất ở điều chỉnh, bổ sung]]/[1]!Table32353[[#This Row],[Mức giá theo Quyết định 46/2019/ QĐ-UBND]]</f>
        <v>1.2857142857142858</v>
      </c>
      <c r="K1316" s="537"/>
      <c r="L1316" s="537">
        <f>[1]!Table32353[[#This Row],[Giá đất ở điều chỉnh, bổ sung]]/[1]!Table32353[[#This Row],[Mức giá theo Quyết định 46/2019/ QĐ-UBND]]</f>
        <v>1.2857142857142858</v>
      </c>
      <c r="M1316" s="538"/>
      <c r="N1316" s="184"/>
      <c r="O1316" s="184"/>
      <c r="P1316" s="539"/>
    </row>
    <row r="1317" spans="1:16" ht="31" x14ac:dyDescent="0.35">
      <c r="A1317" s="159"/>
      <c r="B1317" s="180">
        <v>7</v>
      </c>
      <c r="C1317" s="534" t="s">
        <v>1647</v>
      </c>
      <c r="D1317" s="535">
        <v>3600</v>
      </c>
      <c r="E1317" s="380">
        <f>[1]!Table32353[[#This Row],[Mức giá theo Quyết định 46/2019/ QĐ-UBND]]*1.1</f>
        <v>3960.0000000000005</v>
      </c>
      <c r="F1317" s="380">
        <f>[1]!Table32353[[#This Row],[Mức giá theo Quyết định 46/2019/ QĐ-UBND]]*1.3</f>
        <v>4680</v>
      </c>
      <c r="G1317" s="127">
        <v>12600</v>
      </c>
      <c r="H1317" s="536">
        <f>ROUND([1]!Table32353[[#This Row],[Mức giá theo Quyết định 46/2019/ QĐ-UBND]]*1.3,-2)</f>
        <v>4700</v>
      </c>
      <c r="I1317" s="536">
        <f>ROUND([1]!Table32353[[#This Row],[Giá đất ở điều chỉnh, bổ sung]]*0.7,0)</f>
        <v>3290</v>
      </c>
      <c r="J1317" s="373">
        <f>[1]!Table32353[[#This Row],[Giá đất ở điều chỉnh, bổ sung]]/[1]!Table32353[[#This Row],[Mức giá theo Quyết định 46/2019/ QĐ-UBND]]</f>
        <v>1.3055555555555556</v>
      </c>
      <c r="K1317" s="537"/>
      <c r="L1317" s="537">
        <f>[1]!Table32353[[#This Row],[Giá đất ở điều chỉnh, bổ sung]]/[1]!Table32353[[#This Row],[Mức giá theo Quyết định 46/2019/ QĐ-UBND]]</f>
        <v>1.3055555555555556</v>
      </c>
      <c r="M1317" s="538"/>
      <c r="N1317" s="184"/>
      <c r="O1317" s="184"/>
      <c r="P1317" s="539"/>
    </row>
    <row r="1318" spans="1:16" x14ac:dyDescent="0.35">
      <c r="A1318" s="159"/>
      <c r="B1318" s="180"/>
      <c r="C1318" s="529" t="s">
        <v>16</v>
      </c>
      <c r="D1318" s="530"/>
      <c r="E1318" s="380">
        <f>[1]!Table32353[[#This Row],[Mức giá theo Quyết định 46/2019/ QĐ-UBND]]*1.1</f>
        <v>0</v>
      </c>
      <c r="F1318" s="380"/>
      <c r="G1318" s="127"/>
      <c r="H1318" s="536"/>
      <c r="I1318" s="536"/>
      <c r="J1318" s="373"/>
      <c r="K1318" s="537"/>
      <c r="L1318" s="537"/>
      <c r="M1318" s="538"/>
      <c r="N1318" s="184"/>
      <c r="O1318" s="184"/>
      <c r="P1318" s="539"/>
    </row>
    <row r="1319" spans="1:16" ht="31" x14ac:dyDescent="0.35">
      <c r="A1319" s="159"/>
      <c r="B1319" s="180">
        <v>1</v>
      </c>
      <c r="C1319" s="534" t="s">
        <v>1648</v>
      </c>
      <c r="D1319" s="535">
        <v>1800</v>
      </c>
      <c r="E1319" s="380">
        <f>[1]!Table32353[[#This Row],[Mức giá theo Quyết định 46/2019/ QĐ-UBND]]*1.1</f>
        <v>1980.0000000000002</v>
      </c>
      <c r="F1319" s="380">
        <f>[1]!Table32353[[#This Row],[Mức giá theo Quyết định 46/2019/ QĐ-UBND]]*1.3</f>
        <v>2340</v>
      </c>
      <c r="G1319" s="127">
        <v>6300</v>
      </c>
      <c r="H1319" s="536">
        <f>ROUND([1]!Table32353[[#This Row],[Mức giá theo Quyết định 46/2019/ QĐ-UBND]]*1.3,-2)</f>
        <v>2300</v>
      </c>
      <c r="I1319" s="536">
        <f>ROUND([1]!Table32353[[#This Row],[Giá đất ở điều chỉnh, bổ sung]]*0.7,0)</f>
        <v>1610</v>
      </c>
      <c r="J1319" s="373">
        <f>[1]!Table32353[[#This Row],[Giá đất ở điều chỉnh, bổ sung]]/[1]!Table32353[[#This Row],[Mức giá theo Quyết định 46/2019/ QĐ-UBND]]</f>
        <v>1.2777777777777777</v>
      </c>
      <c r="K1319" s="537"/>
      <c r="L1319" s="537">
        <f>[1]!Table32353[[#This Row],[Giá đất ở điều chỉnh, bổ sung]]/[1]!Table32353[[#This Row],[Mức giá theo Quyết định 46/2019/ QĐ-UBND]]</f>
        <v>1.2777777777777777</v>
      </c>
      <c r="M1319" s="538"/>
      <c r="N1319" s="184"/>
      <c r="O1319" s="184"/>
      <c r="P1319" s="539"/>
    </row>
    <row r="1320" spans="1:16" ht="31" x14ac:dyDescent="0.35">
      <c r="A1320" s="159"/>
      <c r="B1320" s="180">
        <v>2</v>
      </c>
      <c r="C1320" s="534" t="s">
        <v>1649</v>
      </c>
      <c r="D1320" s="535">
        <v>1800</v>
      </c>
      <c r="E1320" s="380">
        <f>[1]!Table32353[[#This Row],[Mức giá theo Quyết định 46/2019/ QĐ-UBND]]*1.1</f>
        <v>1980.0000000000002</v>
      </c>
      <c r="F1320" s="380">
        <f>[1]!Table32353[[#This Row],[Mức giá theo Quyết định 46/2019/ QĐ-UBND]]*1.3</f>
        <v>2340</v>
      </c>
      <c r="G1320" s="127">
        <v>6300</v>
      </c>
      <c r="H1320" s="536">
        <f>ROUND([1]!Table32353[[#This Row],[Mức giá theo Quyết định 46/2019/ QĐ-UBND]]*1.3,-2)</f>
        <v>2300</v>
      </c>
      <c r="I1320" s="536">
        <f>ROUND([1]!Table32353[[#This Row],[Giá đất ở điều chỉnh, bổ sung]]*0.7,0)</f>
        <v>1610</v>
      </c>
      <c r="J1320" s="373">
        <f>[1]!Table32353[[#This Row],[Giá đất ở điều chỉnh, bổ sung]]/[1]!Table32353[[#This Row],[Mức giá theo Quyết định 46/2019/ QĐ-UBND]]</f>
        <v>1.2777777777777777</v>
      </c>
      <c r="K1320" s="537"/>
      <c r="L1320" s="537">
        <f>[1]!Table32353[[#This Row],[Giá đất ở điều chỉnh, bổ sung]]/[1]!Table32353[[#This Row],[Mức giá theo Quyết định 46/2019/ QĐ-UBND]]</f>
        <v>1.2777777777777777</v>
      </c>
      <c r="M1320" s="538"/>
      <c r="N1320" s="184"/>
      <c r="O1320" s="184"/>
      <c r="P1320" s="539"/>
    </row>
    <row r="1321" spans="1:16" ht="31" x14ac:dyDescent="0.35">
      <c r="A1321" s="159"/>
      <c r="B1321" s="180">
        <v>3</v>
      </c>
      <c r="C1321" s="534" t="s">
        <v>1650</v>
      </c>
      <c r="D1321" s="535"/>
      <c r="E1321" s="380">
        <f>[1]!Table32353[[#This Row],[Mức giá theo Quyết định 46/2019/ QĐ-UBND]]*1.1</f>
        <v>0</v>
      </c>
      <c r="F1321" s="380"/>
      <c r="G1321" s="127"/>
      <c r="H1321" s="536"/>
      <c r="I1321" s="536"/>
      <c r="J1321" s="373"/>
      <c r="K1321" s="537"/>
      <c r="L1321" s="537"/>
      <c r="M1321" s="538"/>
      <c r="N1321" s="184"/>
      <c r="O1321" s="184"/>
      <c r="P1321" s="539"/>
    </row>
    <row r="1322" spans="1:16" ht="31" x14ac:dyDescent="0.35">
      <c r="A1322" s="159"/>
      <c r="B1322" s="180" t="s">
        <v>83</v>
      </c>
      <c r="C1322" s="534" t="s">
        <v>1651</v>
      </c>
      <c r="D1322" s="535">
        <v>1800</v>
      </c>
      <c r="E1322" s="380">
        <f>[1]!Table32353[[#This Row],[Mức giá theo Quyết định 46/2019/ QĐ-UBND]]*1.1</f>
        <v>1980.0000000000002</v>
      </c>
      <c r="F1322" s="380">
        <f>[1]!Table32353[[#This Row],[Mức giá theo Quyết định 46/2019/ QĐ-UBND]]*1.3</f>
        <v>2340</v>
      </c>
      <c r="G1322" s="127">
        <v>6300</v>
      </c>
      <c r="H1322" s="536">
        <f>ROUND([1]!Table32353[[#This Row],[Mức giá theo Quyết định 46/2019/ QĐ-UBND]]*1.3,-2)</f>
        <v>2300</v>
      </c>
      <c r="I1322" s="536">
        <f>ROUND([1]!Table32353[[#This Row],[Giá đất ở điều chỉnh, bổ sung]]*0.7,0)</f>
        <v>1610</v>
      </c>
      <c r="J1322" s="373">
        <f>[1]!Table32353[[#This Row],[Giá đất ở điều chỉnh, bổ sung]]/[1]!Table32353[[#This Row],[Mức giá theo Quyết định 46/2019/ QĐ-UBND]]</f>
        <v>1.2777777777777777</v>
      </c>
      <c r="K1322" s="537"/>
      <c r="L1322" s="537">
        <f>[1]!Table32353[[#This Row],[Giá đất ở điều chỉnh, bổ sung]]/[1]!Table32353[[#This Row],[Mức giá theo Quyết định 46/2019/ QĐ-UBND]]</f>
        <v>1.2777777777777777</v>
      </c>
      <c r="M1322" s="538"/>
      <c r="N1322" s="184"/>
      <c r="O1322" s="184"/>
      <c r="P1322" s="539"/>
    </row>
    <row r="1323" spans="1:16" x14ac:dyDescent="0.35">
      <c r="A1323" s="159"/>
      <c r="B1323" s="180" t="s">
        <v>84</v>
      </c>
      <c r="C1323" s="534" t="s">
        <v>1652</v>
      </c>
      <c r="D1323" s="535">
        <v>1300</v>
      </c>
      <c r="E1323" s="380">
        <f>[1]!Table32353[[#This Row],[Mức giá theo Quyết định 46/2019/ QĐ-UBND]]*1.1</f>
        <v>1430.0000000000002</v>
      </c>
      <c r="F1323" s="380">
        <f>[1]!Table32353[[#This Row],[Mức giá theo Quyết định 46/2019/ QĐ-UBND]]*1.3</f>
        <v>1690</v>
      </c>
      <c r="G1323" s="127">
        <v>4550</v>
      </c>
      <c r="H1323" s="536">
        <f>ROUND([1]!Table32353[[#This Row],[Mức giá theo Quyết định 46/2019/ QĐ-UBND]]*1.3,-2)</f>
        <v>1700</v>
      </c>
      <c r="I1323" s="536">
        <f>ROUND([1]!Table32353[[#This Row],[Giá đất ở điều chỉnh, bổ sung]]*0.7,0)</f>
        <v>1190</v>
      </c>
      <c r="J1323" s="373">
        <f>[1]!Table32353[[#This Row],[Giá đất ở điều chỉnh, bổ sung]]/[1]!Table32353[[#This Row],[Mức giá theo Quyết định 46/2019/ QĐ-UBND]]</f>
        <v>1.3076923076923077</v>
      </c>
      <c r="K1323" s="537"/>
      <c r="L1323" s="537">
        <f>[1]!Table32353[[#This Row],[Giá đất ở điều chỉnh, bổ sung]]/[1]!Table32353[[#This Row],[Mức giá theo Quyết định 46/2019/ QĐ-UBND]]</f>
        <v>1.3076923076923077</v>
      </c>
      <c r="M1323" s="538"/>
      <c r="N1323" s="184"/>
      <c r="O1323" s="184"/>
      <c r="P1323" s="539"/>
    </row>
    <row r="1324" spans="1:16" ht="31" x14ac:dyDescent="0.35">
      <c r="A1324" s="159"/>
      <c r="B1324" s="180">
        <v>4</v>
      </c>
      <c r="C1324" s="534" t="s">
        <v>1653</v>
      </c>
      <c r="D1324" s="535">
        <v>1800</v>
      </c>
      <c r="E1324" s="380">
        <f>[1]!Table32353[[#This Row],[Mức giá theo Quyết định 46/2019/ QĐ-UBND]]*1.1</f>
        <v>1980.0000000000002</v>
      </c>
      <c r="F1324" s="380">
        <f>[1]!Table32353[[#This Row],[Mức giá theo Quyết định 46/2019/ QĐ-UBND]]*1.3</f>
        <v>2340</v>
      </c>
      <c r="G1324" s="127">
        <v>6300</v>
      </c>
      <c r="H1324" s="536">
        <f>ROUND([1]!Table32353[[#This Row],[Mức giá theo Quyết định 46/2019/ QĐ-UBND]]*1.3,-2)</f>
        <v>2300</v>
      </c>
      <c r="I1324" s="536">
        <f>ROUND([1]!Table32353[[#This Row],[Giá đất ở điều chỉnh, bổ sung]]*0.7,0)</f>
        <v>1610</v>
      </c>
      <c r="J1324" s="373">
        <f>[1]!Table32353[[#This Row],[Giá đất ở điều chỉnh, bổ sung]]/[1]!Table32353[[#This Row],[Mức giá theo Quyết định 46/2019/ QĐ-UBND]]</f>
        <v>1.2777777777777777</v>
      </c>
      <c r="K1324" s="537"/>
      <c r="L1324" s="537">
        <f>[1]!Table32353[[#This Row],[Giá đất ở điều chỉnh, bổ sung]]/[1]!Table32353[[#This Row],[Mức giá theo Quyết định 46/2019/ QĐ-UBND]]</f>
        <v>1.2777777777777777</v>
      </c>
      <c r="M1324" s="538"/>
      <c r="N1324" s="184"/>
      <c r="O1324" s="184"/>
      <c r="P1324" s="539"/>
    </row>
    <row r="1325" spans="1:16" ht="31" x14ac:dyDescent="0.35">
      <c r="A1325" s="159"/>
      <c r="B1325" s="180">
        <v>5</v>
      </c>
      <c r="C1325" s="534" t="s">
        <v>1654</v>
      </c>
      <c r="D1325" s="535">
        <v>2400</v>
      </c>
      <c r="E1325" s="380">
        <f>[1]!Table32353[[#This Row],[Mức giá theo Quyết định 46/2019/ QĐ-UBND]]*1.1</f>
        <v>2640</v>
      </c>
      <c r="F1325" s="380">
        <f>[1]!Table32353[[#This Row],[Mức giá theo Quyết định 46/2019/ QĐ-UBND]]*1.3</f>
        <v>3120</v>
      </c>
      <c r="G1325" s="127">
        <v>8400</v>
      </c>
      <c r="H1325" s="536">
        <f>ROUND([1]!Table32353[[#This Row],[Mức giá theo Quyết định 46/2019/ QĐ-UBND]]*1.3,-2)</f>
        <v>3100</v>
      </c>
      <c r="I1325" s="536">
        <f>ROUND([1]!Table32353[[#This Row],[Giá đất ở điều chỉnh, bổ sung]]*0.7,0)</f>
        <v>2170</v>
      </c>
      <c r="J1325" s="373">
        <f>[1]!Table32353[[#This Row],[Giá đất ở điều chỉnh, bổ sung]]/[1]!Table32353[[#This Row],[Mức giá theo Quyết định 46/2019/ QĐ-UBND]]</f>
        <v>1.2916666666666667</v>
      </c>
      <c r="K1325" s="537"/>
      <c r="L1325" s="537">
        <f>[1]!Table32353[[#This Row],[Giá đất ở điều chỉnh, bổ sung]]/[1]!Table32353[[#This Row],[Mức giá theo Quyết định 46/2019/ QĐ-UBND]]</f>
        <v>1.2916666666666667</v>
      </c>
      <c r="M1325" s="538" t="s">
        <v>6495</v>
      </c>
      <c r="N1325" s="184"/>
      <c r="O1325" s="184"/>
      <c r="P1325" s="539" t="s">
        <v>5485</v>
      </c>
    </row>
    <row r="1326" spans="1:16" ht="31" x14ac:dyDescent="0.35">
      <c r="A1326" s="159"/>
      <c r="B1326" s="180">
        <v>6</v>
      </c>
      <c r="C1326" s="534" t="s">
        <v>1655</v>
      </c>
      <c r="D1326" s="535"/>
      <c r="E1326" s="380">
        <f>[1]!Table32353[[#This Row],[Mức giá theo Quyết định 46/2019/ QĐ-UBND]]*1.1</f>
        <v>0</v>
      </c>
      <c r="F1326" s="380"/>
      <c r="G1326" s="127"/>
      <c r="H1326" s="536"/>
      <c r="I1326" s="536"/>
      <c r="J1326" s="373"/>
      <c r="K1326" s="537"/>
      <c r="L1326" s="537"/>
      <c r="M1326" s="538"/>
      <c r="N1326" s="184"/>
      <c r="O1326" s="184"/>
      <c r="P1326" s="539"/>
    </row>
    <row r="1327" spans="1:16" x14ac:dyDescent="0.35">
      <c r="A1327" s="159"/>
      <c r="B1327" s="180" t="s">
        <v>327</v>
      </c>
      <c r="C1327" s="534" t="s">
        <v>1656</v>
      </c>
      <c r="D1327" s="535">
        <v>3000</v>
      </c>
      <c r="E1327" s="380">
        <f>[1]!Table32353[[#This Row],[Mức giá theo Quyết định 46/2019/ QĐ-UBND]]*1.1</f>
        <v>3300.0000000000005</v>
      </c>
      <c r="F1327" s="380">
        <f>[1]!Table32353[[#This Row],[Mức giá theo Quyết định 46/2019/ QĐ-UBND]]*1.3</f>
        <v>3900</v>
      </c>
      <c r="G1327" s="127">
        <v>10500</v>
      </c>
      <c r="H1327" s="536">
        <f>ROUND([1]!Table32353[[#This Row],[Mức giá theo Quyết định 46/2019/ QĐ-UBND]]*1.3,-2)</f>
        <v>3900</v>
      </c>
      <c r="I1327" s="536">
        <f>ROUND([1]!Table32353[[#This Row],[Giá đất ở điều chỉnh, bổ sung]]*0.7,0)</f>
        <v>2730</v>
      </c>
      <c r="J1327" s="373">
        <f>[1]!Table32353[[#This Row],[Giá đất ở điều chỉnh, bổ sung]]/[1]!Table32353[[#This Row],[Mức giá theo Quyết định 46/2019/ QĐ-UBND]]</f>
        <v>1.3</v>
      </c>
      <c r="K1327" s="537"/>
      <c r="L1327" s="537">
        <f>[1]!Table32353[[#This Row],[Giá đất ở điều chỉnh, bổ sung]]/[1]!Table32353[[#This Row],[Mức giá theo Quyết định 46/2019/ QĐ-UBND]]</f>
        <v>1.3</v>
      </c>
      <c r="M1327" s="538"/>
      <c r="N1327" s="184"/>
      <c r="O1327" s="184"/>
      <c r="P1327" s="539"/>
    </row>
    <row r="1328" spans="1:16" x14ac:dyDescent="0.35">
      <c r="A1328" s="159"/>
      <c r="B1328" s="180" t="s">
        <v>329</v>
      </c>
      <c r="C1328" s="534" t="s">
        <v>1657</v>
      </c>
      <c r="D1328" s="535">
        <v>1800</v>
      </c>
      <c r="E1328" s="380">
        <f>[1]!Table32353[[#This Row],[Mức giá theo Quyết định 46/2019/ QĐ-UBND]]*1.1</f>
        <v>1980.0000000000002</v>
      </c>
      <c r="F1328" s="380">
        <f>[1]!Table32353[[#This Row],[Mức giá theo Quyết định 46/2019/ QĐ-UBND]]*1.3</f>
        <v>2340</v>
      </c>
      <c r="G1328" s="127">
        <v>6300</v>
      </c>
      <c r="H1328" s="536">
        <f>ROUND([1]!Table32353[[#This Row],[Mức giá theo Quyết định 46/2019/ QĐ-UBND]]*1.3,-2)</f>
        <v>2300</v>
      </c>
      <c r="I1328" s="536">
        <f>ROUND([1]!Table32353[[#This Row],[Giá đất ở điều chỉnh, bổ sung]]*0.7,0)</f>
        <v>1610</v>
      </c>
      <c r="J1328" s="373">
        <f>[1]!Table32353[[#This Row],[Giá đất ở điều chỉnh, bổ sung]]/[1]!Table32353[[#This Row],[Mức giá theo Quyết định 46/2019/ QĐ-UBND]]</f>
        <v>1.2777777777777777</v>
      </c>
      <c r="K1328" s="537"/>
      <c r="L1328" s="537">
        <f>[1]!Table32353[[#This Row],[Giá đất ở điều chỉnh, bổ sung]]/[1]!Table32353[[#This Row],[Mức giá theo Quyết định 46/2019/ QĐ-UBND]]</f>
        <v>1.2777777777777777</v>
      </c>
      <c r="M1328" s="538"/>
      <c r="N1328" s="184"/>
      <c r="O1328" s="184"/>
      <c r="P1328" s="539"/>
    </row>
    <row r="1329" spans="1:16" ht="31" x14ac:dyDescent="0.35">
      <c r="A1329" s="159"/>
      <c r="B1329" s="180">
        <v>7</v>
      </c>
      <c r="C1329" s="534" t="s">
        <v>1658</v>
      </c>
      <c r="D1329" s="535"/>
      <c r="E1329" s="380">
        <f>[1]!Table32353[[#This Row],[Mức giá theo Quyết định 46/2019/ QĐ-UBND]]*1.1</f>
        <v>0</v>
      </c>
      <c r="F1329" s="380"/>
      <c r="G1329" s="127"/>
      <c r="H1329" s="536"/>
      <c r="I1329" s="536"/>
      <c r="J1329" s="373"/>
      <c r="K1329" s="537"/>
      <c r="L1329" s="537"/>
      <c r="M1329" s="538"/>
      <c r="N1329" s="184"/>
      <c r="O1329" s="184"/>
      <c r="P1329" s="539"/>
    </row>
    <row r="1330" spans="1:16" ht="31" x14ac:dyDescent="0.35">
      <c r="A1330" s="159"/>
      <c r="B1330" s="180" t="s">
        <v>32</v>
      </c>
      <c r="C1330" s="534" t="s">
        <v>1659</v>
      </c>
      <c r="D1330" s="535">
        <v>3000</v>
      </c>
      <c r="E1330" s="380">
        <f>[1]!Table32353[[#This Row],[Mức giá theo Quyết định 46/2019/ QĐ-UBND]]*1.1</f>
        <v>3300.0000000000005</v>
      </c>
      <c r="F1330" s="380">
        <f>[1]!Table32353[[#This Row],[Mức giá theo Quyết định 46/2019/ QĐ-UBND]]*1.3</f>
        <v>3900</v>
      </c>
      <c r="G1330" s="127">
        <v>10500</v>
      </c>
      <c r="H1330" s="536">
        <f>ROUND([1]!Table32353[[#This Row],[Mức giá theo Quyết định 46/2019/ QĐ-UBND]]*1.3,-2)</f>
        <v>3900</v>
      </c>
      <c r="I1330" s="536">
        <f>ROUND([1]!Table32353[[#This Row],[Giá đất ở điều chỉnh, bổ sung]]*0.7,0)</f>
        <v>2730</v>
      </c>
      <c r="J1330" s="373">
        <f>[1]!Table32353[[#This Row],[Giá đất ở điều chỉnh, bổ sung]]/[1]!Table32353[[#This Row],[Mức giá theo Quyết định 46/2019/ QĐ-UBND]]</f>
        <v>1.3</v>
      </c>
      <c r="K1330" s="537"/>
      <c r="L1330" s="537">
        <f>[1]!Table32353[[#This Row],[Giá đất ở điều chỉnh, bổ sung]]/[1]!Table32353[[#This Row],[Mức giá theo Quyết định 46/2019/ QĐ-UBND]]</f>
        <v>1.3</v>
      </c>
      <c r="M1330" s="538"/>
      <c r="N1330" s="184"/>
      <c r="O1330" s="184"/>
      <c r="P1330" s="539"/>
    </row>
    <row r="1331" spans="1:16" ht="31" x14ac:dyDescent="0.35">
      <c r="A1331" s="159"/>
      <c r="B1331" s="180" t="s">
        <v>35</v>
      </c>
      <c r="C1331" s="534" t="s">
        <v>1660</v>
      </c>
      <c r="D1331" s="535">
        <v>1800</v>
      </c>
      <c r="E1331" s="380">
        <f>[1]!Table32353[[#This Row],[Mức giá theo Quyết định 46/2019/ QĐ-UBND]]*1.1</f>
        <v>1980.0000000000002</v>
      </c>
      <c r="F1331" s="380">
        <f>[1]!Table32353[[#This Row],[Mức giá theo Quyết định 46/2019/ QĐ-UBND]]*1.3</f>
        <v>2340</v>
      </c>
      <c r="G1331" s="127">
        <v>6300</v>
      </c>
      <c r="H1331" s="536">
        <f>ROUND([1]!Table32353[[#This Row],[Mức giá theo Quyết định 46/2019/ QĐ-UBND]]*1.3,-2)</f>
        <v>2300</v>
      </c>
      <c r="I1331" s="536">
        <f>ROUND([1]!Table32353[[#This Row],[Giá đất ở điều chỉnh, bổ sung]]*0.7,0)</f>
        <v>1610</v>
      </c>
      <c r="J1331" s="373">
        <f>[1]!Table32353[[#This Row],[Giá đất ở điều chỉnh, bổ sung]]/[1]!Table32353[[#This Row],[Mức giá theo Quyết định 46/2019/ QĐ-UBND]]</f>
        <v>1.2777777777777777</v>
      </c>
      <c r="K1331" s="537"/>
      <c r="L1331" s="537">
        <f>[1]!Table32353[[#This Row],[Giá đất ở điều chỉnh, bổ sung]]/[1]!Table32353[[#This Row],[Mức giá theo Quyết định 46/2019/ QĐ-UBND]]</f>
        <v>1.2777777777777777</v>
      </c>
      <c r="M1331" s="538"/>
      <c r="N1331" s="184"/>
      <c r="O1331" s="184"/>
      <c r="P1331" s="539"/>
    </row>
    <row r="1332" spans="1:16" ht="31" x14ac:dyDescent="0.35">
      <c r="A1332" s="159"/>
      <c r="B1332" s="180">
        <v>8</v>
      </c>
      <c r="C1332" s="534" t="s">
        <v>1661</v>
      </c>
      <c r="D1332" s="535">
        <v>3000</v>
      </c>
      <c r="E1332" s="380">
        <f>[1]!Table32353[[#This Row],[Mức giá theo Quyết định 46/2019/ QĐ-UBND]]*1.1</f>
        <v>3300.0000000000005</v>
      </c>
      <c r="F1332" s="380">
        <f>[1]!Table32353[[#This Row],[Mức giá theo Quyết định 46/2019/ QĐ-UBND]]*1.3</f>
        <v>3900</v>
      </c>
      <c r="G1332" s="127">
        <v>10500</v>
      </c>
      <c r="H1332" s="536">
        <f>ROUND([1]!Table32353[[#This Row],[Mức giá theo Quyết định 46/2019/ QĐ-UBND]]*1.3,-2)</f>
        <v>3900</v>
      </c>
      <c r="I1332" s="536">
        <f>ROUND([1]!Table32353[[#This Row],[Giá đất ở điều chỉnh, bổ sung]]*0.7,0)</f>
        <v>2730</v>
      </c>
      <c r="J1332" s="373">
        <f>[1]!Table32353[[#This Row],[Giá đất ở điều chỉnh, bổ sung]]/[1]!Table32353[[#This Row],[Mức giá theo Quyết định 46/2019/ QĐ-UBND]]</f>
        <v>1.3</v>
      </c>
      <c r="K1332" s="537"/>
      <c r="L1332" s="537">
        <f>[1]!Table32353[[#This Row],[Giá đất ở điều chỉnh, bổ sung]]/[1]!Table32353[[#This Row],[Mức giá theo Quyết định 46/2019/ QĐ-UBND]]</f>
        <v>1.3</v>
      </c>
      <c r="M1332" s="538"/>
      <c r="N1332" s="184"/>
      <c r="O1332" s="184"/>
      <c r="P1332" s="539"/>
    </row>
    <row r="1333" spans="1:16" x14ac:dyDescent="0.35">
      <c r="A1333" s="159"/>
      <c r="B1333" s="180">
        <v>9</v>
      </c>
      <c r="C1333" s="534" t="s">
        <v>1662</v>
      </c>
      <c r="D1333" s="535"/>
      <c r="E1333" s="380">
        <f>[1]!Table32353[[#This Row],[Mức giá theo Quyết định 46/2019/ QĐ-UBND]]*1.1</f>
        <v>0</v>
      </c>
      <c r="F1333" s="380"/>
      <c r="G1333" s="127"/>
      <c r="H1333" s="536"/>
      <c r="I1333" s="536"/>
      <c r="J1333" s="373"/>
      <c r="K1333" s="537"/>
      <c r="L1333" s="537"/>
      <c r="M1333" s="538"/>
      <c r="N1333" s="184"/>
      <c r="O1333" s="184"/>
      <c r="P1333" s="539"/>
    </row>
    <row r="1334" spans="1:16" ht="31" x14ac:dyDescent="0.35">
      <c r="A1334" s="159"/>
      <c r="B1334" s="180" t="s">
        <v>522</v>
      </c>
      <c r="C1334" s="534" t="s">
        <v>1663</v>
      </c>
      <c r="D1334" s="535">
        <v>5400</v>
      </c>
      <c r="E1334" s="380">
        <f>[1]!Table32353[[#This Row],[Mức giá theo Quyết định 46/2019/ QĐ-UBND]]*1.1</f>
        <v>5940.0000000000009</v>
      </c>
      <c r="F1334" s="380">
        <f>[1]!Table32353[[#This Row],[Mức giá theo Quyết định 46/2019/ QĐ-UBND]]*1.3</f>
        <v>7020</v>
      </c>
      <c r="G1334" s="127">
        <v>18900</v>
      </c>
      <c r="H1334" s="536">
        <f>ROUND([1]!Table32353[[#This Row],[Mức giá theo Quyết định 46/2019/ QĐ-UBND]]*1.3,-2)</f>
        <v>7000</v>
      </c>
      <c r="I1334" s="536">
        <f>ROUND([1]!Table32353[[#This Row],[Giá đất ở điều chỉnh, bổ sung]]*0.7,0)</f>
        <v>4900</v>
      </c>
      <c r="J1334" s="373">
        <f>[1]!Table32353[[#This Row],[Giá đất ở điều chỉnh, bổ sung]]/[1]!Table32353[[#This Row],[Mức giá theo Quyết định 46/2019/ QĐ-UBND]]</f>
        <v>1.2962962962962963</v>
      </c>
      <c r="K1334" s="537"/>
      <c r="L1334" s="537">
        <f>[1]!Table32353[[#This Row],[Giá đất ở điều chỉnh, bổ sung]]/[1]!Table32353[[#This Row],[Mức giá theo Quyết định 46/2019/ QĐ-UBND]]</f>
        <v>1.2962962962962963</v>
      </c>
      <c r="M1334" s="538"/>
      <c r="N1334" s="184"/>
      <c r="O1334" s="184"/>
      <c r="P1334" s="539"/>
    </row>
    <row r="1335" spans="1:16" ht="31" x14ac:dyDescent="0.35">
      <c r="A1335" s="159"/>
      <c r="B1335" s="180" t="s">
        <v>523</v>
      </c>
      <c r="C1335" s="534" t="s">
        <v>1664</v>
      </c>
      <c r="D1335" s="535">
        <v>4200</v>
      </c>
      <c r="E1335" s="380">
        <f>[1]!Table32353[[#This Row],[Mức giá theo Quyết định 46/2019/ QĐ-UBND]]*1.1</f>
        <v>4620</v>
      </c>
      <c r="F1335" s="380">
        <f>[1]!Table32353[[#This Row],[Mức giá theo Quyết định 46/2019/ QĐ-UBND]]*1.3</f>
        <v>5460</v>
      </c>
      <c r="G1335" s="127">
        <v>14700</v>
      </c>
      <c r="H1335" s="536">
        <f>ROUND([1]!Table32353[[#This Row],[Mức giá theo Quyết định 46/2019/ QĐ-UBND]]*1.3,-2)</f>
        <v>5500</v>
      </c>
      <c r="I1335" s="536">
        <f>ROUND([1]!Table32353[[#This Row],[Giá đất ở điều chỉnh, bổ sung]]*0.7,0)</f>
        <v>3850</v>
      </c>
      <c r="J1335" s="373">
        <f>[1]!Table32353[[#This Row],[Giá đất ở điều chỉnh, bổ sung]]/[1]!Table32353[[#This Row],[Mức giá theo Quyết định 46/2019/ QĐ-UBND]]</f>
        <v>1.3095238095238095</v>
      </c>
      <c r="K1335" s="537"/>
      <c r="L1335" s="537">
        <f>[1]!Table32353[[#This Row],[Giá đất ở điều chỉnh, bổ sung]]/[1]!Table32353[[#This Row],[Mức giá theo Quyết định 46/2019/ QĐ-UBND]]</f>
        <v>1.3095238095238095</v>
      </c>
      <c r="M1335" s="538"/>
      <c r="N1335" s="184"/>
      <c r="O1335" s="184"/>
      <c r="P1335" s="539"/>
    </row>
    <row r="1336" spans="1:16" ht="31" x14ac:dyDescent="0.35">
      <c r="A1336" s="159"/>
      <c r="B1336" s="180" t="s">
        <v>665</v>
      </c>
      <c r="C1336" s="534" t="s">
        <v>1665</v>
      </c>
      <c r="D1336" s="535">
        <v>1800</v>
      </c>
      <c r="E1336" s="380">
        <f>[1]!Table32353[[#This Row],[Mức giá theo Quyết định 46/2019/ QĐ-UBND]]*1.1</f>
        <v>1980.0000000000002</v>
      </c>
      <c r="F1336" s="380">
        <f>[1]!Table32353[[#This Row],[Mức giá theo Quyết định 46/2019/ QĐ-UBND]]*1.3</f>
        <v>2340</v>
      </c>
      <c r="G1336" s="127">
        <v>6300</v>
      </c>
      <c r="H1336" s="536">
        <f>ROUND([1]!Table32353[[#This Row],[Mức giá theo Quyết định 46/2019/ QĐ-UBND]]*1.3,-2)</f>
        <v>2300</v>
      </c>
      <c r="I1336" s="536">
        <f>ROUND([1]!Table32353[[#This Row],[Giá đất ở điều chỉnh, bổ sung]]*0.7,0)</f>
        <v>1610</v>
      </c>
      <c r="J1336" s="373">
        <f>[1]!Table32353[[#This Row],[Giá đất ở điều chỉnh, bổ sung]]/[1]!Table32353[[#This Row],[Mức giá theo Quyết định 46/2019/ QĐ-UBND]]</f>
        <v>1.2777777777777777</v>
      </c>
      <c r="K1336" s="537"/>
      <c r="L1336" s="537">
        <f>[1]!Table32353[[#This Row],[Giá đất ở điều chỉnh, bổ sung]]/[1]!Table32353[[#This Row],[Mức giá theo Quyết định 46/2019/ QĐ-UBND]]</f>
        <v>1.2777777777777777</v>
      </c>
      <c r="M1336" s="538"/>
      <c r="N1336" s="184"/>
      <c r="O1336" s="184"/>
      <c r="P1336" s="539"/>
    </row>
    <row r="1337" spans="1:16" x14ac:dyDescent="0.35">
      <c r="A1337" s="159"/>
      <c r="B1337" s="180">
        <v>10</v>
      </c>
      <c r="C1337" s="534" t="s">
        <v>1666</v>
      </c>
      <c r="D1337" s="535">
        <v>2400</v>
      </c>
      <c r="E1337" s="380">
        <f>[1]!Table32353[[#This Row],[Mức giá theo Quyết định 46/2019/ QĐ-UBND]]*1.1</f>
        <v>2640</v>
      </c>
      <c r="F1337" s="380">
        <f>[1]!Table32353[[#This Row],[Mức giá theo Quyết định 46/2019/ QĐ-UBND]]*1.3</f>
        <v>3120</v>
      </c>
      <c r="G1337" s="127">
        <v>8400</v>
      </c>
      <c r="H1337" s="536">
        <f>ROUND([1]!Table32353[[#This Row],[Mức giá theo Quyết định 46/2019/ QĐ-UBND]]*1.3,-2)</f>
        <v>3100</v>
      </c>
      <c r="I1337" s="536">
        <f>ROUND([1]!Table32353[[#This Row],[Giá đất ở điều chỉnh, bổ sung]]*0.7,0)</f>
        <v>2170</v>
      </c>
      <c r="J1337" s="373">
        <f>[1]!Table32353[[#This Row],[Giá đất ở điều chỉnh, bổ sung]]/[1]!Table32353[[#This Row],[Mức giá theo Quyết định 46/2019/ QĐ-UBND]]</f>
        <v>1.2916666666666667</v>
      </c>
      <c r="K1337" s="537"/>
      <c r="L1337" s="537">
        <f>[1]!Table32353[[#This Row],[Giá đất ở điều chỉnh, bổ sung]]/[1]!Table32353[[#This Row],[Mức giá theo Quyết định 46/2019/ QĐ-UBND]]</f>
        <v>1.2916666666666667</v>
      </c>
      <c r="M1337" s="538"/>
      <c r="N1337" s="184"/>
      <c r="O1337" s="184"/>
      <c r="P1337" s="539"/>
    </row>
    <row r="1338" spans="1:16" ht="31" x14ac:dyDescent="0.35">
      <c r="A1338" s="159"/>
      <c r="B1338" s="180">
        <v>11</v>
      </c>
      <c r="C1338" s="534" t="s">
        <v>1667</v>
      </c>
      <c r="D1338" s="535">
        <v>1800</v>
      </c>
      <c r="E1338" s="380">
        <f>[1]!Table32353[[#This Row],[Mức giá theo Quyết định 46/2019/ QĐ-UBND]]*1.1</f>
        <v>1980.0000000000002</v>
      </c>
      <c r="F1338" s="380">
        <f>[1]!Table32353[[#This Row],[Mức giá theo Quyết định 46/2019/ QĐ-UBND]]*1.3</f>
        <v>2340</v>
      </c>
      <c r="G1338" s="127">
        <v>6300</v>
      </c>
      <c r="H1338" s="536">
        <f>ROUND([1]!Table32353[[#This Row],[Mức giá theo Quyết định 46/2019/ QĐ-UBND]]*1.3,-2)</f>
        <v>2300</v>
      </c>
      <c r="I1338" s="536">
        <f>ROUND([1]!Table32353[[#This Row],[Giá đất ở điều chỉnh, bổ sung]]*0.7,0)</f>
        <v>1610</v>
      </c>
      <c r="J1338" s="373">
        <f>[1]!Table32353[[#This Row],[Giá đất ở điều chỉnh, bổ sung]]/[1]!Table32353[[#This Row],[Mức giá theo Quyết định 46/2019/ QĐ-UBND]]</f>
        <v>1.2777777777777777</v>
      </c>
      <c r="K1338" s="537"/>
      <c r="L1338" s="537">
        <f>[1]!Table32353[[#This Row],[Giá đất ở điều chỉnh, bổ sung]]/[1]!Table32353[[#This Row],[Mức giá theo Quyết định 46/2019/ QĐ-UBND]]</f>
        <v>1.2777777777777777</v>
      </c>
      <c r="M1338" s="538"/>
      <c r="N1338" s="184"/>
      <c r="O1338" s="184"/>
      <c r="P1338" s="539"/>
    </row>
    <row r="1339" spans="1:16" ht="46.5" x14ac:dyDescent="0.35">
      <c r="A1339" s="159"/>
      <c r="B1339" s="180">
        <v>12</v>
      </c>
      <c r="C1339" s="534" t="s">
        <v>1668</v>
      </c>
      <c r="D1339" s="535">
        <v>1500</v>
      </c>
      <c r="E1339" s="380">
        <f>[1]!Table32353[[#This Row],[Mức giá theo Quyết định 46/2019/ QĐ-UBND]]*1.1</f>
        <v>1650.0000000000002</v>
      </c>
      <c r="F1339" s="380">
        <f>[1]!Table32353[[#This Row],[Mức giá theo Quyết định 46/2019/ QĐ-UBND]]*1.3</f>
        <v>1950</v>
      </c>
      <c r="G1339" s="127">
        <v>5250</v>
      </c>
      <c r="H1339" s="536">
        <f>ROUND([1]!Table32353[[#This Row],[Mức giá theo Quyết định 46/2019/ QĐ-UBND]]*1.3,-2)</f>
        <v>2000</v>
      </c>
      <c r="I1339" s="536">
        <f>ROUND([1]!Table32353[[#This Row],[Giá đất ở điều chỉnh, bổ sung]]*0.7,0)</f>
        <v>1400</v>
      </c>
      <c r="J1339" s="373">
        <f>[1]!Table32353[[#This Row],[Giá đất ở điều chỉnh, bổ sung]]/[1]!Table32353[[#This Row],[Mức giá theo Quyết định 46/2019/ QĐ-UBND]]</f>
        <v>1.3333333333333333</v>
      </c>
      <c r="K1339" s="537"/>
      <c r="L1339" s="537">
        <f>[1]!Table32353[[#This Row],[Giá đất ở điều chỉnh, bổ sung]]/[1]!Table32353[[#This Row],[Mức giá theo Quyết định 46/2019/ QĐ-UBND]]</f>
        <v>1.3333333333333333</v>
      </c>
      <c r="M1339" s="538"/>
      <c r="N1339" s="154"/>
      <c r="O1339" s="154"/>
      <c r="P1339" s="539"/>
    </row>
    <row r="1340" spans="1:16" ht="45" x14ac:dyDescent="0.35">
      <c r="A1340" s="159"/>
      <c r="B1340" s="392" t="s">
        <v>1669</v>
      </c>
      <c r="C1340" s="529" t="s">
        <v>1670</v>
      </c>
      <c r="D1340" s="530"/>
      <c r="E1340" s="380">
        <f>[1]!Table32353[[#This Row],[Mức giá theo Quyết định 46/2019/ QĐ-UBND]]*1.1</f>
        <v>0</v>
      </c>
      <c r="F1340" s="380"/>
      <c r="G1340" s="127"/>
      <c r="H1340" s="536"/>
      <c r="I1340" s="536"/>
      <c r="J1340" s="373"/>
      <c r="K1340" s="537"/>
      <c r="L1340" s="537"/>
      <c r="M1340" s="532"/>
      <c r="N1340" s="184"/>
      <c r="O1340" s="184"/>
      <c r="P1340" s="533"/>
    </row>
    <row r="1341" spans="1:16" ht="31" x14ac:dyDescent="0.35">
      <c r="A1341" s="159"/>
      <c r="B1341" s="180">
        <v>1</v>
      </c>
      <c r="C1341" s="534" t="s">
        <v>1671</v>
      </c>
      <c r="D1341" s="535">
        <v>6000</v>
      </c>
      <c r="E1341" s="380">
        <f>[1]!Table32353[[#This Row],[Mức giá theo Quyết định 46/2019/ QĐ-UBND]]*1.1</f>
        <v>6600.0000000000009</v>
      </c>
      <c r="F1341" s="380">
        <f>[1]!Table32353[[#This Row],[Mức giá theo Quyết định 46/2019/ QĐ-UBND]]*1.3</f>
        <v>7800</v>
      </c>
      <c r="G1341" s="127">
        <v>24000</v>
      </c>
      <c r="H1341" s="536">
        <f>ROUND([1]!Table32353[[#This Row],[Mức giá theo Quyết định 46/2019/ QĐ-UBND]]*1.3,-2)</f>
        <v>7800</v>
      </c>
      <c r="I1341" s="536">
        <f>ROUND([1]!Table32353[[#This Row],[Giá đất ở điều chỉnh, bổ sung]]*0.7,0)</f>
        <v>5460</v>
      </c>
      <c r="J1341" s="373">
        <f>[1]!Table32353[[#This Row],[Giá đất ở điều chỉnh, bổ sung]]/[1]!Table32353[[#This Row],[Mức giá theo Quyết định 46/2019/ QĐ-UBND]]</f>
        <v>1.3</v>
      </c>
      <c r="K1341" s="537"/>
      <c r="L1341" s="537">
        <f>[1]!Table32353[[#This Row],[Giá đất ở điều chỉnh, bổ sung]]/[1]!Table32353[[#This Row],[Mức giá theo Quyết định 46/2019/ QĐ-UBND]]</f>
        <v>1.3</v>
      </c>
      <c r="M1341" s="538"/>
      <c r="N1341" s="184"/>
      <c r="O1341" s="184"/>
      <c r="P1341" s="539"/>
    </row>
    <row r="1342" spans="1:16" ht="31" x14ac:dyDescent="0.35">
      <c r="A1342" s="159"/>
      <c r="B1342" s="180">
        <v>2</v>
      </c>
      <c r="C1342" s="534" t="s">
        <v>1672</v>
      </c>
      <c r="D1342" s="535">
        <v>7799.9999999999991</v>
      </c>
      <c r="E1342" s="380">
        <f>[1]!Table32353[[#This Row],[Mức giá theo Quyết định 46/2019/ QĐ-UBND]]*1.1</f>
        <v>8580</v>
      </c>
      <c r="F1342" s="380">
        <f>[1]!Table32353[[#This Row],[Mức giá theo Quyết định 46/2019/ QĐ-UBND]]*1.3</f>
        <v>10140</v>
      </c>
      <c r="G1342" s="127">
        <v>31200</v>
      </c>
      <c r="H1342" s="536">
        <f>ROUND([1]!Table32353[[#This Row],[Mức giá theo Quyết định 46/2019/ QĐ-UBND]]*1.3,-2)</f>
        <v>10100</v>
      </c>
      <c r="I1342" s="536">
        <f>ROUND([1]!Table32353[[#This Row],[Giá đất ở điều chỉnh, bổ sung]]*0.7,0)</f>
        <v>7070</v>
      </c>
      <c r="J1342" s="373">
        <f>[1]!Table32353[[#This Row],[Giá đất ở điều chỉnh, bổ sung]]/[1]!Table32353[[#This Row],[Mức giá theo Quyết định 46/2019/ QĐ-UBND]]</f>
        <v>1.2948717948717949</v>
      </c>
      <c r="K1342" s="537"/>
      <c r="L1342" s="537">
        <f>[1]!Table32353[[#This Row],[Giá đất ở điều chỉnh, bổ sung]]/[1]!Table32353[[#This Row],[Mức giá theo Quyết định 46/2019/ QĐ-UBND]]</f>
        <v>1.2948717948717949</v>
      </c>
      <c r="M1342" s="538"/>
      <c r="N1342" s="184"/>
      <c r="O1342" s="184"/>
      <c r="P1342" s="539"/>
    </row>
    <row r="1343" spans="1:16" x14ac:dyDescent="0.35">
      <c r="A1343" s="159"/>
      <c r="B1343" s="180">
        <v>3</v>
      </c>
      <c r="C1343" s="534" t="s">
        <v>1673</v>
      </c>
      <c r="D1343" s="535">
        <v>4800</v>
      </c>
      <c r="E1343" s="380">
        <f>[1]!Table32353[[#This Row],[Mức giá theo Quyết định 46/2019/ QĐ-UBND]]*1.1</f>
        <v>5280</v>
      </c>
      <c r="F1343" s="380">
        <f>[1]!Table32353[[#This Row],[Mức giá theo Quyết định 46/2019/ QĐ-UBND]]*1.3</f>
        <v>6240</v>
      </c>
      <c r="G1343" s="127">
        <v>19200</v>
      </c>
      <c r="H1343" s="536">
        <f>ROUND([1]!Table32353[[#This Row],[Mức giá theo Quyết định 46/2019/ QĐ-UBND]]*1.3,-2)</f>
        <v>6200</v>
      </c>
      <c r="I1343" s="536">
        <f>ROUND([1]!Table32353[[#This Row],[Giá đất ở điều chỉnh, bổ sung]]*0.7,0)</f>
        <v>4340</v>
      </c>
      <c r="J1343" s="373">
        <f>[1]!Table32353[[#This Row],[Giá đất ở điều chỉnh, bổ sung]]/[1]!Table32353[[#This Row],[Mức giá theo Quyết định 46/2019/ QĐ-UBND]]</f>
        <v>1.2916666666666667</v>
      </c>
      <c r="K1343" s="537"/>
      <c r="L1343" s="537">
        <f>[1]!Table32353[[#This Row],[Giá đất ở điều chỉnh, bổ sung]]/[1]!Table32353[[#This Row],[Mức giá theo Quyết định 46/2019/ QĐ-UBND]]</f>
        <v>1.2916666666666667</v>
      </c>
      <c r="M1343" s="538"/>
      <c r="N1343" s="184"/>
      <c r="O1343" s="184"/>
      <c r="P1343" s="539"/>
    </row>
    <row r="1344" spans="1:16" x14ac:dyDescent="0.35">
      <c r="A1344" s="159"/>
      <c r="B1344" s="180">
        <v>4</v>
      </c>
      <c r="C1344" s="534" t="s">
        <v>1674</v>
      </c>
      <c r="D1344" s="535">
        <v>4200</v>
      </c>
      <c r="E1344" s="380">
        <f>[1]!Table32353[[#This Row],[Mức giá theo Quyết định 46/2019/ QĐ-UBND]]*1.1</f>
        <v>4620</v>
      </c>
      <c r="F1344" s="380">
        <f>[1]!Table32353[[#This Row],[Mức giá theo Quyết định 46/2019/ QĐ-UBND]]*1.3</f>
        <v>5460</v>
      </c>
      <c r="G1344" s="127">
        <v>16800</v>
      </c>
      <c r="H1344" s="536">
        <f>ROUND([1]!Table32353[[#This Row],[Mức giá theo Quyết định 46/2019/ QĐ-UBND]]*1.3,-2)</f>
        <v>5500</v>
      </c>
      <c r="I1344" s="536">
        <f>ROUND([1]!Table32353[[#This Row],[Giá đất ở điều chỉnh, bổ sung]]*0.7,0)</f>
        <v>3850</v>
      </c>
      <c r="J1344" s="373">
        <f>[1]!Table32353[[#This Row],[Giá đất ở điều chỉnh, bổ sung]]/[1]!Table32353[[#This Row],[Mức giá theo Quyết định 46/2019/ QĐ-UBND]]</f>
        <v>1.3095238095238095</v>
      </c>
      <c r="K1344" s="537"/>
      <c r="L1344" s="537">
        <f>[1]!Table32353[[#This Row],[Giá đất ở điều chỉnh, bổ sung]]/[1]!Table32353[[#This Row],[Mức giá theo Quyết định 46/2019/ QĐ-UBND]]</f>
        <v>1.3095238095238095</v>
      </c>
      <c r="M1344" s="538"/>
      <c r="N1344" s="184"/>
      <c r="O1344" s="184"/>
      <c r="P1344" s="539"/>
    </row>
    <row r="1345" spans="1:16" x14ac:dyDescent="0.35">
      <c r="A1345" s="159"/>
      <c r="B1345" s="180">
        <v>5</v>
      </c>
      <c r="C1345" s="534" t="s">
        <v>1675</v>
      </c>
      <c r="D1345" s="535">
        <v>5400</v>
      </c>
      <c r="E1345" s="380">
        <f>[1]!Table32353[[#This Row],[Mức giá theo Quyết định 46/2019/ QĐ-UBND]]*1.1</f>
        <v>5940.0000000000009</v>
      </c>
      <c r="F1345" s="380">
        <f>[1]!Table32353[[#This Row],[Mức giá theo Quyết định 46/2019/ QĐ-UBND]]*1.3</f>
        <v>7020</v>
      </c>
      <c r="G1345" s="127">
        <v>21600</v>
      </c>
      <c r="H1345" s="536">
        <f>ROUND([1]!Table32353[[#This Row],[Mức giá theo Quyết định 46/2019/ QĐ-UBND]]*1.3,-2)</f>
        <v>7000</v>
      </c>
      <c r="I1345" s="536">
        <f>ROUND([1]!Table32353[[#This Row],[Giá đất ở điều chỉnh, bổ sung]]*0.7,0)</f>
        <v>4900</v>
      </c>
      <c r="J1345" s="373">
        <f>[1]!Table32353[[#This Row],[Giá đất ở điều chỉnh, bổ sung]]/[1]!Table32353[[#This Row],[Mức giá theo Quyết định 46/2019/ QĐ-UBND]]</f>
        <v>1.2962962962962963</v>
      </c>
      <c r="K1345" s="537"/>
      <c r="L1345" s="537">
        <f>[1]!Table32353[[#This Row],[Giá đất ở điều chỉnh, bổ sung]]/[1]!Table32353[[#This Row],[Mức giá theo Quyết định 46/2019/ QĐ-UBND]]</f>
        <v>1.2962962962962963</v>
      </c>
      <c r="M1345" s="538"/>
      <c r="N1345" s="184"/>
      <c r="O1345" s="184"/>
      <c r="P1345" s="539"/>
    </row>
    <row r="1346" spans="1:16" ht="31" x14ac:dyDescent="0.35">
      <c r="A1346" s="159"/>
      <c r="B1346" s="180">
        <v>6</v>
      </c>
      <c r="C1346" s="534" t="s">
        <v>1676</v>
      </c>
      <c r="D1346" s="535">
        <v>2400</v>
      </c>
      <c r="E1346" s="380">
        <f>[1]!Table32353[[#This Row],[Mức giá theo Quyết định 46/2019/ QĐ-UBND]]*1.1</f>
        <v>2640</v>
      </c>
      <c r="F1346" s="380">
        <f>[1]!Table32353[[#This Row],[Mức giá theo Quyết định 46/2019/ QĐ-UBND]]*1.3</f>
        <v>3120</v>
      </c>
      <c r="G1346" s="127">
        <v>9600</v>
      </c>
      <c r="H1346" s="536">
        <f>ROUND([1]!Table32353[[#This Row],[Mức giá theo Quyết định 46/2019/ QĐ-UBND]]*1.3,-2)</f>
        <v>3100</v>
      </c>
      <c r="I1346" s="536">
        <f>ROUND([1]!Table32353[[#This Row],[Giá đất ở điều chỉnh, bổ sung]]*0.7,0)</f>
        <v>2170</v>
      </c>
      <c r="J1346" s="373">
        <f>[1]!Table32353[[#This Row],[Giá đất ở điều chỉnh, bổ sung]]/[1]!Table32353[[#This Row],[Mức giá theo Quyết định 46/2019/ QĐ-UBND]]</f>
        <v>1.2916666666666667</v>
      </c>
      <c r="K1346" s="537"/>
      <c r="L1346" s="537">
        <f>[1]!Table32353[[#This Row],[Giá đất ở điều chỉnh, bổ sung]]/[1]!Table32353[[#This Row],[Mức giá theo Quyết định 46/2019/ QĐ-UBND]]</f>
        <v>1.2916666666666667</v>
      </c>
      <c r="M1346" s="538"/>
      <c r="N1346" s="184"/>
      <c r="O1346" s="184"/>
      <c r="P1346" s="539"/>
    </row>
    <row r="1347" spans="1:16" x14ac:dyDescent="0.35">
      <c r="A1347" s="159"/>
      <c r="B1347" s="180">
        <v>7</v>
      </c>
      <c r="C1347" s="534" t="s">
        <v>1677</v>
      </c>
      <c r="D1347" s="535">
        <v>1800</v>
      </c>
      <c r="E1347" s="380">
        <f>[1]!Table32353[[#This Row],[Mức giá theo Quyết định 46/2019/ QĐ-UBND]]*1.1</f>
        <v>1980.0000000000002</v>
      </c>
      <c r="F1347" s="380">
        <f>[1]!Table32353[[#This Row],[Mức giá theo Quyết định 46/2019/ QĐ-UBND]]*1.3</f>
        <v>2340</v>
      </c>
      <c r="G1347" s="127">
        <v>7200</v>
      </c>
      <c r="H1347" s="536">
        <f>ROUND([1]!Table32353[[#This Row],[Mức giá theo Quyết định 46/2019/ QĐ-UBND]]*1.3,-2)</f>
        <v>2300</v>
      </c>
      <c r="I1347" s="536">
        <f>ROUND([1]!Table32353[[#This Row],[Giá đất ở điều chỉnh, bổ sung]]*0.7,0)</f>
        <v>1610</v>
      </c>
      <c r="J1347" s="373">
        <f>[1]!Table32353[[#This Row],[Giá đất ở điều chỉnh, bổ sung]]/[1]!Table32353[[#This Row],[Mức giá theo Quyết định 46/2019/ QĐ-UBND]]</f>
        <v>1.2777777777777777</v>
      </c>
      <c r="K1347" s="537"/>
      <c r="L1347" s="537">
        <f>[1]!Table32353[[#This Row],[Giá đất ở điều chỉnh, bổ sung]]/[1]!Table32353[[#This Row],[Mức giá theo Quyết định 46/2019/ QĐ-UBND]]</f>
        <v>1.2777777777777777</v>
      </c>
      <c r="M1347" s="538"/>
      <c r="N1347" s="184"/>
      <c r="O1347" s="184"/>
      <c r="P1347" s="539"/>
    </row>
    <row r="1348" spans="1:16" x14ac:dyDescent="0.35">
      <c r="A1348" s="159"/>
      <c r="B1348" s="180"/>
      <c r="C1348" s="529" t="s">
        <v>16</v>
      </c>
      <c r="D1348" s="530"/>
      <c r="E1348" s="380">
        <f>[1]!Table32353[[#This Row],[Mức giá theo Quyết định 46/2019/ QĐ-UBND]]*1.1</f>
        <v>0</v>
      </c>
      <c r="F1348" s="380"/>
      <c r="G1348" s="127"/>
      <c r="H1348" s="536"/>
      <c r="I1348" s="536"/>
      <c r="J1348" s="373"/>
      <c r="K1348" s="537"/>
      <c r="L1348" s="537"/>
      <c r="M1348" s="538"/>
      <c r="N1348" s="184"/>
      <c r="O1348" s="184"/>
      <c r="P1348" s="539"/>
    </row>
    <row r="1349" spans="1:16" ht="28" x14ac:dyDescent="0.35">
      <c r="A1349" s="159"/>
      <c r="B1349" s="180">
        <v>1</v>
      </c>
      <c r="C1349" s="534" t="s">
        <v>1678</v>
      </c>
      <c r="D1349" s="535">
        <v>2400</v>
      </c>
      <c r="E1349" s="380">
        <f>[1]!Table32353[[#This Row],[Mức giá theo Quyết định 46/2019/ QĐ-UBND]]*1.1</f>
        <v>2640</v>
      </c>
      <c r="F1349" s="380">
        <f>[1]!Table32353[[#This Row],[Mức giá theo Quyết định 46/2019/ QĐ-UBND]]*1.3</f>
        <v>3120</v>
      </c>
      <c r="G1349" s="127">
        <v>9600</v>
      </c>
      <c r="H1349" s="536">
        <f>ROUND([1]!Table32353[[#This Row],[Mức giá theo Quyết định 46/2019/ QĐ-UBND]]*1.3,-2)</f>
        <v>3100</v>
      </c>
      <c r="I1349" s="536">
        <f>ROUND([1]!Table32353[[#This Row],[Giá đất ở điều chỉnh, bổ sung]]*0.7,0)</f>
        <v>2170</v>
      </c>
      <c r="J1349" s="373">
        <f>[1]!Table32353[[#This Row],[Giá đất ở điều chỉnh, bổ sung]]/[1]!Table32353[[#This Row],[Mức giá theo Quyết định 46/2019/ QĐ-UBND]]</f>
        <v>1.2916666666666667</v>
      </c>
      <c r="K1349" s="537"/>
      <c r="L1349" s="537">
        <f>[1]!Table32353[[#This Row],[Giá đất ở điều chỉnh, bổ sung]]/[1]!Table32353[[#This Row],[Mức giá theo Quyết định 46/2019/ QĐ-UBND]]</f>
        <v>1.2916666666666667</v>
      </c>
      <c r="M1349" s="538" t="s">
        <v>1679</v>
      </c>
      <c r="N1349" s="184"/>
      <c r="O1349" s="184"/>
      <c r="P1349" s="539" t="s">
        <v>5483</v>
      </c>
    </row>
    <row r="1350" spans="1:16" ht="28" x14ac:dyDescent="0.35">
      <c r="A1350" s="159"/>
      <c r="B1350" s="180">
        <v>2</v>
      </c>
      <c r="C1350" s="534" t="s">
        <v>1680</v>
      </c>
      <c r="D1350" s="535"/>
      <c r="E1350" s="380">
        <f>[1]!Table32353[[#This Row],[Mức giá theo Quyết định 46/2019/ QĐ-UBND]]*1.1</f>
        <v>0</v>
      </c>
      <c r="F1350" s="380"/>
      <c r="G1350" s="127"/>
      <c r="H1350" s="536"/>
      <c r="I1350" s="536"/>
      <c r="J1350" s="373"/>
      <c r="K1350" s="537"/>
      <c r="L1350" s="537"/>
      <c r="M1350" s="538" t="s">
        <v>1681</v>
      </c>
      <c r="N1350" s="184"/>
      <c r="O1350" s="184"/>
      <c r="P1350" s="539" t="s">
        <v>5484</v>
      </c>
    </row>
    <row r="1351" spans="1:16" x14ac:dyDescent="0.35">
      <c r="A1351" s="159"/>
      <c r="B1351" s="180" t="s">
        <v>74</v>
      </c>
      <c r="C1351" s="534" t="s">
        <v>1682</v>
      </c>
      <c r="D1351" s="535">
        <v>2400</v>
      </c>
      <c r="E1351" s="380">
        <f>[1]!Table32353[[#This Row],[Mức giá theo Quyết định 46/2019/ QĐ-UBND]]*1.1</f>
        <v>2640</v>
      </c>
      <c r="F1351" s="380">
        <f>[1]!Table32353[[#This Row],[Mức giá theo Quyết định 46/2019/ QĐ-UBND]]*1.3</f>
        <v>3120</v>
      </c>
      <c r="G1351" s="127">
        <v>9600</v>
      </c>
      <c r="H1351" s="536">
        <f>ROUND([1]!Table32353[[#This Row],[Mức giá theo Quyết định 46/2019/ QĐ-UBND]]*1.3,-2)</f>
        <v>3100</v>
      </c>
      <c r="I1351" s="536">
        <f>ROUND([1]!Table32353[[#This Row],[Giá đất ở điều chỉnh, bổ sung]]*0.7,0)</f>
        <v>2170</v>
      </c>
      <c r="J1351" s="373">
        <f>[1]!Table32353[[#This Row],[Giá đất ở điều chỉnh, bổ sung]]/[1]!Table32353[[#This Row],[Mức giá theo Quyết định 46/2019/ QĐ-UBND]]</f>
        <v>1.2916666666666667</v>
      </c>
      <c r="K1351" s="537"/>
      <c r="L1351" s="537">
        <f>[1]!Table32353[[#This Row],[Giá đất ở điều chỉnh, bổ sung]]/[1]!Table32353[[#This Row],[Mức giá theo Quyết định 46/2019/ QĐ-UBND]]</f>
        <v>1.2916666666666667</v>
      </c>
      <c r="M1351" s="538"/>
      <c r="N1351" s="184"/>
      <c r="O1351" s="184"/>
      <c r="P1351" s="539"/>
    </row>
    <row r="1352" spans="1:16" x14ac:dyDescent="0.35">
      <c r="A1352" s="159"/>
      <c r="B1352" s="180" t="s">
        <v>76</v>
      </c>
      <c r="C1352" s="534" t="s">
        <v>1683</v>
      </c>
      <c r="D1352" s="535">
        <v>2200</v>
      </c>
      <c r="E1352" s="380">
        <f>[1]!Table32353[[#This Row],[Mức giá theo Quyết định 46/2019/ QĐ-UBND]]*1.1</f>
        <v>2420</v>
      </c>
      <c r="F1352" s="380">
        <f>[1]!Table32353[[#This Row],[Mức giá theo Quyết định 46/2019/ QĐ-UBND]]*1.3</f>
        <v>2860</v>
      </c>
      <c r="G1352" s="127">
        <v>8800</v>
      </c>
      <c r="H1352" s="536">
        <f>ROUND([1]!Table32353[[#This Row],[Mức giá theo Quyết định 46/2019/ QĐ-UBND]]*1.3,-2)</f>
        <v>2900</v>
      </c>
      <c r="I1352" s="536">
        <f>ROUND([1]!Table32353[[#This Row],[Giá đất ở điều chỉnh, bổ sung]]*0.7,0)</f>
        <v>2030</v>
      </c>
      <c r="J1352" s="373">
        <f>[1]!Table32353[[#This Row],[Giá đất ở điều chỉnh, bổ sung]]/[1]!Table32353[[#This Row],[Mức giá theo Quyết định 46/2019/ QĐ-UBND]]</f>
        <v>1.3181818181818181</v>
      </c>
      <c r="K1352" s="537"/>
      <c r="L1352" s="537">
        <f>[1]!Table32353[[#This Row],[Giá đất ở điều chỉnh, bổ sung]]/[1]!Table32353[[#This Row],[Mức giá theo Quyết định 46/2019/ QĐ-UBND]]</f>
        <v>1.3181818181818181</v>
      </c>
      <c r="M1352" s="538"/>
      <c r="N1352" s="184"/>
      <c r="O1352" s="184"/>
      <c r="P1352" s="539"/>
    </row>
    <row r="1353" spans="1:16" ht="31" x14ac:dyDescent="0.35">
      <c r="A1353" s="159"/>
      <c r="B1353" s="180" t="s">
        <v>78</v>
      </c>
      <c r="C1353" s="534" t="s">
        <v>1684</v>
      </c>
      <c r="D1353" s="535">
        <v>1500</v>
      </c>
      <c r="E1353" s="380">
        <f>[1]!Table32353[[#This Row],[Mức giá theo Quyết định 46/2019/ QĐ-UBND]]*1.1</f>
        <v>1650.0000000000002</v>
      </c>
      <c r="F1353" s="380">
        <f>[1]!Table32353[[#This Row],[Mức giá theo Quyết định 46/2019/ QĐ-UBND]]*1.3</f>
        <v>1950</v>
      </c>
      <c r="G1353" s="127">
        <v>6000</v>
      </c>
      <c r="H1353" s="536">
        <f>ROUND([1]!Table32353[[#This Row],[Mức giá theo Quyết định 46/2019/ QĐ-UBND]]*1.3,-2)</f>
        <v>2000</v>
      </c>
      <c r="I1353" s="536">
        <f>ROUND([1]!Table32353[[#This Row],[Giá đất ở điều chỉnh, bổ sung]]*0.7,0)</f>
        <v>1400</v>
      </c>
      <c r="J1353" s="373">
        <f>[1]!Table32353[[#This Row],[Giá đất ở điều chỉnh, bổ sung]]/[1]!Table32353[[#This Row],[Mức giá theo Quyết định 46/2019/ QĐ-UBND]]</f>
        <v>1.3333333333333333</v>
      </c>
      <c r="K1353" s="537"/>
      <c r="L1353" s="537">
        <f>[1]!Table32353[[#This Row],[Giá đất ở điều chỉnh, bổ sung]]/[1]!Table32353[[#This Row],[Mức giá theo Quyết định 46/2019/ QĐ-UBND]]</f>
        <v>1.3333333333333333</v>
      </c>
      <c r="M1353" s="538"/>
      <c r="N1353" s="184"/>
      <c r="O1353" s="184"/>
      <c r="P1353" s="539"/>
    </row>
    <row r="1354" spans="1:16" ht="31" x14ac:dyDescent="0.35">
      <c r="A1354" s="159"/>
      <c r="B1354" s="180">
        <v>3</v>
      </c>
      <c r="C1354" s="534" t="s">
        <v>1685</v>
      </c>
      <c r="D1354" s="535">
        <v>3600</v>
      </c>
      <c r="E1354" s="380">
        <f>[1]!Table32353[[#This Row],[Mức giá theo Quyết định 46/2019/ QĐ-UBND]]*1.1</f>
        <v>3960.0000000000005</v>
      </c>
      <c r="F1354" s="380">
        <f>[1]!Table32353[[#This Row],[Mức giá theo Quyết định 46/2019/ QĐ-UBND]]*1.3</f>
        <v>4680</v>
      </c>
      <c r="G1354" s="127">
        <v>14400</v>
      </c>
      <c r="H1354" s="536">
        <f>ROUND([1]!Table32353[[#This Row],[Mức giá theo Quyết định 46/2019/ QĐ-UBND]]*1.3,-2)</f>
        <v>4700</v>
      </c>
      <c r="I1354" s="536">
        <f>ROUND([1]!Table32353[[#This Row],[Giá đất ở điều chỉnh, bổ sung]]*0.7,0)</f>
        <v>3290</v>
      </c>
      <c r="J1354" s="373">
        <f>[1]!Table32353[[#This Row],[Giá đất ở điều chỉnh, bổ sung]]/[1]!Table32353[[#This Row],[Mức giá theo Quyết định 46/2019/ QĐ-UBND]]</f>
        <v>1.3055555555555556</v>
      </c>
      <c r="K1354" s="537"/>
      <c r="L1354" s="537">
        <f>[1]!Table32353[[#This Row],[Giá đất ở điều chỉnh, bổ sung]]/[1]!Table32353[[#This Row],[Mức giá theo Quyết định 46/2019/ QĐ-UBND]]</f>
        <v>1.3055555555555556</v>
      </c>
      <c r="M1354" s="538"/>
      <c r="N1354" s="184"/>
      <c r="O1354" s="184"/>
      <c r="P1354" s="539"/>
    </row>
    <row r="1355" spans="1:16" ht="31" x14ac:dyDescent="0.35">
      <c r="A1355" s="159"/>
      <c r="B1355" s="180" t="s">
        <v>83</v>
      </c>
      <c r="C1355" s="534" t="s">
        <v>1686</v>
      </c>
      <c r="D1355" s="535">
        <v>1500</v>
      </c>
      <c r="E1355" s="380">
        <f>[1]!Table32353[[#This Row],[Mức giá theo Quyết định 46/2019/ QĐ-UBND]]*1.1</f>
        <v>1650.0000000000002</v>
      </c>
      <c r="F1355" s="380">
        <f>[1]!Table32353[[#This Row],[Mức giá theo Quyết định 46/2019/ QĐ-UBND]]*1.3</f>
        <v>1950</v>
      </c>
      <c r="G1355" s="127">
        <v>6000</v>
      </c>
      <c r="H1355" s="536">
        <f>ROUND([1]!Table32353[[#This Row],[Mức giá theo Quyết định 46/2019/ QĐ-UBND]]*1.3,-2)</f>
        <v>2000</v>
      </c>
      <c r="I1355" s="536">
        <f>ROUND([1]!Table32353[[#This Row],[Giá đất ở điều chỉnh, bổ sung]]*0.7,0)</f>
        <v>1400</v>
      </c>
      <c r="J1355" s="373">
        <f>[1]!Table32353[[#This Row],[Giá đất ở điều chỉnh, bổ sung]]/[1]!Table32353[[#This Row],[Mức giá theo Quyết định 46/2019/ QĐ-UBND]]</f>
        <v>1.3333333333333333</v>
      </c>
      <c r="K1355" s="537"/>
      <c r="L1355" s="537">
        <f>[1]!Table32353[[#This Row],[Giá đất ở điều chỉnh, bổ sung]]/[1]!Table32353[[#This Row],[Mức giá theo Quyết định 46/2019/ QĐ-UBND]]</f>
        <v>1.3333333333333333</v>
      </c>
      <c r="M1355" s="538"/>
      <c r="N1355" s="184"/>
      <c r="O1355" s="184"/>
      <c r="P1355" s="539"/>
    </row>
    <row r="1356" spans="1:16" x14ac:dyDescent="0.35">
      <c r="A1356" s="159"/>
      <c r="B1356" s="180">
        <v>4</v>
      </c>
      <c r="C1356" s="534" t="s">
        <v>1687</v>
      </c>
      <c r="D1356" s="535"/>
      <c r="E1356" s="380">
        <f>[1]!Table32353[[#This Row],[Mức giá theo Quyết định 46/2019/ QĐ-UBND]]*1.1</f>
        <v>0</v>
      </c>
      <c r="F1356" s="380"/>
      <c r="G1356" s="127"/>
      <c r="H1356" s="536"/>
      <c r="I1356" s="536"/>
      <c r="J1356" s="373"/>
      <c r="K1356" s="537"/>
      <c r="L1356" s="537"/>
      <c r="M1356" s="538"/>
      <c r="N1356" s="184"/>
      <c r="O1356" s="184"/>
      <c r="P1356" s="539"/>
    </row>
    <row r="1357" spans="1:16" x14ac:dyDescent="0.35">
      <c r="A1357" s="159"/>
      <c r="B1357" s="180" t="s">
        <v>31</v>
      </c>
      <c r="C1357" s="534" t="s">
        <v>1688</v>
      </c>
      <c r="D1357" s="535">
        <v>4200</v>
      </c>
      <c r="E1357" s="380">
        <f>[1]!Table32353[[#This Row],[Mức giá theo Quyết định 46/2019/ QĐ-UBND]]*1.1</f>
        <v>4620</v>
      </c>
      <c r="F1357" s="380">
        <f>[1]!Table32353[[#This Row],[Mức giá theo Quyết định 46/2019/ QĐ-UBND]]*1.3</f>
        <v>5460</v>
      </c>
      <c r="G1357" s="127">
        <v>16800</v>
      </c>
      <c r="H1357" s="536">
        <f>ROUND([1]!Table32353[[#This Row],[Mức giá theo Quyết định 46/2019/ QĐ-UBND]]*1.3,-2)</f>
        <v>5500</v>
      </c>
      <c r="I1357" s="536">
        <f>ROUND([1]!Table32353[[#This Row],[Giá đất ở điều chỉnh, bổ sung]]*0.7,0)</f>
        <v>3850</v>
      </c>
      <c r="J1357" s="373">
        <f>[1]!Table32353[[#This Row],[Giá đất ở điều chỉnh, bổ sung]]/[1]!Table32353[[#This Row],[Mức giá theo Quyết định 46/2019/ QĐ-UBND]]</f>
        <v>1.3095238095238095</v>
      </c>
      <c r="K1357" s="537"/>
      <c r="L1357" s="537">
        <f>[1]!Table32353[[#This Row],[Giá đất ở điều chỉnh, bổ sung]]/[1]!Table32353[[#This Row],[Mức giá theo Quyết định 46/2019/ QĐ-UBND]]</f>
        <v>1.3095238095238095</v>
      </c>
      <c r="M1357" s="538"/>
      <c r="N1357" s="184"/>
      <c r="O1357" s="184"/>
      <c r="P1357" s="539"/>
    </row>
    <row r="1358" spans="1:16" x14ac:dyDescent="0.35">
      <c r="A1358" s="159"/>
      <c r="B1358" s="180" t="s">
        <v>34</v>
      </c>
      <c r="C1358" s="534" t="s">
        <v>1689</v>
      </c>
      <c r="D1358" s="535">
        <v>3000</v>
      </c>
      <c r="E1358" s="380">
        <f>[1]!Table32353[[#This Row],[Mức giá theo Quyết định 46/2019/ QĐ-UBND]]*1.1</f>
        <v>3300.0000000000005</v>
      </c>
      <c r="F1358" s="380">
        <f>[1]!Table32353[[#This Row],[Mức giá theo Quyết định 46/2019/ QĐ-UBND]]*1.3</f>
        <v>3900</v>
      </c>
      <c r="G1358" s="127">
        <v>12000</v>
      </c>
      <c r="H1358" s="536">
        <f>ROUND([1]!Table32353[[#This Row],[Mức giá theo Quyết định 46/2019/ QĐ-UBND]]*1.3,-2)</f>
        <v>3900</v>
      </c>
      <c r="I1358" s="536">
        <f>ROUND([1]!Table32353[[#This Row],[Giá đất ở điều chỉnh, bổ sung]]*0.7,0)</f>
        <v>2730</v>
      </c>
      <c r="J1358" s="373">
        <f>[1]!Table32353[[#This Row],[Giá đất ở điều chỉnh, bổ sung]]/[1]!Table32353[[#This Row],[Mức giá theo Quyết định 46/2019/ QĐ-UBND]]</f>
        <v>1.3</v>
      </c>
      <c r="K1358" s="537"/>
      <c r="L1358" s="537">
        <f>[1]!Table32353[[#This Row],[Giá đất ở điều chỉnh, bổ sung]]/[1]!Table32353[[#This Row],[Mức giá theo Quyết định 46/2019/ QĐ-UBND]]</f>
        <v>1.3</v>
      </c>
      <c r="M1358" s="538"/>
      <c r="N1358" s="184"/>
      <c r="O1358" s="184"/>
      <c r="P1358" s="539"/>
    </row>
    <row r="1359" spans="1:16" x14ac:dyDescent="0.35">
      <c r="A1359" s="159"/>
      <c r="B1359" s="180" t="s">
        <v>578</v>
      </c>
      <c r="C1359" s="534" t="s">
        <v>1690</v>
      </c>
      <c r="D1359" s="535">
        <v>2300</v>
      </c>
      <c r="E1359" s="380">
        <f>[1]!Table32353[[#This Row],[Mức giá theo Quyết định 46/2019/ QĐ-UBND]]*1.1</f>
        <v>2530</v>
      </c>
      <c r="F1359" s="380">
        <f>[1]!Table32353[[#This Row],[Mức giá theo Quyết định 46/2019/ QĐ-UBND]]*1.3</f>
        <v>2990</v>
      </c>
      <c r="G1359" s="127">
        <v>9200</v>
      </c>
      <c r="H1359" s="536">
        <f>ROUND([1]!Table32353[[#This Row],[Mức giá theo Quyết định 46/2019/ QĐ-UBND]]*1.3,-2)</f>
        <v>3000</v>
      </c>
      <c r="I1359" s="536">
        <f>ROUND([1]!Table32353[[#This Row],[Giá đất ở điều chỉnh, bổ sung]]*0.7,0)</f>
        <v>2100</v>
      </c>
      <c r="J1359" s="373">
        <f>[1]!Table32353[[#This Row],[Giá đất ở điều chỉnh, bổ sung]]/[1]!Table32353[[#This Row],[Mức giá theo Quyết định 46/2019/ QĐ-UBND]]</f>
        <v>1.3043478260869565</v>
      </c>
      <c r="K1359" s="537"/>
      <c r="L1359" s="537">
        <f>[1]!Table32353[[#This Row],[Giá đất ở điều chỉnh, bổ sung]]/[1]!Table32353[[#This Row],[Mức giá theo Quyết định 46/2019/ QĐ-UBND]]</f>
        <v>1.3043478260869565</v>
      </c>
      <c r="M1359" s="538"/>
      <c r="N1359" s="184"/>
      <c r="O1359" s="184"/>
      <c r="P1359" s="539"/>
    </row>
    <row r="1360" spans="1:16" x14ac:dyDescent="0.35">
      <c r="A1360" s="159"/>
      <c r="B1360" s="180" t="s">
        <v>1691</v>
      </c>
      <c r="C1360" s="534" t="s">
        <v>1692</v>
      </c>
      <c r="D1360" s="535">
        <v>1500</v>
      </c>
      <c r="E1360" s="380">
        <f>[1]!Table32353[[#This Row],[Mức giá theo Quyết định 46/2019/ QĐ-UBND]]*1.1</f>
        <v>1650.0000000000002</v>
      </c>
      <c r="F1360" s="380">
        <f>[1]!Table32353[[#This Row],[Mức giá theo Quyết định 46/2019/ QĐ-UBND]]*1.3</f>
        <v>1950</v>
      </c>
      <c r="G1360" s="127">
        <v>6000</v>
      </c>
      <c r="H1360" s="536">
        <f>ROUND([1]!Table32353[[#This Row],[Mức giá theo Quyết định 46/2019/ QĐ-UBND]]*1.3,-2)</f>
        <v>2000</v>
      </c>
      <c r="I1360" s="536">
        <f>ROUND([1]!Table32353[[#This Row],[Giá đất ở điều chỉnh, bổ sung]]*0.7,0)</f>
        <v>1400</v>
      </c>
      <c r="J1360" s="373">
        <f>[1]!Table32353[[#This Row],[Giá đất ở điều chỉnh, bổ sung]]/[1]!Table32353[[#This Row],[Mức giá theo Quyết định 46/2019/ QĐ-UBND]]</f>
        <v>1.3333333333333333</v>
      </c>
      <c r="K1360" s="537"/>
      <c r="L1360" s="537">
        <f>[1]!Table32353[[#This Row],[Giá đất ở điều chỉnh, bổ sung]]/[1]!Table32353[[#This Row],[Mức giá theo Quyết định 46/2019/ QĐ-UBND]]</f>
        <v>1.3333333333333333</v>
      </c>
      <c r="M1360" s="538"/>
      <c r="N1360" s="184"/>
      <c r="O1360" s="184"/>
      <c r="P1360" s="539"/>
    </row>
    <row r="1361" spans="1:16" ht="31" x14ac:dyDescent="0.35">
      <c r="A1361" s="159"/>
      <c r="B1361" s="180">
        <v>5</v>
      </c>
      <c r="C1361" s="534" t="s">
        <v>6496</v>
      </c>
      <c r="D1361" s="535">
        <v>4560</v>
      </c>
      <c r="E1361" s="380">
        <f>[1]!Table32353[[#This Row],[Mức giá theo Quyết định 46/2019/ QĐ-UBND]]*1.1</f>
        <v>5016</v>
      </c>
      <c r="F1361" s="380">
        <f>[1]!Table32353[[#This Row],[Mức giá theo Quyết định 46/2019/ QĐ-UBND]]*1.3</f>
        <v>5928</v>
      </c>
      <c r="G1361" s="127">
        <v>18240</v>
      </c>
      <c r="H1361" s="536">
        <f>ROUND([1]!Table32353[[#This Row],[Mức giá theo Quyết định 46/2019/ QĐ-UBND]]*1.3,-2)</f>
        <v>5900</v>
      </c>
      <c r="I1361" s="536">
        <f>ROUND([1]!Table32353[[#This Row],[Giá đất ở điều chỉnh, bổ sung]]*0.7,0)</f>
        <v>4130</v>
      </c>
      <c r="J1361" s="373">
        <f>[1]!Table32353[[#This Row],[Giá đất ở điều chỉnh, bổ sung]]/[1]!Table32353[[#This Row],[Mức giá theo Quyết định 46/2019/ QĐ-UBND]]</f>
        <v>1.2938596491228069</v>
      </c>
      <c r="K1361" s="537"/>
      <c r="L1361" s="537">
        <f>[1]!Table32353[[#This Row],[Giá đất ở điều chỉnh, bổ sung]]/[1]!Table32353[[#This Row],[Mức giá theo Quyết định 46/2019/ QĐ-UBND]]</f>
        <v>1.2938596491228069</v>
      </c>
      <c r="M1361" s="538"/>
      <c r="N1361" s="184"/>
      <c r="O1361" s="184"/>
      <c r="P1361" s="539" t="s">
        <v>6497</v>
      </c>
    </row>
    <row r="1362" spans="1:16" x14ac:dyDescent="0.35">
      <c r="A1362" s="159"/>
      <c r="B1362" s="180">
        <v>6</v>
      </c>
      <c r="C1362" s="534" t="s">
        <v>1694</v>
      </c>
      <c r="D1362" s="535">
        <v>3300</v>
      </c>
      <c r="E1362" s="380">
        <f>[1]!Table32353[[#This Row],[Mức giá theo Quyết định 46/2019/ QĐ-UBND]]*1.1</f>
        <v>3630.0000000000005</v>
      </c>
      <c r="F1362" s="380">
        <f>[1]!Table32353[[#This Row],[Mức giá theo Quyết định 46/2019/ QĐ-UBND]]*1.3</f>
        <v>4290</v>
      </c>
      <c r="G1362" s="127">
        <v>13200</v>
      </c>
      <c r="H1362" s="536">
        <f>ROUND([1]!Table32353[[#This Row],[Mức giá theo Quyết định 46/2019/ QĐ-UBND]]*1.3,-2)</f>
        <v>4300</v>
      </c>
      <c r="I1362" s="536">
        <f>ROUND([1]!Table32353[[#This Row],[Giá đất ở điều chỉnh, bổ sung]]*0.7,0)</f>
        <v>3010</v>
      </c>
      <c r="J1362" s="373">
        <f>[1]!Table32353[[#This Row],[Giá đất ở điều chỉnh, bổ sung]]/[1]!Table32353[[#This Row],[Mức giá theo Quyết định 46/2019/ QĐ-UBND]]</f>
        <v>1.303030303030303</v>
      </c>
      <c r="K1362" s="537"/>
      <c r="L1362" s="537">
        <f>[1]!Table32353[[#This Row],[Giá đất ở điều chỉnh, bổ sung]]/[1]!Table32353[[#This Row],[Mức giá theo Quyết định 46/2019/ QĐ-UBND]]</f>
        <v>1.303030303030303</v>
      </c>
      <c r="M1362" s="538"/>
      <c r="N1362" s="184"/>
      <c r="O1362" s="184"/>
      <c r="P1362" s="539"/>
    </row>
    <row r="1363" spans="1:16" ht="31" x14ac:dyDescent="0.35">
      <c r="A1363" s="159"/>
      <c r="B1363" s="180">
        <v>7</v>
      </c>
      <c r="C1363" s="534" t="s">
        <v>1695</v>
      </c>
      <c r="D1363" s="535">
        <v>2400</v>
      </c>
      <c r="E1363" s="380">
        <f>[1]!Table32353[[#This Row],[Mức giá theo Quyết định 46/2019/ QĐ-UBND]]*1.1</f>
        <v>2640</v>
      </c>
      <c r="F1363" s="380">
        <f>[1]!Table32353[[#This Row],[Mức giá theo Quyết định 46/2019/ QĐ-UBND]]*1.3</f>
        <v>3120</v>
      </c>
      <c r="G1363" s="127">
        <v>9600</v>
      </c>
      <c r="H1363" s="536">
        <f>ROUND([1]!Table32353[[#This Row],[Mức giá theo Quyết định 46/2019/ QĐ-UBND]]*1.3,-2)</f>
        <v>3100</v>
      </c>
      <c r="I1363" s="536">
        <f>ROUND([1]!Table32353[[#This Row],[Giá đất ở điều chỉnh, bổ sung]]*0.7,0)</f>
        <v>2170</v>
      </c>
      <c r="J1363" s="373">
        <f>[1]!Table32353[[#This Row],[Giá đất ở điều chỉnh, bổ sung]]/[1]!Table32353[[#This Row],[Mức giá theo Quyết định 46/2019/ QĐ-UBND]]</f>
        <v>1.2916666666666667</v>
      </c>
      <c r="K1363" s="537"/>
      <c r="L1363" s="537">
        <f>[1]!Table32353[[#This Row],[Giá đất ở điều chỉnh, bổ sung]]/[1]!Table32353[[#This Row],[Mức giá theo Quyết định 46/2019/ QĐ-UBND]]</f>
        <v>1.2916666666666667</v>
      </c>
      <c r="M1363" s="538" t="s">
        <v>6498</v>
      </c>
      <c r="N1363" s="184"/>
      <c r="O1363" s="184"/>
      <c r="P1363" s="539" t="s">
        <v>5482</v>
      </c>
    </row>
    <row r="1364" spans="1:16" ht="31" x14ac:dyDescent="0.35">
      <c r="A1364" s="159"/>
      <c r="B1364" s="180">
        <v>8</v>
      </c>
      <c r="C1364" s="534" t="s">
        <v>1696</v>
      </c>
      <c r="D1364" s="535">
        <v>2400</v>
      </c>
      <c r="E1364" s="380">
        <f>[1]!Table32353[[#This Row],[Mức giá theo Quyết định 46/2019/ QĐ-UBND]]*1.1</f>
        <v>2640</v>
      </c>
      <c r="F1364" s="380">
        <f>[1]!Table32353[[#This Row],[Mức giá theo Quyết định 46/2019/ QĐ-UBND]]*1.3</f>
        <v>3120</v>
      </c>
      <c r="G1364" s="127">
        <v>9600</v>
      </c>
      <c r="H1364" s="536">
        <f>ROUND([1]!Table32353[[#This Row],[Mức giá theo Quyết định 46/2019/ QĐ-UBND]]*1.3,-2)</f>
        <v>3100</v>
      </c>
      <c r="I1364" s="536">
        <f>ROUND([1]!Table32353[[#This Row],[Giá đất ở điều chỉnh, bổ sung]]*0.7,0)</f>
        <v>2170</v>
      </c>
      <c r="J1364" s="373">
        <f>[1]!Table32353[[#This Row],[Giá đất ở điều chỉnh, bổ sung]]/[1]!Table32353[[#This Row],[Mức giá theo Quyết định 46/2019/ QĐ-UBND]]</f>
        <v>1.2916666666666667</v>
      </c>
      <c r="K1364" s="537"/>
      <c r="L1364" s="537">
        <f>[1]!Table32353[[#This Row],[Giá đất ở điều chỉnh, bổ sung]]/[1]!Table32353[[#This Row],[Mức giá theo Quyết định 46/2019/ QĐ-UBND]]</f>
        <v>1.2916666666666667</v>
      </c>
      <c r="M1364" s="538" t="s">
        <v>6499</v>
      </c>
      <c r="N1364" s="184"/>
      <c r="O1364" s="184"/>
      <c r="P1364" s="539" t="s">
        <v>5481</v>
      </c>
    </row>
    <row r="1365" spans="1:16" ht="31" x14ac:dyDescent="0.35">
      <c r="A1365" s="159"/>
      <c r="B1365" s="180">
        <v>9</v>
      </c>
      <c r="C1365" s="534" t="s">
        <v>1697</v>
      </c>
      <c r="D1365" s="535">
        <v>3600</v>
      </c>
      <c r="E1365" s="380">
        <f>[1]!Table32353[[#This Row],[Mức giá theo Quyết định 46/2019/ QĐ-UBND]]*1.1</f>
        <v>3960.0000000000005</v>
      </c>
      <c r="F1365" s="380">
        <f>[1]!Table32353[[#This Row],[Mức giá theo Quyết định 46/2019/ QĐ-UBND]]*1.3</f>
        <v>4680</v>
      </c>
      <c r="G1365" s="127">
        <v>14400</v>
      </c>
      <c r="H1365" s="536">
        <f>ROUND([1]!Table32353[[#This Row],[Mức giá theo Quyết định 46/2019/ QĐ-UBND]]*1.3,-2)</f>
        <v>4700</v>
      </c>
      <c r="I1365" s="536">
        <f>ROUND([1]!Table32353[[#This Row],[Giá đất ở điều chỉnh, bổ sung]]*0.7,0)</f>
        <v>3290</v>
      </c>
      <c r="J1365" s="373">
        <f>[1]!Table32353[[#This Row],[Giá đất ở điều chỉnh, bổ sung]]/[1]!Table32353[[#This Row],[Mức giá theo Quyết định 46/2019/ QĐ-UBND]]</f>
        <v>1.3055555555555556</v>
      </c>
      <c r="K1365" s="537"/>
      <c r="L1365" s="537">
        <f>[1]!Table32353[[#This Row],[Giá đất ở điều chỉnh, bổ sung]]/[1]!Table32353[[#This Row],[Mức giá theo Quyết định 46/2019/ QĐ-UBND]]</f>
        <v>1.3055555555555556</v>
      </c>
      <c r="M1365" s="538"/>
      <c r="N1365" s="184"/>
      <c r="O1365" s="184"/>
      <c r="P1365" s="539"/>
    </row>
    <row r="1366" spans="1:16" ht="28" x14ac:dyDescent="0.35">
      <c r="A1366" s="159"/>
      <c r="B1366" s="180">
        <v>10</v>
      </c>
      <c r="C1366" s="534" t="s">
        <v>1698</v>
      </c>
      <c r="D1366" s="535">
        <v>1800</v>
      </c>
      <c r="E1366" s="380">
        <f>[1]!Table32353[[#This Row],[Mức giá theo Quyết định 46/2019/ QĐ-UBND]]*1.1</f>
        <v>1980.0000000000002</v>
      </c>
      <c r="F1366" s="380">
        <f>[1]!Table32353[[#This Row],[Mức giá theo Quyết định 46/2019/ QĐ-UBND]]*1.3</f>
        <v>2340</v>
      </c>
      <c r="G1366" s="127">
        <v>7200</v>
      </c>
      <c r="H1366" s="536">
        <f>ROUND([1]!Table32353[[#This Row],[Mức giá theo Quyết định 46/2019/ QĐ-UBND]]*1.3,-2)</f>
        <v>2300</v>
      </c>
      <c r="I1366" s="536">
        <f>ROUND([1]!Table32353[[#This Row],[Giá đất ở điều chỉnh, bổ sung]]*0.7,0)</f>
        <v>1610</v>
      </c>
      <c r="J1366" s="373">
        <f>[1]!Table32353[[#This Row],[Giá đất ở điều chỉnh, bổ sung]]/[1]!Table32353[[#This Row],[Mức giá theo Quyết định 46/2019/ QĐ-UBND]]</f>
        <v>1.2777777777777777</v>
      </c>
      <c r="K1366" s="537"/>
      <c r="L1366" s="537">
        <f>[1]!Table32353[[#This Row],[Giá đất ở điều chỉnh, bổ sung]]/[1]!Table32353[[#This Row],[Mức giá theo Quyết định 46/2019/ QĐ-UBND]]</f>
        <v>1.2777777777777777</v>
      </c>
      <c r="M1366" s="538" t="s">
        <v>6500</v>
      </c>
      <c r="N1366" s="184"/>
      <c r="O1366" s="184"/>
      <c r="P1366" s="539" t="s">
        <v>5475</v>
      </c>
    </row>
    <row r="1367" spans="1:16" ht="31" x14ac:dyDescent="0.35">
      <c r="A1367" s="159"/>
      <c r="B1367" s="180">
        <v>11</v>
      </c>
      <c r="C1367" s="534" t="s">
        <v>1699</v>
      </c>
      <c r="D1367" s="535">
        <v>2400</v>
      </c>
      <c r="E1367" s="380">
        <f>[1]!Table32353[[#This Row],[Mức giá theo Quyết định 46/2019/ QĐ-UBND]]*1.1</f>
        <v>2640</v>
      </c>
      <c r="F1367" s="380">
        <f>[1]!Table32353[[#This Row],[Mức giá theo Quyết định 46/2019/ QĐ-UBND]]*1.3</f>
        <v>3120</v>
      </c>
      <c r="G1367" s="127">
        <v>9600</v>
      </c>
      <c r="H1367" s="536">
        <f>ROUND([1]!Table32353[[#This Row],[Mức giá theo Quyết định 46/2019/ QĐ-UBND]]*1.3,-2)</f>
        <v>3100</v>
      </c>
      <c r="I1367" s="536">
        <f>ROUND([1]!Table32353[[#This Row],[Giá đất ở điều chỉnh, bổ sung]]*0.7,0)</f>
        <v>2170</v>
      </c>
      <c r="J1367" s="373">
        <f>[1]!Table32353[[#This Row],[Giá đất ở điều chỉnh, bổ sung]]/[1]!Table32353[[#This Row],[Mức giá theo Quyết định 46/2019/ QĐ-UBND]]</f>
        <v>1.2916666666666667</v>
      </c>
      <c r="K1367" s="537"/>
      <c r="L1367" s="537">
        <f>[1]!Table32353[[#This Row],[Giá đất ở điều chỉnh, bổ sung]]/[1]!Table32353[[#This Row],[Mức giá theo Quyết định 46/2019/ QĐ-UBND]]</f>
        <v>1.2916666666666667</v>
      </c>
      <c r="M1367" s="538" t="s">
        <v>6501</v>
      </c>
      <c r="N1367" s="184"/>
      <c r="O1367" s="184"/>
      <c r="P1367" s="539" t="s">
        <v>5476</v>
      </c>
    </row>
    <row r="1368" spans="1:16" x14ac:dyDescent="0.35">
      <c r="A1368" s="159"/>
      <c r="B1368" s="180">
        <v>12</v>
      </c>
      <c r="C1368" s="534" t="s">
        <v>1700</v>
      </c>
      <c r="D1368" s="535"/>
      <c r="E1368" s="380">
        <f>[1]!Table32353[[#This Row],[Mức giá theo Quyết định 46/2019/ QĐ-UBND]]*1.1</f>
        <v>0</v>
      </c>
      <c r="F1368" s="380"/>
      <c r="G1368" s="127"/>
      <c r="H1368" s="536"/>
      <c r="I1368" s="536"/>
      <c r="J1368" s="373"/>
      <c r="K1368" s="537"/>
      <c r="L1368" s="537"/>
      <c r="M1368" s="538" t="s">
        <v>6502</v>
      </c>
      <c r="N1368" s="184"/>
      <c r="O1368" s="184"/>
      <c r="P1368" s="539" t="s">
        <v>5477</v>
      </c>
    </row>
    <row r="1369" spans="1:16" x14ac:dyDescent="0.35">
      <c r="A1369" s="159"/>
      <c r="B1369" s="180" t="s">
        <v>531</v>
      </c>
      <c r="C1369" s="534" t="s">
        <v>1688</v>
      </c>
      <c r="D1369" s="535">
        <v>1800</v>
      </c>
      <c r="E1369" s="380">
        <f>[1]!Table32353[[#This Row],[Mức giá theo Quyết định 46/2019/ QĐ-UBND]]*1.1</f>
        <v>1980.0000000000002</v>
      </c>
      <c r="F1369" s="380">
        <f>[1]!Table32353[[#This Row],[Mức giá theo Quyết định 46/2019/ QĐ-UBND]]*1.3</f>
        <v>2340</v>
      </c>
      <c r="G1369" s="127">
        <v>7200</v>
      </c>
      <c r="H1369" s="536">
        <f>ROUND([1]!Table32353[[#This Row],[Mức giá theo Quyết định 46/2019/ QĐ-UBND]]*1.3,-2)</f>
        <v>2300</v>
      </c>
      <c r="I1369" s="536">
        <f>ROUND([1]!Table32353[[#This Row],[Giá đất ở điều chỉnh, bổ sung]]*0.7,0)</f>
        <v>1610</v>
      </c>
      <c r="J1369" s="373">
        <f>[1]!Table32353[[#This Row],[Giá đất ở điều chỉnh, bổ sung]]/[1]!Table32353[[#This Row],[Mức giá theo Quyết định 46/2019/ QĐ-UBND]]</f>
        <v>1.2777777777777777</v>
      </c>
      <c r="K1369" s="537"/>
      <c r="L1369" s="537">
        <f>[1]!Table32353[[#This Row],[Giá đất ở điều chỉnh, bổ sung]]/[1]!Table32353[[#This Row],[Mức giá theo Quyết định 46/2019/ QĐ-UBND]]</f>
        <v>1.2777777777777777</v>
      </c>
      <c r="M1369" s="538"/>
      <c r="N1369" s="184"/>
      <c r="O1369" s="184"/>
      <c r="P1369" s="539"/>
    </row>
    <row r="1370" spans="1:16" ht="31" x14ac:dyDescent="0.35">
      <c r="A1370" s="159"/>
      <c r="B1370" s="180" t="s">
        <v>532</v>
      </c>
      <c r="C1370" s="534" t="s">
        <v>1701</v>
      </c>
      <c r="D1370" s="535">
        <v>1300</v>
      </c>
      <c r="E1370" s="380">
        <f>[1]!Table32353[[#This Row],[Mức giá theo Quyết định 46/2019/ QĐ-UBND]]*1.1</f>
        <v>1430.0000000000002</v>
      </c>
      <c r="F1370" s="380">
        <f>[1]!Table32353[[#This Row],[Mức giá theo Quyết định 46/2019/ QĐ-UBND]]*1.3</f>
        <v>1690</v>
      </c>
      <c r="G1370" s="127">
        <v>5200</v>
      </c>
      <c r="H1370" s="536">
        <f>ROUND([1]!Table32353[[#This Row],[Mức giá theo Quyết định 46/2019/ QĐ-UBND]]*1.3,-2)</f>
        <v>1700</v>
      </c>
      <c r="I1370" s="536">
        <f>ROUND([1]!Table32353[[#This Row],[Giá đất ở điều chỉnh, bổ sung]]*0.7,0)</f>
        <v>1190</v>
      </c>
      <c r="J1370" s="373">
        <f>[1]!Table32353[[#This Row],[Giá đất ở điều chỉnh, bổ sung]]/[1]!Table32353[[#This Row],[Mức giá theo Quyết định 46/2019/ QĐ-UBND]]</f>
        <v>1.3076923076923077</v>
      </c>
      <c r="K1370" s="537"/>
      <c r="L1370" s="537">
        <f>[1]!Table32353[[#This Row],[Giá đất ở điều chỉnh, bổ sung]]/[1]!Table32353[[#This Row],[Mức giá theo Quyết định 46/2019/ QĐ-UBND]]</f>
        <v>1.3076923076923077</v>
      </c>
      <c r="M1370" s="538"/>
      <c r="N1370" s="184"/>
      <c r="O1370" s="184"/>
      <c r="P1370" s="539"/>
    </row>
    <row r="1371" spans="1:16" x14ac:dyDescent="0.35">
      <c r="A1371" s="159"/>
      <c r="B1371" s="180">
        <v>13</v>
      </c>
      <c r="C1371" s="534" t="s">
        <v>1702</v>
      </c>
      <c r="D1371" s="535"/>
      <c r="E1371" s="380">
        <f>[1]!Table32353[[#This Row],[Mức giá theo Quyết định 46/2019/ QĐ-UBND]]*1.1</f>
        <v>0</v>
      </c>
      <c r="F1371" s="380"/>
      <c r="G1371" s="127"/>
      <c r="H1371" s="536"/>
      <c r="I1371" s="536"/>
      <c r="J1371" s="373"/>
      <c r="K1371" s="537"/>
      <c r="L1371" s="537"/>
      <c r="M1371" s="538"/>
      <c r="N1371" s="184"/>
      <c r="O1371" s="184"/>
      <c r="P1371" s="539"/>
    </row>
    <row r="1372" spans="1:16" ht="31" x14ac:dyDescent="0.35">
      <c r="A1372" s="159"/>
      <c r="B1372" s="180" t="s">
        <v>343</v>
      </c>
      <c r="C1372" s="534" t="s">
        <v>1703</v>
      </c>
      <c r="D1372" s="535">
        <v>2400</v>
      </c>
      <c r="E1372" s="380">
        <f>[1]!Table32353[[#This Row],[Mức giá theo Quyết định 46/2019/ QĐ-UBND]]*1.1</f>
        <v>2640</v>
      </c>
      <c r="F1372" s="380">
        <f>[1]!Table32353[[#This Row],[Mức giá theo Quyết định 46/2019/ QĐ-UBND]]*1.3</f>
        <v>3120</v>
      </c>
      <c r="G1372" s="127">
        <v>9600</v>
      </c>
      <c r="H1372" s="536">
        <f>ROUND([1]!Table32353[[#This Row],[Mức giá theo Quyết định 46/2019/ QĐ-UBND]]*1.3,-2)</f>
        <v>3100</v>
      </c>
      <c r="I1372" s="536">
        <f>ROUND([1]!Table32353[[#This Row],[Giá đất ở điều chỉnh, bổ sung]]*0.7,0)</f>
        <v>2170</v>
      </c>
      <c r="J1372" s="373">
        <f>[1]!Table32353[[#This Row],[Giá đất ở điều chỉnh, bổ sung]]/[1]!Table32353[[#This Row],[Mức giá theo Quyết định 46/2019/ QĐ-UBND]]</f>
        <v>1.2916666666666667</v>
      </c>
      <c r="K1372" s="537"/>
      <c r="L1372" s="537">
        <f>[1]!Table32353[[#This Row],[Giá đất ở điều chỉnh, bổ sung]]/[1]!Table32353[[#This Row],[Mức giá theo Quyết định 46/2019/ QĐ-UBND]]</f>
        <v>1.2916666666666667</v>
      </c>
      <c r="M1372" s="538"/>
      <c r="N1372" s="184"/>
      <c r="O1372" s="184"/>
      <c r="P1372" s="539"/>
    </row>
    <row r="1373" spans="1:16" x14ac:dyDescent="0.35">
      <c r="A1373" s="159"/>
      <c r="B1373" s="180" t="s">
        <v>346</v>
      </c>
      <c r="C1373" s="534" t="s">
        <v>1704</v>
      </c>
      <c r="D1373" s="535">
        <v>1500</v>
      </c>
      <c r="E1373" s="380">
        <f>[1]!Table32353[[#This Row],[Mức giá theo Quyết định 46/2019/ QĐ-UBND]]*1.1</f>
        <v>1650.0000000000002</v>
      </c>
      <c r="F1373" s="380">
        <f>[1]!Table32353[[#This Row],[Mức giá theo Quyết định 46/2019/ QĐ-UBND]]*1.3</f>
        <v>1950</v>
      </c>
      <c r="G1373" s="127">
        <v>6000</v>
      </c>
      <c r="H1373" s="536">
        <f>ROUND([1]!Table32353[[#This Row],[Mức giá theo Quyết định 46/2019/ QĐ-UBND]]*1.3,-2)</f>
        <v>2000</v>
      </c>
      <c r="I1373" s="536">
        <f>ROUND([1]!Table32353[[#This Row],[Giá đất ở điều chỉnh, bổ sung]]*0.7,0)</f>
        <v>1400</v>
      </c>
      <c r="J1373" s="373">
        <f>[1]!Table32353[[#This Row],[Giá đất ở điều chỉnh, bổ sung]]/[1]!Table32353[[#This Row],[Mức giá theo Quyết định 46/2019/ QĐ-UBND]]</f>
        <v>1.3333333333333333</v>
      </c>
      <c r="K1373" s="537"/>
      <c r="L1373" s="537">
        <f>[1]!Table32353[[#This Row],[Giá đất ở điều chỉnh, bổ sung]]/[1]!Table32353[[#This Row],[Mức giá theo Quyết định 46/2019/ QĐ-UBND]]</f>
        <v>1.3333333333333333</v>
      </c>
      <c r="M1373" s="538"/>
      <c r="N1373" s="184"/>
      <c r="O1373" s="184"/>
      <c r="P1373" s="539"/>
    </row>
    <row r="1374" spans="1:16" ht="31" x14ac:dyDescent="0.35">
      <c r="A1374" s="159"/>
      <c r="B1374" s="180">
        <v>13.3</v>
      </c>
      <c r="C1374" s="534" t="s">
        <v>1705</v>
      </c>
      <c r="D1374" s="535">
        <v>1500</v>
      </c>
      <c r="E1374" s="380">
        <f>[1]!Table32353[[#This Row],[Mức giá theo Quyết định 46/2019/ QĐ-UBND]]*1.1</f>
        <v>1650.0000000000002</v>
      </c>
      <c r="F1374" s="380">
        <f>[1]!Table32353[[#This Row],[Mức giá theo Quyết định 46/2019/ QĐ-UBND]]*1.3</f>
        <v>1950</v>
      </c>
      <c r="G1374" s="127">
        <v>6000</v>
      </c>
      <c r="H1374" s="536">
        <f>ROUND([1]!Table32353[[#This Row],[Mức giá theo Quyết định 46/2019/ QĐ-UBND]]*1.35,-2)</f>
        <v>2000</v>
      </c>
      <c r="I1374" s="536">
        <f>ROUND([1]!Table32353[[#This Row],[Giá đất ở điều chỉnh, bổ sung]]*0.7,0)</f>
        <v>1400</v>
      </c>
      <c r="J1374" s="373">
        <f>[1]!Table32353[[#This Row],[Giá đất ở điều chỉnh, bổ sung]]/[1]!Table32353[[#This Row],[Mức giá theo Quyết định 46/2019/ QĐ-UBND]]</f>
        <v>1.3333333333333333</v>
      </c>
      <c r="K1374" s="540" t="s">
        <v>91</v>
      </c>
      <c r="L1374" s="540">
        <f>[1]!Table32353[[#This Row],[Giá đất ở điều chỉnh, bổ sung]]/[1]!Table32353[[#This Row],[Mức giá theo Quyết định 46/2019/ QĐ-UBND]]</f>
        <v>1.3333333333333333</v>
      </c>
      <c r="M1374" s="538"/>
      <c r="N1374" s="184"/>
      <c r="O1374" s="184"/>
      <c r="P1374" s="539"/>
    </row>
    <row r="1375" spans="1:16" ht="31" x14ac:dyDescent="0.35">
      <c r="A1375" s="159"/>
      <c r="B1375" s="180" t="s">
        <v>350</v>
      </c>
      <c r="C1375" s="534" t="s">
        <v>1706</v>
      </c>
      <c r="D1375" s="535">
        <v>1300</v>
      </c>
      <c r="E1375" s="380">
        <f>[1]!Table32353[[#This Row],[Mức giá theo Quyết định 46/2019/ QĐ-UBND]]*1.1</f>
        <v>1430.0000000000002</v>
      </c>
      <c r="F1375" s="380">
        <f>[1]!Table32353[[#This Row],[Mức giá theo Quyết định 46/2019/ QĐ-UBND]]*1.3</f>
        <v>1690</v>
      </c>
      <c r="G1375" s="127">
        <v>5200</v>
      </c>
      <c r="H1375" s="536">
        <f>ROUND([1]!Table32353[[#This Row],[Mức giá theo Quyết định 46/2019/ QĐ-UBND]]*1.3,-2)</f>
        <v>1700</v>
      </c>
      <c r="I1375" s="536">
        <f>ROUND([1]!Table32353[[#This Row],[Giá đất ở điều chỉnh, bổ sung]]*0.7,0)</f>
        <v>1190</v>
      </c>
      <c r="J1375" s="373">
        <f>[1]!Table32353[[#This Row],[Giá đất ở điều chỉnh, bổ sung]]/[1]!Table32353[[#This Row],[Mức giá theo Quyết định 46/2019/ QĐ-UBND]]</f>
        <v>1.3076923076923077</v>
      </c>
      <c r="K1375" s="537"/>
      <c r="L1375" s="537">
        <f>[1]!Table32353[[#This Row],[Giá đất ở điều chỉnh, bổ sung]]/[1]!Table32353[[#This Row],[Mức giá theo Quyết định 46/2019/ QĐ-UBND]]</f>
        <v>1.3076923076923077</v>
      </c>
      <c r="M1375" s="538"/>
      <c r="N1375" s="184"/>
      <c r="O1375" s="184"/>
      <c r="P1375" s="539"/>
    </row>
    <row r="1376" spans="1:16" x14ac:dyDescent="0.35">
      <c r="A1376" s="159"/>
      <c r="B1376" s="180">
        <v>14</v>
      </c>
      <c r="C1376" s="534" t="s">
        <v>1707</v>
      </c>
      <c r="D1376" s="535"/>
      <c r="E1376" s="380">
        <f>[1]!Table32353[[#This Row],[Mức giá theo Quyết định 46/2019/ QĐ-UBND]]*1.1</f>
        <v>0</v>
      </c>
      <c r="F1376" s="380"/>
      <c r="G1376" s="127"/>
      <c r="H1376" s="536"/>
      <c r="I1376" s="536"/>
      <c r="J1376" s="373"/>
      <c r="K1376" s="537"/>
      <c r="L1376" s="537"/>
      <c r="M1376" s="538" t="s">
        <v>6503</v>
      </c>
      <c r="N1376" s="184"/>
      <c r="O1376" s="184"/>
      <c r="P1376" s="539" t="s">
        <v>5474</v>
      </c>
    </row>
    <row r="1377" spans="1:16" ht="31" x14ac:dyDescent="0.35">
      <c r="A1377" s="159"/>
      <c r="B1377" s="180" t="s">
        <v>714</v>
      </c>
      <c r="C1377" s="534" t="s">
        <v>1708</v>
      </c>
      <c r="D1377" s="535">
        <v>3000</v>
      </c>
      <c r="E1377" s="380">
        <f>[1]!Table32353[[#This Row],[Mức giá theo Quyết định 46/2019/ QĐ-UBND]]*1.1</f>
        <v>3300.0000000000005</v>
      </c>
      <c r="F1377" s="380">
        <f>[1]!Table32353[[#This Row],[Mức giá theo Quyết định 46/2019/ QĐ-UBND]]*1.3</f>
        <v>3900</v>
      </c>
      <c r="G1377" s="127">
        <v>12000</v>
      </c>
      <c r="H1377" s="536">
        <f>ROUND([1]!Table32353[[#This Row],[Mức giá theo Quyết định 46/2019/ QĐ-UBND]]*1.3,-2)</f>
        <v>3900</v>
      </c>
      <c r="I1377" s="536">
        <f>ROUND([1]!Table32353[[#This Row],[Giá đất ở điều chỉnh, bổ sung]]*0.7,0)</f>
        <v>2730</v>
      </c>
      <c r="J1377" s="373">
        <f>[1]!Table32353[[#This Row],[Giá đất ở điều chỉnh, bổ sung]]/[1]!Table32353[[#This Row],[Mức giá theo Quyết định 46/2019/ QĐ-UBND]]</f>
        <v>1.3</v>
      </c>
      <c r="K1377" s="537"/>
      <c r="L1377" s="537">
        <f>[1]!Table32353[[#This Row],[Giá đất ở điều chỉnh, bổ sung]]/[1]!Table32353[[#This Row],[Mức giá theo Quyết định 46/2019/ QĐ-UBND]]</f>
        <v>1.3</v>
      </c>
      <c r="M1377" s="538"/>
      <c r="N1377" s="184"/>
      <c r="O1377" s="184"/>
      <c r="P1377" s="539"/>
    </row>
    <row r="1378" spans="1:16" ht="31" x14ac:dyDescent="0.35">
      <c r="A1378" s="159"/>
      <c r="B1378" s="180" t="s">
        <v>716</v>
      </c>
      <c r="C1378" s="534" t="s">
        <v>1709</v>
      </c>
      <c r="D1378" s="535">
        <v>1500</v>
      </c>
      <c r="E1378" s="380">
        <f>[1]!Table32353[[#This Row],[Mức giá theo Quyết định 46/2019/ QĐ-UBND]]*1.1</f>
        <v>1650.0000000000002</v>
      </c>
      <c r="F1378" s="380">
        <f>[1]!Table32353[[#This Row],[Mức giá theo Quyết định 46/2019/ QĐ-UBND]]*1.3</f>
        <v>1950</v>
      </c>
      <c r="G1378" s="127">
        <v>6000</v>
      </c>
      <c r="H1378" s="536">
        <f>ROUND([1]!Table32353[[#This Row],[Mức giá theo Quyết định 46/2019/ QĐ-UBND]]*1.3,-2)</f>
        <v>2000</v>
      </c>
      <c r="I1378" s="536">
        <f>ROUND([1]!Table32353[[#This Row],[Giá đất ở điều chỉnh, bổ sung]]*0.7,0)</f>
        <v>1400</v>
      </c>
      <c r="J1378" s="373">
        <f>[1]!Table32353[[#This Row],[Giá đất ở điều chỉnh, bổ sung]]/[1]!Table32353[[#This Row],[Mức giá theo Quyết định 46/2019/ QĐ-UBND]]</f>
        <v>1.3333333333333333</v>
      </c>
      <c r="K1378" s="537"/>
      <c r="L1378" s="537">
        <f>[1]!Table32353[[#This Row],[Giá đất ở điều chỉnh, bổ sung]]/[1]!Table32353[[#This Row],[Mức giá theo Quyết định 46/2019/ QĐ-UBND]]</f>
        <v>1.3333333333333333</v>
      </c>
      <c r="M1378" s="538"/>
      <c r="N1378" s="184"/>
      <c r="O1378" s="184"/>
      <c r="P1378" s="539"/>
    </row>
    <row r="1379" spans="1:16" ht="31" x14ac:dyDescent="0.35">
      <c r="A1379" s="159"/>
      <c r="B1379" s="180">
        <v>15</v>
      </c>
      <c r="C1379" s="534" t="s">
        <v>1710</v>
      </c>
      <c r="D1379" s="535">
        <v>1100</v>
      </c>
      <c r="E1379" s="380">
        <f>[1]!Table32353[[#This Row],[Mức giá theo Quyết định 46/2019/ QĐ-UBND]]*1.1</f>
        <v>1210</v>
      </c>
      <c r="F1379" s="380">
        <f>[1]!Table32353[[#This Row],[Mức giá theo Quyết định 46/2019/ QĐ-UBND]]*1.3</f>
        <v>1430</v>
      </c>
      <c r="G1379" s="127">
        <v>4400</v>
      </c>
      <c r="H1379" s="536">
        <f>ROUND([1]!Table32353[[#This Row],[Mức giá theo Quyết định 46/2019/ QĐ-UBND]]*1.3,-2)</f>
        <v>1400</v>
      </c>
      <c r="I1379" s="536">
        <f>ROUND([1]!Table32353[[#This Row],[Giá đất ở điều chỉnh, bổ sung]]*0.7,0)</f>
        <v>980</v>
      </c>
      <c r="J1379" s="373">
        <f>[1]!Table32353[[#This Row],[Giá đất ở điều chỉnh, bổ sung]]/[1]!Table32353[[#This Row],[Mức giá theo Quyết định 46/2019/ QĐ-UBND]]</f>
        <v>1.2727272727272727</v>
      </c>
      <c r="K1379" s="537"/>
      <c r="L1379" s="537">
        <f>[1]!Table32353[[#This Row],[Giá đất ở điều chỉnh, bổ sung]]/[1]!Table32353[[#This Row],[Mức giá theo Quyết định 46/2019/ QĐ-UBND]]</f>
        <v>1.2727272727272727</v>
      </c>
      <c r="M1379" s="538" t="s">
        <v>6504</v>
      </c>
      <c r="N1379" s="184"/>
      <c r="O1379" s="184"/>
      <c r="P1379" s="539" t="s">
        <v>5473</v>
      </c>
    </row>
    <row r="1380" spans="1:16" x14ac:dyDescent="0.35">
      <c r="A1380" s="159"/>
      <c r="B1380" s="180">
        <v>16</v>
      </c>
      <c r="C1380" s="534" t="s">
        <v>1711</v>
      </c>
      <c r="D1380" s="535"/>
      <c r="E1380" s="380">
        <f>[1]!Table32353[[#This Row],[Mức giá theo Quyết định 46/2019/ QĐ-UBND]]*1.1</f>
        <v>0</v>
      </c>
      <c r="F1380" s="380"/>
      <c r="G1380" s="127"/>
      <c r="H1380" s="536"/>
      <c r="I1380" s="536"/>
      <c r="J1380" s="373"/>
      <c r="K1380" s="537"/>
      <c r="L1380" s="537"/>
      <c r="M1380" s="538"/>
      <c r="N1380" s="184"/>
      <c r="O1380" s="184"/>
      <c r="P1380" s="539"/>
    </row>
    <row r="1381" spans="1:16" x14ac:dyDescent="0.35">
      <c r="A1381" s="159"/>
      <c r="B1381" s="180" t="s">
        <v>731</v>
      </c>
      <c r="C1381" s="534" t="s">
        <v>1712</v>
      </c>
      <c r="D1381" s="535">
        <v>1500</v>
      </c>
      <c r="E1381" s="380">
        <f>[1]!Table32353[[#This Row],[Mức giá theo Quyết định 46/2019/ QĐ-UBND]]*1.1</f>
        <v>1650.0000000000002</v>
      </c>
      <c r="F1381" s="380">
        <f>[1]!Table32353[[#This Row],[Mức giá theo Quyết định 46/2019/ QĐ-UBND]]*1.3</f>
        <v>1950</v>
      </c>
      <c r="G1381" s="127">
        <v>6000</v>
      </c>
      <c r="H1381" s="536">
        <f>ROUND([1]!Table32353[[#This Row],[Mức giá theo Quyết định 46/2019/ QĐ-UBND]]*1.3,-2)</f>
        <v>2000</v>
      </c>
      <c r="I1381" s="536">
        <f>ROUND([1]!Table32353[[#This Row],[Giá đất ở điều chỉnh, bổ sung]]*0.7,0)</f>
        <v>1400</v>
      </c>
      <c r="J1381" s="373">
        <f>[1]!Table32353[[#This Row],[Giá đất ở điều chỉnh, bổ sung]]/[1]!Table32353[[#This Row],[Mức giá theo Quyết định 46/2019/ QĐ-UBND]]</f>
        <v>1.3333333333333333</v>
      </c>
      <c r="K1381" s="537"/>
      <c r="L1381" s="537">
        <f>[1]!Table32353[[#This Row],[Giá đất ở điều chỉnh, bổ sung]]/[1]!Table32353[[#This Row],[Mức giá theo Quyết định 46/2019/ QĐ-UBND]]</f>
        <v>1.3333333333333333</v>
      </c>
      <c r="M1381" s="538"/>
      <c r="N1381" s="184"/>
      <c r="O1381" s="184"/>
      <c r="P1381" s="539"/>
    </row>
    <row r="1382" spans="1:16" x14ac:dyDescent="0.35">
      <c r="A1382" s="159"/>
      <c r="B1382" s="180" t="s">
        <v>733</v>
      </c>
      <c r="C1382" s="534" t="s">
        <v>1713</v>
      </c>
      <c r="D1382" s="535">
        <v>1200</v>
      </c>
      <c r="E1382" s="380">
        <f>[1]!Table32353[[#This Row],[Mức giá theo Quyết định 46/2019/ QĐ-UBND]]*1.1</f>
        <v>1320</v>
      </c>
      <c r="F1382" s="380">
        <f>[1]!Table32353[[#This Row],[Mức giá theo Quyết định 46/2019/ QĐ-UBND]]*1.3</f>
        <v>1560</v>
      </c>
      <c r="G1382" s="127">
        <v>4800</v>
      </c>
      <c r="H1382" s="536">
        <f>ROUND([1]!Table32353[[#This Row],[Mức giá theo Quyết định 46/2019/ QĐ-UBND]]*1.3,-2)</f>
        <v>1600</v>
      </c>
      <c r="I1382" s="536">
        <f>ROUND([1]!Table32353[[#This Row],[Giá đất ở điều chỉnh, bổ sung]]*0.7,0)</f>
        <v>1120</v>
      </c>
      <c r="J1382" s="373">
        <f>[1]!Table32353[[#This Row],[Giá đất ở điều chỉnh, bổ sung]]/[1]!Table32353[[#This Row],[Mức giá theo Quyết định 46/2019/ QĐ-UBND]]</f>
        <v>1.3333333333333333</v>
      </c>
      <c r="K1382" s="537"/>
      <c r="L1382" s="537">
        <f>[1]!Table32353[[#This Row],[Giá đất ở điều chỉnh, bổ sung]]/[1]!Table32353[[#This Row],[Mức giá theo Quyết định 46/2019/ QĐ-UBND]]</f>
        <v>1.3333333333333333</v>
      </c>
      <c r="M1382" s="538"/>
      <c r="N1382" s="154"/>
      <c r="O1382" s="154"/>
      <c r="P1382" s="539"/>
    </row>
    <row r="1383" spans="1:16" ht="30" x14ac:dyDescent="0.35">
      <c r="A1383" s="159"/>
      <c r="B1383" s="392" t="s">
        <v>1714</v>
      </c>
      <c r="C1383" s="529" t="s">
        <v>1715</v>
      </c>
      <c r="D1383" s="530"/>
      <c r="E1383" s="380">
        <f>[1]!Table32353[[#This Row],[Mức giá theo Quyết định 46/2019/ QĐ-UBND]]*1.1</f>
        <v>0</v>
      </c>
      <c r="F1383" s="380"/>
      <c r="G1383" s="127"/>
      <c r="H1383" s="536"/>
      <c r="I1383" s="536"/>
      <c r="J1383" s="373"/>
      <c r="K1383" s="537"/>
      <c r="L1383" s="537"/>
      <c r="M1383" s="532"/>
      <c r="N1383" s="184"/>
      <c r="O1383" s="184"/>
      <c r="P1383" s="533"/>
    </row>
    <row r="1384" spans="1:16" ht="31" x14ac:dyDescent="0.35">
      <c r="A1384" s="159"/>
      <c r="B1384" s="180">
        <v>1</v>
      </c>
      <c r="C1384" s="534" t="s">
        <v>1716</v>
      </c>
      <c r="D1384" s="535">
        <v>1800</v>
      </c>
      <c r="E1384" s="380">
        <f>[1]!Table32353[[#This Row],[Mức giá theo Quyết định 46/2019/ QĐ-UBND]]*1.1</f>
        <v>1980.0000000000002</v>
      </c>
      <c r="F1384" s="380">
        <f>[1]!Table32353[[#This Row],[Mức giá theo Quyết định 46/2019/ QĐ-UBND]]*1.3</f>
        <v>2340</v>
      </c>
      <c r="G1384" s="127">
        <v>9000</v>
      </c>
      <c r="H1384" s="536">
        <f>ROUND([1]!Table32353[[#This Row],[Mức giá theo Quyết định 46/2019/ QĐ-UBND]]*1.3,-2)</f>
        <v>2300</v>
      </c>
      <c r="I1384" s="536">
        <f>ROUND([1]!Table32353[[#This Row],[Giá đất ở điều chỉnh, bổ sung]]*0.7,0)</f>
        <v>1610</v>
      </c>
      <c r="J1384" s="373">
        <f>[1]!Table32353[[#This Row],[Giá đất ở điều chỉnh, bổ sung]]/[1]!Table32353[[#This Row],[Mức giá theo Quyết định 46/2019/ QĐ-UBND]]</f>
        <v>1.2777777777777777</v>
      </c>
      <c r="K1384" s="537"/>
      <c r="L1384" s="537">
        <f>[1]!Table32353[[#This Row],[Giá đất ở điều chỉnh, bổ sung]]/[1]!Table32353[[#This Row],[Mức giá theo Quyết định 46/2019/ QĐ-UBND]]</f>
        <v>1.2777777777777777</v>
      </c>
      <c r="M1384" s="538"/>
      <c r="N1384" s="184"/>
      <c r="O1384" s="184"/>
      <c r="P1384" s="539"/>
    </row>
    <row r="1385" spans="1:16" ht="31" x14ac:dyDescent="0.35">
      <c r="A1385" s="159"/>
      <c r="B1385" s="180">
        <v>2</v>
      </c>
      <c r="C1385" s="534" t="s">
        <v>1717</v>
      </c>
      <c r="D1385" s="535">
        <v>3000</v>
      </c>
      <c r="E1385" s="380">
        <f>[1]!Table32353[[#This Row],[Mức giá theo Quyết định 46/2019/ QĐ-UBND]]*1.1</f>
        <v>3300.0000000000005</v>
      </c>
      <c r="F1385" s="380">
        <f>[1]!Table32353[[#This Row],[Mức giá theo Quyết định 46/2019/ QĐ-UBND]]*1.3</f>
        <v>3900</v>
      </c>
      <c r="G1385" s="127">
        <v>15000</v>
      </c>
      <c r="H1385" s="536">
        <f>ROUND([1]!Table32353[[#This Row],[Mức giá theo Quyết định 46/2019/ QĐ-UBND]]*1.3,-2)</f>
        <v>3900</v>
      </c>
      <c r="I1385" s="536">
        <f>ROUND([1]!Table32353[[#This Row],[Giá đất ở điều chỉnh, bổ sung]]*0.7,0)</f>
        <v>2730</v>
      </c>
      <c r="J1385" s="373">
        <f>[1]!Table32353[[#This Row],[Giá đất ở điều chỉnh, bổ sung]]/[1]!Table32353[[#This Row],[Mức giá theo Quyết định 46/2019/ QĐ-UBND]]</f>
        <v>1.3</v>
      </c>
      <c r="K1385" s="537"/>
      <c r="L1385" s="537">
        <f>[1]!Table32353[[#This Row],[Giá đất ở điều chỉnh, bổ sung]]/[1]!Table32353[[#This Row],[Mức giá theo Quyết định 46/2019/ QĐ-UBND]]</f>
        <v>1.3</v>
      </c>
      <c r="M1385" s="538"/>
      <c r="N1385" s="184"/>
      <c r="O1385" s="184"/>
      <c r="P1385" s="539"/>
    </row>
    <row r="1386" spans="1:16" x14ac:dyDescent="0.35">
      <c r="A1386" s="159"/>
      <c r="B1386" s="180"/>
      <c r="C1386" s="529" t="s">
        <v>16</v>
      </c>
      <c r="D1386" s="530"/>
      <c r="E1386" s="380">
        <f>[1]!Table32353[[#This Row],[Mức giá theo Quyết định 46/2019/ QĐ-UBND]]*1.1</f>
        <v>0</v>
      </c>
      <c r="F1386" s="380"/>
      <c r="G1386" s="127"/>
      <c r="H1386" s="536"/>
      <c r="I1386" s="536"/>
      <c r="J1386" s="373"/>
      <c r="K1386" s="537"/>
      <c r="L1386" s="537"/>
      <c r="M1386" s="538"/>
      <c r="N1386" s="184"/>
      <c r="O1386" s="184"/>
      <c r="P1386" s="539"/>
    </row>
    <row r="1387" spans="1:16" ht="31" x14ac:dyDescent="0.35">
      <c r="A1387" s="159"/>
      <c r="B1387" s="180">
        <v>1</v>
      </c>
      <c r="C1387" s="534" t="s">
        <v>1718</v>
      </c>
      <c r="D1387" s="535">
        <v>1800</v>
      </c>
      <c r="E1387" s="380">
        <f>[1]!Table32353[[#This Row],[Mức giá theo Quyết định 46/2019/ QĐ-UBND]]*1.1</f>
        <v>1980.0000000000002</v>
      </c>
      <c r="F1387" s="380">
        <f>[1]!Table32353[[#This Row],[Mức giá theo Quyết định 46/2019/ QĐ-UBND]]*1.3</f>
        <v>2340</v>
      </c>
      <c r="G1387" s="127">
        <v>9000</v>
      </c>
      <c r="H1387" s="536">
        <f>ROUND([1]!Table32353[[#This Row],[Mức giá theo Quyết định 46/2019/ QĐ-UBND]]*1.3,-2)</f>
        <v>2300</v>
      </c>
      <c r="I1387" s="536">
        <f>ROUND([1]!Table32353[[#This Row],[Giá đất ở điều chỉnh, bổ sung]]*0.7,0)</f>
        <v>1610</v>
      </c>
      <c r="J1387" s="373">
        <f>[1]!Table32353[[#This Row],[Giá đất ở điều chỉnh, bổ sung]]/[1]!Table32353[[#This Row],[Mức giá theo Quyết định 46/2019/ QĐ-UBND]]</f>
        <v>1.2777777777777777</v>
      </c>
      <c r="K1387" s="537"/>
      <c r="L1387" s="537">
        <f>[1]!Table32353[[#This Row],[Giá đất ở điều chỉnh, bổ sung]]/[1]!Table32353[[#This Row],[Mức giá theo Quyết định 46/2019/ QĐ-UBND]]</f>
        <v>1.2777777777777777</v>
      </c>
      <c r="M1387" s="538"/>
      <c r="N1387" s="184"/>
      <c r="O1387" s="184"/>
      <c r="P1387" s="539"/>
    </row>
    <row r="1388" spans="1:16" ht="46.5" x14ac:dyDescent="0.35">
      <c r="A1388" s="159"/>
      <c r="B1388" s="180">
        <v>2</v>
      </c>
      <c r="C1388" s="534" t="s">
        <v>1719</v>
      </c>
      <c r="D1388" s="535">
        <v>1300</v>
      </c>
      <c r="E1388" s="380">
        <f>[1]!Table32353[[#This Row],[Mức giá theo Quyết định 46/2019/ QĐ-UBND]]*1.1</f>
        <v>1430.0000000000002</v>
      </c>
      <c r="F1388" s="380">
        <f>[1]!Table32353[[#This Row],[Mức giá theo Quyết định 46/2019/ QĐ-UBND]]*1.3</f>
        <v>1690</v>
      </c>
      <c r="G1388" s="127">
        <v>6500</v>
      </c>
      <c r="H1388" s="536">
        <f>ROUND([1]!Table32353[[#This Row],[Mức giá theo Quyết định 46/2019/ QĐ-UBND]]*1.3,-2)</f>
        <v>1700</v>
      </c>
      <c r="I1388" s="536">
        <f>ROUND([1]!Table32353[[#This Row],[Giá đất ở điều chỉnh, bổ sung]]*0.7,0)</f>
        <v>1190</v>
      </c>
      <c r="J1388" s="373">
        <f>[1]!Table32353[[#This Row],[Giá đất ở điều chỉnh, bổ sung]]/[1]!Table32353[[#This Row],[Mức giá theo Quyết định 46/2019/ QĐ-UBND]]</f>
        <v>1.3076923076923077</v>
      </c>
      <c r="K1388" s="537"/>
      <c r="L1388" s="537">
        <f>[1]!Table32353[[#This Row],[Giá đất ở điều chỉnh, bổ sung]]/[1]!Table32353[[#This Row],[Mức giá theo Quyết định 46/2019/ QĐ-UBND]]</f>
        <v>1.3076923076923077</v>
      </c>
      <c r="M1388" s="538"/>
      <c r="N1388" s="154"/>
      <c r="O1388" s="154"/>
      <c r="P1388" s="539"/>
    </row>
    <row r="1389" spans="1:16" ht="30" x14ac:dyDescent="0.35">
      <c r="A1389" s="159"/>
      <c r="B1389" s="392" t="s">
        <v>1720</v>
      </c>
      <c r="C1389" s="529" t="s">
        <v>1721</v>
      </c>
      <c r="D1389" s="530"/>
      <c r="E1389" s="380">
        <f>[1]!Table32353[[#This Row],[Mức giá theo Quyết định 46/2019/ QĐ-UBND]]*1.1</f>
        <v>0</v>
      </c>
      <c r="F1389" s="380"/>
      <c r="G1389" s="127"/>
      <c r="H1389" s="536"/>
      <c r="I1389" s="536"/>
      <c r="J1389" s="373"/>
      <c r="K1389" s="537"/>
      <c r="L1389" s="537"/>
      <c r="M1389" s="532"/>
      <c r="N1389" s="184"/>
      <c r="O1389" s="184"/>
      <c r="P1389" s="533"/>
    </row>
    <row r="1390" spans="1:16" x14ac:dyDescent="0.35">
      <c r="A1390" s="159"/>
      <c r="B1390" s="180">
        <v>1</v>
      </c>
      <c r="C1390" s="534" t="s">
        <v>1688</v>
      </c>
      <c r="D1390" s="535">
        <v>3000</v>
      </c>
      <c r="E1390" s="380">
        <f>[1]!Table32353[[#This Row],[Mức giá theo Quyết định 46/2019/ QĐ-UBND]]*1.1</f>
        <v>3300.0000000000005</v>
      </c>
      <c r="F1390" s="380">
        <f>[1]!Table32353[[#This Row],[Mức giá theo Quyết định 46/2019/ QĐ-UBND]]*1.3</f>
        <v>3900</v>
      </c>
      <c r="G1390" s="127">
        <v>12000</v>
      </c>
      <c r="H1390" s="536">
        <f>ROUND([1]!Table32353[[#This Row],[Mức giá theo Quyết định 46/2019/ QĐ-UBND]]*1.3,-2)</f>
        <v>3900</v>
      </c>
      <c r="I1390" s="536">
        <f>ROUND([1]!Table32353[[#This Row],[Giá đất ở điều chỉnh, bổ sung]]*0.7,0)</f>
        <v>2730</v>
      </c>
      <c r="J1390" s="373">
        <f>[1]!Table32353[[#This Row],[Giá đất ở điều chỉnh, bổ sung]]/[1]!Table32353[[#This Row],[Mức giá theo Quyết định 46/2019/ QĐ-UBND]]</f>
        <v>1.3</v>
      </c>
      <c r="K1390" s="537"/>
      <c r="L1390" s="537">
        <f>[1]!Table32353[[#This Row],[Giá đất ở điều chỉnh, bổ sung]]/[1]!Table32353[[#This Row],[Mức giá theo Quyết định 46/2019/ QĐ-UBND]]</f>
        <v>1.3</v>
      </c>
      <c r="M1390" s="538"/>
      <c r="N1390" s="184"/>
      <c r="O1390" s="184"/>
      <c r="P1390" s="539"/>
    </row>
    <row r="1391" spans="1:16" ht="42" x14ac:dyDescent="0.35">
      <c r="A1391" s="159"/>
      <c r="B1391" s="180">
        <v>2</v>
      </c>
      <c r="C1391" s="534" t="s">
        <v>1722</v>
      </c>
      <c r="D1391" s="535">
        <v>2200</v>
      </c>
      <c r="E1391" s="380">
        <f>[1]!Table32353[[#This Row],[Mức giá theo Quyết định 46/2019/ QĐ-UBND]]*1.1</f>
        <v>2420</v>
      </c>
      <c r="F1391" s="380">
        <f>[1]!Table32353[[#This Row],[Mức giá theo Quyết định 46/2019/ QĐ-UBND]]*1.3</f>
        <v>2860</v>
      </c>
      <c r="G1391" s="127">
        <v>8800</v>
      </c>
      <c r="H1391" s="536">
        <f>ROUND([1]!Table32353[[#This Row],[Mức giá theo Quyết định 46/2019/ QĐ-UBND]]*1.3,-2)</f>
        <v>2900</v>
      </c>
      <c r="I1391" s="536">
        <f>ROUND([1]!Table32353[[#This Row],[Giá đất ở điều chỉnh, bổ sung]]*0.7,0)</f>
        <v>2030</v>
      </c>
      <c r="J1391" s="373">
        <f>[1]!Table32353[[#This Row],[Giá đất ở điều chỉnh, bổ sung]]/[1]!Table32353[[#This Row],[Mức giá theo Quyết định 46/2019/ QĐ-UBND]]</f>
        <v>1.3181818181818181</v>
      </c>
      <c r="K1391" s="537"/>
      <c r="L1391" s="537">
        <f>[1]!Table32353[[#This Row],[Giá đất ở điều chỉnh, bổ sung]]/[1]!Table32353[[#This Row],[Mức giá theo Quyết định 46/2019/ QĐ-UBND]]</f>
        <v>1.3181818181818181</v>
      </c>
      <c r="M1391" s="538" t="s">
        <v>1724</v>
      </c>
      <c r="N1391" s="184"/>
      <c r="O1391" s="184"/>
      <c r="P1391" s="539" t="s">
        <v>1723</v>
      </c>
    </row>
    <row r="1392" spans="1:16" x14ac:dyDescent="0.35">
      <c r="A1392" s="159"/>
      <c r="B1392" s="180">
        <v>3</v>
      </c>
      <c r="C1392" s="534" t="s">
        <v>1725</v>
      </c>
      <c r="D1392" s="535">
        <v>1300</v>
      </c>
      <c r="E1392" s="380">
        <f>[1]!Table32353[[#This Row],[Mức giá theo Quyết định 46/2019/ QĐ-UBND]]*1.1</f>
        <v>1430.0000000000002</v>
      </c>
      <c r="F1392" s="380">
        <f>[1]!Table32353[[#This Row],[Mức giá theo Quyết định 46/2019/ QĐ-UBND]]*1.3</f>
        <v>1690</v>
      </c>
      <c r="G1392" s="127">
        <v>5200</v>
      </c>
      <c r="H1392" s="536">
        <f>ROUND([1]!Table32353[[#This Row],[Mức giá theo Quyết định 46/2019/ QĐ-UBND]]*1.3,-2)</f>
        <v>1700</v>
      </c>
      <c r="I1392" s="536">
        <f>ROUND([1]!Table32353[[#This Row],[Giá đất ở điều chỉnh, bổ sung]]*0.7,0)</f>
        <v>1190</v>
      </c>
      <c r="J1392" s="373">
        <f>[1]!Table32353[[#This Row],[Giá đất ở điều chỉnh, bổ sung]]/[1]!Table32353[[#This Row],[Mức giá theo Quyết định 46/2019/ QĐ-UBND]]</f>
        <v>1.3076923076923077</v>
      </c>
      <c r="K1392" s="537"/>
      <c r="L1392" s="537">
        <f>[1]!Table32353[[#This Row],[Giá đất ở điều chỉnh, bổ sung]]/[1]!Table32353[[#This Row],[Mức giá theo Quyết định 46/2019/ QĐ-UBND]]</f>
        <v>1.3076923076923077</v>
      </c>
      <c r="M1392" s="538" t="s">
        <v>1726</v>
      </c>
      <c r="N1392" s="184"/>
      <c r="O1392" s="184"/>
      <c r="P1392" s="539"/>
    </row>
    <row r="1393" spans="1:16" x14ac:dyDescent="0.35">
      <c r="A1393" s="159"/>
      <c r="B1393" s="180"/>
      <c r="C1393" s="529" t="s">
        <v>16</v>
      </c>
      <c r="D1393" s="530"/>
      <c r="E1393" s="380">
        <f>[1]!Table32353[[#This Row],[Mức giá theo Quyết định 46/2019/ QĐ-UBND]]*1.1</f>
        <v>0</v>
      </c>
      <c r="F1393" s="380"/>
      <c r="G1393" s="127"/>
      <c r="H1393" s="536"/>
      <c r="I1393" s="536"/>
      <c r="J1393" s="373"/>
      <c r="K1393" s="537"/>
      <c r="L1393" s="537"/>
      <c r="M1393" s="538"/>
      <c r="N1393" s="184"/>
      <c r="O1393" s="184"/>
      <c r="P1393" s="539"/>
    </row>
    <row r="1394" spans="1:16" ht="31" x14ac:dyDescent="0.35">
      <c r="A1394" s="159"/>
      <c r="B1394" s="180">
        <v>1</v>
      </c>
      <c r="C1394" s="534" t="s">
        <v>1727</v>
      </c>
      <c r="D1394" s="535">
        <v>1300</v>
      </c>
      <c r="E1394" s="380">
        <f>[1]!Table32353[[#This Row],[Mức giá theo Quyết định 46/2019/ QĐ-UBND]]*1.1</f>
        <v>1430.0000000000002</v>
      </c>
      <c r="F1394" s="380">
        <f>[1]!Table32353[[#This Row],[Mức giá theo Quyết định 46/2019/ QĐ-UBND]]*1.3</f>
        <v>1690</v>
      </c>
      <c r="G1394" s="127">
        <v>5200</v>
      </c>
      <c r="H1394" s="536">
        <f>ROUND([1]!Table32353[[#This Row],[Mức giá theo Quyết định 46/2019/ QĐ-UBND]]*1.3,-2)</f>
        <v>1700</v>
      </c>
      <c r="I1394" s="536">
        <f>ROUND([1]!Table32353[[#This Row],[Giá đất ở điều chỉnh, bổ sung]]*0.7,0)</f>
        <v>1190</v>
      </c>
      <c r="J1394" s="373">
        <f>[1]!Table32353[[#This Row],[Giá đất ở điều chỉnh, bổ sung]]/[1]!Table32353[[#This Row],[Mức giá theo Quyết định 46/2019/ QĐ-UBND]]</f>
        <v>1.3076923076923077</v>
      </c>
      <c r="K1394" s="537"/>
      <c r="L1394" s="537">
        <f>[1]!Table32353[[#This Row],[Giá đất ở điều chỉnh, bổ sung]]/[1]!Table32353[[#This Row],[Mức giá theo Quyết định 46/2019/ QĐ-UBND]]</f>
        <v>1.3076923076923077</v>
      </c>
      <c r="M1394" s="538"/>
      <c r="N1394" s="184"/>
      <c r="O1394" s="184"/>
      <c r="P1394" s="539"/>
    </row>
    <row r="1395" spans="1:16" ht="46.5" x14ac:dyDescent="0.35">
      <c r="A1395" s="159"/>
      <c r="B1395" s="180">
        <v>2</v>
      </c>
      <c r="C1395" s="534" t="s">
        <v>1728</v>
      </c>
      <c r="D1395" s="535">
        <v>1200</v>
      </c>
      <c r="E1395" s="380">
        <f>[1]!Table32353[[#This Row],[Mức giá theo Quyết định 46/2019/ QĐ-UBND]]*1.1</f>
        <v>1320</v>
      </c>
      <c r="F1395" s="380">
        <f>[1]!Table32353[[#This Row],[Mức giá theo Quyết định 46/2019/ QĐ-UBND]]*1.3</f>
        <v>1560</v>
      </c>
      <c r="G1395" s="127">
        <v>4800</v>
      </c>
      <c r="H1395" s="536">
        <f>ROUND([1]!Table32353[[#This Row],[Mức giá theo Quyết định 46/2019/ QĐ-UBND]]*1.3,-2)</f>
        <v>1600</v>
      </c>
      <c r="I1395" s="536">
        <f>ROUND([1]!Table32353[[#This Row],[Giá đất ở điều chỉnh, bổ sung]]*0.7,0)</f>
        <v>1120</v>
      </c>
      <c r="J1395" s="373">
        <f>[1]!Table32353[[#This Row],[Giá đất ở điều chỉnh, bổ sung]]/[1]!Table32353[[#This Row],[Mức giá theo Quyết định 46/2019/ QĐ-UBND]]</f>
        <v>1.3333333333333333</v>
      </c>
      <c r="K1395" s="537"/>
      <c r="L1395" s="537">
        <f>[1]!Table32353[[#This Row],[Giá đất ở điều chỉnh, bổ sung]]/[1]!Table32353[[#This Row],[Mức giá theo Quyết định 46/2019/ QĐ-UBND]]</f>
        <v>1.3333333333333333</v>
      </c>
      <c r="M1395" s="538"/>
      <c r="N1395" s="154"/>
      <c r="O1395" s="154"/>
      <c r="P1395" s="539"/>
    </row>
    <row r="1396" spans="1:16" ht="30" x14ac:dyDescent="0.35">
      <c r="A1396" s="159"/>
      <c r="B1396" s="392" t="s">
        <v>1729</v>
      </c>
      <c r="C1396" s="529" t="s">
        <v>1730</v>
      </c>
      <c r="D1396" s="530"/>
      <c r="E1396" s="380">
        <f>[1]!Table32353[[#This Row],[Mức giá theo Quyết định 46/2019/ QĐ-UBND]]*1.1</f>
        <v>0</v>
      </c>
      <c r="F1396" s="380"/>
      <c r="G1396" s="127"/>
      <c r="H1396" s="536"/>
      <c r="I1396" s="536"/>
      <c r="J1396" s="373"/>
      <c r="K1396" s="537"/>
      <c r="L1396" s="537"/>
      <c r="M1396" s="532"/>
      <c r="N1396" s="184"/>
      <c r="O1396" s="184"/>
      <c r="P1396" s="533"/>
    </row>
    <row r="1397" spans="1:16" ht="31" x14ac:dyDescent="0.35">
      <c r="A1397" s="159"/>
      <c r="B1397" s="180">
        <v>1</v>
      </c>
      <c r="C1397" s="534" t="s">
        <v>1731</v>
      </c>
      <c r="D1397" s="535">
        <v>7200</v>
      </c>
      <c r="E1397" s="380">
        <f>[1]!Table32353[[#This Row],[Mức giá theo Quyết định 46/2019/ QĐ-UBND]]*1.1</f>
        <v>7920.0000000000009</v>
      </c>
      <c r="F1397" s="380">
        <f>[1]!Table32353[[#This Row],[Mức giá theo Quyết định 46/2019/ QĐ-UBND]]*1.3</f>
        <v>9360</v>
      </c>
      <c r="G1397" s="127">
        <v>28800</v>
      </c>
      <c r="H1397" s="536">
        <f>ROUND([1]!Table32353[[#This Row],[Mức giá theo Quyết định 46/2019/ QĐ-UBND]]*1.3,-2)</f>
        <v>9400</v>
      </c>
      <c r="I1397" s="536">
        <f>ROUND([1]!Table32353[[#This Row],[Giá đất ở điều chỉnh, bổ sung]]*0.7,0)</f>
        <v>6580</v>
      </c>
      <c r="J1397" s="373">
        <f>[1]!Table32353[[#This Row],[Giá đất ở điều chỉnh, bổ sung]]/[1]!Table32353[[#This Row],[Mức giá theo Quyết định 46/2019/ QĐ-UBND]]</f>
        <v>1.3055555555555556</v>
      </c>
      <c r="K1397" s="537"/>
      <c r="L1397" s="537">
        <f>[1]!Table32353[[#This Row],[Giá đất ở điều chỉnh, bổ sung]]/[1]!Table32353[[#This Row],[Mức giá theo Quyết định 46/2019/ QĐ-UBND]]</f>
        <v>1.3055555555555556</v>
      </c>
      <c r="M1397" s="538"/>
      <c r="N1397" s="184"/>
      <c r="O1397" s="184"/>
      <c r="P1397" s="539"/>
    </row>
    <row r="1398" spans="1:16" ht="31" x14ac:dyDescent="0.35">
      <c r="A1398" s="159"/>
      <c r="B1398" s="180">
        <v>2</v>
      </c>
      <c r="C1398" s="534" t="s">
        <v>1732</v>
      </c>
      <c r="D1398" s="535">
        <v>4800</v>
      </c>
      <c r="E1398" s="380">
        <f>[1]!Table32353[[#This Row],[Mức giá theo Quyết định 46/2019/ QĐ-UBND]]*1.1</f>
        <v>5280</v>
      </c>
      <c r="F1398" s="380">
        <f>[1]!Table32353[[#This Row],[Mức giá theo Quyết định 46/2019/ QĐ-UBND]]*1.3</f>
        <v>6240</v>
      </c>
      <c r="G1398" s="127">
        <v>19200</v>
      </c>
      <c r="H1398" s="536">
        <f>ROUND([1]!Table32353[[#This Row],[Mức giá theo Quyết định 46/2019/ QĐ-UBND]]*1.3,-2)</f>
        <v>6200</v>
      </c>
      <c r="I1398" s="536">
        <f>ROUND([1]!Table32353[[#This Row],[Giá đất ở điều chỉnh, bổ sung]]*0.7,0)</f>
        <v>4340</v>
      </c>
      <c r="J1398" s="373">
        <f>[1]!Table32353[[#This Row],[Giá đất ở điều chỉnh, bổ sung]]/[1]!Table32353[[#This Row],[Mức giá theo Quyết định 46/2019/ QĐ-UBND]]</f>
        <v>1.2916666666666667</v>
      </c>
      <c r="K1398" s="537"/>
      <c r="L1398" s="537">
        <f>[1]!Table32353[[#This Row],[Giá đất ở điều chỉnh, bổ sung]]/[1]!Table32353[[#This Row],[Mức giá theo Quyết định 46/2019/ QĐ-UBND]]</f>
        <v>1.2916666666666667</v>
      </c>
      <c r="M1398" s="538"/>
      <c r="N1398" s="184"/>
      <c r="O1398" s="184"/>
      <c r="P1398" s="539"/>
    </row>
    <row r="1399" spans="1:16" ht="56" x14ac:dyDescent="0.35">
      <c r="A1399" s="159"/>
      <c r="B1399" s="180">
        <v>3</v>
      </c>
      <c r="C1399" s="534" t="s">
        <v>1733</v>
      </c>
      <c r="D1399" s="535">
        <v>3600</v>
      </c>
      <c r="E1399" s="380">
        <f>[1]!Table32353[[#This Row],[Mức giá theo Quyết định 46/2019/ QĐ-UBND]]*1.1</f>
        <v>3960.0000000000005</v>
      </c>
      <c r="F1399" s="380">
        <f>[1]!Table32353[[#This Row],[Mức giá theo Quyết định 46/2019/ QĐ-UBND]]*1.3</f>
        <v>4680</v>
      </c>
      <c r="G1399" s="127">
        <v>14400</v>
      </c>
      <c r="H1399" s="536">
        <f>ROUND([1]!Table32353[[#This Row],[Mức giá theo Quyết định 46/2019/ QĐ-UBND]]*1.3,-2)</f>
        <v>4700</v>
      </c>
      <c r="I1399" s="536">
        <f>ROUND([1]!Table32353[[#This Row],[Giá đất ở điều chỉnh, bổ sung]]*0.7,0)</f>
        <v>3290</v>
      </c>
      <c r="J1399" s="373">
        <f>[1]!Table32353[[#This Row],[Giá đất ở điều chỉnh, bổ sung]]/[1]!Table32353[[#This Row],[Mức giá theo Quyết định 46/2019/ QĐ-UBND]]</f>
        <v>1.3055555555555556</v>
      </c>
      <c r="K1399" s="537"/>
      <c r="L1399" s="537">
        <f>[1]!Table32353[[#This Row],[Giá đất ở điều chỉnh, bổ sung]]/[1]!Table32353[[#This Row],[Mức giá theo Quyết định 46/2019/ QĐ-UBND]]</f>
        <v>1.3055555555555556</v>
      </c>
      <c r="M1399" s="538" t="s">
        <v>1734</v>
      </c>
      <c r="N1399" s="184"/>
      <c r="O1399" s="184"/>
      <c r="P1399" s="539" t="s">
        <v>1734</v>
      </c>
    </row>
    <row r="1400" spans="1:16" x14ac:dyDescent="0.35">
      <c r="A1400" s="159"/>
      <c r="B1400" s="180"/>
      <c r="C1400" s="529" t="s">
        <v>16</v>
      </c>
      <c r="D1400" s="530"/>
      <c r="E1400" s="380">
        <f>[1]!Table32353[[#This Row],[Mức giá theo Quyết định 46/2019/ QĐ-UBND]]*1.1</f>
        <v>0</v>
      </c>
      <c r="F1400" s="380"/>
      <c r="G1400" s="127"/>
      <c r="H1400" s="536"/>
      <c r="I1400" s="536"/>
      <c r="J1400" s="373"/>
      <c r="K1400" s="537"/>
      <c r="L1400" s="537"/>
      <c r="M1400" s="538"/>
      <c r="N1400" s="184"/>
      <c r="O1400" s="184"/>
      <c r="P1400" s="539"/>
    </row>
    <row r="1401" spans="1:16" ht="31" x14ac:dyDescent="0.35">
      <c r="A1401" s="159"/>
      <c r="B1401" s="180">
        <v>1</v>
      </c>
      <c r="C1401" s="567" t="s">
        <v>1735</v>
      </c>
      <c r="D1401" s="568"/>
      <c r="E1401" s="380">
        <f>[1]!Table32353[[#This Row],[Mức giá theo Quyết định 46/2019/ QĐ-UBND]]*1.1</f>
        <v>0</v>
      </c>
      <c r="F1401" s="380"/>
      <c r="G1401" s="127"/>
      <c r="H1401" s="536"/>
      <c r="I1401" s="536"/>
      <c r="J1401" s="373"/>
      <c r="K1401" s="537"/>
      <c r="L1401" s="537"/>
      <c r="M1401" s="538"/>
      <c r="N1401" s="184"/>
      <c r="O1401" s="184"/>
      <c r="P1401" s="539"/>
    </row>
    <row r="1402" spans="1:16" x14ac:dyDescent="0.35">
      <c r="A1402" s="159"/>
      <c r="B1402" s="180" t="s">
        <v>67</v>
      </c>
      <c r="C1402" s="534" t="s">
        <v>1736</v>
      </c>
      <c r="D1402" s="535">
        <v>2700</v>
      </c>
      <c r="E1402" s="380">
        <f>[1]!Table32353[[#This Row],[Mức giá theo Quyết định 46/2019/ QĐ-UBND]]*1.1</f>
        <v>2970.0000000000005</v>
      </c>
      <c r="F1402" s="380">
        <f>[1]!Table32353[[#This Row],[Mức giá theo Quyết định 46/2019/ QĐ-UBND]]*1.3</f>
        <v>3510</v>
      </c>
      <c r="G1402" s="127">
        <v>8100</v>
      </c>
      <c r="H1402" s="536">
        <f>ROUND([1]!Table32353[[#This Row],[Mức giá theo Quyết định 46/2019/ QĐ-UBND]]*1.3,-2)</f>
        <v>3500</v>
      </c>
      <c r="I1402" s="536">
        <f>ROUND([1]!Table32353[[#This Row],[Giá đất ở điều chỉnh, bổ sung]]*0.7,0)</f>
        <v>2450</v>
      </c>
      <c r="J1402" s="373">
        <f>[1]!Table32353[[#This Row],[Giá đất ở điều chỉnh, bổ sung]]/[1]!Table32353[[#This Row],[Mức giá theo Quyết định 46/2019/ QĐ-UBND]]</f>
        <v>1.2962962962962963</v>
      </c>
      <c r="K1402" s="537"/>
      <c r="L1402" s="537">
        <f>[1]!Table32353[[#This Row],[Giá đất ở điều chỉnh, bổ sung]]/[1]!Table32353[[#This Row],[Mức giá theo Quyết định 46/2019/ QĐ-UBND]]</f>
        <v>1.2962962962962963</v>
      </c>
      <c r="M1402" s="538"/>
      <c r="N1402" s="184"/>
      <c r="O1402" s="184"/>
      <c r="P1402" s="539"/>
    </row>
    <row r="1403" spans="1:16" x14ac:dyDescent="0.35">
      <c r="A1403" s="159"/>
      <c r="B1403" s="180" t="s">
        <v>69</v>
      </c>
      <c r="C1403" s="534" t="s">
        <v>36</v>
      </c>
      <c r="D1403" s="535">
        <v>1800</v>
      </c>
      <c r="E1403" s="380">
        <f>[1]!Table32353[[#This Row],[Mức giá theo Quyết định 46/2019/ QĐ-UBND]]*1.1</f>
        <v>1980.0000000000002</v>
      </c>
      <c r="F1403" s="380">
        <f>[1]!Table32353[[#This Row],[Mức giá theo Quyết định 46/2019/ QĐ-UBND]]*1.3</f>
        <v>2340</v>
      </c>
      <c r="G1403" s="127">
        <v>5400</v>
      </c>
      <c r="H1403" s="536">
        <f>ROUND([1]!Table32353[[#This Row],[Mức giá theo Quyết định 46/2019/ QĐ-UBND]]*1.3,-2)</f>
        <v>2300</v>
      </c>
      <c r="I1403" s="536">
        <f>ROUND([1]!Table32353[[#This Row],[Giá đất ở điều chỉnh, bổ sung]]*0.7,0)</f>
        <v>1610</v>
      </c>
      <c r="J1403" s="373">
        <f>[1]!Table32353[[#This Row],[Giá đất ở điều chỉnh, bổ sung]]/[1]!Table32353[[#This Row],[Mức giá theo Quyết định 46/2019/ QĐ-UBND]]</f>
        <v>1.2777777777777777</v>
      </c>
      <c r="K1403" s="537"/>
      <c r="L1403" s="537">
        <f>[1]!Table32353[[#This Row],[Giá đất ở điều chỉnh, bổ sung]]/[1]!Table32353[[#This Row],[Mức giá theo Quyết định 46/2019/ QĐ-UBND]]</f>
        <v>1.2777777777777777</v>
      </c>
      <c r="M1403" s="538"/>
      <c r="N1403" s="184"/>
      <c r="O1403" s="184"/>
      <c r="P1403" s="539"/>
    </row>
    <row r="1404" spans="1:16" ht="31" x14ac:dyDescent="0.35">
      <c r="A1404" s="159"/>
      <c r="B1404" s="180">
        <v>2</v>
      </c>
      <c r="C1404" s="534" t="s">
        <v>1737</v>
      </c>
      <c r="D1404" s="535">
        <v>2400</v>
      </c>
      <c r="E1404" s="380">
        <f>[1]!Table32353[[#This Row],[Mức giá theo Quyết định 46/2019/ QĐ-UBND]]*1.1</f>
        <v>2640</v>
      </c>
      <c r="F1404" s="380">
        <f>[1]!Table32353[[#This Row],[Mức giá theo Quyết định 46/2019/ QĐ-UBND]]*1.3</f>
        <v>3120</v>
      </c>
      <c r="G1404" s="127">
        <v>7200</v>
      </c>
      <c r="H1404" s="536">
        <f>ROUND([1]!Table32353[[#This Row],[Mức giá theo Quyết định 46/2019/ QĐ-UBND]]*1.3,-2)</f>
        <v>3100</v>
      </c>
      <c r="I1404" s="536">
        <f>ROUND([1]!Table32353[[#This Row],[Giá đất ở điều chỉnh, bổ sung]]*0.7,0)</f>
        <v>2170</v>
      </c>
      <c r="J1404" s="373">
        <f>[1]!Table32353[[#This Row],[Giá đất ở điều chỉnh, bổ sung]]/[1]!Table32353[[#This Row],[Mức giá theo Quyết định 46/2019/ QĐ-UBND]]</f>
        <v>1.2916666666666667</v>
      </c>
      <c r="K1404" s="537"/>
      <c r="L1404" s="537">
        <f>[1]!Table32353[[#This Row],[Giá đất ở điều chỉnh, bổ sung]]/[1]!Table32353[[#This Row],[Mức giá theo Quyết định 46/2019/ QĐ-UBND]]</f>
        <v>1.2916666666666667</v>
      </c>
      <c r="M1404" s="538"/>
      <c r="N1404" s="184"/>
      <c r="O1404" s="184"/>
      <c r="P1404" s="539"/>
    </row>
    <row r="1405" spans="1:16" x14ac:dyDescent="0.35">
      <c r="A1405" s="159"/>
      <c r="B1405" s="180">
        <v>3</v>
      </c>
      <c r="C1405" s="534" t="s">
        <v>1738</v>
      </c>
      <c r="D1405" s="535"/>
      <c r="E1405" s="380">
        <f>[1]!Table32353[[#This Row],[Mức giá theo Quyết định 46/2019/ QĐ-UBND]]*1.1</f>
        <v>0</v>
      </c>
      <c r="F1405" s="380"/>
      <c r="G1405" s="127"/>
      <c r="H1405" s="536"/>
      <c r="I1405" s="536"/>
      <c r="J1405" s="373"/>
      <c r="K1405" s="537"/>
      <c r="L1405" s="537"/>
      <c r="M1405" s="538"/>
      <c r="N1405" s="184"/>
      <c r="O1405" s="184"/>
      <c r="P1405" s="539"/>
    </row>
    <row r="1406" spans="1:16" x14ac:dyDescent="0.35">
      <c r="A1406" s="159"/>
      <c r="B1406" s="180" t="s">
        <v>83</v>
      </c>
      <c r="C1406" s="534" t="s">
        <v>1739</v>
      </c>
      <c r="D1406" s="535">
        <v>3000</v>
      </c>
      <c r="E1406" s="380">
        <f>[1]!Table32353[[#This Row],[Mức giá theo Quyết định 46/2019/ QĐ-UBND]]*1.1</f>
        <v>3300.0000000000005</v>
      </c>
      <c r="F1406" s="380">
        <f>[1]!Table32353[[#This Row],[Mức giá theo Quyết định 46/2019/ QĐ-UBND]]*1.3</f>
        <v>3900</v>
      </c>
      <c r="G1406" s="127">
        <v>9000</v>
      </c>
      <c r="H1406" s="536">
        <f>ROUND([1]!Table32353[[#This Row],[Mức giá theo Quyết định 46/2019/ QĐ-UBND]]*1.3,-2)</f>
        <v>3900</v>
      </c>
      <c r="I1406" s="536">
        <f>ROUND([1]!Table32353[[#This Row],[Giá đất ở điều chỉnh, bổ sung]]*0.7,0)</f>
        <v>2730</v>
      </c>
      <c r="J1406" s="373">
        <f>[1]!Table32353[[#This Row],[Giá đất ở điều chỉnh, bổ sung]]/[1]!Table32353[[#This Row],[Mức giá theo Quyết định 46/2019/ QĐ-UBND]]</f>
        <v>1.3</v>
      </c>
      <c r="K1406" s="537"/>
      <c r="L1406" s="537">
        <f>[1]!Table32353[[#This Row],[Giá đất ở điều chỉnh, bổ sung]]/[1]!Table32353[[#This Row],[Mức giá theo Quyết định 46/2019/ QĐ-UBND]]</f>
        <v>1.3</v>
      </c>
      <c r="M1406" s="538"/>
      <c r="N1406" s="184"/>
      <c r="O1406" s="184"/>
      <c r="P1406" s="539"/>
    </row>
    <row r="1407" spans="1:16" x14ac:dyDescent="0.35">
      <c r="A1407" s="159"/>
      <c r="B1407" s="180" t="s">
        <v>84</v>
      </c>
      <c r="C1407" s="534" t="s">
        <v>1740</v>
      </c>
      <c r="D1407" s="535">
        <v>2400</v>
      </c>
      <c r="E1407" s="380">
        <f>[1]!Table32353[[#This Row],[Mức giá theo Quyết định 46/2019/ QĐ-UBND]]*1.1</f>
        <v>2640</v>
      </c>
      <c r="F1407" s="380">
        <f>[1]!Table32353[[#This Row],[Mức giá theo Quyết định 46/2019/ QĐ-UBND]]*1.3</f>
        <v>3120</v>
      </c>
      <c r="G1407" s="127">
        <v>7200</v>
      </c>
      <c r="H1407" s="536">
        <f>ROUND([1]!Table32353[[#This Row],[Mức giá theo Quyết định 46/2019/ QĐ-UBND]]*1.3,-2)</f>
        <v>3100</v>
      </c>
      <c r="I1407" s="536">
        <f>ROUND([1]!Table32353[[#This Row],[Giá đất ở điều chỉnh, bổ sung]]*0.7,0)</f>
        <v>2170</v>
      </c>
      <c r="J1407" s="373">
        <f>[1]!Table32353[[#This Row],[Giá đất ở điều chỉnh, bổ sung]]/[1]!Table32353[[#This Row],[Mức giá theo Quyết định 46/2019/ QĐ-UBND]]</f>
        <v>1.2916666666666667</v>
      </c>
      <c r="K1407" s="537"/>
      <c r="L1407" s="537">
        <f>[1]!Table32353[[#This Row],[Giá đất ở điều chỉnh, bổ sung]]/[1]!Table32353[[#This Row],[Mức giá theo Quyết định 46/2019/ QĐ-UBND]]</f>
        <v>1.2916666666666667</v>
      </c>
      <c r="M1407" s="538"/>
      <c r="N1407" s="184"/>
      <c r="O1407" s="184"/>
      <c r="P1407" s="539"/>
    </row>
    <row r="1408" spans="1:16" ht="31" x14ac:dyDescent="0.35">
      <c r="A1408" s="159"/>
      <c r="B1408" s="180" t="s">
        <v>1426</v>
      </c>
      <c r="C1408" s="534" t="s">
        <v>1741</v>
      </c>
      <c r="D1408" s="535">
        <v>1500</v>
      </c>
      <c r="E1408" s="380">
        <f>[1]!Table32353[[#This Row],[Mức giá theo Quyết định 46/2019/ QĐ-UBND]]*1.1</f>
        <v>1650.0000000000002</v>
      </c>
      <c r="F1408" s="380">
        <f>[1]!Table32353[[#This Row],[Mức giá theo Quyết định 46/2019/ QĐ-UBND]]*1.3</f>
        <v>1950</v>
      </c>
      <c r="G1408" s="127">
        <v>4500</v>
      </c>
      <c r="H1408" s="536">
        <f>ROUND([1]!Table32353[[#This Row],[Mức giá theo Quyết định 46/2019/ QĐ-UBND]]*1.3,-2)</f>
        <v>2000</v>
      </c>
      <c r="I1408" s="536">
        <f>ROUND([1]!Table32353[[#This Row],[Giá đất ở điều chỉnh, bổ sung]]*0.7,0)</f>
        <v>1400</v>
      </c>
      <c r="J1408" s="373">
        <f>[1]!Table32353[[#This Row],[Giá đất ở điều chỉnh, bổ sung]]/[1]!Table32353[[#This Row],[Mức giá theo Quyết định 46/2019/ QĐ-UBND]]</f>
        <v>1.3333333333333333</v>
      </c>
      <c r="K1408" s="537"/>
      <c r="L1408" s="537">
        <f>[1]!Table32353[[#This Row],[Giá đất ở điều chỉnh, bổ sung]]/[1]!Table32353[[#This Row],[Mức giá theo Quyết định 46/2019/ QĐ-UBND]]</f>
        <v>1.3333333333333333</v>
      </c>
      <c r="M1408" s="538"/>
      <c r="N1408" s="184"/>
      <c r="O1408" s="184"/>
      <c r="P1408" s="539"/>
    </row>
    <row r="1409" spans="1:16" ht="42" x14ac:dyDescent="0.35">
      <c r="A1409" s="159"/>
      <c r="B1409" s="180">
        <v>4</v>
      </c>
      <c r="C1409" s="534" t="s">
        <v>1742</v>
      </c>
      <c r="D1409" s="535"/>
      <c r="E1409" s="380">
        <f>[1]!Table32353[[#This Row],[Mức giá theo Quyết định 46/2019/ QĐ-UBND]]*1.1</f>
        <v>0</v>
      </c>
      <c r="F1409" s="380"/>
      <c r="G1409" s="127"/>
      <c r="H1409" s="536"/>
      <c r="I1409" s="536"/>
      <c r="J1409" s="373"/>
      <c r="K1409" s="537"/>
      <c r="L1409" s="537"/>
      <c r="M1409" s="538" t="s">
        <v>1744</v>
      </c>
      <c r="N1409" s="184"/>
      <c r="O1409" s="184"/>
      <c r="P1409" s="539" t="s">
        <v>1743</v>
      </c>
    </row>
    <row r="1410" spans="1:16" x14ac:dyDescent="0.35">
      <c r="A1410" s="159"/>
      <c r="B1410" s="180" t="s">
        <v>31</v>
      </c>
      <c r="C1410" s="534" t="s">
        <v>1739</v>
      </c>
      <c r="D1410" s="535">
        <v>2400</v>
      </c>
      <c r="E1410" s="380">
        <f>[1]!Table32353[[#This Row],[Mức giá theo Quyết định 46/2019/ QĐ-UBND]]*1.1</f>
        <v>2640</v>
      </c>
      <c r="F1410" s="380">
        <f>[1]!Table32353[[#This Row],[Mức giá theo Quyết định 46/2019/ QĐ-UBND]]*1.3</f>
        <v>3120</v>
      </c>
      <c r="G1410" s="127">
        <v>7200</v>
      </c>
      <c r="H1410" s="536">
        <f>ROUND([1]!Table32353[[#This Row],[Mức giá theo Quyết định 46/2019/ QĐ-UBND]]*1.3,-2)</f>
        <v>3100</v>
      </c>
      <c r="I1410" s="536">
        <f>ROUND([1]!Table32353[[#This Row],[Giá đất ở điều chỉnh, bổ sung]]*0.7,0)</f>
        <v>2170</v>
      </c>
      <c r="J1410" s="373">
        <f>[1]!Table32353[[#This Row],[Giá đất ở điều chỉnh, bổ sung]]/[1]!Table32353[[#This Row],[Mức giá theo Quyết định 46/2019/ QĐ-UBND]]</f>
        <v>1.2916666666666667</v>
      </c>
      <c r="K1410" s="537"/>
      <c r="L1410" s="537">
        <f>[1]!Table32353[[#This Row],[Giá đất ở điều chỉnh, bổ sung]]/[1]!Table32353[[#This Row],[Mức giá theo Quyết định 46/2019/ QĐ-UBND]]</f>
        <v>1.2916666666666667</v>
      </c>
      <c r="M1410" s="538"/>
      <c r="N1410" s="184"/>
      <c r="O1410" s="184"/>
      <c r="P1410" s="539"/>
    </row>
    <row r="1411" spans="1:16" x14ac:dyDescent="0.35">
      <c r="A1411" s="159"/>
      <c r="B1411" s="180" t="s">
        <v>34</v>
      </c>
      <c r="C1411" s="534" t="s">
        <v>1745</v>
      </c>
      <c r="D1411" s="535">
        <v>1800</v>
      </c>
      <c r="E1411" s="380">
        <f>[1]!Table32353[[#This Row],[Mức giá theo Quyết định 46/2019/ QĐ-UBND]]*1.1</f>
        <v>1980.0000000000002</v>
      </c>
      <c r="F1411" s="380">
        <f>[1]!Table32353[[#This Row],[Mức giá theo Quyết định 46/2019/ QĐ-UBND]]*1.3</f>
        <v>2340</v>
      </c>
      <c r="G1411" s="127">
        <v>5400</v>
      </c>
      <c r="H1411" s="536">
        <f>ROUND([1]!Table32353[[#This Row],[Mức giá theo Quyết định 46/2019/ QĐ-UBND]]*1.3,-2)</f>
        <v>2300</v>
      </c>
      <c r="I1411" s="536">
        <f>ROUND([1]!Table32353[[#This Row],[Giá đất ở điều chỉnh, bổ sung]]*0.7,0)</f>
        <v>1610</v>
      </c>
      <c r="J1411" s="373">
        <f>[1]!Table32353[[#This Row],[Giá đất ở điều chỉnh, bổ sung]]/[1]!Table32353[[#This Row],[Mức giá theo Quyết định 46/2019/ QĐ-UBND]]</f>
        <v>1.2777777777777777</v>
      </c>
      <c r="K1411" s="537"/>
      <c r="L1411" s="537">
        <f>[1]!Table32353[[#This Row],[Giá đất ở điều chỉnh, bổ sung]]/[1]!Table32353[[#This Row],[Mức giá theo Quyết định 46/2019/ QĐ-UBND]]</f>
        <v>1.2777777777777777</v>
      </c>
      <c r="M1411" s="538"/>
      <c r="N1411" s="184"/>
      <c r="O1411" s="184"/>
      <c r="P1411" s="539"/>
    </row>
    <row r="1412" spans="1:16" ht="46.5" x14ac:dyDescent="0.35">
      <c r="A1412" s="159"/>
      <c r="B1412" s="180">
        <v>5</v>
      </c>
      <c r="C1412" s="534" t="s">
        <v>1746</v>
      </c>
      <c r="D1412" s="535">
        <v>1800</v>
      </c>
      <c r="E1412" s="380">
        <f>[1]!Table32353[[#This Row],[Mức giá theo Quyết định 46/2019/ QĐ-UBND]]*1.1</f>
        <v>1980.0000000000002</v>
      </c>
      <c r="F1412" s="380">
        <f>[1]!Table32353[[#This Row],[Mức giá theo Quyết định 46/2019/ QĐ-UBND]]*1.3</f>
        <v>2340</v>
      </c>
      <c r="G1412" s="127">
        <v>5400</v>
      </c>
      <c r="H1412" s="536">
        <f>ROUND([1]!Table32353[[#This Row],[Mức giá theo Quyết định 46/2019/ QĐ-UBND]]*1.3,-2)</f>
        <v>2300</v>
      </c>
      <c r="I1412" s="536">
        <f>ROUND([1]!Table32353[[#This Row],[Giá đất ở điều chỉnh, bổ sung]]*0.7,0)</f>
        <v>1610</v>
      </c>
      <c r="J1412" s="373">
        <f>[1]!Table32353[[#This Row],[Giá đất ở điều chỉnh, bổ sung]]/[1]!Table32353[[#This Row],[Mức giá theo Quyết định 46/2019/ QĐ-UBND]]</f>
        <v>1.2777777777777777</v>
      </c>
      <c r="K1412" s="537"/>
      <c r="L1412" s="537">
        <f>[1]!Table32353[[#This Row],[Giá đất ở điều chỉnh, bổ sung]]/[1]!Table32353[[#This Row],[Mức giá theo Quyết định 46/2019/ QĐ-UBND]]</f>
        <v>1.2777777777777777</v>
      </c>
      <c r="M1412" s="538"/>
      <c r="N1412" s="154"/>
      <c r="O1412" s="154"/>
      <c r="P1412" s="539"/>
    </row>
    <row r="1413" spans="1:16" x14ac:dyDescent="0.35">
      <c r="A1413" s="159"/>
      <c r="B1413" s="180">
        <v>6</v>
      </c>
      <c r="C1413" s="534" t="s">
        <v>6505</v>
      </c>
      <c r="D1413" s="545"/>
      <c r="E1413" s="186"/>
      <c r="F1413" s="379"/>
      <c r="G1413" s="542"/>
      <c r="H1413" s="536">
        <v>3100</v>
      </c>
      <c r="I1413" s="536">
        <f>ROUND([1]!Table32353[[#This Row],[Giá đất ở điều chỉnh, bổ sung]]*0.7,-1)</f>
        <v>2170</v>
      </c>
      <c r="J1413" s="373"/>
      <c r="K1413" s="543"/>
      <c r="L1413" s="537"/>
      <c r="M1413" s="538"/>
      <c r="N1413" s="154"/>
      <c r="O1413" s="154"/>
      <c r="P1413" s="539" t="s">
        <v>146</v>
      </c>
    </row>
    <row r="1414" spans="1:16" ht="30" x14ac:dyDescent="0.35">
      <c r="A1414" s="159"/>
      <c r="B1414" s="392" t="s">
        <v>1747</v>
      </c>
      <c r="C1414" s="529" t="s">
        <v>1748</v>
      </c>
      <c r="D1414" s="530"/>
      <c r="E1414" s="380">
        <f>[1]!Table32353[[#This Row],[Mức giá theo Quyết định 46/2019/ QĐ-UBND]]*1.1</f>
        <v>0</v>
      </c>
      <c r="F1414" s="380"/>
      <c r="G1414" s="127"/>
      <c r="H1414" s="536"/>
      <c r="I1414" s="536"/>
      <c r="J1414" s="373"/>
      <c r="K1414" s="537"/>
      <c r="L1414" s="537"/>
      <c r="M1414" s="532"/>
      <c r="N1414" s="184"/>
      <c r="O1414" s="184"/>
      <c r="P1414" s="533"/>
    </row>
    <row r="1415" spans="1:16" ht="31" x14ac:dyDescent="0.35">
      <c r="A1415" s="159"/>
      <c r="B1415" s="180">
        <v>1</v>
      </c>
      <c r="C1415" s="534" t="s">
        <v>1749</v>
      </c>
      <c r="D1415" s="535">
        <v>3600</v>
      </c>
      <c r="E1415" s="380">
        <f>[1]!Table32353[[#This Row],[Mức giá theo Quyết định 46/2019/ QĐ-UBND]]*1.1</f>
        <v>3960.0000000000005</v>
      </c>
      <c r="F1415" s="380">
        <f>[1]!Table32353[[#This Row],[Mức giá theo Quyết định 46/2019/ QĐ-UBND]]*1.3</f>
        <v>4680</v>
      </c>
      <c r="G1415" s="127">
        <v>10800</v>
      </c>
      <c r="H1415" s="536">
        <f>ROUND([1]!Table32353[[#This Row],[Mức giá theo Quyết định 46/2019/ QĐ-UBND]]*1.3,-2)</f>
        <v>4700</v>
      </c>
      <c r="I1415" s="536">
        <f>ROUND([1]!Table32353[[#This Row],[Giá đất ở điều chỉnh, bổ sung]]*0.7,0)</f>
        <v>3290</v>
      </c>
      <c r="J1415" s="373">
        <f>[1]!Table32353[[#This Row],[Giá đất ở điều chỉnh, bổ sung]]/[1]!Table32353[[#This Row],[Mức giá theo Quyết định 46/2019/ QĐ-UBND]]</f>
        <v>1.3055555555555556</v>
      </c>
      <c r="K1415" s="537"/>
      <c r="L1415" s="537">
        <f>[1]!Table32353[[#This Row],[Giá đất ở điều chỉnh, bổ sung]]/[1]!Table32353[[#This Row],[Mức giá theo Quyết định 46/2019/ QĐ-UBND]]</f>
        <v>1.3055555555555556</v>
      </c>
      <c r="M1415" s="538" t="s">
        <v>6506</v>
      </c>
      <c r="N1415" s="184"/>
      <c r="O1415" s="184"/>
      <c r="P1415" s="539" t="s">
        <v>5471</v>
      </c>
    </row>
    <row r="1416" spans="1:16" ht="31" x14ac:dyDescent="0.35">
      <c r="A1416" s="159"/>
      <c r="B1416" s="180">
        <v>2</v>
      </c>
      <c r="C1416" s="534" t="s">
        <v>1750</v>
      </c>
      <c r="D1416" s="535">
        <v>2400</v>
      </c>
      <c r="E1416" s="380">
        <f>[1]!Table32353[[#This Row],[Mức giá theo Quyết định 46/2019/ QĐ-UBND]]*1.1</f>
        <v>2640</v>
      </c>
      <c r="F1416" s="380">
        <f>[1]!Table32353[[#This Row],[Mức giá theo Quyết định 46/2019/ QĐ-UBND]]*1.3</f>
        <v>3120</v>
      </c>
      <c r="G1416" s="127">
        <v>7200</v>
      </c>
      <c r="H1416" s="536">
        <f>ROUND([1]!Table32353[[#This Row],[Mức giá theo Quyết định 46/2019/ QĐ-UBND]]*1.3,-2)</f>
        <v>3100</v>
      </c>
      <c r="I1416" s="536">
        <f>ROUND([1]!Table32353[[#This Row],[Giá đất ở điều chỉnh, bổ sung]]*0.7,0)</f>
        <v>2170</v>
      </c>
      <c r="J1416" s="373">
        <f>[1]!Table32353[[#This Row],[Giá đất ở điều chỉnh, bổ sung]]/[1]!Table32353[[#This Row],[Mức giá theo Quyết định 46/2019/ QĐ-UBND]]</f>
        <v>1.2916666666666667</v>
      </c>
      <c r="K1416" s="537"/>
      <c r="L1416" s="537">
        <f>[1]!Table32353[[#This Row],[Giá đất ở điều chỉnh, bổ sung]]/[1]!Table32353[[#This Row],[Mức giá theo Quyết định 46/2019/ QĐ-UBND]]</f>
        <v>1.2916666666666667</v>
      </c>
      <c r="M1416" s="538"/>
      <c r="N1416" s="184"/>
      <c r="O1416" s="184"/>
      <c r="P1416" s="539"/>
    </row>
    <row r="1417" spans="1:16" ht="31" x14ac:dyDescent="0.35">
      <c r="A1417" s="159"/>
      <c r="B1417" s="180">
        <v>3</v>
      </c>
      <c r="C1417" s="534" t="s">
        <v>1751</v>
      </c>
      <c r="D1417" s="535">
        <v>3000</v>
      </c>
      <c r="E1417" s="380">
        <f>[1]!Table32353[[#This Row],[Mức giá theo Quyết định 46/2019/ QĐ-UBND]]*1.1</f>
        <v>3300.0000000000005</v>
      </c>
      <c r="F1417" s="380">
        <f>[1]!Table32353[[#This Row],[Mức giá theo Quyết định 46/2019/ QĐ-UBND]]*1.3</f>
        <v>3900</v>
      </c>
      <c r="G1417" s="127">
        <v>9000</v>
      </c>
      <c r="H1417" s="536">
        <f>ROUND([1]!Table32353[[#This Row],[Mức giá theo Quyết định 46/2019/ QĐ-UBND]]*1.3,-2)</f>
        <v>3900</v>
      </c>
      <c r="I1417" s="536">
        <f>ROUND([1]!Table32353[[#This Row],[Giá đất ở điều chỉnh, bổ sung]]*0.7,0)</f>
        <v>2730</v>
      </c>
      <c r="J1417" s="373">
        <f>[1]!Table32353[[#This Row],[Giá đất ở điều chỉnh, bổ sung]]/[1]!Table32353[[#This Row],[Mức giá theo Quyết định 46/2019/ QĐ-UBND]]</f>
        <v>1.3</v>
      </c>
      <c r="K1417" s="537"/>
      <c r="L1417" s="537">
        <f>[1]!Table32353[[#This Row],[Giá đất ở điều chỉnh, bổ sung]]/[1]!Table32353[[#This Row],[Mức giá theo Quyết định 46/2019/ QĐ-UBND]]</f>
        <v>1.3</v>
      </c>
      <c r="M1417" s="538"/>
      <c r="N1417" s="184"/>
      <c r="O1417" s="184"/>
      <c r="P1417" s="539"/>
    </row>
    <row r="1418" spans="1:16" x14ac:dyDescent="0.35">
      <c r="A1418" s="159"/>
      <c r="B1418" s="180">
        <v>4</v>
      </c>
      <c r="C1418" s="534" t="s">
        <v>1752</v>
      </c>
      <c r="D1418" s="535">
        <v>4200</v>
      </c>
      <c r="E1418" s="380">
        <f>[1]!Table32353[[#This Row],[Mức giá theo Quyết định 46/2019/ QĐ-UBND]]*1.1</f>
        <v>4620</v>
      </c>
      <c r="F1418" s="380">
        <f>[1]!Table32353[[#This Row],[Mức giá theo Quyết định 46/2019/ QĐ-UBND]]*1.3</f>
        <v>5460</v>
      </c>
      <c r="G1418" s="127">
        <v>12600</v>
      </c>
      <c r="H1418" s="536">
        <f>ROUND([1]!Table32353[[#This Row],[Mức giá theo Quyết định 46/2019/ QĐ-UBND]]*1.3,-2)</f>
        <v>5500</v>
      </c>
      <c r="I1418" s="536">
        <f>ROUND([1]!Table32353[[#This Row],[Giá đất ở điều chỉnh, bổ sung]]*0.7,0)</f>
        <v>3850</v>
      </c>
      <c r="J1418" s="373">
        <f>[1]!Table32353[[#This Row],[Giá đất ở điều chỉnh, bổ sung]]/[1]!Table32353[[#This Row],[Mức giá theo Quyết định 46/2019/ QĐ-UBND]]</f>
        <v>1.3095238095238095</v>
      </c>
      <c r="K1418" s="537"/>
      <c r="L1418" s="537">
        <f>[1]!Table32353[[#This Row],[Giá đất ở điều chỉnh, bổ sung]]/[1]!Table32353[[#This Row],[Mức giá theo Quyết định 46/2019/ QĐ-UBND]]</f>
        <v>1.3095238095238095</v>
      </c>
      <c r="M1418" s="538"/>
      <c r="N1418" s="184"/>
      <c r="O1418" s="184"/>
      <c r="P1418" s="539"/>
    </row>
    <row r="1419" spans="1:16" x14ac:dyDescent="0.35">
      <c r="A1419" s="159"/>
      <c r="B1419" s="180"/>
      <c r="C1419" s="529" t="s">
        <v>16</v>
      </c>
      <c r="D1419" s="530"/>
      <c r="E1419" s="380">
        <f>[1]!Table32353[[#This Row],[Mức giá theo Quyết định 46/2019/ QĐ-UBND]]*1.1</f>
        <v>0</v>
      </c>
      <c r="F1419" s="380"/>
      <c r="G1419" s="127"/>
      <c r="H1419" s="536"/>
      <c r="I1419" s="536"/>
      <c r="J1419" s="373"/>
      <c r="K1419" s="537"/>
      <c r="L1419" s="537"/>
      <c r="M1419" s="538"/>
      <c r="N1419" s="184"/>
      <c r="O1419" s="184"/>
      <c r="P1419" s="539"/>
    </row>
    <row r="1420" spans="1:16" ht="31" x14ac:dyDescent="0.35">
      <c r="A1420" s="159"/>
      <c r="B1420" s="180">
        <v>1</v>
      </c>
      <c r="C1420" s="534" t="s">
        <v>1753</v>
      </c>
      <c r="D1420" s="535">
        <v>1200</v>
      </c>
      <c r="E1420" s="380">
        <f>[1]!Table32353[[#This Row],[Mức giá theo Quyết định 46/2019/ QĐ-UBND]]*1.1</f>
        <v>1320</v>
      </c>
      <c r="F1420" s="380">
        <f>[1]!Table32353[[#This Row],[Mức giá theo Quyết định 46/2019/ QĐ-UBND]]*1.3</f>
        <v>1560</v>
      </c>
      <c r="G1420" s="127">
        <v>3600</v>
      </c>
      <c r="H1420" s="536">
        <f>ROUND([1]!Table32353[[#This Row],[Mức giá theo Quyết định 46/2019/ QĐ-UBND]]*1.3,-2)</f>
        <v>1600</v>
      </c>
      <c r="I1420" s="536">
        <f>ROUND([1]!Table32353[[#This Row],[Giá đất ở điều chỉnh, bổ sung]]*0.7,0)</f>
        <v>1120</v>
      </c>
      <c r="J1420" s="373">
        <f>[1]!Table32353[[#This Row],[Giá đất ở điều chỉnh, bổ sung]]/[1]!Table32353[[#This Row],[Mức giá theo Quyết định 46/2019/ QĐ-UBND]]</f>
        <v>1.3333333333333333</v>
      </c>
      <c r="K1420" s="537"/>
      <c r="L1420" s="537">
        <f>[1]!Table32353[[#This Row],[Giá đất ở điều chỉnh, bổ sung]]/[1]!Table32353[[#This Row],[Mức giá theo Quyết định 46/2019/ QĐ-UBND]]</f>
        <v>1.3333333333333333</v>
      </c>
      <c r="M1420" s="538"/>
      <c r="N1420" s="154"/>
      <c r="O1420" s="154"/>
      <c r="P1420" s="539"/>
    </row>
    <row r="1421" spans="1:16" ht="30" x14ac:dyDescent="0.35">
      <c r="A1421" s="159"/>
      <c r="B1421" s="392" t="s">
        <v>1754</v>
      </c>
      <c r="C1421" s="529" t="s">
        <v>1755</v>
      </c>
      <c r="D1421" s="530"/>
      <c r="E1421" s="380">
        <f>[1]!Table32353[[#This Row],[Mức giá theo Quyết định 46/2019/ QĐ-UBND]]*1.1</f>
        <v>0</v>
      </c>
      <c r="F1421" s="380"/>
      <c r="G1421" s="127"/>
      <c r="H1421" s="536"/>
      <c r="I1421" s="536"/>
      <c r="J1421" s="373"/>
      <c r="K1421" s="537"/>
      <c r="L1421" s="537"/>
      <c r="M1421" s="532"/>
      <c r="N1421" s="184"/>
      <c r="O1421" s="184"/>
      <c r="P1421" s="533"/>
    </row>
    <row r="1422" spans="1:16" x14ac:dyDescent="0.35">
      <c r="A1422" s="159"/>
      <c r="B1422" s="180">
        <v>1</v>
      </c>
      <c r="C1422" s="534" t="s">
        <v>1756</v>
      </c>
      <c r="D1422" s="535">
        <v>9000</v>
      </c>
      <c r="E1422" s="380">
        <f>[1]!Table32353[[#This Row],[Mức giá theo Quyết định 46/2019/ QĐ-UBND]]*1.1</f>
        <v>9900</v>
      </c>
      <c r="F1422" s="380">
        <f>[1]!Table32353[[#This Row],[Mức giá theo Quyết định 46/2019/ QĐ-UBND]]*1.3</f>
        <v>11700</v>
      </c>
      <c r="G1422" s="127">
        <v>31500</v>
      </c>
      <c r="H1422" s="536">
        <f>ROUND([1]!Table32353[[#This Row],[Mức giá theo Quyết định 46/2019/ QĐ-UBND]]*1.3,-2)</f>
        <v>11700</v>
      </c>
      <c r="I1422" s="536">
        <f>ROUND([1]!Table32353[[#This Row],[Giá đất ở điều chỉnh, bổ sung]]*0.7,0)</f>
        <v>8190</v>
      </c>
      <c r="J1422" s="373">
        <f>[1]!Table32353[[#This Row],[Giá đất ở điều chỉnh, bổ sung]]/[1]!Table32353[[#This Row],[Mức giá theo Quyết định 46/2019/ QĐ-UBND]]</f>
        <v>1.3</v>
      </c>
      <c r="K1422" s="537"/>
      <c r="L1422" s="537">
        <f>[1]!Table32353[[#This Row],[Giá đất ở điều chỉnh, bổ sung]]/[1]!Table32353[[#This Row],[Mức giá theo Quyết định 46/2019/ QĐ-UBND]]</f>
        <v>1.3</v>
      </c>
      <c r="M1422" s="538"/>
      <c r="N1422" s="184"/>
      <c r="O1422" s="184"/>
      <c r="P1422" s="539"/>
    </row>
    <row r="1423" spans="1:16" ht="31" x14ac:dyDescent="0.35">
      <c r="A1423" s="159"/>
      <c r="B1423" s="180">
        <v>2</v>
      </c>
      <c r="C1423" s="534" t="s">
        <v>1757</v>
      </c>
      <c r="D1423" s="535">
        <v>6000</v>
      </c>
      <c r="E1423" s="380">
        <f>[1]!Table32353[[#This Row],[Mức giá theo Quyết định 46/2019/ QĐ-UBND]]*1.1</f>
        <v>6600.0000000000009</v>
      </c>
      <c r="F1423" s="380">
        <f>[1]!Table32353[[#This Row],[Mức giá theo Quyết định 46/2019/ QĐ-UBND]]*1.3</f>
        <v>7800</v>
      </c>
      <c r="G1423" s="127">
        <v>21000</v>
      </c>
      <c r="H1423" s="536">
        <f>ROUND([1]!Table32353[[#This Row],[Mức giá theo Quyết định 46/2019/ QĐ-UBND]]*1.3,-2)</f>
        <v>7800</v>
      </c>
      <c r="I1423" s="536">
        <f>ROUND([1]!Table32353[[#This Row],[Giá đất ở điều chỉnh, bổ sung]]*0.7,0)</f>
        <v>5460</v>
      </c>
      <c r="J1423" s="373">
        <f>[1]!Table32353[[#This Row],[Giá đất ở điều chỉnh, bổ sung]]/[1]!Table32353[[#This Row],[Mức giá theo Quyết định 46/2019/ QĐ-UBND]]</f>
        <v>1.3</v>
      </c>
      <c r="K1423" s="537"/>
      <c r="L1423" s="537">
        <f>[1]!Table32353[[#This Row],[Giá đất ở điều chỉnh, bổ sung]]/[1]!Table32353[[#This Row],[Mức giá theo Quyết định 46/2019/ QĐ-UBND]]</f>
        <v>1.3</v>
      </c>
      <c r="M1423" s="538"/>
      <c r="N1423" s="184"/>
      <c r="O1423" s="184"/>
      <c r="P1423" s="539"/>
    </row>
    <row r="1424" spans="1:16" x14ac:dyDescent="0.35">
      <c r="A1424" s="159"/>
      <c r="B1424" s="180">
        <v>3</v>
      </c>
      <c r="C1424" s="534" t="s">
        <v>1758</v>
      </c>
      <c r="D1424" s="535">
        <v>7200</v>
      </c>
      <c r="E1424" s="380">
        <f>[1]!Table32353[[#This Row],[Mức giá theo Quyết định 46/2019/ QĐ-UBND]]*1.1</f>
        <v>7920.0000000000009</v>
      </c>
      <c r="F1424" s="380">
        <f>[1]!Table32353[[#This Row],[Mức giá theo Quyết định 46/2019/ QĐ-UBND]]*1.3</f>
        <v>9360</v>
      </c>
      <c r="G1424" s="127">
        <v>25200</v>
      </c>
      <c r="H1424" s="536">
        <f>ROUND([1]!Table32353[[#This Row],[Mức giá theo Quyết định 46/2019/ QĐ-UBND]]*1.3,-2)</f>
        <v>9400</v>
      </c>
      <c r="I1424" s="536">
        <f>ROUND([1]!Table32353[[#This Row],[Giá đất ở điều chỉnh, bổ sung]]*0.7,0)</f>
        <v>6580</v>
      </c>
      <c r="J1424" s="373">
        <f>[1]!Table32353[[#This Row],[Giá đất ở điều chỉnh, bổ sung]]/[1]!Table32353[[#This Row],[Mức giá theo Quyết định 46/2019/ QĐ-UBND]]</f>
        <v>1.3055555555555556</v>
      </c>
      <c r="K1424" s="537"/>
      <c r="L1424" s="537">
        <f>[1]!Table32353[[#This Row],[Giá đất ở điều chỉnh, bổ sung]]/[1]!Table32353[[#This Row],[Mức giá theo Quyết định 46/2019/ QĐ-UBND]]</f>
        <v>1.3055555555555556</v>
      </c>
      <c r="M1424" s="538"/>
      <c r="N1424" s="184"/>
      <c r="O1424" s="184"/>
      <c r="P1424" s="539"/>
    </row>
    <row r="1425" spans="1:16" ht="56" x14ac:dyDescent="0.35">
      <c r="A1425" s="159"/>
      <c r="B1425" s="180">
        <v>4</v>
      </c>
      <c r="C1425" s="534" t="s">
        <v>1759</v>
      </c>
      <c r="D1425" s="535">
        <v>6000</v>
      </c>
      <c r="E1425" s="380">
        <f>[1]!Table32353[[#This Row],[Mức giá theo Quyết định 46/2019/ QĐ-UBND]]*1.1</f>
        <v>6600.0000000000009</v>
      </c>
      <c r="F1425" s="380">
        <f>[1]!Table32353[[#This Row],[Mức giá theo Quyết định 46/2019/ QĐ-UBND]]*1.3</f>
        <v>7800</v>
      </c>
      <c r="G1425" s="127">
        <v>21000</v>
      </c>
      <c r="H1425" s="536">
        <f>ROUND([1]!Table32353[[#This Row],[Mức giá theo Quyết định 46/2019/ QĐ-UBND]]*1.3,-2)</f>
        <v>7800</v>
      </c>
      <c r="I1425" s="536">
        <f>ROUND([1]!Table32353[[#This Row],[Giá đất ở điều chỉnh, bổ sung]]*0.7,0)</f>
        <v>5460</v>
      </c>
      <c r="J1425" s="373">
        <f>[1]!Table32353[[#This Row],[Giá đất ở điều chỉnh, bổ sung]]/[1]!Table32353[[#This Row],[Mức giá theo Quyết định 46/2019/ QĐ-UBND]]</f>
        <v>1.3</v>
      </c>
      <c r="K1425" s="537"/>
      <c r="L1425" s="537">
        <f>[1]!Table32353[[#This Row],[Giá đất ở điều chỉnh, bổ sung]]/[1]!Table32353[[#This Row],[Mức giá theo Quyết định 46/2019/ QĐ-UBND]]</f>
        <v>1.3</v>
      </c>
      <c r="M1425" s="538" t="s">
        <v>1760</v>
      </c>
      <c r="N1425" s="184"/>
      <c r="O1425" s="184"/>
      <c r="P1425" s="539" t="s">
        <v>1760</v>
      </c>
    </row>
    <row r="1426" spans="1:16" x14ac:dyDescent="0.35">
      <c r="A1426" s="159"/>
      <c r="B1426" s="180"/>
      <c r="C1426" s="529" t="s">
        <v>16</v>
      </c>
      <c r="D1426" s="530"/>
      <c r="E1426" s="380">
        <f>[1]!Table32353[[#This Row],[Mức giá theo Quyết định 46/2019/ QĐ-UBND]]*1.1</f>
        <v>0</v>
      </c>
      <c r="F1426" s="380"/>
      <c r="G1426" s="127"/>
      <c r="H1426" s="536"/>
      <c r="I1426" s="536"/>
      <c r="J1426" s="373"/>
      <c r="K1426" s="537"/>
      <c r="L1426" s="537"/>
      <c r="M1426" s="538"/>
      <c r="N1426" s="184"/>
      <c r="O1426" s="184"/>
      <c r="P1426" s="539"/>
    </row>
    <row r="1427" spans="1:16" x14ac:dyDescent="0.35">
      <c r="A1427" s="159"/>
      <c r="B1427" s="180">
        <v>1</v>
      </c>
      <c r="C1427" s="534" t="s">
        <v>1761</v>
      </c>
      <c r="D1427" s="535"/>
      <c r="E1427" s="380">
        <f>[1]!Table32353[[#This Row],[Mức giá theo Quyết định 46/2019/ QĐ-UBND]]*1.1</f>
        <v>0</v>
      </c>
      <c r="F1427" s="380"/>
      <c r="G1427" s="127"/>
      <c r="H1427" s="536"/>
      <c r="I1427" s="536"/>
      <c r="J1427" s="373"/>
      <c r="K1427" s="537"/>
      <c r="L1427" s="537"/>
      <c r="M1427" s="538"/>
      <c r="N1427" s="184"/>
      <c r="O1427" s="184"/>
      <c r="P1427" s="539"/>
    </row>
    <row r="1428" spans="1:16" x14ac:dyDescent="0.35">
      <c r="A1428" s="159"/>
      <c r="B1428" s="180" t="s">
        <v>67</v>
      </c>
      <c r="C1428" s="534" t="s">
        <v>1762</v>
      </c>
      <c r="D1428" s="535">
        <v>3000</v>
      </c>
      <c r="E1428" s="380">
        <f>[1]!Table32353[[#This Row],[Mức giá theo Quyết định 46/2019/ QĐ-UBND]]*1.1</f>
        <v>3300.0000000000005</v>
      </c>
      <c r="F1428" s="380">
        <f>[1]!Table32353[[#This Row],[Mức giá theo Quyết định 46/2019/ QĐ-UBND]]*1.3</f>
        <v>3900</v>
      </c>
      <c r="G1428" s="127">
        <v>9000</v>
      </c>
      <c r="H1428" s="536">
        <f>ROUND([1]!Table32353[[#This Row],[Mức giá theo Quyết định 46/2019/ QĐ-UBND]]*1.3,-2)</f>
        <v>3900</v>
      </c>
      <c r="I1428" s="536">
        <f>ROUND([1]!Table32353[[#This Row],[Giá đất ở điều chỉnh, bổ sung]]*0.7,0)</f>
        <v>2730</v>
      </c>
      <c r="J1428" s="373">
        <f>[1]!Table32353[[#This Row],[Giá đất ở điều chỉnh, bổ sung]]/[1]!Table32353[[#This Row],[Mức giá theo Quyết định 46/2019/ QĐ-UBND]]</f>
        <v>1.3</v>
      </c>
      <c r="K1428" s="537"/>
      <c r="L1428" s="537">
        <f>[1]!Table32353[[#This Row],[Giá đất ở điều chỉnh, bổ sung]]/[1]!Table32353[[#This Row],[Mức giá theo Quyết định 46/2019/ QĐ-UBND]]</f>
        <v>1.3</v>
      </c>
      <c r="M1428" s="538"/>
      <c r="N1428" s="184"/>
      <c r="O1428" s="184"/>
      <c r="P1428" s="539"/>
    </row>
    <row r="1429" spans="1:16" ht="31" x14ac:dyDescent="0.35">
      <c r="A1429" s="159"/>
      <c r="B1429" s="180" t="s">
        <v>69</v>
      </c>
      <c r="C1429" s="534" t="s">
        <v>1763</v>
      </c>
      <c r="D1429" s="535">
        <v>2500</v>
      </c>
      <c r="E1429" s="380">
        <f>[1]!Table32353[[#This Row],[Mức giá theo Quyết định 46/2019/ QĐ-UBND]]*1.1</f>
        <v>2750</v>
      </c>
      <c r="F1429" s="380">
        <f>[1]!Table32353[[#This Row],[Mức giá theo Quyết định 46/2019/ QĐ-UBND]]*1.3</f>
        <v>3250</v>
      </c>
      <c r="G1429" s="127">
        <v>7500</v>
      </c>
      <c r="H1429" s="536">
        <f>ROUND([1]!Table32353[[#This Row],[Mức giá theo Quyết định 46/2019/ QĐ-UBND]]*1.3,-2)</f>
        <v>3300</v>
      </c>
      <c r="I1429" s="536">
        <f>ROUND([1]!Table32353[[#This Row],[Giá đất ở điều chỉnh, bổ sung]]*0.7,0)</f>
        <v>2310</v>
      </c>
      <c r="J1429" s="373">
        <f>[1]!Table32353[[#This Row],[Giá đất ở điều chỉnh, bổ sung]]/[1]!Table32353[[#This Row],[Mức giá theo Quyết định 46/2019/ QĐ-UBND]]</f>
        <v>1.32</v>
      </c>
      <c r="K1429" s="537"/>
      <c r="L1429" s="537">
        <f>[1]!Table32353[[#This Row],[Giá đất ở điều chỉnh, bổ sung]]/[1]!Table32353[[#This Row],[Mức giá theo Quyết định 46/2019/ QĐ-UBND]]</f>
        <v>1.32</v>
      </c>
      <c r="M1429" s="538"/>
      <c r="N1429" s="184"/>
      <c r="O1429" s="184"/>
      <c r="P1429" s="539"/>
    </row>
    <row r="1430" spans="1:16" x14ac:dyDescent="0.35">
      <c r="A1430" s="159"/>
      <c r="B1430" s="180">
        <v>2</v>
      </c>
      <c r="C1430" s="534" t="s">
        <v>1764</v>
      </c>
      <c r="D1430" s="535"/>
      <c r="E1430" s="380">
        <f>[1]!Table32353[[#This Row],[Mức giá theo Quyết định 46/2019/ QĐ-UBND]]*1.1</f>
        <v>0</v>
      </c>
      <c r="F1430" s="380"/>
      <c r="G1430" s="127"/>
      <c r="H1430" s="536"/>
      <c r="I1430" s="536"/>
      <c r="J1430" s="373"/>
      <c r="K1430" s="537"/>
      <c r="L1430" s="537"/>
      <c r="M1430" s="538"/>
      <c r="N1430" s="184"/>
      <c r="O1430" s="184"/>
      <c r="P1430" s="539"/>
    </row>
    <row r="1431" spans="1:16" x14ac:dyDescent="0.35">
      <c r="A1431" s="159"/>
      <c r="B1431" s="180" t="s">
        <v>74</v>
      </c>
      <c r="C1431" s="534" t="s">
        <v>1765</v>
      </c>
      <c r="D1431" s="535">
        <v>2700</v>
      </c>
      <c r="E1431" s="380">
        <f>[1]!Table32353[[#This Row],[Mức giá theo Quyết định 46/2019/ QĐ-UBND]]*1.1</f>
        <v>2970.0000000000005</v>
      </c>
      <c r="F1431" s="380">
        <f>[1]!Table32353[[#This Row],[Mức giá theo Quyết định 46/2019/ QĐ-UBND]]*1.3</f>
        <v>3510</v>
      </c>
      <c r="G1431" s="127">
        <v>8100</v>
      </c>
      <c r="H1431" s="536">
        <f>ROUND([1]!Table32353[[#This Row],[Mức giá theo Quyết định 46/2019/ QĐ-UBND]]*1.3,-2)</f>
        <v>3500</v>
      </c>
      <c r="I1431" s="536">
        <f>ROUND([1]!Table32353[[#This Row],[Giá đất ở điều chỉnh, bổ sung]]*0.7,0)</f>
        <v>2450</v>
      </c>
      <c r="J1431" s="373">
        <f>[1]!Table32353[[#This Row],[Giá đất ở điều chỉnh, bổ sung]]/[1]!Table32353[[#This Row],[Mức giá theo Quyết định 46/2019/ QĐ-UBND]]</f>
        <v>1.2962962962962963</v>
      </c>
      <c r="K1431" s="537"/>
      <c r="L1431" s="537">
        <f>[1]!Table32353[[#This Row],[Giá đất ở điều chỉnh, bổ sung]]/[1]!Table32353[[#This Row],[Mức giá theo Quyết định 46/2019/ QĐ-UBND]]</f>
        <v>1.2962962962962963</v>
      </c>
      <c r="M1431" s="538"/>
      <c r="N1431" s="184"/>
      <c r="O1431" s="184"/>
      <c r="P1431" s="539"/>
    </row>
    <row r="1432" spans="1:16" ht="31" x14ac:dyDescent="0.35">
      <c r="A1432" s="159"/>
      <c r="B1432" s="180" t="s">
        <v>76</v>
      </c>
      <c r="C1432" s="534" t="s">
        <v>1763</v>
      </c>
      <c r="D1432" s="535">
        <v>2500</v>
      </c>
      <c r="E1432" s="380">
        <f>[1]!Table32353[[#This Row],[Mức giá theo Quyết định 46/2019/ QĐ-UBND]]*1.1</f>
        <v>2750</v>
      </c>
      <c r="F1432" s="380">
        <f>[1]!Table32353[[#This Row],[Mức giá theo Quyết định 46/2019/ QĐ-UBND]]*1.3</f>
        <v>3250</v>
      </c>
      <c r="G1432" s="127">
        <v>7500</v>
      </c>
      <c r="H1432" s="536">
        <f>ROUND([1]!Table32353[[#This Row],[Mức giá theo Quyết định 46/2019/ QĐ-UBND]]*1.3,-2)</f>
        <v>3300</v>
      </c>
      <c r="I1432" s="536">
        <f>ROUND([1]!Table32353[[#This Row],[Giá đất ở điều chỉnh, bổ sung]]*0.7,0)</f>
        <v>2310</v>
      </c>
      <c r="J1432" s="373">
        <f>[1]!Table32353[[#This Row],[Giá đất ở điều chỉnh, bổ sung]]/[1]!Table32353[[#This Row],[Mức giá theo Quyết định 46/2019/ QĐ-UBND]]</f>
        <v>1.32</v>
      </c>
      <c r="K1432" s="537"/>
      <c r="L1432" s="537">
        <f>[1]!Table32353[[#This Row],[Giá đất ở điều chỉnh, bổ sung]]/[1]!Table32353[[#This Row],[Mức giá theo Quyết định 46/2019/ QĐ-UBND]]</f>
        <v>1.32</v>
      </c>
      <c r="M1432" s="538"/>
      <c r="N1432" s="184"/>
      <c r="O1432" s="184"/>
      <c r="P1432" s="539"/>
    </row>
    <row r="1433" spans="1:16" ht="31" x14ac:dyDescent="0.35">
      <c r="A1433" s="159"/>
      <c r="B1433" s="180">
        <v>3</v>
      </c>
      <c r="C1433" s="534" t="s">
        <v>5371</v>
      </c>
      <c r="D1433" s="535">
        <v>3000</v>
      </c>
      <c r="E1433" s="380">
        <f>[1]!Table32353[[#This Row],[Mức giá theo Quyết định 46/2019/ QĐ-UBND]]*1.1</f>
        <v>3300.0000000000005</v>
      </c>
      <c r="F1433" s="380">
        <f>[1]!Table32353[[#This Row],[Mức giá theo Quyết định 46/2019/ QĐ-UBND]]*1.3</f>
        <v>3900</v>
      </c>
      <c r="G1433" s="127">
        <v>9000</v>
      </c>
      <c r="H1433" s="536">
        <f>ROUND([1]!Table32353[[#This Row],[Mức giá theo Quyết định 46/2019/ QĐ-UBND]]*1.3,-2)</f>
        <v>3900</v>
      </c>
      <c r="I1433" s="536">
        <f>ROUND([1]!Table32353[[#This Row],[Giá đất ở điều chỉnh, bổ sung]]*0.7,0)</f>
        <v>2730</v>
      </c>
      <c r="J1433" s="373">
        <f>[1]!Table32353[[#This Row],[Giá đất ở điều chỉnh, bổ sung]]/[1]!Table32353[[#This Row],[Mức giá theo Quyết định 46/2019/ QĐ-UBND]]</f>
        <v>1.3</v>
      </c>
      <c r="K1433" s="537"/>
      <c r="L1433" s="537">
        <f>[1]!Table32353[[#This Row],[Giá đất ở điều chỉnh, bổ sung]]/[1]!Table32353[[#This Row],[Mức giá theo Quyết định 46/2019/ QĐ-UBND]]</f>
        <v>1.3</v>
      </c>
      <c r="M1433" s="538" t="s">
        <v>6507</v>
      </c>
      <c r="N1433" s="184"/>
      <c r="O1433" s="184"/>
      <c r="P1433" s="539" t="s">
        <v>5462</v>
      </c>
    </row>
    <row r="1434" spans="1:16" x14ac:dyDescent="0.35">
      <c r="A1434" s="159"/>
      <c r="B1434" s="180">
        <v>4</v>
      </c>
      <c r="C1434" s="534" t="s">
        <v>1766</v>
      </c>
      <c r="D1434" s="535">
        <v>3000</v>
      </c>
      <c r="E1434" s="380">
        <f>[1]!Table32353[[#This Row],[Mức giá theo Quyết định 46/2019/ QĐ-UBND]]*1.1</f>
        <v>3300.0000000000005</v>
      </c>
      <c r="F1434" s="380">
        <f>[1]!Table32353[[#This Row],[Mức giá theo Quyết định 46/2019/ QĐ-UBND]]*1.3</f>
        <v>3900</v>
      </c>
      <c r="G1434" s="127">
        <v>9000</v>
      </c>
      <c r="H1434" s="536">
        <f>ROUND([1]!Table32353[[#This Row],[Mức giá theo Quyết định 46/2019/ QĐ-UBND]]*1.3,-2)</f>
        <v>3900</v>
      </c>
      <c r="I1434" s="536">
        <f>ROUND([1]!Table32353[[#This Row],[Giá đất ở điều chỉnh, bổ sung]]*0.7,0)</f>
        <v>2730</v>
      </c>
      <c r="J1434" s="373">
        <f>[1]!Table32353[[#This Row],[Giá đất ở điều chỉnh, bổ sung]]/[1]!Table32353[[#This Row],[Mức giá theo Quyết định 46/2019/ QĐ-UBND]]</f>
        <v>1.3</v>
      </c>
      <c r="K1434" s="537"/>
      <c r="L1434" s="537">
        <f>[1]!Table32353[[#This Row],[Giá đất ở điều chỉnh, bổ sung]]/[1]!Table32353[[#This Row],[Mức giá theo Quyết định 46/2019/ QĐ-UBND]]</f>
        <v>1.3</v>
      </c>
      <c r="M1434" s="538" t="s">
        <v>6508</v>
      </c>
      <c r="N1434" s="184"/>
      <c r="O1434" s="184"/>
      <c r="P1434" s="539" t="s">
        <v>5463</v>
      </c>
    </row>
    <row r="1435" spans="1:16" x14ac:dyDescent="0.35">
      <c r="A1435" s="159"/>
      <c r="B1435" s="180">
        <v>5</v>
      </c>
      <c r="C1435" s="534" t="s">
        <v>1767</v>
      </c>
      <c r="D1435" s="535">
        <v>3000</v>
      </c>
      <c r="E1435" s="380">
        <f>[1]!Table32353[[#This Row],[Mức giá theo Quyết định 46/2019/ QĐ-UBND]]*1.1</f>
        <v>3300.0000000000005</v>
      </c>
      <c r="F1435" s="380">
        <f>[1]!Table32353[[#This Row],[Mức giá theo Quyết định 46/2019/ QĐ-UBND]]*1.3</f>
        <v>3900</v>
      </c>
      <c r="G1435" s="127">
        <v>9000</v>
      </c>
      <c r="H1435" s="536">
        <f>ROUND([1]!Table32353[[#This Row],[Mức giá theo Quyết định 46/2019/ QĐ-UBND]]*1.3,-2)</f>
        <v>3900</v>
      </c>
      <c r="I1435" s="536">
        <f>ROUND([1]!Table32353[[#This Row],[Giá đất ở điều chỉnh, bổ sung]]*0.7,0)</f>
        <v>2730</v>
      </c>
      <c r="J1435" s="373">
        <f>[1]!Table32353[[#This Row],[Giá đất ở điều chỉnh, bổ sung]]/[1]!Table32353[[#This Row],[Mức giá theo Quyết định 46/2019/ QĐ-UBND]]</f>
        <v>1.3</v>
      </c>
      <c r="K1435" s="537"/>
      <c r="L1435" s="537">
        <f>[1]!Table32353[[#This Row],[Giá đất ở điều chỉnh, bổ sung]]/[1]!Table32353[[#This Row],[Mức giá theo Quyết định 46/2019/ QĐ-UBND]]</f>
        <v>1.3</v>
      </c>
      <c r="M1435" s="538"/>
      <c r="N1435" s="184"/>
      <c r="O1435" s="184"/>
      <c r="P1435" s="539"/>
    </row>
    <row r="1436" spans="1:16" ht="31" x14ac:dyDescent="0.35">
      <c r="A1436" s="159"/>
      <c r="B1436" s="180">
        <v>6</v>
      </c>
      <c r="C1436" s="534" t="s">
        <v>1768</v>
      </c>
      <c r="D1436" s="535">
        <v>3000</v>
      </c>
      <c r="E1436" s="380">
        <f>[1]!Table32353[[#This Row],[Mức giá theo Quyết định 46/2019/ QĐ-UBND]]*1.1</f>
        <v>3300.0000000000005</v>
      </c>
      <c r="F1436" s="380">
        <f>[1]!Table32353[[#This Row],[Mức giá theo Quyết định 46/2019/ QĐ-UBND]]*1.3</f>
        <v>3900</v>
      </c>
      <c r="G1436" s="127">
        <v>9000</v>
      </c>
      <c r="H1436" s="536">
        <f>ROUND([1]!Table32353[[#This Row],[Mức giá theo Quyết định 46/2019/ QĐ-UBND]]*1.3,-2)</f>
        <v>3900</v>
      </c>
      <c r="I1436" s="536">
        <f>ROUND([1]!Table32353[[#This Row],[Giá đất ở điều chỉnh, bổ sung]]*0.7,0)</f>
        <v>2730</v>
      </c>
      <c r="J1436" s="373">
        <f>[1]!Table32353[[#This Row],[Giá đất ở điều chỉnh, bổ sung]]/[1]!Table32353[[#This Row],[Mức giá theo Quyết định 46/2019/ QĐ-UBND]]</f>
        <v>1.3</v>
      </c>
      <c r="K1436" s="537"/>
      <c r="L1436" s="537">
        <f>[1]!Table32353[[#This Row],[Giá đất ở điều chỉnh, bổ sung]]/[1]!Table32353[[#This Row],[Mức giá theo Quyết định 46/2019/ QĐ-UBND]]</f>
        <v>1.3</v>
      </c>
      <c r="M1436" s="538" t="s">
        <v>6509</v>
      </c>
      <c r="N1436" s="184"/>
      <c r="O1436" s="184"/>
      <c r="P1436" s="539" t="s">
        <v>5464</v>
      </c>
    </row>
    <row r="1437" spans="1:16" x14ac:dyDescent="0.35">
      <c r="A1437" s="159"/>
      <c r="B1437" s="180">
        <v>7</v>
      </c>
      <c r="C1437" s="534" t="s">
        <v>1769</v>
      </c>
      <c r="D1437" s="535"/>
      <c r="E1437" s="380">
        <f>[1]!Table32353[[#This Row],[Mức giá theo Quyết định 46/2019/ QĐ-UBND]]*1.1</f>
        <v>0</v>
      </c>
      <c r="F1437" s="380"/>
      <c r="G1437" s="127"/>
      <c r="H1437" s="536"/>
      <c r="I1437" s="536"/>
      <c r="J1437" s="373"/>
      <c r="K1437" s="537"/>
      <c r="L1437" s="537"/>
      <c r="M1437" s="538"/>
      <c r="N1437" s="184"/>
      <c r="O1437" s="184"/>
      <c r="P1437" s="539"/>
    </row>
    <row r="1438" spans="1:16" x14ac:dyDescent="0.35">
      <c r="A1438" s="159"/>
      <c r="B1438" s="180" t="s">
        <v>32</v>
      </c>
      <c r="C1438" s="534" t="s">
        <v>1770</v>
      </c>
      <c r="D1438" s="535">
        <v>3000</v>
      </c>
      <c r="E1438" s="380">
        <f>[1]!Table32353[[#This Row],[Mức giá theo Quyết định 46/2019/ QĐ-UBND]]*1.1</f>
        <v>3300.0000000000005</v>
      </c>
      <c r="F1438" s="380">
        <f>[1]!Table32353[[#This Row],[Mức giá theo Quyết định 46/2019/ QĐ-UBND]]*1.3</f>
        <v>3900</v>
      </c>
      <c r="G1438" s="127">
        <v>9000</v>
      </c>
      <c r="H1438" s="536">
        <f>ROUND([1]!Table32353[[#This Row],[Mức giá theo Quyết định 46/2019/ QĐ-UBND]]*1.3,-2)</f>
        <v>3900</v>
      </c>
      <c r="I1438" s="536">
        <f>ROUND([1]!Table32353[[#This Row],[Giá đất ở điều chỉnh, bổ sung]]*0.7,0)</f>
        <v>2730</v>
      </c>
      <c r="J1438" s="373">
        <f>[1]!Table32353[[#This Row],[Giá đất ở điều chỉnh, bổ sung]]/[1]!Table32353[[#This Row],[Mức giá theo Quyết định 46/2019/ QĐ-UBND]]</f>
        <v>1.3</v>
      </c>
      <c r="K1438" s="537"/>
      <c r="L1438" s="537">
        <f>[1]!Table32353[[#This Row],[Giá đất ở điều chỉnh, bổ sung]]/[1]!Table32353[[#This Row],[Mức giá theo Quyết định 46/2019/ QĐ-UBND]]</f>
        <v>1.3</v>
      </c>
      <c r="M1438" s="538"/>
      <c r="N1438" s="184"/>
      <c r="O1438" s="184"/>
      <c r="P1438" s="539"/>
    </row>
    <row r="1439" spans="1:16" x14ac:dyDescent="0.35">
      <c r="A1439" s="159"/>
      <c r="B1439" s="180" t="s">
        <v>35</v>
      </c>
      <c r="C1439" s="534" t="s">
        <v>1771</v>
      </c>
      <c r="D1439" s="535">
        <v>2500</v>
      </c>
      <c r="E1439" s="380">
        <f>[1]!Table32353[[#This Row],[Mức giá theo Quyết định 46/2019/ QĐ-UBND]]*1.1</f>
        <v>2750</v>
      </c>
      <c r="F1439" s="380">
        <f>[1]!Table32353[[#This Row],[Mức giá theo Quyết định 46/2019/ QĐ-UBND]]*1.3</f>
        <v>3250</v>
      </c>
      <c r="G1439" s="127">
        <v>7500</v>
      </c>
      <c r="H1439" s="536">
        <f>ROUND([1]!Table32353[[#This Row],[Mức giá theo Quyết định 46/2019/ QĐ-UBND]]*1.3,-2)</f>
        <v>3300</v>
      </c>
      <c r="I1439" s="536">
        <f>ROUND([1]!Table32353[[#This Row],[Giá đất ở điều chỉnh, bổ sung]]*0.7,0)</f>
        <v>2310</v>
      </c>
      <c r="J1439" s="373">
        <f>[1]!Table32353[[#This Row],[Giá đất ở điều chỉnh, bổ sung]]/[1]!Table32353[[#This Row],[Mức giá theo Quyết định 46/2019/ QĐ-UBND]]</f>
        <v>1.32</v>
      </c>
      <c r="K1439" s="537"/>
      <c r="L1439" s="537">
        <f>[1]!Table32353[[#This Row],[Giá đất ở điều chỉnh, bổ sung]]/[1]!Table32353[[#This Row],[Mức giá theo Quyết định 46/2019/ QĐ-UBND]]</f>
        <v>1.32</v>
      </c>
      <c r="M1439" s="538"/>
      <c r="N1439" s="184"/>
      <c r="O1439" s="184"/>
      <c r="P1439" s="539"/>
    </row>
    <row r="1440" spans="1:16" x14ac:dyDescent="0.35">
      <c r="A1440" s="159"/>
      <c r="B1440" s="180">
        <v>8</v>
      </c>
      <c r="C1440" s="534" t="s">
        <v>1772</v>
      </c>
      <c r="D1440" s="535"/>
      <c r="E1440" s="380">
        <f>[1]!Table32353[[#This Row],[Mức giá theo Quyết định 46/2019/ QĐ-UBND]]*1.1</f>
        <v>0</v>
      </c>
      <c r="F1440" s="380"/>
      <c r="G1440" s="127"/>
      <c r="H1440" s="536"/>
      <c r="I1440" s="536"/>
      <c r="J1440" s="373"/>
      <c r="K1440" s="537"/>
      <c r="L1440" s="537"/>
      <c r="M1440" s="538"/>
      <c r="N1440" s="184"/>
      <c r="O1440" s="184"/>
      <c r="P1440" s="539"/>
    </row>
    <row r="1441" spans="1:16" ht="31" x14ac:dyDescent="0.35">
      <c r="A1441" s="159"/>
      <c r="B1441" s="180" t="s">
        <v>624</v>
      </c>
      <c r="C1441" s="534" t="s">
        <v>1773</v>
      </c>
      <c r="D1441" s="535">
        <v>3600</v>
      </c>
      <c r="E1441" s="380">
        <f>[1]!Table32353[[#This Row],[Mức giá theo Quyết định 46/2019/ QĐ-UBND]]*1.1</f>
        <v>3960.0000000000005</v>
      </c>
      <c r="F1441" s="380">
        <f>[1]!Table32353[[#This Row],[Mức giá theo Quyết định 46/2019/ QĐ-UBND]]*1.3</f>
        <v>4680</v>
      </c>
      <c r="G1441" s="127">
        <v>10800</v>
      </c>
      <c r="H1441" s="536">
        <f>ROUND([1]!Table32353[[#This Row],[Mức giá theo Quyết định 46/2019/ QĐ-UBND]]*1.3,-2)</f>
        <v>4700</v>
      </c>
      <c r="I1441" s="536">
        <f>ROUND([1]!Table32353[[#This Row],[Giá đất ở điều chỉnh, bổ sung]]*0.7,0)</f>
        <v>3290</v>
      </c>
      <c r="J1441" s="373">
        <f>[1]!Table32353[[#This Row],[Giá đất ở điều chỉnh, bổ sung]]/[1]!Table32353[[#This Row],[Mức giá theo Quyết định 46/2019/ QĐ-UBND]]</f>
        <v>1.3055555555555556</v>
      </c>
      <c r="K1441" s="537"/>
      <c r="L1441" s="537">
        <f>[1]!Table32353[[#This Row],[Giá đất ở điều chỉnh, bổ sung]]/[1]!Table32353[[#This Row],[Mức giá theo Quyết định 46/2019/ QĐ-UBND]]</f>
        <v>1.3055555555555556</v>
      </c>
      <c r="M1441" s="538"/>
      <c r="N1441" s="184"/>
      <c r="O1441" s="184"/>
      <c r="P1441" s="539"/>
    </row>
    <row r="1442" spans="1:16" x14ac:dyDescent="0.35">
      <c r="A1442" s="159"/>
      <c r="B1442" s="180" t="s">
        <v>626</v>
      </c>
      <c r="C1442" s="534" t="s">
        <v>1774</v>
      </c>
      <c r="D1442" s="535">
        <v>2500</v>
      </c>
      <c r="E1442" s="380">
        <f>[1]!Table32353[[#This Row],[Mức giá theo Quyết định 46/2019/ QĐ-UBND]]*1.1</f>
        <v>2750</v>
      </c>
      <c r="F1442" s="380">
        <f>[1]!Table32353[[#This Row],[Mức giá theo Quyết định 46/2019/ QĐ-UBND]]*1.3</f>
        <v>3250</v>
      </c>
      <c r="G1442" s="127">
        <v>7500</v>
      </c>
      <c r="H1442" s="536">
        <f>ROUND([1]!Table32353[[#This Row],[Mức giá theo Quyết định 46/2019/ QĐ-UBND]]*1.3,-2)</f>
        <v>3300</v>
      </c>
      <c r="I1442" s="536">
        <f>ROUND([1]!Table32353[[#This Row],[Giá đất ở điều chỉnh, bổ sung]]*0.7,0)</f>
        <v>2310</v>
      </c>
      <c r="J1442" s="373">
        <f>[1]!Table32353[[#This Row],[Giá đất ở điều chỉnh, bổ sung]]/[1]!Table32353[[#This Row],[Mức giá theo Quyết định 46/2019/ QĐ-UBND]]</f>
        <v>1.32</v>
      </c>
      <c r="K1442" s="537"/>
      <c r="L1442" s="537">
        <f>[1]!Table32353[[#This Row],[Giá đất ở điều chỉnh, bổ sung]]/[1]!Table32353[[#This Row],[Mức giá theo Quyết định 46/2019/ QĐ-UBND]]</f>
        <v>1.32</v>
      </c>
      <c r="M1442" s="538"/>
      <c r="N1442" s="184"/>
      <c r="O1442" s="184"/>
      <c r="P1442" s="539"/>
    </row>
    <row r="1443" spans="1:16" ht="31" x14ac:dyDescent="0.35">
      <c r="A1443" s="159"/>
      <c r="B1443" s="180">
        <v>9</v>
      </c>
      <c r="C1443" s="534" t="s">
        <v>1775</v>
      </c>
      <c r="D1443" s="535">
        <v>2500</v>
      </c>
      <c r="E1443" s="380">
        <f>[1]!Table32353[[#This Row],[Mức giá theo Quyết định 46/2019/ QĐ-UBND]]*1.1</f>
        <v>2750</v>
      </c>
      <c r="F1443" s="380">
        <f>[1]!Table32353[[#This Row],[Mức giá theo Quyết định 46/2019/ QĐ-UBND]]*1.3</f>
        <v>3250</v>
      </c>
      <c r="G1443" s="127">
        <v>7500</v>
      </c>
      <c r="H1443" s="536">
        <f>ROUND([1]!Table32353[[#This Row],[Mức giá theo Quyết định 46/2019/ QĐ-UBND]]*1.3,-2)</f>
        <v>3300</v>
      </c>
      <c r="I1443" s="536">
        <f>ROUND([1]!Table32353[[#This Row],[Giá đất ở điều chỉnh, bổ sung]]*0.7,0)</f>
        <v>2310</v>
      </c>
      <c r="J1443" s="373">
        <f>[1]!Table32353[[#This Row],[Giá đất ở điều chỉnh, bổ sung]]/[1]!Table32353[[#This Row],[Mức giá theo Quyết định 46/2019/ QĐ-UBND]]</f>
        <v>1.32</v>
      </c>
      <c r="K1443" s="537"/>
      <c r="L1443" s="537">
        <f>[1]!Table32353[[#This Row],[Giá đất ở điều chỉnh, bổ sung]]/[1]!Table32353[[#This Row],[Mức giá theo Quyết định 46/2019/ QĐ-UBND]]</f>
        <v>1.32</v>
      </c>
      <c r="M1443" s="538"/>
      <c r="N1443" s="184"/>
      <c r="O1443" s="184"/>
      <c r="P1443" s="539"/>
    </row>
    <row r="1444" spans="1:16" x14ac:dyDescent="0.35">
      <c r="A1444" s="159"/>
      <c r="B1444" s="180">
        <v>10</v>
      </c>
      <c r="C1444" s="534" t="s">
        <v>1776</v>
      </c>
      <c r="D1444" s="535"/>
      <c r="E1444" s="380">
        <f>[1]!Table32353[[#This Row],[Mức giá theo Quyết định 46/2019/ QĐ-UBND]]*1.1</f>
        <v>0</v>
      </c>
      <c r="F1444" s="380"/>
      <c r="G1444" s="127"/>
      <c r="H1444" s="536"/>
      <c r="I1444" s="536"/>
      <c r="J1444" s="373"/>
      <c r="K1444" s="537"/>
      <c r="L1444" s="537"/>
      <c r="M1444" s="538" t="s">
        <v>6510</v>
      </c>
      <c r="N1444" s="184"/>
      <c r="O1444" s="184"/>
      <c r="P1444" s="539" t="s">
        <v>5448</v>
      </c>
    </row>
    <row r="1445" spans="1:16" x14ac:dyDescent="0.35">
      <c r="A1445" s="159"/>
      <c r="B1445" s="180" t="s">
        <v>525</v>
      </c>
      <c r="C1445" s="534" t="s">
        <v>1777</v>
      </c>
      <c r="D1445" s="535">
        <v>2500</v>
      </c>
      <c r="E1445" s="380">
        <f>[1]!Table32353[[#This Row],[Mức giá theo Quyết định 46/2019/ QĐ-UBND]]*1.1</f>
        <v>2750</v>
      </c>
      <c r="F1445" s="380">
        <f>[1]!Table32353[[#This Row],[Mức giá theo Quyết định 46/2019/ QĐ-UBND]]*1.3</f>
        <v>3250</v>
      </c>
      <c r="G1445" s="127">
        <v>7500</v>
      </c>
      <c r="H1445" s="536">
        <f>ROUND([1]!Table32353[[#This Row],[Mức giá theo Quyết định 46/2019/ QĐ-UBND]]*1.3,-2)</f>
        <v>3300</v>
      </c>
      <c r="I1445" s="536">
        <f>ROUND([1]!Table32353[[#This Row],[Giá đất ở điều chỉnh, bổ sung]]*0.7,0)</f>
        <v>2310</v>
      </c>
      <c r="J1445" s="373">
        <f>[1]!Table32353[[#This Row],[Giá đất ở điều chỉnh, bổ sung]]/[1]!Table32353[[#This Row],[Mức giá theo Quyết định 46/2019/ QĐ-UBND]]</f>
        <v>1.32</v>
      </c>
      <c r="K1445" s="537"/>
      <c r="L1445" s="537">
        <f>[1]!Table32353[[#This Row],[Giá đất ở điều chỉnh, bổ sung]]/[1]!Table32353[[#This Row],[Mức giá theo Quyết định 46/2019/ QĐ-UBND]]</f>
        <v>1.32</v>
      </c>
      <c r="M1445" s="538"/>
      <c r="N1445" s="184"/>
      <c r="O1445" s="184"/>
      <c r="P1445" s="539"/>
    </row>
    <row r="1446" spans="1:16" ht="31" x14ac:dyDescent="0.35">
      <c r="A1446" s="159"/>
      <c r="B1446" s="180" t="s">
        <v>526</v>
      </c>
      <c r="C1446" s="534" t="s">
        <v>1778</v>
      </c>
      <c r="D1446" s="535">
        <v>2300</v>
      </c>
      <c r="E1446" s="380">
        <f>[1]!Table32353[[#This Row],[Mức giá theo Quyết định 46/2019/ QĐ-UBND]]*1.1</f>
        <v>2530</v>
      </c>
      <c r="F1446" s="380">
        <f>[1]!Table32353[[#This Row],[Mức giá theo Quyết định 46/2019/ QĐ-UBND]]*1.3</f>
        <v>2990</v>
      </c>
      <c r="G1446" s="127">
        <v>6900</v>
      </c>
      <c r="H1446" s="536">
        <f>ROUND([1]!Table32353[[#This Row],[Mức giá theo Quyết định 46/2019/ QĐ-UBND]]*1.3,-2)</f>
        <v>3000</v>
      </c>
      <c r="I1446" s="536">
        <f>ROUND([1]!Table32353[[#This Row],[Giá đất ở điều chỉnh, bổ sung]]*0.7,0)</f>
        <v>2100</v>
      </c>
      <c r="J1446" s="373">
        <f>[1]!Table32353[[#This Row],[Giá đất ở điều chỉnh, bổ sung]]/[1]!Table32353[[#This Row],[Mức giá theo Quyết định 46/2019/ QĐ-UBND]]</f>
        <v>1.3043478260869565</v>
      </c>
      <c r="K1446" s="537"/>
      <c r="L1446" s="537">
        <f>[1]!Table32353[[#This Row],[Giá đất ở điều chỉnh, bổ sung]]/[1]!Table32353[[#This Row],[Mức giá theo Quyết định 46/2019/ QĐ-UBND]]</f>
        <v>1.3043478260869565</v>
      </c>
      <c r="M1446" s="538"/>
      <c r="N1446" s="184"/>
      <c r="O1446" s="184"/>
      <c r="P1446" s="539"/>
    </row>
    <row r="1447" spans="1:16" ht="56" x14ac:dyDescent="0.35">
      <c r="A1447" s="159"/>
      <c r="B1447" s="180">
        <v>11</v>
      </c>
      <c r="C1447" s="534" t="s">
        <v>1779</v>
      </c>
      <c r="D1447" s="535">
        <v>2500</v>
      </c>
      <c r="E1447" s="380">
        <f>[1]!Table32353[[#This Row],[Mức giá theo Quyết định 46/2019/ QĐ-UBND]]*1.1</f>
        <v>2750</v>
      </c>
      <c r="F1447" s="380">
        <f>[1]!Table32353[[#This Row],[Mức giá theo Quyết định 46/2019/ QĐ-UBND]]*1.3</f>
        <v>3250</v>
      </c>
      <c r="G1447" s="127">
        <v>7500</v>
      </c>
      <c r="H1447" s="536">
        <f>ROUND([1]!Table32353[[#This Row],[Mức giá theo Quyết định 46/2019/ QĐ-UBND]]*1.3,-2)</f>
        <v>3300</v>
      </c>
      <c r="I1447" s="536">
        <f>ROUND([1]!Table32353[[#This Row],[Giá đất ở điều chỉnh, bổ sung]]*0.7,0)</f>
        <v>2310</v>
      </c>
      <c r="J1447" s="373">
        <f>[1]!Table32353[[#This Row],[Giá đất ở điều chỉnh, bổ sung]]/[1]!Table32353[[#This Row],[Mức giá theo Quyết định 46/2019/ QĐ-UBND]]</f>
        <v>1.32</v>
      </c>
      <c r="K1447" s="537"/>
      <c r="L1447" s="537">
        <f>[1]!Table32353[[#This Row],[Giá đất ở điều chỉnh, bổ sung]]/[1]!Table32353[[#This Row],[Mức giá theo Quyết định 46/2019/ QĐ-UBND]]</f>
        <v>1.32</v>
      </c>
      <c r="M1447" s="538" t="s">
        <v>1780</v>
      </c>
      <c r="N1447" s="184"/>
      <c r="O1447" s="184"/>
      <c r="P1447" s="539" t="s">
        <v>5447</v>
      </c>
    </row>
    <row r="1448" spans="1:16" ht="31" x14ac:dyDescent="0.35">
      <c r="A1448" s="159"/>
      <c r="B1448" s="180">
        <v>12</v>
      </c>
      <c r="C1448" s="534" t="s">
        <v>1781</v>
      </c>
      <c r="D1448" s="535">
        <v>2300</v>
      </c>
      <c r="E1448" s="380">
        <f>[1]!Table32353[[#This Row],[Mức giá theo Quyết định 46/2019/ QĐ-UBND]]*1.1</f>
        <v>2530</v>
      </c>
      <c r="F1448" s="380">
        <f>[1]!Table32353[[#This Row],[Mức giá theo Quyết định 46/2019/ QĐ-UBND]]*1.3</f>
        <v>2990</v>
      </c>
      <c r="G1448" s="127">
        <v>6900</v>
      </c>
      <c r="H1448" s="536">
        <f>ROUND([1]!Table32353[[#This Row],[Mức giá theo Quyết định 46/2019/ QĐ-UBND]]*1.3,-2)</f>
        <v>3000</v>
      </c>
      <c r="I1448" s="536">
        <f>ROUND([1]!Table32353[[#This Row],[Giá đất ở điều chỉnh, bổ sung]]*0.7,0)</f>
        <v>2100</v>
      </c>
      <c r="J1448" s="373">
        <f>[1]!Table32353[[#This Row],[Giá đất ở điều chỉnh, bổ sung]]/[1]!Table32353[[#This Row],[Mức giá theo Quyết định 46/2019/ QĐ-UBND]]</f>
        <v>1.3043478260869565</v>
      </c>
      <c r="K1448" s="537"/>
      <c r="L1448" s="537">
        <f>[1]!Table32353[[#This Row],[Giá đất ở điều chỉnh, bổ sung]]/[1]!Table32353[[#This Row],[Mức giá theo Quyết định 46/2019/ QĐ-UBND]]</f>
        <v>1.3043478260869565</v>
      </c>
      <c r="M1448" s="538"/>
      <c r="N1448" s="184"/>
      <c r="O1448" s="184"/>
      <c r="P1448" s="539"/>
    </row>
    <row r="1449" spans="1:16" ht="31" x14ac:dyDescent="0.35">
      <c r="A1449" s="159"/>
      <c r="B1449" s="180">
        <v>13</v>
      </c>
      <c r="C1449" s="534" t="s">
        <v>1782</v>
      </c>
      <c r="D1449" s="535"/>
      <c r="E1449" s="380">
        <f>[1]!Table32353[[#This Row],[Mức giá theo Quyết định 46/2019/ QĐ-UBND]]*1.1</f>
        <v>0</v>
      </c>
      <c r="F1449" s="380"/>
      <c r="G1449" s="127"/>
      <c r="H1449" s="536"/>
      <c r="I1449" s="536"/>
      <c r="J1449" s="373"/>
      <c r="K1449" s="537"/>
      <c r="L1449" s="537"/>
      <c r="M1449" s="538"/>
      <c r="N1449" s="184"/>
      <c r="O1449" s="184"/>
      <c r="P1449" s="539"/>
    </row>
    <row r="1450" spans="1:16" ht="31" x14ac:dyDescent="0.35">
      <c r="A1450" s="159"/>
      <c r="B1450" s="180" t="s">
        <v>343</v>
      </c>
      <c r="C1450" s="534" t="s">
        <v>1783</v>
      </c>
      <c r="D1450" s="535">
        <v>7000</v>
      </c>
      <c r="E1450" s="380">
        <f>[1]!Table32353[[#This Row],[Mức giá theo Quyết định 46/2019/ QĐ-UBND]]*1.1</f>
        <v>7700.0000000000009</v>
      </c>
      <c r="F1450" s="380">
        <f>[1]!Table32353[[#This Row],[Mức giá theo Quyết định 46/2019/ QĐ-UBND]]*1.3</f>
        <v>9100</v>
      </c>
      <c r="G1450" s="127">
        <v>21000</v>
      </c>
      <c r="H1450" s="536">
        <f>ROUND([1]!Table32353[[#This Row],[Mức giá theo Quyết định 46/2019/ QĐ-UBND]]*1.3,-2)</f>
        <v>9100</v>
      </c>
      <c r="I1450" s="536">
        <f>ROUND([1]!Table32353[[#This Row],[Giá đất ở điều chỉnh, bổ sung]]*0.7,0)</f>
        <v>6370</v>
      </c>
      <c r="J1450" s="373">
        <f>[1]!Table32353[[#This Row],[Giá đất ở điều chỉnh, bổ sung]]/[1]!Table32353[[#This Row],[Mức giá theo Quyết định 46/2019/ QĐ-UBND]]</f>
        <v>1.3</v>
      </c>
      <c r="K1450" s="537"/>
      <c r="L1450" s="537">
        <f>[1]!Table32353[[#This Row],[Giá đất ở điều chỉnh, bổ sung]]/[1]!Table32353[[#This Row],[Mức giá theo Quyết định 46/2019/ QĐ-UBND]]</f>
        <v>1.3</v>
      </c>
      <c r="M1450" s="538"/>
      <c r="N1450" s="184"/>
      <c r="O1450" s="184"/>
      <c r="P1450" s="539"/>
    </row>
    <row r="1451" spans="1:16" x14ac:dyDescent="0.35">
      <c r="A1451" s="159"/>
      <c r="B1451" s="180" t="s">
        <v>346</v>
      </c>
      <c r="C1451" s="534" t="s">
        <v>1784</v>
      </c>
      <c r="D1451" s="535">
        <v>5000</v>
      </c>
      <c r="E1451" s="380">
        <f>[1]!Table32353[[#This Row],[Mức giá theo Quyết định 46/2019/ QĐ-UBND]]*1.1</f>
        <v>5500</v>
      </c>
      <c r="F1451" s="380">
        <f>[1]!Table32353[[#This Row],[Mức giá theo Quyết định 46/2019/ QĐ-UBND]]*1.3</f>
        <v>6500</v>
      </c>
      <c r="G1451" s="127">
        <v>15000</v>
      </c>
      <c r="H1451" s="536">
        <f>ROUND([1]!Table32353[[#This Row],[Mức giá theo Quyết định 46/2019/ QĐ-UBND]]*1.3,-2)</f>
        <v>6500</v>
      </c>
      <c r="I1451" s="536">
        <f>ROUND([1]!Table32353[[#This Row],[Giá đất ở điều chỉnh, bổ sung]]*0.7,0)</f>
        <v>4550</v>
      </c>
      <c r="J1451" s="373">
        <f>[1]!Table32353[[#This Row],[Giá đất ở điều chỉnh, bổ sung]]/[1]!Table32353[[#This Row],[Mức giá theo Quyết định 46/2019/ QĐ-UBND]]</f>
        <v>1.3</v>
      </c>
      <c r="K1451" s="537"/>
      <c r="L1451" s="537">
        <f>[1]!Table32353[[#This Row],[Giá đất ở điều chỉnh, bổ sung]]/[1]!Table32353[[#This Row],[Mức giá theo Quyết định 46/2019/ QĐ-UBND]]</f>
        <v>1.3</v>
      </c>
      <c r="M1451" s="538"/>
      <c r="N1451" s="184"/>
      <c r="O1451" s="184"/>
      <c r="P1451" s="539"/>
    </row>
    <row r="1452" spans="1:16" x14ac:dyDescent="0.35">
      <c r="A1452" s="159"/>
      <c r="B1452" s="180" t="s">
        <v>348</v>
      </c>
      <c r="C1452" s="534" t="s">
        <v>1785</v>
      </c>
      <c r="D1452" s="535">
        <v>4500</v>
      </c>
      <c r="E1452" s="380">
        <f>[1]!Table32353[[#This Row],[Mức giá theo Quyết định 46/2019/ QĐ-UBND]]*1.1</f>
        <v>4950</v>
      </c>
      <c r="F1452" s="380">
        <f>[1]!Table32353[[#This Row],[Mức giá theo Quyết định 46/2019/ QĐ-UBND]]*1.3</f>
        <v>5850</v>
      </c>
      <c r="G1452" s="127">
        <v>13500</v>
      </c>
      <c r="H1452" s="536">
        <f>ROUND([1]!Table32353[[#This Row],[Mức giá theo Quyết định 46/2019/ QĐ-UBND]]*1.3,-2)</f>
        <v>5900</v>
      </c>
      <c r="I1452" s="536">
        <f>ROUND([1]!Table32353[[#This Row],[Giá đất ở điều chỉnh, bổ sung]]*0.7,0)</f>
        <v>4130</v>
      </c>
      <c r="J1452" s="373">
        <f>[1]!Table32353[[#This Row],[Giá đất ở điều chỉnh, bổ sung]]/[1]!Table32353[[#This Row],[Mức giá theo Quyết định 46/2019/ QĐ-UBND]]</f>
        <v>1.3111111111111111</v>
      </c>
      <c r="K1452" s="537"/>
      <c r="L1452" s="537">
        <f>[1]!Table32353[[#This Row],[Giá đất ở điều chỉnh, bổ sung]]/[1]!Table32353[[#This Row],[Mức giá theo Quyết định 46/2019/ QĐ-UBND]]</f>
        <v>1.3111111111111111</v>
      </c>
      <c r="M1452" s="538"/>
      <c r="N1452" s="184"/>
      <c r="O1452" s="184"/>
      <c r="P1452" s="539"/>
    </row>
    <row r="1453" spans="1:16" x14ac:dyDescent="0.35">
      <c r="A1453" s="159"/>
      <c r="B1453" s="180" t="s">
        <v>350</v>
      </c>
      <c r="C1453" s="534" t="s">
        <v>1786</v>
      </c>
      <c r="D1453" s="535">
        <v>3999.9999999999995</v>
      </c>
      <c r="E1453" s="380">
        <f>[1]!Table32353[[#This Row],[Mức giá theo Quyết định 46/2019/ QĐ-UBND]]*1.1</f>
        <v>4400</v>
      </c>
      <c r="F1453" s="380">
        <f>[1]!Table32353[[#This Row],[Mức giá theo Quyết định 46/2019/ QĐ-UBND]]*1.3</f>
        <v>5200</v>
      </c>
      <c r="G1453" s="127">
        <v>12000</v>
      </c>
      <c r="H1453" s="536">
        <f>ROUND([1]!Table32353[[#This Row],[Mức giá theo Quyết định 46/2019/ QĐ-UBND]]*1.3,-2)</f>
        <v>5200</v>
      </c>
      <c r="I1453" s="536">
        <f>ROUND([1]!Table32353[[#This Row],[Giá đất ở điều chỉnh, bổ sung]]*0.7,0)</f>
        <v>3640</v>
      </c>
      <c r="J1453" s="373">
        <f>[1]!Table32353[[#This Row],[Giá đất ở điều chỉnh, bổ sung]]/[1]!Table32353[[#This Row],[Mức giá theo Quyết định 46/2019/ QĐ-UBND]]</f>
        <v>1.3</v>
      </c>
      <c r="K1453" s="537"/>
      <c r="L1453" s="537">
        <f>[1]!Table32353[[#This Row],[Giá đất ở điều chỉnh, bổ sung]]/[1]!Table32353[[#This Row],[Mức giá theo Quyết định 46/2019/ QĐ-UBND]]</f>
        <v>1.3</v>
      </c>
      <c r="M1453" s="538"/>
      <c r="N1453" s="184"/>
      <c r="O1453" s="184"/>
      <c r="P1453" s="539"/>
    </row>
    <row r="1454" spans="1:16" x14ac:dyDescent="0.35">
      <c r="A1454" s="159"/>
      <c r="B1454" s="180" t="s">
        <v>711</v>
      </c>
      <c r="C1454" s="534" t="s">
        <v>1787</v>
      </c>
      <c r="D1454" s="535">
        <v>3500</v>
      </c>
      <c r="E1454" s="380">
        <f>[1]!Table32353[[#This Row],[Mức giá theo Quyết định 46/2019/ QĐ-UBND]]*1.1</f>
        <v>3850.0000000000005</v>
      </c>
      <c r="F1454" s="380">
        <f>[1]!Table32353[[#This Row],[Mức giá theo Quyết định 46/2019/ QĐ-UBND]]*1.3</f>
        <v>4550</v>
      </c>
      <c r="G1454" s="127">
        <v>10500</v>
      </c>
      <c r="H1454" s="536">
        <f>ROUND([1]!Table32353[[#This Row],[Mức giá theo Quyết định 46/2019/ QĐ-UBND]]*1.3,-2)</f>
        <v>4600</v>
      </c>
      <c r="I1454" s="536">
        <f>ROUND([1]!Table32353[[#This Row],[Giá đất ở điều chỉnh, bổ sung]]*0.7,0)</f>
        <v>3220</v>
      </c>
      <c r="J1454" s="373">
        <f>[1]!Table32353[[#This Row],[Giá đất ở điều chỉnh, bổ sung]]/[1]!Table32353[[#This Row],[Mức giá theo Quyết định 46/2019/ QĐ-UBND]]</f>
        <v>1.3142857142857143</v>
      </c>
      <c r="K1454" s="537"/>
      <c r="L1454" s="537">
        <f>[1]!Table32353[[#This Row],[Giá đất ở điều chỉnh, bổ sung]]/[1]!Table32353[[#This Row],[Mức giá theo Quyết định 46/2019/ QĐ-UBND]]</f>
        <v>1.3142857142857143</v>
      </c>
      <c r="M1454" s="538"/>
      <c r="N1454" s="184"/>
      <c r="O1454" s="184"/>
      <c r="P1454" s="539"/>
    </row>
    <row r="1455" spans="1:16" ht="31" x14ac:dyDescent="0.35">
      <c r="A1455" s="159"/>
      <c r="B1455" s="180">
        <v>14</v>
      </c>
      <c r="C1455" s="534" t="s">
        <v>1788</v>
      </c>
      <c r="D1455" s="535"/>
      <c r="E1455" s="380">
        <f>[1]!Table32353[[#This Row],[Mức giá theo Quyết định 46/2019/ QĐ-UBND]]*1.1</f>
        <v>0</v>
      </c>
      <c r="F1455" s="380"/>
      <c r="G1455" s="127"/>
      <c r="H1455" s="536"/>
      <c r="I1455" s="536"/>
      <c r="J1455" s="373"/>
      <c r="K1455" s="537"/>
      <c r="L1455" s="537"/>
      <c r="M1455" s="538"/>
      <c r="N1455" s="184"/>
      <c r="O1455" s="184"/>
      <c r="P1455" s="539"/>
    </row>
    <row r="1456" spans="1:16" x14ac:dyDescent="0.35">
      <c r="A1456" s="159"/>
      <c r="B1456" s="180" t="s">
        <v>714</v>
      </c>
      <c r="C1456" s="534" t="s">
        <v>1789</v>
      </c>
      <c r="D1456" s="535">
        <v>4700</v>
      </c>
      <c r="E1456" s="380">
        <f>[1]!Table32353[[#This Row],[Mức giá theo Quyết định 46/2019/ QĐ-UBND]]*1.1</f>
        <v>5170</v>
      </c>
      <c r="F1456" s="380">
        <f>[1]!Table32353[[#This Row],[Mức giá theo Quyết định 46/2019/ QĐ-UBND]]*1.3</f>
        <v>6110</v>
      </c>
      <c r="G1456" s="127">
        <v>14100</v>
      </c>
      <c r="H1456" s="536">
        <f>ROUND([1]!Table32353[[#This Row],[Mức giá theo Quyết định 46/2019/ QĐ-UBND]]*1.3,-2)</f>
        <v>6100</v>
      </c>
      <c r="I1456" s="536">
        <f>ROUND([1]!Table32353[[#This Row],[Giá đất ở điều chỉnh, bổ sung]]*0.7,0)</f>
        <v>4270</v>
      </c>
      <c r="J1456" s="373">
        <f>[1]!Table32353[[#This Row],[Giá đất ở điều chỉnh, bổ sung]]/[1]!Table32353[[#This Row],[Mức giá theo Quyết định 46/2019/ QĐ-UBND]]</f>
        <v>1.2978723404255319</v>
      </c>
      <c r="K1456" s="537"/>
      <c r="L1456" s="537">
        <f>[1]!Table32353[[#This Row],[Giá đất ở điều chỉnh, bổ sung]]/[1]!Table32353[[#This Row],[Mức giá theo Quyết định 46/2019/ QĐ-UBND]]</f>
        <v>1.2978723404255319</v>
      </c>
      <c r="M1456" s="538"/>
      <c r="N1456" s="184"/>
      <c r="O1456" s="184"/>
      <c r="P1456" s="539"/>
    </row>
    <row r="1457" spans="1:16" x14ac:dyDescent="0.35">
      <c r="A1457" s="159"/>
      <c r="B1457" s="180" t="s">
        <v>716</v>
      </c>
      <c r="C1457" s="534" t="s">
        <v>1185</v>
      </c>
      <c r="D1457" s="535">
        <v>4500</v>
      </c>
      <c r="E1457" s="380">
        <f>[1]!Table32353[[#This Row],[Mức giá theo Quyết định 46/2019/ QĐ-UBND]]*1.1</f>
        <v>4950</v>
      </c>
      <c r="F1457" s="380">
        <f>[1]!Table32353[[#This Row],[Mức giá theo Quyết định 46/2019/ QĐ-UBND]]*1.3</f>
        <v>5850</v>
      </c>
      <c r="G1457" s="127">
        <v>13500</v>
      </c>
      <c r="H1457" s="536">
        <f>ROUND([1]!Table32353[[#This Row],[Mức giá theo Quyết định 46/2019/ QĐ-UBND]]*1.3,-2)</f>
        <v>5900</v>
      </c>
      <c r="I1457" s="536">
        <f>ROUND([1]!Table32353[[#This Row],[Giá đất ở điều chỉnh, bổ sung]]*0.7,0)</f>
        <v>4130</v>
      </c>
      <c r="J1457" s="373">
        <f>[1]!Table32353[[#This Row],[Giá đất ở điều chỉnh, bổ sung]]/[1]!Table32353[[#This Row],[Mức giá theo Quyết định 46/2019/ QĐ-UBND]]</f>
        <v>1.3111111111111111</v>
      </c>
      <c r="K1457" s="537"/>
      <c r="L1457" s="537">
        <f>[1]!Table32353[[#This Row],[Giá đất ở điều chỉnh, bổ sung]]/[1]!Table32353[[#This Row],[Mức giá theo Quyết định 46/2019/ QĐ-UBND]]</f>
        <v>1.3111111111111111</v>
      </c>
      <c r="M1457" s="538"/>
      <c r="N1457" s="184"/>
      <c r="O1457" s="184"/>
      <c r="P1457" s="539"/>
    </row>
    <row r="1458" spans="1:16" ht="31" x14ac:dyDescent="0.35">
      <c r="A1458" s="159"/>
      <c r="B1458" s="180">
        <v>15</v>
      </c>
      <c r="C1458" s="534" t="s">
        <v>6511</v>
      </c>
      <c r="D1458" s="545"/>
      <c r="E1458" s="186"/>
      <c r="F1458" s="379"/>
      <c r="G1458" s="542"/>
      <c r="H1458" s="542"/>
      <c r="I1458" s="536">
        <f>ROUND([1]!Table32353[[#This Row],[Giá đất ở điều chỉnh, bổ sung]]*0.7,-1)</f>
        <v>0</v>
      </c>
      <c r="J1458" s="373"/>
      <c r="K1458" s="543"/>
      <c r="L1458" s="537"/>
      <c r="M1458" s="538"/>
      <c r="N1458" s="184"/>
      <c r="O1458" s="184"/>
      <c r="P1458" s="539"/>
    </row>
    <row r="1459" spans="1:16" x14ac:dyDescent="0.35">
      <c r="A1459" s="159"/>
      <c r="B1459" s="180" t="s">
        <v>1210</v>
      </c>
      <c r="C1459" s="534" t="s">
        <v>6512</v>
      </c>
      <c r="D1459" s="545"/>
      <c r="E1459" s="186"/>
      <c r="F1459" s="379"/>
      <c r="G1459" s="542"/>
      <c r="H1459" s="384">
        <f>H1450</f>
        <v>9100</v>
      </c>
      <c r="I1459" s="536">
        <f>ROUND([1]!Table32353[[#This Row],[Giá đất ở điều chỉnh, bổ sung]]*0.7,-1)</f>
        <v>6370</v>
      </c>
      <c r="J1459" s="373"/>
      <c r="K1459" s="543"/>
      <c r="L1459" s="537"/>
      <c r="M1459" s="538"/>
      <c r="N1459" s="184"/>
      <c r="O1459" s="184"/>
      <c r="P1459" s="539"/>
    </row>
    <row r="1460" spans="1:16" x14ac:dyDescent="0.35">
      <c r="A1460" s="159"/>
      <c r="B1460" s="180" t="s">
        <v>1212</v>
      </c>
      <c r="C1460" s="534" t="s">
        <v>1784</v>
      </c>
      <c r="D1460" s="545"/>
      <c r="E1460" s="186"/>
      <c r="F1460" s="379"/>
      <c r="G1460" s="542"/>
      <c r="H1460" s="384">
        <f>H1451</f>
        <v>6500</v>
      </c>
      <c r="I1460" s="536">
        <f>ROUND([1]!Table32353[[#This Row],[Giá đất ở điều chỉnh, bổ sung]]*0.7,-1)</f>
        <v>4550</v>
      </c>
      <c r="J1460" s="373"/>
      <c r="K1460" s="543"/>
      <c r="L1460" s="537"/>
      <c r="M1460" s="538"/>
      <c r="N1460" s="184"/>
      <c r="O1460" s="184"/>
      <c r="P1460" s="539"/>
    </row>
    <row r="1461" spans="1:16" x14ac:dyDescent="0.35">
      <c r="A1461" s="159"/>
      <c r="B1461" s="180" t="s">
        <v>2799</v>
      </c>
      <c r="C1461" s="534" t="s">
        <v>1789</v>
      </c>
      <c r="D1461" s="545"/>
      <c r="E1461" s="186"/>
      <c r="F1461" s="379"/>
      <c r="G1461" s="542"/>
      <c r="H1461" s="384">
        <f>H1456</f>
        <v>6100</v>
      </c>
      <c r="I1461" s="536">
        <f>ROUND([1]!Table32353[[#This Row],[Giá đất ở điều chỉnh, bổ sung]]*0.7,-1)</f>
        <v>4270</v>
      </c>
      <c r="J1461" s="373"/>
      <c r="K1461" s="543"/>
      <c r="L1461" s="537"/>
      <c r="M1461" s="538"/>
      <c r="N1461" s="184"/>
      <c r="O1461" s="184"/>
      <c r="P1461" s="539"/>
    </row>
    <row r="1462" spans="1:16" x14ac:dyDescent="0.35">
      <c r="A1462" s="159"/>
      <c r="B1462" s="180" t="s">
        <v>2801</v>
      </c>
      <c r="C1462" s="534" t="s">
        <v>1185</v>
      </c>
      <c r="D1462" s="545"/>
      <c r="E1462" s="186"/>
      <c r="F1462" s="379"/>
      <c r="G1462" s="542"/>
      <c r="H1462" s="384">
        <f>H1457</f>
        <v>5900</v>
      </c>
      <c r="I1462" s="536">
        <f>ROUND([1]!Table32353[[#This Row],[Giá đất ở điều chỉnh, bổ sung]]*0.7,-1)</f>
        <v>4130</v>
      </c>
      <c r="J1462" s="373"/>
      <c r="K1462" s="543"/>
      <c r="L1462" s="537"/>
      <c r="M1462" s="538"/>
      <c r="N1462" s="184"/>
      <c r="O1462" s="184"/>
      <c r="P1462" s="539"/>
    </row>
    <row r="1463" spans="1:16" ht="31" x14ac:dyDescent="0.35">
      <c r="A1463" s="159"/>
      <c r="B1463" s="180">
        <v>16</v>
      </c>
      <c r="C1463" s="534" t="s">
        <v>1790</v>
      </c>
      <c r="D1463" s="535"/>
      <c r="E1463" s="380">
        <f>[1]!Table32353[[#This Row],[Mức giá theo Quyết định 46/2019/ QĐ-UBND]]*1.1</f>
        <v>0</v>
      </c>
      <c r="F1463" s="380"/>
      <c r="G1463" s="127"/>
      <c r="H1463" s="536"/>
      <c r="I1463" s="536"/>
      <c r="J1463" s="373"/>
      <c r="K1463" s="537"/>
      <c r="L1463" s="537"/>
      <c r="M1463" s="538"/>
      <c r="N1463" s="184"/>
      <c r="O1463" s="184"/>
      <c r="P1463" s="539"/>
    </row>
    <row r="1464" spans="1:16" x14ac:dyDescent="0.35">
      <c r="A1464" s="159"/>
      <c r="B1464" s="180" t="s">
        <v>731</v>
      </c>
      <c r="C1464" s="534" t="s">
        <v>1791</v>
      </c>
      <c r="D1464" s="535">
        <v>4700</v>
      </c>
      <c r="E1464" s="380">
        <f>[1]!Table32353[[#This Row],[Mức giá theo Quyết định 46/2019/ QĐ-UBND]]*1.1</f>
        <v>5170</v>
      </c>
      <c r="F1464" s="380">
        <f>[1]!Table32353[[#This Row],[Mức giá theo Quyết định 46/2019/ QĐ-UBND]]*1.3</f>
        <v>6110</v>
      </c>
      <c r="G1464" s="127">
        <v>14100</v>
      </c>
      <c r="H1464" s="536">
        <f>ROUND([1]!Table32353[[#This Row],[Mức giá theo Quyết định 46/2019/ QĐ-UBND]]*1.3,-2)</f>
        <v>6100</v>
      </c>
      <c r="I1464" s="536">
        <f>ROUND([1]!Table32353[[#This Row],[Giá đất ở điều chỉnh, bổ sung]]*0.7,0)</f>
        <v>4270</v>
      </c>
      <c r="J1464" s="373">
        <f>[1]!Table32353[[#This Row],[Giá đất ở điều chỉnh, bổ sung]]/[1]!Table32353[[#This Row],[Mức giá theo Quyết định 46/2019/ QĐ-UBND]]</f>
        <v>1.2978723404255319</v>
      </c>
      <c r="K1464" s="537"/>
      <c r="L1464" s="537">
        <f>[1]!Table32353[[#This Row],[Giá đất ở điều chỉnh, bổ sung]]/[1]!Table32353[[#This Row],[Mức giá theo Quyết định 46/2019/ QĐ-UBND]]</f>
        <v>1.2978723404255319</v>
      </c>
      <c r="M1464" s="538"/>
      <c r="N1464" s="184"/>
      <c r="O1464" s="184"/>
      <c r="P1464" s="539"/>
    </row>
    <row r="1465" spans="1:16" x14ac:dyDescent="0.35">
      <c r="A1465" s="159"/>
      <c r="B1465" s="180" t="s">
        <v>733</v>
      </c>
      <c r="C1465" s="534" t="s">
        <v>1785</v>
      </c>
      <c r="D1465" s="535">
        <v>3999.9999999999995</v>
      </c>
      <c r="E1465" s="380">
        <f>[1]!Table32353[[#This Row],[Mức giá theo Quyết định 46/2019/ QĐ-UBND]]*1.1</f>
        <v>4400</v>
      </c>
      <c r="F1465" s="380">
        <f>[1]!Table32353[[#This Row],[Mức giá theo Quyết định 46/2019/ QĐ-UBND]]*1.3</f>
        <v>5200</v>
      </c>
      <c r="G1465" s="127">
        <v>12000</v>
      </c>
      <c r="H1465" s="536">
        <f>ROUND([1]!Table32353[[#This Row],[Mức giá theo Quyết định 46/2019/ QĐ-UBND]]*1.3,-2)</f>
        <v>5200</v>
      </c>
      <c r="I1465" s="536">
        <f>ROUND([1]!Table32353[[#This Row],[Giá đất ở điều chỉnh, bổ sung]]*0.7,0)</f>
        <v>3640</v>
      </c>
      <c r="J1465" s="373">
        <f>[1]!Table32353[[#This Row],[Giá đất ở điều chỉnh, bổ sung]]/[1]!Table32353[[#This Row],[Mức giá theo Quyết định 46/2019/ QĐ-UBND]]</f>
        <v>1.3</v>
      </c>
      <c r="K1465" s="537"/>
      <c r="L1465" s="537">
        <f>[1]!Table32353[[#This Row],[Giá đất ở điều chỉnh, bổ sung]]/[1]!Table32353[[#This Row],[Mức giá theo Quyết định 46/2019/ QĐ-UBND]]</f>
        <v>1.3</v>
      </c>
      <c r="M1465" s="538"/>
      <c r="N1465" s="184"/>
      <c r="O1465" s="184"/>
      <c r="P1465" s="539"/>
    </row>
    <row r="1466" spans="1:16" x14ac:dyDescent="0.35">
      <c r="A1466" s="159"/>
      <c r="B1466" s="180">
        <v>17</v>
      </c>
      <c r="C1466" s="534" t="s">
        <v>1792</v>
      </c>
      <c r="D1466" s="535">
        <v>3600</v>
      </c>
      <c r="E1466" s="380">
        <f>[1]!Table32353[[#This Row],[Mức giá theo Quyết định 46/2019/ QĐ-UBND]]*1.1</f>
        <v>3960.0000000000005</v>
      </c>
      <c r="F1466" s="380">
        <f>[1]!Table32353[[#This Row],[Mức giá theo Quyết định 46/2019/ QĐ-UBND]]*1.3</f>
        <v>4680</v>
      </c>
      <c r="G1466" s="127">
        <v>10800</v>
      </c>
      <c r="H1466" s="536">
        <f>ROUND([1]!Table32353[[#This Row],[Mức giá theo Quyết định 46/2019/ QĐ-UBND]]*1.3,-2)</f>
        <v>4700</v>
      </c>
      <c r="I1466" s="536">
        <f>ROUND([1]!Table32353[[#This Row],[Giá đất ở điều chỉnh, bổ sung]]*0.7,0)</f>
        <v>3290</v>
      </c>
      <c r="J1466" s="373">
        <f>[1]!Table32353[[#This Row],[Giá đất ở điều chỉnh, bổ sung]]/[1]!Table32353[[#This Row],[Mức giá theo Quyết định 46/2019/ QĐ-UBND]]</f>
        <v>1.3055555555555556</v>
      </c>
      <c r="K1466" s="537"/>
      <c r="L1466" s="537">
        <f>[1]!Table32353[[#This Row],[Giá đất ở điều chỉnh, bổ sung]]/[1]!Table32353[[#This Row],[Mức giá theo Quyết định 46/2019/ QĐ-UBND]]</f>
        <v>1.3055555555555556</v>
      </c>
      <c r="M1466" s="538"/>
      <c r="N1466" s="184"/>
      <c r="O1466" s="184"/>
      <c r="P1466" s="539"/>
    </row>
    <row r="1467" spans="1:16" ht="31" x14ac:dyDescent="0.35">
      <c r="A1467" s="159"/>
      <c r="B1467" s="180" t="s">
        <v>108</v>
      </c>
      <c r="C1467" s="534" t="s">
        <v>1793</v>
      </c>
      <c r="D1467" s="535">
        <v>1999.9999999999998</v>
      </c>
      <c r="E1467" s="380">
        <f>[1]!Table32353[[#This Row],[Mức giá theo Quyết định 46/2019/ QĐ-UBND]]*1.1</f>
        <v>2200</v>
      </c>
      <c r="F1467" s="380">
        <f>[1]!Table32353[[#This Row],[Mức giá theo Quyết định 46/2019/ QĐ-UBND]]*1.3</f>
        <v>2600</v>
      </c>
      <c r="G1467" s="127">
        <v>6000</v>
      </c>
      <c r="H1467" s="536">
        <f>ROUND([1]!Table32353[[#This Row],[Mức giá theo Quyết định 46/2019/ QĐ-UBND]]*1.3,-2)</f>
        <v>2600</v>
      </c>
      <c r="I1467" s="536">
        <f>ROUND([1]!Table32353[[#This Row],[Giá đất ở điều chỉnh, bổ sung]]*0.7,0)</f>
        <v>1820</v>
      </c>
      <c r="J1467" s="373">
        <f>[1]!Table32353[[#This Row],[Giá đất ở điều chỉnh, bổ sung]]/[1]!Table32353[[#This Row],[Mức giá theo Quyết định 46/2019/ QĐ-UBND]]</f>
        <v>1.3</v>
      </c>
      <c r="K1467" s="537"/>
      <c r="L1467" s="537">
        <f>[1]!Table32353[[#This Row],[Giá đất ở điều chỉnh, bổ sung]]/[1]!Table32353[[#This Row],[Mức giá theo Quyết định 46/2019/ QĐ-UBND]]</f>
        <v>1.3</v>
      </c>
      <c r="M1467" s="538"/>
      <c r="N1467" s="184"/>
      <c r="O1467" s="184"/>
      <c r="P1467" s="539"/>
    </row>
    <row r="1468" spans="1:16" ht="31" x14ac:dyDescent="0.35">
      <c r="A1468" s="159"/>
      <c r="B1468" s="180" t="s">
        <v>110</v>
      </c>
      <c r="C1468" s="534" t="s">
        <v>1794</v>
      </c>
      <c r="D1468" s="535">
        <v>1999.9999999999998</v>
      </c>
      <c r="E1468" s="380">
        <f>[1]!Table32353[[#This Row],[Mức giá theo Quyết định 46/2019/ QĐ-UBND]]*1.1</f>
        <v>2200</v>
      </c>
      <c r="F1468" s="380">
        <f>[1]!Table32353[[#This Row],[Mức giá theo Quyết định 46/2019/ QĐ-UBND]]*1.3</f>
        <v>2600</v>
      </c>
      <c r="G1468" s="127">
        <v>6000</v>
      </c>
      <c r="H1468" s="536">
        <f>ROUND([1]!Table32353[[#This Row],[Mức giá theo Quyết định 46/2019/ QĐ-UBND]]*1.3,-2)</f>
        <v>2600</v>
      </c>
      <c r="I1468" s="536">
        <f>ROUND([1]!Table32353[[#This Row],[Giá đất ở điều chỉnh, bổ sung]]*0.7,0)</f>
        <v>1820</v>
      </c>
      <c r="J1468" s="373">
        <f>[1]!Table32353[[#This Row],[Giá đất ở điều chỉnh, bổ sung]]/[1]!Table32353[[#This Row],[Mức giá theo Quyết định 46/2019/ QĐ-UBND]]</f>
        <v>1.3</v>
      </c>
      <c r="K1468" s="537"/>
      <c r="L1468" s="537">
        <f>[1]!Table32353[[#This Row],[Giá đất ở điều chỉnh, bổ sung]]/[1]!Table32353[[#This Row],[Mức giá theo Quyết định 46/2019/ QĐ-UBND]]</f>
        <v>1.3</v>
      </c>
      <c r="M1468" s="538"/>
      <c r="N1468" s="184"/>
      <c r="O1468" s="184"/>
      <c r="P1468" s="539"/>
    </row>
    <row r="1469" spans="1:16" ht="31" x14ac:dyDescent="0.35">
      <c r="A1469" s="159"/>
      <c r="B1469" s="180" t="s">
        <v>1357</v>
      </c>
      <c r="C1469" s="534" t="s">
        <v>1796</v>
      </c>
      <c r="D1469" s="535">
        <v>1700</v>
      </c>
      <c r="E1469" s="380">
        <f>[1]!Table32353[[#This Row],[Mức giá theo Quyết định 46/2019/ QĐ-UBND]]*1.1</f>
        <v>1870.0000000000002</v>
      </c>
      <c r="F1469" s="380">
        <f>[1]!Table32353[[#This Row],[Mức giá theo Quyết định 46/2019/ QĐ-UBND]]*1.3</f>
        <v>2210</v>
      </c>
      <c r="G1469" s="127">
        <v>5100</v>
      </c>
      <c r="H1469" s="536">
        <f>ROUND([1]!Table32353[[#This Row],[Mức giá theo Quyết định 46/2019/ QĐ-UBND]]*1.3,-2)</f>
        <v>2200</v>
      </c>
      <c r="I1469" s="536">
        <f>ROUND([1]!Table32353[[#This Row],[Giá đất ở điều chỉnh, bổ sung]]*0.7,0)</f>
        <v>1540</v>
      </c>
      <c r="J1469" s="373">
        <f>[1]!Table32353[[#This Row],[Giá đất ở điều chỉnh, bổ sung]]/[1]!Table32353[[#This Row],[Mức giá theo Quyết định 46/2019/ QĐ-UBND]]</f>
        <v>1.2941176470588236</v>
      </c>
      <c r="K1469" s="537"/>
      <c r="L1469" s="537">
        <f>[1]!Table32353[[#This Row],[Giá đất ở điều chỉnh, bổ sung]]/[1]!Table32353[[#This Row],[Mức giá theo Quyết định 46/2019/ QĐ-UBND]]</f>
        <v>1.2941176470588236</v>
      </c>
      <c r="M1469" s="538"/>
      <c r="N1469" s="184"/>
      <c r="O1469" s="184"/>
      <c r="P1469" s="539"/>
    </row>
    <row r="1470" spans="1:16" ht="31" x14ac:dyDescent="0.35">
      <c r="A1470" s="159"/>
      <c r="B1470" s="180">
        <v>18</v>
      </c>
      <c r="C1470" s="534" t="s">
        <v>1797</v>
      </c>
      <c r="D1470" s="535">
        <v>6000</v>
      </c>
      <c r="E1470" s="380">
        <f>[1]!Table32353[[#This Row],[Mức giá theo Quyết định 46/2019/ QĐ-UBND]]*1.1</f>
        <v>6600.0000000000009</v>
      </c>
      <c r="F1470" s="380">
        <f>[1]!Table32353[[#This Row],[Mức giá theo Quyết định 46/2019/ QĐ-UBND]]*1.3</f>
        <v>7800</v>
      </c>
      <c r="G1470" s="127">
        <v>18000</v>
      </c>
      <c r="H1470" s="536">
        <f>ROUND([1]!Table32353[[#This Row],[Mức giá theo Quyết định 46/2019/ QĐ-UBND]]*1.3,-2)</f>
        <v>7800</v>
      </c>
      <c r="I1470" s="536">
        <f>ROUND([1]!Table32353[[#This Row],[Giá đất ở điều chỉnh, bổ sung]]*0.7,0)</f>
        <v>5460</v>
      </c>
      <c r="J1470" s="373">
        <f>[1]!Table32353[[#This Row],[Giá đất ở điều chỉnh, bổ sung]]/[1]!Table32353[[#This Row],[Mức giá theo Quyết định 46/2019/ QĐ-UBND]]</f>
        <v>1.3</v>
      </c>
      <c r="K1470" s="537"/>
      <c r="L1470" s="537">
        <f>[1]!Table32353[[#This Row],[Giá đất ở điều chỉnh, bổ sung]]/[1]!Table32353[[#This Row],[Mức giá theo Quyết định 46/2019/ QĐ-UBND]]</f>
        <v>1.3</v>
      </c>
      <c r="M1470" s="538"/>
      <c r="N1470" s="184"/>
      <c r="O1470" s="184"/>
      <c r="P1470" s="539"/>
    </row>
    <row r="1471" spans="1:16" ht="46.5" x14ac:dyDescent="0.35">
      <c r="A1471" s="159"/>
      <c r="B1471" s="180" t="s">
        <v>114</v>
      </c>
      <c r="C1471" s="534" t="s">
        <v>1798</v>
      </c>
      <c r="D1471" s="535">
        <v>1999.9999999999998</v>
      </c>
      <c r="E1471" s="380">
        <f>[1]!Table32353[[#This Row],[Mức giá theo Quyết định 46/2019/ QĐ-UBND]]*1.1</f>
        <v>2200</v>
      </c>
      <c r="F1471" s="380">
        <f>[1]!Table32353[[#This Row],[Mức giá theo Quyết định 46/2019/ QĐ-UBND]]*1.3</f>
        <v>2600</v>
      </c>
      <c r="G1471" s="127">
        <v>6000</v>
      </c>
      <c r="H1471" s="536">
        <f>ROUND([1]!Table32353[[#This Row],[Mức giá theo Quyết định 46/2019/ QĐ-UBND]]*1.3,-2)</f>
        <v>2600</v>
      </c>
      <c r="I1471" s="536">
        <f>ROUND([1]!Table32353[[#This Row],[Giá đất ở điều chỉnh, bổ sung]]*0.7,0)</f>
        <v>1820</v>
      </c>
      <c r="J1471" s="373">
        <f>[1]!Table32353[[#This Row],[Giá đất ở điều chỉnh, bổ sung]]/[1]!Table32353[[#This Row],[Mức giá theo Quyết định 46/2019/ QĐ-UBND]]</f>
        <v>1.3</v>
      </c>
      <c r="K1471" s="537"/>
      <c r="L1471" s="537">
        <f>[1]!Table32353[[#This Row],[Giá đất ở điều chỉnh, bổ sung]]/[1]!Table32353[[#This Row],[Mức giá theo Quyết định 46/2019/ QĐ-UBND]]</f>
        <v>1.3</v>
      </c>
      <c r="M1471" s="538"/>
      <c r="N1471" s="184"/>
      <c r="O1471" s="184"/>
      <c r="P1471" s="539"/>
    </row>
    <row r="1472" spans="1:16" ht="31" x14ac:dyDescent="0.35">
      <c r="A1472" s="159"/>
      <c r="B1472" s="180">
        <v>19</v>
      </c>
      <c r="C1472" s="534" t="s">
        <v>1799</v>
      </c>
      <c r="D1472" s="535">
        <v>6000</v>
      </c>
      <c r="E1472" s="380">
        <f>[1]!Table32353[[#This Row],[Mức giá theo Quyết định 46/2019/ QĐ-UBND]]*1.1</f>
        <v>6600.0000000000009</v>
      </c>
      <c r="F1472" s="380">
        <f>[1]!Table32353[[#This Row],[Mức giá theo Quyết định 46/2019/ QĐ-UBND]]*1.3</f>
        <v>7800</v>
      </c>
      <c r="G1472" s="127">
        <v>18000</v>
      </c>
      <c r="H1472" s="536">
        <f>ROUND([1]!Table32353[[#This Row],[Mức giá theo Quyết định 46/2019/ QĐ-UBND]]*1.3,-2)</f>
        <v>7800</v>
      </c>
      <c r="I1472" s="536">
        <f>ROUND([1]!Table32353[[#This Row],[Giá đất ở điều chỉnh, bổ sung]]*0.7,0)</f>
        <v>5460</v>
      </c>
      <c r="J1472" s="373">
        <f>[1]!Table32353[[#This Row],[Giá đất ở điều chỉnh, bổ sung]]/[1]!Table32353[[#This Row],[Mức giá theo Quyết định 46/2019/ QĐ-UBND]]</f>
        <v>1.3</v>
      </c>
      <c r="K1472" s="537"/>
      <c r="L1472" s="537">
        <f>[1]!Table32353[[#This Row],[Giá đất ở điều chỉnh, bổ sung]]/[1]!Table32353[[#This Row],[Mức giá theo Quyết định 46/2019/ QĐ-UBND]]</f>
        <v>1.3</v>
      </c>
      <c r="M1472" s="538"/>
      <c r="N1472" s="184"/>
      <c r="O1472" s="184"/>
      <c r="P1472" s="539"/>
    </row>
    <row r="1473" spans="1:16" ht="46.5" x14ac:dyDescent="0.35">
      <c r="A1473" s="159"/>
      <c r="B1473" s="180" t="s">
        <v>119</v>
      </c>
      <c r="C1473" s="534" t="s">
        <v>1800</v>
      </c>
      <c r="D1473" s="535">
        <v>1999.9999999999998</v>
      </c>
      <c r="E1473" s="380">
        <f>[1]!Table32353[[#This Row],[Mức giá theo Quyết định 46/2019/ QĐ-UBND]]*1.1</f>
        <v>2200</v>
      </c>
      <c r="F1473" s="380">
        <f>[1]!Table32353[[#This Row],[Mức giá theo Quyết định 46/2019/ QĐ-UBND]]*1.3</f>
        <v>2600</v>
      </c>
      <c r="G1473" s="127">
        <v>6000</v>
      </c>
      <c r="H1473" s="536">
        <f>ROUND([1]!Table32353[[#This Row],[Mức giá theo Quyết định 46/2019/ QĐ-UBND]]*1.3,-2)</f>
        <v>2600</v>
      </c>
      <c r="I1473" s="536">
        <f>ROUND([1]!Table32353[[#This Row],[Giá đất ở điều chỉnh, bổ sung]]*0.7,0)</f>
        <v>1820</v>
      </c>
      <c r="J1473" s="373">
        <f>[1]!Table32353[[#This Row],[Giá đất ở điều chỉnh, bổ sung]]/[1]!Table32353[[#This Row],[Mức giá theo Quyết định 46/2019/ QĐ-UBND]]</f>
        <v>1.3</v>
      </c>
      <c r="K1473" s="537"/>
      <c r="L1473" s="537">
        <f>[1]!Table32353[[#This Row],[Giá đất ở điều chỉnh, bổ sung]]/[1]!Table32353[[#This Row],[Mức giá theo Quyết định 46/2019/ QĐ-UBND]]</f>
        <v>1.3</v>
      </c>
      <c r="M1473" s="538"/>
      <c r="N1473" s="184"/>
      <c r="O1473" s="184"/>
      <c r="P1473" s="539"/>
    </row>
    <row r="1474" spans="1:16" ht="31" x14ac:dyDescent="0.35">
      <c r="A1474" s="159"/>
      <c r="B1474" s="180">
        <v>20</v>
      </c>
      <c r="C1474" s="567" t="s">
        <v>1801</v>
      </c>
      <c r="D1474" s="568">
        <v>2500</v>
      </c>
      <c r="E1474" s="380">
        <f>[1]!Table32353[[#This Row],[Mức giá theo Quyết định 46/2019/ QĐ-UBND]]*1.1</f>
        <v>2750</v>
      </c>
      <c r="F1474" s="380">
        <f>[1]!Table32353[[#This Row],[Mức giá theo Quyết định 46/2019/ QĐ-UBND]]*1.3</f>
        <v>3250</v>
      </c>
      <c r="G1474" s="127">
        <v>7500</v>
      </c>
      <c r="H1474" s="536">
        <f>ROUND([1]!Table32353[[#This Row],[Mức giá theo Quyết định 46/2019/ QĐ-UBND]]*1.3,-2)</f>
        <v>3300</v>
      </c>
      <c r="I1474" s="536">
        <f>ROUND([1]!Table32353[[#This Row],[Giá đất ở điều chỉnh, bổ sung]]*0.7,0)</f>
        <v>2310</v>
      </c>
      <c r="J1474" s="373">
        <f>[1]!Table32353[[#This Row],[Giá đất ở điều chỉnh, bổ sung]]/[1]!Table32353[[#This Row],[Mức giá theo Quyết định 46/2019/ QĐ-UBND]]</f>
        <v>1.32</v>
      </c>
      <c r="K1474" s="537"/>
      <c r="L1474" s="537">
        <f>[1]!Table32353[[#This Row],[Giá đất ở điều chỉnh, bổ sung]]/[1]!Table32353[[#This Row],[Mức giá theo Quyết định 46/2019/ QĐ-UBND]]</f>
        <v>1.32</v>
      </c>
      <c r="M1474" s="538" t="s">
        <v>6513</v>
      </c>
      <c r="N1474" s="184"/>
      <c r="O1474" s="184"/>
      <c r="P1474" s="539" t="s">
        <v>5446</v>
      </c>
    </row>
    <row r="1475" spans="1:16" ht="31" x14ac:dyDescent="0.35">
      <c r="A1475" s="159"/>
      <c r="B1475" s="180">
        <v>21</v>
      </c>
      <c r="C1475" s="534" t="s">
        <v>1802</v>
      </c>
      <c r="D1475" s="535"/>
      <c r="E1475" s="380">
        <f>[1]!Table32353[[#This Row],[Mức giá theo Quyết định 46/2019/ QĐ-UBND]]*1.1</f>
        <v>0</v>
      </c>
      <c r="F1475" s="380"/>
      <c r="G1475" s="127"/>
      <c r="H1475" s="536"/>
      <c r="I1475" s="536"/>
      <c r="J1475" s="373"/>
      <c r="K1475" s="537"/>
      <c r="L1475" s="537"/>
      <c r="M1475" s="538"/>
      <c r="N1475" s="184"/>
      <c r="O1475" s="184"/>
      <c r="P1475" s="539"/>
    </row>
    <row r="1476" spans="1:16" ht="31" x14ac:dyDescent="0.35">
      <c r="A1476" s="159"/>
      <c r="B1476" s="180" t="s">
        <v>115</v>
      </c>
      <c r="C1476" s="534" t="s">
        <v>1803</v>
      </c>
      <c r="D1476" s="535">
        <v>2500</v>
      </c>
      <c r="E1476" s="380">
        <f>[1]!Table32353[[#This Row],[Mức giá theo Quyết định 46/2019/ QĐ-UBND]]*1.1</f>
        <v>2750</v>
      </c>
      <c r="F1476" s="380">
        <f>[1]!Table32353[[#This Row],[Mức giá theo Quyết định 46/2019/ QĐ-UBND]]*1.3</f>
        <v>3250</v>
      </c>
      <c r="G1476" s="127">
        <v>7500</v>
      </c>
      <c r="H1476" s="536">
        <f>ROUND([1]!Table32353[[#This Row],[Mức giá theo Quyết định 46/2019/ QĐ-UBND]]*1.35,-2)</f>
        <v>3400</v>
      </c>
      <c r="I1476" s="536">
        <f>ROUND([1]!Table32353[[#This Row],[Giá đất ở điều chỉnh, bổ sung]]*0.7,0)</f>
        <v>2380</v>
      </c>
      <c r="J1476" s="373">
        <f>[1]!Table32353[[#This Row],[Giá đất ở điều chỉnh, bổ sung]]/[1]!Table32353[[#This Row],[Mức giá theo Quyết định 46/2019/ QĐ-UBND]]</f>
        <v>1.36</v>
      </c>
      <c r="K1476" s="540" t="s">
        <v>91</v>
      </c>
      <c r="L1476" s="540">
        <f>[1]!Table32353[[#This Row],[Giá đất ở điều chỉnh, bổ sung]]/[1]!Table32353[[#This Row],[Mức giá theo Quyết định 46/2019/ QĐ-UBND]]</f>
        <v>1.36</v>
      </c>
      <c r="M1476" s="538"/>
      <c r="N1476" s="184"/>
      <c r="O1476" s="184"/>
      <c r="P1476" s="539"/>
    </row>
    <row r="1477" spans="1:16" ht="46.5" x14ac:dyDescent="0.35">
      <c r="A1477" s="159"/>
      <c r="B1477" s="180" t="s">
        <v>117</v>
      </c>
      <c r="C1477" s="534" t="s">
        <v>1804</v>
      </c>
      <c r="D1477" s="535">
        <v>1999.9999999999998</v>
      </c>
      <c r="E1477" s="380">
        <f>[1]!Table32353[[#This Row],[Mức giá theo Quyết định 46/2019/ QĐ-UBND]]*1.1</f>
        <v>2200</v>
      </c>
      <c r="F1477" s="380">
        <f>[1]!Table32353[[#This Row],[Mức giá theo Quyết định 46/2019/ QĐ-UBND]]*1.3</f>
        <v>2600</v>
      </c>
      <c r="G1477" s="127">
        <v>6000</v>
      </c>
      <c r="H1477" s="536">
        <f>ROUND([1]!Table32353[[#This Row],[Mức giá theo Quyết định 46/2019/ QĐ-UBND]]*1.3,-2)</f>
        <v>2600</v>
      </c>
      <c r="I1477" s="536">
        <f>ROUND([1]!Table32353[[#This Row],[Giá đất ở điều chỉnh, bổ sung]]*0.7,0)</f>
        <v>1820</v>
      </c>
      <c r="J1477" s="373">
        <f>[1]!Table32353[[#This Row],[Giá đất ở điều chỉnh, bổ sung]]/[1]!Table32353[[#This Row],[Mức giá theo Quyết định 46/2019/ QĐ-UBND]]</f>
        <v>1.3</v>
      </c>
      <c r="K1477" s="537"/>
      <c r="L1477" s="537">
        <f>[1]!Table32353[[#This Row],[Giá đất ở điều chỉnh, bổ sung]]/[1]!Table32353[[#This Row],[Mức giá theo Quyết định 46/2019/ QĐ-UBND]]</f>
        <v>1.3</v>
      </c>
      <c r="M1477" s="538"/>
      <c r="N1477" s="184"/>
      <c r="O1477" s="184"/>
      <c r="P1477" s="539"/>
    </row>
    <row r="1478" spans="1:16" ht="31" x14ac:dyDescent="0.35">
      <c r="A1478" s="159"/>
      <c r="B1478" s="180">
        <v>22</v>
      </c>
      <c r="C1478" s="534" t="s">
        <v>1805</v>
      </c>
      <c r="D1478" s="535">
        <v>1999.9999999999998</v>
      </c>
      <c r="E1478" s="380">
        <f>[1]!Table32353[[#This Row],[Mức giá theo Quyết định 46/2019/ QĐ-UBND]]*1.1</f>
        <v>2200</v>
      </c>
      <c r="F1478" s="380">
        <f>[1]!Table32353[[#This Row],[Mức giá theo Quyết định 46/2019/ QĐ-UBND]]*1.3</f>
        <v>2600</v>
      </c>
      <c r="G1478" s="127">
        <v>6000</v>
      </c>
      <c r="H1478" s="536">
        <f>ROUND([1]!Table32353[[#This Row],[Mức giá theo Quyết định 46/2019/ QĐ-UBND]]*1.3,-2)</f>
        <v>2600</v>
      </c>
      <c r="I1478" s="536">
        <f>ROUND([1]!Table32353[[#This Row],[Giá đất ở điều chỉnh, bổ sung]]*0.7,0)</f>
        <v>1820</v>
      </c>
      <c r="J1478" s="373">
        <f>[1]!Table32353[[#This Row],[Giá đất ở điều chỉnh, bổ sung]]/[1]!Table32353[[#This Row],[Mức giá theo Quyết định 46/2019/ QĐ-UBND]]</f>
        <v>1.3</v>
      </c>
      <c r="K1478" s="537"/>
      <c r="L1478" s="537">
        <f>[1]!Table32353[[#This Row],[Giá đất ở điều chỉnh, bổ sung]]/[1]!Table32353[[#This Row],[Mức giá theo Quyết định 46/2019/ QĐ-UBND]]</f>
        <v>1.3</v>
      </c>
      <c r="M1478" s="538" t="s">
        <v>6514</v>
      </c>
      <c r="N1478" s="184"/>
      <c r="O1478" s="184"/>
      <c r="P1478" s="539" t="s">
        <v>5445</v>
      </c>
    </row>
    <row r="1479" spans="1:16" ht="31" x14ac:dyDescent="0.35">
      <c r="A1479" s="159"/>
      <c r="B1479" s="180">
        <v>23</v>
      </c>
      <c r="C1479" s="534" t="s">
        <v>1806</v>
      </c>
      <c r="D1479" s="535">
        <v>1999.9999999999998</v>
      </c>
      <c r="E1479" s="380">
        <f>[1]!Table32353[[#This Row],[Mức giá theo Quyết định 46/2019/ QĐ-UBND]]*1.1</f>
        <v>2200</v>
      </c>
      <c r="F1479" s="380">
        <f>[1]!Table32353[[#This Row],[Mức giá theo Quyết định 46/2019/ QĐ-UBND]]*1.3</f>
        <v>2600</v>
      </c>
      <c r="G1479" s="127">
        <v>6000</v>
      </c>
      <c r="H1479" s="536">
        <f>ROUND([1]!Table32353[[#This Row],[Mức giá theo Quyết định 46/2019/ QĐ-UBND]]*1.3,-2)</f>
        <v>2600</v>
      </c>
      <c r="I1479" s="536">
        <f>ROUND([1]!Table32353[[#This Row],[Giá đất ở điều chỉnh, bổ sung]]*0.7,0)</f>
        <v>1820</v>
      </c>
      <c r="J1479" s="373">
        <f>[1]!Table32353[[#This Row],[Giá đất ở điều chỉnh, bổ sung]]/[1]!Table32353[[#This Row],[Mức giá theo Quyết định 46/2019/ QĐ-UBND]]</f>
        <v>1.3</v>
      </c>
      <c r="K1479" s="537"/>
      <c r="L1479" s="537">
        <f>[1]!Table32353[[#This Row],[Giá đất ở điều chỉnh, bổ sung]]/[1]!Table32353[[#This Row],[Mức giá theo Quyết định 46/2019/ QĐ-UBND]]</f>
        <v>1.3</v>
      </c>
      <c r="M1479" s="538"/>
      <c r="N1479" s="184"/>
      <c r="O1479" s="184"/>
      <c r="P1479" s="539"/>
    </row>
    <row r="1480" spans="1:16" ht="31" x14ac:dyDescent="0.35">
      <c r="A1480" s="159"/>
      <c r="B1480" s="180">
        <v>24</v>
      </c>
      <c r="C1480" s="534" t="s">
        <v>1807</v>
      </c>
      <c r="D1480" s="535"/>
      <c r="E1480" s="380">
        <f>[1]!Table32353[[#This Row],[Mức giá theo Quyết định 46/2019/ QĐ-UBND]]*1.1</f>
        <v>0</v>
      </c>
      <c r="F1480" s="380"/>
      <c r="G1480" s="127"/>
      <c r="H1480" s="536"/>
      <c r="I1480" s="536"/>
      <c r="J1480" s="373"/>
      <c r="K1480" s="537"/>
      <c r="L1480" s="537"/>
      <c r="M1480" s="538" t="s">
        <v>6515</v>
      </c>
      <c r="N1480" s="184"/>
      <c r="O1480" s="184"/>
      <c r="P1480" s="539" t="s">
        <v>5444</v>
      </c>
    </row>
    <row r="1481" spans="1:16" x14ac:dyDescent="0.35">
      <c r="A1481" s="159"/>
      <c r="B1481" s="180" t="s">
        <v>132</v>
      </c>
      <c r="C1481" s="534" t="s">
        <v>1808</v>
      </c>
      <c r="D1481" s="535">
        <v>1999.9999999999998</v>
      </c>
      <c r="E1481" s="380">
        <f>[1]!Table32353[[#This Row],[Mức giá theo Quyết định 46/2019/ QĐ-UBND]]*1.1</f>
        <v>2200</v>
      </c>
      <c r="F1481" s="380">
        <f>[1]!Table32353[[#This Row],[Mức giá theo Quyết định 46/2019/ QĐ-UBND]]*1.3</f>
        <v>2600</v>
      </c>
      <c r="G1481" s="127">
        <v>6000</v>
      </c>
      <c r="H1481" s="536">
        <f>ROUND([1]!Table32353[[#This Row],[Mức giá theo Quyết định 46/2019/ QĐ-UBND]]*1.3,-2)</f>
        <v>2600</v>
      </c>
      <c r="I1481" s="536">
        <f>ROUND([1]!Table32353[[#This Row],[Giá đất ở điều chỉnh, bổ sung]]*0.7,0)</f>
        <v>1820</v>
      </c>
      <c r="J1481" s="373">
        <f>[1]!Table32353[[#This Row],[Giá đất ở điều chỉnh, bổ sung]]/[1]!Table32353[[#This Row],[Mức giá theo Quyết định 46/2019/ QĐ-UBND]]</f>
        <v>1.3</v>
      </c>
      <c r="K1481" s="537"/>
      <c r="L1481" s="537">
        <f>[1]!Table32353[[#This Row],[Giá đất ở điều chỉnh, bổ sung]]/[1]!Table32353[[#This Row],[Mức giá theo Quyết định 46/2019/ QĐ-UBND]]</f>
        <v>1.3</v>
      </c>
      <c r="M1481" s="538"/>
      <c r="N1481" s="184"/>
      <c r="O1481" s="184"/>
      <c r="P1481" s="539"/>
    </row>
    <row r="1482" spans="1:16" x14ac:dyDescent="0.35">
      <c r="A1482" s="159"/>
      <c r="B1482" s="180" t="s">
        <v>134</v>
      </c>
      <c r="C1482" s="534" t="s">
        <v>1809</v>
      </c>
      <c r="D1482" s="535">
        <v>1600</v>
      </c>
      <c r="E1482" s="380">
        <f>[1]!Table32353[[#This Row],[Mức giá theo Quyết định 46/2019/ QĐ-UBND]]*1.1</f>
        <v>1760.0000000000002</v>
      </c>
      <c r="F1482" s="380">
        <f>[1]!Table32353[[#This Row],[Mức giá theo Quyết định 46/2019/ QĐ-UBND]]*1.3</f>
        <v>2080</v>
      </c>
      <c r="G1482" s="127">
        <v>4800</v>
      </c>
      <c r="H1482" s="536">
        <f>ROUND([1]!Table32353[[#This Row],[Mức giá theo Quyết định 46/2019/ QĐ-UBND]]*1.35,-2)</f>
        <v>2200</v>
      </c>
      <c r="I1482" s="536">
        <f>ROUND([1]!Table32353[[#This Row],[Giá đất ở điều chỉnh, bổ sung]]*0.7,0)</f>
        <v>1540</v>
      </c>
      <c r="J1482" s="373">
        <f>[1]!Table32353[[#This Row],[Giá đất ở điều chỉnh, bổ sung]]/[1]!Table32353[[#This Row],[Mức giá theo Quyết định 46/2019/ QĐ-UBND]]</f>
        <v>1.375</v>
      </c>
      <c r="K1482" s="540" t="s">
        <v>91</v>
      </c>
      <c r="L1482" s="540">
        <f>[1]!Table32353[[#This Row],[Giá đất ở điều chỉnh, bổ sung]]/[1]!Table32353[[#This Row],[Mức giá theo Quyết định 46/2019/ QĐ-UBND]]</f>
        <v>1.375</v>
      </c>
      <c r="M1482" s="538"/>
      <c r="N1482" s="184"/>
      <c r="O1482" s="184"/>
      <c r="P1482" s="539"/>
    </row>
    <row r="1483" spans="1:16" ht="31" x14ac:dyDescent="0.35">
      <c r="A1483" s="159"/>
      <c r="B1483" s="180">
        <v>25</v>
      </c>
      <c r="C1483" s="534" t="s">
        <v>1810</v>
      </c>
      <c r="D1483" s="535"/>
      <c r="E1483" s="380">
        <f>[1]!Table32353[[#This Row],[Mức giá theo Quyết định 46/2019/ QĐ-UBND]]*1.1</f>
        <v>0</v>
      </c>
      <c r="F1483" s="380"/>
      <c r="G1483" s="127"/>
      <c r="H1483" s="536"/>
      <c r="I1483" s="536"/>
      <c r="J1483" s="373"/>
      <c r="K1483" s="537"/>
      <c r="L1483" s="537"/>
      <c r="M1483" s="538" t="s">
        <v>6516</v>
      </c>
      <c r="N1483" s="184"/>
      <c r="O1483" s="184"/>
      <c r="P1483" s="539" t="s">
        <v>5443</v>
      </c>
    </row>
    <row r="1484" spans="1:16" x14ac:dyDescent="0.35">
      <c r="A1484" s="159"/>
      <c r="B1484" s="180" t="s">
        <v>137</v>
      </c>
      <c r="C1484" s="534" t="s">
        <v>1811</v>
      </c>
      <c r="D1484" s="535">
        <v>2500</v>
      </c>
      <c r="E1484" s="380">
        <f>[1]!Table32353[[#This Row],[Mức giá theo Quyết định 46/2019/ QĐ-UBND]]*1.1</f>
        <v>2750</v>
      </c>
      <c r="F1484" s="380">
        <f>[1]!Table32353[[#This Row],[Mức giá theo Quyết định 46/2019/ QĐ-UBND]]*1.3</f>
        <v>3250</v>
      </c>
      <c r="G1484" s="127">
        <v>7500</v>
      </c>
      <c r="H1484" s="536">
        <f>ROUND([1]!Table32353[[#This Row],[Mức giá theo Quyết định 46/2019/ QĐ-UBND]]*1.3,-2)</f>
        <v>3300</v>
      </c>
      <c r="I1484" s="536">
        <f>ROUND([1]!Table32353[[#This Row],[Giá đất ở điều chỉnh, bổ sung]]*0.7,0)</f>
        <v>2310</v>
      </c>
      <c r="J1484" s="373">
        <f>[1]!Table32353[[#This Row],[Giá đất ở điều chỉnh, bổ sung]]/[1]!Table32353[[#This Row],[Mức giá theo Quyết định 46/2019/ QĐ-UBND]]</f>
        <v>1.32</v>
      </c>
      <c r="K1484" s="537"/>
      <c r="L1484" s="537">
        <f>[1]!Table32353[[#This Row],[Giá đất ở điều chỉnh, bổ sung]]/[1]!Table32353[[#This Row],[Mức giá theo Quyết định 46/2019/ QĐ-UBND]]</f>
        <v>1.32</v>
      </c>
      <c r="M1484" s="538"/>
      <c r="N1484" s="184"/>
      <c r="O1484" s="184"/>
      <c r="P1484" s="539"/>
    </row>
    <row r="1485" spans="1:16" x14ac:dyDescent="0.35">
      <c r="A1485" s="159"/>
      <c r="B1485" s="180" t="s">
        <v>138</v>
      </c>
      <c r="C1485" s="534" t="s">
        <v>1812</v>
      </c>
      <c r="D1485" s="535">
        <v>1600</v>
      </c>
      <c r="E1485" s="380">
        <f>[1]!Table32353[[#This Row],[Mức giá theo Quyết định 46/2019/ QĐ-UBND]]*1.1</f>
        <v>1760.0000000000002</v>
      </c>
      <c r="F1485" s="380">
        <f>[1]!Table32353[[#This Row],[Mức giá theo Quyết định 46/2019/ QĐ-UBND]]*1.3</f>
        <v>2080</v>
      </c>
      <c r="G1485" s="127">
        <v>4800</v>
      </c>
      <c r="H1485" s="536">
        <f>ROUND([1]!Table32353[[#This Row],[Mức giá theo Quyết định 46/2019/ QĐ-UBND]]*1.3,-2)</f>
        <v>2100</v>
      </c>
      <c r="I1485" s="536">
        <f>ROUND([1]!Table32353[[#This Row],[Giá đất ở điều chỉnh, bổ sung]]*0.7,0)</f>
        <v>1470</v>
      </c>
      <c r="J1485" s="373">
        <f>[1]!Table32353[[#This Row],[Giá đất ở điều chỉnh, bổ sung]]/[1]!Table32353[[#This Row],[Mức giá theo Quyết định 46/2019/ QĐ-UBND]]</f>
        <v>1.3125</v>
      </c>
      <c r="K1485" s="537"/>
      <c r="L1485" s="537">
        <f>[1]!Table32353[[#This Row],[Giá đất ở điều chỉnh, bổ sung]]/[1]!Table32353[[#This Row],[Mức giá theo Quyết định 46/2019/ QĐ-UBND]]</f>
        <v>1.3125</v>
      </c>
      <c r="M1485" s="538"/>
      <c r="N1485" s="184"/>
      <c r="O1485" s="184"/>
      <c r="P1485" s="539"/>
    </row>
    <row r="1486" spans="1:16" ht="31" x14ac:dyDescent="0.35">
      <c r="A1486" s="159"/>
      <c r="B1486" s="180">
        <v>26</v>
      </c>
      <c r="C1486" s="534" t="s">
        <v>1813</v>
      </c>
      <c r="D1486" s="535">
        <v>1999.9999999999998</v>
      </c>
      <c r="E1486" s="380">
        <f>[1]!Table32353[[#This Row],[Mức giá theo Quyết định 46/2019/ QĐ-UBND]]*1.1</f>
        <v>2200</v>
      </c>
      <c r="F1486" s="380">
        <f>[1]!Table32353[[#This Row],[Mức giá theo Quyết định 46/2019/ QĐ-UBND]]*1.3</f>
        <v>2600</v>
      </c>
      <c r="G1486" s="127">
        <v>6000</v>
      </c>
      <c r="H1486" s="536">
        <f>ROUND([1]!Table32353[[#This Row],[Mức giá theo Quyết định 46/2019/ QĐ-UBND]]*1.3,-2)</f>
        <v>2600</v>
      </c>
      <c r="I1486" s="536">
        <f>ROUND([1]!Table32353[[#This Row],[Giá đất ở điều chỉnh, bổ sung]]*0.7,0)</f>
        <v>1820</v>
      </c>
      <c r="J1486" s="373">
        <f>[1]!Table32353[[#This Row],[Giá đất ở điều chỉnh, bổ sung]]/[1]!Table32353[[#This Row],[Mức giá theo Quyết định 46/2019/ QĐ-UBND]]</f>
        <v>1.3</v>
      </c>
      <c r="K1486" s="537"/>
      <c r="L1486" s="537">
        <f>[1]!Table32353[[#This Row],[Giá đất ở điều chỉnh, bổ sung]]/[1]!Table32353[[#This Row],[Mức giá theo Quyết định 46/2019/ QĐ-UBND]]</f>
        <v>1.3</v>
      </c>
      <c r="M1486" s="538"/>
      <c r="N1486" s="154"/>
      <c r="O1486" s="154"/>
      <c r="P1486" s="539"/>
    </row>
    <row r="1487" spans="1:16" ht="30" x14ac:dyDescent="0.35">
      <c r="A1487" s="159"/>
      <c r="B1487" s="392" t="s">
        <v>1814</v>
      </c>
      <c r="C1487" s="529" t="s">
        <v>1815</v>
      </c>
      <c r="D1487" s="530"/>
      <c r="E1487" s="380">
        <f>[1]!Table32353[[#This Row],[Mức giá theo Quyết định 46/2019/ QĐ-UBND]]*1.1</f>
        <v>0</v>
      </c>
      <c r="F1487" s="380"/>
      <c r="G1487" s="127"/>
      <c r="H1487" s="536"/>
      <c r="I1487" s="536"/>
      <c r="J1487" s="373"/>
      <c r="K1487" s="537"/>
      <c r="L1487" s="537"/>
      <c r="M1487" s="532"/>
      <c r="N1487" s="184"/>
      <c r="O1487" s="184"/>
      <c r="P1487" s="533"/>
    </row>
    <row r="1488" spans="1:16" x14ac:dyDescent="0.35">
      <c r="A1488" s="159"/>
      <c r="B1488" s="180">
        <v>1</v>
      </c>
      <c r="C1488" s="534" t="s">
        <v>1816</v>
      </c>
      <c r="D1488" s="535">
        <v>4200</v>
      </c>
      <c r="E1488" s="380">
        <f>[1]!Table32353[[#This Row],[Mức giá theo Quyết định 46/2019/ QĐ-UBND]]*1.1</f>
        <v>4620</v>
      </c>
      <c r="F1488" s="380">
        <f>[1]!Table32353[[#This Row],[Mức giá theo Quyết định 46/2019/ QĐ-UBND]]*1.3</f>
        <v>5460</v>
      </c>
      <c r="G1488" s="127">
        <v>16800</v>
      </c>
      <c r="H1488" s="536">
        <f>ROUND([1]!Table32353[[#This Row],[Mức giá theo Quyết định 46/2019/ QĐ-UBND]]*1.3,-2)</f>
        <v>5500</v>
      </c>
      <c r="I1488" s="536">
        <f>ROUND([1]!Table32353[[#This Row],[Giá đất ở điều chỉnh, bổ sung]]*0.7,0)</f>
        <v>3850</v>
      </c>
      <c r="J1488" s="373">
        <f>[1]!Table32353[[#This Row],[Giá đất ở điều chỉnh, bổ sung]]/[1]!Table32353[[#This Row],[Mức giá theo Quyết định 46/2019/ QĐ-UBND]]</f>
        <v>1.3095238095238095</v>
      </c>
      <c r="K1488" s="537"/>
      <c r="L1488" s="537">
        <f>[1]!Table32353[[#This Row],[Giá đất ở điều chỉnh, bổ sung]]/[1]!Table32353[[#This Row],[Mức giá theo Quyết định 46/2019/ QĐ-UBND]]</f>
        <v>1.3095238095238095</v>
      </c>
      <c r="M1488" s="538"/>
      <c r="N1488" s="184"/>
      <c r="O1488" s="184"/>
      <c r="P1488" s="539"/>
    </row>
    <row r="1489" spans="1:16" x14ac:dyDescent="0.35">
      <c r="A1489" s="159"/>
      <c r="B1489" s="180">
        <v>2</v>
      </c>
      <c r="C1489" s="534" t="s">
        <v>1817</v>
      </c>
      <c r="D1489" s="535">
        <v>3300</v>
      </c>
      <c r="E1489" s="380">
        <f>[1]!Table32353[[#This Row],[Mức giá theo Quyết định 46/2019/ QĐ-UBND]]*1.1</f>
        <v>3630.0000000000005</v>
      </c>
      <c r="F1489" s="380">
        <f>[1]!Table32353[[#This Row],[Mức giá theo Quyết định 46/2019/ QĐ-UBND]]*1.3</f>
        <v>4290</v>
      </c>
      <c r="G1489" s="127">
        <v>13200</v>
      </c>
      <c r="H1489" s="536">
        <f>ROUND([1]!Table32353[[#This Row],[Mức giá theo Quyết định 46/2019/ QĐ-UBND]]*1.3,-2)</f>
        <v>4300</v>
      </c>
      <c r="I1489" s="536">
        <f>ROUND([1]!Table32353[[#This Row],[Giá đất ở điều chỉnh, bổ sung]]*0.7,0)</f>
        <v>3010</v>
      </c>
      <c r="J1489" s="373">
        <f>[1]!Table32353[[#This Row],[Giá đất ở điều chỉnh, bổ sung]]/[1]!Table32353[[#This Row],[Mức giá theo Quyết định 46/2019/ QĐ-UBND]]</f>
        <v>1.303030303030303</v>
      </c>
      <c r="K1489" s="537"/>
      <c r="L1489" s="537">
        <f>[1]!Table32353[[#This Row],[Giá đất ở điều chỉnh, bổ sung]]/[1]!Table32353[[#This Row],[Mức giá theo Quyết định 46/2019/ QĐ-UBND]]</f>
        <v>1.303030303030303</v>
      </c>
      <c r="M1489" s="538"/>
      <c r="N1489" s="184"/>
      <c r="O1489" s="184"/>
      <c r="P1489" s="539"/>
    </row>
    <row r="1490" spans="1:16" ht="56" x14ac:dyDescent="0.35">
      <c r="A1490" s="159"/>
      <c r="B1490" s="180">
        <v>3</v>
      </c>
      <c r="C1490" s="534" t="s">
        <v>1818</v>
      </c>
      <c r="D1490" s="535">
        <v>3000</v>
      </c>
      <c r="E1490" s="380">
        <f>[1]!Table32353[[#This Row],[Mức giá theo Quyết định 46/2019/ QĐ-UBND]]*1.1</f>
        <v>3300.0000000000005</v>
      </c>
      <c r="F1490" s="380">
        <f>[1]!Table32353[[#This Row],[Mức giá theo Quyết định 46/2019/ QĐ-UBND]]*1.3</f>
        <v>3900</v>
      </c>
      <c r="G1490" s="127">
        <v>12000</v>
      </c>
      <c r="H1490" s="536">
        <f>ROUND([1]!Table32353[[#This Row],[Mức giá theo Quyết định 46/2019/ QĐ-UBND]]*1.3,-2)</f>
        <v>3900</v>
      </c>
      <c r="I1490" s="536">
        <f>ROUND([1]!Table32353[[#This Row],[Giá đất ở điều chỉnh, bổ sung]]*0.7,0)</f>
        <v>2730</v>
      </c>
      <c r="J1490" s="373">
        <f>[1]!Table32353[[#This Row],[Giá đất ở điều chỉnh, bổ sung]]/[1]!Table32353[[#This Row],[Mức giá theo Quyết định 46/2019/ QĐ-UBND]]</f>
        <v>1.3</v>
      </c>
      <c r="K1490" s="537"/>
      <c r="L1490" s="537">
        <f>[1]!Table32353[[#This Row],[Giá đất ở điều chỉnh, bổ sung]]/[1]!Table32353[[#This Row],[Mức giá theo Quyết định 46/2019/ QĐ-UBND]]</f>
        <v>1.3</v>
      </c>
      <c r="M1490" s="538" t="s">
        <v>1819</v>
      </c>
      <c r="N1490" s="184"/>
      <c r="O1490" s="184"/>
      <c r="P1490" s="539" t="s">
        <v>5442</v>
      </c>
    </row>
    <row r="1491" spans="1:16" x14ac:dyDescent="0.35">
      <c r="A1491" s="159"/>
      <c r="B1491" s="180"/>
      <c r="C1491" s="529" t="s">
        <v>16</v>
      </c>
      <c r="D1491" s="530"/>
      <c r="E1491" s="380">
        <f>[1]!Table32353[[#This Row],[Mức giá theo Quyết định 46/2019/ QĐ-UBND]]*1.1</f>
        <v>0</v>
      </c>
      <c r="F1491" s="380"/>
      <c r="G1491" s="127"/>
      <c r="H1491" s="536"/>
      <c r="I1491" s="536"/>
      <c r="J1491" s="373"/>
      <c r="K1491" s="537"/>
      <c r="L1491" s="537"/>
      <c r="M1491" s="538"/>
      <c r="N1491" s="184"/>
      <c r="O1491" s="184"/>
      <c r="P1491" s="539"/>
    </row>
    <row r="1492" spans="1:16" x14ac:dyDescent="0.35">
      <c r="A1492" s="159"/>
      <c r="B1492" s="180">
        <v>1</v>
      </c>
      <c r="C1492" s="534" t="s">
        <v>1820</v>
      </c>
      <c r="D1492" s="535"/>
      <c r="E1492" s="380">
        <f>[1]!Table32353[[#This Row],[Mức giá theo Quyết định 46/2019/ QĐ-UBND]]*1.1</f>
        <v>0</v>
      </c>
      <c r="F1492" s="380"/>
      <c r="G1492" s="127"/>
      <c r="H1492" s="536"/>
      <c r="I1492" s="536"/>
      <c r="J1492" s="373"/>
      <c r="K1492" s="537"/>
      <c r="L1492" s="537"/>
      <c r="M1492" s="538"/>
      <c r="N1492" s="184"/>
      <c r="O1492" s="184"/>
      <c r="P1492" s="539"/>
    </row>
    <row r="1493" spans="1:16" x14ac:dyDescent="0.35">
      <c r="A1493" s="159"/>
      <c r="B1493" s="180" t="s">
        <v>67</v>
      </c>
      <c r="C1493" s="534" t="s">
        <v>1821</v>
      </c>
      <c r="D1493" s="535">
        <v>1500</v>
      </c>
      <c r="E1493" s="380">
        <f>[1]!Table32353[[#This Row],[Mức giá theo Quyết định 46/2019/ QĐ-UBND]]*1.1</f>
        <v>1650.0000000000002</v>
      </c>
      <c r="F1493" s="380">
        <f>[1]!Table32353[[#This Row],[Mức giá theo Quyết định 46/2019/ QĐ-UBND]]*1.3</f>
        <v>1950</v>
      </c>
      <c r="G1493" s="127">
        <v>6000</v>
      </c>
      <c r="H1493" s="536">
        <f>ROUND([1]!Table32353[[#This Row],[Mức giá theo Quyết định 46/2019/ QĐ-UBND]]*1.3,-2)</f>
        <v>2000</v>
      </c>
      <c r="I1493" s="536">
        <f>ROUND([1]!Table32353[[#This Row],[Giá đất ở điều chỉnh, bổ sung]]*0.7,0)</f>
        <v>1400</v>
      </c>
      <c r="J1493" s="373">
        <f>[1]!Table32353[[#This Row],[Giá đất ở điều chỉnh, bổ sung]]/[1]!Table32353[[#This Row],[Mức giá theo Quyết định 46/2019/ QĐ-UBND]]</f>
        <v>1.3333333333333333</v>
      </c>
      <c r="K1493" s="537"/>
      <c r="L1493" s="537">
        <f>[1]!Table32353[[#This Row],[Giá đất ở điều chỉnh, bổ sung]]/[1]!Table32353[[#This Row],[Mức giá theo Quyết định 46/2019/ QĐ-UBND]]</f>
        <v>1.3333333333333333</v>
      </c>
      <c r="M1493" s="538"/>
      <c r="N1493" s="184"/>
      <c r="O1493" s="184"/>
      <c r="P1493" s="539"/>
    </row>
    <row r="1494" spans="1:16" x14ac:dyDescent="0.35">
      <c r="A1494" s="159"/>
      <c r="B1494" s="180" t="s">
        <v>69</v>
      </c>
      <c r="C1494" s="534" t="s">
        <v>1822</v>
      </c>
      <c r="D1494" s="535">
        <v>1100</v>
      </c>
      <c r="E1494" s="380">
        <f>[1]!Table32353[[#This Row],[Mức giá theo Quyết định 46/2019/ QĐ-UBND]]*1.1</f>
        <v>1210</v>
      </c>
      <c r="F1494" s="380">
        <f>[1]!Table32353[[#This Row],[Mức giá theo Quyết định 46/2019/ QĐ-UBND]]*1.3</f>
        <v>1430</v>
      </c>
      <c r="G1494" s="127">
        <v>4400</v>
      </c>
      <c r="H1494" s="536">
        <f>ROUND([1]!Table32353[[#This Row],[Mức giá theo Quyết định 46/2019/ QĐ-UBND]]*1.3,-2)</f>
        <v>1400</v>
      </c>
      <c r="I1494" s="536">
        <f>ROUND([1]!Table32353[[#This Row],[Giá đất ở điều chỉnh, bổ sung]]*0.7,0)</f>
        <v>980</v>
      </c>
      <c r="J1494" s="373">
        <f>[1]!Table32353[[#This Row],[Giá đất ở điều chỉnh, bổ sung]]/[1]!Table32353[[#This Row],[Mức giá theo Quyết định 46/2019/ QĐ-UBND]]</f>
        <v>1.2727272727272727</v>
      </c>
      <c r="K1494" s="537"/>
      <c r="L1494" s="537">
        <f>[1]!Table32353[[#This Row],[Giá đất ở điều chỉnh, bổ sung]]/[1]!Table32353[[#This Row],[Mức giá theo Quyết định 46/2019/ QĐ-UBND]]</f>
        <v>1.2727272727272727</v>
      </c>
      <c r="M1494" s="538"/>
      <c r="N1494" s="184"/>
      <c r="O1494" s="184"/>
      <c r="P1494" s="539"/>
    </row>
    <row r="1495" spans="1:16" x14ac:dyDescent="0.35">
      <c r="A1495" s="159"/>
      <c r="B1495" s="180" t="s">
        <v>71</v>
      </c>
      <c r="C1495" s="534" t="s">
        <v>1823</v>
      </c>
      <c r="D1495" s="535">
        <v>999.99999999999989</v>
      </c>
      <c r="E1495" s="380">
        <f>[1]!Table32353[[#This Row],[Mức giá theo Quyết định 46/2019/ QĐ-UBND]]*1.1</f>
        <v>1100</v>
      </c>
      <c r="F1495" s="380">
        <f>[1]!Table32353[[#This Row],[Mức giá theo Quyết định 46/2019/ QĐ-UBND]]*1.3</f>
        <v>1300</v>
      </c>
      <c r="G1495" s="127">
        <v>4000</v>
      </c>
      <c r="H1495" s="536">
        <f>ROUND([1]!Table32353[[#This Row],[Mức giá theo Quyết định 46/2019/ QĐ-UBND]]*1.3,-2)</f>
        <v>1300</v>
      </c>
      <c r="I1495" s="536">
        <f>ROUND([1]!Table32353[[#This Row],[Giá đất ở điều chỉnh, bổ sung]]*0.7,0)</f>
        <v>910</v>
      </c>
      <c r="J1495" s="373">
        <f>[1]!Table32353[[#This Row],[Giá đất ở điều chỉnh, bổ sung]]/[1]!Table32353[[#This Row],[Mức giá theo Quyết định 46/2019/ QĐ-UBND]]</f>
        <v>1.3</v>
      </c>
      <c r="K1495" s="537"/>
      <c r="L1495" s="537">
        <f>[1]!Table32353[[#This Row],[Giá đất ở điều chỉnh, bổ sung]]/[1]!Table32353[[#This Row],[Mức giá theo Quyết định 46/2019/ QĐ-UBND]]</f>
        <v>1.3</v>
      </c>
      <c r="M1495" s="538"/>
      <c r="N1495" s="184"/>
      <c r="O1495" s="184"/>
      <c r="P1495" s="539"/>
    </row>
    <row r="1496" spans="1:16" x14ac:dyDescent="0.35">
      <c r="A1496" s="159"/>
      <c r="B1496" s="180" t="s">
        <v>389</v>
      </c>
      <c r="C1496" s="534" t="s">
        <v>1824</v>
      </c>
      <c r="D1496" s="535">
        <v>999.99999999999989</v>
      </c>
      <c r="E1496" s="380">
        <f>[1]!Table32353[[#This Row],[Mức giá theo Quyết định 46/2019/ QĐ-UBND]]*1.1</f>
        <v>1100</v>
      </c>
      <c r="F1496" s="380">
        <f>[1]!Table32353[[#This Row],[Mức giá theo Quyết định 46/2019/ QĐ-UBND]]*1.3</f>
        <v>1300</v>
      </c>
      <c r="G1496" s="127">
        <v>4000</v>
      </c>
      <c r="H1496" s="536">
        <f>ROUND([1]!Table32353[[#This Row],[Mức giá theo Quyết định 46/2019/ QĐ-UBND]]*1.3,-2)</f>
        <v>1300</v>
      </c>
      <c r="I1496" s="536">
        <f>ROUND([1]!Table32353[[#This Row],[Giá đất ở điều chỉnh, bổ sung]]*0.7,0)</f>
        <v>910</v>
      </c>
      <c r="J1496" s="373">
        <f>[1]!Table32353[[#This Row],[Giá đất ở điều chỉnh, bổ sung]]/[1]!Table32353[[#This Row],[Mức giá theo Quyết định 46/2019/ QĐ-UBND]]</f>
        <v>1.3</v>
      </c>
      <c r="K1496" s="537"/>
      <c r="L1496" s="537">
        <f>[1]!Table32353[[#This Row],[Giá đất ở điều chỉnh, bổ sung]]/[1]!Table32353[[#This Row],[Mức giá theo Quyết định 46/2019/ QĐ-UBND]]</f>
        <v>1.3</v>
      </c>
      <c r="M1496" s="538"/>
      <c r="N1496" s="184"/>
      <c r="O1496" s="184"/>
      <c r="P1496" s="539"/>
    </row>
    <row r="1497" spans="1:16" ht="31" x14ac:dyDescent="0.35">
      <c r="A1497" s="159"/>
      <c r="B1497" s="180">
        <v>2</v>
      </c>
      <c r="C1497" s="534" t="s">
        <v>1825</v>
      </c>
      <c r="D1497" s="535">
        <v>999.99999999999989</v>
      </c>
      <c r="E1497" s="380">
        <f>[1]!Table32353[[#This Row],[Mức giá theo Quyết định 46/2019/ QĐ-UBND]]*1.1</f>
        <v>1100</v>
      </c>
      <c r="F1497" s="380">
        <f>[1]!Table32353[[#This Row],[Mức giá theo Quyết định 46/2019/ QĐ-UBND]]*1.3</f>
        <v>1300</v>
      </c>
      <c r="G1497" s="127">
        <v>4000</v>
      </c>
      <c r="H1497" s="536">
        <f>ROUND([1]!Table32353[[#This Row],[Mức giá theo Quyết định 46/2019/ QĐ-UBND]]*1.3,-2)</f>
        <v>1300</v>
      </c>
      <c r="I1497" s="536">
        <f>ROUND([1]!Table32353[[#This Row],[Giá đất ở điều chỉnh, bổ sung]]*0.7,0)</f>
        <v>910</v>
      </c>
      <c r="J1497" s="373">
        <f>[1]!Table32353[[#This Row],[Giá đất ở điều chỉnh, bổ sung]]/[1]!Table32353[[#This Row],[Mức giá theo Quyết định 46/2019/ QĐ-UBND]]</f>
        <v>1.3</v>
      </c>
      <c r="K1497" s="537"/>
      <c r="L1497" s="537">
        <f>[1]!Table32353[[#This Row],[Giá đất ở điều chỉnh, bổ sung]]/[1]!Table32353[[#This Row],[Mức giá theo Quyết định 46/2019/ QĐ-UBND]]</f>
        <v>1.3</v>
      </c>
      <c r="M1497" s="538"/>
      <c r="N1497" s="184"/>
      <c r="O1497" s="184"/>
      <c r="P1497" s="539"/>
    </row>
    <row r="1498" spans="1:16" x14ac:dyDescent="0.35">
      <c r="A1498" s="159"/>
      <c r="B1498" s="180">
        <v>3</v>
      </c>
      <c r="C1498" s="534" t="s">
        <v>1826</v>
      </c>
      <c r="D1498" s="535">
        <v>999.99999999999989</v>
      </c>
      <c r="E1498" s="380">
        <f>[1]!Table32353[[#This Row],[Mức giá theo Quyết định 46/2019/ QĐ-UBND]]*1.1</f>
        <v>1100</v>
      </c>
      <c r="F1498" s="380">
        <f>[1]!Table32353[[#This Row],[Mức giá theo Quyết định 46/2019/ QĐ-UBND]]*1.3</f>
        <v>1300</v>
      </c>
      <c r="G1498" s="127">
        <v>4000</v>
      </c>
      <c r="H1498" s="536">
        <f>ROUND([1]!Table32353[[#This Row],[Mức giá theo Quyết định 46/2019/ QĐ-UBND]]*1.3,-2)</f>
        <v>1300</v>
      </c>
      <c r="I1498" s="536">
        <f>ROUND([1]!Table32353[[#This Row],[Giá đất ở điều chỉnh, bổ sung]]*0.7,0)</f>
        <v>910</v>
      </c>
      <c r="J1498" s="373">
        <f>[1]!Table32353[[#This Row],[Giá đất ở điều chỉnh, bổ sung]]/[1]!Table32353[[#This Row],[Mức giá theo Quyết định 46/2019/ QĐ-UBND]]</f>
        <v>1.3</v>
      </c>
      <c r="K1498" s="537"/>
      <c r="L1498" s="537">
        <f>[1]!Table32353[[#This Row],[Giá đất ở điều chỉnh, bổ sung]]/[1]!Table32353[[#This Row],[Mức giá theo Quyết định 46/2019/ QĐ-UBND]]</f>
        <v>1.3</v>
      </c>
      <c r="M1498" s="538"/>
      <c r="N1498" s="154"/>
      <c r="O1498" s="154"/>
      <c r="P1498" s="539"/>
    </row>
    <row r="1499" spans="1:16" ht="30" x14ac:dyDescent="0.35">
      <c r="A1499" s="159"/>
      <c r="B1499" s="392" t="s">
        <v>1827</v>
      </c>
      <c r="C1499" s="529" t="s">
        <v>1828</v>
      </c>
      <c r="D1499" s="530"/>
      <c r="E1499" s="380">
        <f>[1]!Table32353[[#This Row],[Mức giá theo Quyết định 46/2019/ QĐ-UBND]]*1.1</f>
        <v>0</v>
      </c>
      <c r="F1499" s="380"/>
      <c r="G1499" s="127"/>
      <c r="H1499" s="536"/>
      <c r="I1499" s="536"/>
      <c r="J1499" s="373"/>
      <c r="K1499" s="537"/>
      <c r="L1499" s="537"/>
      <c r="M1499" s="532"/>
      <c r="N1499" s="184"/>
      <c r="O1499" s="184"/>
      <c r="P1499" s="533"/>
    </row>
    <row r="1500" spans="1:16" ht="31" x14ac:dyDescent="0.35">
      <c r="A1500" s="159"/>
      <c r="B1500" s="180">
        <v>1</v>
      </c>
      <c r="C1500" s="534" t="s">
        <v>1829</v>
      </c>
      <c r="D1500" s="535">
        <v>3000</v>
      </c>
      <c r="E1500" s="380">
        <f>[1]!Table32353[[#This Row],[Mức giá theo Quyết định 46/2019/ QĐ-UBND]]*1.1</f>
        <v>3300.0000000000005</v>
      </c>
      <c r="F1500" s="380">
        <f>[1]!Table32353[[#This Row],[Mức giá theo Quyết định 46/2019/ QĐ-UBND]]*1.3</f>
        <v>3900</v>
      </c>
      <c r="G1500" s="127">
        <v>16500</v>
      </c>
      <c r="H1500" s="536">
        <f>ROUND([1]!Table32353[[#This Row],[Mức giá theo Quyết định 46/2019/ QĐ-UBND]]*1.3,-2)</f>
        <v>3900</v>
      </c>
      <c r="I1500" s="536">
        <f>ROUND([1]!Table32353[[#This Row],[Giá đất ở điều chỉnh, bổ sung]]*0.7,0)</f>
        <v>2730</v>
      </c>
      <c r="J1500" s="373">
        <f>[1]!Table32353[[#This Row],[Giá đất ở điều chỉnh, bổ sung]]/[1]!Table32353[[#This Row],[Mức giá theo Quyết định 46/2019/ QĐ-UBND]]</f>
        <v>1.3</v>
      </c>
      <c r="K1500" s="537"/>
      <c r="L1500" s="537">
        <f>[1]!Table32353[[#This Row],[Giá đất ở điều chỉnh, bổ sung]]/[1]!Table32353[[#This Row],[Mức giá theo Quyết định 46/2019/ QĐ-UBND]]</f>
        <v>1.3</v>
      </c>
      <c r="M1500" s="538"/>
      <c r="N1500" s="184"/>
      <c r="O1500" s="184"/>
      <c r="P1500" s="539"/>
    </row>
    <row r="1501" spans="1:16" ht="31" x14ac:dyDescent="0.35">
      <c r="A1501" s="159"/>
      <c r="B1501" s="180">
        <v>2</v>
      </c>
      <c r="C1501" s="534" t="s">
        <v>1830</v>
      </c>
      <c r="D1501" s="535">
        <v>2500</v>
      </c>
      <c r="E1501" s="380">
        <f>[1]!Table32353[[#This Row],[Mức giá theo Quyết định 46/2019/ QĐ-UBND]]*1.1</f>
        <v>2750</v>
      </c>
      <c r="F1501" s="380">
        <f>[1]!Table32353[[#This Row],[Mức giá theo Quyết định 46/2019/ QĐ-UBND]]*1.3</f>
        <v>3250</v>
      </c>
      <c r="G1501" s="127">
        <v>13750</v>
      </c>
      <c r="H1501" s="536">
        <f>ROUND([1]!Table32353[[#This Row],[Mức giá theo Quyết định 46/2019/ QĐ-UBND]]*1.3,-2)</f>
        <v>3300</v>
      </c>
      <c r="I1501" s="536">
        <f>ROUND([1]!Table32353[[#This Row],[Giá đất ở điều chỉnh, bổ sung]]*0.7,0)</f>
        <v>2310</v>
      </c>
      <c r="J1501" s="373">
        <f>[1]!Table32353[[#This Row],[Giá đất ở điều chỉnh, bổ sung]]/[1]!Table32353[[#This Row],[Mức giá theo Quyết định 46/2019/ QĐ-UBND]]</f>
        <v>1.32</v>
      </c>
      <c r="K1501" s="537"/>
      <c r="L1501" s="537">
        <f>[1]!Table32353[[#This Row],[Giá đất ở điều chỉnh, bổ sung]]/[1]!Table32353[[#This Row],[Mức giá theo Quyết định 46/2019/ QĐ-UBND]]</f>
        <v>1.32</v>
      </c>
      <c r="M1501" s="538"/>
      <c r="N1501" s="184"/>
      <c r="O1501" s="184"/>
      <c r="P1501" s="539"/>
    </row>
    <row r="1502" spans="1:16" ht="42" x14ac:dyDescent="0.35">
      <c r="A1502" s="159"/>
      <c r="B1502" s="180">
        <v>3</v>
      </c>
      <c r="C1502" s="534" t="s">
        <v>1831</v>
      </c>
      <c r="D1502" s="535">
        <v>1999.9999999999998</v>
      </c>
      <c r="E1502" s="380">
        <f>[1]!Table32353[[#This Row],[Mức giá theo Quyết định 46/2019/ QĐ-UBND]]*1.1</f>
        <v>2200</v>
      </c>
      <c r="F1502" s="380">
        <f>[1]!Table32353[[#This Row],[Mức giá theo Quyết định 46/2019/ QĐ-UBND]]*1.3</f>
        <v>2600</v>
      </c>
      <c r="G1502" s="127">
        <v>11000</v>
      </c>
      <c r="H1502" s="536">
        <f>ROUND([1]!Table32353[[#This Row],[Mức giá theo Quyết định 46/2019/ QĐ-UBND]]*1.35,-2)</f>
        <v>2700</v>
      </c>
      <c r="I1502" s="536">
        <f>ROUND([1]!Table32353[[#This Row],[Giá đất ở điều chỉnh, bổ sung]]*0.7,0)</f>
        <v>1890</v>
      </c>
      <c r="J1502" s="373">
        <f>[1]!Table32353[[#This Row],[Giá đất ở điều chỉnh, bổ sung]]/[1]!Table32353[[#This Row],[Mức giá theo Quyết định 46/2019/ QĐ-UBND]]</f>
        <v>1.35</v>
      </c>
      <c r="K1502" s="540" t="s">
        <v>1832</v>
      </c>
      <c r="L1502" s="540">
        <f>[1]!Table32353[[#This Row],[Giá đất ở điều chỉnh, bổ sung]]/[1]!Table32353[[#This Row],[Mức giá theo Quyết định 46/2019/ QĐ-UBND]]</f>
        <v>1.35</v>
      </c>
      <c r="M1502" s="538" t="s">
        <v>1833</v>
      </c>
      <c r="N1502" s="184"/>
      <c r="O1502" s="184"/>
      <c r="P1502" s="539" t="s">
        <v>5441</v>
      </c>
    </row>
    <row r="1503" spans="1:16" x14ac:dyDescent="0.35">
      <c r="A1503" s="159"/>
      <c r="B1503" s="180"/>
      <c r="C1503" s="529" t="s">
        <v>16</v>
      </c>
      <c r="D1503" s="530"/>
      <c r="E1503" s="380">
        <f>[1]!Table32353[[#This Row],[Mức giá theo Quyết định 46/2019/ QĐ-UBND]]*1.1</f>
        <v>0</v>
      </c>
      <c r="F1503" s="380"/>
      <c r="G1503" s="127"/>
      <c r="H1503" s="536"/>
      <c r="I1503" s="536"/>
      <c r="J1503" s="373"/>
      <c r="K1503" s="537"/>
      <c r="L1503" s="537"/>
      <c r="M1503" s="538"/>
      <c r="N1503" s="184"/>
      <c r="O1503" s="184"/>
      <c r="P1503" s="539"/>
    </row>
    <row r="1504" spans="1:16" ht="31" x14ac:dyDescent="0.35">
      <c r="A1504" s="159"/>
      <c r="B1504" s="180">
        <v>1</v>
      </c>
      <c r="C1504" s="534" t="s">
        <v>1834</v>
      </c>
      <c r="D1504" s="535">
        <v>2400</v>
      </c>
      <c r="E1504" s="380">
        <f>[1]!Table32353[[#This Row],[Mức giá theo Quyết định 46/2019/ QĐ-UBND]]*1.1</f>
        <v>2640</v>
      </c>
      <c r="F1504" s="380">
        <f>[1]!Table32353[[#This Row],[Mức giá theo Quyết định 46/2019/ QĐ-UBND]]*1.3</f>
        <v>3120</v>
      </c>
      <c r="G1504" s="127">
        <v>10800</v>
      </c>
      <c r="H1504" s="536">
        <f>ROUND([1]!Table32353[[#This Row],[Mức giá theo Quyết định 46/2019/ QĐ-UBND]]*1.3,-2)</f>
        <v>3100</v>
      </c>
      <c r="I1504" s="536">
        <f>ROUND([1]!Table32353[[#This Row],[Giá đất ở điều chỉnh, bổ sung]]*0.7,0)</f>
        <v>2170</v>
      </c>
      <c r="J1504" s="373">
        <f>[1]!Table32353[[#This Row],[Giá đất ở điều chỉnh, bổ sung]]/[1]!Table32353[[#This Row],[Mức giá theo Quyết định 46/2019/ QĐ-UBND]]</f>
        <v>1.2916666666666667</v>
      </c>
      <c r="K1504" s="537"/>
      <c r="L1504" s="537">
        <f>[1]!Table32353[[#This Row],[Giá đất ở điều chỉnh, bổ sung]]/[1]!Table32353[[#This Row],[Mức giá theo Quyết định 46/2019/ QĐ-UBND]]</f>
        <v>1.2916666666666667</v>
      </c>
      <c r="M1504" s="538"/>
      <c r="N1504" s="184"/>
      <c r="O1504" s="184"/>
      <c r="P1504" s="539"/>
    </row>
    <row r="1505" spans="1:16" ht="31" x14ac:dyDescent="0.35">
      <c r="A1505" s="159"/>
      <c r="B1505" s="180">
        <v>2</v>
      </c>
      <c r="C1505" s="534" t="s">
        <v>1835</v>
      </c>
      <c r="D1505" s="535">
        <v>1800</v>
      </c>
      <c r="E1505" s="380">
        <f>[1]!Table32353[[#This Row],[Mức giá theo Quyết định 46/2019/ QĐ-UBND]]*1.1</f>
        <v>1980.0000000000002</v>
      </c>
      <c r="F1505" s="380">
        <f>[1]!Table32353[[#This Row],[Mức giá theo Quyết định 46/2019/ QĐ-UBND]]*1.3</f>
        <v>2340</v>
      </c>
      <c r="G1505" s="127">
        <v>8100</v>
      </c>
      <c r="H1505" s="536">
        <f>ROUND([1]!Table32353[[#This Row],[Mức giá theo Quyết định 46/2019/ QĐ-UBND]]*1.3,-2)</f>
        <v>2300</v>
      </c>
      <c r="I1505" s="536">
        <f>ROUND([1]!Table32353[[#This Row],[Giá đất ở điều chỉnh, bổ sung]]*0.7,0)</f>
        <v>1610</v>
      </c>
      <c r="J1505" s="373">
        <f>[1]!Table32353[[#This Row],[Giá đất ở điều chỉnh, bổ sung]]/[1]!Table32353[[#This Row],[Mức giá theo Quyết định 46/2019/ QĐ-UBND]]</f>
        <v>1.2777777777777777</v>
      </c>
      <c r="K1505" s="537"/>
      <c r="L1505" s="537">
        <f>[1]!Table32353[[#This Row],[Giá đất ở điều chỉnh, bổ sung]]/[1]!Table32353[[#This Row],[Mức giá theo Quyết định 46/2019/ QĐ-UBND]]</f>
        <v>1.2777777777777777</v>
      </c>
      <c r="M1505" s="538"/>
      <c r="N1505" s="184"/>
      <c r="O1505" s="184"/>
      <c r="P1505" s="539"/>
    </row>
    <row r="1506" spans="1:16" ht="31" x14ac:dyDescent="0.35">
      <c r="A1506" s="159"/>
      <c r="B1506" s="180" t="s">
        <v>74</v>
      </c>
      <c r="C1506" s="534" t="s">
        <v>1836</v>
      </c>
      <c r="D1506" s="535">
        <v>1600</v>
      </c>
      <c r="E1506" s="380">
        <f>[1]!Table32353[[#This Row],[Mức giá theo Quyết định 46/2019/ QĐ-UBND]]*1.1</f>
        <v>1760.0000000000002</v>
      </c>
      <c r="F1506" s="380">
        <f>[1]!Table32353[[#This Row],[Mức giá theo Quyết định 46/2019/ QĐ-UBND]]*1.3</f>
        <v>2080</v>
      </c>
      <c r="G1506" s="127">
        <v>7200</v>
      </c>
      <c r="H1506" s="536">
        <f>ROUND([1]!Table32353[[#This Row],[Mức giá theo Quyết định 46/2019/ QĐ-UBND]]*1.3,-2)</f>
        <v>2100</v>
      </c>
      <c r="I1506" s="536">
        <f>ROUND([1]!Table32353[[#This Row],[Giá đất ở điều chỉnh, bổ sung]]*0.7,0)</f>
        <v>1470</v>
      </c>
      <c r="J1506" s="373">
        <f>[1]!Table32353[[#This Row],[Giá đất ở điều chỉnh, bổ sung]]/[1]!Table32353[[#This Row],[Mức giá theo Quyết định 46/2019/ QĐ-UBND]]</f>
        <v>1.3125</v>
      </c>
      <c r="K1506" s="537"/>
      <c r="L1506" s="537">
        <f>[1]!Table32353[[#This Row],[Giá đất ở điều chỉnh, bổ sung]]/[1]!Table32353[[#This Row],[Mức giá theo Quyết định 46/2019/ QĐ-UBND]]</f>
        <v>1.3125</v>
      </c>
      <c r="M1506" s="538"/>
      <c r="N1506" s="184"/>
      <c r="O1506" s="184"/>
      <c r="P1506" s="539"/>
    </row>
    <row r="1507" spans="1:16" ht="31" x14ac:dyDescent="0.35">
      <c r="A1507" s="159"/>
      <c r="B1507" s="180">
        <v>3</v>
      </c>
      <c r="C1507" s="534" t="s">
        <v>1837</v>
      </c>
      <c r="D1507" s="535">
        <v>1800</v>
      </c>
      <c r="E1507" s="380">
        <f>[1]!Table32353[[#This Row],[Mức giá theo Quyết định 46/2019/ QĐ-UBND]]*1.1</f>
        <v>1980.0000000000002</v>
      </c>
      <c r="F1507" s="380">
        <f>[1]!Table32353[[#This Row],[Mức giá theo Quyết định 46/2019/ QĐ-UBND]]*1.3</f>
        <v>2340</v>
      </c>
      <c r="G1507" s="127">
        <v>8100</v>
      </c>
      <c r="H1507" s="536">
        <f>ROUND([1]!Table32353[[#This Row],[Mức giá theo Quyết định 46/2019/ QĐ-UBND]]*1.3,-2)</f>
        <v>2300</v>
      </c>
      <c r="I1507" s="536">
        <f>ROUND([1]!Table32353[[#This Row],[Giá đất ở điều chỉnh, bổ sung]]*0.7,0)</f>
        <v>1610</v>
      </c>
      <c r="J1507" s="373">
        <f>[1]!Table32353[[#This Row],[Giá đất ở điều chỉnh, bổ sung]]/[1]!Table32353[[#This Row],[Mức giá theo Quyết định 46/2019/ QĐ-UBND]]</f>
        <v>1.2777777777777777</v>
      </c>
      <c r="K1507" s="537"/>
      <c r="L1507" s="537">
        <f>[1]!Table32353[[#This Row],[Giá đất ở điều chỉnh, bổ sung]]/[1]!Table32353[[#This Row],[Mức giá theo Quyết định 46/2019/ QĐ-UBND]]</f>
        <v>1.2777777777777777</v>
      </c>
      <c r="M1507" s="538"/>
      <c r="N1507" s="184"/>
      <c r="O1507" s="184"/>
      <c r="P1507" s="539"/>
    </row>
    <row r="1508" spans="1:16" x14ac:dyDescent="0.35">
      <c r="A1508" s="159"/>
      <c r="B1508" s="180">
        <v>4</v>
      </c>
      <c r="C1508" s="534" t="s">
        <v>1838</v>
      </c>
      <c r="D1508" s="535">
        <v>1800</v>
      </c>
      <c r="E1508" s="380">
        <f>[1]!Table32353[[#This Row],[Mức giá theo Quyết định 46/2019/ QĐ-UBND]]*1.1</f>
        <v>1980.0000000000002</v>
      </c>
      <c r="F1508" s="380">
        <f>[1]!Table32353[[#This Row],[Mức giá theo Quyết định 46/2019/ QĐ-UBND]]*1.3</f>
        <v>2340</v>
      </c>
      <c r="G1508" s="127">
        <v>8100</v>
      </c>
      <c r="H1508" s="536">
        <f>ROUND([1]!Table32353[[#This Row],[Mức giá theo Quyết định 46/2019/ QĐ-UBND]]*1.35,-2)</f>
        <v>2400</v>
      </c>
      <c r="I1508" s="536">
        <f>ROUND([1]!Table32353[[#This Row],[Giá đất ở điều chỉnh, bổ sung]]*0.7,0)</f>
        <v>1680</v>
      </c>
      <c r="J1508" s="373">
        <f>[1]!Table32353[[#This Row],[Giá đất ở điều chỉnh, bổ sung]]/[1]!Table32353[[#This Row],[Mức giá theo Quyết định 46/2019/ QĐ-UBND]]</f>
        <v>1.3333333333333333</v>
      </c>
      <c r="K1508" s="540" t="s">
        <v>1839</v>
      </c>
      <c r="L1508" s="540">
        <f>[1]!Table32353[[#This Row],[Giá đất ở điều chỉnh, bổ sung]]/[1]!Table32353[[#This Row],[Mức giá theo Quyết định 46/2019/ QĐ-UBND]]</f>
        <v>1.3333333333333333</v>
      </c>
      <c r="M1508" s="538"/>
      <c r="N1508" s="184"/>
      <c r="O1508" s="184"/>
      <c r="P1508" s="539"/>
    </row>
    <row r="1509" spans="1:16" x14ac:dyDescent="0.35">
      <c r="A1509" s="159"/>
      <c r="B1509" s="180">
        <v>5</v>
      </c>
      <c r="C1509" s="534" t="s">
        <v>1840</v>
      </c>
      <c r="D1509" s="535">
        <v>1800</v>
      </c>
      <c r="E1509" s="380">
        <f>[1]!Table32353[[#This Row],[Mức giá theo Quyết định 46/2019/ QĐ-UBND]]*1.1</f>
        <v>1980.0000000000002</v>
      </c>
      <c r="F1509" s="380">
        <f>[1]!Table32353[[#This Row],[Mức giá theo Quyết định 46/2019/ QĐ-UBND]]*1.3</f>
        <v>2340</v>
      </c>
      <c r="G1509" s="127">
        <v>8100</v>
      </c>
      <c r="H1509" s="536">
        <f>ROUND([1]!Table32353[[#This Row],[Mức giá theo Quyết định 46/2019/ QĐ-UBND]]*1.3,-2)</f>
        <v>2300</v>
      </c>
      <c r="I1509" s="536">
        <f>ROUND([1]!Table32353[[#This Row],[Giá đất ở điều chỉnh, bổ sung]]*0.7,0)</f>
        <v>1610</v>
      </c>
      <c r="J1509" s="373">
        <f>[1]!Table32353[[#This Row],[Giá đất ở điều chỉnh, bổ sung]]/[1]!Table32353[[#This Row],[Mức giá theo Quyết định 46/2019/ QĐ-UBND]]</f>
        <v>1.2777777777777777</v>
      </c>
      <c r="K1509" s="537"/>
      <c r="L1509" s="537">
        <f>[1]!Table32353[[#This Row],[Giá đất ở điều chỉnh, bổ sung]]/[1]!Table32353[[#This Row],[Mức giá theo Quyết định 46/2019/ QĐ-UBND]]</f>
        <v>1.2777777777777777</v>
      </c>
      <c r="M1509" s="538"/>
      <c r="N1509" s="184"/>
      <c r="O1509" s="184"/>
      <c r="P1509" s="539"/>
    </row>
    <row r="1510" spans="1:16" ht="46.5" x14ac:dyDescent="0.35">
      <c r="A1510" s="159"/>
      <c r="B1510" s="180">
        <v>6</v>
      </c>
      <c r="C1510" s="534" t="s">
        <v>1841</v>
      </c>
      <c r="D1510" s="535">
        <v>1500</v>
      </c>
      <c r="E1510" s="380">
        <f>[1]!Table32353[[#This Row],[Mức giá theo Quyết định 46/2019/ QĐ-UBND]]*1.1</f>
        <v>1650.0000000000002</v>
      </c>
      <c r="F1510" s="380">
        <f>[1]!Table32353[[#This Row],[Mức giá theo Quyết định 46/2019/ QĐ-UBND]]*1.3</f>
        <v>1950</v>
      </c>
      <c r="G1510" s="127">
        <v>6750</v>
      </c>
      <c r="H1510" s="536">
        <f>ROUND([1]!Table32353[[#This Row],[Mức giá theo Quyết định 46/2019/ QĐ-UBND]]*1.3,-2)</f>
        <v>2000</v>
      </c>
      <c r="I1510" s="536">
        <f>ROUND([1]!Table32353[[#This Row],[Giá đất ở điều chỉnh, bổ sung]]*0.7,0)</f>
        <v>1400</v>
      </c>
      <c r="J1510" s="373">
        <f>[1]!Table32353[[#This Row],[Giá đất ở điều chỉnh, bổ sung]]/[1]!Table32353[[#This Row],[Mức giá theo Quyết định 46/2019/ QĐ-UBND]]</f>
        <v>1.3333333333333333</v>
      </c>
      <c r="K1510" s="537"/>
      <c r="L1510" s="537">
        <f>[1]!Table32353[[#This Row],[Giá đất ở điều chỉnh, bổ sung]]/[1]!Table32353[[#This Row],[Mức giá theo Quyết định 46/2019/ QĐ-UBND]]</f>
        <v>1.3333333333333333</v>
      </c>
      <c r="M1510" s="538"/>
      <c r="N1510" s="434"/>
      <c r="O1510" s="434"/>
      <c r="P1510" s="539"/>
    </row>
    <row r="1511" spans="1:16" x14ac:dyDescent="0.35">
      <c r="A1511" s="159"/>
      <c r="B1511" s="359">
        <v>7</v>
      </c>
      <c r="C1511" s="65" t="s">
        <v>1842</v>
      </c>
      <c r="D1511" s="372"/>
      <c r="E1511" s="380">
        <f>[1]!Table32353[[#This Row],[Mức giá theo Quyết định 46/2019/ QĐ-UBND]]*1.1</f>
        <v>0</v>
      </c>
      <c r="F1511" s="380">
        <f>[1]!Table32353[[#This Row],[Mức giá theo Quyết định 46/2019/ QĐ-UBND]]*1.3</f>
        <v>0</v>
      </c>
      <c r="G1511" s="377"/>
      <c r="H1511" s="536"/>
      <c r="I1511" s="536"/>
      <c r="J1511" s="373"/>
      <c r="K1511" s="537"/>
      <c r="L1511" s="537"/>
      <c r="M1511" s="544" t="s">
        <v>146</v>
      </c>
      <c r="N1511" s="434"/>
      <c r="O1511" s="434"/>
      <c r="P1511" s="245" t="s">
        <v>146</v>
      </c>
    </row>
    <row r="1512" spans="1:16" x14ac:dyDescent="0.35">
      <c r="A1512" s="159"/>
      <c r="B1512" s="181" t="s">
        <v>32</v>
      </c>
      <c r="C1512" s="124" t="s">
        <v>1193</v>
      </c>
      <c r="D1512" s="566"/>
      <c r="E1512" s="380"/>
      <c r="F1512" s="380"/>
      <c r="G1512" s="355">
        <v>17500</v>
      </c>
      <c r="H1512" s="536">
        <v>5000</v>
      </c>
      <c r="I1512" s="536">
        <f>ROUND([1]!Table32353[[#This Row],[Giá đất ở điều chỉnh, bổ sung]]*0.7,0)</f>
        <v>3500</v>
      </c>
      <c r="J1512" s="373" t="e">
        <f>[1]!Table32353[[#This Row],[Giá đất ở điều chỉnh, bổ sung]]/[1]!Table32353[[#This Row],[Mức giá theo Quyết định 46/2019/ QĐ-UBND]]</f>
        <v>#DIV/0!</v>
      </c>
      <c r="K1512" s="537"/>
      <c r="L1512" s="537"/>
      <c r="M1512" s="565" t="s">
        <v>1843</v>
      </c>
      <c r="N1512" s="434"/>
      <c r="O1512" s="434"/>
      <c r="P1512" s="258"/>
    </row>
    <row r="1513" spans="1:16" x14ac:dyDescent="0.35">
      <c r="A1513" s="159"/>
      <c r="B1513" s="181" t="s">
        <v>35</v>
      </c>
      <c r="C1513" s="65" t="s">
        <v>654</v>
      </c>
      <c r="D1513" s="371"/>
      <c r="E1513" s="380"/>
      <c r="F1513" s="380"/>
      <c r="G1513" s="355">
        <v>14500</v>
      </c>
      <c r="H1513" s="536">
        <v>2500</v>
      </c>
      <c r="I1513" s="536">
        <f>ROUND([1]!Table32353[[#This Row],[Giá đất ở điều chỉnh, bổ sung]]*0.7,0)</f>
        <v>1750</v>
      </c>
      <c r="J1513" s="373" t="e">
        <f>[1]!Table32353[[#This Row],[Giá đất ở điều chỉnh, bổ sung]]/[1]!Table32353[[#This Row],[Mức giá theo Quyết định 46/2019/ QĐ-UBND]]</f>
        <v>#DIV/0!</v>
      </c>
      <c r="K1513" s="537"/>
      <c r="L1513" s="537"/>
      <c r="M1513" s="565" t="s">
        <v>1844</v>
      </c>
      <c r="N1513" s="434"/>
      <c r="O1513" s="434"/>
      <c r="P1513" s="258"/>
    </row>
    <row r="1514" spans="1:16" ht="31" x14ac:dyDescent="0.35">
      <c r="A1514" s="159"/>
      <c r="B1514" s="181">
        <v>8</v>
      </c>
      <c r="C1514" s="65" t="s">
        <v>7112</v>
      </c>
      <c r="D1514" s="372"/>
      <c r="E1514" s="380">
        <f>[1]!Table32353[[#This Row],[Mức giá theo Quyết định 46/2019/ QĐ-UBND]]*1.1</f>
        <v>0</v>
      </c>
      <c r="F1514" s="380">
        <f>[1]!Table32353[[#This Row],[Mức giá theo Quyết định 46/2019/ QĐ-UBND]]*1.3</f>
        <v>0</v>
      </c>
      <c r="G1514" s="377"/>
      <c r="H1514" s="536"/>
      <c r="I1514" s="536"/>
      <c r="J1514" s="373"/>
      <c r="K1514" s="537"/>
      <c r="L1514" s="537"/>
      <c r="M1514" s="544" t="s">
        <v>146</v>
      </c>
      <c r="N1514" s="434"/>
      <c r="O1514" s="434"/>
      <c r="P1514" s="245" t="s">
        <v>146</v>
      </c>
    </row>
    <row r="1515" spans="1:16" x14ac:dyDescent="0.35">
      <c r="A1515" s="159"/>
      <c r="B1515" s="181" t="s">
        <v>626</v>
      </c>
      <c r="C1515" s="65" t="s">
        <v>1193</v>
      </c>
      <c r="D1515" s="371"/>
      <c r="E1515" s="380"/>
      <c r="F1515" s="380"/>
      <c r="G1515" s="355">
        <v>18000</v>
      </c>
      <c r="H1515" s="536">
        <v>5000</v>
      </c>
      <c r="I1515" s="536">
        <f>ROUND([1]!Table32353[[#This Row],[Giá đất ở điều chỉnh, bổ sung]]*0.7,0)</f>
        <v>3500</v>
      </c>
      <c r="J1515" s="373" t="e">
        <f>[1]!Table32353[[#This Row],[Giá đất ở điều chỉnh, bổ sung]]/[1]!Table32353[[#This Row],[Mức giá theo Quyết định 46/2019/ QĐ-UBND]]</f>
        <v>#DIV/0!</v>
      </c>
      <c r="K1515" s="537"/>
      <c r="L1515" s="537"/>
      <c r="M1515" s="565" t="s">
        <v>1843</v>
      </c>
      <c r="N1515" s="434"/>
      <c r="O1515" s="434"/>
      <c r="P1515" s="258"/>
    </row>
    <row r="1516" spans="1:16" x14ac:dyDescent="0.35">
      <c r="A1516" s="159"/>
      <c r="B1516" s="181" t="s">
        <v>1135</v>
      </c>
      <c r="C1516" s="65" t="s">
        <v>654</v>
      </c>
      <c r="D1516" s="371"/>
      <c r="E1516" s="380"/>
      <c r="F1516" s="380"/>
      <c r="G1516" s="355">
        <v>13100</v>
      </c>
      <c r="H1516" s="553">
        <v>2500</v>
      </c>
      <c r="I1516" s="536">
        <f>ROUND([1]!Table32353[[#This Row],[Giá đất ở điều chỉnh, bổ sung]]*0.7,0)</f>
        <v>1400</v>
      </c>
      <c r="J1516" s="373" t="e">
        <f>[1]!Table32353[[#This Row],[Giá đất ở điều chỉnh, bổ sung]]/[1]!Table32353[[#This Row],[Mức giá theo Quyết định 46/2019/ QĐ-UBND]]</f>
        <v>#DIV/0!</v>
      </c>
      <c r="K1516" s="537"/>
      <c r="L1516" s="537"/>
      <c r="M1516" s="565" t="s">
        <v>1844</v>
      </c>
      <c r="N1516" s="154"/>
      <c r="O1516" s="154"/>
      <c r="P1516" s="258"/>
    </row>
    <row r="1517" spans="1:16" x14ac:dyDescent="0.35">
      <c r="A1517" s="159"/>
      <c r="B1517" s="392" t="s">
        <v>1846</v>
      </c>
      <c r="C1517" s="529" t="s">
        <v>1847</v>
      </c>
      <c r="D1517" s="530"/>
      <c r="E1517" s="380">
        <f>[1]!Table32353[[#This Row],[Mức giá theo Quyết định 46/2019/ QĐ-UBND]]*1.1</f>
        <v>0</v>
      </c>
      <c r="F1517" s="380"/>
      <c r="G1517" s="127"/>
      <c r="H1517" s="536"/>
      <c r="I1517" s="536"/>
      <c r="J1517" s="373"/>
      <c r="K1517" s="537"/>
      <c r="L1517" s="537"/>
      <c r="M1517" s="532"/>
      <c r="N1517" s="184"/>
      <c r="O1517" s="184"/>
      <c r="P1517" s="533"/>
    </row>
    <row r="1518" spans="1:16" x14ac:dyDescent="0.35">
      <c r="A1518" s="159"/>
      <c r="B1518" s="180">
        <v>1</v>
      </c>
      <c r="C1518" s="534" t="s">
        <v>1848</v>
      </c>
      <c r="D1518" s="535">
        <v>1999.9999999999998</v>
      </c>
      <c r="E1518" s="380">
        <f>[1]!Table32353[[#This Row],[Mức giá theo Quyết định 46/2019/ QĐ-UBND]]*1.1</f>
        <v>2200</v>
      </c>
      <c r="F1518" s="380">
        <f>[1]!Table32353[[#This Row],[Mức giá theo Quyết định 46/2019/ QĐ-UBND]]*1.3</f>
        <v>2600</v>
      </c>
      <c r="G1518" s="127">
        <v>8000</v>
      </c>
      <c r="H1518" s="536">
        <f>ROUND([1]!Table32353[[#This Row],[Mức giá theo Quyết định 46/2019/ QĐ-UBND]]*1.3,-2)</f>
        <v>2600</v>
      </c>
      <c r="I1518" s="536">
        <f>ROUND([1]!Table32353[[#This Row],[Giá đất ở điều chỉnh, bổ sung]]*0.7,0)</f>
        <v>1820</v>
      </c>
      <c r="J1518" s="373">
        <f>[1]!Table32353[[#This Row],[Giá đất ở điều chỉnh, bổ sung]]/[1]!Table32353[[#This Row],[Mức giá theo Quyết định 46/2019/ QĐ-UBND]]</f>
        <v>1.3</v>
      </c>
      <c r="K1518" s="537"/>
      <c r="L1518" s="537">
        <f>[1]!Table32353[[#This Row],[Giá đất ở điều chỉnh, bổ sung]]/[1]!Table32353[[#This Row],[Mức giá theo Quyết định 46/2019/ QĐ-UBND]]</f>
        <v>1.3</v>
      </c>
      <c r="M1518" s="538"/>
      <c r="N1518" s="184" t="s">
        <v>1849</v>
      </c>
      <c r="O1518" s="184"/>
      <c r="P1518" s="539"/>
    </row>
    <row r="1519" spans="1:16" x14ac:dyDescent="0.35">
      <c r="A1519" s="159"/>
      <c r="B1519" s="180">
        <v>2</v>
      </c>
      <c r="C1519" s="534" t="s">
        <v>1850</v>
      </c>
      <c r="D1519" s="535">
        <v>3600</v>
      </c>
      <c r="E1519" s="380">
        <f>[1]!Table32353[[#This Row],[Mức giá theo Quyết định 46/2019/ QĐ-UBND]]*1.1</f>
        <v>3960.0000000000005</v>
      </c>
      <c r="F1519" s="380">
        <f>[1]!Table32353[[#This Row],[Mức giá theo Quyết định 46/2019/ QĐ-UBND]]*1.3</f>
        <v>4680</v>
      </c>
      <c r="G1519" s="127">
        <v>14400</v>
      </c>
      <c r="H1519" s="536">
        <f>ROUND([1]!Table32353[[#This Row],[Mức giá theo Quyết định 46/2019/ QĐ-UBND]]*1.3,-2)</f>
        <v>4700</v>
      </c>
      <c r="I1519" s="536">
        <f>ROUND([1]!Table32353[[#This Row],[Giá đất ở điều chỉnh, bổ sung]]*0.7,0)</f>
        <v>3290</v>
      </c>
      <c r="J1519" s="373">
        <f>[1]!Table32353[[#This Row],[Giá đất ở điều chỉnh, bổ sung]]/[1]!Table32353[[#This Row],[Mức giá theo Quyết định 46/2019/ QĐ-UBND]]</f>
        <v>1.3055555555555556</v>
      </c>
      <c r="K1519" s="537"/>
      <c r="L1519" s="537">
        <f>[1]!Table32353[[#This Row],[Giá đất ở điều chỉnh, bổ sung]]/[1]!Table32353[[#This Row],[Mức giá theo Quyết định 46/2019/ QĐ-UBND]]</f>
        <v>1.3055555555555556</v>
      </c>
      <c r="M1519" s="538"/>
      <c r="N1519" s="184" t="s">
        <v>1849</v>
      </c>
      <c r="O1519" s="184"/>
      <c r="P1519" s="539"/>
    </row>
    <row r="1520" spans="1:16" ht="31" x14ac:dyDescent="0.35">
      <c r="A1520" s="159"/>
      <c r="B1520" s="180">
        <v>3</v>
      </c>
      <c r="C1520" s="534" t="s">
        <v>1851</v>
      </c>
      <c r="D1520" s="535">
        <v>3000</v>
      </c>
      <c r="E1520" s="380">
        <f>[1]!Table32353[[#This Row],[Mức giá theo Quyết định 46/2019/ QĐ-UBND]]*1.1</f>
        <v>3300.0000000000005</v>
      </c>
      <c r="F1520" s="380">
        <f>[1]!Table32353[[#This Row],[Mức giá theo Quyết định 46/2019/ QĐ-UBND]]*1.3</f>
        <v>3900</v>
      </c>
      <c r="G1520" s="127">
        <v>12000</v>
      </c>
      <c r="H1520" s="536">
        <f>ROUND([1]!Table32353[[#This Row],[Mức giá theo Quyết định 46/2019/ QĐ-UBND]]*1.3,-2)</f>
        <v>3900</v>
      </c>
      <c r="I1520" s="536">
        <f>ROUND([1]!Table32353[[#This Row],[Giá đất ở điều chỉnh, bổ sung]]*0.7,0)</f>
        <v>2730</v>
      </c>
      <c r="J1520" s="373">
        <f>[1]!Table32353[[#This Row],[Giá đất ở điều chỉnh, bổ sung]]/[1]!Table32353[[#This Row],[Mức giá theo Quyết định 46/2019/ QĐ-UBND]]</f>
        <v>1.3</v>
      </c>
      <c r="K1520" s="537"/>
      <c r="L1520" s="537">
        <f>[1]!Table32353[[#This Row],[Giá đất ở điều chỉnh, bổ sung]]/[1]!Table32353[[#This Row],[Mức giá theo Quyết định 46/2019/ QĐ-UBND]]</f>
        <v>1.3</v>
      </c>
      <c r="M1520" s="538"/>
      <c r="N1520" s="184"/>
      <c r="O1520" s="184"/>
      <c r="P1520" s="539"/>
    </row>
    <row r="1521" spans="1:16" ht="31" x14ac:dyDescent="0.35">
      <c r="A1521" s="159"/>
      <c r="B1521" s="180">
        <v>4</v>
      </c>
      <c r="C1521" s="534" t="s">
        <v>1852</v>
      </c>
      <c r="D1521" s="535">
        <v>3600</v>
      </c>
      <c r="E1521" s="380">
        <f>[1]!Table32353[[#This Row],[Mức giá theo Quyết định 46/2019/ QĐ-UBND]]*1.1</f>
        <v>3960.0000000000005</v>
      </c>
      <c r="F1521" s="380">
        <f>[1]!Table32353[[#This Row],[Mức giá theo Quyết định 46/2019/ QĐ-UBND]]*1.3</f>
        <v>4680</v>
      </c>
      <c r="G1521" s="127">
        <v>14400</v>
      </c>
      <c r="H1521" s="536">
        <f>ROUND([1]!Table32353[[#This Row],[Mức giá theo Quyết định 46/2019/ QĐ-UBND]]*1.3,-2)</f>
        <v>4700</v>
      </c>
      <c r="I1521" s="536">
        <f>ROUND([1]!Table32353[[#This Row],[Giá đất ở điều chỉnh, bổ sung]]*0.7,0)</f>
        <v>3290</v>
      </c>
      <c r="J1521" s="373">
        <f>[1]!Table32353[[#This Row],[Giá đất ở điều chỉnh, bổ sung]]/[1]!Table32353[[#This Row],[Mức giá theo Quyết định 46/2019/ QĐ-UBND]]</f>
        <v>1.3055555555555556</v>
      </c>
      <c r="K1521" s="537"/>
      <c r="L1521" s="537">
        <f>[1]!Table32353[[#This Row],[Giá đất ở điều chỉnh, bổ sung]]/[1]!Table32353[[#This Row],[Mức giá theo Quyết định 46/2019/ QĐ-UBND]]</f>
        <v>1.3055555555555556</v>
      </c>
      <c r="M1521" s="538"/>
      <c r="N1521" s="184"/>
      <c r="O1521" s="184"/>
      <c r="P1521" s="539"/>
    </row>
    <row r="1522" spans="1:16" x14ac:dyDescent="0.35">
      <c r="A1522" s="159"/>
      <c r="B1522" s="180">
        <v>5</v>
      </c>
      <c r="C1522" s="534" t="s">
        <v>1853</v>
      </c>
      <c r="D1522" s="535">
        <v>6000</v>
      </c>
      <c r="E1522" s="380">
        <f>[1]!Table32353[[#This Row],[Mức giá theo Quyết định 46/2019/ QĐ-UBND]]*1.1</f>
        <v>6600.0000000000009</v>
      </c>
      <c r="F1522" s="380">
        <f>[1]!Table32353[[#This Row],[Mức giá theo Quyết định 46/2019/ QĐ-UBND]]*1.3</f>
        <v>7800</v>
      </c>
      <c r="G1522" s="127">
        <v>24000</v>
      </c>
      <c r="H1522" s="536">
        <f>ROUND([1]!Table32353[[#This Row],[Mức giá theo Quyết định 46/2019/ QĐ-UBND]]*1.3,-2)</f>
        <v>7800</v>
      </c>
      <c r="I1522" s="536">
        <f>ROUND([1]!Table32353[[#This Row],[Giá đất ở điều chỉnh, bổ sung]]*0.7,0)</f>
        <v>5460</v>
      </c>
      <c r="J1522" s="373">
        <f>[1]!Table32353[[#This Row],[Giá đất ở điều chỉnh, bổ sung]]/[1]!Table32353[[#This Row],[Mức giá theo Quyết định 46/2019/ QĐ-UBND]]</f>
        <v>1.3</v>
      </c>
      <c r="K1522" s="537"/>
      <c r="L1522" s="537">
        <f>[1]!Table32353[[#This Row],[Giá đất ở điều chỉnh, bổ sung]]/[1]!Table32353[[#This Row],[Mức giá theo Quyết định 46/2019/ QĐ-UBND]]</f>
        <v>1.3</v>
      </c>
      <c r="M1522" s="538"/>
      <c r="N1522" s="184"/>
      <c r="O1522" s="184"/>
      <c r="P1522" s="539"/>
    </row>
    <row r="1523" spans="1:16" x14ac:dyDescent="0.35">
      <c r="A1523" s="159"/>
      <c r="B1523" s="180">
        <v>6</v>
      </c>
      <c r="C1523" s="534" t="s">
        <v>1854</v>
      </c>
      <c r="D1523" s="535">
        <v>1999.9999999999998</v>
      </c>
      <c r="E1523" s="380">
        <f>[1]!Table32353[[#This Row],[Mức giá theo Quyết định 46/2019/ QĐ-UBND]]*1.1</f>
        <v>2200</v>
      </c>
      <c r="F1523" s="380">
        <f>[1]!Table32353[[#This Row],[Mức giá theo Quyết định 46/2019/ QĐ-UBND]]*1.3</f>
        <v>2600</v>
      </c>
      <c r="G1523" s="127">
        <v>8000</v>
      </c>
      <c r="H1523" s="536">
        <f>ROUND([1]!Table32353[[#This Row],[Mức giá theo Quyết định 46/2019/ QĐ-UBND]]*1.3,-2)</f>
        <v>2600</v>
      </c>
      <c r="I1523" s="536">
        <f>ROUND([1]!Table32353[[#This Row],[Giá đất ở điều chỉnh, bổ sung]]*0.7,0)</f>
        <v>1820</v>
      </c>
      <c r="J1523" s="373">
        <f>[1]!Table32353[[#This Row],[Giá đất ở điều chỉnh, bổ sung]]/[1]!Table32353[[#This Row],[Mức giá theo Quyết định 46/2019/ QĐ-UBND]]</f>
        <v>1.3</v>
      </c>
      <c r="K1523" s="537"/>
      <c r="L1523" s="537">
        <f>[1]!Table32353[[#This Row],[Giá đất ở điều chỉnh, bổ sung]]/[1]!Table32353[[#This Row],[Mức giá theo Quyết định 46/2019/ QĐ-UBND]]</f>
        <v>1.3</v>
      </c>
      <c r="M1523" s="538"/>
      <c r="N1523" s="184"/>
      <c r="O1523" s="184"/>
      <c r="P1523" s="539"/>
    </row>
    <row r="1524" spans="1:16" ht="31" x14ac:dyDescent="0.35">
      <c r="A1524" s="159"/>
      <c r="B1524" s="180">
        <v>7</v>
      </c>
      <c r="C1524" s="534" t="s">
        <v>1855</v>
      </c>
      <c r="D1524" s="535">
        <v>1500</v>
      </c>
      <c r="E1524" s="380">
        <f>[1]!Table32353[[#This Row],[Mức giá theo Quyết định 46/2019/ QĐ-UBND]]*1.1</f>
        <v>1650.0000000000002</v>
      </c>
      <c r="F1524" s="380">
        <f>[1]!Table32353[[#This Row],[Mức giá theo Quyết định 46/2019/ QĐ-UBND]]*1.3</f>
        <v>1950</v>
      </c>
      <c r="G1524" s="127">
        <v>6000</v>
      </c>
      <c r="H1524" s="536">
        <f>ROUND([1]!Table32353[[#This Row],[Mức giá theo Quyết định 46/2019/ QĐ-UBND]]*1.3,-2)</f>
        <v>2000</v>
      </c>
      <c r="I1524" s="536">
        <f>ROUND([1]!Table32353[[#This Row],[Giá đất ở điều chỉnh, bổ sung]]*0.7,0)</f>
        <v>1400</v>
      </c>
      <c r="J1524" s="373">
        <f>[1]!Table32353[[#This Row],[Giá đất ở điều chỉnh, bổ sung]]/[1]!Table32353[[#This Row],[Mức giá theo Quyết định 46/2019/ QĐ-UBND]]</f>
        <v>1.3333333333333333</v>
      </c>
      <c r="K1524" s="537"/>
      <c r="L1524" s="537">
        <f>[1]!Table32353[[#This Row],[Giá đất ở điều chỉnh, bổ sung]]/[1]!Table32353[[#This Row],[Mức giá theo Quyết định 46/2019/ QĐ-UBND]]</f>
        <v>1.3333333333333333</v>
      </c>
      <c r="M1524" s="538"/>
      <c r="N1524" s="184"/>
      <c r="O1524" s="184"/>
      <c r="P1524" s="539"/>
    </row>
    <row r="1525" spans="1:16" ht="42" x14ac:dyDescent="0.35">
      <c r="A1525" s="159"/>
      <c r="B1525" s="180">
        <v>8</v>
      </c>
      <c r="C1525" s="534" t="s">
        <v>1856</v>
      </c>
      <c r="D1525" s="535">
        <v>1700</v>
      </c>
      <c r="E1525" s="380">
        <f>[1]!Table32353[[#This Row],[Mức giá theo Quyết định 46/2019/ QĐ-UBND]]*1.1</f>
        <v>1870.0000000000002</v>
      </c>
      <c r="F1525" s="380">
        <f>[1]!Table32353[[#This Row],[Mức giá theo Quyết định 46/2019/ QĐ-UBND]]*1.3</f>
        <v>2210</v>
      </c>
      <c r="G1525" s="127">
        <v>6800</v>
      </c>
      <c r="H1525" s="536">
        <f>ROUND([1]!Table32353[[#This Row],[Mức giá theo Quyết định 46/2019/ QĐ-UBND]]*1.3,-2)</f>
        <v>2200</v>
      </c>
      <c r="I1525" s="536">
        <f>ROUND([1]!Table32353[[#This Row],[Giá đất ở điều chỉnh, bổ sung]]*0.7,0)</f>
        <v>1540</v>
      </c>
      <c r="J1525" s="373">
        <f>[1]!Table32353[[#This Row],[Giá đất ở điều chỉnh, bổ sung]]/[1]!Table32353[[#This Row],[Mức giá theo Quyết định 46/2019/ QĐ-UBND]]</f>
        <v>1.2941176470588236</v>
      </c>
      <c r="K1525" s="537"/>
      <c r="L1525" s="537">
        <f>[1]!Table32353[[#This Row],[Giá đất ở điều chỉnh, bổ sung]]/[1]!Table32353[[#This Row],[Mức giá theo Quyết định 46/2019/ QĐ-UBND]]</f>
        <v>1.2941176470588236</v>
      </c>
      <c r="M1525" s="538" t="s">
        <v>1857</v>
      </c>
      <c r="N1525" s="434"/>
      <c r="O1525" s="434"/>
      <c r="P1525" s="539" t="s">
        <v>5440</v>
      </c>
    </row>
    <row r="1526" spans="1:16" x14ac:dyDescent="0.35">
      <c r="A1526" s="159"/>
      <c r="B1526" s="181">
        <v>9</v>
      </c>
      <c r="C1526" s="65" t="s">
        <v>1858</v>
      </c>
      <c r="D1526" s="372"/>
      <c r="E1526" s="380">
        <f>[1]!Table32353[[#This Row],[Mức giá theo Quyết định 46/2019/ QĐ-UBND]]*1.1</f>
        <v>0</v>
      </c>
      <c r="F1526" s="380">
        <f>[1]!Table32353[[#This Row],[Mức giá theo Quyết định 46/2019/ QĐ-UBND]]*1.3</f>
        <v>0</v>
      </c>
      <c r="G1526" s="377"/>
      <c r="H1526" s="536"/>
      <c r="I1526" s="536"/>
      <c r="J1526" s="373"/>
      <c r="K1526" s="537"/>
      <c r="L1526" s="537"/>
      <c r="M1526" s="544" t="s">
        <v>146</v>
      </c>
      <c r="N1526" s="434"/>
      <c r="O1526" s="434"/>
      <c r="P1526" s="245" t="s">
        <v>146</v>
      </c>
    </row>
    <row r="1527" spans="1:16" x14ac:dyDescent="0.35">
      <c r="A1527" s="159"/>
      <c r="B1527" s="359" t="s">
        <v>522</v>
      </c>
      <c r="C1527" s="124" t="s">
        <v>886</v>
      </c>
      <c r="D1527" s="566"/>
      <c r="E1527" s="380"/>
      <c r="F1527" s="380"/>
      <c r="G1527" s="355">
        <v>16100</v>
      </c>
      <c r="H1527" s="536">
        <v>2700</v>
      </c>
      <c r="I1527" s="536">
        <f>ROUND([1]!Table32353[[#This Row],[Giá đất ở điều chỉnh, bổ sung]]*0.7,0)</f>
        <v>1890</v>
      </c>
      <c r="J1527" s="373" t="e">
        <f>[1]!Table32353[[#This Row],[Giá đất ở điều chỉnh, bổ sung]]/[1]!Table32353[[#This Row],[Mức giá theo Quyết định 46/2019/ QĐ-UBND]]</f>
        <v>#DIV/0!</v>
      </c>
      <c r="K1527" s="537"/>
      <c r="L1527" s="537"/>
      <c r="M1527" s="565" t="s">
        <v>1859</v>
      </c>
      <c r="N1527" s="434"/>
      <c r="O1527" s="434"/>
      <c r="P1527" s="258"/>
    </row>
    <row r="1528" spans="1:16" x14ac:dyDescent="0.35">
      <c r="A1528" s="159"/>
      <c r="B1528" s="359" t="s">
        <v>523</v>
      </c>
      <c r="C1528" s="65" t="s">
        <v>153</v>
      </c>
      <c r="D1528" s="566"/>
      <c r="E1528" s="380"/>
      <c r="F1528" s="380"/>
      <c r="G1528" s="355">
        <v>12700</v>
      </c>
      <c r="H1528" s="536">
        <v>2200</v>
      </c>
      <c r="I1528" s="536">
        <f>ROUND([1]!Table32353[[#This Row],[Giá đất ở điều chỉnh, bổ sung]]*0.7,0)</f>
        <v>1540</v>
      </c>
      <c r="J1528" s="373" t="e">
        <f>[1]!Table32353[[#This Row],[Giá đất ở điều chỉnh, bổ sung]]/[1]!Table32353[[#This Row],[Mức giá theo Quyết định 46/2019/ QĐ-UBND]]</f>
        <v>#DIV/0!</v>
      </c>
      <c r="K1528" s="537"/>
      <c r="L1528" s="537"/>
      <c r="M1528" s="565" t="s">
        <v>1860</v>
      </c>
      <c r="N1528" s="434"/>
      <c r="O1528" s="434"/>
      <c r="P1528" s="258"/>
    </row>
    <row r="1529" spans="1:16" x14ac:dyDescent="0.35">
      <c r="A1529" s="159"/>
      <c r="B1529" s="359" t="s">
        <v>665</v>
      </c>
      <c r="C1529" s="65" t="s">
        <v>654</v>
      </c>
      <c r="D1529" s="566"/>
      <c r="E1529" s="380"/>
      <c r="F1529" s="380"/>
      <c r="G1529" s="355">
        <v>10400</v>
      </c>
      <c r="H1529" s="536">
        <v>2000</v>
      </c>
      <c r="I1529" s="536">
        <f>ROUND([1]!Table32353[[#This Row],[Giá đất ở điều chỉnh, bổ sung]]*0.7,0)</f>
        <v>1400</v>
      </c>
      <c r="J1529" s="373" t="e">
        <f>[1]!Table32353[[#This Row],[Giá đất ở điều chỉnh, bổ sung]]/[1]!Table32353[[#This Row],[Mức giá theo Quyết định 46/2019/ QĐ-UBND]]</f>
        <v>#DIV/0!</v>
      </c>
      <c r="K1529" s="537"/>
      <c r="L1529" s="537"/>
      <c r="M1529" s="565" t="s">
        <v>1861</v>
      </c>
      <c r="N1529" s="154"/>
      <c r="O1529" s="154"/>
      <c r="P1529" s="258"/>
    </row>
    <row r="1530" spans="1:16" ht="30" x14ac:dyDescent="0.35">
      <c r="A1530" s="159"/>
      <c r="B1530" s="392" t="s">
        <v>1862</v>
      </c>
      <c r="C1530" s="529" t="s">
        <v>1863</v>
      </c>
      <c r="D1530" s="530"/>
      <c r="E1530" s="380">
        <f>[1]!Table32353[[#This Row],[Mức giá theo Quyết định 46/2019/ QĐ-UBND]]*1.1</f>
        <v>0</v>
      </c>
      <c r="F1530" s="380"/>
      <c r="G1530" s="127"/>
      <c r="H1530" s="536"/>
      <c r="I1530" s="536"/>
      <c r="J1530" s="373"/>
      <c r="K1530" s="537"/>
      <c r="L1530" s="537"/>
      <c r="M1530" s="532"/>
      <c r="N1530" s="184"/>
      <c r="O1530" s="184"/>
      <c r="P1530" s="533"/>
    </row>
    <row r="1531" spans="1:16" x14ac:dyDescent="0.35">
      <c r="A1531" s="159"/>
      <c r="B1531" s="180">
        <v>1</v>
      </c>
      <c r="C1531" s="534" t="s">
        <v>1864</v>
      </c>
      <c r="D1531" s="535">
        <v>3600</v>
      </c>
      <c r="E1531" s="380">
        <f>[1]!Table32353[[#This Row],[Mức giá theo Quyết định 46/2019/ QĐ-UBND]]*1.1</f>
        <v>3960.0000000000005</v>
      </c>
      <c r="F1531" s="380">
        <f>[1]!Table32353[[#This Row],[Mức giá theo Quyết định 46/2019/ QĐ-UBND]]*1.3</f>
        <v>4680</v>
      </c>
      <c r="G1531" s="127">
        <v>18000</v>
      </c>
      <c r="H1531" s="536">
        <f>ROUND([1]!Table32353[[#This Row],[Mức giá theo Quyết định 46/2019/ QĐ-UBND]]*1.3,-2)</f>
        <v>4700</v>
      </c>
      <c r="I1531" s="536">
        <f>ROUND([1]!Table32353[[#This Row],[Giá đất ở điều chỉnh, bổ sung]]*0.7,0)</f>
        <v>3290</v>
      </c>
      <c r="J1531" s="373">
        <f>[1]!Table32353[[#This Row],[Giá đất ở điều chỉnh, bổ sung]]/[1]!Table32353[[#This Row],[Mức giá theo Quyết định 46/2019/ QĐ-UBND]]</f>
        <v>1.3055555555555556</v>
      </c>
      <c r="K1531" s="537"/>
      <c r="L1531" s="537">
        <f>[1]!Table32353[[#This Row],[Giá đất ở điều chỉnh, bổ sung]]/[1]!Table32353[[#This Row],[Mức giá theo Quyết định 46/2019/ QĐ-UBND]]</f>
        <v>1.3055555555555556</v>
      </c>
      <c r="M1531" s="538"/>
      <c r="N1531" s="184"/>
      <c r="O1531" s="184"/>
      <c r="P1531" s="539"/>
    </row>
    <row r="1532" spans="1:16" x14ac:dyDescent="0.35">
      <c r="A1532" s="159"/>
      <c r="B1532" s="180">
        <v>2</v>
      </c>
      <c r="C1532" s="534" t="s">
        <v>1865</v>
      </c>
      <c r="D1532" s="535">
        <v>2500</v>
      </c>
      <c r="E1532" s="380">
        <f>[1]!Table32353[[#This Row],[Mức giá theo Quyết định 46/2019/ QĐ-UBND]]*1.1</f>
        <v>2750</v>
      </c>
      <c r="F1532" s="380">
        <f>[1]!Table32353[[#This Row],[Mức giá theo Quyết định 46/2019/ QĐ-UBND]]*1.3</f>
        <v>3250</v>
      </c>
      <c r="G1532" s="127">
        <v>12500</v>
      </c>
      <c r="H1532" s="536">
        <f>ROUND([1]!Table32353[[#This Row],[Mức giá theo Quyết định 46/2019/ QĐ-UBND]]*1.3,-2)</f>
        <v>3300</v>
      </c>
      <c r="I1532" s="536">
        <f>ROUND([1]!Table32353[[#This Row],[Giá đất ở điều chỉnh, bổ sung]]*0.7,0)</f>
        <v>2310</v>
      </c>
      <c r="J1532" s="373">
        <f>[1]!Table32353[[#This Row],[Giá đất ở điều chỉnh, bổ sung]]/[1]!Table32353[[#This Row],[Mức giá theo Quyết định 46/2019/ QĐ-UBND]]</f>
        <v>1.32</v>
      </c>
      <c r="K1532" s="537"/>
      <c r="L1532" s="537">
        <f>[1]!Table32353[[#This Row],[Giá đất ở điều chỉnh, bổ sung]]/[1]!Table32353[[#This Row],[Mức giá theo Quyết định 46/2019/ QĐ-UBND]]</f>
        <v>1.32</v>
      </c>
      <c r="M1532" s="538"/>
      <c r="N1532" s="184"/>
      <c r="O1532" s="184"/>
      <c r="P1532" s="539"/>
    </row>
    <row r="1533" spans="1:16" ht="31" x14ac:dyDescent="0.35">
      <c r="A1533" s="159"/>
      <c r="B1533" s="180">
        <v>3</v>
      </c>
      <c r="C1533" s="534" t="s">
        <v>1866</v>
      </c>
      <c r="D1533" s="535">
        <v>1500</v>
      </c>
      <c r="E1533" s="380">
        <f>[1]!Table32353[[#This Row],[Mức giá theo Quyết định 46/2019/ QĐ-UBND]]*1.1</f>
        <v>1650.0000000000002</v>
      </c>
      <c r="F1533" s="380">
        <f>[1]!Table32353[[#This Row],[Mức giá theo Quyết định 46/2019/ QĐ-UBND]]*1.3</f>
        <v>1950</v>
      </c>
      <c r="G1533" s="127">
        <v>7500</v>
      </c>
      <c r="H1533" s="536">
        <f>ROUND([1]!Table32353[[#This Row],[Mức giá theo Quyết định 46/2019/ QĐ-UBND]]*1.3,-2)</f>
        <v>2000</v>
      </c>
      <c r="I1533" s="536">
        <f>ROUND([1]!Table32353[[#This Row],[Giá đất ở điều chỉnh, bổ sung]]*0.7,0)</f>
        <v>1400</v>
      </c>
      <c r="J1533" s="373">
        <f>[1]!Table32353[[#This Row],[Giá đất ở điều chỉnh, bổ sung]]/[1]!Table32353[[#This Row],[Mức giá theo Quyết định 46/2019/ QĐ-UBND]]</f>
        <v>1.3333333333333333</v>
      </c>
      <c r="K1533" s="537"/>
      <c r="L1533" s="537">
        <f>[1]!Table32353[[#This Row],[Giá đất ở điều chỉnh, bổ sung]]/[1]!Table32353[[#This Row],[Mức giá theo Quyết định 46/2019/ QĐ-UBND]]</f>
        <v>1.3333333333333333</v>
      </c>
      <c r="M1533" s="538"/>
      <c r="N1533" s="184"/>
      <c r="O1533" s="184"/>
      <c r="P1533" s="539"/>
    </row>
    <row r="1534" spans="1:16" ht="31" x14ac:dyDescent="0.35">
      <c r="A1534" s="159"/>
      <c r="B1534" s="180">
        <v>4</v>
      </c>
      <c r="C1534" s="534" t="s">
        <v>1867</v>
      </c>
      <c r="D1534" s="535">
        <v>2300</v>
      </c>
      <c r="E1534" s="380">
        <f>[1]!Table32353[[#This Row],[Mức giá theo Quyết định 46/2019/ QĐ-UBND]]*1.1</f>
        <v>2530</v>
      </c>
      <c r="F1534" s="380">
        <f>[1]!Table32353[[#This Row],[Mức giá theo Quyết định 46/2019/ QĐ-UBND]]*1.3</f>
        <v>2990</v>
      </c>
      <c r="G1534" s="127">
        <v>11500</v>
      </c>
      <c r="H1534" s="536">
        <f>ROUND([1]!Table32353[[#This Row],[Mức giá theo Quyết định 46/2019/ QĐ-UBND]]*1.3,-2)</f>
        <v>3000</v>
      </c>
      <c r="I1534" s="536">
        <f>ROUND([1]!Table32353[[#This Row],[Giá đất ở điều chỉnh, bổ sung]]*0.7,0)</f>
        <v>2100</v>
      </c>
      <c r="J1534" s="373">
        <f>[1]!Table32353[[#This Row],[Giá đất ở điều chỉnh, bổ sung]]/[1]!Table32353[[#This Row],[Mức giá theo Quyết định 46/2019/ QĐ-UBND]]</f>
        <v>1.3043478260869565</v>
      </c>
      <c r="K1534" s="537"/>
      <c r="L1534" s="537">
        <f>[1]!Table32353[[#This Row],[Giá đất ở điều chỉnh, bổ sung]]/[1]!Table32353[[#This Row],[Mức giá theo Quyết định 46/2019/ QĐ-UBND]]</f>
        <v>1.3043478260869565</v>
      </c>
      <c r="M1534" s="538"/>
      <c r="N1534" s="184"/>
      <c r="O1534" s="184"/>
      <c r="P1534" s="539"/>
    </row>
    <row r="1535" spans="1:16" ht="31" x14ac:dyDescent="0.35">
      <c r="A1535" s="159"/>
      <c r="B1535" s="180">
        <v>5</v>
      </c>
      <c r="C1535" s="534" t="s">
        <v>5372</v>
      </c>
      <c r="D1535" s="535">
        <v>1700</v>
      </c>
      <c r="E1535" s="380">
        <f>[1]!Table32353[[#This Row],[Mức giá theo Quyết định 46/2019/ QĐ-UBND]]*1.1</f>
        <v>1870.0000000000002</v>
      </c>
      <c r="F1535" s="380">
        <f>[1]!Table32353[[#This Row],[Mức giá theo Quyết định 46/2019/ QĐ-UBND]]*1.3</f>
        <v>2210</v>
      </c>
      <c r="G1535" s="127">
        <v>8500</v>
      </c>
      <c r="H1535" s="536">
        <f>ROUND([1]!Table32353[[#This Row],[Mức giá theo Quyết định 46/2019/ QĐ-UBND]]*1.3,-2)</f>
        <v>2200</v>
      </c>
      <c r="I1535" s="536">
        <f>ROUND([1]!Table32353[[#This Row],[Giá đất ở điều chỉnh, bổ sung]]*0.7,0)</f>
        <v>1540</v>
      </c>
      <c r="J1535" s="373">
        <f>[1]!Table32353[[#This Row],[Giá đất ở điều chỉnh, bổ sung]]/[1]!Table32353[[#This Row],[Mức giá theo Quyết định 46/2019/ QĐ-UBND]]</f>
        <v>1.2941176470588236</v>
      </c>
      <c r="K1535" s="537"/>
      <c r="L1535" s="537">
        <f>[1]!Table32353[[#This Row],[Giá đất ở điều chỉnh, bổ sung]]/[1]!Table32353[[#This Row],[Mức giá theo Quyết định 46/2019/ QĐ-UBND]]</f>
        <v>1.2941176470588236</v>
      </c>
      <c r="M1535" s="538"/>
      <c r="N1535" s="184"/>
      <c r="O1535" s="184"/>
      <c r="P1535" s="539"/>
    </row>
    <row r="1536" spans="1:16" x14ac:dyDescent="0.35">
      <c r="A1536" s="159"/>
      <c r="B1536" s="180"/>
      <c r="C1536" s="529" t="s">
        <v>16</v>
      </c>
      <c r="D1536" s="530"/>
      <c r="E1536" s="380">
        <f>[1]!Table32353[[#This Row],[Mức giá theo Quyết định 46/2019/ QĐ-UBND]]*1.1</f>
        <v>0</v>
      </c>
      <c r="F1536" s="380"/>
      <c r="G1536" s="127"/>
      <c r="H1536" s="536"/>
      <c r="I1536" s="536"/>
      <c r="J1536" s="373"/>
      <c r="K1536" s="537"/>
      <c r="L1536" s="537"/>
      <c r="M1536" s="538"/>
      <c r="N1536" s="184"/>
      <c r="O1536" s="184"/>
      <c r="P1536" s="539"/>
    </row>
    <row r="1537" spans="1:16" x14ac:dyDescent="0.35">
      <c r="A1537" s="159"/>
      <c r="B1537" s="180">
        <v>1</v>
      </c>
      <c r="C1537" s="534" t="s">
        <v>1868</v>
      </c>
      <c r="D1537" s="535">
        <v>1100</v>
      </c>
      <c r="E1537" s="380">
        <f>[1]!Table32353[[#This Row],[Mức giá theo Quyết định 46/2019/ QĐ-UBND]]*1.1</f>
        <v>1210</v>
      </c>
      <c r="F1537" s="380">
        <f>[1]!Table32353[[#This Row],[Mức giá theo Quyết định 46/2019/ QĐ-UBND]]*1.3</f>
        <v>1430</v>
      </c>
      <c r="G1537" s="127">
        <v>6600</v>
      </c>
      <c r="H1537" s="536">
        <f>ROUND([1]!Table32353[[#This Row],[Mức giá theo Quyết định 46/2019/ QĐ-UBND]]*1.3,-2)</f>
        <v>1400</v>
      </c>
      <c r="I1537" s="536">
        <f>ROUND([1]!Table32353[[#This Row],[Giá đất ở điều chỉnh, bổ sung]]*0.7,0)</f>
        <v>980</v>
      </c>
      <c r="J1537" s="373">
        <f>[1]!Table32353[[#This Row],[Giá đất ở điều chỉnh, bổ sung]]/[1]!Table32353[[#This Row],[Mức giá theo Quyết định 46/2019/ QĐ-UBND]]</f>
        <v>1.2727272727272727</v>
      </c>
      <c r="K1537" s="537"/>
      <c r="L1537" s="537">
        <f>[1]!Table32353[[#This Row],[Giá đất ở điều chỉnh, bổ sung]]/[1]!Table32353[[#This Row],[Mức giá theo Quyết định 46/2019/ QĐ-UBND]]</f>
        <v>1.2727272727272727</v>
      </c>
      <c r="M1537" s="538"/>
      <c r="N1537" s="184"/>
      <c r="O1537" s="184"/>
      <c r="P1537" s="539"/>
    </row>
    <row r="1538" spans="1:16" ht="28" x14ac:dyDescent="0.35">
      <c r="A1538" s="159"/>
      <c r="B1538" s="180">
        <v>2</v>
      </c>
      <c r="C1538" s="534" t="s">
        <v>1869</v>
      </c>
      <c r="D1538" s="535">
        <v>900</v>
      </c>
      <c r="E1538" s="380">
        <f>[1]!Table32353[[#This Row],[Mức giá theo Quyết định 46/2019/ QĐ-UBND]]*1.1</f>
        <v>990.00000000000011</v>
      </c>
      <c r="F1538" s="380">
        <f>[1]!Table32353[[#This Row],[Mức giá theo Quyết định 46/2019/ QĐ-UBND]]*1.3</f>
        <v>1170</v>
      </c>
      <c r="G1538" s="127">
        <v>5400</v>
      </c>
      <c r="H1538" s="536">
        <f>ROUND([1]!Table32353[[#This Row],[Mức giá theo Quyết định 46/2019/ QĐ-UBND]]*1.3,-2)</f>
        <v>1200</v>
      </c>
      <c r="I1538" s="536">
        <f>ROUND([1]!Table32353[[#This Row],[Giá đất ở điều chỉnh, bổ sung]]*0.7,0)</f>
        <v>840</v>
      </c>
      <c r="J1538" s="373">
        <f>[1]!Table32353[[#This Row],[Giá đất ở điều chỉnh, bổ sung]]/[1]!Table32353[[#This Row],[Mức giá theo Quyết định 46/2019/ QĐ-UBND]]</f>
        <v>1.3333333333333333</v>
      </c>
      <c r="K1538" s="537"/>
      <c r="L1538" s="537">
        <f>[1]!Table32353[[#This Row],[Giá đất ở điều chỉnh, bổ sung]]/[1]!Table32353[[#This Row],[Mức giá theo Quyết định 46/2019/ QĐ-UBND]]</f>
        <v>1.3333333333333333</v>
      </c>
      <c r="M1538" s="538" t="s">
        <v>1871</v>
      </c>
      <c r="N1538" s="184"/>
      <c r="O1538" s="184"/>
      <c r="P1538" s="539" t="s">
        <v>1870</v>
      </c>
    </row>
    <row r="1539" spans="1:16" ht="31" x14ac:dyDescent="0.35">
      <c r="A1539" s="159"/>
      <c r="B1539" s="180">
        <v>3</v>
      </c>
      <c r="C1539" s="534" t="s">
        <v>1872</v>
      </c>
      <c r="D1539" s="535">
        <v>999.99999999999989</v>
      </c>
      <c r="E1539" s="380">
        <f>[1]!Table32353[[#This Row],[Mức giá theo Quyết định 46/2019/ QĐ-UBND]]*1.1</f>
        <v>1100</v>
      </c>
      <c r="F1539" s="380">
        <f>[1]!Table32353[[#This Row],[Mức giá theo Quyết định 46/2019/ QĐ-UBND]]*1.3</f>
        <v>1300</v>
      </c>
      <c r="G1539" s="127">
        <v>6000</v>
      </c>
      <c r="H1539" s="536">
        <f>ROUND([1]!Table32353[[#This Row],[Mức giá theo Quyết định 46/2019/ QĐ-UBND]]*1.3,-2)</f>
        <v>1300</v>
      </c>
      <c r="I1539" s="536">
        <f>ROUND([1]!Table32353[[#This Row],[Giá đất ở điều chỉnh, bổ sung]]*0.7,0)</f>
        <v>910</v>
      </c>
      <c r="J1539" s="373">
        <f>[1]!Table32353[[#This Row],[Giá đất ở điều chỉnh, bổ sung]]/[1]!Table32353[[#This Row],[Mức giá theo Quyết định 46/2019/ QĐ-UBND]]</f>
        <v>1.3</v>
      </c>
      <c r="K1539" s="537"/>
      <c r="L1539" s="537">
        <f>[1]!Table32353[[#This Row],[Giá đất ở điều chỉnh, bổ sung]]/[1]!Table32353[[#This Row],[Mức giá theo Quyết định 46/2019/ QĐ-UBND]]</f>
        <v>1.3</v>
      </c>
      <c r="M1539" s="538"/>
      <c r="N1539" s="184"/>
      <c r="O1539" s="184"/>
      <c r="P1539" s="539"/>
    </row>
    <row r="1540" spans="1:16" ht="31" x14ac:dyDescent="0.35">
      <c r="A1540" s="159"/>
      <c r="B1540" s="180">
        <v>4</v>
      </c>
      <c r="C1540" s="534" t="s">
        <v>1873</v>
      </c>
      <c r="D1540" s="535">
        <v>900</v>
      </c>
      <c r="E1540" s="380">
        <f>[1]!Table32353[[#This Row],[Mức giá theo Quyết định 46/2019/ QĐ-UBND]]*1.1</f>
        <v>990.00000000000011</v>
      </c>
      <c r="F1540" s="380">
        <f>[1]!Table32353[[#This Row],[Mức giá theo Quyết định 46/2019/ QĐ-UBND]]*1.3</f>
        <v>1170</v>
      </c>
      <c r="G1540" s="127">
        <v>5400</v>
      </c>
      <c r="H1540" s="536">
        <f>ROUND([1]!Table32353[[#This Row],[Mức giá theo Quyết định 46/2019/ QĐ-UBND]]*1.3,-2)</f>
        <v>1200</v>
      </c>
      <c r="I1540" s="536">
        <f>ROUND([1]!Table32353[[#This Row],[Giá đất ở điều chỉnh, bổ sung]]*0.7,0)</f>
        <v>840</v>
      </c>
      <c r="J1540" s="373">
        <f>[1]!Table32353[[#This Row],[Giá đất ở điều chỉnh, bổ sung]]/[1]!Table32353[[#This Row],[Mức giá theo Quyết định 46/2019/ QĐ-UBND]]</f>
        <v>1.3333333333333333</v>
      </c>
      <c r="K1540" s="537"/>
      <c r="L1540" s="537">
        <f>[1]!Table32353[[#This Row],[Giá đất ở điều chỉnh, bổ sung]]/[1]!Table32353[[#This Row],[Mức giá theo Quyết định 46/2019/ QĐ-UBND]]</f>
        <v>1.3333333333333333</v>
      </c>
      <c r="M1540" s="538"/>
      <c r="N1540" s="184"/>
      <c r="O1540" s="184"/>
      <c r="P1540" s="539"/>
    </row>
    <row r="1541" spans="1:16" ht="31" x14ac:dyDescent="0.35">
      <c r="A1541" s="159"/>
      <c r="B1541" s="180">
        <v>5</v>
      </c>
      <c r="C1541" s="534" t="s">
        <v>1874</v>
      </c>
      <c r="D1541" s="535">
        <v>999.99999999999989</v>
      </c>
      <c r="E1541" s="380">
        <f>[1]!Table32353[[#This Row],[Mức giá theo Quyết định 46/2019/ QĐ-UBND]]*1.1</f>
        <v>1100</v>
      </c>
      <c r="F1541" s="380">
        <f>[1]!Table32353[[#This Row],[Mức giá theo Quyết định 46/2019/ QĐ-UBND]]*1.3</f>
        <v>1300</v>
      </c>
      <c r="G1541" s="127">
        <v>6000</v>
      </c>
      <c r="H1541" s="536">
        <f>ROUND([1]!Table32353[[#This Row],[Mức giá theo Quyết định 46/2019/ QĐ-UBND]]*1.3,-2)</f>
        <v>1300</v>
      </c>
      <c r="I1541" s="536">
        <f>ROUND([1]!Table32353[[#This Row],[Giá đất ở điều chỉnh, bổ sung]]*0.7,0)</f>
        <v>910</v>
      </c>
      <c r="J1541" s="373">
        <f>[1]!Table32353[[#This Row],[Giá đất ở điều chỉnh, bổ sung]]/[1]!Table32353[[#This Row],[Mức giá theo Quyết định 46/2019/ QĐ-UBND]]</f>
        <v>1.3</v>
      </c>
      <c r="K1541" s="537"/>
      <c r="L1541" s="537">
        <f>[1]!Table32353[[#This Row],[Giá đất ở điều chỉnh, bổ sung]]/[1]!Table32353[[#This Row],[Mức giá theo Quyết định 46/2019/ QĐ-UBND]]</f>
        <v>1.3</v>
      </c>
      <c r="M1541" s="538"/>
      <c r="N1541" s="154"/>
      <c r="O1541" s="154"/>
      <c r="P1541" s="539"/>
    </row>
    <row r="1542" spans="1:16" x14ac:dyDescent="0.35">
      <c r="A1542" s="159"/>
      <c r="B1542" s="392" t="s">
        <v>1875</v>
      </c>
      <c r="C1542" s="529" t="s">
        <v>1876</v>
      </c>
      <c r="D1542" s="530"/>
      <c r="E1542" s="380">
        <f>[1]!Table32353[[#This Row],[Mức giá theo Quyết định 46/2019/ QĐ-UBND]]*1.1</f>
        <v>0</v>
      </c>
      <c r="F1542" s="380"/>
      <c r="G1542" s="127"/>
      <c r="H1542" s="536"/>
      <c r="I1542" s="536"/>
      <c r="J1542" s="373"/>
      <c r="K1542" s="537"/>
      <c r="L1542" s="537"/>
      <c r="M1542" s="532"/>
      <c r="N1542" s="184"/>
      <c r="O1542" s="184"/>
      <c r="P1542" s="533"/>
    </row>
    <row r="1543" spans="1:16" ht="31" x14ac:dyDescent="0.35">
      <c r="A1543" s="159"/>
      <c r="B1543" s="180">
        <v>1</v>
      </c>
      <c r="C1543" s="534" t="s">
        <v>1877</v>
      </c>
      <c r="D1543" s="535">
        <v>5400</v>
      </c>
      <c r="E1543" s="380">
        <f>[1]!Table32353[[#This Row],[Mức giá theo Quyết định 46/2019/ QĐ-UBND]]*1.1</f>
        <v>5940.0000000000009</v>
      </c>
      <c r="F1543" s="380">
        <f>[1]!Table32353[[#This Row],[Mức giá theo Quyết định 46/2019/ QĐ-UBND]]*1.3</f>
        <v>7020</v>
      </c>
      <c r="G1543" s="127">
        <v>16200</v>
      </c>
      <c r="H1543" s="536">
        <f>ROUND([1]!Table32353[[#This Row],[Mức giá theo Quyết định 46/2019/ QĐ-UBND]]*1.3,-2)</f>
        <v>7000</v>
      </c>
      <c r="I1543" s="536">
        <f>ROUND([1]!Table32353[[#This Row],[Giá đất ở điều chỉnh, bổ sung]]*0.7,0)</f>
        <v>4900</v>
      </c>
      <c r="J1543" s="373">
        <f>[1]!Table32353[[#This Row],[Giá đất ở điều chỉnh, bổ sung]]/[1]!Table32353[[#This Row],[Mức giá theo Quyết định 46/2019/ QĐ-UBND]]</f>
        <v>1.2962962962962963</v>
      </c>
      <c r="K1543" s="537"/>
      <c r="L1543" s="537">
        <f>[1]!Table32353[[#This Row],[Giá đất ở điều chỉnh, bổ sung]]/[1]!Table32353[[#This Row],[Mức giá theo Quyết định 46/2019/ QĐ-UBND]]</f>
        <v>1.2962962962962963</v>
      </c>
      <c r="M1543" s="538"/>
      <c r="N1543" s="184"/>
      <c r="O1543" s="184"/>
      <c r="P1543" s="539"/>
    </row>
    <row r="1544" spans="1:16" x14ac:dyDescent="0.35">
      <c r="A1544" s="159"/>
      <c r="B1544" s="180">
        <v>2</v>
      </c>
      <c r="C1544" s="534" t="s">
        <v>1878</v>
      </c>
      <c r="D1544" s="535">
        <v>4560</v>
      </c>
      <c r="E1544" s="380">
        <f>[1]!Table32353[[#This Row],[Mức giá theo Quyết định 46/2019/ QĐ-UBND]]*1.1</f>
        <v>5016</v>
      </c>
      <c r="F1544" s="380">
        <f>[1]!Table32353[[#This Row],[Mức giá theo Quyết định 46/2019/ QĐ-UBND]]*1.3</f>
        <v>5928</v>
      </c>
      <c r="G1544" s="127">
        <v>13680</v>
      </c>
      <c r="H1544" s="536">
        <f>ROUND([1]!Table32353[[#This Row],[Mức giá theo Quyết định 46/2019/ QĐ-UBND]]*1.3,-2)</f>
        <v>5900</v>
      </c>
      <c r="I1544" s="536">
        <f>ROUND([1]!Table32353[[#This Row],[Giá đất ở điều chỉnh, bổ sung]]*0.7,0)</f>
        <v>4130</v>
      </c>
      <c r="J1544" s="373">
        <f>[1]!Table32353[[#This Row],[Giá đất ở điều chỉnh, bổ sung]]/[1]!Table32353[[#This Row],[Mức giá theo Quyết định 46/2019/ QĐ-UBND]]</f>
        <v>1.2938596491228069</v>
      </c>
      <c r="K1544" s="537"/>
      <c r="L1544" s="537">
        <f>[1]!Table32353[[#This Row],[Giá đất ở điều chỉnh, bổ sung]]/[1]!Table32353[[#This Row],[Mức giá theo Quyết định 46/2019/ QĐ-UBND]]</f>
        <v>1.2938596491228069</v>
      </c>
      <c r="M1544" s="538"/>
      <c r="N1544" s="184"/>
      <c r="O1544" s="184"/>
      <c r="P1544" s="539"/>
    </row>
    <row r="1545" spans="1:16" ht="42" x14ac:dyDescent="0.35">
      <c r="A1545" s="159"/>
      <c r="B1545" s="180">
        <v>3</v>
      </c>
      <c r="C1545" s="534" t="s">
        <v>1879</v>
      </c>
      <c r="D1545" s="535">
        <v>3799.9999999999995</v>
      </c>
      <c r="E1545" s="380">
        <f>[1]!Table32353[[#This Row],[Mức giá theo Quyết định 46/2019/ QĐ-UBND]]*1.1</f>
        <v>4180</v>
      </c>
      <c r="F1545" s="380">
        <f>[1]!Table32353[[#This Row],[Mức giá theo Quyết định 46/2019/ QĐ-UBND]]*1.3</f>
        <v>4940</v>
      </c>
      <c r="G1545" s="127">
        <v>11400</v>
      </c>
      <c r="H1545" s="536">
        <f>ROUND([1]!Table32353[[#This Row],[Mức giá theo Quyết định 46/2019/ QĐ-UBND]]*1.3,-2)</f>
        <v>4900</v>
      </c>
      <c r="I1545" s="536">
        <f>ROUND([1]!Table32353[[#This Row],[Giá đất ở điều chỉnh, bổ sung]]*0.7,0)</f>
        <v>3430</v>
      </c>
      <c r="J1545" s="373">
        <f>[1]!Table32353[[#This Row],[Giá đất ở điều chỉnh, bổ sung]]/[1]!Table32353[[#This Row],[Mức giá theo Quyết định 46/2019/ QĐ-UBND]]</f>
        <v>1.2894736842105265</v>
      </c>
      <c r="K1545" s="537"/>
      <c r="L1545" s="537">
        <f>[1]!Table32353[[#This Row],[Giá đất ở điều chỉnh, bổ sung]]/[1]!Table32353[[#This Row],[Mức giá theo Quyết định 46/2019/ QĐ-UBND]]</f>
        <v>1.2894736842105265</v>
      </c>
      <c r="M1545" s="538" t="s">
        <v>1880</v>
      </c>
      <c r="N1545" s="184"/>
      <c r="O1545" s="184"/>
      <c r="P1545" s="539" t="s">
        <v>5439</v>
      </c>
    </row>
    <row r="1546" spans="1:16" x14ac:dyDescent="0.35">
      <c r="A1546" s="159"/>
      <c r="B1546" s="180"/>
      <c r="C1546" s="529" t="s">
        <v>16</v>
      </c>
      <c r="D1546" s="530"/>
      <c r="E1546" s="380">
        <f>[1]!Table32353[[#This Row],[Mức giá theo Quyết định 46/2019/ QĐ-UBND]]*1.1</f>
        <v>0</v>
      </c>
      <c r="F1546" s="380"/>
      <c r="G1546" s="127"/>
      <c r="H1546" s="536"/>
      <c r="I1546" s="536"/>
      <c r="J1546" s="373"/>
      <c r="K1546" s="537"/>
      <c r="L1546" s="537"/>
      <c r="M1546" s="538"/>
      <c r="N1546" s="184"/>
      <c r="O1546" s="184"/>
      <c r="P1546" s="539"/>
    </row>
    <row r="1547" spans="1:16" ht="31" x14ac:dyDescent="0.35">
      <c r="A1547" s="159"/>
      <c r="B1547" s="180">
        <v>1</v>
      </c>
      <c r="C1547" s="534" t="s">
        <v>1881</v>
      </c>
      <c r="D1547" s="535"/>
      <c r="E1547" s="380">
        <f>[1]!Table32353[[#This Row],[Mức giá theo Quyết định 46/2019/ QĐ-UBND]]*1.1</f>
        <v>0</v>
      </c>
      <c r="F1547" s="380"/>
      <c r="G1547" s="127"/>
      <c r="H1547" s="536"/>
      <c r="I1547" s="536"/>
      <c r="J1547" s="373"/>
      <c r="K1547" s="537"/>
      <c r="L1547" s="537"/>
      <c r="M1547" s="538"/>
      <c r="N1547" s="184"/>
      <c r="O1547" s="184"/>
      <c r="P1547" s="539"/>
    </row>
    <row r="1548" spans="1:16" ht="31" x14ac:dyDescent="0.35">
      <c r="A1548" s="159"/>
      <c r="B1548" s="180" t="s">
        <v>67</v>
      </c>
      <c r="C1548" s="534" t="s">
        <v>1882</v>
      </c>
      <c r="D1548" s="535">
        <v>3799.9999999999995</v>
      </c>
      <c r="E1548" s="380">
        <f>[1]!Table32353[[#This Row],[Mức giá theo Quyết định 46/2019/ QĐ-UBND]]*1.1</f>
        <v>4180</v>
      </c>
      <c r="F1548" s="380">
        <f>[1]!Table32353[[#This Row],[Mức giá theo Quyết định 46/2019/ QĐ-UBND]]*1.3</f>
        <v>4940</v>
      </c>
      <c r="G1548" s="127">
        <v>11400</v>
      </c>
      <c r="H1548" s="536">
        <f>ROUND([1]!Table32353[[#This Row],[Mức giá theo Quyết định 46/2019/ QĐ-UBND]]*1.35,-2)</f>
        <v>5100</v>
      </c>
      <c r="I1548" s="536">
        <f>ROUND([1]!Table32353[[#This Row],[Giá đất ở điều chỉnh, bổ sung]]*0.7,0)</f>
        <v>3570</v>
      </c>
      <c r="J1548" s="373">
        <f>[1]!Table32353[[#This Row],[Giá đất ở điều chỉnh, bổ sung]]/[1]!Table32353[[#This Row],[Mức giá theo Quyết định 46/2019/ QĐ-UBND]]</f>
        <v>1.3421052631578949</v>
      </c>
      <c r="K1548" s="540" t="s">
        <v>91</v>
      </c>
      <c r="L1548" s="540">
        <f>[1]!Table32353[[#This Row],[Giá đất ở điều chỉnh, bổ sung]]/[1]!Table32353[[#This Row],[Mức giá theo Quyết định 46/2019/ QĐ-UBND]]</f>
        <v>1.3421052631578949</v>
      </c>
      <c r="M1548" s="538"/>
      <c r="N1548" s="184"/>
      <c r="O1548" s="184"/>
      <c r="P1548" s="539"/>
    </row>
    <row r="1549" spans="1:16" x14ac:dyDescent="0.35">
      <c r="A1549" s="159"/>
      <c r="B1549" s="180" t="s">
        <v>69</v>
      </c>
      <c r="C1549" s="534" t="s">
        <v>1883</v>
      </c>
      <c r="D1549" s="535">
        <v>2400</v>
      </c>
      <c r="E1549" s="380">
        <f>[1]!Table32353[[#This Row],[Mức giá theo Quyết định 46/2019/ QĐ-UBND]]*1.1</f>
        <v>2640</v>
      </c>
      <c r="F1549" s="380">
        <f>[1]!Table32353[[#This Row],[Mức giá theo Quyết định 46/2019/ QĐ-UBND]]*1.3</f>
        <v>3120</v>
      </c>
      <c r="G1549" s="127">
        <v>7200</v>
      </c>
      <c r="H1549" s="536">
        <f>ROUND([1]!Table32353[[#This Row],[Mức giá theo Quyết định 46/2019/ QĐ-UBND]]*1.35,-2)</f>
        <v>3200</v>
      </c>
      <c r="I1549" s="536">
        <f>ROUND([1]!Table32353[[#This Row],[Giá đất ở điều chỉnh, bổ sung]]*0.7,0)</f>
        <v>2240</v>
      </c>
      <c r="J1549" s="373">
        <f>[1]!Table32353[[#This Row],[Giá đất ở điều chỉnh, bổ sung]]/[1]!Table32353[[#This Row],[Mức giá theo Quyết định 46/2019/ QĐ-UBND]]</f>
        <v>1.3333333333333333</v>
      </c>
      <c r="K1549" s="540" t="s">
        <v>91</v>
      </c>
      <c r="L1549" s="540">
        <f>[1]!Table32353[[#This Row],[Giá đất ở điều chỉnh, bổ sung]]/[1]!Table32353[[#This Row],[Mức giá theo Quyết định 46/2019/ QĐ-UBND]]</f>
        <v>1.3333333333333333</v>
      </c>
      <c r="M1549" s="538"/>
      <c r="N1549" s="184"/>
      <c r="O1549" s="184"/>
      <c r="P1549" s="539"/>
    </row>
    <row r="1550" spans="1:16" x14ac:dyDescent="0.35">
      <c r="A1550" s="159"/>
      <c r="B1550" s="180" t="s">
        <v>71</v>
      </c>
      <c r="C1550" s="534" t="s">
        <v>1884</v>
      </c>
      <c r="D1550" s="535">
        <v>1800</v>
      </c>
      <c r="E1550" s="380">
        <f>[1]!Table32353[[#This Row],[Mức giá theo Quyết định 46/2019/ QĐ-UBND]]*1.1</f>
        <v>1980.0000000000002</v>
      </c>
      <c r="F1550" s="380">
        <f>[1]!Table32353[[#This Row],[Mức giá theo Quyết định 46/2019/ QĐ-UBND]]*1.3</f>
        <v>2340</v>
      </c>
      <c r="G1550" s="127">
        <v>5400</v>
      </c>
      <c r="H1550" s="536">
        <f>ROUND([1]!Table32353[[#This Row],[Mức giá theo Quyết định 46/2019/ QĐ-UBND]]*1.3,-2)</f>
        <v>2300</v>
      </c>
      <c r="I1550" s="536">
        <f>ROUND([1]!Table32353[[#This Row],[Giá đất ở điều chỉnh, bổ sung]]*0.7,0)</f>
        <v>1610</v>
      </c>
      <c r="J1550" s="373">
        <f>[1]!Table32353[[#This Row],[Giá đất ở điều chỉnh, bổ sung]]/[1]!Table32353[[#This Row],[Mức giá theo Quyết định 46/2019/ QĐ-UBND]]</f>
        <v>1.2777777777777777</v>
      </c>
      <c r="K1550" s="537"/>
      <c r="L1550" s="537">
        <f>[1]!Table32353[[#This Row],[Giá đất ở điều chỉnh, bổ sung]]/[1]!Table32353[[#This Row],[Mức giá theo Quyết định 46/2019/ QĐ-UBND]]</f>
        <v>1.2777777777777777</v>
      </c>
      <c r="M1550" s="538"/>
      <c r="N1550" s="184"/>
      <c r="O1550" s="184"/>
      <c r="P1550" s="539"/>
    </row>
    <row r="1551" spans="1:16" ht="31" x14ac:dyDescent="0.35">
      <c r="A1551" s="159"/>
      <c r="B1551" s="180" t="s">
        <v>389</v>
      </c>
      <c r="C1551" s="534" t="s">
        <v>1885</v>
      </c>
      <c r="D1551" s="535">
        <v>1800</v>
      </c>
      <c r="E1551" s="380">
        <f>[1]!Table32353[[#This Row],[Mức giá theo Quyết định 46/2019/ QĐ-UBND]]*1.1</f>
        <v>1980.0000000000002</v>
      </c>
      <c r="F1551" s="380">
        <f>[1]!Table32353[[#This Row],[Mức giá theo Quyết định 46/2019/ QĐ-UBND]]*1.3</f>
        <v>2340</v>
      </c>
      <c r="G1551" s="127">
        <v>5400</v>
      </c>
      <c r="H1551" s="536">
        <f>ROUND([1]!Table32353[[#This Row],[Mức giá theo Quyết định 46/2019/ QĐ-UBND]]*1.3,-2)</f>
        <v>2300</v>
      </c>
      <c r="I1551" s="536">
        <f>ROUND([1]!Table32353[[#This Row],[Giá đất ở điều chỉnh, bổ sung]]*0.7,0)</f>
        <v>1610</v>
      </c>
      <c r="J1551" s="373">
        <f>[1]!Table32353[[#This Row],[Giá đất ở điều chỉnh, bổ sung]]/[1]!Table32353[[#This Row],[Mức giá theo Quyết định 46/2019/ QĐ-UBND]]</f>
        <v>1.2777777777777777</v>
      </c>
      <c r="K1551" s="537"/>
      <c r="L1551" s="537">
        <f>[1]!Table32353[[#This Row],[Giá đất ở điều chỉnh, bổ sung]]/[1]!Table32353[[#This Row],[Mức giá theo Quyết định 46/2019/ QĐ-UBND]]</f>
        <v>1.2777777777777777</v>
      </c>
      <c r="M1551" s="538"/>
      <c r="N1551" s="184"/>
      <c r="O1551" s="184"/>
      <c r="P1551" s="539"/>
    </row>
    <row r="1552" spans="1:16" ht="31" x14ac:dyDescent="0.35">
      <c r="A1552" s="159"/>
      <c r="B1552" s="180" t="s">
        <v>1886</v>
      </c>
      <c r="C1552" s="534" t="s">
        <v>1887</v>
      </c>
      <c r="D1552" s="535">
        <v>1200</v>
      </c>
      <c r="E1552" s="380">
        <f>[1]!Table32353[[#This Row],[Mức giá theo Quyết định 46/2019/ QĐ-UBND]]*1.1</f>
        <v>1320</v>
      </c>
      <c r="F1552" s="380">
        <f>[1]!Table32353[[#This Row],[Mức giá theo Quyết định 46/2019/ QĐ-UBND]]*1.3</f>
        <v>1560</v>
      </c>
      <c r="G1552" s="127">
        <v>3600</v>
      </c>
      <c r="H1552" s="536">
        <f>ROUND([1]!Table32353[[#This Row],[Mức giá theo Quyết định 46/2019/ QĐ-UBND]]*1.3,-2)</f>
        <v>1600</v>
      </c>
      <c r="I1552" s="536">
        <f>ROUND([1]!Table32353[[#This Row],[Giá đất ở điều chỉnh, bổ sung]]*0.7,0)</f>
        <v>1120</v>
      </c>
      <c r="J1552" s="373">
        <f>[1]!Table32353[[#This Row],[Giá đất ở điều chỉnh, bổ sung]]/[1]!Table32353[[#This Row],[Mức giá theo Quyết định 46/2019/ QĐ-UBND]]</f>
        <v>1.3333333333333333</v>
      </c>
      <c r="K1552" s="537"/>
      <c r="L1552" s="537">
        <f>[1]!Table32353[[#This Row],[Giá đất ở điều chỉnh, bổ sung]]/[1]!Table32353[[#This Row],[Mức giá theo Quyết định 46/2019/ QĐ-UBND]]</f>
        <v>1.3333333333333333</v>
      </c>
      <c r="M1552" s="538"/>
      <c r="N1552" s="184"/>
      <c r="O1552" s="184"/>
      <c r="P1552" s="539"/>
    </row>
    <row r="1553" spans="1:16" ht="31" x14ac:dyDescent="0.35">
      <c r="A1553" s="159"/>
      <c r="B1553" s="180" t="s">
        <v>1888</v>
      </c>
      <c r="C1553" s="534" t="s">
        <v>1889</v>
      </c>
      <c r="D1553" s="535">
        <v>999.99999999999989</v>
      </c>
      <c r="E1553" s="380">
        <f>[1]!Table32353[[#This Row],[Mức giá theo Quyết định 46/2019/ QĐ-UBND]]*1.1</f>
        <v>1100</v>
      </c>
      <c r="F1553" s="380">
        <f>[1]!Table32353[[#This Row],[Mức giá theo Quyết định 46/2019/ QĐ-UBND]]*1.3</f>
        <v>1300</v>
      </c>
      <c r="G1553" s="127">
        <v>3000</v>
      </c>
      <c r="H1553" s="536">
        <f>ROUND([1]!Table32353[[#This Row],[Mức giá theo Quyết định 46/2019/ QĐ-UBND]]*1.3,-2)</f>
        <v>1300</v>
      </c>
      <c r="I1553" s="536">
        <f>ROUND([1]!Table32353[[#This Row],[Giá đất ở điều chỉnh, bổ sung]]*0.7,0)</f>
        <v>910</v>
      </c>
      <c r="J1553" s="373">
        <f>[1]!Table32353[[#This Row],[Giá đất ở điều chỉnh, bổ sung]]/[1]!Table32353[[#This Row],[Mức giá theo Quyết định 46/2019/ QĐ-UBND]]</f>
        <v>1.3</v>
      </c>
      <c r="K1553" s="537"/>
      <c r="L1553" s="537">
        <f>[1]!Table32353[[#This Row],[Giá đất ở điều chỉnh, bổ sung]]/[1]!Table32353[[#This Row],[Mức giá theo Quyết định 46/2019/ QĐ-UBND]]</f>
        <v>1.3</v>
      </c>
      <c r="M1553" s="538"/>
      <c r="N1553" s="434"/>
      <c r="O1553" s="434"/>
      <c r="P1553" s="539"/>
    </row>
    <row r="1554" spans="1:16" x14ac:dyDescent="0.35">
      <c r="A1554" s="159"/>
      <c r="B1554" s="359">
        <v>2</v>
      </c>
      <c r="C1554" s="65" t="s">
        <v>1890</v>
      </c>
      <c r="D1554" s="372"/>
      <c r="E1554" s="380">
        <f>[1]!Table32353[[#This Row],[Mức giá theo Quyết định 46/2019/ QĐ-UBND]]*1.1</f>
        <v>0</v>
      </c>
      <c r="F1554" s="380">
        <f>[1]!Table32353[[#This Row],[Mức giá theo Quyết định 46/2019/ QĐ-UBND]]*1.3</f>
        <v>0</v>
      </c>
      <c r="G1554" s="377"/>
      <c r="H1554" s="536"/>
      <c r="I1554" s="536"/>
      <c r="J1554" s="373"/>
      <c r="K1554" s="537"/>
      <c r="L1554" s="537"/>
      <c r="M1554" s="544" t="s">
        <v>146</v>
      </c>
      <c r="N1554" s="434"/>
      <c r="O1554" s="434"/>
      <c r="P1554" s="245" t="s">
        <v>146</v>
      </c>
    </row>
    <row r="1555" spans="1:16" x14ac:dyDescent="0.35">
      <c r="A1555" s="159"/>
      <c r="B1555" s="181" t="s">
        <v>74</v>
      </c>
      <c r="C1555" s="65" t="s">
        <v>150</v>
      </c>
      <c r="D1555" s="535"/>
      <c r="E1555" s="380"/>
      <c r="F1555" s="380"/>
      <c r="G1555" s="355">
        <v>11400</v>
      </c>
      <c r="H1555" s="536">
        <v>3500</v>
      </c>
      <c r="I1555" s="536">
        <f>ROUND([1]!Table32353[[#This Row],[Giá đất ở điều chỉnh, bổ sung]]*0.7,0)</f>
        <v>2450</v>
      </c>
      <c r="J1555" s="373" t="e">
        <f>[1]!Table32353[[#This Row],[Giá đất ở điều chỉnh, bổ sung]]/[1]!Table32353[[#This Row],[Mức giá theo Quyết định 46/2019/ QĐ-UBND]]</f>
        <v>#DIV/0!</v>
      </c>
      <c r="K1555" s="537"/>
      <c r="L1555" s="537"/>
      <c r="M1555" s="544" t="s">
        <v>1891</v>
      </c>
      <c r="N1555" s="434"/>
      <c r="O1555" s="434"/>
      <c r="P1555" s="245"/>
    </row>
    <row r="1556" spans="1:16" x14ac:dyDescent="0.35">
      <c r="A1556" s="159"/>
      <c r="B1556" s="359" t="s">
        <v>76</v>
      </c>
      <c r="C1556" s="65" t="s">
        <v>1454</v>
      </c>
      <c r="D1556" s="535"/>
      <c r="E1556" s="380"/>
      <c r="F1556" s="380"/>
      <c r="G1556" s="355">
        <v>10500</v>
      </c>
      <c r="H1556" s="536">
        <v>3300</v>
      </c>
      <c r="I1556" s="536">
        <f>ROUND([1]!Table32353[[#This Row],[Giá đất ở điều chỉnh, bổ sung]]*0.7,0)</f>
        <v>2310</v>
      </c>
      <c r="J1556" s="373" t="e">
        <f>[1]!Table32353[[#This Row],[Giá đất ở điều chỉnh, bổ sung]]/[1]!Table32353[[#This Row],[Mức giá theo Quyết định 46/2019/ QĐ-UBND]]</f>
        <v>#DIV/0!</v>
      </c>
      <c r="K1556" s="537"/>
      <c r="L1556" s="537"/>
      <c r="M1556" s="544" t="s">
        <v>1892</v>
      </c>
      <c r="N1556" s="434"/>
      <c r="O1556" s="434"/>
      <c r="P1556" s="245"/>
    </row>
    <row r="1557" spans="1:16" x14ac:dyDescent="0.35">
      <c r="A1557" s="159"/>
      <c r="B1557" s="181" t="s">
        <v>78</v>
      </c>
      <c r="C1557" s="65" t="s">
        <v>153</v>
      </c>
      <c r="D1557" s="535"/>
      <c r="E1557" s="380"/>
      <c r="F1557" s="380"/>
      <c r="G1557" s="355">
        <v>9600</v>
      </c>
      <c r="H1557" s="536">
        <v>3200</v>
      </c>
      <c r="I1557" s="536">
        <f>ROUND([1]!Table32353[[#This Row],[Giá đất ở điều chỉnh, bổ sung]]*0.7,0)</f>
        <v>2240</v>
      </c>
      <c r="J1557" s="373" t="e">
        <f>[1]!Table32353[[#This Row],[Giá đất ở điều chỉnh, bổ sung]]/[1]!Table32353[[#This Row],[Mức giá theo Quyết định 46/2019/ QĐ-UBND]]</f>
        <v>#DIV/0!</v>
      </c>
      <c r="K1557" s="537"/>
      <c r="L1557" s="537"/>
      <c r="M1557" s="544" t="s">
        <v>1892</v>
      </c>
      <c r="N1557" s="434"/>
      <c r="O1557" s="434"/>
      <c r="P1557" s="245"/>
    </row>
    <row r="1558" spans="1:16" x14ac:dyDescent="0.35">
      <c r="A1558" s="159"/>
      <c r="B1558" s="359" t="s">
        <v>1893</v>
      </c>
      <c r="C1558" s="65" t="s">
        <v>1894</v>
      </c>
      <c r="D1558" s="535"/>
      <c r="E1558" s="380"/>
      <c r="F1558" s="380"/>
      <c r="G1558" s="355">
        <v>8800</v>
      </c>
      <c r="H1558" s="536">
        <v>3100</v>
      </c>
      <c r="I1558" s="536">
        <f>ROUND([1]!Table32353[[#This Row],[Giá đất ở điều chỉnh, bổ sung]]*0.7,0)</f>
        <v>2170</v>
      </c>
      <c r="J1558" s="373" t="e">
        <f>[1]!Table32353[[#This Row],[Giá đất ở điều chỉnh, bổ sung]]/[1]!Table32353[[#This Row],[Mức giá theo Quyết định 46/2019/ QĐ-UBND]]</f>
        <v>#DIV/0!</v>
      </c>
      <c r="K1558" s="537"/>
      <c r="L1558" s="537"/>
      <c r="M1558" s="544" t="s">
        <v>1892</v>
      </c>
      <c r="N1558" s="434"/>
      <c r="O1558" s="434"/>
      <c r="P1558" s="245"/>
    </row>
    <row r="1559" spans="1:16" x14ac:dyDescent="0.35">
      <c r="A1559" s="159"/>
      <c r="B1559" s="181" t="s">
        <v>1895</v>
      </c>
      <c r="C1559" s="65" t="s">
        <v>654</v>
      </c>
      <c r="D1559" s="535"/>
      <c r="E1559" s="380"/>
      <c r="F1559" s="380"/>
      <c r="G1559" s="355">
        <v>8100</v>
      </c>
      <c r="H1559" s="536">
        <v>3000</v>
      </c>
      <c r="I1559" s="536">
        <f>ROUND([1]!Table32353[[#This Row],[Giá đất ở điều chỉnh, bổ sung]]*0.7,0)</f>
        <v>2100</v>
      </c>
      <c r="J1559" s="373" t="e">
        <f>[1]!Table32353[[#This Row],[Giá đất ở điều chỉnh, bổ sung]]/[1]!Table32353[[#This Row],[Mức giá theo Quyết định 46/2019/ QĐ-UBND]]</f>
        <v>#DIV/0!</v>
      </c>
      <c r="K1559" s="537"/>
      <c r="L1559" s="537"/>
      <c r="M1559" s="544" t="s">
        <v>1892</v>
      </c>
      <c r="N1559" s="434"/>
      <c r="O1559" s="434"/>
      <c r="P1559" s="245"/>
    </row>
    <row r="1560" spans="1:16" x14ac:dyDescent="0.35">
      <c r="A1560" s="159"/>
      <c r="B1560" s="359">
        <v>3</v>
      </c>
      <c r="C1560" s="65" t="s">
        <v>1896</v>
      </c>
      <c r="D1560" s="372"/>
      <c r="E1560" s="380">
        <f>[1]!Table32353[[#This Row],[Mức giá theo Quyết định 46/2019/ QĐ-UBND]]*1.1</f>
        <v>0</v>
      </c>
      <c r="F1560" s="380">
        <f>[1]!Table32353[[#This Row],[Mức giá theo Quyết định 46/2019/ QĐ-UBND]]*1.3</f>
        <v>0</v>
      </c>
      <c r="G1560" s="377"/>
      <c r="H1560" s="536"/>
      <c r="I1560" s="536"/>
      <c r="J1560" s="373"/>
      <c r="K1560" s="537"/>
      <c r="L1560" s="537"/>
      <c r="M1560" s="544" t="s">
        <v>146</v>
      </c>
      <c r="N1560" s="434"/>
      <c r="O1560" s="434"/>
      <c r="P1560" s="245" t="s">
        <v>146</v>
      </c>
    </row>
    <row r="1561" spans="1:16" x14ac:dyDescent="0.35">
      <c r="A1561" s="159"/>
      <c r="B1561" s="181" t="s">
        <v>83</v>
      </c>
      <c r="C1561" s="65" t="s">
        <v>1454</v>
      </c>
      <c r="D1561" s="535"/>
      <c r="E1561" s="380"/>
      <c r="F1561" s="380"/>
      <c r="G1561" s="355">
        <v>10500</v>
      </c>
      <c r="H1561" s="536">
        <v>3300</v>
      </c>
      <c r="I1561" s="536">
        <f>ROUND([1]!Table32353[[#This Row],[Giá đất ở điều chỉnh, bổ sung]]*0.7,0)</f>
        <v>2310</v>
      </c>
      <c r="J1561" s="373" t="e">
        <f>[1]!Table32353[[#This Row],[Giá đất ở điều chỉnh, bổ sung]]/[1]!Table32353[[#This Row],[Mức giá theo Quyết định 46/2019/ QĐ-UBND]]</f>
        <v>#DIV/0!</v>
      </c>
      <c r="K1561" s="537"/>
      <c r="L1561" s="537"/>
      <c r="M1561" s="544" t="s">
        <v>1892</v>
      </c>
      <c r="N1561" s="434"/>
      <c r="O1561" s="434"/>
      <c r="P1561" s="245"/>
    </row>
    <row r="1562" spans="1:16" x14ac:dyDescent="0.35">
      <c r="A1562" s="159"/>
      <c r="B1562" s="359" t="s">
        <v>84</v>
      </c>
      <c r="C1562" s="65" t="s">
        <v>654</v>
      </c>
      <c r="D1562" s="535"/>
      <c r="E1562" s="380"/>
      <c r="F1562" s="380"/>
      <c r="G1562" s="355">
        <v>8100</v>
      </c>
      <c r="H1562" s="536">
        <v>3000</v>
      </c>
      <c r="I1562" s="536">
        <f>ROUND([1]!Table32353[[#This Row],[Giá đất ở điều chỉnh, bổ sung]]*0.7,0)</f>
        <v>2100</v>
      </c>
      <c r="J1562" s="373" t="e">
        <f>[1]!Table32353[[#This Row],[Giá đất ở điều chỉnh, bổ sung]]/[1]!Table32353[[#This Row],[Mức giá theo Quyết định 46/2019/ QĐ-UBND]]</f>
        <v>#DIV/0!</v>
      </c>
      <c r="K1562" s="537"/>
      <c r="L1562" s="537"/>
      <c r="M1562" s="544" t="s">
        <v>1892</v>
      </c>
      <c r="N1562" s="184"/>
      <c r="O1562" s="184"/>
      <c r="P1562" s="245"/>
    </row>
    <row r="1563" spans="1:16" ht="31" x14ac:dyDescent="0.35">
      <c r="A1563" s="159"/>
      <c r="B1563" s="180">
        <v>4</v>
      </c>
      <c r="C1563" s="534" t="s">
        <v>1897</v>
      </c>
      <c r="D1563" s="535">
        <v>2500</v>
      </c>
      <c r="E1563" s="380">
        <f>[1]!Table32353[[#This Row],[Mức giá theo Quyết định 46/2019/ QĐ-UBND]]*1.1</f>
        <v>2750</v>
      </c>
      <c r="F1563" s="380">
        <f>[1]!Table32353[[#This Row],[Mức giá theo Quyết định 46/2019/ QĐ-UBND]]*1.3</f>
        <v>3250</v>
      </c>
      <c r="G1563" s="127">
        <v>7500</v>
      </c>
      <c r="H1563" s="536">
        <f>ROUND([1]!Table32353[[#This Row],[Mức giá theo Quyết định 46/2019/ QĐ-UBND]]*1.3,-2)</f>
        <v>3300</v>
      </c>
      <c r="I1563" s="536">
        <f>ROUND([1]!Table32353[[#This Row],[Giá đất ở điều chỉnh, bổ sung]]*0.7,0)</f>
        <v>2310</v>
      </c>
      <c r="J1563" s="373">
        <f>[1]!Table32353[[#This Row],[Giá đất ở điều chỉnh, bổ sung]]/[1]!Table32353[[#This Row],[Mức giá theo Quyết định 46/2019/ QĐ-UBND]]</f>
        <v>1.32</v>
      </c>
      <c r="K1563" s="537"/>
      <c r="L1563" s="537">
        <f>[1]!Table32353[[#This Row],[Giá đất ở điều chỉnh, bổ sung]]/[1]!Table32353[[#This Row],[Mức giá theo Quyết định 46/2019/ QĐ-UBND]]</f>
        <v>1.32</v>
      </c>
      <c r="M1563" s="538"/>
      <c r="N1563" s="184"/>
      <c r="O1563" s="184"/>
      <c r="P1563" s="539"/>
    </row>
    <row r="1564" spans="1:16" x14ac:dyDescent="0.35">
      <c r="A1564" s="159"/>
      <c r="B1564" s="180">
        <v>5</v>
      </c>
      <c r="C1564" s="534" t="s">
        <v>1898</v>
      </c>
      <c r="D1564" s="535">
        <v>3799.9999999999995</v>
      </c>
      <c r="E1564" s="380">
        <f>[1]!Table32353[[#This Row],[Mức giá theo Quyết định 46/2019/ QĐ-UBND]]*1.1</f>
        <v>4180</v>
      </c>
      <c r="F1564" s="380">
        <f>[1]!Table32353[[#This Row],[Mức giá theo Quyết định 46/2019/ QĐ-UBND]]*1.3</f>
        <v>4940</v>
      </c>
      <c r="G1564" s="127">
        <v>11400</v>
      </c>
      <c r="H1564" s="536">
        <f>ROUND([1]!Table32353[[#This Row],[Mức giá theo Quyết định 46/2019/ QĐ-UBND]]*1.3,-2)</f>
        <v>4900</v>
      </c>
      <c r="I1564" s="536">
        <f>ROUND([1]!Table32353[[#This Row],[Giá đất ở điều chỉnh, bổ sung]]*0.7,0)</f>
        <v>3430</v>
      </c>
      <c r="J1564" s="373">
        <f>[1]!Table32353[[#This Row],[Giá đất ở điều chỉnh, bổ sung]]/[1]!Table32353[[#This Row],[Mức giá theo Quyết định 46/2019/ QĐ-UBND]]</f>
        <v>1.2894736842105265</v>
      </c>
      <c r="K1564" s="537"/>
      <c r="L1564" s="537">
        <f>[1]!Table32353[[#This Row],[Giá đất ở điều chỉnh, bổ sung]]/[1]!Table32353[[#This Row],[Mức giá theo Quyết định 46/2019/ QĐ-UBND]]</f>
        <v>1.2894736842105265</v>
      </c>
      <c r="M1564" s="538"/>
      <c r="N1564" s="184"/>
      <c r="O1564" s="184"/>
      <c r="P1564" s="539"/>
    </row>
    <row r="1565" spans="1:16" ht="31" x14ac:dyDescent="0.35">
      <c r="A1565" s="159"/>
      <c r="B1565" s="180">
        <v>6</v>
      </c>
      <c r="C1565" s="534" t="s">
        <v>1899</v>
      </c>
      <c r="D1565" s="535"/>
      <c r="E1565" s="380">
        <f>[1]!Table32353[[#This Row],[Mức giá theo Quyết định 46/2019/ QĐ-UBND]]*1.1</f>
        <v>0</v>
      </c>
      <c r="F1565" s="380"/>
      <c r="G1565" s="127"/>
      <c r="H1565" s="536"/>
      <c r="I1565" s="536"/>
      <c r="J1565" s="373"/>
      <c r="K1565" s="537"/>
      <c r="L1565" s="537"/>
      <c r="M1565" s="538"/>
      <c r="N1565" s="184"/>
      <c r="O1565" s="184"/>
      <c r="P1565" s="539"/>
    </row>
    <row r="1566" spans="1:16" x14ac:dyDescent="0.35">
      <c r="A1566" s="159"/>
      <c r="B1566" s="180" t="s">
        <v>327</v>
      </c>
      <c r="C1566" s="534" t="s">
        <v>1900</v>
      </c>
      <c r="D1566" s="535">
        <v>2600</v>
      </c>
      <c r="E1566" s="380">
        <f>[1]!Table32353[[#This Row],[Mức giá theo Quyết định 46/2019/ QĐ-UBND]]*1.1</f>
        <v>2860.0000000000005</v>
      </c>
      <c r="F1566" s="380">
        <f>[1]!Table32353[[#This Row],[Mức giá theo Quyết định 46/2019/ QĐ-UBND]]*1.3</f>
        <v>3380</v>
      </c>
      <c r="G1566" s="127">
        <v>7800</v>
      </c>
      <c r="H1566" s="536">
        <f>ROUND([1]!Table32353[[#This Row],[Mức giá theo Quyết định 46/2019/ QĐ-UBND]]*1.3,-2)</f>
        <v>3400</v>
      </c>
      <c r="I1566" s="536">
        <f>ROUND([1]!Table32353[[#This Row],[Giá đất ở điều chỉnh, bổ sung]]*0.7,0)</f>
        <v>2380</v>
      </c>
      <c r="J1566" s="373">
        <f>[1]!Table32353[[#This Row],[Giá đất ở điều chỉnh, bổ sung]]/[1]!Table32353[[#This Row],[Mức giá theo Quyết định 46/2019/ QĐ-UBND]]</f>
        <v>1.3076923076923077</v>
      </c>
      <c r="K1566" s="537"/>
      <c r="L1566" s="537">
        <f>[1]!Table32353[[#This Row],[Giá đất ở điều chỉnh, bổ sung]]/[1]!Table32353[[#This Row],[Mức giá theo Quyết định 46/2019/ QĐ-UBND]]</f>
        <v>1.3076923076923077</v>
      </c>
      <c r="M1566" s="538"/>
      <c r="N1566" s="184"/>
      <c r="O1566" s="184"/>
      <c r="P1566" s="539"/>
    </row>
    <row r="1567" spans="1:16" x14ac:dyDescent="0.35">
      <c r="A1567" s="159"/>
      <c r="B1567" s="180" t="s">
        <v>329</v>
      </c>
      <c r="C1567" s="534" t="s">
        <v>1901</v>
      </c>
      <c r="D1567" s="535">
        <v>2400</v>
      </c>
      <c r="E1567" s="380">
        <f>[1]!Table32353[[#This Row],[Mức giá theo Quyết định 46/2019/ QĐ-UBND]]*1.1</f>
        <v>2640</v>
      </c>
      <c r="F1567" s="380">
        <f>[1]!Table32353[[#This Row],[Mức giá theo Quyết định 46/2019/ QĐ-UBND]]*1.3</f>
        <v>3120</v>
      </c>
      <c r="G1567" s="127">
        <v>7200</v>
      </c>
      <c r="H1567" s="536">
        <f>ROUND([1]!Table32353[[#This Row],[Mức giá theo Quyết định 46/2019/ QĐ-UBND]]*1.3,-2)</f>
        <v>3100</v>
      </c>
      <c r="I1567" s="536">
        <f>ROUND([1]!Table32353[[#This Row],[Giá đất ở điều chỉnh, bổ sung]]*0.7,0)</f>
        <v>2170</v>
      </c>
      <c r="J1567" s="373">
        <f>[1]!Table32353[[#This Row],[Giá đất ở điều chỉnh, bổ sung]]/[1]!Table32353[[#This Row],[Mức giá theo Quyết định 46/2019/ QĐ-UBND]]</f>
        <v>1.2916666666666667</v>
      </c>
      <c r="K1567" s="537"/>
      <c r="L1567" s="537">
        <f>[1]!Table32353[[#This Row],[Giá đất ở điều chỉnh, bổ sung]]/[1]!Table32353[[#This Row],[Mức giá theo Quyết định 46/2019/ QĐ-UBND]]</f>
        <v>1.2916666666666667</v>
      </c>
      <c r="M1567" s="538"/>
      <c r="N1567" s="184"/>
      <c r="O1567" s="184"/>
      <c r="P1567" s="539"/>
    </row>
    <row r="1568" spans="1:16" x14ac:dyDescent="0.35">
      <c r="A1568" s="159"/>
      <c r="B1568" s="180" t="s">
        <v>653</v>
      </c>
      <c r="C1568" s="534" t="s">
        <v>1902</v>
      </c>
      <c r="D1568" s="535">
        <v>1999.9999999999998</v>
      </c>
      <c r="E1568" s="380">
        <f>[1]!Table32353[[#This Row],[Mức giá theo Quyết định 46/2019/ QĐ-UBND]]*1.1</f>
        <v>2200</v>
      </c>
      <c r="F1568" s="380">
        <f>[1]!Table32353[[#This Row],[Mức giá theo Quyết định 46/2019/ QĐ-UBND]]*1.3</f>
        <v>2600</v>
      </c>
      <c r="G1568" s="127">
        <v>6000</v>
      </c>
      <c r="H1568" s="536">
        <f>ROUND([1]!Table32353[[#This Row],[Mức giá theo Quyết định 46/2019/ QĐ-UBND]]*1.3,-2)</f>
        <v>2600</v>
      </c>
      <c r="I1568" s="536">
        <f>ROUND([1]!Table32353[[#This Row],[Giá đất ở điều chỉnh, bổ sung]]*0.7,0)</f>
        <v>1820</v>
      </c>
      <c r="J1568" s="373">
        <f>[1]!Table32353[[#This Row],[Giá đất ở điều chỉnh, bổ sung]]/[1]!Table32353[[#This Row],[Mức giá theo Quyết định 46/2019/ QĐ-UBND]]</f>
        <v>1.3</v>
      </c>
      <c r="K1568" s="537"/>
      <c r="L1568" s="537">
        <f>[1]!Table32353[[#This Row],[Giá đất ở điều chỉnh, bổ sung]]/[1]!Table32353[[#This Row],[Mức giá theo Quyết định 46/2019/ QĐ-UBND]]</f>
        <v>1.3</v>
      </c>
      <c r="M1568" s="538"/>
      <c r="N1568" s="184"/>
      <c r="O1568" s="184"/>
      <c r="P1568" s="539"/>
    </row>
    <row r="1569" spans="1:16" x14ac:dyDescent="0.35">
      <c r="A1569" s="159"/>
      <c r="B1569" s="180">
        <v>7</v>
      </c>
      <c r="C1569" s="534" t="s">
        <v>1903</v>
      </c>
      <c r="D1569" s="535">
        <v>2600</v>
      </c>
      <c r="E1569" s="380">
        <f>[1]!Table32353[[#This Row],[Mức giá theo Quyết định 46/2019/ QĐ-UBND]]*1.1</f>
        <v>2860.0000000000005</v>
      </c>
      <c r="F1569" s="380">
        <f>[1]!Table32353[[#This Row],[Mức giá theo Quyết định 46/2019/ QĐ-UBND]]*1.3</f>
        <v>3380</v>
      </c>
      <c r="G1569" s="127">
        <v>7800</v>
      </c>
      <c r="H1569" s="536">
        <f>ROUND([1]!Table32353[[#This Row],[Mức giá theo Quyết định 46/2019/ QĐ-UBND]]*1.3,-2)</f>
        <v>3400</v>
      </c>
      <c r="I1569" s="536">
        <f>ROUND([1]!Table32353[[#This Row],[Giá đất ở điều chỉnh, bổ sung]]*0.7,0)</f>
        <v>2380</v>
      </c>
      <c r="J1569" s="373">
        <f>[1]!Table32353[[#This Row],[Giá đất ở điều chỉnh, bổ sung]]/[1]!Table32353[[#This Row],[Mức giá theo Quyết định 46/2019/ QĐ-UBND]]</f>
        <v>1.3076923076923077</v>
      </c>
      <c r="K1569" s="537"/>
      <c r="L1569" s="537">
        <f>[1]!Table32353[[#This Row],[Giá đất ở điều chỉnh, bổ sung]]/[1]!Table32353[[#This Row],[Mức giá theo Quyết định 46/2019/ QĐ-UBND]]</f>
        <v>1.3076923076923077</v>
      </c>
      <c r="M1569" s="538"/>
      <c r="N1569" s="184"/>
      <c r="O1569" s="184"/>
      <c r="P1569" s="539"/>
    </row>
    <row r="1570" spans="1:16" x14ac:dyDescent="0.35">
      <c r="A1570" s="159"/>
      <c r="B1570" s="180">
        <v>8</v>
      </c>
      <c r="C1570" s="534" t="s">
        <v>1904</v>
      </c>
      <c r="D1570" s="535">
        <v>1800</v>
      </c>
      <c r="E1570" s="380">
        <f>[1]!Table32353[[#This Row],[Mức giá theo Quyết định 46/2019/ QĐ-UBND]]*1.1</f>
        <v>1980.0000000000002</v>
      </c>
      <c r="F1570" s="380">
        <f>[1]!Table32353[[#This Row],[Mức giá theo Quyết định 46/2019/ QĐ-UBND]]*1.3</f>
        <v>2340</v>
      </c>
      <c r="G1570" s="127">
        <v>5400</v>
      </c>
      <c r="H1570" s="536">
        <f>ROUND([1]!Table32353[[#This Row],[Mức giá theo Quyết định 46/2019/ QĐ-UBND]]*1.3,-2)</f>
        <v>2300</v>
      </c>
      <c r="I1570" s="536">
        <f>ROUND([1]!Table32353[[#This Row],[Giá đất ở điều chỉnh, bổ sung]]*0.7,0)</f>
        <v>1610</v>
      </c>
      <c r="J1570" s="373">
        <f>[1]!Table32353[[#This Row],[Giá đất ở điều chỉnh, bổ sung]]/[1]!Table32353[[#This Row],[Mức giá theo Quyết định 46/2019/ QĐ-UBND]]</f>
        <v>1.2777777777777777</v>
      </c>
      <c r="K1570" s="537"/>
      <c r="L1570" s="537">
        <f>[1]!Table32353[[#This Row],[Giá đất ở điều chỉnh, bổ sung]]/[1]!Table32353[[#This Row],[Mức giá theo Quyết định 46/2019/ QĐ-UBND]]</f>
        <v>1.2777777777777777</v>
      </c>
      <c r="M1570" s="538"/>
      <c r="N1570" s="184"/>
      <c r="O1570" s="184"/>
      <c r="P1570" s="539"/>
    </row>
    <row r="1571" spans="1:16" x14ac:dyDescent="0.35">
      <c r="A1571" s="159"/>
      <c r="B1571" s="180">
        <v>9</v>
      </c>
      <c r="C1571" s="534" t="s">
        <v>1905</v>
      </c>
      <c r="D1571" s="535">
        <v>1300</v>
      </c>
      <c r="E1571" s="380">
        <f>[1]!Table32353[[#This Row],[Mức giá theo Quyết định 46/2019/ QĐ-UBND]]*1.1</f>
        <v>1430.0000000000002</v>
      </c>
      <c r="F1571" s="380">
        <f>[1]!Table32353[[#This Row],[Mức giá theo Quyết định 46/2019/ QĐ-UBND]]*1.3</f>
        <v>1690</v>
      </c>
      <c r="G1571" s="127">
        <v>3900</v>
      </c>
      <c r="H1571" s="536">
        <f>ROUND([1]!Table32353[[#This Row],[Mức giá theo Quyết định 46/2019/ QĐ-UBND]]*1.3,-2)</f>
        <v>1700</v>
      </c>
      <c r="I1571" s="536">
        <f>ROUND([1]!Table32353[[#This Row],[Giá đất ở điều chỉnh, bổ sung]]*0.7,0)</f>
        <v>1190</v>
      </c>
      <c r="J1571" s="373">
        <f>[1]!Table32353[[#This Row],[Giá đất ở điều chỉnh, bổ sung]]/[1]!Table32353[[#This Row],[Mức giá theo Quyết định 46/2019/ QĐ-UBND]]</f>
        <v>1.3076923076923077</v>
      </c>
      <c r="K1571" s="537"/>
      <c r="L1571" s="537">
        <f>[1]!Table32353[[#This Row],[Giá đất ở điều chỉnh, bổ sung]]/[1]!Table32353[[#This Row],[Mức giá theo Quyết định 46/2019/ QĐ-UBND]]</f>
        <v>1.3076923076923077</v>
      </c>
      <c r="M1571" s="538"/>
      <c r="N1571" s="184"/>
      <c r="O1571" s="184"/>
      <c r="P1571" s="539"/>
    </row>
    <row r="1572" spans="1:16" x14ac:dyDescent="0.35">
      <c r="A1572" s="159"/>
      <c r="B1572" s="180">
        <v>10</v>
      </c>
      <c r="C1572" s="534" t="s">
        <v>1906</v>
      </c>
      <c r="D1572" s="535">
        <v>1300</v>
      </c>
      <c r="E1572" s="380">
        <f>[1]!Table32353[[#This Row],[Mức giá theo Quyết định 46/2019/ QĐ-UBND]]*1.1</f>
        <v>1430.0000000000002</v>
      </c>
      <c r="F1572" s="380">
        <f>[1]!Table32353[[#This Row],[Mức giá theo Quyết định 46/2019/ QĐ-UBND]]*1.3</f>
        <v>1690</v>
      </c>
      <c r="G1572" s="127">
        <v>3900</v>
      </c>
      <c r="H1572" s="536">
        <f>ROUND([1]!Table32353[[#This Row],[Mức giá theo Quyết định 46/2019/ QĐ-UBND]]*1.3,-2)</f>
        <v>1700</v>
      </c>
      <c r="I1572" s="536">
        <f>ROUND([1]!Table32353[[#This Row],[Giá đất ở điều chỉnh, bổ sung]]*0.7,0)</f>
        <v>1190</v>
      </c>
      <c r="J1572" s="373">
        <f>[1]!Table32353[[#This Row],[Giá đất ở điều chỉnh, bổ sung]]/[1]!Table32353[[#This Row],[Mức giá theo Quyết định 46/2019/ QĐ-UBND]]</f>
        <v>1.3076923076923077</v>
      </c>
      <c r="K1572" s="537"/>
      <c r="L1572" s="537">
        <f>[1]!Table32353[[#This Row],[Giá đất ở điều chỉnh, bổ sung]]/[1]!Table32353[[#This Row],[Mức giá theo Quyết định 46/2019/ QĐ-UBND]]</f>
        <v>1.3076923076923077</v>
      </c>
      <c r="M1572" s="538"/>
      <c r="N1572" s="154"/>
      <c r="O1572" s="154"/>
      <c r="P1572" s="539"/>
    </row>
    <row r="1573" spans="1:16" ht="30" x14ac:dyDescent="0.35">
      <c r="A1573" s="159"/>
      <c r="B1573" s="392" t="s">
        <v>1907</v>
      </c>
      <c r="C1573" s="529" t="s">
        <v>1908</v>
      </c>
      <c r="D1573" s="530"/>
      <c r="E1573" s="380">
        <f>[1]!Table32353[[#This Row],[Mức giá theo Quyết định 46/2019/ QĐ-UBND]]*1.1</f>
        <v>0</v>
      </c>
      <c r="F1573" s="380"/>
      <c r="G1573" s="127"/>
      <c r="H1573" s="536"/>
      <c r="I1573" s="536"/>
      <c r="J1573" s="373"/>
      <c r="K1573" s="537"/>
      <c r="L1573" s="537"/>
      <c r="M1573" s="532"/>
      <c r="N1573" s="184"/>
      <c r="O1573" s="184"/>
      <c r="P1573" s="533"/>
    </row>
    <row r="1574" spans="1:16" x14ac:dyDescent="0.35">
      <c r="A1574" s="159"/>
      <c r="B1574" s="180">
        <v>1</v>
      </c>
      <c r="C1574" s="534" t="s">
        <v>1909</v>
      </c>
      <c r="D1574" s="535">
        <v>1999.9999999999998</v>
      </c>
      <c r="E1574" s="380">
        <f>[1]!Table32353[[#This Row],[Mức giá theo Quyết định 46/2019/ QĐ-UBND]]*1.1</f>
        <v>2200</v>
      </c>
      <c r="F1574" s="380">
        <f>[1]!Table32353[[#This Row],[Mức giá theo Quyết định 46/2019/ QĐ-UBND]]*1.3</f>
        <v>2600</v>
      </c>
      <c r="G1574" s="127">
        <v>10000</v>
      </c>
      <c r="H1574" s="536">
        <f>ROUND([1]!Table32353[[#This Row],[Mức giá theo Quyết định 46/2019/ QĐ-UBND]]*1.3,-2)</f>
        <v>2600</v>
      </c>
      <c r="I1574" s="536">
        <f>ROUND([1]!Table32353[[#This Row],[Giá đất ở điều chỉnh, bổ sung]]*0.7,0)</f>
        <v>1820</v>
      </c>
      <c r="J1574" s="373">
        <f>[1]!Table32353[[#This Row],[Giá đất ở điều chỉnh, bổ sung]]/[1]!Table32353[[#This Row],[Mức giá theo Quyết định 46/2019/ QĐ-UBND]]</f>
        <v>1.3</v>
      </c>
      <c r="K1574" s="537"/>
      <c r="L1574" s="537">
        <f>[1]!Table32353[[#This Row],[Giá đất ở điều chỉnh, bổ sung]]/[1]!Table32353[[#This Row],[Mức giá theo Quyết định 46/2019/ QĐ-UBND]]</f>
        <v>1.3</v>
      </c>
      <c r="M1574" s="538"/>
      <c r="N1574" s="184"/>
      <c r="O1574" s="184"/>
      <c r="P1574" s="539"/>
    </row>
    <row r="1575" spans="1:16" x14ac:dyDescent="0.35">
      <c r="A1575" s="159"/>
      <c r="B1575" s="180">
        <v>2</v>
      </c>
      <c r="C1575" s="534" t="s">
        <v>1910</v>
      </c>
      <c r="D1575" s="535">
        <v>1700</v>
      </c>
      <c r="E1575" s="380">
        <f>[1]!Table32353[[#This Row],[Mức giá theo Quyết định 46/2019/ QĐ-UBND]]*1.1</f>
        <v>1870.0000000000002</v>
      </c>
      <c r="F1575" s="380">
        <f>[1]!Table32353[[#This Row],[Mức giá theo Quyết định 46/2019/ QĐ-UBND]]*1.3</f>
        <v>2210</v>
      </c>
      <c r="G1575" s="127">
        <v>8500</v>
      </c>
      <c r="H1575" s="536">
        <f>ROUND([1]!Table32353[[#This Row],[Mức giá theo Quyết định 46/2019/ QĐ-UBND]]*1.3,-2)</f>
        <v>2200</v>
      </c>
      <c r="I1575" s="536">
        <f>ROUND([1]!Table32353[[#This Row],[Giá đất ở điều chỉnh, bổ sung]]*0.7,0)</f>
        <v>1540</v>
      </c>
      <c r="J1575" s="373">
        <f>[1]!Table32353[[#This Row],[Giá đất ở điều chỉnh, bổ sung]]/[1]!Table32353[[#This Row],[Mức giá theo Quyết định 46/2019/ QĐ-UBND]]</f>
        <v>1.2941176470588236</v>
      </c>
      <c r="K1575" s="537"/>
      <c r="L1575" s="537">
        <f>[1]!Table32353[[#This Row],[Giá đất ở điều chỉnh, bổ sung]]/[1]!Table32353[[#This Row],[Mức giá theo Quyết định 46/2019/ QĐ-UBND]]</f>
        <v>1.2941176470588236</v>
      </c>
      <c r="M1575" s="538"/>
      <c r="N1575" s="184"/>
      <c r="O1575" s="184"/>
      <c r="P1575" s="539"/>
    </row>
    <row r="1576" spans="1:16" ht="31" x14ac:dyDescent="0.35">
      <c r="A1576" s="159"/>
      <c r="B1576" s="180">
        <v>3</v>
      </c>
      <c r="C1576" s="534" t="s">
        <v>1911</v>
      </c>
      <c r="D1576" s="535">
        <v>1999.9999999999998</v>
      </c>
      <c r="E1576" s="380">
        <f>[1]!Table32353[[#This Row],[Mức giá theo Quyết định 46/2019/ QĐ-UBND]]*1.1</f>
        <v>2200</v>
      </c>
      <c r="F1576" s="380">
        <f>[1]!Table32353[[#This Row],[Mức giá theo Quyết định 46/2019/ QĐ-UBND]]*1.3</f>
        <v>2600</v>
      </c>
      <c r="G1576" s="127">
        <v>10000</v>
      </c>
      <c r="H1576" s="536">
        <f>ROUND([1]!Table32353[[#This Row],[Mức giá theo Quyết định 46/2019/ QĐ-UBND]]*1.3,-2)</f>
        <v>2600</v>
      </c>
      <c r="I1576" s="536">
        <f>ROUND([1]!Table32353[[#This Row],[Giá đất ở điều chỉnh, bổ sung]]*0.7,0)</f>
        <v>1820</v>
      </c>
      <c r="J1576" s="373">
        <f>[1]!Table32353[[#This Row],[Giá đất ở điều chỉnh, bổ sung]]/[1]!Table32353[[#This Row],[Mức giá theo Quyết định 46/2019/ QĐ-UBND]]</f>
        <v>1.3</v>
      </c>
      <c r="K1576" s="537"/>
      <c r="L1576" s="537">
        <f>[1]!Table32353[[#This Row],[Giá đất ở điều chỉnh, bổ sung]]/[1]!Table32353[[#This Row],[Mức giá theo Quyết định 46/2019/ QĐ-UBND]]</f>
        <v>1.3</v>
      </c>
      <c r="M1576" s="538"/>
      <c r="N1576" s="184"/>
      <c r="O1576" s="184"/>
      <c r="P1576" s="539"/>
    </row>
    <row r="1577" spans="1:16" ht="31" x14ac:dyDescent="0.35">
      <c r="A1577" s="159"/>
      <c r="B1577" s="180">
        <v>4</v>
      </c>
      <c r="C1577" s="534" t="s">
        <v>1912</v>
      </c>
      <c r="D1577" s="535">
        <v>1999.9999999999998</v>
      </c>
      <c r="E1577" s="380">
        <f>[1]!Table32353[[#This Row],[Mức giá theo Quyết định 46/2019/ QĐ-UBND]]*1.1</f>
        <v>2200</v>
      </c>
      <c r="F1577" s="380">
        <f>[1]!Table32353[[#This Row],[Mức giá theo Quyết định 46/2019/ QĐ-UBND]]*1.3</f>
        <v>2600</v>
      </c>
      <c r="G1577" s="127">
        <v>10000</v>
      </c>
      <c r="H1577" s="536">
        <f>ROUND([1]!Table32353[[#This Row],[Mức giá theo Quyết định 46/2019/ QĐ-UBND]]*1.3,-2)</f>
        <v>2600</v>
      </c>
      <c r="I1577" s="536">
        <f>ROUND([1]!Table32353[[#This Row],[Giá đất ở điều chỉnh, bổ sung]]*0.7,0)</f>
        <v>1820</v>
      </c>
      <c r="J1577" s="373">
        <f>[1]!Table32353[[#This Row],[Giá đất ở điều chỉnh, bổ sung]]/[1]!Table32353[[#This Row],[Mức giá theo Quyết định 46/2019/ QĐ-UBND]]</f>
        <v>1.3</v>
      </c>
      <c r="K1577" s="537"/>
      <c r="L1577" s="537">
        <f>[1]!Table32353[[#This Row],[Giá đất ở điều chỉnh, bổ sung]]/[1]!Table32353[[#This Row],[Mức giá theo Quyết định 46/2019/ QĐ-UBND]]</f>
        <v>1.3</v>
      </c>
      <c r="M1577" s="538"/>
      <c r="N1577" s="184"/>
      <c r="O1577" s="184"/>
      <c r="P1577" s="539"/>
    </row>
    <row r="1578" spans="1:16" x14ac:dyDescent="0.35">
      <c r="A1578" s="159"/>
      <c r="B1578" s="180">
        <v>5</v>
      </c>
      <c r="C1578" s="534" t="s">
        <v>1913</v>
      </c>
      <c r="D1578" s="535">
        <v>3600</v>
      </c>
      <c r="E1578" s="380">
        <f>[1]!Table32353[[#This Row],[Mức giá theo Quyết định 46/2019/ QĐ-UBND]]*1.1</f>
        <v>3960.0000000000005</v>
      </c>
      <c r="F1578" s="380">
        <f>[1]!Table32353[[#This Row],[Mức giá theo Quyết định 46/2019/ QĐ-UBND]]*1.3</f>
        <v>4680</v>
      </c>
      <c r="G1578" s="127">
        <v>18000</v>
      </c>
      <c r="H1578" s="536">
        <f>ROUND([1]!Table32353[[#This Row],[Mức giá theo Quyết định 46/2019/ QĐ-UBND]]*1.3,-2)</f>
        <v>4700</v>
      </c>
      <c r="I1578" s="536">
        <f>ROUND([1]!Table32353[[#This Row],[Giá đất ở điều chỉnh, bổ sung]]*0.7,0)</f>
        <v>3290</v>
      </c>
      <c r="J1578" s="373">
        <f>[1]!Table32353[[#This Row],[Giá đất ở điều chỉnh, bổ sung]]/[1]!Table32353[[#This Row],[Mức giá theo Quyết định 46/2019/ QĐ-UBND]]</f>
        <v>1.3055555555555556</v>
      </c>
      <c r="K1578" s="537"/>
      <c r="L1578" s="537">
        <f>[1]!Table32353[[#This Row],[Giá đất ở điều chỉnh, bổ sung]]/[1]!Table32353[[#This Row],[Mức giá theo Quyết định 46/2019/ QĐ-UBND]]</f>
        <v>1.3055555555555556</v>
      </c>
      <c r="M1578" s="538"/>
      <c r="N1578" s="184"/>
      <c r="O1578" s="184"/>
      <c r="P1578" s="539"/>
    </row>
    <row r="1579" spans="1:16" ht="31" x14ac:dyDescent="0.35">
      <c r="A1579" s="159"/>
      <c r="B1579" s="180">
        <v>6</v>
      </c>
      <c r="C1579" s="534" t="s">
        <v>1914</v>
      </c>
      <c r="D1579" s="535">
        <v>1600</v>
      </c>
      <c r="E1579" s="380">
        <f>[1]!Table32353[[#This Row],[Mức giá theo Quyết định 46/2019/ QĐ-UBND]]*1.1</f>
        <v>1760.0000000000002</v>
      </c>
      <c r="F1579" s="380">
        <f>[1]!Table32353[[#This Row],[Mức giá theo Quyết định 46/2019/ QĐ-UBND]]*1.3</f>
        <v>2080</v>
      </c>
      <c r="G1579" s="127">
        <v>8000</v>
      </c>
      <c r="H1579" s="536">
        <f>ROUND([1]!Table32353[[#This Row],[Mức giá theo Quyết định 46/2019/ QĐ-UBND]]*1.3,-2)</f>
        <v>2100</v>
      </c>
      <c r="I1579" s="536">
        <f>ROUND([1]!Table32353[[#This Row],[Giá đất ở điều chỉnh, bổ sung]]*0.7,0)</f>
        <v>1470</v>
      </c>
      <c r="J1579" s="373">
        <f>[1]!Table32353[[#This Row],[Giá đất ở điều chỉnh, bổ sung]]/[1]!Table32353[[#This Row],[Mức giá theo Quyết định 46/2019/ QĐ-UBND]]</f>
        <v>1.3125</v>
      </c>
      <c r="K1579" s="537"/>
      <c r="L1579" s="537">
        <f>[1]!Table32353[[#This Row],[Giá đất ở điều chỉnh, bổ sung]]/[1]!Table32353[[#This Row],[Mức giá theo Quyết định 46/2019/ QĐ-UBND]]</f>
        <v>1.3125</v>
      </c>
      <c r="M1579" s="538"/>
      <c r="N1579" s="184"/>
      <c r="O1579" s="184"/>
      <c r="P1579" s="539"/>
    </row>
    <row r="1580" spans="1:16" ht="31" x14ac:dyDescent="0.35">
      <c r="A1580" s="159"/>
      <c r="B1580" s="180">
        <v>7</v>
      </c>
      <c r="C1580" s="534" t="s">
        <v>1915</v>
      </c>
      <c r="D1580" s="535">
        <v>1500</v>
      </c>
      <c r="E1580" s="380">
        <f>[1]!Table32353[[#This Row],[Mức giá theo Quyết định 46/2019/ QĐ-UBND]]*1.1</f>
        <v>1650.0000000000002</v>
      </c>
      <c r="F1580" s="380">
        <f>[1]!Table32353[[#This Row],[Mức giá theo Quyết định 46/2019/ QĐ-UBND]]*1.3</f>
        <v>1950</v>
      </c>
      <c r="G1580" s="127">
        <v>7500</v>
      </c>
      <c r="H1580" s="536">
        <f>ROUND([1]!Table32353[[#This Row],[Mức giá theo Quyết định 46/2019/ QĐ-UBND]]*1.3,-2)</f>
        <v>2000</v>
      </c>
      <c r="I1580" s="536">
        <f>ROUND([1]!Table32353[[#This Row],[Giá đất ở điều chỉnh, bổ sung]]*0.7,0)</f>
        <v>1400</v>
      </c>
      <c r="J1580" s="373">
        <f>[1]!Table32353[[#This Row],[Giá đất ở điều chỉnh, bổ sung]]/[1]!Table32353[[#This Row],[Mức giá theo Quyết định 46/2019/ QĐ-UBND]]</f>
        <v>1.3333333333333333</v>
      </c>
      <c r="K1580" s="537"/>
      <c r="L1580" s="537">
        <f>[1]!Table32353[[#This Row],[Giá đất ở điều chỉnh, bổ sung]]/[1]!Table32353[[#This Row],[Mức giá theo Quyết định 46/2019/ QĐ-UBND]]</f>
        <v>1.3333333333333333</v>
      </c>
      <c r="M1580" s="538"/>
      <c r="N1580" s="184"/>
      <c r="O1580" s="184"/>
      <c r="P1580" s="539"/>
    </row>
    <row r="1581" spans="1:16" ht="31" x14ac:dyDescent="0.35">
      <c r="A1581" s="159"/>
      <c r="B1581" s="180">
        <v>8</v>
      </c>
      <c r="C1581" s="534" t="s">
        <v>1916</v>
      </c>
      <c r="D1581" s="535">
        <v>1700</v>
      </c>
      <c r="E1581" s="380">
        <f>[1]!Table32353[[#This Row],[Mức giá theo Quyết định 46/2019/ QĐ-UBND]]*1.1</f>
        <v>1870.0000000000002</v>
      </c>
      <c r="F1581" s="380">
        <f>[1]!Table32353[[#This Row],[Mức giá theo Quyết định 46/2019/ QĐ-UBND]]*1.3</f>
        <v>2210</v>
      </c>
      <c r="G1581" s="127">
        <v>8500</v>
      </c>
      <c r="H1581" s="536">
        <f>ROUND([1]!Table32353[[#This Row],[Mức giá theo Quyết định 46/2019/ QĐ-UBND]]*1.3,-2)</f>
        <v>2200</v>
      </c>
      <c r="I1581" s="536">
        <f>ROUND([1]!Table32353[[#This Row],[Giá đất ở điều chỉnh, bổ sung]]*0.7,0)</f>
        <v>1540</v>
      </c>
      <c r="J1581" s="373">
        <f>[1]!Table32353[[#This Row],[Giá đất ở điều chỉnh, bổ sung]]/[1]!Table32353[[#This Row],[Mức giá theo Quyết định 46/2019/ QĐ-UBND]]</f>
        <v>1.2941176470588236</v>
      </c>
      <c r="K1581" s="537"/>
      <c r="L1581" s="537">
        <f>[1]!Table32353[[#This Row],[Giá đất ở điều chỉnh, bổ sung]]/[1]!Table32353[[#This Row],[Mức giá theo Quyết định 46/2019/ QĐ-UBND]]</f>
        <v>1.2941176470588236</v>
      </c>
      <c r="M1581" s="538"/>
      <c r="N1581" s="184"/>
      <c r="O1581" s="184"/>
      <c r="P1581" s="539"/>
    </row>
    <row r="1582" spans="1:16" x14ac:dyDescent="0.35">
      <c r="A1582" s="159"/>
      <c r="B1582" s="180">
        <v>9</v>
      </c>
      <c r="C1582" s="534" t="s">
        <v>1917</v>
      </c>
      <c r="D1582" s="535">
        <v>1600</v>
      </c>
      <c r="E1582" s="380">
        <f>[1]!Table32353[[#This Row],[Mức giá theo Quyết định 46/2019/ QĐ-UBND]]*1.1</f>
        <v>1760.0000000000002</v>
      </c>
      <c r="F1582" s="380">
        <f>[1]!Table32353[[#This Row],[Mức giá theo Quyết định 46/2019/ QĐ-UBND]]*1.3</f>
        <v>2080</v>
      </c>
      <c r="G1582" s="127">
        <v>8000</v>
      </c>
      <c r="H1582" s="536">
        <f>ROUND([1]!Table32353[[#This Row],[Mức giá theo Quyết định 46/2019/ QĐ-UBND]]*1.3,-2)</f>
        <v>2100</v>
      </c>
      <c r="I1582" s="536">
        <f>ROUND([1]!Table32353[[#This Row],[Giá đất ở điều chỉnh, bổ sung]]*0.7,0)</f>
        <v>1470</v>
      </c>
      <c r="J1582" s="373">
        <f>[1]!Table32353[[#This Row],[Giá đất ở điều chỉnh, bổ sung]]/[1]!Table32353[[#This Row],[Mức giá theo Quyết định 46/2019/ QĐ-UBND]]</f>
        <v>1.3125</v>
      </c>
      <c r="K1582" s="537"/>
      <c r="L1582" s="537">
        <f>[1]!Table32353[[#This Row],[Giá đất ở điều chỉnh, bổ sung]]/[1]!Table32353[[#This Row],[Mức giá theo Quyết định 46/2019/ QĐ-UBND]]</f>
        <v>1.3125</v>
      </c>
      <c r="M1582" s="538"/>
      <c r="N1582" s="184"/>
      <c r="O1582" s="184"/>
      <c r="P1582" s="539"/>
    </row>
    <row r="1583" spans="1:16" ht="31" x14ac:dyDescent="0.35">
      <c r="A1583" s="159"/>
      <c r="B1583" s="180">
        <v>10</v>
      </c>
      <c r="C1583" s="534" t="s">
        <v>1918</v>
      </c>
      <c r="D1583" s="535"/>
      <c r="E1583" s="380">
        <f>[1]!Table32353[[#This Row],[Mức giá theo Quyết định 46/2019/ QĐ-UBND]]*1.1</f>
        <v>0</v>
      </c>
      <c r="F1583" s="380"/>
      <c r="G1583" s="127"/>
      <c r="H1583" s="536"/>
      <c r="I1583" s="536"/>
      <c r="J1583" s="373"/>
      <c r="K1583" s="537"/>
      <c r="L1583" s="537"/>
      <c r="M1583" s="538"/>
      <c r="N1583" s="184"/>
      <c r="O1583" s="184"/>
      <c r="P1583" s="539"/>
    </row>
    <row r="1584" spans="1:16" ht="31" x14ac:dyDescent="0.35">
      <c r="A1584" s="159"/>
      <c r="B1584" s="180" t="s">
        <v>525</v>
      </c>
      <c r="C1584" s="534" t="s">
        <v>1919</v>
      </c>
      <c r="D1584" s="535">
        <v>1700</v>
      </c>
      <c r="E1584" s="380">
        <f>[1]!Table32353[[#This Row],[Mức giá theo Quyết định 46/2019/ QĐ-UBND]]*1.1</f>
        <v>1870.0000000000002</v>
      </c>
      <c r="F1584" s="380">
        <f>[1]!Table32353[[#This Row],[Mức giá theo Quyết định 46/2019/ QĐ-UBND]]*1.3</f>
        <v>2210</v>
      </c>
      <c r="G1584" s="127">
        <v>8500</v>
      </c>
      <c r="H1584" s="536">
        <f>ROUND([1]!Table32353[[#This Row],[Mức giá theo Quyết định 46/2019/ QĐ-UBND]]*1.3,-2)</f>
        <v>2200</v>
      </c>
      <c r="I1584" s="536">
        <f>ROUND([1]!Table32353[[#This Row],[Giá đất ở điều chỉnh, bổ sung]]*0.7,0)</f>
        <v>1540</v>
      </c>
      <c r="J1584" s="373">
        <f>[1]!Table32353[[#This Row],[Giá đất ở điều chỉnh, bổ sung]]/[1]!Table32353[[#This Row],[Mức giá theo Quyết định 46/2019/ QĐ-UBND]]</f>
        <v>1.2941176470588236</v>
      </c>
      <c r="K1584" s="537"/>
      <c r="L1584" s="537">
        <f>[1]!Table32353[[#This Row],[Giá đất ở điều chỉnh, bổ sung]]/[1]!Table32353[[#This Row],[Mức giá theo Quyết định 46/2019/ QĐ-UBND]]</f>
        <v>1.2941176470588236</v>
      </c>
      <c r="M1584" s="538"/>
      <c r="N1584" s="184"/>
      <c r="O1584" s="184"/>
      <c r="P1584" s="539"/>
    </row>
    <row r="1585" spans="1:16" ht="31" x14ac:dyDescent="0.35">
      <c r="A1585" s="159"/>
      <c r="B1585" s="180" t="s">
        <v>526</v>
      </c>
      <c r="C1585" s="534" t="s">
        <v>1920</v>
      </c>
      <c r="D1585" s="535">
        <v>1600</v>
      </c>
      <c r="E1585" s="380">
        <f>[1]!Table32353[[#This Row],[Mức giá theo Quyết định 46/2019/ QĐ-UBND]]*1.1</f>
        <v>1760.0000000000002</v>
      </c>
      <c r="F1585" s="380">
        <f>[1]!Table32353[[#This Row],[Mức giá theo Quyết định 46/2019/ QĐ-UBND]]*1.3</f>
        <v>2080</v>
      </c>
      <c r="G1585" s="127">
        <v>8000</v>
      </c>
      <c r="H1585" s="536">
        <f>ROUND([1]!Table32353[[#This Row],[Mức giá theo Quyết định 46/2019/ QĐ-UBND]]*1.3,-2)</f>
        <v>2100</v>
      </c>
      <c r="I1585" s="536">
        <f>ROUND([1]!Table32353[[#This Row],[Giá đất ở điều chỉnh, bổ sung]]*0.7,0)</f>
        <v>1470</v>
      </c>
      <c r="J1585" s="373">
        <f>[1]!Table32353[[#This Row],[Giá đất ở điều chỉnh, bổ sung]]/[1]!Table32353[[#This Row],[Mức giá theo Quyết định 46/2019/ QĐ-UBND]]</f>
        <v>1.3125</v>
      </c>
      <c r="K1585" s="537"/>
      <c r="L1585" s="537">
        <f>[1]!Table32353[[#This Row],[Giá đất ở điều chỉnh, bổ sung]]/[1]!Table32353[[#This Row],[Mức giá theo Quyết định 46/2019/ QĐ-UBND]]</f>
        <v>1.3125</v>
      </c>
      <c r="M1585" s="538"/>
      <c r="N1585" s="184"/>
      <c r="O1585" s="184"/>
      <c r="P1585" s="539"/>
    </row>
    <row r="1586" spans="1:16" x14ac:dyDescent="0.35">
      <c r="A1586" s="159"/>
      <c r="B1586" s="180">
        <v>11</v>
      </c>
      <c r="C1586" s="534" t="s">
        <v>1921</v>
      </c>
      <c r="D1586" s="535">
        <v>3000</v>
      </c>
      <c r="E1586" s="380">
        <f>[1]!Table32353[[#This Row],[Mức giá theo Quyết định 46/2019/ QĐ-UBND]]*1.1</f>
        <v>3300.0000000000005</v>
      </c>
      <c r="F1586" s="380">
        <f>[1]!Table32353[[#This Row],[Mức giá theo Quyết định 46/2019/ QĐ-UBND]]*1.3</f>
        <v>3900</v>
      </c>
      <c r="G1586" s="127">
        <v>15000</v>
      </c>
      <c r="H1586" s="536">
        <f>ROUND([1]!Table32353[[#This Row],[Mức giá theo Quyết định 46/2019/ QĐ-UBND]]*1.3,-2)</f>
        <v>3900</v>
      </c>
      <c r="I1586" s="536">
        <f>ROUND([1]!Table32353[[#This Row],[Giá đất ở điều chỉnh, bổ sung]]*0.7,0)</f>
        <v>2730</v>
      </c>
      <c r="J1586" s="373">
        <f>[1]!Table32353[[#This Row],[Giá đất ở điều chỉnh, bổ sung]]/[1]!Table32353[[#This Row],[Mức giá theo Quyết định 46/2019/ QĐ-UBND]]</f>
        <v>1.3</v>
      </c>
      <c r="K1586" s="537"/>
      <c r="L1586" s="537">
        <f>[1]!Table32353[[#This Row],[Giá đất ở điều chỉnh, bổ sung]]/[1]!Table32353[[#This Row],[Mức giá theo Quyết định 46/2019/ QĐ-UBND]]</f>
        <v>1.3</v>
      </c>
      <c r="M1586" s="538"/>
      <c r="N1586" s="184"/>
      <c r="O1586" s="184"/>
      <c r="P1586" s="539"/>
    </row>
    <row r="1587" spans="1:16" ht="28" x14ac:dyDescent="0.35">
      <c r="A1587" s="159"/>
      <c r="B1587" s="180">
        <v>12</v>
      </c>
      <c r="C1587" s="534" t="s">
        <v>1922</v>
      </c>
      <c r="D1587" s="535">
        <v>2500</v>
      </c>
      <c r="E1587" s="380">
        <f>[1]!Table32353[[#This Row],[Mức giá theo Quyết định 46/2019/ QĐ-UBND]]*1.1</f>
        <v>2750</v>
      </c>
      <c r="F1587" s="380">
        <f>[1]!Table32353[[#This Row],[Mức giá theo Quyết định 46/2019/ QĐ-UBND]]*1.3</f>
        <v>3250</v>
      </c>
      <c r="G1587" s="127">
        <v>12500</v>
      </c>
      <c r="H1587" s="536">
        <f>ROUND([1]!Table32353[[#This Row],[Mức giá theo Quyết định 46/2019/ QĐ-UBND]]*1.3,-2)</f>
        <v>3300</v>
      </c>
      <c r="I1587" s="536">
        <f>ROUND([1]!Table32353[[#This Row],[Giá đất ở điều chỉnh, bổ sung]]*0.7,0)</f>
        <v>2310</v>
      </c>
      <c r="J1587" s="373">
        <f>[1]!Table32353[[#This Row],[Giá đất ở điều chỉnh, bổ sung]]/[1]!Table32353[[#This Row],[Mức giá theo Quyết định 46/2019/ QĐ-UBND]]</f>
        <v>1.32</v>
      </c>
      <c r="K1587" s="537"/>
      <c r="L1587" s="537">
        <f>[1]!Table32353[[#This Row],[Giá đất ở điều chỉnh, bổ sung]]/[1]!Table32353[[#This Row],[Mức giá theo Quyết định 46/2019/ QĐ-UBND]]</f>
        <v>1.32</v>
      </c>
      <c r="M1587" s="538" t="s">
        <v>6517</v>
      </c>
      <c r="N1587" s="184"/>
      <c r="O1587" s="184"/>
      <c r="P1587" s="539" t="s">
        <v>5438</v>
      </c>
    </row>
    <row r="1588" spans="1:16" ht="31" x14ac:dyDescent="0.35">
      <c r="A1588" s="159"/>
      <c r="B1588" s="180">
        <v>13</v>
      </c>
      <c r="C1588" s="534" t="s">
        <v>5435</v>
      </c>
      <c r="D1588" s="535">
        <v>1600</v>
      </c>
      <c r="E1588" s="380">
        <f>[1]!Table32353[[#This Row],[Mức giá theo Quyết định 46/2019/ QĐ-UBND]]*1.1</f>
        <v>1760.0000000000002</v>
      </c>
      <c r="F1588" s="380">
        <f>[1]!Table32353[[#This Row],[Mức giá theo Quyết định 46/2019/ QĐ-UBND]]*1.3</f>
        <v>2080</v>
      </c>
      <c r="G1588" s="127">
        <v>8000</v>
      </c>
      <c r="H1588" s="536">
        <f>ROUND([1]!Table32353[[#This Row],[Mức giá theo Quyết định 46/2019/ QĐ-UBND]]*1.3,-2)</f>
        <v>2100</v>
      </c>
      <c r="I1588" s="536">
        <f>ROUND([1]!Table32353[[#This Row],[Giá đất ở điều chỉnh, bổ sung]]*0.7,0)</f>
        <v>1470</v>
      </c>
      <c r="J1588" s="373">
        <f>[1]!Table32353[[#This Row],[Giá đất ở điều chỉnh, bổ sung]]/[1]!Table32353[[#This Row],[Mức giá theo Quyết định 46/2019/ QĐ-UBND]]</f>
        <v>1.3125</v>
      </c>
      <c r="K1588" s="537"/>
      <c r="L1588" s="537">
        <f>[1]!Table32353[[#This Row],[Giá đất ở điều chỉnh, bổ sung]]/[1]!Table32353[[#This Row],[Mức giá theo Quyết định 46/2019/ QĐ-UBND]]</f>
        <v>1.3125</v>
      </c>
      <c r="M1588" s="538"/>
      <c r="N1588" s="184"/>
      <c r="O1588" s="184"/>
      <c r="P1588" s="539"/>
    </row>
    <row r="1589" spans="1:16" ht="31" x14ac:dyDescent="0.35">
      <c r="A1589" s="159"/>
      <c r="B1589" s="180">
        <v>14</v>
      </c>
      <c r="C1589" s="534" t="s">
        <v>1923</v>
      </c>
      <c r="D1589" s="535">
        <v>1500</v>
      </c>
      <c r="E1589" s="380">
        <f>[1]!Table32353[[#This Row],[Mức giá theo Quyết định 46/2019/ QĐ-UBND]]*1.1</f>
        <v>1650.0000000000002</v>
      </c>
      <c r="F1589" s="380">
        <f>[1]!Table32353[[#This Row],[Mức giá theo Quyết định 46/2019/ QĐ-UBND]]*1.3</f>
        <v>1950</v>
      </c>
      <c r="G1589" s="127">
        <v>7500</v>
      </c>
      <c r="H1589" s="536">
        <f>ROUND([1]!Table32353[[#This Row],[Mức giá theo Quyết định 46/2019/ QĐ-UBND]]*1.3,-2)</f>
        <v>2000</v>
      </c>
      <c r="I1589" s="536">
        <f>ROUND([1]!Table32353[[#This Row],[Giá đất ở điều chỉnh, bổ sung]]*0.7,0)</f>
        <v>1400</v>
      </c>
      <c r="J1589" s="373">
        <f>[1]!Table32353[[#This Row],[Giá đất ở điều chỉnh, bổ sung]]/[1]!Table32353[[#This Row],[Mức giá theo Quyết định 46/2019/ QĐ-UBND]]</f>
        <v>1.3333333333333333</v>
      </c>
      <c r="K1589" s="537"/>
      <c r="L1589" s="537">
        <f>[1]!Table32353[[#This Row],[Giá đất ở điều chỉnh, bổ sung]]/[1]!Table32353[[#This Row],[Mức giá theo Quyết định 46/2019/ QĐ-UBND]]</f>
        <v>1.3333333333333333</v>
      </c>
      <c r="M1589" s="538"/>
      <c r="N1589" s="184"/>
      <c r="O1589" s="184"/>
      <c r="P1589" s="539"/>
    </row>
    <row r="1590" spans="1:16" ht="31" x14ac:dyDescent="0.35">
      <c r="A1590" s="159"/>
      <c r="B1590" s="180">
        <v>15</v>
      </c>
      <c r="C1590" s="534" t="s">
        <v>1924</v>
      </c>
      <c r="D1590" s="535">
        <v>1400</v>
      </c>
      <c r="E1590" s="380">
        <f>[1]!Table32353[[#This Row],[Mức giá theo Quyết định 46/2019/ QĐ-UBND]]*1.1</f>
        <v>1540.0000000000002</v>
      </c>
      <c r="F1590" s="380">
        <f>[1]!Table32353[[#This Row],[Mức giá theo Quyết định 46/2019/ QĐ-UBND]]*1.3</f>
        <v>1820</v>
      </c>
      <c r="G1590" s="127">
        <v>7000</v>
      </c>
      <c r="H1590" s="536">
        <f>ROUND([1]!Table32353[[#This Row],[Mức giá theo Quyết định 46/2019/ QĐ-UBND]]*1.3,-2)</f>
        <v>1800</v>
      </c>
      <c r="I1590" s="536">
        <f>ROUND([1]!Table32353[[#This Row],[Giá đất ở điều chỉnh, bổ sung]]*0.7,0)</f>
        <v>1260</v>
      </c>
      <c r="J1590" s="373">
        <f>[1]!Table32353[[#This Row],[Giá đất ở điều chỉnh, bổ sung]]/[1]!Table32353[[#This Row],[Mức giá theo Quyết định 46/2019/ QĐ-UBND]]</f>
        <v>1.2857142857142858</v>
      </c>
      <c r="K1590" s="537"/>
      <c r="L1590" s="537">
        <f>[1]!Table32353[[#This Row],[Giá đất ở điều chỉnh, bổ sung]]/[1]!Table32353[[#This Row],[Mức giá theo Quyết định 46/2019/ QĐ-UBND]]</f>
        <v>1.2857142857142858</v>
      </c>
      <c r="M1590" s="538"/>
      <c r="N1590" s="154"/>
      <c r="O1590" s="154"/>
      <c r="P1590" s="539"/>
    </row>
    <row r="1591" spans="1:16" ht="30" x14ac:dyDescent="0.35">
      <c r="A1591" s="159"/>
      <c r="B1591" s="392" t="s">
        <v>1925</v>
      </c>
      <c r="C1591" s="529" t="s">
        <v>1926</v>
      </c>
      <c r="D1591" s="530"/>
      <c r="E1591" s="380">
        <f>[1]!Table32353[[#This Row],[Mức giá theo Quyết định 46/2019/ QĐ-UBND]]*1.1</f>
        <v>0</v>
      </c>
      <c r="F1591" s="380"/>
      <c r="G1591" s="127"/>
      <c r="H1591" s="536"/>
      <c r="I1591" s="536"/>
      <c r="J1591" s="373"/>
      <c r="K1591" s="537"/>
      <c r="L1591" s="537"/>
      <c r="M1591" s="532"/>
      <c r="N1591" s="184"/>
      <c r="O1591" s="184"/>
      <c r="P1591" s="533"/>
    </row>
    <row r="1592" spans="1:16" x14ac:dyDescent="0.35">
      <c r="A1592" s="159"/>
      <c r="B1592" s="180">
        <v>1</v>
      </c>
      <c r="C1592" s="534" t="s">
        <v>1927</v>
      </c>
      <c r="D1592" s="535">
        <v>4800</v>
      </c>
      <c r="E1592" s="380">
        <f>[1]!Table32353[[#This Row],[Mức giá theo Quyết định 46/2019/ QĐ-UBND]]*1.1</f>
        <v>5280</v>
      </c>
      <c r="F1592" s="380">
        <f>[1]!Table32353[[#This Row],[Mức giá theo Quyết định 46/2019/ QĐ-UBND]]*1.3</f>
        <v>6240</v>
      </c>
      <c r="G1592" s="127">
        <v>24000</v>
      </c>
      <c r="H1592" s="536">
        <f>ROUND([1]!Table32353[[#This Row],[Mức giá theo Quyết định 46/2019/ QĐ-UBND]]*1.3,-2)</f>
        <v>6200</v>
      </c>
      <c r="I1592" s="536">
        <f>ROUND([1]!Table32353[[#This Row],[Giá đất ở điều chỉnh, bổ sung]]*0.7,0)</f>
        <v>4340</v>
      </c>
      <c r="J1592" s="373">
        <f>[1]!Table32353[[#This Row],[Giá đất ở điều chỉnh, bổ sung]]/[1]!Table32353[[#This Row],[Mức giá theo Quyết định 46/2019/ QĐ-UBND]]</f>
        <v>1.2916666666666667</v>
      </c>
      <c r="K1592" s="537"/>
      <c r="L1592" s="537">
        <f>[1]!Table32353[[#This Row],[Giá đất ở điều chỉnh, bổ sung]]/[1]!Table32353[[#This Row],[Mức giá theo Quyết định 46/2019/ QĐ-UBND]]</f>
        <v>1.2916666666666667</v>
      </c>
      <c r="M1592" s="538" t="s">
        <v>1928</v>
      </c>
      <c r="N1592" s="184"/>
      <c r="O1592" s="184"/>
      <c r="P1592" s="539" t="s">
        <v>1928</v>
      </c>
    </row>
    <row r="1593" spans="1:16" x14ac:dyDescent="0.35">
      <c r="A1593" s="159"/>
      <c r="B1593" s="180">
        <v>2</v>
      </c>
      <c r="C1593" s="534" t="s">
        <v>1929</v>
      </c>
      <c r="D1593" s="535">
        <v>3600</v>
      </c>
      <c r="E1593" s="380">
        <f>[1]!Table32353[[#This Row],[Mức giá theo Quyết định 46/2019/ QĐ-UBND]]*1.1</f>
        <v>3960.0000000000005</v>
      </c>
      <c r="F1593" s="380">
        <f>[1]!Table32353[[#This Row],[Mức giá theo Quyết định 46/2019/ QĐ-UBND]]*1.3</f>
        <v>4680</v>
      </c>
      <c r="G1593" s="127">
        <v>18000</v>
      </c>
      <c r="H1593" s="536">
        <f>ROUND([1]!Table32353[[#This Row],[Mức giá theo Quyết định 46/2019/ QĐ-UBND]]*1.3,-2)</f>
        <v>4700</v>
      </c>
      <c r="I1593" s="536">
        <f>ROUND([1]!Table32353[[#This Row],[Giá đất ở điều chỉnh, bổ sung]]*0.7,0)</f>
        <v>3290</v>
      </c>
      <c r="J1593" s="373">
        <f>[1]!Table32353[[#This Row],[Giá đất ở điều chỉnh, bổ sung]]/[1]!Table32353[[#This Row],[Mức giá theo Quyết định 46/2019/ QĐ-UBND]]</f>
        <v>1.3055555555555556</v>
      </c>
      <c r="K1593" s="537"/>
      <c r="L1593" s="537">
        <f>[1]!Table32353[[#This Row],[Giá đất ở điều chỉnh, bổ sung]]/[1]!Table32353[[#This Row],[Mức giá theo Quyết định 46/2019/ QĐ-UBND]]</f>
        <v>1.3055555555555556</v>
      </c>
      <c r="M1593" s="538"/>
      <c r="N1593" s="184"/>
      <c r="O1593" s="184"/>
      <c r="P1593" s="539"/>
    </row>
    <row r="1594" spans="1:16" x14ac:dyDescent="0.35">
      <c r="A1594" s="159"/>
      <c r="B1594" s="180">
        <v>3</v>
      </c>
      <c r="C1594" s="534" t="s">
        <v>1930</v>
      </c>
      <c r="D1594" s="535">
        <v>2400</v>
      </c>
      <c r="E1594" s="380">
        <f>[1]!Table32353[[#This Row],[Mức giá theo Quyết định 46/2019/ QĐ-UBND]]*1.1</f>
        <v>2640</v>
      </c>
      <c r="F1594" s="380">
        <f>[1]!Table32353[[#This Row],[Mức giá theo Quyết định 46/2019/ QĐ-UBND]]*1.3</f>
        <v>3120</v>
      </c>
      <c r="G1594" s="127">
        <v>12000</v>
      </c>
      <c r="H1594" s="536">
        <f>ROUND([1]!Table32353[[#This Row],[Mức giá theo Quyết định 46/2019/ QĐ-UBND]]*1.3,-2)</f>
        <v>3100</v>
      </c>
      <c r="I1594" s="536">
        <f>ROUND([1]!Table32353[[#This Row],[Giá đất ở điều chỉnh, bổ sung]]*0.7,0)</f>
        <v>2170</v>
      </c>
      <c r="J1594" s="373">
        <f>[1]!Table32353[[#This Row],[Giá đất ở điều chỉnh, bổ sung]]/[1]!Table32353[[#This Row],[Mức giá theo Quyết định 46/2019/ QĐ-UBND]]</f>
        <v>1.2916666666666667</v>
      </c>
      <c r="K1594" s="537"/>
      <c r="L1594" s="537">
        <f>[1]!Table32353[[#This Row],[Giá đất ở điều chỉnh, bổ sung]]/[1]!Table32353[[#This Row],[Mức giá theo Quyết định 46/2019/ QĐ-UBND]]</f>
        <v>1.2916666666666667</v>
      </c>
      <c r="M1594" s="538"/>
      <c r="N1594" s="154"/>
      <c r="O1594" s="154"/>
      <c r="P1594" s="539"/>
    </row>
    <row r="1595" spans="1:16" x14ac:dyDescent="0.35">
      <c r="A1595" s="159"/>
      <c r="B1595" s="392" t="s">
        <v>1931</v>
      </c>
      <c r="C1595" s="529" t="s">
        <v>1932</v>
      </c>
      <c r="D1595" s="530"/>
      <c r="E1595" s="380">
        <f>[1]!Table32353[[#This Row],[Mức giá theo Quyết định 46/2019/ QĐ-UBND]]*1.1</f>
        <v>0</v>
      </c>
      <c r="F1595" s="380"/>
      <c r="G1595" s="127"/>
      <c r="H1595" s="536"/>
      <c r="I1595" s="536"/>
      <c r="J1595" s="373"/>
      <c r="K1595" s="537"/>
      <c r="L1595" s="537"/>
      <c r="M1595" s="532"/>
      <c r="N1595" s="184"/>
      <c r="O1595" s="184"/>
      <c r="P1595" s="533"/>
    </row>
    <row r="1596" spans="1:16" x14ac:dyDescent="0.35">
      <c r="A1596" s="159"/>
      <c r="B1596" s="366">
        <v>1</v>
      </c>
      <c r="C1596" s="549" t="s">
        <v>1933</v>
      </c>
      <c r="D1596" s="550">
        <v>1100</v>
      </c>
      <c r="E1596" s="380">
        <f>[1]!Table32353[[#This Row],[Mức giá theo Quyết định 46/2019/ QĐ-UBND]]*1.1</f>
        <v>1210</v>
      </c>
      <c r="F1596" s="380">
        <f>[1]!Table32353[[#This Row],[Mức giá theo Quyết định 46/2019/ QĐ-UBND]]*1.3</f>
        <v>1430</v>
      </c>
      <c r="G1596" s="127">
        <v>7700</v>
      </c>
      <c r="H1596" s="536">
        <f>ROUND([1]!Table32353[[#This Row],[Mức giá theo Quyết định 46/2019/ QĐ-UBND]]*1.3,-2)</f>
        <v>1400</v>
      </c>
      <c r="I1596" s="536">
        <f>ROUND([1]!Table32353[[#This Row],[Giá đất ở điều chỉnh, bổ sung]]*0.7,0)</f>
        <v>980</v>
      </c>
      <c r="J1596" s="373">
        <f>[1]!Table32353[[#This Row],[Giá đất ở điều chỉnh, bổ sung]]/[1]!Table32353[[#This Row],[Mức giá theo Quyết định 46/2019/ QĐ-UBND]]</f>
        <v>1.2727272727272727</v>
      </c>
      <c r="K1596" s="537"/>
      <c r="L1596" s="537">
        <f>[1]!Table32353[[#This Row],[Giá đất ở điều chỉnh, bổ sung]]/[1]!Table32353[[#This Row],[Mức giá theo Quyết định 46/2019/ QĐ-UBND]]</f>
        <v>1.2727272727272727</v>
      </c>
      <c r="M1596" s="538"/>
      <c r="N1596" s="184"/>
      <c r="O1596" s="184"/>
      <c r="P1596" s="539"/>
    </row>
    <row r="1597" spans="1:16" x14ac:dyDescent="0.35">
      <c r="A1597" s="159"/>
      <c r="B1597" s="180">
        <v>2</v>
      </c>
      <c r="C1597" s="534" t="s">
        <v>1934</v>
      </c>
      <c r="D1597" s="535">
        <v>800</v>
      </c>
      <c r="E1597" s="380">
        <f>[1]!Table32353[[#This Row],[Mức giá theo Quyết định 46/2019/ QĐ-UBND]]*1.1</f>
        <v>880.00000000000011</v>
      </c>
      <c r="F1597" s="380">
        <f>[1]!Table32353[[#This Row],[Mức giá theo Quyết định 46/2019/ QĐ-UBND]]*1.3</f>
        <v>1040</v>
      </c>
      <c r="G1597" s="127">
        <v>5600</v>
      </c>
      <c r="H1597" s="536">
        <v>1050</v>
      </c>
      <c r="I1597" s="536">
        <f>ROUND([1]!Table32353[[#This Row],[Giá đất ở điều chỉnh, bổ sung]]*0.7,0)</f>
        <v>735</v>
      </c>
      <c r="J1597" s="373">
        <f>[1]!Table32353[[#This Row],[Giá đất ở điều chỉnh, bổ sung]]/[1]!Table32353[[#This Row],[Mức giá theo Quyết định 46/2019/ QĐ-UBND]]</f>
        <v>1.3125</v>
      </c>
      <c r="K1597" s="537"/>
      <c r="L1597" s="537">
        <f>[1]!Table32353[[#This Row],[Giá đất ở điều chỉnh, bổ sung]]/[1]!Table32353[[#This Row],[Mức giá theo Quyết định 46/2019/ QĐ-UBND]]</f>
        <v>1.3125</v>
      </c>
      <c r="M1597" s="538"/>
      <c r="N1597" s="184"/>
      <c r="O1597" s="184"/>
      <c r="P1597" s="539"/>
    </row>
    <row r="1598" spans="1:16" ht="31" x14ac:dyDescent="0.35">
      <c r="A1598" s="159"/>
      <c r="B1598" s="180">
        <v>3</v>
      </c>
      <c r="C1598" s="534" t="s">
        <v>1935</v>
      </c>
      <c r="D1598" s="535">
        <v>800</v>
      </c>
      <c r="E1598" s="380">
        <f>[1]!Table32353[[#This Row],[Mức giá theo Quyết định 46/2019/ QĐ-UBND]]*1.1</f>
        <v>880.00000000000011</v>
      </c>
      <c r="F1598" s="380">
        <f>[1]!Table32353[[#This Row],[Mức giá theo Quyết định 46/2019/ QĐ-UBND]]*1.3</f>
        <v>1040</v>
      </c>
      <c r="G1598" s="127">
        <v>5600</v>
      </c>
      <c r="H1598" s="536">
        <v>1050</v>
      </c>
      <c r="I1598" s="536">
        <f>ROUND([1]!Table32353[[#This Row],[Giá đất ở điều chỉnh, bổ sung]]*0.7,0)</f>
        <v>735</v>
      </c>
      <c r="J1598" s="373">
        <f>[1]!Table32353[[#This Row],[Giá đất ở điều chỉnh, bổ sung]]/[1]!Table32353[[#This Row],[Mức giá theo Quyết định 46/2019/ QĐ-UBND]]</f>
        <v>1.3125</v>
      </c>
      <c r="K1598" s="537"/>
      <c r="L1598" s="537">
        <f>[1]!Table32353[[#This Row],[Giá đất ở điều chỉnh, bổ sung]]/[1]!Table32353[[#This Row],[Mức giá theo Quyết định 46/2019/ QĐ-UBND]]</f>
        <v>1.3125</v>
      </c>
      <c r="M1598" s="538"/>
      <c r="N1598" s="184"/>
      <c r="O1598" s="184"/>
      <c r="P1598" s="539"/>
    </row>
    <row r="1599" spans="1:16" ht="31" x14ac:dyDescent="0.35">
      <c r="A1599" s="159"/>
      <c r="B1599" s="180">
        <v>4</v>
      </c>
      <c r="C1599" s="534" t="s">
        <v>1936</v>
      </c>
      <c r="D1599" s="535">
        <v>800</v>
      </c>
      <c r="E1599" s="380">
        <f>[1]!Table32353[[#This Row],[Mức giá theo Quyết định 46/2019/ QĐ-UBND]]*1.1</f>
        <v>880.00000000000011</v>
      </c>
      <c r="F1599" s="380">
        <f>[1]!Table32353[[#This Row],[Mức giá theo Quyết định 46/2019/ QĐ-UBND]]*1.3</f>
        <v>1040</v>
      </c>
      <c r="G1599" s="127">
        <v>5600</v>
      </c>
      <c r="H1599" s="536">
        <v>1050</v>
      </c>
      <c r="I1599" s="536">
        <f>ROUND([1]!Table32353[[#This Row],[Giá đất ở điều chỉnh, bổ sung]]*0.7,0)</f>
        <v>735</v>
      </c>
      <c r="J1599" s="373">
        <f>[1]!Table32353[[#This Row],[Giá đất ở điều chỉnh, bổ sung]]/[1]!Table32353[[#This Row],[Mức giá theo Quyết định 46/2019/ QĐ-UBND]]</f>
        <v>1.3125</v>
      </c>
      <c r="K1599" s="537"/>
      <c r="L1599" s="537">
        <f>[1]!Table32353[[#This Row],[Giá đất ở điều chỉnh, bổ sung]]/[1]!Table32353[[#This Row],[Mức giá theo Quyết định 46/2019/ QĐ-UBND]]</f>
        <v>1.3125</v>
      </c>
      <c r="M1599" s="538"/>
      <c r="N1599" s="184"/>
      <c r="O1599" s="184"/>
      <c r="P1599" s="539"/>
    </row>
    <row r="1600" spans="1:16" x14ac:dyDescent="0.35">
      <c r="A1600" s="159"/>
      <c r="B1600" s="180">
        <v>5</v>
      </c>
      <c r="C1600" s="534" t="s">
        <v>1937</v>
      </c>
      <c r="D1600" s="535">
        <v>800</v>
      </c>
      <c r="E1600" s="380">
        <f>[1]!Table32353[[#This Row],[Mức giá theo Quyết định 46/2019/ QĐ-UBND]]*1.1</f>
        <v>880.00000000000011</v>
      </c>
      <c r="F1600" s="380">
        <f>[1]!Table32353[[#This Row],[Mức giá theo Quyết định 46/2019/ QĐ-UBND]]*1.3</f>
        <v>1040</v>
      </c>
      <c r="G1600" s="127">
        <v>5600</v>
      </c>
      <c r="H1600" s="536">
        <v>1050</v>
      </c>
      <c r="I1600" s="536">
        <f>ROUND([1]!Table32353[[#This Row],[Giá đất ở điều chỉnh, bổ sung]]*0.7,0)</f>
        <v>735</v>
      </c>
      <c r="J1600" s="373">
        <f>[1]!Table32353[[#This Row],[Giá đất ở điều chỉnh, bổ sung]]/[1]!Table32353[[#This Row],[Mức giá theo Quyết định 46/2019/ QĐ-UBND]]</f>
        <v>1.3125</v>
      </c>
      <c r="K1600" s="537"/>
      <c r="L1600" s="537">
        <f>[1]!Table32353[[#This Row],[Giá đất ở điều chỉnh, bổ sung]]/[1]!Table32353[[#This Row],[Mức giá theo Quyết định 46/2019/ QĐ-UBND]]</f>
        <v>1.3125</v>
      </c>
      <c r="M1600" s="538"/>
      <c r="N1600" s="184"/>
      <c r="O1600" s="184"/>
      <c r="P1600" s="539"/>
    </row>
    <row r="1601" spans="1:16" x14ac:dyDescent="0.35">
      <c r="A1601" s="159"/>
      <c r="B1601" s="180">
        <v>6</v>
      </c>
      <c r="C1601" s="534" t="s">
        <v>1938</v>
      </c>
      <c r="D1601" s="535">
        <v>999.99999999999989</v>
      </c>
      <c r="E1601" s="380">
        <f>[1]!Table32353[[#This Row],[Mức giá theo Quyết định 46/2019/ QĐ-UBND]]*1.1</f>
        <v>1100</v>
      </c>
      <c r="F1601" s="380">
        <f>[1]!Table32353[[#This Row],[Mức giá theo Quyết định 46/2019/ QĐ-UBND]]*1.3</f>
        <v>1300</v>
      </c>
      <c r="G1601" s="127">
        <v>7000</v>
      </c>
      <c r="H1601" s="536">
        <f>ROUND([1]!Table32353[[#This Row],[Mức giá theo Quyết định 46/2019/ QĐ-UBND]]*1.3,-2)</f>
        <v>1300</v>
      </c>
      <c r="I1601" s="536">
        <f>ROUND([1]!Table32353[[#This Row],[Giá đất ở điều chỉnh, bổ sung]]*0.7,0)</f>
        <v>910</v>
      </c>
      <c r="J1601" s="373">
        <f>[1]!Table32353[[#This Row],[Giá đất ở điều chỉnh, bổ sung]]/[1]!Table32353[[#This Row],[Mức giá theo Quyết định 46/2019/ QĐ-UBND]]</f>
        <v>1.3</v>
      </c>
      <c r="K1601" s="537"/>
      <c r="L1601" s="537">
        <f>[1]!Table32353[[#This Row],[Giá đất ở điều chỉnh, bổ sung]]/[1]!Table32353[[#This Row],[Mức giá theo Quyết định 46/2019/ QĐ-UBND]]</f>
        <v>1.3</v>
      </c>
      <c r="M1601" s="538"/>
      <c r="N1601" s="154"/>
      <c r="O1601" s="154"/>
      <c r="P1601" s="539"/>
    </row>
    <row r="1602" spans="1:16" x14ac:dyDescent="0.35">
      <c r="A1602" s="159"/>
      <c r="B1602" s="392" t="s">
        <v>1939</v>
      </c>
      <c r="C1602" s="529" t="s">
        <v>1940</v>
      </c>
      <c r="D1602" s="530"/>
      <c r="E1602" s="380">
        <f>[1]!Table32353[[#This Row],[Mức giá theo Quyết định 46/2019/ QĐ-UBND]]*1.1</f>
        <v>0</v>
      </c>
      <c r="F1602" s="380"/>
      <c r="G1602" s="127"/>
      <c r="H1602" s="536"/>
      <c r="I1602" s="536"/>
      <c r="J1602" s="373"/>
      <c r="K1602" s="537"/>
      <c r="L1602" s="537"/>
      <c r="M1602" s="532"/>
      <c r="N1602" s="184"/>
      <c r="O1602" s="184"/>
      <c r="P1602" s="533"/>
    </row>
    <row r="1603" spans="1:16" ht="31" x14ac:dyDescent="0.35">
      <c r="A1603" s="159"/>
      <c r="B1603" s="180">
        <v>1</v>
      </c>
      <c r="C1603" s="534" t="s">
        <v>1941</v>
      </c>
      <c r="D1603" s="535">
        <v>1100</v>
      </c>
      <c r="E1603" s="380">
        <f>[1]!Table32353[[#This Row],[Mức giá theo Quyết định 46/2019/ QĐ-UBND]]*1.1</f>
        <v>1210</v>
      </c>
      <c r="F1603" s="380">
        <f>[1]!Table32353[[#This Row],[Mức giá theo Quyết định 46/2019/ QĐ-UBND]]*1.3</f>
        <v>1430</v>
      </c>
      <c r="G1603" s="127">
        <v>7700</v>
      </c>
      <c r="H1603" s="536">
        <f>ROUND([1]!Table32353[[#This Row],[Mức giá theo Quyết định 46/2019/ QĐ-UBND]]*1.3,-2)</f>
        <v>1400</v>
      </c>
      <c r="I1603" s="536">
        <f>ROUND([1]!Table32353[[#This Row],[Giá đất ở điều chỉnh, bổ sung]]*0.7,0)</f>
        <v>980</v>
      </c>
      <c r="J1603" s="373">
        <f>[1]!Table32353[[#This Row],[Giá đất ở điều chỉnh, bổ sung]]/[1]!Table32353[[#This Row],[Mức giá theo Quyết định 46/2019/ QĐ-UBND]]</f>
        <v>1.2727272727272727</v>
      </c>
      <c r="K1603" s="537"/>
      <c r="L1603" s="537">
        <f>[1]!Table32353[[#This Row],[Giá đất ở điều chỉnh, bổ sung]]/[1]!Table32353[[#This Row],[Mức giá theo Quyết định 46/2019/ QĐ-UBND]]</f>
        <v>1.2727272727272727</v>
      </c>
      <c r="M1603" s="538"/>
      <c r="N1603" s="184"/>
      <c r="O1603" s="184"/>
      <c r="P1603" s="539"/>
    </row>
    <row r="1604" spans="1:16" ht="46.5" x14ac:dyDescent="0.35">
      <c r="A1604" s="159"/>
      <c r="B1604" s="180">
        <v>2</v>
      </c>
      <c r="C1604" s="534" t="s">
        <v>1942</v>
      </c>
      <c r="D1604" s="535">
        <v>999.99999999999989</v>
      </c>
      <c r="E1604" s="380">
        <f>[1]!Table32353[[#This Row],[Mức giá theo Quyết định 46/2019/ QĐ-UBND]]*1.1</f>
        <v>1100</v>
      </c>
      <c r="F1604" s="380">
        <f>[1]!Table32353[[#This Row],[Mức giá theo Quyết định 46/2019/ QĐ-UBND]]*1.3</f>
        <v>1300</v>
      </c>
      <c r="G1604" s="127">
        <v>7000</v>
      </c>
      <c r="H1604" s="536">
        <f>ROUND([1]!Table32353[[#This Row],[Mức giá theo Quyết định 46/2019/ QĐ-UBND]]*1.3,-2)</f>
        <v>1300</v>
      </c>
      <c r="I1604" s="536">
        <f>ROUND([1]!Table32353[[#This Row],[Giá đất ở điều chỉnh, bổ sung]]*0.7,0)</f>
        <v>910</v>
      </c>
      <c r="J1604" s="373">
        <f>[1]!Table32353[[#This Row],[Giá đất ở điều chỉnh, bổ sung]]/[1]!Table32353[[#This Row],[Mức giá theo Quyết định 46/2019/ QĐ-UBND]]</f>
        <v>1.3</v>
      </c>
      <c r="K1604" s="537"/>
      <c r="L1604" s="537">
        <f>[1]!Table32353[[#This Row],[Giá đất ở điều chỉnh, bổ sung]]/[1]!Table32353[[#This Row],[Mức giá theo Quyết định 46/2019/ QĐ-UBND]]</f>
        <v>1.3</v>
      </c>
      <c r="M1604" s="538"/>
      <c r="N1604" s="184"/>
      <c r="O1604" s="184"/>
      <c r="P1604" s="539"/>
    </row>
    <row r="1605" spans="1:16" x14ac:dyDescent="0.35">
      <c r="A1605" s="159"/>
      <c r="B1605" s="180">
        <v>3</v>
      </c>
      <c r="C1605" s="534" t="s">
        <v>1943</v>
      </c>
      <c r="D1605" s="535">
        <v>800</v>
      </c>
      <c r="E1605" s="380">
        <f>[1]!Table32353[[#This Row],[Mức giá theo Quyết định 46/2019/ QĐ-UBND]]*1.1</f>
        <v>880.00000000000011</v>
      </c>
      <c r="F1605" s="380">
        <f>[1]!Table32353[[#This Row],[Mức giá theo Quyết định 46/2019/ QĐ-UBND]]*1.3</f>
        <v>1040</v>
      </c>
      <c r="G1605" s="127">
        <v>5600</v>
      </c>
      <c r="H1605" s="536">
        <v>1050</v>
      </c>
      <c r="I1605" s="536">
        <f>ROUND([1]!Table32353[[#This Row],[Giá đất ở điều chỉnh, bổ sung]]*0.7,0)</f>
        <v>735</v>
      </c>
      <c r="J1605" s="373">
        <f>[1]!Table32353[[#This Row],[Giá đất ở điều chỉnh, bổ sung]]/[1]!Table32353[[#This Row],[Mức giá theo Quyết định 46/2019/ QĐ-UBND]]</f>
        <v>1.3125</v>
      </c>
      <c r="K1605" s="537"/>
      <c r="L1605" s="537">
        <f>[1]!Table32353[[#This Row],[Giá đất ở điều chỉnh, bổ sung]]/[1]!Table32353[[#This Row],[Mức giá theo Quyết định 46/2019/ QĐ-UBND]]</f>
        <v>1.3125</v>
      </c>
      <c r="M1605" s="538"/>
      <c r="N1605" s="184"/>
      <c r="O1605" s="184"/>
      <c r="P1605" s="539"/>
    </row>
    <row r="1606" spans="1:16" ht="31" x14ac:dyDescent="0.35">
      <c r="A1606" s="159"/>
      <c r="B1606" s="180">
        <v>4</v>
      </c>
      <c r="C1606" s="534" t="s">
        <v>1944</v>
      </c>
      <c r="D1606" s="535">
        <v>800</v>
      </c>
      <c r="E1606" s="380">
        <f>[1]!Table32353[[#This Row],[Mức giá theo Quyết định 46/2019/ QĐ-UBND]]*1.1</f>
        <v>880.00000000000011</v>
      </c>
      <c r="F1606" s="380">
        <f>[1]!Table32353[[#This Row],[Mức giá theo Quyết định 46/2019/ QĐ-UBND]]*1.3</f>
        <v>1040</v>
      </c>
      <c r="G1606" s="127">
        <v>5600</v>
      </c>
      <c r="H1606" s="536">
        <v>1050</v>
      </c>
      <c r="I1606" s="536">
        <f>ROUND([1]!Table32353[[#This Row],[Giá đất ở điều chỉnh, bổ sung]]*0.7,0)</f>
        <v>735</v>
      </c>
      <c r="J1606" s="373">
        <f>[1]!Table32353[[#This Row],[Giá đất ở điều chỉnh, bổ sung]]/[1]!Table32353[[#This Row],[Mức giá theo Quyết định 46/2019/ QĐ-UBND]]</f>
        <v>1.3125</v>
      </c>
      <c r="K1606" s="537"/>
      <c r="L1606" s="537">
        <f>[1]!Table32353[[#This Row],[Giá đất ở điều chỉnh, bổ sung]]/[1]!Table32353[[#This Row],[Mức giá theo Quyết định 46/2019/ QĐ-UBND]]</f>
        <v>1.3125</v>
      </c>
      <c r="M1606" s="538"/>
      <c r="N1606" s="184"/>
      <c r="O1606" s="184"/>
      <c r="P1606" s="539"/>
    </row>
    <row r="1607" spans="1:16" x14ac:dyDescent="0.35">
      <c r="A1607" s="159"/>
      <c r="B1607" s="180">
        <v>5</v>
      </c>
      <c r="C1607" s="534" t="s">
        <v>1945</v>
      </c>
      <c r="D1607" s="535">
        <v>800</v>
      </c>
      <c r="E1607" s="380">
        <f>[1]!Table32353[[#This Row],[Mức giá theo Quyết định 46/2019/ QĐ-UBND]]*1.1</f>
        <v>880.00000000000011</v>
      </c>
      <c r="F1607" s="380">
        <f>[1]!Table32353[[#This Row],[Mức giá theo Quyết định 46/2019/ QĐ-UBND]]*1.3</f>
        <v>1040</v>
      </c>
      <c r="G1607" s="127">
        <v>5600</v>
      </c>
      <c r="H1607" s="536">
        <v>1050</v>
      </c>
      <c r="I1607" s="536">
        <f>ROUND([1]!Table32353[[#This Row],[Giá đất ở điều chỉnh, bổ sung]]*0.7,0)</f>
        <v>735</v>
      </c>
      <c r="J1607" s="373">
        <f>[1]!Table32353[[#This Row],[Giá đất ở điều chỉnh, bổ sung]]/[1]!Table32353[[#This Row],[Mức giá theo Quyết định 46/2019/ QĐ-UBND]]</f>
        <v>1.3125</v>
      </c>
      <c r="K1607" s="537"/>
      <c r="L1607" s="537">
        <f>[1]!Table32353[[#This Row],[Giá đất ở điều chỉnh, bổ sung]]/[1]!Table32353[[#This Row],[Mức giá theo Quyết định 46/2019/ QĐ-UBND]]</f>
        <v>1.3125</v>
      </c>
      <c r="M1607" s="538"/>
      <c r="N1607" s="184"/>
      <c r="O1607" s="184"/>
      <c r="P1607" s="539"/>
    </row>
    <row r="1608" spans="1:16" x14ac:dyDescent="0.35">
      <c r="A1608" s="159"/>
      <c r="B1608" s="180">
        <v>6</v>
      </c>
      <c r="C1608" s="534" t="s">
        <v>1946</v>
      </c>
      <c r="D1608" s="535">
        <v>800</v>
      </c>
      <c r="E1608" s="380">
        <f>[1]!Table32353[[#This Row],[Mức giá theo Quyết định 46/2019/ QĐ-UBND]]*1.1</f>
        <v>880.00000000000011</v>
      </c>
      <c r="F1608" s="380">
        <f>[1]!Table32353[[#This Row],[Mức giá theo Quyết định 46/2019/ QĐ-UBND]]*1.3</f>
        <v>1040</v>
      </c>
      <c r="G1608" s="127">
        <v>5600</v>
      </c>
      <c r="H1608" s="536">
        <v>1050</v>
      </c>
      <c r="I1608" s="536">
        <f>ROUND([1]!Table32353[[#This Row],[Giá đất ở điều chỉnh, bổ sung]]*0.7,0)</f>
        <v>735</v>
      </c>
      <c r="J1608" s="373">
        <f>[1]!Table32353[[#This Row],[Giá đất ở điều chỉnh, bổ sung]]/[1]!Table32353[[#This Row],[Mức giá theo Quyết định 46/2019/ QĐ-UBND]]</f>
        <v>1.3125</v>
      </c>
      <c r="K1608" s="537"/>
      <c r="L1608" s="537">
        <f>[1]!Table32353[[#This Row],[Giá đất ở điều chỉnh, bổ sung]]/[1]!Table32353[[#This Row],[Mức giá theo Quyết định 46/2019/ QĐ-UBND]]</f>
        <v>1.3125</v>
      </c>
      <c r="M1608" s="538"/>
      <c r="N1608" s="184"/>
      <c r="O1608" s="184"/>
      <c r="P1608" s="539"/>
    </row>
    <row r="1609" spans="1:16" x14ac:dyDescent="0.35">
      <c r="A1609" s="159"/>
      <c r="B1609" s="180">
        <v>7</v>
      </c>
      <c r="C1609" s="534" t="s">
        <v>1947</v>
      </c>
      <c r="D1609" s="535">
        <v>800</v>
      </c>
      <c r="E1609" s="380">
        <f>[1]!Table32353[[#This Row],[Mức giá theo Quyết định 46/2019/ QĐ-UBND]]*1.1</f>
        <v>880.00000000000011</v>
      </c>
      <c r="F1609" s="380">
        <f>[1]!Table32353[[#This Row],[Mức giá theo Quyết định 46/2019/ QĐ-UBND]]*1.3</f>
        <v>1040</v>
      </c>
      <c r="G1609" s="127">
        <v>5600</v>
      </c>
      <c r="H1609" s="536">
        <v>1050</v>
      </c>
      <c r="I1609" s="536">
        <f>ROUND([1]!Table32353[[#This Row],[Giá đất ở điều chỉnh, bổ sung]]*0.7,0)</f>
        <v>735</v>
      </c>
      <c r="J1609" s="373">
        <f>[1]!Table32353[[#This Row],[Giá đất ở điều chỉnh, bổ sung]]/[1]!Table32353[[#This Row],[Mức giá theo Quyết định 46/2019/ QĐ-UBND]]</f>
        <v>1.3125</v>
      </c>
      <c r="K1609" s="537"/>
      <c r="L1609" s="537">
        <f>[1]!Table32353[[#This Row],[Giá đất ở điều chỉnh, bổ sung]]/[1]!Table32353[[#This Row],[Mức giá theo Quyết định 46/2019/ QĐ-UBND]]</f>
        <v>1.3125</v>
      </c>
      <c r="M1609" s="538"/>
      <c r="N1609" s="184"/>
      <c r="O1609" s="184"/>
      <c r="P1609" s="539"/>
    </row>
    <row r="1610" spans="1:16" ht="31" x14ac:dyDescent="0.35">
      <c r="A1610" s="159"/>
      <c r="B1610" s="180">
        <v>8</v>
      </c>
      <c r="C1610" s="534" t="s">
        <v>1948</v>
      </c>
      <c r="D1610" s="535">
        <v>800</v>
      </c>
      <c r="E1610" s="380">
        <f>[1]!Table32353[[#This Row],[Mức giá theo Quyết định 46/2019/ QĐ-UBND]]*1.1</f>
        <v>880.00000000000011</v>
      </c>
      <c r="F1610" s="380">
        <f>[1]!Table32353[[#This Row],[Mức giá theo Quyết định 46/2019/ QĐ-UBND]]*1.3</f>
        <v>1040</v>
      </c>
      <c r="G1610" s="127">
        <v>5600</v>
      </c>
      <c r="H1610" s="536">
        <v>1050</v>
      </c>
      <c r="I1610" s="536">
        <f>ROUND([1]!Table32353[[#This Row],[Giá đất ở điều chỉnh, bổ sung]]*0.7,0)</f>
        <v>735</v>
      </c>
      <c r="J1610" s="373">
        <f>[1]!Table32353[[#This Row],[Giá đất ở điều chỉnh, bổ sung]]/[1]!Table32353[[#This Row],[Mức giá theo Quyết định 46/2019/ QĐ-UBND]]</f>
        <v>1.3125</v>
      </c>
      <c r="K1610" s="537"/>
      <c r="L1610" s="537">
        <f>[1]!Table32353[[#This Row],[Giá đất ở điều chỉnh, bổ sung]]/[1]!Table32353[[#This Row],[Mức giá theo Quyết định 46/2019/ QĐ-UBND]]</f>
        <v>1.3125</v>
      </c>
      <c r="M1610" s="538"/>
      <c r="N1610" s="154"/>
      <c r="O1610" s="154"/>
      <c r="P1610" s="539"/>
    </row>
    <row r="1611" spans="1:16" x14ac:dyDescent="0.35">
      <c r="A1611" s="159"/>
      <c r="B1611" s="392" t="s">
        <v>1949</v>
      </c>
      <c r="C1611" s="529" t="s">
        <v>1950</v>
      </c>
      <c r="D1611" s="530"/>
      <c r="E1611" s="380">
        <f>[1]!Table32353[[#This Row],[Mức giá theo Quyết định 46/2019/ QĐ-UBND]]*1.1</f>
        <v>0</v>
      </c>
      <c r="F1611" s="380"/>
      <c r="G1611" s="127"/>
      <c r="H1611" s="536"/>
      <c r="I1611" s="536"/>
      <c r="J1611" s="373"/>
      <c r="K1611" s="537"/>
      <c r="L1611" s="537"/>
      <c r="M1611" s="532"/>
      <c r="N1611" s="184"/>
      <c r="O1611" s="184"/>
      <c r="P1611" s="533"/>
    </row>
    <row r="1612" spans="1:16" x14ac:dyDescent="0.35">
      <c r="A1612" s="159"/>
      <c r="B1612" s="180">
        <v>1</v>
      </c>
      <c r="C1612" s="534" t="s">
        <v>1951</v>
      </c>
      <c r="D1612" s="535"/>
      <c r="E1612" s="380">
        <f>[1]!Table32353[[#This Row],[Mức giá theo Quyết định 46/2019/ QĐ-UBND]]*1.1</f>
        <v>0</v>
      </c>
      <c r="F1612" s="380"/>
      <c r="G1612" s="127"/>
      <c r="H1612" s="536"/>
      <c r="I1612" s="536"/>
      <c r="J1612" s="373"/>
      <c r="K1612" s="537"/>
      <c r="L1612" s="537"/>
      <c r="M1612" s="538"/>
      <c r="N1612" s="184"/>
      <c r="O1612" s="184"/>
      <c r="P1612" s="539"/>
    </row>
    <row r="1613" spans="1:16" ht="31" x14ac:dyDescent="0.35">
      <c r="A1613" s="159"/>
      <c r="B1613" s="180" t="s">
        <v>67</v>
      </c>
      <c r="C1613" s="534" t="s">
        <v>1952</v>
      </c>
      <c r="D1613" s="535">
        <v>800</v>
      </c>
      <c r="E1613" s="380">
        <f>[1]!Table32353[[#This Row],[Mức giá theo Quyết định 46/2019/ QĐ-UBND]]*1.1</f>
        <v>880.00000000000011</v>
      </c>
      <c r="F1613" s="380">
        <f>[1]!Table32353[[#This Row],[Mức giá theo Quyết định 46/2019/ QĐ-UBND]]*1.3</f>
        <v>1040</v>
      </c>
      <c r="G1613" s="127">
        <v>4800</v>
      </c>
      <c r="H1613" s="536">
        <v>1050</v>
      </c>
      <c r="I1613" s="536">
        <f>ROUND([1]!Table32353[[#This Row],[Giá đất ở điều chỉnh, bổ sung]]*0.7,0)</f>
        <v>735</v>
      </c>
      <c r="J1613" s="373">
        <f>[1]!Table32353[[#This Row],[Giá đất ở điều chỉnh, bổ sung]]/[1]!Table32353[[#This Row],[Mức giá theo Quyết định 46/2019/ QĐ-UBND]]</f>
        <v>1.3125</v>
      </c>
      <c r="K1613" s="537"/>
      <c r="L1613" s="537">
        <f>[1]!Table32353[[#This Row],[Giá đất ở điều chỉnh, bổ sung]]/[1]!Table32353[[#This Row],[Mức giá theo Quyết định 46/2019/ QĐ-UBND]]</f>
        <v>1.3125</v>
      </c>
      <c r="M1613" s="538"/>
      <c r="N1613" s="184"/>
      <c r="O1613" s="184"/>
      <c r="P1613" s="539"/>
    </row>
    <row r="1614" spans="1:16" ht="31" x14ac:dyDescent="0.35">
      <c r="A1614" s="159"/>
      <c r="B1614" s="180" t="s">
        <v>69</v>
      </c>
      <c r="C1614" s="534" t="s">
        <v>1953</v>
      </c>
      <c r="D1614" s="535">
        <v>1100</v>
      </c>
      <c r="E1614" s="380">
        <f>[1]!Table32353[[#This Row],[Mức giá theo Quyết định 46/2019/ QĐ-UBND]]*1.1</f>
        <v>1210</v>
      </c>
      <c r="F1614" s="380">
        <f>[1]!Table32353[[#This Row],[Mức giá theo Quyết định 46/2019/ QĐ-UBND]]*1.3</f>
        <v>1430</v>
      </c>
      <c r="G1614" s="127">
        <v>6600</v>
      </c>
      <c r="H1614" s="536">
        <f>ROUND([1]!Table32353[[#This Row],[Mức giá theo Quyết định 46/2019/ QĐ-UBND]]*1.3,-2)</f>
        <v>1400</v>
      </c>
      <c r="I1614" s="536">
        <f>ROUND([1]!Table32353[[#This Row],[Giá đất ở điều chỉnh, bổ sung]]*0.7,0)</f>
        <v>980</v>
      </c>
      <c r="J1614" s="373">
        <f>[1]!Table32353[[#This Row],[Giá đất ở điều chỉnh, bổ sung]]/[1]!Table32353[[#This Row],[Mức giá theo Quyết định 46/2019/ QĐ-UBND]]</f>
        <v>1.2727272727272727</v>
      </c>
      <c r="K1614" s="537"/>
      <c r="L1614" s="537">
        <f>[1]!Table32353[[#This Row],[Giá đất ở điều chỉnh, bổ sung]]/[1]!Table32353[[#This Row],[Mức giá theo Quyết định 46/2019/ QĐ-UBND]]</f>
        <v>1.2727272727272727</v>
      </c>
      <c r="M1614" s="538"/>
      <c r="N1614" s="184"/>
      <c r="O1614" s="184"/>
      <c r="P1614" s="539"/>
    </row>
    <row r="1615" spans="1:16" x14ac:dyDescent="0.35">
      <c r="A1615" s="159"/>
      <c r="B1615" s="180" t="s">
        <v>71</v>
      </c>
      <c r="C1615" s="534" t="s">
        <v>1954</v>
      </c>
      <c r="D1615" s="535">
        <v>1400</v>
      </c>
      <c r="E1615" s="380">
        <f>[1]!Table32353[[#This Row],[Mức giá theo Quyết định 46/2019/ QĐ-UBND]]*1.1</f>
        <v>1540.0000000000002</v>
      </c>
      <c r="F1615" s="380">
        <f>[1]!Table32353[[#This Row],[Mức giá theo Quyết định 46/2019/ QĐ-UBND]]*1.3</f>
        <v>1820</v>
      </c>
      <c r="G1615" s="127">
        <v>8400</v>
      </c>
      <c r="H1615" s="536">
        <f>ROUND([1]!Table32353[[#This Row],[Mức giá theo Quyết định 46/2019/ QĐ-UBND]]*1.3,-2)</f>
        <v>1800</v>
      </c>
      <c r="I1615" s="536">
        <f>ROUND([1]!Table32353[[#This Row],[Giá đất ở điều chỉnh, bổ sung]]*0.7,0)</f>
        <v>1260</v>
      </c>
      <c r="J1615" s="373">
        <f>[1]!Table32353[[#This Row],[Giá đất ở điều chỉnh, bổ sung]]/[1]!Table32353[[#This Row],[Mức giá theo Quyết định 46/2019/ QĐ-UBND]]</f>
        <v>1.2857142857142858</v>
      </c>
      <c r="K1615" s="537"/>
      <c r="L1615" s="537">
        <f>[1]!Table32353[[#This Row],[Giá đất ở điều chỉnh, bổ sung]]/[1]!Table32353[[#This Row],[Mức giá theo Quyết định 46/2019/ QĐ-UBND]]</f>
        <v>1.2857142857142858</v>
      </c>
      <c r="M1615" s="538"/>
      <c r="N1615" s="184"/>
      <c r="O1615" s="184"/>
      <c r="P1615" s="539"/>
    </row>
    <row r="1616" spans="1:16" x14ac:dyDescent="0.35">
      <c r="A1616" s="159"/>
      <c r="B1616" s="180" t="s">
        <v>389</v>
      </c>
      <c r="C1616" s="534" t="s">
        <v>1955</v>
      </c>
      <c r="D1616" s="535">
        <v>800</v>
      </c>
      <c r="E1616" s="380">
        <f>[1]!Table32353[[#This Row],[Mức giá theo Quyết định 46/2019/ QĐ-UBND]]*1.1</f>
        <v>880.00000000000011</v>
      </c>
      <c r="F1616" s="380">
        <f>[1]!Table32353[[#This Row],[Mức giá theo Quyết định 46/2019/ QĐ-UBND]]*1.3</f>
        <v>1040</v>
      </c>
      <c r="G1616" s="127">
        <v>4800</v>
      </c>
      <c r="H1616" s="536">
        <v>1050</v>
      </c>
      <c r="I1616" s="536">
        <f>ROUND([1]!Table32353[[#This Row],[Giá đất ở điều chỉnh, bổ sung]]*0.7,0)</f>
        <v>735</v>
      </c>
      <c r="J1616" s="373">
        <f>[1]!Table32353[[#This Row],[Giá đất ở điều chỉnh, bổ sung]]/[1]!Table32353[[#This Row],[Mức giá theo Quyết định 46/2019/ QĐ-UBND]]</f>
        <v>1.3125</v>
      </c>
      <c r="K1616" s="537"/>
      <c r="L1616" s="537">
        <f>[1]!Table32353[[#This Row],[Giá đất ở điều chỉnh, bổ sung]]/[1]!Table32353[[#This Row],[Mức giá theo Quyết định 46/2019/ QĐ-UBND]]</f>
        <v>1.3125</v>
      </c>
      <c r="M1616" s="538"/>
      <c r="N1616" s="184"/>
      <c r="O1616" s="184"/>
      <c r="P1616" s="539"/>
    </row>
    <row r="1617" spans="1:16" ht="31" x14ac:dyDescent="0.35">
      <c r="A1617" s="159"/>
      <c r="B1617" s="180">
        <v>2</v>
      </c>
      <c r="C1617" s="534" t="s">
        <v>1956</v>
      </c>
      <c r="D1617" s="535">
        <v>800</v>
      </c>
      <c r="E1617" s="380">
        <f>[1]!Table32353[[#This Row],[Mức giá theo Quyết định 46/2019/ QĐ-UBND]]*1.1</f>
        <v>880.00000000000011</v>
      </c>
      <c r="F1617" s="380">
        <f>[1]!Table32353[[#This Row],[Mức giá theo Quyết định 46/2019/ QĐ-UBND]]*1.3</f>
        <v>1040</v>
      </c>
      <c r="G1617" s="127">
        <v>4800</v>
      </c>
      <c r="H1617" s="536">
        <v>1050</v>
      </c>
      <c r="I1617" s="536">
        <f>ROUND([1]!Table32353[[#This Row],[Giá đất ở điều chỉnh, bổ sung]]*0.7,0)</f>
        <v>735</v>
      </c>
      <c r="J1617" s="373">
        <f>[1]!Table32353[[#This Row],[Giá đất ở điều chỉnh, bổ sung]]/[1]!Table32353[[#This Row],[Mức giá theo Quyết định 46/2019/ QĐ-UBND]]</f>
        <v>1.3125</v>
      </c>
      <c r="K1617" s="537"/>
      <c r="L1617" s="537">
        <f>[1]!Table32353[[#This Row],[Giá đất ở điều chỉnh, bổ sung]]/[1]!Table32353[[#This Row],[Mức giá theo Quyết định 46/2019/ QĐ-UBND]]</f>
        <v>1.3125</v>
      </c>
      <c r="M1617" s="538"/>
      <c r="N1617" s="184"/>
      <c r="O1617" s="184"/>
      <c r="P1617" s="539"/>
    </row>
    <row r="1618" spans="1:16" ht="31" x14ac:dyDescent="0.35">
      <c r="A1618" s="159"/>
      <c r="B1618" s="180">
        <v>3</v>
      </c>
      <c r="C1618" s="534" t="s">
        <v>1957</v>
      </c>
      <c r="D1618" s="535">
        <v>900</v>
      </c>
      <c r="E1618" s="380">
        <f>[1]!Table32353[[#This Row],[Mức giá theo Quyết định 46/2019/ QĐ-UBND]]*1.1</f>
        <v>990.00000000000011</v>
      </c>
      <c r="F1618" s="380">
        <f>[1]!Table32353[[#This Row],[Mức giá theo Quyết định 46/2019/ QĐ-UBND]]*1.3</f>
        <v>1170</v>
      </c>
      <c r="G1618" s="127">
        <v>5400</v>
      </c>
      <c r="H1618" s="536">
        <f>ROUND([1]!Table32353[[#This Row],[Mức giá theo Quyết định 46/2019/ QĐ-UBND]]*1.3,-2)</f>
        <v>1200</v>
      </c>
      <c r="I1618" s="536">
        <f>ROUND([1]!Table32353[[#This Row],[Giá đất ở điều chỉnh, bổ sung]]*0.7,0)</f>
        <v>840</v>
      </c>
      <c r="J1618" s="373">
        <f>[1]!Table32353[[#This Row],[Giá đất ở điều chỉnh, bổ sung]]/[1]!Table32353[[#This Row],[Mức giá theo Quyết định 46/2019/ QĐ-UBND]]</f>
        <v>1.3333333333333333</v>
      </c>
      <c r="K1618" s="537"/>
      <c r="L1618" s="537">
        <f>[1]!Table32353[[#This Row],[Giá đất ở điều chỉnh, bổ sung]]/[1]!Table32353[[#This Row],[Mức giá theo Quyết định 46/2019/ QĐ-UBND]]</f>
        <v>1.3333333333333333</v>
      </c>
      <c r="M1618" s="538"/>
      <c r="N1618" s="184"/>
      <c r="O1618" s="184"/>
      <c r="P1618" s="539"/>
    </row>
    <row r="1619" spans="1:16" x14ac:dyDescent="0.35">
      <c r="A1619" s="159"/>
      <c r="B1619" s="180">
        <v>4</v>
      </c>
      <c r="C1619" s="534" t="s">
        <v>1958</v>
      </c>
      <c r="D1619" s="535">
        <v>800</v>
      </c>
      <c r="E1619" s="380">
        <f>[1]!Table32353[[#This Row],[Mức giá theo Quyết định 46/2019/ QĐ-UBND]]*1.1</f>
        <v>880.00000000000011</v>
      </c>
      <c r="F1619" s="380">
        <f>[1]!Table32353[[#This Row],[Mức giá theo Quyết định 46/2019/ QĐ-UBND]]*1.3</f>
        <v>1040</v>
      </c>
      <c r="G1619" s="127">
        <v>4800</v>
      </c>
      <c r="H1619" s="536">
        <v>1050</v>
      </c>
      <c r="I1619" s="536">
        <f>ROUND([1]!Table32353[[#This Row],[Giá đất ở điều chỉnh, bổ sung]]*0.7,0)</f>
        <v>735</v>
      </c>
      <c r="J1619" s="373">
        <f>[1]!Table32353[[#This Row],[Giá đất ở điều chỉnh, bổ sung]]/[1]!Table32353[[#This Row],[Mức giá theo Quyết định 46/2019/ QĐ-UBND]]</f>
        <v>1.3125</v>
      </c>
      <c r="K1619" s="537"/>
      <c r="L1619" s="537">
        <f>[1]!Table32353[[#This Row],[Giá đất ở điều chỉnh, bổ sung]]/[1]!Table32353[[#This Row],[Mức giá theo Quyết định 46/2019/ QĐ-UBND]]</f>
        <v>1.3125</v>
      </c>
      <c r="M1619" s="538"/>
      <c r="N1619" s="184"/>
      <c r="O1619" s="184"/>
      <c r="P1619" s="539"/>
    </row>
    <row r="1620" spans="1:16" ht="42" x14ac:dyDescent="0.35">
      <c r="A1620" s="159"/>
      <c r="B1620" s="180">
        <v>5</v>
      </c>
      <c r="C1620" s="534" t="s">
        <v>1959</v>
      </c>
      <c r="D1620" s="535">
        <v>800</v>
      </c>
      <c r="E1620" s="380">
        <f>[1]!Table32353[[#This Row],[Mức giá theo Quyết định 46/2019/ QĐ-UBND]]*1.1</f>
        <v>880.00000000000011</v>
      </c>
      <c r="F1620" s="380">
        <f>[1]!Table32353[[#This Row],[Mức giá theo Quyết định 46/2019/ QĐ-UBND]]*1.3</f>
        <v>1040</v>
      </c>
      <c r="G1620" s="127">
        <v>4800</v>
      </c>
      <c r="H1620" s="536">
        <v>1050</v>
      </c>
      <c r="I1620" s="536">
        <f>ROUND([1]!Table32353[[#This Row],[Giá đất ở điều chỉnh, bổ sung]]*0.7,0)</f>
        <v>735</v>
      </c>
      <c r="J1620" s="373">
        <f>[1]!Table32353[[#This Row],[Giá đất ở điều chỉnh, bổ sung]]/[1]!Table32353[[#This Row],[Mức giá theo Quyết định 46/2019/ QĐ-UBND]]</f>
        <v>1.3125</v>
      </c>
      <c r="K1620" s="537"/>
      <c r="L1620" s="537">
        <f>[1]!Table32353[[#This Row],[Giá đất ở điều chỉnh, bổ sung]]/[1]!Table32353[[#This Row],[Mức giá theo Quyết định 46/2019/ QĐ-UBND]]</f>
        <v>1.3125</v>
      </c>
      <c r="M1620" s="538" t="s">
        <v>1960</v>
      </c>
      <c r="N1620" s="154"/>
      <c r="O1620" s="154"/>
      <c r="P1620" s="539" t="s">
        <v>5437</v>
      </c>
    </row>
    <row r="1621" spans="1:16" x14ac:dyDescent="0.35">
      <c r="A1621" s="159"/>
      <c r="B1621" s="392" t="s">
        <v>1961</v>
      </c>
      <c r="C1621" s="529" t="s">
        <v>1962</v>
      </c>
      <c r="D1621" s="530"/>
      <c r="E1621" s="380">
        <f>[1]!Table32353[[#This Row],[Mức giá theo Quyết định 46/2019/ QĐ-UBND]]*1.1</f>
        <v>0</v>
      </c>
      <c r="F1621" s="380"/>
      <c r="G1621" s="127"/>
      <c r="H1621" s="536"/>
      <c r="I1621" s="536"/>
      <c r="J1621" s="373"/>
      <c r="K1621" s="537"/>
      <c r="L1621" s="537"/>
      <c r="M1621" s="532"/>
      <c r="N1621" s="184"/>
      <c r="O1621" s="184"/>
      <c r="P1621" s="533"/>
    </row>
    <row r="1622" spans="1:16" ht="28" x14ac:dyDescent="0.35">
      <c r="A1622" s="159"/>
      <c r="B1622" s="180">
        <v>1</v>
      </c>
      <c r="C1622" s="534" t="s">
        <v>1963</v>
      </c>
      <c r="D1622" s="535">
        <v>4300</v>
      </c>
      <c r="E1622" s="380">
        <f>[1]!Table32353[[#This Row],[Mức giá theo Quyết định 46/2019/ QĐ-UBND]]*1.1</f>
        <v>4730</v>
      </c>
      <c r="F1622" s="380">
        <f>[1]!Table32353[[#This Row],[Mức giá theo Quyết định 46/2019/ QĐ-UBND]]*1.3</f>
        <v>5590</v>
      </c>
      <c r="G1622" s="127">
        <v>15050</v>
      </c>
      <c r="H1622" s="536">
        <f>ROUND([1]!Table32353[[#This Row],[Mức giá theo Quyết định 46/2019/ QĐ-UBND]]*1.3,-2)</f>
        <v>5600</v>
      </c>
      <c r="I1622" s="536">
        <f>ROUND([1]!Table32353[[#This Row],[Giá đất ở điều chỉnh, bổ sung]]*0.7,0)</f>
        <v>3920</v>
      </c>
      <c r="J1622" s="373">
        <f>[1]!Table32353[[#This Row],[Giá đất ở điều chỉnh, bổ sung]]/[1]!Table32353[[#This Row],[Mức giá theo Quyết định 46/2019/ QĐ-UBND]]</f>
        <v>1.3023255813953489</v>
      </c>
      <c r="K1622" s="537"/>
      <c r="L1622" s="537">
        <f>[1]!Table32353[[#This Row],[Giá đất ở điều chỉnh, bổ sung]]/[1]!Table32353[[#This Row],[Mức giá theo Quyết định 46/2019/ QĐ-UBND]]</f>
        <v>1.3023255813953489</v>
      </c>
      <c r="M1622" s="538" t="s">
        <v>1964</v>
      </c>
      <c r="N1622" s="184"/>
      <c r="O1622" s="184"/>
      <c r="P1622" s="539" t="s">
        <v>5235</v>
      </c>
    </row>
    <row r="1623" spans="1:16" ht="31" x14ac:dyDescent="0.35">
      <c r="A1623" s="159"/>
      <c r="B1623" s="180">
        <v>2</v>
      </c>
      <c r="C1623" s="534" t="s">
        <v>1965</v>
      </c>
      <c r="D1623" s="535">
        <v>2300</v>
      </c>
      <c r="E1623" s="380">
        <f>[1]!Table32353[[#This Row],[Mức giá theo Quyết định 46/2019/ QĐ-UBND]]*1.1</f>
        <v>2530</v>
      </c>
      <c r="F1623" s="380">
        <f>[1]!Table32353[[#This Row],[Mức giá theo Quyết định 46/2019/ QĐ-UBND]]*1.3</f>
        <v>2990</v>
      </c>
      <c r="G1623" s="127">
        <v>9200</v>
      </c>
      <c r="H1623" s="536">
        <f>ROUND([1]!Table32353[[#This Row],[Mức giá theo Quyết định 46/2019/ QĐ-UBND]]*1.3,-2)</f>
        <v>3000</v>
      </c>
      <c r="I1623" s="536">
        <f>ROUND([1]!Table32353[[#This Row],[Giá đất ở điều chỉnh, bổ sung]]*0.7,0)</f>
        <v>2100</v>
      </c>
      <c r="J1623" s="373">
        <f>[1]!Table32353[[#This Row],[Giá đất ở điều chỉnh, bổ sung]]/[1]!Table32353[[#This Row],[Mức giá theo Quyết định 46/2019/ QĐ-UBND]]</f>
        <v>1.3043478260869565</v>
      </c>
      <c r="K1623" s="537"/>
      <c r="L1623" s="537">
        <f>[1]!Table32353[[#This Row],[Giá đất ở điều chỉnh, bổ sung]]/[1]!Table32353[[#This Row],[Mức giá theo Quyết định 46/2019/ QĐ-UBND]]</f>
        <v>1.3043478260869565</v>
      </c>
      <c r="M1623" s="538"/>
      <c r="N1623" s="184"/>
      <c r="O1623" s="184"/>
      <c r="P1623" s="539"/>
    </row>
    <row r="1624" spans="1:16" ht="31" x14ac:dyDescent="0.35">
      <c r="A1624" s="159"/>
      <c r="B1624" s="180">
        <v>3</v>
      </c>
      <c r="C1624" s="534" t="s">
        <v>1966</v>
      </c>
      <c r="D1624" s="535">
        <v>1700</v>
      </c>
      <c r="E1624" s="380">
        <f>[1]!Table32353[[#This Row],[Mức giá theo Quyết định 46/2019/ QĐ-UBND]]*1.1</f>
        <v>1870.0000000000002</v>
      </c>
      <c r="F1624" s="380">
        <f>[1]!Table32353[[#This Row],[Mức giá theo Quyết định 46/2019/ QĐ-UBND]]*1.3</f>
        <v>2210</v>
      </c>
      <c r="G1624" s="127">
        <v>6800</v>
      </c>
      <c r="H1624" s="536">
        <f>ROUND([1]!Table32353[[#This Row],[Mức giá theo Quyết định 46/2019/ QĐ-UBND]]*1.3,-2)</f>
        <v>2200</v>
      </c>
      <c r="I1624" s="536">
        <f>ROUND([1]!Table32353[[#This Row],[Giá đất ở điều chỉnh, bổ sung]]*0.7,0)</f>
        <v>1540</v>
      </c>
      <c r="J1624" s="373">
        <f>[1]!Table32353[[#This Row],[Giá đất ở điều chỉnh, bổ sung]]/[1]!Table32353[[#This Row],[Mức giá theo Quyết định 46/2019/ QĐ-UBND]]</f>
        <v>1.2941176470588236</v>
      </c>
      <c r="K1624" s="537"/>
      <c r="L1624" s="537">
        <f>[1]!Table32353[[#This Row],[Giá đất ở điều chỉnh, bổ sung]]/[1]!Table32353[[#This Row],[Mức giá theo Quyết định 46/2019/ QĐ-UBND]]</f>
        <v>1.2941176470588236</v>
      </c>
      <c r="M1624" s="538"/>
      <c r="N1624" s="184"/>
      <c r="O1624" s="184"/>
      <c r="P1624" s="539"/>
    </row>
    <row r="1625" spans="1:16" ht="31" x14ac:dyDescent="0.35">
      <c r="A1625" s="159"/>
      <c r="B1625" s="180">
        <v>4</v>
      </c>
      <c r="C1625" s="534" t="s">
        <v>1967</v>
      </c>
      <c r="D1625" s="535">
        <v>2500</v>
      </c>
      <c r="E1625" s="380">
        <f>[1]!Table32353[[#This Row],[Mức giá theo Quyết định 46/2019/ QĐ-UBND]]*1.1</f>
        <v>2750</v>
      </c>
      <c r="F1625" s="380">
        <f>[1]!Table32353[[#This Row],[Mức giá theo Quyết định 46/2019/ QĐ-UBND]]*1.3</f>
        <v>3250</v>
      </c>
      <c r="G1625" s="127">
        <v>10000</v>
      </c>
      <c r="H1625" s="536">
        <f>ROUND([1]!Table32353[[#This Row],[Mức giá theo Quyết định 46/2019/ QĐ-UBND]]*1.3,-2)</f>
        <v>3300</v>
      </c>
      <c r="I1625" s="536">
        <f>ROUND([1]!Table32353[[#This Row],[Giá đất ở điều chỉnh, bổ sung]]*0.7,0)</f>
        <v>2310</v>
      </c>
      <c r="J1625" s="373">
        <f>[1]!Table32353[[#This Row],[Giá đất ở điều chỉnh, bổ sung]]/[1]!Table32353[[#This Row],[Mức giá theo Quyết định 46/2019/ QĐ-UBND]]</f>
        <v>1.32</v>
      </c>
      <c r="K1625" s="537"/>
      <c r="L1625" s="537">
        <f>[1]!Table32353[[#This Row],[Giá đất ở điều chỉnh, bổ sung]]/[1]!Table32353[[#This Row],[Mức giá theo Quyết định 46/2019/ QĐ-UBND]]</f>
        <v>1.32</v>
      </c>
      <c r="M1625" s="538"/>
      <c r="N1625" s="184"/>
      <c r="O1625" s="184"/>
      <c r="P1625" s="539"/>
    </row>
    <row r="1626" spans="1:16" x14ac:dyDescent="0.35">
      <c r="A1626" s="159"/>
      <c r="B1626" s="180">
        <v>5</v>
      </c>
      <c r="C1626" s="534" t="s">
        <v>1968</v>
      </c>
      <c r="D1626" s="535"/>
      <c r="E1626" s="380">
        <f>[1]!Table32353[[#This Row],[Mức giá theo Quyết định 46/2019/ QĐ-UBND]]*1.1</f>
        <v>0</v>
      </c>
      <c r="F1626" s="380"/>
      <c r="G1626" s="127"/>
      <c r="H1626" s="536"/>
      <c r="I1626" s="536"/>
      <c r="J1626" s="373"/>
      <c r="K1626" s="537"/>
      <c r="L1626" s="537"/>
      <c r="M1626" s="538"/>
      <c r="N1626" s="184"/>
      <c r="O1626" s="184"/>
      <c r="P1626" s="539"/>
    </row>
    <row r="1627" spans="1:16" ht="31" x14ac:dyDescent="0.35">
      <c r="A1627" s="159"/>
      <c r="B1627" s="180" t="s">
        <v>509</v>
      </c>
      <c r="C1627" s="534" t="s">
        <v>1969</v>
      </c>
      <c r="D1627" s="535">
        <v>1200</v>
      </c>
      <c r="E1627" s="380">
        <f>[1]!Table32353[[#This Row],[Mức giá theo Quyết định 46/2019/ QĐ-UBND]]*1.1</f>
        <v>1320</v>
      </c>
      <c r="F1627" s="380">
        <f>[1]!Table32353[[#This Row],[Mức giá theo Quyết định 46/2019/ QĐ-UBND]]*1.3</f>
        <v>1560</v>
      </c>
      <c r="G1627" s="127">
        <v>4800</v>
      </c>
      <c r="H1627" s="536">
        <f>ROUND([1]!Table32353[[#This Row],[Mức giá theo Quyết định 46/2019/ QĐ-UBND]]*1.3,-2)</f>
        <v>1600</v>
      </c>
      <c r="I1627" s="536">
        <f>ROUND([1]!Table32353[[#This Row],[Giá đất ở điều chỉnh, bổ sung]]*0.7,0)</f>
        <v>1120</v>
      </c>
      <c r="J1627" s="373">
        <f>[1]!Table32353[[#This Row],[Giá đất ở điều chỉnh, bổ sung]]/[1]!Table32353[[#This Row],[Mức giá theo Quyết định 46/2019/ QĐ-UBND]]</f>
        <v>1.3333333333333333</v>
      </c>
      <c r="K1627" s="537"/>
      <c r="L1627" s="537">
        <f>[1]!Table32353[[#This Row],[Giá đất ở điều chỉnh, bổ sung]]/[1]!Table32353[[#This Row],[Mức giá theo Quyết định 46/2019/ QĐ-UBND]]</f>
        <v>1.3333333333333333</v>
      </c>
      <c r="M1627" s="538"/>
      <c r="N1627" s="184"/>
      <c r="O1627" s="184"/>
      <c r="P1627" s="539"/>
    </row>
    <row r="1628" spans="1:16" ht="31" x14ac:dyDescent="0.35">
      <c r="A1628" s="159"/>
      <c r="B1628" s="180" t="s">
        <v>511</v>
      </c>
      <c r="C1628" s="534" t="s">
        <v>1970</v>
      </c>
      <c r="D1628" s="535">
        <v>999.99999999999989</v>
      </c>
      <c r="E1628" s="380">
        <f>[1]!Table32353[[#This Row],[Mức giá theo Quyết định 46/2019/ QĐ-UBND]]*1.1</f>
        <v>1100</v>
      </c>
      <c r="F1628" s="380">
        <f>[1]!Table32353[[#This Row],[Mức giá theo Quyết định 46/2019/ QĐ-UBND]]*1.3</f>
        <v>1300</v>
      </c>
      <c r="G1628" s="127">
        <v>4000</v>
      </c>
      <c r="H1628" s="536">
        <f>ROUND([1]!Table32353[[#This Row],[Mức giá theo Quyết định 46/2019/ QĐ-UBND]]*1.3,-2)</f>
        <v>1300</v>
      </c>
      <c r="I1628" s="536">
        <f>ROUND([1]!Table32353[[#This Row],[Giá đất ở điều chỉnh, bổ sung]]*0.7,0)</f>
        <v>910</v>
      </c>
      <c r="J1628" s="373">
        <f>[1]!Table32353[[#This Row],[Giá đất ở điều chỉnh, bổ sung]]/[1]!Table32353[[#This Row],[Mức giá theo Quyết định 46/2019/ QĐ-UBND]]</f>
        <v>1.3</v>
      </c>
      <c r="K1628" s="537"/>
      <c r="L1628" s="537">
        <f>[1]!Table32353[[#This Row],[Giá đất ở điều chỉnh, bổ sung]]/[1]!Table32353[[#This Row],[Mức giá theo Quyết định 46/2019/ QĐ-UBND]]</f>
        <v>1.3</v>
      </c>
      <c r="M1628" s="538"/>
      <c r="N1628" s="184"/>
      <c r="O1628" s="184"/>
      <c r="P1628" s="539"/>
    </row>
    <row r="1629" spans="1:16" x14ac:dyDescent="0.35">
      <c r="A1629" s="159"/>
      <c r="B1629" s="180" t="s">
        <v>777</v>
      </c>
      <c r="C1629" s="534" t="s">
        <v>1971</v>
      </c>
      <c r="D1629" s="535">
        <v>1999.9999999999998</v>
      </c>
      <c r="E1629" s="380">
        <f>[1]!Table32353[[#This Row],[Mức giá theo Quyết định 46/2019/ QĐ-UBND]]*1.1</f>
        <v>2200</v>
      </c>
      <c r="F1629" s="380">
        <f>[1]!Table32353[[#This Row],[Mức giá theo Quyết định 46/2019/ QĐ-UBND]]*1.3</f>
        <v>2600</v>
      </c>
      <c r="G1629" s="127">
        <v>8000</v>
      </c>
      <c r="H1629" s="536">
        <f>ROUND([1]!Table32353[[#This Row],[Mức giá theo Quyết định 46/2019/ QĐ-UBND]]*1.3,-2)</f>
        <v>2600</v>
      </c>
      <c r="I1629" s="536">
        <f>ROUND([1]!Table32353[[#This Row],[Giá đất ở điều chỉnh, bổ sung]]*0.7,0)</f>
        <v>1820</v>
      </c>
      <c r="J1629" s="373">
        <f>[1]!Table32353[[#This Row],[Giá đất ở điều chỉnh, bổ sung]]/[1]!Table32353[[#This Row],[Mức giá theo Quyết định 46/2019/ QĐ-UBND]]</f>
        <v>1.3</v>
      </c>
      <c r="K1629" s="537"/>
      <c r="L1629" s="537">
        <f>[1]!Table32353[[#This Row],[Giá đất ở điều chỉnh, bổ sung]]/[1]!Table32353[[#This Row],[Mức giá theo Quyết định 46/2019/ QĐ-UBND]]</f>
        <v>1.3</v>
      </c>
      <c r="M1629" s="538" t="s">
        <v>1973</v>
      </c>
      <c r="N1629" s="184"/>
      <c r="O1629" s="184"/>
      <c r="P1629" s="539" t="s">
        <v>1972</v>
      </c>
    </row>
    <row r="1630" spans="1:16" x14ac:dyDescent="0.35">
      <c r="A1630" s="159"/>
      <c r="B1630" s="180">
        <v>6</v>
      </c>
      <c r="C1630" s="534" t="s">
        <v>1974</v>
      </c>
      <c r="D1630" s="535"/>
      <c r="E1630" s="380">
        <f>[1]!Table32353[[#This Row],[Mức giá theo Quyết định 46/2019/ QĐ-UBND]]*1.1</f>
        <v>0</v>
      </c>
      <c r="F1630" s="380"/>
      <c r="G1630" s="127"/>
      <c r="H1630" s="536"/>
      <c r="I1630" s="536"/>
      <c r="J1630" s="373"/>
      <c r="K1630" s="537"/>
      <c r="L1630" s="537"/>
      <c r="M1630" s="538"/>
      <c r="N1630" s="184"/>
      <c r="O1630" s="184"/>
      <c r="P1630" s="539"/>
    </row>
    <row r="1631" spans="1:16" ht="28" x14ac:dyDescent="0.35">
      <c r="A1631" s="159"/>
      <c r="B1631" s="180" t="s">
        <v>327</v>
      </c>
      <c r="C1631" s="534" t="s">
        <v>1975</v>
      </c>
      <c r="D1631" s="535">
        <v>1200</v>
      </c>
      <c r="E1631" s="380">
        <f>[1]!Table32353[[#This Row],[Mức giá theo Quyết định 46/2019/ QĐ-UBND]]*1.1</f>
        <v>1320</v>
      </c>
      <c r="F1631" s="380">
        <f>[1]!Table32353[[#This Row],[Mức giá theo Quyết định 46/2019/ QĐ-UBND]]*1.3</f>
        <v>1560</v>
      </c>
      <c r="G1631" s="127">
        <v>4800</v>
      </c>
      <c r="H1631" s="536">
        <f>ROUND([1]!Table32353[[#This Row],[Mức giá theo Quyết định 46/2019/ QĐ-UBND]]*1.3,-2)</f>
        <v>1600</v>
      </c>
      <c r="I1631" s="536">
        <f>ROUND([1]!Table32353[[#This Row],[Giá đất ở điều chỉnh, bổ sung]]*0.7,0)</f>
        <v>1120</v>
      </c>
      <c r="J1631" s="373">
        <f>[1]!Table32353[[#This Row],[Giá đất ở điều chỉnh, bổ sung]]/[1]!Table32353[[#This Row],[Mức giá theo Quyết định 46/2019/ QĐ-UBND]]</f>
        <v>1.3333333333333333</v>
      </c>
      <c r="K1631" s="537"/>
      <c r="L1631" s="537">
        <f>[1]!Table32353[[#This Row],[Giá đất ở điều chỉnh, bổ sung]]/[1]!Table32353[[#This Row],[Mức giá theo Quyết định 46/2019/ QĐ-UBND]]</f>
        <v>1.3333333333333333</v>
      </c>
      <c r="M1631" s="538" t="s">
        <v>1977</v>
      </c>
      <c r="N1631" s="184"/>
      <c r="O1631" s="184"/>
      <c r="P1631" s="539" t="s">
        <v>1976</v>
      </c>
    </row>
    <row r="1632" spans="1:16" ht="28" x14ac:dyDescent="0.35">
      <c r="A1632" s="159"/>
      <c r="B1632" s="180" t="s">
        <v>329</v>
      </c>
      <c r="C1632" s="534" t="s">
        <v>1978</v>
      </c>
      <c r="D1632" s="535">
        <v>1100</v>
      </c>
      <c r="E1632" s="380">
        <f>[1]!Table32353[[#This Row],[Mức giá theo Quyết định 46/2019/ QĐ-UBND]]*1.1</f>
        <v>1210</v>
      </c>
      <c r="F1632" s="380">
        <f>[1]!Table32353[[#This Row],[Mức giá theo Quyết định 46/2019/ QĐ-UBND]]*1.3</f>
        <v>1430</v>
      </c>
      <c r="G1632" s="127">
        <v>4400</v>
      </c>
      <c r="H1632" s="536">
        <f>ROUND([1]!Table32353[[#This Row],[Mức giá theo Quyết định 46/2019/ QĐ-UBND]]*1.3,-2)</f>
        <v>1400</v>
      </c>
      <c r="I1632" s="536">
        <f>ROUND([1]!Table32353[[#This Row],[Giá đất ở điều chỉnh, bổ sung]]*0.7,0)</f>
        <v>980</v>
      </c>
      <c r="J1632" s="373">
        <f>[1]!Table32353[[#This Row],[Giá đất ở điều chỉnh, bổ sung]]/[1]!Table32353[[#This Row],[Mức giá theo Quyết định 46/2019/ QĐ-UBND]]</f>
        <v>1.2727272727272727</v>
      </c>
      <c r="K1632" s="537"/>
      <c r="L1632" s="537">
        <f>[1]!Table32353[[#This Row],[Giá đất ở điều chỉnh, bổ sung]]/[1]!Table32353[[#This Row],[Mức giá theo Quyết định 46/2019/ QĐ-UBND]]</f>
        <v>1.2727272727272727</v>
      </c>
      <c r="M1632" s="538" t="s">
        <v>1977</v>
      </c>
      <c r="N1632" s="184"/>
      <c r="O1632" s="184"/>
      <c r="P1632" s="539" t="s">
        <v>1976</v>
      </c>
    </row>
    <row r="1633" spans="1:16" ht="31" x14ac:dyDescent="0.35">
      <c r="A1633" s="159"/>
      <c r="B1633" s="180" t="s">
        <v>653</v>
      </c>
      <c r="C1633" s="567" t="s">
        <v>1979</v>
      </c>
      <c r="D1633" s="568">
        <v>1050</v>
      </c>
      <c r="E1633" s="380">
        <f>[1]!Table32353[[#This Row],[Mức giá theo Quyết định 46/2019/ QĐ-UBND]]*1.1</f>
        <v>1155</v>
      </c>
      <c r="F1633" s="380">
        <f>[1]!Table32353[[#This Row],[Mức giá theo Quyết định 46/2019/ QĐ-UBND]]*1.3</f>
        <v>1365</v>
      </c>
      <c r="G1633" s="127">
        <v>4200</v>
      </c>
      <c r="H1633" s="536">
        <f>ROUND([1]!Table32353[[#This Row],[Mức giá theo Quyết định 46/2019/ QĐ-UBND]]*1.3,-2)</f>
        <v>1400</v>
      </c>
      <c r="I1633" s="536">
        <f>ROUND([1]!Table32353[[#This Row],[Giá đất ở điều chỉnh, bổ sung]]*0.7,0)</f>
        <v>980</v>
      </c>
      <c r="J1633" s="373">
        <f>[1]!Table32353[[#This Row],[Giá đất ở điều chỉnh, bổ sung]]/[1]!Table32353[[#This Row],[Mức giá theo Quyết định 46/2019/ QĐ-UBND]]</f>
        <v>1.3333333333333333</v>
      </c>
      <c r="K1633" s="537"/>
      <c r="L1633" s="537">
        <f>[1]!Table32353[[#This Row],[Giá đất ở điều chỉnh, bổ sung]]/[1]!Table32353[[#This Row],[Mức giá theo Quyết định 46/2019/ QĐ-UBND]]</f>
        <v>1.3333333333333333</v>
      </c>
      <c r="M1633" s="538"/>
      <c r="N1633" s="184"/>
      <c r="O1633" s="184"/>
      <c r="P1633" s="539"/>
    </row>
    <row r="1634" spans="1:16" ht="31" x14ac:dyDescent="0.35">
      <c r="A1634" s="159"/>
      <c r="B1634" s="180" t="s">
        <v>1980</v>
      </c>
      <c r="C1634" s="534" t="s">
        <v>1981</v>
      </c>
      <c r="D1634" s="535">
        <v>999.99999999999989</v>
      </c>
      <c r="E1634" s="380">
        <f>[1]!Table32353[[#This Row],[Mức giá theo Quyết định 46/2019/ QĐ-UBND]]*1.1</f>
        <v>1100</v>
      </c>
      <c r="F1634" s="380">
        <f>[1]!Table32353[[#This Row],[Mức giá theo Quyết định 46/2019/ QĐ-UBND]]*1.3</f>
        <v>1300</v>
      </c>
      <c r="G1634" s="127">
        <v>4000</v>
      </c>
      <c r="H1634" s="536">
        <f>ROUND([1]!Table32353[[#This Row],[Mức giá theo Quyết định 46/2019/ QĐ-UBND]]*1.3,-2)</f>
        <v>1300</v>
      </c>
      <c r="I1634" s="536">
        <f>ROUND([1]!Table32353[[#This Row],[Giá đất ở điều chỉnh, bổ sung]]*0.7,0)</f>
        <v>910</v>
      </c>
      <c r="J1634" s="373">
        <f>[1]!Table32353[[#This Row],[Giá đất ở điều chỉnh, bổ sung]]/[1]!Table32353[[#This Row],[Mức giá theo Quyết định 46/2019/ QĐ-UBND]]</f>
        <v>1.3</v>
      </c>
      <c r="K1634" s="537"/>
      <c r="L1634" s="537">
        <f>[1]!Table32353[[#This Row],[Giá đất ở điều chỉnh, bổ sung]]/[1]!Table32353[[#This Row],[Mức giá theo Quyết định 46/2019/ QĐ-UBND]]</f>
        <v>1.3</v>
      </c>
      <c r="M1634" s="538"/>
      <c r="N1634" s="184"/>
      <c r="O1634" s="184"/>
      <c r="P1634" s="539"/>
    </row>
    <row r="1635" spans="1:16" ht="31" x14ac:dyDescent="0.35">
      <c r="A1635" s="159"/>
      <c r="B1635" s="180">
        <v>7</v>
      </c>
      <c r="C1635" s="534" t="s">
        <v>1982</v>
      </c>
      <c r="D1635" s="535"/>
      <c r="E1635" s="380">
        <f>[1]!Table32353[[#This Row],[Mức giá theo Quyết định 46/2019/ QĐ-UBND]]*1.1</f>
        <v>0</v>
      </c>
      <c r="F1635" s="380"/>
      <c r="G1635" s="127"/>
      <c r="H1635" s="536"/>
      <c r="I1635" s="536"/>
      <c r="J1635" s="373"/>
      <c r="K1635" s="537"/>
      <c r="L1635" s="537"/>
      <c r="M1635" s="538"/>
      <c r="N1635" s="184"/>
      <c r="O1635" s="184"/>
      <c r="P1635" s="539"/>
    </row>
    <row r="1636" spans="1:16" x14ac:dyDescent="0.35">
      <c r="A1636" s="159"/>
      <c r="B1636" s="180" t="s">
        <v>32</v>
      </c>
      <c r="C1636" s="534" t="s">
        <v>1983</v>
      </c>
      <c r="D1636" s="535">
        <v>3999.9999999999995</v>
      </c>
      <c r="E1636" s="380">
        <f>[1]!Table32353[[#This Row],[Mức giá theo Quyết định 46/2019/ QĐ-UBND]]*1.1</f>
        <v>4400</v>
      </c>
      <c r="F1636" s="380">
        <f>[1]!Table32353[[#This Row],[Mức giá theo Quyết định 46/2019/ QĐ-UBND]]*1.3</f>
        <v>5200</v>
      </c>
      <c r="G1636" s="127">
        <v>16000</v>
      </c>
      <c r="H1636" s="536">
        <f>ROUND([1]!Table32353[[#This Row],[Mức giá theo Quyết định 46/2019/ QĐ-UBND]]*1.3,-2)</f>
        <v>5200</v>
      </c>
      <c r="I1636" s="536">
        <f>ROUND([1]!Table32353[[#This Row],[Giá đất ở điều chỉnh, bổ sung]]*0.7,0)</f>
        <v>3640</v>
      </c>
      <c r="J1636" s="373">
        <f>[1]!Table32353[[#This Row],[Giá đất ở điều chỉnh, bổ sung]]/[1]!Table32353[[#This Row],[Mức giá theo Quyết định 46/2019/ QĐ-UBND]]</f>
        <v>1.3</v>
      </c>
      <c r="K1636" s="537"/>
      <c r="L1636" s="537">
        <f>[1]!Table32353[[#This Row],[Giá đất ở điều chỉnh, bổ sung]]/[1]!Table32353[[#This Row],[Mức giá theo Quyết định 46/2019/ QĐ-UBND]]</f>
        <v>1.3</v>
      </c>
      <c r="M1636" s="538"/>
      <c r="N1636" s="184"/>
      <c r="O1636" s="184"/>
      <c r="P1636" s="539"/>
    </row>
    <row r="1637" spans="1:16" ht="31" x14ac:dyDescent="0.35">
      <c r="A1637" s="159"/>
      <c r="B1637" s="180" t="s">
        <v>35</v>
      </c>
      <c r="C1637" s="534" t="s">
        <v>1984</v>
      </c>
      <c r="D1637" s="535">
        <v>3200</v>
      </c>
      <c r="E1637" s="380">
        <f>[1]!Table32353[[#This Row],[Mức giá theo Quyết định 46/2019/ QĐ-UBND]]*1.1</f>
        <v>3520.0000000000005</v>
      </c>
      <c r="F1637" s="380">
        <f>[1]!Table32353[[#This Row],[Mức giá theo Quyết định 46/2019/ QĐ-UBND]]*1.3</f>
        <v>4160</v>
      </c>
      <c r="G1637" s="127">
        <v>12800</v>
      </c>
      <c r="H1637" s="536">
        <f>ROUND([1]!Table32353[[#This Row],[Mức giá theo Quyết định 46/2019/ QĐ-UBND]]*1.3,-2)</f>
        <v>4200</v>
      </c>
      <c r="I1637" s="536">
        <f>ROUND([1]!Table32353[[#This Row],[Giá đất ở điều chỉnh, bổ sung]]*0.7,0)</f>
        <v>2940</v>
      </c>
      <c r="J1637" s="373">
        <f>[1]!Table32353[[#This Row],[Giá đất ở điều chỉnh, bổ sung]]/[1]!Table32353[[#This Row],[Mức giá theo Quyết định 46/2019/ QĐ-UBND]]</f>
        <v>1.3125</v>
      </c>
      <c r="K1637" s="537"/>
      <c r="L1637" s="537">
        <f>[1]!Table32353[[#This Row],[Giá đất ở điều chỉnh, bổ sung]]/[1]!Table32353[[#This Row],[Mức giá theo Quyết định 46/2019/ QĐ-UBND]]</f>
        <v>1.3125</v>
      </c>
      <c r="M1637" s="538"/>
      <c r="N1637" s="184"/>
      <c r="O1637" s="184"/>
      <c r="P1637" s="539"/>
    </row>
    <row r="1638" spans="1:16" ht="31" x14ac:dyDescent="0.35">
      <c r="A1638" s="159"/>
      <c r="B1638" s="180" t="s">
        <v>619</v>
      </c>
      <c r="C1638" s="534" t="s">
        <v>1985</v>
      </c>
      <c r="D1638" s="535">
        <v>2600</v>
      </c>
      <c r="E1638" s="380">
        <f>[1]!Table32353[[#This Row],[Mức giá theo Quyết định 46/2019/ QĐ-UBND]]*1.1</f>
        <v>2860.0000000000005</v>
      </c>
      <c r="F1638" s="380">
        <f>[1]!Table32353[[#This Row],[Mức giá theo Quyết định 46/2019/ QĐ-UBND]]*1.3</f>
        <v>3380</v>
      </c>
      <c r="G1638" s="127">
        <v>10400</v>
      </c>
      <c r="H1638" s="536">
        <f>ROUND([1]!Table32353[[#This Row],[Mức giá theo Quyết định 46/2019/ QĐ-UBND]]*1.3,-2)</f>
        <v>3400</v>
      </c>
      <c r="I1638" s="536">
        <f>ROUND([1]!Table32353[[#This Row],[Giá đất ở điều chỉnh, bổ sung]]*0.7,0)</f>
        <v>2380</v>
      </c>
      <c r="J1638" s="373">
        <f>[1]!Table32353[[#This Row],[Giá đất ở điều chỉnh, bổ sung]]/[1]!Table32353[[#This Row],[Mức giá theo Quyết định 46/2019/ QĐ-UBND]]</f>
        <v>1.3076923076923077</v>
      </c>
      <c r="K1638" s="537"/>
      <c r="L1638" s="537">
        <f>[1]!Table32353[[#This Row],[Giá đất ở điều chỉnh, bổ sung]]/[1]!Table32353[[#This Row],[Mức giá theo Quyết định 46/2019/ QĐ-UBND]]</f>
        <v>1.3076923076923077</v>
      </c>
      <c r="M1638" s="538"/>
      <c r="N1638" s="184"/>
      <c r="O1638" s="184"/>
      <c r="P1638" s="539"/>
    </row>
    <row r="1639" spans="1:16" x14ac:dyDescent="0.35">
      <c r="A1639" s="159"/>
      <c r="B1639" s="180" t="s">
        <v>621</v>
      </c>
      <c r="C1639" s="534" t="s">
        <v>1986</v>
      </c>
      <c r="D1639" s="535">
        <v>1999.9999999999998</v>
      </c>
      <c r="E1639" s="380">
        <f>[1]!Table32353[[#This Row],[Mức giá theo Quyết định 46/2019/ QĐ-UBND]]*1.1</f>
        <v>2200</v>
      </c>
      <c r="F1639" s="380">
        <f>[1]!Table32353[[#This Row],[Mức giá theo Quyết định 46/2019/ QĐ-UBND]]*1.3</f>
        <v>2600</v>
      </c>
      <c r="G1639" s="127">
        <v>8000</v>
      </c>
      <c r="H1639" s="536">
        <f>ROUND([1]!Table32353[[#This Row],[Mức giá theo Quyết định 46/2019/ QĐ-UBND]]*1.3,-2)</f>
        <v>2600</v>
      </c>
      <c r="I1639" s="536">
        <f>ROUND([1]!Table32353[[#This Row],[Giá đất ở điều chỉnh, bổ sung]]*0.7,0)</f>
        <v>1820</v>
      </c>
      <c r="J1639" s="373">
        <f>[1]!Table32353[[#This Row],[Giá đất ở điều chỉnh, bổ sung]]/[1]!Table32353[[#This Row],[Mức giá theo Quyết định 46/2019/ QĐ-UBND]]</f>
        <v>1.3</v>
      </c>
      <c r="K1639" s="537"/>
      <c r="L1639" s="537">
        <f>[1]!Table32353[[#This Row],[Giá đất ở điều chỉnh, bổ sung]]/[1]!Table32353[[#This Row],[Mức giá theo Quyết định 46/2019/ QĐ-UBND]]</f>
        <v>1.3</v>
      </c>
      <c r="M1639" s="538"/>
      <c r="N1639" s="184"/>
      <c r="O1639" s="184"/>
      <c r="P1639" s="539"/>
    </row>
    <row r="1640" spans="1:16" ht="31" x14ac:dyDescent="0.35">
      <c r="A1640" s="159"/>
      <c r="B1640" s="180" t="s">
        <v>1987</v>
      </c>
      <c r="C1640" s="534" t="s">
        <v>1988</v>
      </c>
      <c r="D1640" s="535">
        <v>1300</v>
      </c>
      <c r="E1640" s="380">
        <f>[1]!Table32353[[#This Row],[Mức giá theo Quyết định 46/2019/ QĐ-UBND]]*1.1</f>
        <v>1430.0000000000002</v>
      </c>
      <c r="F1640" s="380">
        <f>[1]!Table32353[[#This Row],[Mức giá theo Quyết định 46/2019/ QĐ-UBND]]*1.3</f>
        <v>1690</v>
      </c>
      <c r="G1640" s="127">
        <v>5200</v>
      </c>
      <c r="H1640" s="536">
        <f>ROUND([1]!Table32353[[#This Row],[Mức giá theo Quyết định 46/2019/ QĐ-UBND]]*1.3,-2)</f>
        <v>1700</v>
      </c>
      <c r="I1640" s="536">
        <f>ROUND([1]!Table32353[[#This Row],[Giá đất ở điều chỉnh, bổ sung]]*0.7,0)</f>
        <v>1190</v>
      </c>
      <c r="J1640" s="373">
        <f>[1]!Table32353[[#This Row],[Giá đất ở điều chỉnh, bổ sung]]/[1]!Table32353[[#This Row],[Mức giá theo Quyết định 46/2019/ QĐ-UBND]]</f>
        <v>1.3076923076923077</v>
      </c>
      <c r="K1640" s="537"/>
      <c r="L1640" s="537">
        <f>[1]!Table32353[[#This Row],[Giá đất ở điều chỉnh, bổ sung]]/[1]!Table32353[[#This Row],[Mức giá theo Quyết định 46/2019/ QĐ-UBND]]</f>
        <v>1.3076923076923077</v>
      </c>
      <c r="M1640" s="538"/>
      <c r="N1640" s="184"/>
      <c r="O1640" s="184"/>
      <c r="P1640" s="539"/>
    </row>
    <row r="1641" spans="1:16" ht="31" x14ac:dyDescent="0.35">
      <c r="A1641" s="159"/>
      <c r="B1641" s="180" t="s">
        <v>1989</v>
      </c>
      <c r="C1641" s="534" t="s">
        <v>1990</v>
      </c>
      <c r="D1641" s="535">
        <v>1300</v>
      </c>
      <c r="E1641" s="380">
        <f>[1]!Table32353[[#This Row],[Mức giá theo Quyết định 46/2019/ QĐ-UBND]]*1.1</f>
        <v>1430.0000000000002</v>
      </c>
      <c r="F1641" s="380">
        <f>[1]!Table32353[[#This Row],[Mức giá theo Quyết định 46/2019/ QĐ-UBND]]*1.3</f>
        <v>1690</v>
      </c>
      <c r="G1641" s="127">
        <v>5200</v>
      </c>
      <c r="H1641" s="536">
        <f>ROUND([1]!Table32353[[#This Row],[Mức giá theo Quyết định 46/2019/ QĐ-UBND]]*1.3,-2)</f>
        <v>1700</v>
      </c>
      <c r="I1641" s="536">
        <f>ROUND([1]!Table32353[[#This Row],[Giá đất ở điều chỉnh, bổ sung]]*0.7,0)</f>
        <v>1190</v>
      </c>
      <c r="J1641" s="373">
        <f>[1]!Table32353[[#This Row],[Giá đất ở điều chỉnh, bổ sung]]/[1]!Table32353[[#This Row],[Mức giá theo Quyết định 46/2019/ QĐ-UBND]]</f>
        <v>1.3076923076923077</v>
      </c>
      <c r="K1641" s="537"/>
      <c r="L1641" s="537">
        <f>[1]!Table32353[[#This Row],[Giá đất ở điều chỉnh, bổ sung]]/[1]!Table32353[[#This Row],[Mức giá theo Quyết định 46/2019/ QĐ-UBND]]</f>
        <v>1.3076923076923077</v>
      </c>
      <c r="M1641" s="538"/>
      <c r="N1641" s="184"/>
      <c r="O1641" s="184"/>
      <c r="P1641" s="539"/>
    </row>
    <row r="1642" spans="1:16" ht="31" x14ac:dyDescent="0.35">
      <c r="A1642" s="159"/>
      <c r="B1642" s="180" t="s">
        <v>1991</v>
      </c>
      <c r="C1642" s="534" t="s">
        <v>1992</v>
      </c>
      <c r="D1642" s="535">
        <v>1300</v>
      </c>
      <c r="E1642" s="380">
        <f>[1]!Table32353[[#This Row],[Mức giá theo Quyết định 46/2019/ QĐ-UBND]]*1.1</f>
        <v>1430.0000000000002</v>
      </c>
      <c r="F1642" s="380">
        <f>[1]!Table32353[[#This Row],[Mức giá theo Quyết định 46/2019/ QĐ-UBND]]*1.3</f>
        <v>1690</v>
      </c>
      <c r="G1642" s="127">
        <v>5200</v>
      </c>
      <c r="H1642" s="536">
        <f>ROUND([1]!Table32353[[#This Row],[Mức giá theo Quyết định 46/2019/ QĐ-UBND]]*1.3,-2)</f>
        <v>1700</v>
      </c>
      <c r="I1642" s="536">
        <f>ROUND([1]!Table32353[[#This Row],[Giá đất ở điều chỉnh, bổ sung]]*0.7,0)</f>
        <v>1190</v>
      </c>
      <c r="J1642" s="373">
        <f>[1]!Table32353[[#This Row],[Giá đất ở điều chỉnh, bổ sung]]/[1]!Table32353[[#This Row],[Mức giá theo Quyết định 46/2019/ QĐ-UBND]]</f>
        <v>1.3076923076923077</v>
      </c>
      <c r="K1642" s="537"/>
      <c r="L1642" s="537">
        <f>[1]!Table32353[[#This Row],[Giá đất ở điều chỉnh, bổ sung]]/[1]!Table32353[[#This Row],[Mức giá theo Quyết định 46/2019/ QĐ-UBND]]</f>
        <v>1.3076923076923077</v>
      </c>
      <c r="M1642" s="538"/>
      <c r="N1642" s="434"/>
      <c r="O1642" s="434"/>
      <c r="P1642" s="539"/>
    </row>
  </sheetData>
  <autoFilter ref="R1:R7" xr:uid="{8ABDF594-E5A9-4544-87C7-0A445E5C44FD}"/>
  <mergeCells count="5">
    <mergeCell ref="B1:P1"/>
    <mergeCell ref="B2:P2"/>
    <mergeCell ref="B3:P3"/>
    <mergeCell ref="B4:P4"/>
    <mergeCell ref="A5:P5"/>
  </mergeCells>
  <phoneticPr fontId="60" type="noConversion"/>
  <pageMargins left="0.78740157480314965" right="0.6692913385826772" top="0.70866141732283472" bottom="0.6692913385826772" header="0.31496062992125984" footer="0.31496062992125984"/>
  <pageSetup paperSize="9" orientation="landscape" r:id="rId1"/>
  <headerFooter>
    <oddFooter>&amp;C&amp;P</oddFooter>
  </headerFooter>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171B-2376-4219-A3F2-57A943DA853B}">
  <dimension ref="A1:M119"/>
  <sheetViews>
    <sheetView topLeftCell="A4" workbookViewId="0">
      <selection activeCell="H9" sqref="H9"/>
    </sheetView>
  </sheetViews>
  <sheetFormatPr defaultColWidth="9" defaultRowHeight="15.5" x14ac:dyDescent="0.35"/>
  <cols>
    <col min="1" max="1" width="4.6328125" style="2" customWidth="1"/>
    <col min="2" max="2" width="53.36328125" style="2" customWidth="1"/>
    <col min="3" max="3" width="10.6328125" style="164" customWidth="1"/>
    <col min="4" max="4" width="8.90625" style="139" customWidth="1"/>
    <col min="5" max="5" width="18.08984375" style="139" customWidth="1"/>
    <col min="6" max="6" width="34.36328125" style="188" customWidth="1"/>
    <col min="7" max="256" width="9" style="2"/>
    <col min="257" max="257" width="4.6328125" style="2" customWidth="1"/>
    <col min="258" max="258" width="43.453125" style="2" customWidth="1"/>
    <col min="259" max="260" width="10.6328125" style="2" customWidth="1"/>
    <col min="261" max="261" width="17.36328125" style="2" customWidth="1"/>
    <col min="262" max="262" width="31.90625" style="2" customWidth="1"/>
    <col min="263" max="512" width="9" style="2"/>
    <col min="513" max="513" width="4.6328125" style="2" customWidth="1"/>
    <col min="514" max="514" width="43.453125" style="2" customWidth="1"/>
    <col min="515" max="516" width="10.6328125" style="2" customWidth="1"/>
    <col min="517" max="517" width="17.36328125" style="2" customWidth="1"/>
    <col min="518" max="518" width="31.90625" style="2" customWidth="1"/>
    <col min="519" max="768" width="9" style="2"/>
    <col min="769" max="769" width="4.6328125" style="2" customWidth="1"/>
    <col min="770" max="770" width="43.453125" style="2" customWidth="1"/>
    <col min="771" max="772" width="10.6328125" style="2" customWidth="1"/>
    <col min="773" max="773" width="17.36328125" style="2" customWidth="1"/>
    <col min="774" max="774" width="31.90625" style="2" customWidth="1"/>
    <col min="775" max="1024" width="9" style="2"/>
    <col min="1025" max="1025" width="4.6328125" style="2" customWidth="1"/>
    <col min="1026" max="1026" width="43.453125" style="2" customWidth="1"/>
    <col min="1027" max="1028" width="10.6328125" style="2" customWidth="1"/>
    <col min="1029" max="1029" width="17.36328125" style="2" customWidth="1"/>
    <col min="1030" max="1030" width="31.90625" style="2" customWidth="1"/>
    <col min="1031" max="1280" width="9" style="2"/>
    <col min="1281" max="1281" width="4.6328125" style="2" customWidth="1"/>
    <col min="1282" max="1282" width="43.453125" style="2" customWidth="1"/>
    <col min="1283" max="1284" width="10.6328125" style="2" customWidth="1"/>
    <col min="1285" max="1285" width="17.36328125" style="2" customWidth="1"/>
    <col min="1286" max="1286" width="31.90625" style="2" customWidth="1"/>
    <col min="1287" max="1536" width="9" style="2"/>
    <col min="1537" max="1537" width="4.6328125" style="2" customWidth="1"/>
    <col min="1538" max="1538" width="43.453125" style="2" customWidth="1"/>
    <col min="1539" max="1540" width="10.6328125" style="2" customWidth="1"/>
    <col min="1541" max="1541" width="17.36328125" style="2" customWidth="1"/>
    <col min="1542" max="1542" width="31.90625" style="2" customWidth="1"/>
    <col min="1543" max="1792" width="9" style="2"/>
    <col min="1793" max="1793" width="4.6328125" style="2" customWidth="1"/>
    <col min="1794" max="1794" width="43.453125" style="2" customWidth="1"/>
    <col min="1795" max="1796" width="10.6328125" style="2" customWidth="1"/>
    <col min="1797" max="1797" width="17.36328125" style="2" customWidth="1"/>
    <col min="1798" max="1798" width="31.90625" style="2" customWidth="1"/>
    <col min="1799" max="2048" width="9" style="2"/>
    <col min="2049" max="2049" width="4.6328125" style="2" customWidth="1"/>
    <col min="2050" max="2050" width="43.453125" style="2" customWidth="1"/>
    <col min="2051" max="2052" width="10.6328125" style="2" customWidth="1"/>
    <col min="2053" max="2053" width="17.36328125" style="2" customWidth="1"/>
    <col min="2054" max="2054" width="31.90625" style="2" customWidth="1"/>
    <col min="2055" max="2304" width="9" style="2"/>
    <col min="2305" max="2305" width="4.6328125" style="2" customWidth="1"/>
    <col min="2306" max="2306" width="43.453125" style="2" customWidth="1"/>
    <col min="2307" max="2308" width="10.6328125" style="2" customWidth="1"/>
    <col min="2309" max="2309" width="17.36328125" style="2" customWidth="1"/>
    <col min="2310" max="2310" width="31.90625" style="2" customWidth="1"/>
    <col min="2311" max="2560" width="9" style="2"/>
    <col min="2561" max="2561" width="4.6328125" style="2" customWidth="1"/>
    <col min="2562" max="2562" width="43.453125" style="2" customWidth="1"/>
    <col min="2563" max="2564" width="10.6328125" style="2" customWidth="1"/>
    <col min="2565" max="2565" width="17.36328125" style="2" customWidth="1"/>
    <col min="2566" max="2566" width="31.90625" style="2" customWidth="1"/>
    <col min="2567" max="2816" width="9" style="2"/>
    <col min="2817" max="2817" width="4.6328125" style="2" customWidth="1"/>
    <col min="2818" max="2818" width="43.453125" style="2" customWidth="1"/>
    <col min="2819" max="2820" width="10.6328125" style="2" customWidth="1"/>
    <col min="2821" max="2821" width="17.36328125" style="2" customWidth="1"/>
    <col min="2822" max="2822" width="31.90625" style="2" customWidth="1"/>
    <col min="2823" max="3072" width="9" style="2"/>
    <col min="3073" max="3073" width="4.6328125" style="2" customWidth="1"/>
    <col min="3074" max="3074" width="43.453125" style="2" customWidth="1"/>
    <col min="3075" max="3076" width="10.6328125" style="2" customWidth="1"/>
    <col min="3077" max="3077" width="17.36328125" style="2" customWidth="1"/>
    <col min="3078" max="3078" width="31.90625" style="2" customWidth="1"/>
    <col min="3079" max="3328" width="9" style="2"/>
    <col min="3329" max="3329" width="4.6328125" style="2" customWidth="1"/>
    <col min="3330" max="3330" width="43.453125" style="2" customWidth="1"/>
    <col min="3331" max="3332" width="10.6328125" style="2" customWidth="1"/>
    <col min="3333" max="3333" width="17.36328125" style="2" customWidth="1"/>
    <col min="3334" max="3334" width="31.90625" style="2" customWidth="1"/>
    <col min="3335" max="3584" width="9" style="2"/>
    <col min="3585" max="3585" width="4.6328125" style="2" customWidth="1"/>
    <col min="3586" max="3586" width="43.453125" style="2" customWidth="1"/>
    <col min="3587" max="3588" width="10.6328125" style="2" customWidth="1"/>
    <col min="3589" max="3589" width="17.36328125" style="2" customWidth="1"/>
    <col min="3590" max="3590" width="31.90625" style="2" customWidth="1"/>
    <col min="3591" max="3840" width="9" style="2"/>
    <col min="3841" max="3841" width="4.6328125" style="2" customWidth="1"/>
    <col min="3842" max="3842" width="43.453125" style="2" customWidth="1"/>
    <col min="3843" max="3844" width="10.6328125" style="2" customWidth="1"/>
    <col min="3845" max="3845" width="17.36328125" style="2" customWidth="1"/>
    <col min="3846" max="3846" width="31.90625" style="2" customWidth="1"/>
    <col min="3847" max="4096" width="9" style="2"/>
    <col min="4097" max="4097" width="4.6328125" style="2" customWidth="1"/>
    <col min="4098" max="4098" width="43.453125" style="2" customWidth="1"/>
    <col min="4099" max="4100" width="10.6328125" style="2" customWidth="1"/>
    <col min="4101" max="4101" width="17.36328125" style="2" customWidth="1"/>
    <col min="4102" max="4102" width="31.90625" style="2" customWidth="1"/>
    <col min="4103" max="4352" width="9" style="2"/>
    <col min="4353" max="4353" width="4.6328125" style="2" customWidth="1"/>
    <col min="4354" max="4354" width="43.453125" style="2" customWidth="1"/>
    <col min="4355" max="4356" width="10.6328125" style="2" customWidth="1"/>
    <col min="4357" max="4357" width="17.36328125" style="2" customWidth="1"/>
    <col min="4358" max="4358" width="31.90625" style="2" customWidth="1"/>
    <col min="4359" max="4608" width="9" style="2"/>
    <col min="4609" max="4609" width="4.6328125" style="2" customWidth="1"/>
    <col min="4610" max="4610" width="43.453125" style="2" customWidth="1"/>
    <col min="4611" max="4612" width="10.6328125" style="2" customWidth="1"/>
    <col min="4613" max="4613" width="17.36328125" style="2" customWidth="1"/>
    <col min="4614" max="4614" width="31.90625" style="2" customWidth="1"/>
    <col min="4615" max="4864" width="9" style="2"/>
    <col min="4865" max="4865" width="4.6328125" style="2" customWidth="1"/>
    <col min="4866" max="4866" width="43.453125" style="2" customWidth="1"/>
    <col min="4867" max="4868" width="10.6328125" style="2" customWidth="1"/>
    <col min="4869" max="4869" width="17.36328125" style="2" customWidth="1"/>
    <col min="4870" max="4870" width="31.90625" style="2" customWidth="1"/>
    <col min="4871" max="5120" width="9" style="2"/>
    <col min="5121" max="5121" width="4.6328125" style="2" customWidth="1"/>
    <col min="5122" max="5122" width="43.453125" style="2" customWidth="1"/>
    <col min="5123" max="5124" width="10.6328125" style="2" customWidth="1"/>
    <col min="5125" max="5125" width="17.36328125" style="2" customWidth="1"/>
    <col min="5126" max="5126" width="31.90625" style="2" customWidth="1"/>
    <col min="5127" max="5376" width="9" style="2"/>
    <col min="5377" max="5377" width="4.6328125" style="2" customWidth="1"/>
    <col min="5378" max="5378" width="43.453125" style="2" customWidth="1"/>
    <col min="5379" max="5380" width="10.6328125" style="2" customWidth="1"/>
    <col min="5381" max="5381" width="17.36328125" style="2" customWidth="1"/>
    <col min="5382" max="5382" width="31.90625" style="2" customWidth="1"/>
    <col min="5383" max="5632" width="9" style="2"/>
    <col min="5633" max="5633" width="4.6328125" style="2" customWidth="1"/>
    <col min="5634" max="5634" width="43.453125" style="2" customWidth="1"/>
    <col min="5635" max="5636" width="10.6328125" style="2" customWidth="1"/>
    <col min="5637" max="5637" width="17.36328125" style="2" customWidth="1"/>
    <col min="5638" max="5638" width="31.90625" style="2" customWidth="1"/>
    <col min="5639" max="5888" width="9" style="2"/>
    <col min="5889" max="5889" width="4.6328125" style="2" customWidth="1"/>
    <col min="5890" max="5890" width="43.453125" style="2" customWidth="1"/>
    <col min="5891" max="5892" width="10.6328125" style="2" customWidth="1"/>
    <col min="5893" max="5893" width="17.36328125" style="2" customWidth="1"/>
    <col min="5894" max="5894" width="31.90625" style="2" customWidth="1"/>
    <col min="5895" max="6144" width="9" style="2"/>
    <col min="6145" max="6145" width="4.6328125" style="2" customWidth="1"/>
    <col min="6146" max="6146" width="43.453125" style="2" customWidth="1"/>
    <col min="6147" max="6148" width="10.6328125" style="2" customWidth="1"/>
    <col min="6149" max="6149" width="17.36328125" style="2" customWidth="1"/>
    <col min="6150" max="6150" width="31.90625" style="2" customWidth="1"/>
    <col min="6151" max="6400" width="9" style="2"/>
    <col min="6401" max="6401" width="4.6328125" style="2" customWidth="1"/>
    <col min="6402" max="6402" width="43.453125" style="2" customWidth="1"/>
    <col min="6403" max="6404" width="10.6328125" style="2" customWidth="1"/>
    <col min="6405" max="6405" width="17.36328125" style="2" customWidth="1"/>
    <col min="6406" max="6406" width="31.90625" style="2" customWidth="1"/>
    <col min="6407" max="6656" width="9" style="2"/>
    <col min="6657" max="6657" width="4.6328125" style="2" customWidth="1"/>
    <col min="6658" max="6658" width="43.453125" style="2" customWidth="1"/>
    <col min="6659" max="6660" width="10.6328125" style="2" customWidth="1"/>
    <col min="6661" max="6661" width="17.36328125" style="2" customWidth="1"/>
    <col min="6662" max="6662" width="31.90625" style="2" customWidth="1"/>
    <col min="6663" max="6912" width="9" style="2"/>
    <col min="6913" max="6913" width="4.6328125" style="2" customWidth="1"/>
    <col min="6914" max="6914" width="43.453125" style="2" customWidth="1"/>
    <col min="6915" max="6916" width="10.6328125" style="2" customWidth="1"/>
    <col min="6917" max="6917" width="17.36328125" style="2" customWidth="1"/>
    <col min="6918" max="6918" width="31.90625" style="2" customWidth="1"/>
    <col min="6919" max="7168" width="9" style="2"/>
    <col min="7169" max="7169" width="4.6328125" style="2" customWidth="1"/>
    <col min="7170" max="7170" width="43.453125" style="2" customWidth="1"/>
    <col min="7171" max="7172" width="10.6328125" style="2" customWidth="1"/>
    <col min="7173" max="7173" width="17.36328125" style="2" customWidth="1"/>
    <col min="7174" max="7174" width="31.90625" style="2" customWidth="1"/>
    <col min="7175" max="7424" width="9" style="2"/>
    <col min="7425" max="7425" width="4.6328125" style="2" customWidth="1"/>
    <col min="7426" max="7426" width="43.453125" style="2" customWidth="1"/>
    <col min="7427" max="7428" width="10.6328125" style="2" customWidth="1"/>
    <col min="7429" max="7429" width="17.36328125" style="2" customWidth="1"/>
    <col min="7430" max="7430" width="31.90625" style="2" customWidth="1"/>
    <col min="7431" max="7680" width="9" style="2"/>
    <col min="7681" max="7681" width="4.6328125" style="2" customWidth="1"/>
    <col min="7682" max="7682" width="43.453125" style="2" customWidth="1"/>
    <col min="7683" max="7684" width="10.6328125" style="2" customWidth="1"/>
    <col min="7685" max="7685" width="17.36328125" style="2" customWidth="1"/>
    <col min="7686" max="7686" width="31.90625" style="2" customWidth="1"/>
    <col min="7687" max="7936" width="9" style="2"/>
    <col min="7937" max="7937" width="4.6328125" style="2" customWidth="1"/>
    <col min="7938" max="7938" width="43.453125" style="2" customWidth="1"/>
    <col min="7939" max="7940" width="10.6328125" style="2" customWidth="1"/>
    <col min="7941" max="7941" width="17.36328125" style="2" customWidth="1"/>
    <col min="7942" max="7942" width="31.90625" style="2" customWidth="1"/>
    <col min="7943" max="8192" width="9" style="2"/>
    <col min="8193" max="8193" width="4.6328125" style="2" customWidth="1"/>
    <col min="8194" max="8194" width="43.453125" style="2" customWidth="1"/>
    <col min="8195" max="8196" width="10.6328125" style="2" customWidth="1"/>
    <col min="8197" max="8197" width="17.36328125" style="2" customWidth="1"/>
    <col min="8198" max="8198" width="31.90625" style="2" customWidth="1"/>
    <col min="8199" max="8448" width="9" style="2"/>
    <col min="8449" max="8449" width="4.6328125" style="2" customWidth="1"/>
    <col min="8450" max="8450" width="43.453125" style="2" customWidth="1"/>
    <col min="8451" max="8452" width="10.6328125" style="2" customWidth="1"/>
    <col min="8453" max="8453" width="17.36328125" style="2" customWidth="1"/>
    <col min="8454" max="8454" width="31.90625" style="2" customWidth="1"/>
    <col min="8455" max="8704" width="9" style="2"/>
    <col min="8705" max="8705" width="4.6328125" style="2" customWidth="1"/>
    <col min="8706" max="8706" width="43.453125" style="2" customWidth="1"/>
    <col min="8707" max="8708" width="10.6328125" style="2" customWidth="1"/>
    <col min="8709" max="8709" width="17.36328125" style="2" customWidth="1"/>
    <col min="8710" max="8710" width="31.90625" style="2" customWidth="1"/>
    <col min="8711" max="8960" width="9" style="2"/>
    <col min="8961" max="8961" width="4.6328125" style="2" customWidth="1"/>
    <col min="8962" max="8962" width="43.453125" style="2" customWidth="1"/>
    <col min="8963" max="8964" width="10.6328125" style="2" customWidth="1"/>
    <col min="8965" max="8965" width="17.36328125" style="2" customWidth="1"/>
    <col min="8966" max="8966" width="31.90625" style="2" customWidth="1"/>
    <col min="8967" max="9216" width="9" style="2"/>
    <col min="9217" max="9217" width="4.6328125" style="2" customWidth="1"/>
    <col min="9218" max="9218" width="43.453125" style="2" customWidth="1"/>
    <col min="9219" max="9220" width="10.6328125" style="2" customWidth="1"/>
    <col min="9221" max="9221" width="17.36328125" style="2" customWidth="1"/>
    <col min="9222" max="9222" width="31.90625" style="2" customWidth="1"/>
    <col min="9223" max="9472" width="9" style="2"/>
    <col min="9473" max="9473" width="4.6328125" style="2" customWidth="1"/>
    <col min="9474" max="9474" width="43.453125" style="2" customWidth="1"/>
    <col min="9475" max="9476" width="10.6328125" style="2" customWidth="1"/>
    <col min="9477" max="9477" width="17.36328125" style="2" customWidth="1"/>
    <col min="9478" max="9478" width="31.90625" style="2" customWidth="1"/>
    <col min="9479" max="9728" width="9" style="2"/>
    <col min="9729" max="9729" width="4.6328125" style="2" customWidth="1"/>
    <col min="9730" max="9730" width="43.453125" style="2" customWidth="1"/>
    <col min="9731" max="9732" width="10.6328125" style="2" customWidth="1"/>
    <col min="9733" max="9733" width="17.36328125" style="2" customWidth="1"/>
    <col min="9734" max="9734" width="31.90625" style="2" customWidth="1"/>
    <col min="9735" max="9984" width="9" style="2"/>
    <col min="9985" max="9985" width="4.6328125" style="2" customWidth="1"/>
    <col min="9986" max="9986" width="43.453125" style="2" customWidth="1"/>
    <col min="9987" max="9988" width="10.6328125" style="2" customWidth="1"/>
    <col min="9989" max="9989" width="17.36328125" style="2" customWidth="1"/>
    <col min="9990" max="9990" width="31.90625" style="2" customWidth="1"/>
    <col min="9991" max="10240" width="9" style="2"/>
    <col min="10241" max="10241" width="4.6328125" style="2" customWidth="1"/>
    <col min="10242" max="10242" width="43.453125" style="2" customWidth="1"/>
    <col min="10243" max="10244" width="10.6328125" style="2" customWidth="1"/>
    <col min="10245" max="10245" width="17.36328125" style="2" customWidth="1"/>
    <col min="10246" max="10246" width="31.90625" style="2" customWidth="1"/>
    <col min="10247" max="10496" width="9" style="2"/>
    <col min="10497" max="10497" width="4.6328125" style="2" customWidth="1"/>
    <col min="10498" max="10498" width="43.453125" style="2" customWidth="1"/>
    <col min="10499" max="10500" width="10.6328125" style="2" customWidth="1"/>
    <col min="10501" max="10501" width="17.36328125" style="2" customWidth="1"/>
    <col min="10502" max="10502" width="31.90625" style="2" customWidth="1"/>
    <col min="10503" max="10752" width="9" style="2"/>
    <col min="10753" max="10753" width="4.6328125" style="2" customWidth="1"/>
    <col min="10754" max="10754" width="43.453125" style="2" customWidth="1"/>
    <col min="10755" max="10756" width="10.6328125" style="2" customWidth="1"/>
    <col min="10757" max="10757" width="17.36328125" style="2" customWidth="1"/>
    <col min="10758" max="10758" width="31.90625" style="2" customWidth="1"/>
    <col min="10759" max="11008" width="9" style="2"/>
    <col min="11009" max="11009" width="4.6328125" style="2" customWidth="1"/>
    <col min="11010" max="11010" width="43.453125" style="2" customWidth="1"/>
    <col min="11011" max="11012" width="10.6328125" style="2" customWidth="1"/>
    <col min="11013" max="11013" width="17.36328125" style="2" customWidth="1"/>
    <col min="11014" max="11014" width="31.90625" style="2" customWidth="1"/>
    <col min="11015" max="11264" width="9" style="2"/>
    <col min="11265" max="11265" width="4.6328125" style="2" customWidth="1"/>
    <col min="11266" max="11266" width="43.453125" style="2" customWidth="1"/>
    <col min="11267" max="11268" width="10.6328125" style="2" customWidth="1"/>
    <col min="11269" max="11269" width="17.36328125" style="2" customWidth="1"/>
    <col min="11270" max="11270" width="31.90625" style="2" customWidth="1"/>
    <col min="11271" max="11520" width="9" style="2"/>
    <col min="11521" max="11521" width="4.6328125" style="2" customWidth="1"/>
    <col min="11522" max="11522" width="43.453125" style="2" customWidth="1"/>
    <col min="11523" max="11524" width="10.6328125" style="2" customWidth="1"/>
    <col min="11525" max="11525" width="17.36328125" style="2" customWidth="1"/>
    <col min="11526" max="11526" width="31.90625" style="2" customWidth="1"/>
    <col min="11527" max="11776" width="9" style="2"/>
    <col min="11777" max="11777" width="4.6328125" style="2" customWidth="1"/>
    <col min="11778" max="11778" width="43.453125" style="2" customWidth="1"/>
    <col min="11779" max="11780" width="10.6328125" style="2" customWidth="1"/>
    <col min="11781" max="11781" width="17.36328125" style="2" customWidth="1"/>
    <col min="11782" max="11782" width="31.90625" style="2" customWidth="1"/>
    <col min="11783" max="12032" width="9" style="2"/>
    <col min="12033" max="12033" width="4.6328125" style="2" customWidth="1"/>
    <col min="12034" max="12034" width="43.453125" style="2" customWidth="1"/>
    <col min="12035" max="12036" width="10.6328125" style="2" customWidth="1"/>
    <col min="12037" max="12037" width="17.36328125" style="2" customWidth="1"/>
    <col min="12038" max="12038" width="31.90625" style="2" customWidth="1"/>
    <col min="12039" max="12288" width="9" style="2"/>
    <col min="12289" max="12289" width="4.6328125" style="2" customWidth="1"/>
    <col min="12290" max="12290" width="43.453125" style="2" customWidth="1"/>
    <col min="12291" max="12292" width="10.6328125" style="2" customWidth="1"/>
    <col min="12293" max="12293" width="17.36328125" style="2" customWidth="1"/>
    <col min="12294" max="12294" width="31.90625" style="2" customWidth="1"/>
    <col min="12295" max="12544" width="9" style="2"/>
    <col min="12545" max="12545" width="4.6328125" style="2" customWidth="1"/>
    <col min="12546" max="12546" width="43.453125" style="2" customWidth="1"/>
    <col min="12547" max="12548" width="10.6328125" style="2" customWidth="1"/>
    <col min="12549" max="12549" width="17.36328125" style="2" customWidth="1"/>
    <col min="12550" max="12550" width="31.90625" style="2" customWidth="1"/>
    <col min="12551" max="12800" width="9" style="2"/>
    <col min="12801" max="12801" width="4.6328125" style="2" customWidth="1"/>
    <col min="12802" max="12802" width="43.453125" style="2" customWidth="1"/>
    <col min="12803" max="12804" width="10.6328125" style="2" customWidth="1"/>
    <col min="12805" max="12805" width="17.36328125" style="2" customWidth="1"/>
    <col min="12806" max="12806" width="31.90625" style="2" customWidth="1"/>
    <col min="12807" max="13056" width="9" style="2"/>
    <col min="13057" max="13057" width="4.6328125" style="2" customWidth="1"/>
    <col min="13058" max="13058" width="43.453125" style="2" customWidth="1"/>
    <col min="13059" max="13060" width="10.6328125" style="2" customWidth="1"/>
    <col min="13061" max="13061" width="17.36328125" style="2" customWidth="1"/>
    <col min="13062" max="13062" width="31.90625" style="2" customWidth="1"/>
    <col min="13063" max="13312" width="9" style="2"/>
    <col min="13313" max="13313" width="4.6328125" style="2" customWidth="1"/>
    <col min="13314" max="13314" width="43.453125" style="2" customWidth="1"/>
    <col min="13315" max="13316" width="10.6328125" style="2" customWidth="1"/>
    <col min="13317" max="13317" width="17.36328125" style="2" customWidth="1"/>
    <col min="13318" max="13318" width="31.90625" style="2" customWidth="1"/>
    <col min="13319" max="13568" width="9" style="2"/>
    <col min="13569" max="13569" width="4.6328125" style="2" customWidth="1"/>
    <col min="13570" max="13570" width="43.453125" style="2" customWidth="1"/>
    <col min="13571" max="13572" width="10.6328125" style="2" customWidth="1"/>
    <col min="13573" max="13573" width="17.36328125" style="2" customWidth="1"/>
    <col min="13574" max="13574" width="31.90625" style="2" customWidth="1"/>
    <col min="13575" max="13824" width="9" style="2"/>
    <col min="13825" max="13825" width="4.6328125" style="2" customWidth="1"/>
    <col min="13826" max="13826" width="43.453125" style="2" customWidth="1"/>
    <col min="13827" max="13828" width="10.6328125" style="2" customWidth="1"/>
    <col min="13829" max="13829" width="17.36328125" style="2" customWidth="1"/>
    <col min="13830" max="13830" width="31.90625" style="2" customWidth="1"/>
    <col min="13831" max="14080" width="9" style="2"/>
    <col min="14081" max="14081" width="4.6328125" style="2" customWidth="1"/>
    <col min="14082" max="14082" width="43.453125" style="2" customWidth="1"/>
    <col min="14083" max="14084" width="10.6328125" style="2" customWidth="1"/>
    <col min="14085" max="14085" width="17.36328125" style="2" customWidth="1"/>
    <col min="14086" max="14086" width="31.90625" style="2" customWidth="1"/>
    <col min="14087" max="14336" width="9" style="2"/>
    <col min="14337" max="14337" width="4.6328125" style="2" customWidth="1"/>
    <col min="14338" max="14338" width="43.453125" style="2" customWidth="1"/>
    <col min="14339" max="14340" width="10.6328125" style="2" customWidth="1"/>
    <col min="14341" max="14341" width="17.36328125" style="2" customWidth="1"/>
    <col min="14342" max="14342" width="31.90625" style="2" customWidth="1"/>
    <col min="14343" max="14592" width="9" style="2"/>
    <col min="14593" max="14593" width="4.6328125" style="2" customWidth="1"/>
    <col min="14594" max="14594" width="43.453125" style="2" customWidth="1"/>
    <col min="14595" max="14596" width="10.6328125" style="2" customWidth="1"/>
    <col min="14597" max="14597" width="17.36328125" style="2" customWidth="1"/>
    <col min="14598" max="14598" width="31.90625" style="2" customWidth="1"/>
    <col min="14599" max="14848" width="9" style="2"/>
    <col min="14849" max="14849" width="4.6328125" style="2" customWidth="1"/>
    <col min="14850" max="14850" width="43.453125" style="2" customWidth="1"/>
    <col min="14851" max="14852" width="10.6328125" style="2" customWidth="1"/>
    <col min="14853" max="14853" width="17.36328125" style="2" customWidth="1"/>
    <col min="14854" max="14854" width="31.90625" style="2" customWidth="1"/>
    <col min="14855" max="15104" width="9" style="2"/>
    <col min="15105" max="15105" width="4.6328125" style="2" customWidth="1"/>
    <col min="15106" max="15106" width="43.453125" style="2" customWidth="1"/>
    <col min="15107" max="15108" width="10.6328125" style="2" customWidth="1"/>
    <col min="15109" max="15109" width="17.36328125" style="2" customWidth="1"/>
    <col min="15110" max="15110" width="31.90625" style="2" customWidth="1"/>
    <col min="15111" max="15360" width="9" style="2"/>
    <col min="15361" max="15361" width="4.6328125" style="2" customWidth="1"/>
    <col min="15362" max="15362" width="43.453125" style="2" customWidth="1"/>
    <col min="15363" max="15364" width="10.6328125" style="2" customWidth="1"/>
    <col min="15365" max="15365" width="17.36328125" style="2" customWidth="1"/>
    <col min="15366" max="15366" width="31.90625" style="2" customWidth="1"/>
    <col min="15367" max="15616" width="9" style="2"/>
    <col min="15617" max="15617" width="4.6328125" style="2" customWidth="1"/>
    <col min="15618" max="15618" width="43.453125" style="2" customWidth="1"/>
    <col min="15619" max="15620" width="10.6328125" style="2" customWidth="1"/>
    <col min="15621" max="15621" width="17.36328125" style="2" customWidth="1"/>
    <col min="15622" max="15622" width="31.90625" style="2" customWidth="1"/>
    <col min="15623" max="15872" width="9" style="2"/>
    <col min="15873" max="15873" width="4.6328125" style="2" customWidth="1"/>
    <col min="15874" max="15874" width="43.453125" style="2" customWidth="1"/>
    <col min="15875" max="15876" width="10.6328125" style="2" customWidth="1"/>
    <col min="15877" max="15877" width="17.36328125" style="2" customWidth="1"/>
    <col min="15878" max="15878" width="31.90625" style="2" customWidth="1"/>
    <col min="15879" max="16128" width="9" style="2"/>
    <col min="16129" max="16129" width="4.6328125" style="2" customWidth="1"/>
    <col min="16130" max="16130" width="43.453125" style="2" customWidth="1"/>
    <col min="16131" max="16132" width="10.6328125" style="2" customWidth="1"/>
    <col min="16133" max="16133" width="17.36328125" style="2" customWidth="1"/>
    <col min="16134" max="16134" width="31.90625" style="2" customWidth="1"/>
    <col min="16135" max="16384" width="9" style="2"/>
  </cols>
  <sheetData>
    <row r="1" spans="1:13" x14ac:dyDescent="0.35">
      <c r="A1" s="687" t="s">
        <v>2451</v>
      </c>
      <c r="B1" s="687"/>
      <c r="C1" s="687"/>
      <c r="D1" s="687"/>
      <c r="E1" s="687"/>
      <c r="F1" s="687"/>
      <c r="G1" s="77"/>
      <c r="H1" s="77"/>
      <c r="I1" s="77"/>
      <c r="J1" s="77"/>
      <c r="K1" s="77"/>
      <c r="L1" s="77"/>
      <c r="M1" s="77"/>
    </row>
    <row r="2" spans="1:13" ht="32.5" customHeight="1" x14ac:dyDescent="0.35">
      <c r="A2" s="688" t="s">
        <v>6402</v>
      </c>
      <c r="B2" s="688"/>
      <c r="C2" s="688"/>
      <c r="D2" s="688"/>
      <c r="E2" s="688"/>
      <c r="F2" s="688"/>
      <c r="G2" s="106"/>
      <c r="H2" s="106"/>
      <c r="I2" s="106"/>
      <c r="J2" s="106"/>
      <c r="K2" s="106"/>
      <c r="L2" s="106"/>
      <c r="M2" s="106"/>
    </row>
    <row r="3" spans="1:13" ht="20" customHeight="1" x14ac:dyDescent="0.35">
      <c r="A3" s="629" t="s">
        <v>5569</v>
      </c>
      <c r="B3" s="629"/>
      <c r="C3" s="629"/>
      <c r="D3" s="629"/>
      <c r="E3" s="629"/>
      <c r="F3" s="629"/>
      <c r="G3" s="106"/>
      <c r="H3" s="106"/>
      <c r="I3" s="106"/>
      <c r="J3" s="106"/>
      <c r="K3" s="106"/>
      <c r="L3" s="106"/>
      <c r="M3" s="106"/>
    </row>
    <row r="4" spans="1:13" ht="46" customHeight="1" x14ac:dyDescent="0.35">
      <c r="A4" s="658" t="s">
        <v>1993</v>
      </c>
      <c r="B4" s="658"/>
      <c r="C4" s="658"/>
      <c r="D4" s="658"/>
      <c r="E4" s="658"/>
      <c r="F4" s="658"/>
      <c r="G4" s="106"/>
      <c r="H4" s="106"/>
      <c r="I4" s="106"/>
      <c r="J4" s="106"/>
      <c r="K4" s="106"/>
      <c r="L4" s="106"/>
    </row>
    <row r="5" spans="1:13" ht="92" customHeight="1" x14ac:dyDescent="0.35">
      <c r="A5" s="110" t="s">
        <v>2010</v>
      </c>
      <c r="B5" s="110" t="s">
        <v>3</v>
      </c>
      <c r="C5" s="155" t="s">
        <v>2333</v>
      </c>
      <c r="D5" s="6" t="s">
        <v>6</v>
      </c>
      <c r="E5" s="155" t="s">
        <v>7</v>
      </c>
      <c r="F5" s="182" t="s">
        <v>11</v>
      </c>
    </row>
    <row r="6" spans="1:13" ht="30" x14ac:dyDescent="0.35">
      <c r="A6" s="110" t="s">
        <v>2334</v>
      </c>
      <c r="B6" s="157" t="s">
        <v>2337</v>
      </c>
      <c r="C6" s="155"/>
      <c r="D6" s="158"/>
      <c r="E6" s="158"/>
      <c r="F6" s="180"/>
    </row>
    <row r="7" spans="1:13" ht="44" x14ac:dyDescent="0.35">
      <c r="A7" s="156">
        <v>1</v>
      </c>
      <c r="B7" s="65" t="s">
        <v>2338</v>
      </c>
      <c r="C7" s="116">
        <v>500</v>
      </c>
      <c r="D7" s="148">
        <v>800</v>
      </c>
      <c r="E7" s="148">
        <f>D7*70%</f>
        <v>560</v>
      </c>
      <c r="F7" s="245" t="s">
        <v>7041</v>
      </c>
    </row>
    <row r="8" spans="1:13" x14ac:dyDescent="0.35">
      <c r="A8" s="156">
        <v>2</v>
      </c>
      <c r="B8" s="65" t="s">
        <v>2339</v>
      </c>
      <c r="C8" s="116">
        <v>650</v>
      </c>
      <c r="D8" s="148">
        <v>1200</v>
      </c>
      <c r="E8" s="148">
        <f t="shared" ref="E8:E70" si="0">D8*70%</f>
        <v>840</v>
      </c>
      <c r="F8" s="623" t="s">
        <v>7040</v>
      </c>
    </row>
    <row r="9" spans="1:13" x14ac:dyDescent="0.35">
      <c r="A9" s="156">
        <v>3</v>
      </c>
      <c r="B9" s="65" t="s">
        <v>2340</v>
      </c>
      <c r="C9" s="116">
        <v>850</v>
      </c>
      <c r="D9" s="148">
        <v>1600</v>
      </c>
      <c r="E9" s="148">
        <f t="shared" si="0"/>
        <v>1120</v>
      </c>
      <c r="F9" s="623" t="s">
        <v>7040</v>
      </c>
    </row>
    <row r="10" spans="1:13" x14ac:dyDescent="0.35">
      <c r="A10" s="156">
        <v>4</v>
      </c>
      <c r="B10" s="65" t="s">
        <v>2341</v>
      </c>
      <c r="C10" s="116">
        <v>650</v>
      </c>
      <c r="D10" s="148">
        <v>1200</v>
      </c>
      <c r="E10" s="148">
        <f t="shared" si="0"/>
        <v>840</v>
      </c>
      <c r="F10" s="623" t="s">
        <v>7040</v>
      </c>
    </row>
    <row r="11" spans="1:13" x14ac:dyDescent="0.35">
      <c r="A11" s="156">
        <v>5</v>
      </c>
      <c r="B11" s="65" t="s">
        <v>2342</v>
      </c>
      <c r="C11" s="116">
        <v>850</v>
      </c>
      <c r="D11" s="148">
        <v>1600</v>
      </c>
      <c r="E11" s="148">
        <f t="shared" si="0"/>
        <v>1120</v>
      </c>
      <c r="F11" s="623"/>
    </row>
    <row r="12" spans="1:13" x14ac:dyDescent="0.35">
      <c r="A12" s="156">
        <v>6</v>
      </c>
      <c r="B12" s="65" t="s">
        <v>2343</v>
      </c>
      <c r="C12" s="116">
        <v>1700</v>
      </c>
      <c r="D12" s="148">
        <v>3200</v>
      </c>
      <c r="E12" s="148">
        <f t="shared" si="0"/>
        <v>2240</v>
      </c>
      <c r="F12" s="623" t="s">
        <v>7040</v>
      </c>
    </row>
    <row r="13" spans="1:13" ht="31" x14ac:dyDescent="0.35">
      <c r="A13" s="156">
        <v>7</v>
      </c>
      <c r="B13" s="65" t="s">
        <v>2344</v>
      </c>
      <c r="C13" s="116">
        <v>4500</v>
      </c>
      <c r="D13" s="160">
        <v>6500</v>
      </c>
      <c r="E13" s="148">
        <f t="shared" si="0"/>
        <v>4550</v>
      </c>
      <c r="F13" s="623" t="s">
        <v>7040</v>
      </c>
    </row>
    <row r="14" spans="1:13" ht="31" x14ac:dyDescent="0.35">
      <c r="A14" s="156">
        <v>8</v>
      </c>
      <c r="B14" s="65" t="s">
        <v>2345</v>
      </c>
      <c r="C14" s="116">
        <v>5000</v>
      </c>
      <c r="D14" s="148">
        <v>7500</v>
      </c>
      <c r="E14" s="148">
        <f t="shared" si="0"/>
        <v>5250</v>
      </c>
      <c r="F14" s="623" t="s">
        <v>7040</v>
      </c>
    </row>
    <row r="15" spans="1:13" ht="46.5" x14ac:dyDescent="0.35">
      <c r="A15" s="156">
        <v>9</v>
      </c>
      <c r="B15" s="65" t="s">
        <v>2346</v>
      </c>
      <c r="C15" s="116">
        <v>7000</v>
      </c>
      <c r="D15" s="148">
        <v>10000</v>
      </c>
      <c r="E15" s="148">
        <f t="shared" si="0"/>
        <v>7000</v>
      </c>
      <c r="F15" s="623" t="s">
        <v>7040</v>
      </c>
    </row>
    <row r="16" spans="1:13" ht="31" x14ac:dyDescent="0.35">
      <c r="A16" s="156">
        <v>10</v>
      </c>
      <c r="B16" s="65" t="s">
        <v>2347</v>
      </c>
      <c r="C16" s="116">
        <v>6500</v>
      </c>
      <c r="D16" s="148">
        <v>9000</v>
      </c>
      <c r="E16" s="148">
        <f t="shared" si="0"/>
        <v>6300</v>
      </c>
      <c r="F16" s="623" t="s">
        <v>7040</v>
      </c>
    </row>
    <row r="17" spans="1:6" ht="31" x14ac:dyDescent="0.35">
      <c r="A17" s="156">
        <v>11</v>
      </c>
      <c r="B17" s="65" t="s">
        <v>2348</v>
      </c>
      <c r="C17" s="116">
        <v>3400</v>
      </c>
      <c r="D17" s="116">
        <v>5800</v>
      </c>
      <c r="E17" s="148">
        <f t="shared" si="0"/>
        <v>4059.9999999999995</v>
      </c>
      <c r="F17" s="623" t="s">
        <v>7040</v>
      </c>
    </row>
    <row r="18" spans="1:6" ht="46.5" x14ac:dyDescent="0.35">
      <c r="A18" s="156">
        <v>12</v>
      </c>
      <c r="B18" s="65" t="s">
        <v>2349</v>
      </c>
      <c r="C18" s="116">
        <v>1700</v>
      </c>
      <c r="D18" s="148">
        <v>2900</v>
      </c>
      <c r="E18" s="148">
        <f t="shared" si="0"/>
        <v>2029.9999999999998</v>
      </c>
      <c r="F18" s="623" t="s">
        <v>7040</v>
      </c>
    </row>
    <row r="19" spans="1:6" ht="31" x14ac:dyDescent="0.35">
      <c r="A19" s="156">
        <v>13</v>
      </c>
      <c r="B19" s="65" t="s">
        <v>2350</v>
      </c>
      <c r="C19" s="116">
        <v>900</v>
      </c>
      <c r="D19" s="148">
        <v>1500</v>
      </c>
      <c r="E19" s="148">
        <f t="shared" si="0"/>
        <v>1050</v>
      </c>
      <c r="F19" s="623" t="s">
        <v>7040</v>
      </c>
    </row>
    <row r="20" spans="1:6" ht="31" x14ac:dyDescent="0.35">
      <c r="A20" s="156">
        <v>14</v>
      </c>
      <c r="B20" s="65" t="s">
        <v>2351</v>
      </c>
      <c r="C20" s="116">
        <v>1700</v>
      </c>
      <c r="D20" s="148">
        <v>3000</v>
      </c>
      <c r="E20" s="148">
        <f t="shared" si="0"/>
        <v>2100</v>
      </c>
      <c r="F20" s="623" t="s">
        <v>7040</v>
      </c>
    </row>
    <row r="21" spans="1:6" ht="31" x14ac:dyDescent="0.35">
      <c r="A21" s="156">
        <v>15</v>
      </c>
      <c r="B21" s="65" t="s">
        <v>2352</v>
      </c>
      <c r="C21" s="116">
        <v>700</v>
      </c>
      <c r="D21" s="116">
        <v>1200</v>
      </c>
      <c r="E21" s="148">
        <f t="shared" si="0"/>
        <v>840</v>
      </c>
      <c r="F21" s="623" t="s">
        <v>7040</v>
      </c>
    </row>
    <row r="22" spans="1:6" x14ac:dyDescent="0.35">
      <c r="A22" s="156">
        <v>16</v>
      </c>
      <c r="B22" s="65" t="s">
        <v>2353</v>
      </c>
      <c r="C22" s="116">
        <v>800</v>
      </c>
      <c r="D22" s="116">
        <v>1400</v>
      </c>
      <c r="E22" s="148">
        <f t="shared" si="0"/>
        <v>979.99999999999989</v>
      </c>
      <c r="F22" s="623" t="s">
        <v>7040</v>
      </c>
    </row>
    <row r="23" spans="1:6" x14ac:dyDescent="0.35">
      <c r="A23" s="156">
        <v>17</v>
      </c>
      <c r="B23" s="65" t="s">
        <v>2354</v>
      </c>
      <c r="C23" s="116">
        <v>700</v>
      </c>
      <c r="D23" s="148">
        <v>1000</v>
      </c>
      <c r="E23" s="148">
        <f t="shared" si="0"/>
        <v>700</v>
      </c>
      <c r="F23" s="245" t="s">
        <v>2355</v>
      </c>
    </row>
    <row r="24" spans="1:6" x14ac:dyDescent="0.35">
      <c r="A24" s="156">
        <v>18</v>
      </c>
      <c r="B24" s="65" t="s">
        <v>2356</v>
      </c>
      <c r="C24" s="116">
        <v>800</v>
      </c>
      <c r="D24" s="148">
        <v>1400</v>
      </c>
      <c r="E24" s="148">
        <f t="shared" si="0"/>
        <v>979.99999999999989</v>
      </c>
      <c r="F24" s="623" t="s">
        <v>7040</v>
      </c>
    </row>
    <row r="25" spans="1:6" ht="31" x14ac:dyDescent="0.35">
      <c r="A25" s="156">
        <v>19</v>
      </c>
      <c r="B25" s="65" t="s">
        <v>2357</v>
      </c>
      <c r="C25" s="116">
        <v>1500</v>
      </c>
      <c r="D25" s="148">
        <v>2500</v>
      </c>
      <c r="E25" s="148">
        <f t="shared" si="0"/>
        <v>1750</v>
      </c>
      <c r="F25" s="623" t="s">
        <v>7040</v>
      </c>
    </row>
    <row r="26" spans="1:6" ht="46.5" x14ac:dyDescent="0.35">
      <c r="A26" s="156">
        <v>20</v>
      </c>
      <c r="B26" s="65" t="s">
        <v>2358</v>
      </c>
      <c r="C26" s="116">
        <v>2500</v>
      </c>
      <c r="D26" s="148">
        <v>4200</v>
      </c>
      <c r="E26" s="148">
        <f t="shared" si="0"/>
        <v>2940</v>
      </c>
      <c r="F26" s="623" t="s">
        <v>7040</v>
      </c>
    </row>
    <row r="27" spans="1:6" ht="31" x14ac:dyDescent="0.35">
      <c r="A27" s="156">
        <v>21</v>
      </c>
      <c r="B27" s="65" t="s">
        <v>6386</v>
      </c>
      <c r="C27" s="116">
        <v>4500</v>
      </c>
      <c r="D27" s="148">
        <v>7500</v>
      </c>
      <c r="E27" s="148">
        <f t="shared" si="0"/>
        <v>5250</v>
      </c>
      <c r="F27" s="623" t="s">
        <v>7040</v>
      </c>
    </row>
    <row r="28" spans="1:6" ht="31" x14ac:dyDescent="0.35">
      <c r="A28" s="156">
        <v>22</v>
      </c>
      <c r="B28" s="65" t="s">
        <v>2359</v>
      </c>
      <c r="C28" s="116">
        <v>2500</v>
      </c>
      <c r="D28" s="148">
        <v>4000</v>
      </c>
      <c r="E28" s="148">
        <f t="shared" si="0"/>
        <v>2800</v>
      </c>
      <c r="F28" s="623" t="s">
        <v>7040</v>
      </c>
    </row>
    <row r="29" spans="1:6" ht="42" x14ac:dyDescent="0.35">
      <c r="A29" s="156">
        <v>23</v>
      </c>
      <c r="B29" s="65" t="s">
        <v>2360</v>
      </c>
      <c r="C29" s="116">
        <v>1500</v>
      </c>
      <c r="D29" s="148">
        <v>2000</v>
      </c>
      <c r="E29" s="148">
        <f t="shared" si="0"/>
        <v>1400</v>
      </c>
      <c r="F29" s="624" t="s">
        <v>2361</v>
      </c>
    </row>
    <row r="30" spans="1:6" x14ac:dyDescent="0.35">
      <c r="A30" s="110"/>
      <c r="B30" s="157" t="s">
        <v>16</v>
      </c>
      <c r="C30" s="116"/>
      <c r="D30" s="148"/>
      <c r="E30" s="148"/>
      <c r="F30" s="625"/>
    </row>
    <row r="31" spans="1:6" ht="28" x14ac:dyDescent="0.35">
      <c r="A31" s="159">
        <v>1</v>
      </c>
      <c r="B31" s="65" t="s">
        <v>2362</v>
      </c>
      <c r="C31" s="116">
        <v>500</v>
      </c>
      <c r="D31" s="148">
        <v>800</v>
      </c>
      <c r="E31" s="148">
        <f t="shared" si="0"/>
        <v>560</v>
      </c>
      <c r="F31" s="185" t="s">
        <v>2363</v>
      </c>
    </row>
    <row r="32" spans="1:6" ht="31" x14ac:dyDescent="0.35">
      <c r="A32" s="159">
        <v>2</v>
      </c>
      <c r="B32" s="65" t="s">
        <v>2364</v>
      </c>
      <c r="C32" s="116">
        <v>700</v>
      </c>
      <c r="D32" s="148">
        <v>1200</v>
      </c>
      <c r="E32" s="148">
        <f t="shared" si="0"/>
        <v>840</v>
      </c>
      <c r="F32" s="625"/>
    </row>
    <row r="33" spans="1:6" ht="31" x14ac:dyDescent="0.35">
      <c r="A33" s="159">
        <v>3</v>
      </c>
      <c r="B33" s="65" t="s">
        <v>2365</v>
      </c>
      <c r="C33" s="116"/>
      <c r="D33" s="148">
        <v>700</v>
      </c>
      <c r="E33" s="148">
        <f t="shared" si="0"/>
        <v>489.99999999999994</v>
      </c>
      <c r="F33" s="185" t="s">
        <v>5570</v>
      </c>
    </row>
    <row r="34" spans="1:6" ht="56" x14ac:dyDescent="0.35">
      <c r="A34" s="156">
        <v>4</v>
      </c>
      <c r="B34" s="65" t="s">
        <v>2366</v>
      </c>
      <c r="C34" s="116">
        <v>2000</v>
      </c>
      <c r="D34" s="148">
        <v>3600</v>
      </c>
      <c r="E34" s="148">
        <f t="shared" si="0"/>
        <v>2520</v>
      </c>
      <c r="F34" s="185" t="s">
        <v>7042</v>
      </c>
    </row>
    <row r="35" spans="1:6" ht="56" x14ac:dyDescent="0.35">
      <c r="A35" s="156">
        <v>5</v>
      </c>
      <c r="B35" s="65" t="s">
        <v>2367</v>
      </c>
      <c r="C35" s="116">
        <v>1800</v>
      </c>
      <c r="D35" s="148">
        <v>3000</v>
      </c>
      <c r="E35" s="148">
        <f t="shared" si="0"/>
        <v>2100</v>
      </c>
      <c r="F35" s="185" t="s">
        <v>5571</v>
      </c>
    </row>
    <row r="36" spans="1:6" ht="31" x14ac:dyDescent="0.35">
      <c r="A36" s="156">
        <v>6</v>
      </c>
      <c r="B36" s="65" t="s">
        <v>2368</v>
      </c>
      <c r="C36" s="116">
        <v>2000</v>
      </c>
      <c r="D36" s="148">
        <v>2600</v>
      </c>
      <c r="E36" s="148">
        <f t="shared" si="0"/>
        <v>1819.9999999999998</v>
      </c>
      <c r="F36" s="185" t="s">
        <v>2369</v>
      </c>
    </row>
    <row r="37" spans="1:6" x14ac:dyDescent="0.35">
      <c r="A37" s="156">
        <v>7</v>
      </c>
      <c r="B37" s="65" t="s">
        <v>2370</v>
      </c>
      <c r="C37" s="116">
        <v>2500</v>
      </c>
      <c r="D37" s="148">
        <v>4000</v>
      </c>
      <c r="E37" s="148">
        <f t="shared" si="0"/>
        <v>2800</v>
      </c>
      <c r="F37" s="180"/>
    </row>
    <row r="38" spans="1:6" ht="31" x14ac:dyDescent="0.35">
      <c r="A38" s="156">
        <v>8</v>
      </c>
      <c r="B38" s="65" t="s">
        <v>2371</v>
      </c>
      <c r="C38" s="116">
        <v>3000</v>
      </c>
      <c r="D38" s="148">
        <v>4200</v>
      </c>
      <c r="E38" s="148">
        <f t="shared" si="0"/>
        <v>2940</v>
      </c>
      <c r="F38" s="623" t="s">
        <v>7040</v>
      </c>
    </row>
    <row r="39" spans="1:6" ht="31" x14ac:dyDescent="0.35">
      <c r="A39" s="156">
        <v>9</v>
      </c>
      <c r="B39" s="65" t="s">
        <v>2372</v>
      </c>
      <c r="C39" s="116">
        <v>3500</v>
      </c>
      <c r="D39" s="148">
        <v>5000</v>
      </c>
      <c r="E39" s="148">
        <f t="shared" si="0"/>
        <v>3500</v>
      </c>
      <c r="F39" s="623" t="s">
        <v>7040</v>
      </c>
    </row>
    <row r="40" spans="1:6" x14ac:dyDescent="0.35">
      <c r="A40" s="156">
        <v>10</v>
      </c>
      <c r="B40" s="65" t="s">
        <v>2373</v>
      </c>
      <c r="C40" s="116">
        <v>2000</v>
      </c>
      <c r="D40" s="116">
        <v>3000</v>
      </c>
      <c r="E40" s="148">
        <f t="shared" si="0"/>
        <v>2100</v>
      </c>
      <c r="F40" s="623" t="s">
        <v>7040</v>
      </c>
    </row>
    <row r="41" spans="1:6" ht="28" x14ac:dyDescent="0.35">
      <c r="A41" s="156">
        <v>11</v>
      </c>
      <c r="B41" s="112" t="s">
        <v>2374</v>
      </c>
      <c r="C41" s="116">
        <v>4000</v>
      </c>
      <c r="D41" s="148">
        <v>5200</v>
      </c>
      <c r="E41" s="148">
        <f t="shared" si="0"/>
        <v>3639.9999999999995</v>
      </c>
      <c r="F41" s="245" t="s">
        <v>2375</v>
      </c>
    </row>
    <row r="42" spans="1:6" ht="31" x14ac:dyDescent="0.35">
      <c r="A42" s="156">
        <v>12</v>
      </c>
      <c r="B42" s="65" t="s">
        <v>2376</v>
      </c>
      <c r="C42" s="116">
        <v>500</v>
      </c>
      <c r="D42" s="148">
        <v>1000</v>
      </c>
      <c r="E42" s="148">
        <f t="shared" si="0"/>
        <v>700</v>
      </c>
      <c r="F42" s="180"/>
    </row>
    <row r="43" spans="1:6" ht="31" x14ac:dyDescent="0.35">
      <c r="A43" s="156">
        <v>13</v>
      </c>
      <c r="B43" s="65" t="s">
        <v>2377</v>
      </c>
      <c r="C43" s="116">
        <v>450</v>
      </c>
      <c r="D43" s="148">
        <v>700</v>
      </c>
      <c r="E43" s="148">
        <f t="shared" si="0"/>
        <v>489.99999999999994</v>
      </c>
      <c r="F43" s="180"/>
    </row>
    <row r="44" spans="1:6" ht="28" x14ac:dyDescent="0.35">
      <c r="A44" s="156">
        <v>14</v>
      </c>
      <c r="B44" s="65" t="s">
        <v>2378</v>
      </c>
      <c r="C44" s="116"/>
      <c r="D44" s="148">
        <v>2000</v>
      </c>
      <c r="E44" s="148">
        <f t="shared" si="0"/>
        <v>1400</v>
      </c>
      <c r="F44" s="245" t="s">
        <v>2379</v>
      </c>
    </row>
    <row r="45" spans="1:6" ht="70" x14ac:dyDescent="0.35">
      <c r="A45" s="156">
        <v>15</v>
      </c>
      <c r="B45" s="65" t="s">
        <v>2380</v>
      </c>
      <c r="C45" s="116"/>
      <c r="D45" s="148">
        <v>1500</v>
      </c>
      <c r="E45" s="148">
        <f t="shared" si="0"/>
        <v>1050</v>
      </c>
      <c r="F45" s="245" t="s">
        <v>5572</v>
      </c>
    </row>
    <row r="46" spans="1:6" x14ac:dyDescent="0.35">
      <c r="A46" s="110" t="s">
        <v>2335</v>
      </c>
      <c r="B46" s="157" t="s">
        <v>2381</v>
      </c>
      <c r="C46" s="116"/>
      <c r="D46" s="148"/>
      <c r="E46" s="148"/>
      <c r="F46" s="180"/>
    </row>
    <row r="47" spans="1:6" x14ac:dyDescent="0.35">
      <c r="A47" s="110" t="s">
        <v>12</v>
      </c>
      <c r="B47" s="157" t="s">
        <v>2382</v>
      </c>
      <c r="C47" s="116"/>
      <c r="D47" s="148"/>
      <c r="E47" s="148"/>
      <c r="F47" s="180"/>
    </row>
    <row r="48" spans="1:6" x14ac:dyDescent="0.35">
      <c r="A48" s="156">
        <v>1</v>
      </c>
      <c r="B48" s="65" t="s">
        <v>2383</v>
      </c>
      <c r="C48" s="116">
        <v>6200</v>
      </c>
      <c r="D48" s="148">
        <v>12000</v>
      </c>
      <c r="E48" s="148">
        <f t="shared" si="0"/>
        <v>8400</v>
      </c>
      <c r="F48" s="180"/>
    </row>
    <row r="49" spans="1:6" x14ac:dyDescent="0.35">
      <c r="A49" s="156">
        <v>2</v>
      </c>
      <c r="B49" s="65" t="s">
        <v>2384</v>
      </c>
      <c r="C49" s="116">
        <v>1500</v>
      </c>
      <c r="D49" s="148">
        <v>2500</v>
      </c>
      <c r="E49" s="148">
        <f t="shared" si="0"/>
        <v>1750</v>
      </c>
      <c r="F49" s="180"/>
    </row>
    <row r="50" spans="1:6" x14ac:dyDescent="0.35">
      <c r="A50" s="156">
        <v>3</v>
      </c>
      <c r="B50" s="65" t="s">
        <v>2385</v>
      </c>
      <c r="C50" s="116">
        <v>500</v>
      </c>
      <c r="D50" s="148">
        <v>800</v>
      </c>
      <c r="E50" s="148">
        <f t="shared" si="0"/>
        <v>560</v>
      </c>
      <c r="F50" s="180"/>
    </row>
    <row r="51" spans="1:6" x14ac:dyDescent="0.35">
      <c r="A51" s="156">
        <v>4</v>
      </c>
      <c r="B51" s="65" t="s">
        <v>2386</v>
      </c>
      <c r="C51" s="116">
        <v>600</v>
      </c>
      <c r="D51" s="148">
        <v>780</v>
      </c>
      <c r="E51" s="148">
        <f t="shared" si="0"/>
        <v>546</v>
      </c>
      <c r="F51" s="180"/>
    </row>
    <row r="52" spans="1:6" ht="31" x14ac:dyDescent="0.35">
      <c r="A52" s="156">
        <v>5</v>
      </c>
      <c r="B52" s="65" t="s">
        <v>2387</v>
      </c>
      <c r="C52" s="116">
        <v>800</v>
      </c>
      <c r="D52" s="148">
        <v>1100</v>
      </c>
      <c r="E52" s="148">
        <f t="shared" si="0"/>
        <v>770</v>
      </c>
      <c r="F52" s="180"/>
    </row>
    <row r="53" spans="1:6" ht="31" x14ac:dyDescent="0.35">
      <c r="A53" s="156">
        <v>6</v>
      </c>
      <c r="B53" s="65" t="s">
        <v>2388</v>
      </c>
      <c r="C53" s="116">
        <v>1700</v>
      </c>
      <c r="D53" s="148">
        <v>2300</v>
      </c>
      <c r="E53" s="148">
        <f t="shared" si="0"/>
        <v>1610</v>
      </c>
      <c r="F53" s="623" t="s">
        <v>7040</v>
      </c>
    </row>
    <row r="54" spans="1:6" x14ac:dyDescent="0.35">
      <c r="A54" s="156">
        <v>7</v>
      </c>
      <c r="B54" s="65" t="s">
        <v>2389</v>
      </c>
      <c r="C54" s="116">
        <v>1400</v>
      </c>
      <c r="D54" s="148">
        <v>2000</v>
      </c>
      <c r="E54" s="148">
        <f t="shared" si="0"/>
        <v>1400</v>
      </c>
      <c r="F54" s="623" t="s">
        <v>7040</v>
      </c>
    </row>
    <row r="55" spans="1:6" ht="31" x14ac:dyDescent="0.35">
      <c r="A55" s="156">
        <v>8</v>
      </c>
      <c r="B55" s="65" t="s">
        <v>2390</v>
      </c>
      <c r="C55" s="116">
        <v>1000</v>
      </c>
      <c r="D55" s="148">
        <v>1900</v>
      </c>
      <c r="E55" s="148">
        <f t="shared" si="0"/>
        <v>1330</v>
      </c>
      <c r="F55" s="623" t="s">
        <v>7040</v>
      </c>
    </row>
    <row r="56" spans="1:6" x14ac:dyDescent="0.35">
      <c r="A56" s="156">
        <v>9</v>
      </c>
      <c r="B56" s="65" t="s">
        <v>2391</v>
      </c>
      <c r="C56" s="116">
        <v>500</v>
      </c>
      <c r="D56" s="148">
        <v>700</v>
      </c>
      <c r="E56" s="148">
        <f t="shared" si="0"/>
        <v>489.99999999999994</v>
      </c>
      <c r="F56" s="623" t="s">
        <v>7040</v>
      </c>
    </row>
    <row r="57" spans="1:6" ht="31" x14ac:dyDescent="0.35">
      <c r="A57" s="156">
        <v>10</v>
      </c>
      <c r="B57" s="65" t="s">
        <v>2392</v>
      </c>
      <c r="C57" s="116">
        <v>1400</v>
      </c>
      <c r="D57" s="148">
        <v>2100</v>
      </c>
      <c r="E57" s="148">
        <f t="shared" si="0"/>
        <v>1470</v>
      </c>
      <c r="F57" s="623" t="s">
        <v>7040</v>
      </c>
    </row>
    <row r="58" spans="1:6" x14ac:dyDescent="0.35">
      <c r="A58" s="156">
        <v>11</v>
      </c>
      <c r="B58" s="65" t="s">
        <v>2393</v>
      </c>
      <c r="C58" s="116">
        <v>1000</v>
      </c>
      <c r="D58" s="148">
        <v>1400</v>
      </c>
      <c r="E58" s="148">
        <f t="shared" si="0"/>
        <v>979.99999999999989</v>
      </c>
      <c r="F58" s="623" t="s">
        <v>7040</v>
      </c>
    </row>
    <row r="59" spans="1:6" x14ac:dyDescent="0.35">
      <c r="A59" s="156">
        <v>12</v>
      </c>
      <c r="B59" s="65" t="s">
        <v>2394</v>
      </c>
      <c r="C59" s="116">
        <v>550</v>
      </c>
      <c r="D59" s="148">
        <v>750</v>
      </c>
      <c r="E59" s="148">
        <f t="shared" si="0"/>
        <v>525</v>
      </c>
      <c r="F59" s="623" t="s">
        <v>7040</v>
      </c>
    </row>
    <row r="60" spans="1:6" ht="31" x14ac:dyDescent="0.35">
      <c r="A60" s="156">
        <v>13</v>
      </c>
      <c r="B60" s="65" t="s">
        <v>2395</v>
      </c>
      <c r="C60" s="116">
        <v>1000</v>
      </c>
      <c r="D60" s="116">
        <v>2000</v>
      </c>
      <c r="E60" s="148">
        <f t="shared" si="0"/>
        <v>1400</v>
      </c>
      <c r="F60" s="623" t="s">
        <v>7040</v>
      </c>
    </row>
    <row r="61" spans="1:6" x14ac:dyDescent="0.35">
      <c r="A61" s="156">
        <v>14</v>
      </c>
      <c r="B61" s="65" t="s">
        <v>2396</v>
      </c>
      <c r="C61" s="116">
        <v>500</v>
      </c>
      <c r="D61" s="148">
        <v>650</v>
      </c>
      <c r="E61" s="148">
        <f t="shared" si="0"/>
        <v>454.99999999999994</v>
      </c>
      <c r="F61" s="623" t="s">
        <v>7040</v>
      </c>
    </row>
    <row r="62" spans="1:6" x14ac:dyDescent="0.35">
      <c r="A62" s="110"/>
      <c r="B62" s="157" t="s">
        <v>16</v>
      </c>
      <c r="C62" s="116"/>
      <c r="D62" s="148"/>
      <c r="E62" s="148"/>
      <c r="F62" s="180"/>
    </row>
    <row r="63" spans="1:6" x14ac:dyDescent="0.35">
      <c r="A63" s="156">
        <v>1</v>
      </c>
      <c r="B63" s="65" t="s">
        <v>2397</v>
      </c>
      <c r="C63" s="158">
        <v>1200</v>
      </c>
      <c r="D63" s="148">
        <v>1600</v>
      </c>
      <c r="E63" s="148">
        <f t="shared" si="0"/>
        <v>1120</v>
      </c>
      <c r="F63" s="180"/>
    </row>
    <row r="64" spans="1:6" ht="31" x14ac:dyDescent="0.35">
      <c r="A64" s="156">
        <v>2</v>
      </c>
      <c r="B64" s="65" t="s">
        <v>2398</v>
      </c>
      <c r="C64" s="116"/>
      <c r="D64" s="148">
        <v>1200</v>
      </c>
      <c r="E64" s="148">
        <f t="shared" si="0"/>
        <v>840</v>
      </c>
      <c r="F64" s="245" t="s">
        <v>5573</v>
      </c>
    </row>
    <row r="65" spans="1:6" x14ac:dyDescent="0.35">
      <c r="A65" s="110" t="s">
        <v>2336</v>
      </c>
      <c r="B65" s="157" t="s">
        <v>2399</v>
      </c>
      <c r="C65" s="116"/>
      <c r="D65" s="148"/>
      <c r="E65" s="148"/>
      <c r="F65" s="180"/>
    </row>
    <row r="66" spans="1:6" x14ac:dyDescent="0.35">
      <c r="A66" s="110" t="s">
        <v>12</v>
      </c>
      <c r="B66" s="157" t="s">
        <v>2400</v>
      </c>
      <c r="C66" s="116"/>
      <c r="D66" s="148"/>
      <c r="E66" s="148"/>
      <c r="F66" s="180"/>
    </row>
    <row r="67" spans="1:6" x14ac:dyDescent="0.35">
      <c r="A67" s="156">
        <v>1</v>
      </c>
      <c r="B67" s="65" t="s">
        <v>2401</v>
      </c>
      <c r="C67" s="116">
        <v>1000</v>
      </c>
      <c r="D67" s="148">
        <v>1300</v>
      </c>
      <c r="E67" s="148">
        <f t="shared" si="0"/>
        <v>909.99999999999989</v>
      </c>
      <c r="F67" s="180"/>
    </row>
    <row r="68" spans="1:6" ht="31" x14ac:dyDescent="0.35">
      <c r="A68" s="156">
        <v>2</v>
      </c>
      <c r="B68" s="65" t="s">
        <v>2402</v>
      </c>
      <c r="C68" s="116">
        <v>500</v>
      </c>
      <c r="D68" s="148">
        <v>650</v>
      </c>
      <c r="E68" s="148">
        <f t="shared" si="0"/>
        <v>454.99999999999994</v>
      </c>
      <c r="F68" s="180"/>
    </row>
    <row r="69" spans="1:6" ht="42" x14ac:dyDescent="0.35">
      <c r="A69" s="156">
        <v>3</v>
      </c>
      <c r="B69" s="65" t="s">
        <v>2403</v>
      </c>
      <c r="C69" s="116">
        <v>600</v>
      </c>
      <c r="D69" s="116">
        <v>1500</v>
      </c>
      <c r="E69" s="148">
        <f t="shared" si="0"/>
        <v>1050</v>
      </c>
      <c r="F69" s="245" t="s">
        <v>2404</v>
      </c>
    </row>
    <row r="70" spans="1:6" ht="31" x14ac:dyDescent="0.35">
      <c r="A70" s="156">
        <v>4</v>
      </c>
      <c r="B70" s="65" t="s">
        <v>2405</v>
      </c>
      <c r="C70" s="116"/>
      <c r="D70" s="116">
        <v>450</v>
      </c>
      <c r="E70" s="148">
        <f t="shared" si="0"/>
        <v>315</v>
      </c>
      <c r="F70" s="245" t="s">
        <v>5574</v>
      </c>
    </row>
    <row r="71" spans="1:6" ht="30" x14ac:dyDescent="0.35">
      <c r="A71" s="110" t="s">
        <v>18</v>
      </c>
      <c r="B71" s="157" t="s">
        <v>2406</v>
      </c>
      <c r="C71" s="116"/>
      <c r="D71" s="148"/>
      <c r="E71" s="148"/>
      <c r="F71" s="180"/>
    </row>
    <row r="72" spans="1:6" x14ac:dyDescent="0.35">
      <c r="A72" s="156">
        <v>1</v>
      </c>
      <c r="B72" s="65" t="s">
        <v>2407</v>
      </c>
      <c r="C72" s="116">
        <v>600</v>
      </c>
      <c r="D72" s="116">
        <v>800</v>
      </c>
      <c r="E72" s="148">
        <f t="shared" ref="E72:E119" si="1">D72*70%</f>
        <v>560</v>
      </c>
      <c r="F72" s="181"/>
    </row>
    <row r="73" spans="1:6" x14ac:dyDescent="0.35">
      <c r="A73" s="156">
        <v>2</v>
      </c>
      <c r="B73" s="65" t="s">
        <v>1955</v>
      </c>
      <c r="C73" s="116">
        <v>400</v>
      </c>
      <c r="D73" s="116">
        <v>550</v>
      </c>
      <c r="E73" s="148">
        <f t="shared" si="1"/>
        <v>385</v>
      </c>
      <c r="F73" s="180"/>
    </row>
    <row r="74" spans="1:6" x14ac:dyDescent="0.35">
      <c r="A74" s="110" t="s">
        <v>45</v>
      </c>
      <c r="B74" s="157" t="s">
        <v>2408</v>
      </c>
      <c r="C74" s="116"/>
      <c r="D74" s="148"/>
      <c r="E74" s="148"/>
      <c r="F74" s="180"/>
    </row>
    <row r="75" spans="1:6" x14ac:dyDescent="0.35">
      <c r="A75" s="156">
        <v>1</v>
      </c>
      <c r="B75" s="65" t="s">
        <v>2409</v>
      </c>
      <c r="C75" s="116">
        <v>3000</v>
      </c>
      <c r="D75" s="148">
        <v>4000</v>
      </c>
      <c r="E75" s="148">
        <f t="shared" si="1"/>
        <v>2800</v>
      </c>
      <c r="F75" s="623" t="s">
        <v>7040</v>
      </c>
    </row>
    <row r="76" spans="1:6" x14ac:dyDescent="0.35">
      <c r="A76" s="156">
        <v>2</v>
      </c>
      <c r="B76" s="65" t="s">
        <v>2410</v>
      </c>
      <c r="C76" s="116">
        <v>1500</v>
      </c>
      <c r="D76" s="116">
        <v>2000</v>
      </c>
      <c r="E76" s="148">
        <f t="shared" si="1"/>
        <v>1400</v>
      </c>
      <c r="F76" s="623" t="s">
        <v>7040</v>
      </c>
    </row>
    <row r="77" spans="1:6" ht="31" x14ac:dyDescent="0.35">
      <c r="A77" s="156">
        <v>3</v>
      </c>
      <c r="B77" s="65" t="s">
        <v>2411</v>
      </c>
      <c r="C77" s="116">
        <v>600</v>
      </c>
      <c r="D77" s="148">
        <v>800</v>
      </c>
      <c r="E77" s="148">
        <f t="shared" si="1"/>
        <v>560</v>
      </c>
      <c r="F77" s="623" t="s">
        <v>7040</v>
      </c>
    </row>
    <row r="78" spans="1:6" ht="31" x14ac:dyDescent="0.35">
      <c r="A78" s="156">
        <v>4</v>
      </c>
      <c r="B78" s="65" t="s">
        <v>2412</v>
      </c>
      <c r="C78" s="116">
        <v>1500</v>
      </c>
      <c r="D78" s="116">
        <v>2000</v>
      </c>
      <c r="E78" s="148">
        <f t="shared" si="1"/>
        <v>1400</v>
      </c>
      <c r="F78" s="623" t="s">
        <v>7040</v>
      </c>
    </row>
    <row r="79" spans="1:6" ht="31" x14ac:dyDescent="0.35">
      <c r="A79" s="156">
        <v>5</v>
      </c>
      <c r="B79" s="65" t="s">
        <v>2413</v>
      </c>
      <c r="C79" s="116">
        <v>800</v>
      </c>
      <c r="D79" s="116">
        <v>1100</v>
      </c>
      <c r="E79" s="148">
        <f t="shared" si="1"/>
        <v>770</v>
      </c>
      <c r="F79" s="623" t="s">
        <v>7040</v>
      </c>
    </row>
    <row r="80" spans="1:6" ht="31" x14ac:dyDescent="0.35">
      <c r="A80" s="156">
        <v>6</v>
      </c>
      <c r="B80" s="65" t="s">
        <v>2414</v>
      </c>
      <c r="C80" s="116">
        <v>800</v>
      </c>
      <c r="D80" s="116">
        <v>1100</v>
      </c>
      <c r="E80" s="148">
        <f t="shared" si="1"/>
        <v>770</v>
      </c>
      <c r="F80" s="623" t="s">
        <v>7040</v>
      </c>
    </row>
    <row r="81" spans="1:6" ht="31" x14ac:dyDescent="0.35">
      <c r="A81" s="156">
        <v>7</v>
      </c>
      <c r="B81" s="65" t="s">
        <v>2415</v>
      </c>
      <c r="C81" s="116">
        <v>750</v>
      </c>
      <c r="D81" s="116">
        <v>1000</v>
      </c>
      <c r="E81" s="148">
        <f t="shared" si="1"/>
        <v>700</v>
      </c>
      <c r="F81" s="626"/>
    </row>
    <row r="82" spans="1:6" ht="31" x14ac:dyDescent="0.35">
      <c r="A82" s="156">
        <v>8</v>
      </c>
      <c r="B82" s="65" t="s">
        <v>2416</v>
      </c>
      <c r="C82" s="116">
        <v>400</v>
      </c>
      <c r="D82" s="116">
        <v>550</v>
      </c>
      <c r="E82" s="148">
        <f t="shared" si="1"/>
        <v>385</v>
      </c>
      <c r="F82" s="180"/>
    </row>
    <row r="83" spans="1:6" ht="31" x14ac:dyDescent="0.35">
      <c r="A83" s="156">
        <v>9</v>
      </c>
      <c r="B83" s="65" t="s">
        <v>2417</v>
      </c>
      <c r="C83" s="116">
        <v>500</v>
      </c>
      <c r="D83" s="116">
        <v>650</v>
      </c>
      <c r="E83" s="148">
        <f t="shared" si="1"/>
        <v>454.99999999999994</v>
      </c>
      <c r="F83" s="180"/>
    </row>
    <row r="84" spans="1:6" ht="31" x14ac:dyDescent="0.35">
      <c r="A84" s="156">
        <v>10</v>
      </c>
      <c r="B84" s="65" t="s">
        <v>2418</v>
      </c>
      <c r="C84" s="116">
        <v>400</v>
      </c>
      <c r="D84" s="116">
        <v>550</v>
      </c>
      <c r="E84" s="148">
        <f t="shared" si="1"/>
        <v>385</v>
      </c>
      <c r="F84" s="180"/>
    </row>
    <row r="85" spans="1:6" x14ac:dyDescent="0.35">
      <c r="A85" s="110" t="s">
        <v>313</v>
      </c>
      <c r="B85" s="157" t="s">
        <v>2419</v>
      </c>
      <c r="C85" s="116"/>
      <c r="D85" s="148"/>
      <c r="E85" s="148"/>
      <c r="F85" s="180"/>
    </row>
    <row r="86" spans="1:6" ht="31" x14ac:dyDescent="0.35">
      <c r="A86" s="156">
        <v>1</v>
      </c>
      <c r="B86" s="65" t="s">
        <v>2420</v>
      </c>
      <c r="C86" s="116">
        <v>4000</v>
      </c>
      <c r="D86" s="116">
        <v>5200</v>
      </c>
      <c r="E86" s="148">
        <f t="shared" si="1"/>
        <v>3639.9999999999995</v>
      </c>
      <c r="F86" s="245" t="s">
        <v>2421</v>
      </c>
    </row>
    <row r="87" spans="1:6" ht="31" x14ac:dyDescent="0.35">
      <c r="A87" s="156">
        <v>2</v>
      </c>
      <c r="B87" s="65" t="s">
        <v>2422</v>
      </c>
      <c r="C87" s="116">
        <v>4000</v>
      </c>
      <c r="D87" s="148">
        <v>5200</v>
      </c>
      <c r="E87" s="148">
        <f t="shared" si="1"/>
        <v>3639.9999999999995</v>
      </c>
      <c r="F87" s="626"/>
    </row>
    <row r="88" spans="1:6" ht="56" x14ac:dyDescent="0.35">
      <c r="A88" s="156">
        <v>3</v>
      </c>
      <c r="B88" s="65" t="s">
        <v>2423</v>
      </c>
      <c r="C88" s="116">
        <v>3000</v>
      </c>
      <c r="D88" s="148">
        <v>3900</v>
      </c>
      <c r="E88" s="148">
        <f t="shared" si="1"/>
        <v>2730</v>
      </c>
      <c r="F88" s="245" t="s">
        <v>2424</v>
      </c>
    </row>
    <row r="89" spans="1:6" ht="31" x14ac:dyDescent="0.35">
      <c r="A89" s="156">
        <v>4</v>
      </c>
      <c r="B89" s="65" t="s">
        <v>2425</v>
      </c>
      <c r="C89" s="116">
        <v>4000</v>
      </c>
      <c r="D89" s="148">
        <v>5600</v>
      </c>
      <c r="E89" s="148">
        <f t="shared" si="1"/>
        <v>3919.9999999999995</v>
      </c>
      <c r="F89" s="245" t="s">
        <v>2426</v>
      </c>
    </row>
    <row r="90" spans="1:6" x14ac:dyDescent="0.35">
      <c r="A90" s="110" t="s">
        <v>372</v>
      </c>
      <c r="B90" s="157" t="s">
        <v>2427</v>
      </c>
      <c r="C90" s="116"/>
      <c r="D90" s="148"/>
      <c r="E90" s="148"/>
      <c r="F90" s="180"/>
    </row>
    <row r="91" spans="1:6" ht="31" x14ac:dyDescent="0.35">
      <c r="A91" s="156">
        <v>1</v>
      </c>
      <c r="B91" s="65" t="s">
        <v>2428</v>
      </c>
      <c r="C91" s="116">
        <v>4500</v>
      </c>
      <c r="D91" s="148">
        <v>5900</v>
      </c>
      <c r="E91" s="148">
        <f t="shared" si="1"/>
        <v>4130</v>
      </c>
      <c r="F91" s="180"/>
    </row>
    <row r="92" spans="1:6" ht="31" x14ac:dyDescent="0.35">
      <c r="A92" s="156">
        <v>2</v>
      </c>
      <c r="B92" s="65" t="s">
        <v>2429</v>
      </c>
      <c r="C92" s="116">
        <v>3500</v>
      </c>
      <c r="D92" s="148">
        <v>4800</v>
      </c>
      <c r="E92" s="148">
        <f t="shared" si="1"/>
        <v>3360</v>
      </c>
      <c r="F92" s="180"/>
    </row>
    <row r="93" spans="1:6" x14ac:dyDescent="0.35">
      <c r="A93" s="110" t="s">
        <v>406</v>
      </c>
      <c r="B93" s="157" t="s">
        <v>2430</v>
      </c>
      <c r="C93" s="116"/>
      <c r="D93" s="148"/>
      <c r="E93" s="148"/>
      <c r="F93" s="180"/>
    </row>
    <row r="94" spans="1:6" x14ac:dyDescent="0.35">
      <c r="A94" s="156">
        <v>1</v>
      </c>
      <c r="B94" s="65" t="s">
        <v>2431</v>
      </c>
      <c r="C94" s="116">
        <v>500</v>
      </c>
      <c r="D94" s="148">
        <v>650</v>
      </c>
      <c r="E94" s="148">
        <f t="shared" si="1"/>
        <v>454.99999999999994</v>
      </c>
      <c r="F94" s="180"/>
    </row>
    <row r="95" spans="1:6" x14ac:dyDescent="0.35">
      <c r="A95" s="156">
        <v>2</v>
      </c>
      <c r="B95" s="65" t="s">
        <v>2432</v>
      </c>
      <c r="C95" s="116">
        <v>550</v>
      </c>
      <c r="D95" s="148">
        <v>750</v>
      </c>
      <c r="E95" s="148">
        <f t="shared" si="1"/>
        <v>525</v>
      </c>
      <c r="F95" s="180"/>
    </row>
    <row r="96" spans="1:6" ht="56" x14ac:dyDescent="0.35">
      <c r="A96" s="156">
        <v>3</v>
      </c>
      <c r="B96" s="65" t="s">
        <v>2433</v>
      </c>
      <c r="C96" s="116">
        <v>400</v>
      </c>
      <c r="D96" s="116">
        <v>550</v>
      </c>
      <c r="E96" s="148">
        <f t="shared" si="1"/>
        <v>385</v>
      </c>
      <c r="F96" s="245" t="s">
        <v>2434</v>
      </c>
    </row>
    <row r="97" spans="1:6" x14ac:dyDescent="0.35">
      <c r="A97" s="110" t="s">
        <v>408</v>
      </c>
      <c r="B97" s="157" t="s">
        <v>2435</v>
      </c>
      <c r="C97" s="116"/>
      <c r="D97" s="148"/>
      <c r="E97" s="148"/>
      <c r="F97" s="180"/>
    </row>
    <row r="98" spans="1:6" x14ac:dyDescent="0.35">
      <c r="A98" s="156">
        <v>1</v>
      </c>
      <c r="B98" s="65" t="s">
        <v>2436</v>
      </c>
      <c r="C98" s="116">
        <v>500</v>
      </c>
      <c r="D98" s="148">
        <v>650</v>
      </c>
      <c r="E98" s="148">
        <f t="shared" si="1"/>
        <v>454.99999999999994</v>
      </c>
      <c r="F98" s="180"/>
    </row>
    <row r="99" spans="1:6" ht="31" x14ac:dyDescent="0.35">
      <c r="A99" s="156">
        <v>2</v>
      </c>
      <c r="B99" s="65" t="s">
        <v>2437</v>
      </c>
      <c r="C99" s="116">
        <v>300</v>
      </c>
      <c r="D99" s="148">
        <v>390</v>
      </c>
      <c r="E99" s="148">
        <f t="shared" si="1"/>
        <v>273</v>
      </c>
      <c r="F99" s="180"/>
    </row>
    <row r="100" spans="1:6" x14ac:dyDescent="0.35">
      <c r="A100" s="110"/>
      <c r="B100" s="157" t="s">
        <v>16</v>
      </c>
      <c r="C100" s="116"/>
      <c r="D100" s="148"/>
      <c r="E100" s="148"/>
      <c r="F100" s="180"/>
    </row>
    <row r="101" spans="1:6" ht="31" x14ac:dyDescent="0.35">
      <c r="A101" s="156">
        <v>1</v>
      </c>
      <c r="B101" s="65" t="s">
        <v>2438</v>
      </c>
      <c r="C101" s="116">
        <v>300</v>
      </c>
      <c r="D101" s="148">
        <v>390</v>
      </c>
      <c r="E101" s="148">
        <f t="shared" si="1"/>
        <v>273</v>
      </c>
      <c r="F101" s="180"/>
    </row>
    <row r="102" spans="1:6" ht="30" x14ac:dyDescent="0.35">
      <c r="A102" s="110" t="s">
        <v>410</v>
      </c>
      <c r="B102" s="157" t="s">
        <v>2439</v>
      </c>
      <c r="C102" s="116"/>
      <c r="D102" s="148"/>
      <c r="E102" s="148"/>
      <c r="F102" s="180"/>
    </row>
    <row r="103" spans="1:6" ht="28" x14ac:dyDescent="0.35">
      <c r="A103" s="156">
        <v>1</v>
      </c>
      <c r="B103" s="65" t="s">
        <v>2440</v>
      </c>
      <c r="C103" s="116">
        <v>500</v>
      </c>
      <c r="D103" s="116">
        <v>650</v>
      </c>
      <c r="E103" s="148">
        <f t="shared" si="1"/>
        <v>454.99999999999994</v>
      </c>
      <c r="F103" s="245" t="s">
        <v>2441</v>
      </c>
    </row>
    <row r="104" spans="1:6" x14ac:dyDescent="0.35">
      <c r="A104" s="110"/>
      <c r="B104" s="157" t="s">
        <v>2442</v>
      </c>
      <c r="C104" s="116"/>
      <c r="D104" s="161"/>
      <c r="E104" s="148"/>
      <c r="F104" s="180"/>
    </row>
    <row r="105" spans="1:6" x14ac:dyDescent="0.35">
      <c r="A105" s="65">
        <v>1</v>
      </c>
      <c r="B105" s="65" t="s">
        <v>2443</v>
      </c>
      <c r="C105" s="116">
        <v>400</v>
      </c>
      <c r="D105" s="116">
        <v>550</v>
      </c>
      <c r="E105" s="148">
        <f t="shared" si="1"/>
        <v>385</v>
      </c>
      <c r="F105" s="180"/>
    </row>
    <row r="106" spans="1:6" x14ac:dyDescent="0.35">
      <c r="A106" s="109" t="s">
        <v>413</v>
      </c>
      <c r="B106" s="157" t="s">
        <v>2444</v>
      </c>
      <c r="C106" s="162"/>
      <c r="D106" s="148"/>
      <c r="E106" s="148"/>
      <c r="F106" s="180"/>
    </row>
    <row r="107" spans="1:6" ht="56" x14ac:dyDescent="0.35">
      <c r="A107" s="159">
        <v>1</v>
      </c>
      <c r="B107" s="65" t="s">
        <v>2445</v>
      </c>
      <c r="C107" s="162"/>
      <c r="D107" s="148">
        <v>400</v>
      </c>
      <c r="E107" s="148">
        <f t="shared" si="1"/>
        <v>280</v>
      </c>
      <c r="F107" s="245" t="s">
        <v>5575</v>
      </c>
    </row>
    <row r="108" spans="1:6" x14ac:dyDescent="0.35">
      <c r="A108" s="159"/>
      <c r="B108" s="163" t="s">
        <v>16</v>
      </c>
      <c r="C108" s="162"/>
      <c r="D108" s="148"/>
      <c r="E108" s="148"/>
      <c r="F108" s="180"/>
    </row>
    <row r="109" spans="1:6" ht="56" x14ac:dyDescent="0.35">
      <c r="A109" s="159">
        <v>1</v>
      </c>
      <c r="B109" s="65" t="s">
        <v>6387</v>
      </c>
      <c r="C109" s="162"/>
      <c r="D109" s="148">
        <v>350</v>
      </c>
      <c r="E109" s="148">
        <f t="shared" si="1"/>
        <v>244.99999999999997</v>
      </c>
      <c r="F109" s="245" t="s">
        <v>5575</v>
      </c>
    </row>
    <row r="110" spans="1:6" x14ac:dyDescent="0.35">
      <c r="A110" s="109" t="s">
        <v>419</v>
      </c>
      <c r="B110" s="157" t="s">
        <v>2446</v>
      </c>
      <c r="C110" s="127"/>
      <c r="D110" s="148"/>
      <c r="E110" s="148"/>
      <c r="F110" s="626"/>
    </row>
    <row r="111" spans="1:6" x14ac:dyDescent="0.35">
      <c r="A111" s="109">
        <v>1</v>
      </c>
      <c r="B111" s="157" t="s">
        <v>2447</v>
      </c>
      <c r="C111" s="127"/>
      <c r="D111" s="148"/>
      <c r="E111" s="148"/>
      <c r="F111" s="626" t="s">
        <v>5576</v>
      </c>
    </row>
    <row r="112" spans="1:6" x14ac:dyDescent="0.35">
      <c r="A112" s="159" t="s">
        <v>2448</v>
      </c>
      <c r="B112" s="65" t="s">
        <v>6388</v>
      </c>
      <c r="C112" s="127"/>
      <c r="D112" s="148">
        <v>6500</v>
      </c>
      <c r="E112" s="148">
        <f t="shared" si="1"/>
        <v>4550</v>
      </c>
      <c r="F112" s="180"/>
    </row>
    <row r="113" spans="1:6" x14ac:dyDescent="0.35">
      <c r="A113" s="159" t="s">
        <v>2448</v>
      </c>
      <c r="B113" s="65" t="s">
        <v>6389</v>
      </c>
      <c r="C113" s="127"/>
      <c r="D113" s="148">
        <v>5500</v>
      </c>
      <c r="E113" s="148">
        <f t="shared" si="1"/>
        <v>3849.9999999999995</v>
      </c>
      <c r="F113" s="180"/>
    </row>
    <row r="114" spans="1:6" x14ac:dyDescent="0.35">
      <c r="A114" s="159" t="s">
        <v>2448</v>
      </c>
      <c r="B114" s="65" t="s">
        <v>6390</v>
      </c>
      <c r="C114" s="127"/>
      <c r="D114" s="148">
        <v>4500</v>
      </c>
      <c r="E114" s="148">
        <f t="shared" si="1"/>
        <v>3150</v>
      </c>
      <c r="F114" s="180"/>
    </row>
    <row r="115" spans="1:6" x14ac:dyDescent="0.35">
      <c r="A115" s="109">
        <v>2</v>
      </c>
      <c r="B115" s="157" t="s">
        <v>2449</v>
      </c>
      <c r="C115" s="127"/>
      <c r="D115" s="148"/>
      <c r="E115" s="148"/>
      <c r="F115" s="626" t="s">
        <v>5576</v>
      </c>
    </row>
    <row r="116" spans="1:6" x14ac:dyDescent="0.35">
      <c r="A116" s="159" t="s">
        <v>2448</v>
      </c>
      <c r="B116" s="65" t="s">
        <v>6389</v>
      </c>
      <c r="C116" s="127"/>
      <c r="D116" s="148">
        <v>2950</v>
      </c>
      <c r="E116" s="148">
        <f t="shared" si="1"/>
        <v>2065</v>
      </c>
      <c r="F116" s="626"/>
    </row>
    <row r="117" spans="1:6" x14ac:dyDescent="0.35">
      <c r="A117" s="159" t="s">
        <v>2448</v>
      </c>
      <c r="B117" s="129" t="s">
        <v>2450</v>
      </c>
      <c r="C117" s="127"/>
      <c r="D117" s="148">
        <v>2300</v>
      </c>
      <c r="E117" s="148">
        <f t="shared" si="1"/>
        <v>1610</v>
      </c>
      <c r="F117" s="626"/>
    </row>
    <row r="118" spans="1:6" ht="30" x14ac:dyDescent="0.35">
      <c r="A118" s="109">
        <v>3</v>
      </c>
      <c r="B118" s="157" t="s">
        <v>6391</v>
      </c>
      <c r="C118" s="127"/>
      <c r="D118" s="148">
        <v>1500</v>
      </c>
      <c r="E118" s="148">
        <f t="shared" si="1"/>
        <v>1050</v>
      </c>
      <c r="F118" s="245" t="s">
        <v>6392</v>
      </c>
    </row>
    <row r="119" spans="1:6" ht="42" x14ac:dyDescent="0.35">
      <c r="A119" s="109">
        <v>4</v>
      </c>
      <c r="B119" s="157" t="s">
        <v>6393</v>
      </c>
      <c r="C119" s="127"/>
      <c r="D119" s="148">
        <v>1000</v>
      </c>
      <c r="E119" s="148">
        <f t="shared" si="1"/>
        <v>700</v>
      </c>
      <c r="F119" s="245" t="s">
        <v>6394</v>
      </c>
    </row>
  </sheetData>
  <autoFilter ref="F1:F119" xr:uid="{410C171B-2376-4219-A3F2-57A943DA853B}"/>
  <mergeCells count="4">
    <mergeCell ref="A4:F4"/>
    <mergeCell ref="A1:F1"/>
    <mergeCell ref="A2:F2"/>
    <mergeCell ref="A3:F3"/>
  </mergeCells>
  <pageMargins left="0.70866141732283472" right="0.70866141732283472" top="0.74803149606299213" bottom="0.74803149606299213" header="0.31496062992125984" footer="0.31496062992125984"/>
  <pageSetup paperSize="9" orientation="landscape"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9BF05-0282-4479-ACAF-B7C108D94C9B}">
  <dimension ref="A1:N12"/>
  <sheetViews>
    <sheetView topLeftCell="A3" workbookViewId="0">
      <selection activeCell="C9" sqref="C9"/>
    </sheetView>
  </sheetViews>
  <sheetFormatPr defaultColWidth="9" defaultRowHeight="15.5" x14ac:dyDescent="0.35"/>
  <cols>
    <col min="1" max="1" width="34.6328125" style="2" customWidth="1"/>
    <col min="2" max="13" width="7.90625" style="2" customWidth="1"/>
    <col min="14" max="256" width="9" style="2"/>
    <col min="257" max="257" width="25.453125" style="2" customWidth="1"/>
    <col min="258" max="269" width="7.90625" style="2" customWidth="1"/>
    <col min="270" max="512" width="9" style="2"/>
    <col min="513" max="513" width="25.453125" style="2" customWidth="1"/>
    <col min="514" max="525" width="7.90625" style="2" customWidth="1"/>
    <col min="526" max="768" width="9" style="2"/>
    <col min="769" max="769" width="25.453125" style="2" customWidth="1"/>
    <col min="770" max="781" width="7.90625" style="2" customWidth="1"/>
    <col min="782" max="1024" width="9" style="2"/>
    <col min="1025" max="1025" width="25.453125" style="2" customWidth="1"/>
    <col min="1026" max="1037" width="7.90625" style="2" customWidth="1"/>
    <col min="1038" max="1280" width="9" style="2"/>
    <col min="1281" max="1281" width="25.453125" style="2" customWidth="1"/>
    <col min="1282" max="1293" width="7.90625" style="2" customWidth="1"/>
    <col min="1294" max="1536" width="9" style="2"/>
    <col min="1537" max="1537" width="25.453125" style="2" customWidth="1"/>
    <col min="1538" max="1549" width="7.90625" style="2" customWidth="1"/>
    <col min="1550" max="1792" width="9" style="2"/>
    <col min="1793" max="1793" width="25.453125" style="2" customWidth="1"/>
    <col min="1794" max="1805" width="7.90625" style="2" customWidth="1"/>
    <col min="1806" max="2048" width="9" style="2"/>
    <col min="2049" max="2049" width="25.453125" style="2" customWidth="1"/>
    <col min="2050" max="2061" width="7.90625" style="2" customWidth="1"/>
    <col min="2062" max="2304" width="9" style="2"/>
    <col min="2305" max="2305" width="25.453125" style="2" customWidth="1"/>
    <col min="2306" max="2317" width="7.90625" style="2" customWidth="1"/>
    <col min="2318" max="2560" width="9" style="2"/>
    <col min="2561" max="2561" width="25.453125" style="2" customWidth="1"/>
    <col min="2562" max="2573" width="7.90625" style="2" customWidth="1"/>
    <col min="2574" max="2816" width="9" style="2"/>
    <col min="2817" max="2817" width="25.453125" style="2" customWidth="1"/>
    <col min="2818" max="2829" width="7.90625" style="2" customWidth="1"/>
    <col min="2830" max="3072" width="9" style="2"/>
    <col min="3073" max="3073" width="25.453125" style="2" customWidth="1"/>
    <col min="3074" max="3085" width="7.90625" style="2" customWidth="1"/>
    <col min="3086" max="3328" width="9" style="2"/>
    <col min="3329" max="3329" width="25.453125" style="2" customWidth="1"/>
    <col min="3330" max="3341" width="7.90625" style="2" customWidth="1"/>
    <col min="3342" max="3584" width="9" style="2"/>
    <col min="3585" max="3585" width="25.453125" style="2" customWidth="1"/>
    <col min="3586" max="3597" width="7.90625" style="2" customWidth="1"/>
    <col min="3598" max="3840" width="9" style="2"/>
    <col min="3841" max="3841" width="25.453125" style="2" customWidth="1"/>
    <col min="3842" max="3853" width="7.90625" style="2" customWidth="1"/>
    <col min="3854" max="4096" width="9" style="2"/>
    <col min="4097" max="4097" width="25.453125" style="2" customWidth="1"/>
    <col min="4098" max="4109" width="7.90625" style="2" customWidth="1"/>
    <col min="4110" max="4352" width="9" style="2"/>
    <col min="4353" max="4353" width="25.453125" style="2" customWidth="1"/>
    <col min="4354" max="4365" width="7.90625" style="2" customWidth="1"/>
    <col min="4366" max="4608" width="9" style="2"/>
    <col min="4609" max="4609" width="25.453125" style="2" customWidth="1"/>
    <col min="4610" max="4621" width="7.90625" style="2" customWidth="1"/>
    <col min="4622" max="4864" width="9" style="2"/>
    <col min="4865" max="4865" width="25.453125" style="2" customWidth="1"/>
    <col min="4866" max="4877" width="7.90625" style="2" customWidth="1"/>
    <col min="4878" max="5120" width="9" style="2"/>
    <col min="5121" max="5121" width="25.453125" style="2" customWidth="1"/>
    <col min="5122" max="5133" width="7.90625" style="2" customWidth="1"/>
    <col min="5134" max="5376" width="9" style="2"/>
    <col min="5377" max="5377" width="25.453125" style="2" customWidth="1"/>
    <col min="5378" max="5389" width="7.90625" style="2" customWidth="1"/>
    <col min="5390" max="5632" width="9" style="2"/>
    <col min="5633" max="5633" width="25.453125" style="2" customWidth="1"/>
    <col min="5634" max="5645" width="7.90625" style="2" customWidth="1"/>
    <col min="5646" max="5888" width="9" style="2"/>
    <col min="5889" max="5889" width="25.453125" style="2" customWidth="1"/>
    <col min="5890" max="5901" width="7.90625" style="2" customWidth="1"/>
    <col min="5902" max="6144" width="9" style="2"/>
    <col min="6145" max="6145" width="25.453125" style="2" customWidth="1"/>
    <col min="6146" max="6157" width="7.90625" style="2" customWidth="1"/>
    <col min="6158" max="6400" width="9" style="2"/>
    <col min="6401" max="6401" width="25.453125" style="2" customWidth="1"/>
    <col min="6402" max="6413" width="7.90625" style="2" customWidth="1"/>
    <col min="6414" max="6656" width="9" style="2"/>
    <col min="6657" max="6657" width="25.453125" style="2" customWidth="1"/>
    <col min="6658" max="6669" width="7.90625" style="2" customWidth="1"/>
    <col min="6670" max="6912" width="9" style="2"/>
    <col min="6913" max="6913" width="25.453125" style="2" customWidth="1"/>
    <col min="6914" max="6925" width="7.90625" style="2" customWidth="1"/>
    <col min="6926" max="7168" width="9" style="2"/>
    <col min="7169" max="7169" width="25.453125" style="2" customWidth="1"/>
    <col min="7170" max="7181" width="7.90625" style="2" customWidth="1"/>
    <col min="7182" max="7424" width="9" style="2"/>
    <col min="7425" max="7425" width="25.453125" style="2" customWidth="1"/>
    <col min="7426" max="7437" width="7.90625" style="2" customWidth="1"/>
    <col min="7438" max="7680" width="9" style="2"/>
    <col min="7681" max="7681" width="25.453125" style="2" customWidth="1"/>
    <col min="7682" max="7693" width="7.90625" style="2" customWidth="1"/>
    <col min="7694" max="7936" width="9" style="2"/>
    <col min="7937" max="7937" width="25.453125" style="2" customWidth="1"/>
    <col min="7938" max="7949" width="7.90625" style="2" customWidth="1"/>
    <col min="7950" max="8192" width="9" style="2"/>
    <col min="8193" max="8193" width="25.453125" style="2" customWidth="1"/>
    <col min="8194" max="8205" width="7.90625" style="2" customWidth="1"/>
    <col min="8206" max="8448" width="9" style="2"/>
    <col min="8449" max="8449" width="25.453125" style="2" customWidth="1"/>
    <col min="8450" max="8461" width="7.90625" style="2" customWidth="1"/>
    <col min="8462" max="8704" width="9" style="2"/>
    <col min="8705" max="8705" width="25.453125" style="2" customWidth="1"/>
    <col min="8706" max="8717" width="7.90625" style="2" customWidth="1"/>
    <col min="8718" max="8960" width="9" style="2"/>
    <col min="8961" max="8961" width="25.453125" style="2" customWidth="1"/>
    <col min="8962" max="8973" width="7.90625" style="2" customWidth="1"/>
    <col min="8974" max="9216" width="9" style="2"/>
    <col min="9217" max="9217" width="25.453125" style="2" customWidth="1"/>
    <col min="9218" max="9229" width="7.90625" style="2" customWidth="1"/>
    <col min="9230" max="9472" width="9" style="2"/>
    <col min="9473" max="9473" width="25.453125" style="2" customWidth="1"/>
    <col min="9474" max="9485" width="7.90625" style="2" customWidth="1"/>
    <col min="9486" max="9728" width="9" style="2"/>
    <col min="9729" max="9729" width="25.453125" style="2" customWidth="1"/>
    <col min="9730" max="9741" width="7.90625" style="2" customWidth="1"/>
    <col min="9742" max="9984" width="9" style="2"/>
    <col min="9985" max="9985" width="25.453125" style="2" customWidth="1"/>
    <col min="9986" max="9997" width="7.90625" style="2" customWidth="1"/>
    <col min="9998" max="10240" width="9" style="2"/>
    <col min="10241" max="10241" width="25.453125" style="2" customWidth="1"/>
    <col min="10242" max="10253" width="7.90625" style="2" customWidth="1"/>
    <col min="10254" max="10496" width="9" style="2"/>
    <col min="10497" max="10497" width="25.453125" style="2" customWidth="1"/>
    <col min="10498" max="10509" width="7.90625" style="2" customWidth="1"/>
    <col min="10510" max="10752" width="9" style="2"/>
    <col min="10753" max="10753" width="25.453125" style="2" customWidth="1"/>
    <col min="10754" max="10765" width="7.90625" style="2" customWidth="1"/>
    <col min="10766" max="11008" width="9" style="2"/>
    <col min="11009" max="11009" width="25.453125" style="2" customWidth="1"/>
    <col min="11010" max="11021" width="7.90625" style="2" customWidth="1"/>
    <col min="11022" max="11264" width="9" style="2"/>
    <col min="11265" max="11265" width="25.453125" style="2" customWidth="1"/>
    <col min="11266" max="11277" width="7.90625" style="2" customWidth="1"/>
    <col min="11278" max="11520" width="9" style="2"/>
    <col min="11521" max="11521" width="25.453125" style="2" customWidth="1"/>
    <col min="11522" max="11533" width="7.90625" style="2" customWidth="1"/>
    <col min="11534" max="11776" width="9" style="2"/>
    <col min="11777" max="11777" width="25.453125" style="2" customWidth="1"/>
    <col min="11778" max="11789" width="7.90625" style="2" customWidth="1"/>
    <col min="11790" max="12032" width="9" style="2"/>
    <col min="12033" max="12033" width="25.453125" style="2" customWidth="1"/>
    <col min="12034" max="12045" width="7.90625" style="2" customWidth="1"/>
    <col min="12046" max="12288" width="9" style="2"/>
    <col min="12289" max="12289" width="25.453125" style="2" customWidth="1"/>
    <col min="12290" max="12301" width="7.90625" style="2" customWidth="1"/>
    <col min="12302" max="12544" width="9" style="2"/>
    <col min="12545" max="12545" width="25.453125" style="2" customWidth="1"/>
    <col min="12546" max="12557" width="7.90625" style="2" customWidth="1"/>
    <col min="12558" max="12800" width="9" style="2"/>
    <col min="12801" max="12801" width="25.453125" style="2" customWidth="1"/>
    <col min="12802" max="12813" width="7.90625" style="2" customWidth="1"/>
    <col min="12814" max="13056" width="9" style="2"/>
    <col min="13057" max="13057" width="25.453125" style="2" customWidth="1"/>
    <col min="13058" max="13069" width="7.90625" style="2" customWidth="1"/>
    <col min="13070" max="13312" width="9" style="2"/>
    <col min="13313" max="13313" width="25.453125" style="2" customWidth="1"/>
    <col min="13314" max="13325" width="7.90625" style="2" customWidth="1"/>
    <col min="13326" max="13568" width="9" style="2"/>
    <col min="13569" max="13569" width="25.453125" style="2" customWidth="1"/>
    <col min="13570" max="13581" width="7.90625" style="2" customWidth="1"/>
    <col min="13582" max="13824" width="9" style="2"/>
    <col min="13825" max="13825" width="25.453125" style="2" customWidth="1"/>
    <col min="13826" max="13837" width="7.90625" style="2" customWidth="1"/>
    <col min="13838" max="14080" width="9" style="2"/>
    <col min="14081" max="14081" width="25.453125" style="2" customWidth="1"/>
    <col min="14082" max="14093" width="7.90625" style="2" customWidth="1"/>
    <col min="14094" max="14336" width="9" style="2"/>
    <col min="14337" max="14337" width="25.453125" style="2" customWidth="1"/>
    <col min="14338" max="14349" width="7.90625" style="2" customWidth="1"/>
    <col min="14350" max="14592" width="9" style="2"/>
    <col min="14593" max="14593" width="25.453125" style="2" customWidth="1"/>
    <col min="14594" max="14605" width="7.90625" style="2" customWidth="1"/>
    <col min="14606" max="14848" width="9" style="2"/>
    <col min="14849" max="14849" width="25.453125" style="2" customWidth="1"/>
    <col min="14850" max="14861" width="7.90625" style="2" customWidth="1"/>
    <col min="14862" max="15104" width="9" style="2"/>
    <col min="15105" max="15105" width="25.453125" style="2" customWidth="1"/>
    <col min="15106" max="15117" width="7.90625" style="2" customWidth="1"/>
    <col min="15118" max="15360" width="9" style="2"/>
    <col min="15361" max="15361" width="25.453125" style="2" customWidth="1"/>
    <col min="15362" max="15373" width="7.90625" style="2" customWidth="1"/>
    <col min="15374" max="15616" width="9" style="2"/>
    <col min="15617" max="15617" width="25.453125" style="2" customWidth="1"/>
    <col min="15618" max="15629" width="7.90625" style="2" customWidth="1"/>
    <col min="15630" max="15872" width="9" style="2"/>
    <col min="15873" max="15873" width="25.453125" style="2" customWidth="1"/>
    <col min="15874" max="15885" width="7.90625" style="2" customWidth="1"/>
    <col min="15886" max="16128" width="9" style="2"/>
    <col min="16129" max="16129" width="25.453125" style="2" customWidth="1"/>
    <col min="16130" max="16141" width="7.90625" style="2" customWidth="1"/>
    <col min="16142" max="16384" width="9" style="2"/>
  </cols>
  <sheetData>
    <row r="1" spans="1:14" ht="33" customHeight="1" x14ac:dyDescent="0.35">
      <c r="A1" s="658" t="s">
        <v>2007</v>
      </c>
      <c r="B1" s="658"/>
      <c r="C1" s="658"/>
      <c r="D1" s="658"/>
      <c r="E1" s="658"/>
      <c r="F1" s="658"/>
      <c r="G1" s="658"/>
      <c r="H1" s="658"/>
      <c r="I1" s="658"/>
      <c r="J1" s="658"/>
      <c r="K1" s="658"/>
      <c r="L1" s="658"/>
      <c r="M1" s="658"/>
      <c r="N1" s="106"/>
    </row>
    <row r="2" spans="1:14" ht="20" customHeight="1" x14ac:dyDescent="0.35">
      <c r="A2" s="736" t="s">
        <v>2009</v>
      </c>
      <c r="B2" s="736"/>
      <c r="C2" s="736"/>
      <c r="D2" s="736"/>
      <c r="E2" s="736"/>
      <c r="F2" s="736"/>
      <c r="G2" s="736"/>
      <c r="H2" s="736"/>
      <c r="I2" s="736"/>
      <c r="J2" s="736"/>
      <c r="K2" s="736"/>
      <c r="L2" s="736"/>
      <c r="M2" s="736"/>
    </row>
    <row r="3" spans="1:14" ht="61.5" customHeight="1" x14ac:dyDescent="0.35">
      <c r="A3" s="662" t="s">
        <v>2452</v>
      </c>
      <c r="B3" s="662" t="s">
        <v>2453</v>
      </c>
      <c r="C3" s="662"/>
      <c r="D3" s="662"/>
      <c r="E3" s="662"/>
      <c r="F3" s="662" t="s">
        <v>5127</v>
      </c>
      <c r="G3" s="662"/>
      <c r="H3" s="662"/>
      <c r="I3" s="662"/>
      <c r="J3" s="660" t="s">
        <v>7</v>
      </c>
      <c r="K3" s="660"/>
      <c r="L3" s="660"/>
      <c r="M3" s="660"/>
    </row>
    <row r="4" spans="1:14" ht="20" customHeight="1" x14ac:dyDescent="0.35">
      <c r="A4" s="662"/>
      <c r="B4" s="120" t="s">
        <v>1997</v>
      </c>
      <c r="C4" s="120" t="s">
        <v>1998</v>
      </c>
      <c r="D4" s="120" t="s">
        <v>1999</v>
      </c>
      <c r="E4" s="120" t="s">
        <v>2000</v>
      </c>
      <c r="F4" s="120" t="s">
        <v>1997</v>
      </c>
      <c r="G4" s="120" t="s">
        <v>1998</v>
      </c>
      <c r="H4" s="120" t="s">
        <v>1999</v>
      </c>
      <c r="I4" s="120" t="s">
        <v>2000</v>
      </c>
      <c r="J4" s="120" t="s">
        <v>1997</v>
      </c>
      <c r="K4" s="120" t="s">
        <v>1998</v>
      </c>
      <c r="L4" s="120" t="s">
        <v>1999</v>
      </c>
      <c r="M4" s="120" t="s">
        <v>2000</v>
      </c>
    </row>
    <row r="5" spans="1:14" ht="20" customHeight="1" x14ac:dyDescent="0.35">
      <c r="A5" s="165" t="s">
        <v>2454</v>
      </c>
      <c r="B5" s="123">
        <v>350</v>
      </c>
      <c r="C5" s="123">
        <v>330</v>
      </c>
      <c r="D5" s="123">
        <v>310</v>
      </c>
      <c r="E5" s="123">
        <v>290</v>
      </c>
      <c r="F5" s="166">
        <v>390</v>
      </c>
      <c r="G5" s="166">
        <v>370</v>
      </c>
      <c r="H5" s="166">
        <v>350</v>
      </c>
      <c r="I5" s="166">
        <v>320</v>
      </c>
      <c r="J5" s="166">
        <v>270</v>
      </c>
      <c r="K5" s="166">
        <v>260</v>
      </c>
      <c r="L5" s="166">
        <v>240</v>
      </c>
      <c r="M5" s="166">
        <v>220</v>
      </c>
    </row>
    <row r="7" spans="1:14" ht="37.5" customHeight="1" x14ac:dyDescent="0.35">
      <c r="A7" s="735" t="s">
        <v>2008</v>
      </c>
      <c r="B7" s="735"/>
      <c r="C7" s="735"/>
      <c r="D7" s="735"/>
      <c r="E7" s="735"/>
      <c r="F7" s="735"/>
      <c r="G7" s="735"/>
      <c r="H7" s="735"/>
      <c r="I7" s="735"/>
      <c r="J7" s="735"/>
      <c r="K7" s="735"/>
      <c r="L7" s="735"/>
      <c r="M7" s="735"/>
      <c r="N7" s="106"/>
    </row>
    <row r="8" spans="1:14" ht="61.5" customHeight="1" x14ac:dyDescent="0.35">
      <c r="A8" s="662" t="s">
        <v>2452</v>
      </c>
      <c r="B8" s="662" t="s">
        <v>2453</v>
      </c>
      <c r="C8" s="662"/>
      <c r="D8" s="662"/>
      <c r="E8" s="662"/>
      <c r="F8" s="662" t="s">
        <v>5127</v>
      </c>
      <c r="G8" s="662"/>
      <c r="H8" s="662"/>
      <c r="I8" s="662"/>
      <c r="J8" s="660" t="s">
        <v>7</v>
      </c>
      <c r="K8" s="660"/>
      <c r="L8" s="660"/>
      <c r="M8" s="660"/>
    </row>
    <row r="9" spans="1:14" ht="20" customHeight="1" x14ac:dyDescent="0.35">
      <c r="A9" s="662"/>
      <c r="B9" s="120" t="s">
        <v>1997</v>
      </c>
      <c r="C9" s="120" t="s">
        <v>1998</v>
      </c>
      <c r="D9" s="120" t="s">
        <v>1999</v>
      </c>
      <c r="E9" s="120" t="s">
        <v>2000</v>
      </c>
      <c r="F9" s="120" t="s">
        <v>1997</v>
      </c>
      <c r="G9" s="120" t="s">
        <v>1998</v>
      </c>
      <c r="H9" s="120" t="s">
        <v>1999</v>
      </c>
      <c r="I9" s="120" t="s">
        <v>2000</v>
      </c>
      <c r="J9" s="120" t="s">
        <v>1997</v>
      </c>
      <c r="K9" s="120" t="s">
        <v>1998</v>
      </c>
      <c r="L9" s="120" t="s">
        <v>1999</v>
      </c>
      <c r="M9" s="120" t="s">
        <v>2000</v>
      </c>
    </row>
    <row r="10" spans="1:14" ht="31" x14ac:dyDescent="0.35">
      <c r="A10" s="165" t="s">
        <v>2455</v>
      </c>
      <c r="B10" s="123">
        <v>260</v>
      </c>
      <c r="C10" s="123">
        <v>230</v>
      </c>
      <c r="D10" s="123">
        <v>200</v>
      </c>
      <c r="E10" s="123">
        <v>180</v>
      </c>
      <c r="F10" s="167">
        <v>290</v>
      </c>
      <c r="G10" s="167">
        <v>260</v>
      </c>
      <c r="H10" s="167">
        <v>220</v>
      </c>
      <c r="I10" s="167">
        <v>200</v>
      </c>
      <c r="J10" s="167">
        <v>200</v>
      </c>
      <c r="K10" s="167">
        <v>180</v>
      </c>
      <c r="L10" s="167">
        <v>155</v>
      </c>
      <c r="M10" s="167">
        <f>I10*70%</f>
        <v>140</v>
      </c>
    </row>
    <row r="11" spans="1:14" ht="20" customHeight="1" x14ac:dyDescent="0.35">
      <c r="A11" s="165" t="s">
        <v>2456</v>
      </c>
      <c r="B11" s="123">
        <v>230</v>
      </c>
      <c r="C11" s="123">
        <v>200</v>
      </c>
      <c r="D11" s="123">
        <v>180</v>
      </c>
      <c r="E11" s="123">
        <v>170</v>
      </c>
      <c r="F11" s="167">
        <v>270</v>
      </c>
      <c r="G11" s="167">
        <v>240</v>
      </c>
      <c r="H11" s="167">
        <v>210</v>
      </c>
      <c r="I11" s="167">
        <v>200</v>
      </c>
      <c r="J11" s="167">
        <v>200</v>
      </c>
      <c r="K11" s="167">
        <v>170</v>
      </c>
      <c r="L11" s="167">
        <v>150</v>
      </c>
      <c r="M11" s="167">
        <f>I11*70%</f>
        <v>140</v>
      </c>
    </row>
    <row r="12" spans="1:14" ht="46.5" x14ac:dyDescent="0.35">
      <c r="A12" s="165" t="s">
        <v>2457</v>
      </c>
      <c r="B12" s="123">
        <v>230</v>
      </c>
      <c r="C12" s="123">
        <v>200</v>
      </c>
      <c r="D12" s="123">
        <v>180</v>
      </c>
      <c r="E12" s="123">
        <v>170</v>
      </c>
      <c r="F12" s="167">
        <v>260</v>
      </c>
      <c r="G12" s="167">
        <v>220</v>
      </c>
      <c r="H12" s="167">
        <v>200</v>
      </c>
      <c r="I12" s="167">
        <v>190</v>
      </c>
      <c r="J12" s="167">
        <v>180</v>
      </c>
      <c r="K12" s="167">
        <v>155</v>
      </c>
      <c r="L12" s="167">
        <f>H12*70%</f>
        <v>140</v>
      </c>
      <c r="M12" s="167">
        <v>130</v>
      </c>
    </row>
  </sheetData>
  <mergeCells count="11">
    <mergeCell ref="A1:M1"/>
    <mergeCell ref="A2:M2"/>
    <mergeCell ref="A3:A4"/>
    <mergeCell ref="B3:E3"/>
    <mergeCell ref="F3:I3"/>
    <mergeCell ref="J3:M3"/>
    <mergeCell ref="A7:M7"/>
    <mergeCell ref="A8:A9"/>
    <mergeCell ref="B8:E8"/>
    <mergeCell ref="F8:I8"/>
    <mergeCell ref="J8:M8"/>
  </mergeCells>
  <pageMargins left="0.78740157480314965"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627"/>
  <sheetViews>
    <sheetView topLeftCell="B1" workbookViewId="0">
      <selection activeCell="B4" sqref="B4"/>
    </sheetView>
  </sheetViews>
  <sheetFormatPr defaultColWidth="9.1796875" defaultRowHeight="15.5" x14ac:dyDescent="0.35"/>
  <cols>
    <col min="1" max="1" width="7" style="248" hidden="1" customWidth="1"/>
    <col min="2" max="2" width="8" style="248" customWidth="1"/>
    <col min="3" max="3" width="48.7265625" style="249" customWidth="1"/>
    <col min="4" max="4" width="10.81640625" style="249" customWidth="1"/>
    <col min="5" max="5" width="9.1796875" style="331" hidden="1" customWidth="1"/>
    <col min="6" max="6" width="9.1796875" style="218" hidden="1" customWidth="1"/>
    <col min="7" max="7" width="0.81640625" style="332" hidden="1" customWidth="1"/>
    <col min="8" max="8" width="9.54296875" style="332" customWidth="1"/>
    <col min="9" max="9" width="17.54296875" style="332" customWidth="1"/>
    <col min="10" max="10" width="11.81640625" style="105" hidden="1" customWidth="1"/>
    <col min="11" max="12" width="11.1796875" style="333" hidden="1" customWidth="1"/>
    <col min="13" max="13" width="35.08984375" style="334" customWidth="1"/>
    <col min="14" max="14" width="119.81640625" style="307" hidden="1" customWidth="1"/>
    <col min="15" max="15" width="28.1796875" style="218" hidden="1" customWidth="1"/>
    <col min="16" max="16" width="9.1796875" style="218" hidden="1" customWidth="1"/>
    <col min="17" max="17" width="9.1796875" style="218"/>
    <col min="18" max="18" width="9.1796875" style="218" hidden="1" customWidth="1"/>
    <col min="19" max="16384" width="9.1796875" style="218"/>
  </cols>
  <sheetData>
    <row r="1" spans="1:18" x14ac:dyDescent="0.35">
      <c r="B1" s="253" t="s">
        <v>5128</v>
      </c>
      <c r="C1" s="253"/>
      <c r="D1" s="253"/>
      <c r="E1" s="253"/>
      <c r="F1" s="253"/>
      <c r="G1" s="253"/>
      <c r="H1" s="253"/>
      <c r="I1" s="253"/>
      <c r="J1" s="253"/>
      <c r="K1" s="253"/>
      <c r="L1" s="253"/>
      <c r="M1" s="253"/>
    </row>
    <row r="2" spans="1:18" ht="32.5" customHeight="1" x14ac:dyDescent="0.35">
      <c r="B2" s="255" t="s">
        <v>1994</v>
      </c>
      <c r="C2" s="255"/>
      <c r="D2" s="255"/>
      <c r="E2" s="255"/>
      <c r="F2" s="255"/>
      <c r="G2" s="255"/>
      <c r="H2" s="255"/>
      <c r="I2" s="255"/>
      <c r="J2" s="255"/>
      <c r="K2" s="255"/>
      <c r="L2" s="255"/>
      <c r="M2" s="255"/>
    </row>
    <row r="3" spans="1:18" ht="20.5" customHeight="1" x14ac:dyDescent="0.35">
      <c r="B3" s="340" t="s">
        <v>5569</v>
      </c>
      <c r="C3" s="340"/>
      <c r="D3" s="340"/>
      <c r="E3" s="340"/>
      <c r="F3" s="340"/>
      <c r="G3" s="340"/>
      <c r="H3" s="340"/>
      <c r="I3" s="340"/>
      <c r="J3" s="340"/>
      <c r="K3" s="340"/>
      <c r="L3" s="340"/>
      <c r="M3" s="340"/>
      <c r="N3" s="340"/>
      <c r="O3" s="340"/>
      <c r="P3" s="340"/>
    </row>
    <row r="4" spans="1:18" ht="40" customHeight="1" x14ac:dyDescent="0.35">
      <c r="A4" s="308"/>
      <c r="B4" s="255" t="s">
        <v>1993</v>
      </c>
      <c r="C4" s="255"/>
      <c r="D4" s="255"/>
      <c r="E4" s="255"/>
      <c r="F4" s="255"/>
      <c r="G4" s="255"/>
      <c r="H4" s="255"/>
      <c r="I4" s="255"/>
      <c r="J4" s="255"/>
      <c r="K4" s="255"/>
      <c r="L4" s="255"/>
      <c r="M4" s="255"/>
      <c r="N4" s="308"/>
    </row>
    <row r="5" spans="1:18" ht="15.65" customHeight="1" x14ac:dyDescent="0.35">
      <c r="A5" s="522" t="s">
        <v>0</v>
      </c>
      <c r="B5" s="522"/>
      <c r="C5" s="522"/>
      <c r="D5" s="522"/>
      <c r="E5" s="522"/>
      <c r="F5" s="522"/>
      <c r="G5" s="522"/>
      <c r="H5" s="522"/>
      <c r="I5" s="522"/>
      <c r="J5" s="522"/>
      <c r="K5" s="522"/>
      <c r="L5" s="522"/>
      <c r="M5" s="522"/>
      <c r="N5" s="306"/>
    </row>
    <row r="6" spans="1:18" s="311" customFormat="1" ht="89" customHeight="1" x14ac:dyDescent="0.3">
      <c r="A6" s="4" t="s">
        <v>1</v>
      </c>
      <c r="B6" s="4" t="s">
        <v>2</v>
      </c>
      <c r="C6" s="4" t="s">
        <v>3</v>
      </c>
      <c r="D6" s="279" t="s">
        <v>5122</v>
      </c>
      <c r="E6" s="5" t="s">
        <v>4</v>
      </c>
      <c r="F6" s="5" t="s">
        <v>5416</v>
      </c>
      <c r="G6" s="6" t="s">
        <v>5</v>
      </c>
      <c r="H6" s="280" t="s">
        <v>6</v>
      </c>
      <c r="I6" s="309" t="s">
        <v>7</v>
      </c>
      <c r="J6" s="310" t="s">
        <v>8</v>
      </c>
      <c r="K6" s="310" t="s">
        <v>9</v>
      </c>
      <c r="L6" s="310" t="s">
        <v>10</v>
      </c>
      <c r="M6" s="7" t="s">
        <v>11</v>
      </c>
      <c r="N6" s="5" t="s">
        <v>11</v>
      </c>
    </row>
    <row r="7" spans="1:18" s="251" customFormat="1" ht="45" x14ac:dyDescent="0.35">
      <c r="A7" s="8" t="s">
        <v>12</v>
      </c>
      <c r="B7" s="8" t="s">
        <v>12</v>
      </c>
      <c r="C7" s="9" t="s">
        <v>13</v>
      </c>
      <c r="D7" s="10"/>
      <c r="E7" s="11" t="e">
        <f>[3]!Table3235[[#This Row],[Mức giá theo Quyết định 46/2019/ QĐ-UBND]]*1.1</f>
        <v>#REF!</v>
      </c>
      <c r="F7" s="11"/>
      <c r="G7" s="12"/>
      <c r="H7" s="12"/>
      <c r="I7" s="12"/>
      <c r="J7" s="12"/>
      <c r="K7" s="13"/>
      <c r="L7" s="13"/>
      <c r="M7" s="14"/>
      <c r="N7" s="312"/>
      <c r="O7" s="251" t="s">
        <v>14</v>
      </c>
    </row>
    <row r="8" spans="1:18" s="251" customFormat="1" x14ac:dyDescent="0.35">
      <c r="A8" s="16">
        <v>1</v>
      </c>
      <c r="B8" s="16">
        <v>1</v>
      </c>
      <c r="C8" s="17" t="s">
        <v>15</v>
      </c>
      <c r="D8" s="18">
        <v>36000</v>
      </c>
      <c r="E8" s="11" t="e">
        <f>[3]!Table3235[[#This Row],[Mức giá theo Quyết định 46/2019/ QĐ-UBND]]*1.1</f>
        <v>#REF!</v>
      </c>
      <c r="F8" s="11" t="e">
        <f>[3]!Table3235[[#This Row],[Mức giá theo Quyết định 46/2019/ QĐ-UBND]]*1.3</f>
        <v>#REF!</v>
      </c>
      <c r="G8" s="19">
        <v>144000</v>
      </c>
      <c r="H8" s="20">
        <f>Table3235[[#This Row],[Mức giá theo Quyết định 46/2019/ QĐ-UBND]]*1.15</f>
        <v>41400</v>
      </c>
      <c r="I8" s="20">
        <f>Table3235[[#This Row],[Giá đất ở điều chỉnh, bổ sung]]*0.7</f>
        <v>28979.999999999996</v>
      </c>
      <c r="J8" s="12" t="e">
        <f>[3]!Table3235[[#This Row],[Giá đất ở điều chỉnh, bổ sung]]/[3]!Table3235[[#This Row],[Mức giá theo Quyết định 46/2019/ QĐ-UBND]]</f>
        <v>#REF!</v>
      </c>
      <c r="K8" s="21"/>
      <c r="L8" s="21" t="e">
        <f>[3]!Table3235[[#This Row],[Giá đất ở điều chỉnh, bổ sung]]/[3]!Table3235[[#This Row],[Mức giá theo Quyết định 46/2019/ QĐ-UBND]]</f>
        <v>#REF!</v>
      </c>
      <c r="M8" s="22"/>
      <c r="N8" s="313"/>
    </row>
    <row r="9" spans="1:18" s="251" customFormat="1" x14ac:dyDescent="0.35">
      <c r="A9" s="16"/>
      <c r="B9" s="16"/>
      <c r="C9" s="9" t="s">
        <v>16</v>
      </c>
      <c r="D9" s="10"/>
      <c r="E9" s="11" t="e">
        <f>[3]!Table3235[[#This Row],[Mức giá theo Quyết định 46/2019/ QĐ-UBND]]*1.1</f>
        <v>#REF!</v>
      </c>
      <c r="F9" s="11"/>
      <c r="G9" s="19"/>
      <c r="H9" s="20"/>
      <c r="I9" s="20">
        <f>Table3235[[#This Row],[Giá đất ở điều chỉnh, bổ sung]]*0.7</f>
        <v>0</v>
      </c>
      <c r="J9" s="12"/>
      <c r="K9" s="21"/>
      <c r="L9" s="21"/>
      <c r="M9" s="22"/>
      <c r="N9" s="313"/>
    </row>
    <row r="10" spans="1:18" s="315" customFormat="1" ht="31" x14ac:dyDescent="0.35">
      <c r="A10" s="16">
        <v>1</v>
      </c>
      <c r="B10" s="16">
        <v>1</v>
      </c>
      <c r="C10" s="17" t="s">
        <v>17</v>
      </c>
      <c r="D10" s="18">
        <v>8400</v>
      </c>
      <c r="E10" s="11" t="e">
        <f>[3]!Table3235[[#This Row],[Mức giá theo Quyết định 46/2019/ QĐ-UBND]]*1.1</f>
        <v>#REF!</v>
      </c>
      <c r="F10" s="11" t="e">
        <f>[3]!Table3235[[#This Row],[Mức giá theo Quyết định 46/2019/ QĐ-UBND]]*1.3</f>
        <v>#REF!</v>
      </c>
      <c r="G10" s="19">
        <v>33600</v>
      </c>
      <c r="H10" s="20">
        <v>10000</v>
      </c>
      <c r="I10" s="20">
        <f>Table3235[[#This Row],[Giá đất ở điều chỉnh, bổ sung]]*0.7</f>
        <v>7000</v>
      </c>
      <c r="J10" s="12" t="e">
        <f>[3]!Table3235[[#This Row],[Giá đất ở điều chỉnh, bổ sung]]/[3]!Table3235[[#This Row],[Mức giá theo Quyết định 46/2019/ QĐ-UBND]]</f>
        <v>#REF!</v>
      </c>
      <c r="K10" s="21"/>
      <c r="L10" s="23" t="e">
        <f>[3]!Table3235[[#This Row],[Giá đất ở điều chỉnh, bổ sung]]/[3]!Table3235[[#This Row],[Mức giá theo Quyết định 46/2019/ QĐ-UBND]]</f>
        <v>#REF!</v>
      </c>
      <c r="M10" s="24"/>
      <c r="N10" s="314"/>
      <c r="R10" s="251"/>
    </row>
    <row r="11" spans="1:18" s="251" customFormat="1" ht="30" x14ac:dyDescent="0.35">
      <c r="A11" s="8" t="s">
        <v>18</v>
      </c>
      <c r="B11" s="8" t="s">
        <v>18</v>
      </c>
      <c r="C11" s="9" t="s">
        <v>19</v>
      </c>
      <c r="D11" s="10"/>
      <c r="E11" s="11" t="e">
        <f>[3]!Table3235[[#This Row],[Mức giá theo Quyết định 46/2019/ QĐ-UBND]]*1.1</f>
        <v>#REF!</v>
      </c>
      <c r="F11" s="11"/>
      <c r="G11" s="19"/>
      <c r="H11" s="20"/>
      <c r="I11" s="20"/>
      <c r="J11" s="12"/>
      <c r="K11" s="21"/>
      <c r="L11" s="23"/>
      <c r="M11" s="26"/>
      <c r="N11" s="316"/>
    </row>
    <row r="12" spans="1:18" s="251" customFormat="1" ht="31" x14ac:dyDescent="0.35">
      <c r="A12" s="16">
        <v>1</v>
      </c>
      <c r="B12" s="16">
        <v>1</v>
      </c>
      <c r="C12" s="17" t="s">
        <v>20</v>
      </c>
      <c r="D12" s="18">
        <v>36000</v>
      </c>
      <c r="E12" s="11" t="e">
        <f>[3]!Table3235[[#This Row],[Mức giá theo Quyết định 46/2019/ QĐ-UBND]]*1.1</f>
        <v>#REF!</v>
      </c>
      <c r="F12" s="11" t="e">
        <f>[3]!Table3235[[#This Row],[Mức giá theo Quyết định 46/2019/ QĐ-UBND]]*1.3</f>
        <v>#REF!</v>
      </c>
      <c r="G12" s="19">
        <v>126000</v>
      </c>
      <c r="H12" s="20" t="e">
        <f>ROUND([3]!Table3235[[#This Row],[Mức giá theo Quyết định 46/2019/ QĐ-UBND]]*1.3,-2)</f>
        <v>#REF!</v>
      </c>
      <c r="I12" s="20" t="e">
        <f>ROUND([3]!Table3235[[#This Row],[Giá đất ở điều chỉnh, bổ sung]]*0.7,0)</f>
        <v>#REF!</v>
      </c>
      <c r="J12" s="12" t="e">
        <f>[3]!Table3235[[#This Row],[Giá đất ở điều chỉnh, bổ sung]]/[3]!Table3235[[#This Row],[Mức giá theo Quyết định 46/2019/ QĐ-UBND]]</f>
        <v>#REF!</v>
      </c>
      <c r="K12" s="21"/>
      <c r="L12" s="23" t="e">
        <f>[3]!Table3235[[#This Row],[Giá đất ở điều chỉnh, bổ sung]]/[3]!Table3235[[#This Row],[Mức giá theo Quyết định 46/2019/ QĐ-UBND]]</f>
        <v>#REF!</v>
      </c>
      <c r="M12" s="24"/>
      <c r="N12" s="314"/>
    </row>
    <row r="13" spans="1:18" s="251" customFormat="1" ht="31" x14ac:dyDescent="0.35">
      <c r="A13" s="16">
        <v>2</v>
      </c>
      <c r="B13" s="16">
        <v>2</v>
      </c>
      <c r="C13" s="17" t="s">
        <v>21</v>
      </c>
      <c r="D13" s="18">
        <v>34000</v>
      </c>
      <c r="E13" s="11" t="e">
        <f>[3]!Table3235[[#This Row],[Mức giá theo Quyết định 46/2019/ QĐ-UBND]]*1.1</f>
        <v>#REF!</v>
      </c>
      <c r="F13" s="11" t="e">
        <f>[3]!Table3235[[#This Row],[Mức giá theo Quyết định 46/2019/ QĐ-UBND]]*1.3</f>
        <v>#REF!</v>
      </c>
      <c r="G13" s="19">
        <v>119000</v>
      </c>
      <c r="H13" s="20" t="e">
        <f>ROUND([3]!Table3235[[#This Row],[Mức giá theo Quyết định 46/2019/ QĐ-UBND]]*1.3,-2)</f>
        <v>#REF!</v>
      </c>
      <c r="I13" s="20" t="e">
        <f>ROUND([3]!Table3235[[#This Row],[Giá đất ở điều chỉnh, bổ sung]]*0.7,0)</f>
        <v>#REF!</v>
      </c>
      <c r="J13" s="12" t="e">
        <f>[3]!Table3235[[#This Row],[Giá đất ở điều chỉnh, bổ sung]]/[3]!Table3235[[#This Row],[Mức giá theo Quyết định 46/2019/ QĐ-UBND]]</f>
        <v>#REF!</v>
      </c>
      <c r="K13" s="21"/>
      <c r="L13" s="23" t="e">
        <f>[3]!Table3235[[#This Row],[Giá đất ở điều chỉnh, bổ sung]]/[3]!Table3235[[#This Row],[Mức giá theo Quyết định 46/2019/ QĐ-UBND]]</f>
        <v>#REF!</v>
      </c>
      <c r="M13" s="24"/>
      <c r="N13" s="314"/>
    </row>
    <row r="14" spans="1:18" s="251" customFormat="1" x14ac:dyDescent="0.35">
      <c r="A14" s="16">
        <v>3</v>
      </c>
      <c r="B14" s="16">
        <v>3</v>
      </c>
      <c r="C14" s="17" t="s">
        <v>22</v>
      </c>
      <c r="D14" s="18">
        <v>24000</v>
      </c>
      <c r="E14" s="11" t="e">
        <f>[3]!Table3235[[#This Row],[Mức giá theo Quyết định 46/2019/ QĐ-UBND]]*1.1</f>
        <v>#REF!</v>
      </c>
      <c r="F14" s="11" t="e">
        <f>[3]!Table3235[[#This Row],[Mức giá theo Quyết định 46/2019/ QĐ-UBND]]*1.3</f>
        <v>#REF!</v>
      </c>
      <c r="G14" s="19">
        <v>96000</v>
      </c>
      <c r="H14" s="20" t="e">
        <f>ROUND([3]!Table3235[[#This Row],[Mức giá theo Quyết định 46/2019/ QĐ-UBND]]*1.3,-2)</f>
        <v>#REF!</v>
      </c>
      <c r="I14" s="20" t="e">
        <f>ROUND([3]!Table3235[[#This Row],[Giá đất ở điều chỉnh, bổ sung]]*0.7,0)</f>
        <v>#REF!</v>
      </c>
      <c r="J14" s="12" t="e">
        <f>[3]!Table3235[[#This Row],[Giá đất ở điều chỉnh, bổ sung]]/[3]!Table3235[[#This Row],[Mức giá theo Quyết định 46/2019/ QĐ-UBND]]</f>
        <v>#REF!</v>
      </c>
      <c r="K14" s="21"/>
      <c r="L14" s="23" t="e">
        <f>[3]!Table3235[[#This Row],[Giá đất ở điều chỉnh, bổ sung]]/[3]!Table3235[[#This Row],[Mức giá theo Quyết định 46/2019/ QĐ-UBND]]</f>
        <v>#REF!</v>
      </c>
      <c r="M14" s="24"/>
      <c r="N14" s="314"/>
    </row>
    <row r="15" spans="1:18" s="251" customFormat="1" x14ac:dyDescent="0.35">
      <c r="A15" s="16"/>
      <c r="B15" s="16"/>
      <c r="C15" s="9" t="s">
        <v>16</v>
      </c>
      <c r="D15" s="10"/>
      <c r="E15" s="11" t="e">
        <f>[3]!Table3235[[#This Row],[Mức giá theo Quyết định 46/2019/ QĐ-UBND]]*1.1</f>
        <v>#REF!</v>
      </c>
      <c r="F15" s="11"/>
      <c r="G15" s="19"/>
      <c r="H15" s="20"/>
      <c r="I15" s="20"/>
      <c r="J15" s="12"/>
      <c r="K15" s="21"/>
      <c r="L15" s="23"/>
      <c r="M15" s="24"/>
      <c r="N15" s="314"/>
    </row>
    <row r="16" spans="1:18" s="251" customFormat="1" ht="31" x14ac:dyDescent="0.35">
      <c r="A16" s="16">
        <v>1</v>
      </c>
      <c r="B16" s="16">
        <v>1</v>
      </c>
      <c r="C16" s="17" t="s">
        <v>23</v>
      </c>
      <c r="D16" s="18">
        <v>10800</v>
      </c>
      <c r="E16" s="11" t="e">
        <f>[3]!Table3235[[#This Row],[Mức giá theo Quyết định 46/2019/ QĐ-UBND]]*1.1</f>
        <v>#REF!</v>
      </c>
      <c r="F16" s="11" t="e">
        <f>[3]!Table3235[[#This Row],[Mức giá theo Quyết định 46/2019/ QĐ-UBND]]*1.3</f>
        <v>#REF!</v>
      </c>
      <c r="G16" s="19">
        <v>32400</v>
      </c>
      <c r="H16" s="20" t="e">
        <f>ROUND([3]!Table3235[[#This Row],[Mức giá theo Quyết định 46/2019/ QĐ-UBND]]*1.3,-2)</f>
        <v>#REF!</v>
      </c>
      <c r="I16" s="20" t="e">
        <f>ROUND([3]!Table3235[[#This Row],[Giá đất ở điều chỉnh, bổ sung]]*0.7,0)</f>
        <v>#REF!</v>
      </c>
      <c r="J16" s="12" t="e">
        <f>[3]!Table3235[[#This Row],[Giá đất ở điều chỉnh, bổ sung]]/[3]!Table3235[[#This Row],[Mức giá theo Quyết định 46/2019/ QĐ-UBND]]</f>
        <v>#REF!</v>
      </c>
      <c r="K16" s="21"/>
      <c r="L16" s="23" t="e">
        <f>[3]!Table3235[[#This Row],[Giá đất ở điều chỉnh, bổ sung]]/[3]!Table3235[[#This Row],[Mức giá theo Quyết định 46/2019/ QĐ-UBND]]</f>
        <v>#REF!</v>
      </c>
      <c r="M16" s="24"/>
      <c r="N16" s="314"/>
    </row>
    <row r="17" spans="1:18" s="251" customFormat="1" ht="31" x14ac:dyDescent="0.35">
      <c r="A17" s="16">
        <v>2</v>
      </c>
      <c r="B17" s="16">
        <v>2</v>
      </c>
      <c r="C17" s="17" t="s">
        <v>24</v>
      </c>
      <c r="D17" s="18">
        <v>10200</v>
      </c>
      <c r="E17" s="11" t="e">
        <f>[3]!Table3235[[#This Row],[Mức giá theo Quyết định 46/2019/ QĐ-UBND]]*1.1</f>
        <v>#REF!</v>
      </c>
      <c r="F17" s="11" t="e">
        <f>[3]!Table3235[[#This Row],[Mức giá theo Quyết định 46/2019/ QĐ-UBND]]*1.3</f>
        <v>#REF!</v>
      </c>
      <c r="G17" s="19">
        <v>30600</v>
      </c>
      <c r="H17" s="20" t="e">
        <f>ROUND([3]!Table3235[[#This Row],[Mức giá theo Quyết định 46/2019/ QĐ-UBND]]*1.3,-2)</f>
        <v>#REF!</v>
      </c>
      <c r="I17" s="20" t="e">
        <f>ROUND([3]!Table3235[[#This Row],[Giá đất ở điều chỉnh, bổ sung]]*0.7,0)</f>
        <v>#REF!</v>
      </c>
      <c r="J17" s="12" t="e">
        <f>[3]!Table3235[[#This Row],[Giá đất ở điều chỉnh, bổ sung]]/[3]!Table3235[[#This Row],[Mức giá theo Quyết định 46/2019/ QĐ-UBND]]</f>
        <v>#REF!</v>
      </c>
      <c r="K17" s="21"/>
      <c r="L17" s="23" t="e">
        <f>[3]!Table3235[[#This Row],[Giá đất ở điều chỉnh, bổ sung]]/[3]!Table3235[[#This Row],[Mức giá theo Quyết định 46/2019/ QĐ-UBND]]</f>
        <v>#REF!</v>
      </c>
      <c r="M17" s="24"/>
      <c r="N17" s="314"/>
    </row>
    <row r="18" spans="1:18" s="251" customFormat="1" ht="31" x14ac:dyDescent="0.35">
      <c r="A18" s="16">
        <v>3</v>
      </c>
      <c r="B18" s="16">
        <v>3</v>
      </c>
      <c r="C18" s="17" t="s">
        <v>25</v>
      </c>
      <c r="D18" s="18">
        <v>10800</v>
      </c>
      <c r="E18" s="11" t="e">
        <f>[3]!Table3235[[#This Row],[Mức giá theo Quyết định 46/2019/ QĐ-UBND]]*1.1</f>
        <v>#REF!</v>
      </c>
      <c r="F18" s="11" t="e">
        <f>[3]!Table3235[[#This Row],[Mức giá theo Quyết định 46/2019/ QĐ-UBND]]*1.3</f>
        <v>#REF!</v>
      </c>
      <c r="G18" s="19">
        <v>32400</v>
      </c>
      <c r="H18" s="20" t="e">
        <f>ROUND([3]!Table3235[[#This Row],[Mức giá theo Quyết định 46/2019/ QĐ-UBND]]*1.3,-2)</f>
        <v>#REF!</v>
      </c>
      <c r="I18" s="20" t="e">
        <f>ROUND([3]!Table3235[[#This Row],[Giá đất ở điều chỉnh, bổ sung]]*0.7,0)</f>
        <v>#REF!</v>
      </c>
      <c r="J18" s="12" t="e">
        <f>[3]!Table3235[[#This Row],[Giá đất ở điều chỉnh, bổ sung]]/[3]!Table3235[[#This Row],[Mức giá theo Quyết định 46/2019/ QĐ-UBND]]</f>
        <v>#REF!</v>
      </c>
      <c r="K18" s="21"/>
      <c r="L18" s="23" t="e">
        <f>[3]!Table3235[[#This Row],[Giá đất ở điều chỉnh, bổ sung]]/[3]!Table3235[[#This Row],[Mức giá theo Quyết định 46/2019/ QĐ-UBND]]</f>
        <v>#REF!</v>
      </c>
      <c r="M18" s="24"/>
      <c r="N18" s="314"/>
    </row>
    <row r="19" spans="1:18" s="251" customFormat="1" ht="31" x14ac:dyDescent="0.35">
      <c r="A19" s="16"/>
      <c r="B19" s="16">
        <v>4</v>
      </c>
      <c r="C19" s="27" t="s">
        <v>5374</v>
      </c>
      <c r="D19" s="28"/>
      <c r="E19" s="11" t="e">
        <f>[3]!Table3235[[#This Row],[Mức giá theo Quyết định 46/2019/ QĐ-UBND]]*1.1</f>
        <v>#REF!</v>
      </c>
      <c r="F19" s="11"/>
      <c r="G19" s="19">
        <v>35000</v>
      </c>
      <c r="H19" s="20" t="e">
        <f>H18</f>
        <v>#REF!</v>
      </c>
      <c r="I19" s="20" t="e">
        <f>ROUND([3]!Table3235[[#This Row],[Giá đất ở điều chỉnh, bổ sung]]*0.7,0)</f>
        <v>#REF!</v>
      </c>
      <c r="J19" s="12" t="e">
        <f>[3]!Table3235[[#This Row],[Giá đất ở điều chỉnh, bổ sung]]/[3]!Table3235[[#This Row],[Mức giá theo Quyết định 46/2019/ QĐ-UBND]]</f>
        <v>#REF!</v>
      </c>
      <c r="K19" s="21"/>
      <c r="L19" s="23"/>
      <c r="M19" s="24" t="s">
        <v>26</v>
      </c>
      <c r="N19" s="314" t="s">
        <v>26</v>
      </c>
    </row>
    <row r="20" spans="1:18" s="251" customFormat="1" ht="31" x14ac:dyDescent="0.35">
      <c r="A20" s="16"/>
      <c r="B20" s="16">
        <v>5</v>
      </c>
      <c r="C20" s="27" t="s">
        <v>5373</v>
      </c>
      <c r="D20" s="28"/>
      <c r="E20" s="11" t="e">
        <f>[3]!Table3235[[#This Row],[Mức giá theo Quyết định 46/2019/ QĐ-UBND]]*1.1</f>
        <v>#REF!</v>
      </c>
      <c r="F20" s="11"/>
      <c r="G20" s="19">
        <v>30000</v>
      </c>
      <c r="H20" s="20" t="e">
        <f>H17</f>
        <v>#REF!</v>
      </c>
      <c r="I20" s="20" t="e">
        <f>ROUND([3]!Table3235[[#This Row],[Giá đất ở điều chỉnh, bổ sung]]*0.7,0)</f>
        <v>#REF!</v>
      </c>
      <c r="J20" s="12" t="e">
        <f>[3]!Table3235[[#This Row],[Giá đất ở điều chỉnh, bổ sung]]/[3]!Table3235[[#This Row],[Mức giá theo Quyết định 46/2019/ QĐ-UBND]]</f>
        <v>#REF!</v>
      </c>
      <c r="K20" s="21"/>
      <c r="L20" s="23"/>
      <c r="M20" s="24" t="s">
        <v>27</v>
      </c>
      <c r="N20" s="314" t="s">
        <v>27</v>
      </c>
    </row>
    <row r="21" spans="1:18" s="251" customFormat="1" ht="28" x14ac:dyDescent="0.35">
      <c r="A21" s="16"/>
      <c r="B21" s="16">
        <v>6</v>
      </c>
      <c r="C21" s="27" t="s">
        <v>28</v>
      </c>
      <c r="D21" s="28"/>
      <c r="E21" s="11" t="e">
        <f>[3]!Table3235[[#This Row],[Mức giá theo Quyết định 46/2019/ QĐ-UBND]]*1.1</f>
        <v>#REF!</v>
      </c>
      <c r="F21" s="11"/>
      <c r="G21" s="19">
        <v>15000</v>
      </c>
      <c r="H21" s="20" t="e">
        <f>ROUND(H23*0.85,-2)+100</f>
        <v>#REF!</v>
      </c>
      <c r="I21" s="20" t="e">
        <f>ROUND([3]!Table3235[[#This Row],[Giá đất ở điều chỉnh, bổ sung]]*0.7,0)</f>
        <v>#REF!</v>
      </c>
      <c r="J21" s="12" t="e">
        <f>[3]!Table3235[[#This Row],[Giá đất ở điều chỉnh, bổ sung]]/[3]!Table3235[[#This Row],[Mức giá theo Quyết định 46/2019/ QĐ-UBND]]</f>
        <v>#REF!</v>
      </c>
      <c r="K21" s="21"/>
      <c r="L21" s="23"/>
      <c r="M21" s="24" t="s">
        <v>29</v>
      </c>
      <c r="N21" s="314" t="s">
        <v>29</v>
      </c>
    </row>
    <row r="22" spans="1:18" s="251" customFormat="1" ht="31" x14ac:dyDescent="0.35">
      <c r="A22" s="16">
        <v>4</v>
      </c>
      <c r="B22" s="16">
        <v>7</v>
      </c>
      <c r="C22" s="17" t="s">
        <v>30</v>
      </c>
      <c r="D22" s="18"/>
      <c r="E22" s="11" t="e">
        <f>[3]!Table3235[[#This Row],[Mức giá theo Quyết định 46/2019/ QĐ-UBND]]*1.1</f>
        <v>#REF!</v>
      </c>
      <c r="F22" s="11"/>
      <c r="G22" s="19"/>
      <c r="H22" s="20"/>
      <c r="I22" s="20"/>
      <c r="J22" s="12"/>
      <c r="K22" s="21"/>
      <c r="L22" s="23"/>
      <c r="M22" s="24"/>
      <c r="N22" s="314"/>
    </row>
    <row r="23" spans="1:18" s="251" customFormat="1" x14ac:dyDescent="0.35">
      <c r="A23" s="16" t="s">
        <v>31</v>
      </c>
      <c r="B23" s="16" t="s">
        <v>32</v>
      </c>
      <c r="C23" s="17" t="s">
        <v>33</v>
      </c>
      <c r="D23" s="18">
        <v>9000</v>
      </c>
      <c r="E23" s="11" t="e">
        <f>[3]!Table3235[[#This Row],[Mức giá theo Quyết định 46/2019/ QĐ-UBND]]*1.1</f>
        <v>#REF!</v>
      </c>
      <c r="F23" s="11" t="e">
        <f>[3]!Table3235[[#This Row],[Mức giá theo Quyết định 46/2019/ QĐ-UBND]]*1.3</f>
        <v>#REF!</v>
      </c>
      <c r="G23" s="19">
        <v>27000</v>
      </c>
      <c r="H23" s="20" t="e">
        <f>ROUND([3]!Table3235[[#This Row],[Mức giá theo Quyết định 46/2019/ QĐ-UBND]]*1.3,-2)</f>
        <v>#REF!</v>
      </c>
      <c r="I23" s="20" t="e">
        <f>ROUND([3]!Table3235[[#This Row],[Giá đất ở điều chỉnh, bổ sung]]*0.7,0)</f>
        <v>#REF!</v>
      </c>
      <c r="J23" s="12" t="e">
        <f>[3]!Table3235[[#This Row],[Giá đất ở điều chỉnh, bổ sung]]/[3]!Table3235[[#This Row],[Mức giá theo Quyết định 46/2019/ QĐ-UBND]]</f>
        <v>#REF!</v>
      </c>
      <c r="K23" s="21"/>
      <c r="L23" s="23" t="e">
        <f>[3]!Table3235[[#This Row],[Giá đất ở điều chỉnh, bổ sung]]/[3]!Table3235[[#This Row],[Mức giá theo Quyết định 46/2019/ QĐ-UBND]]</f>
        <v>#REF!</v>
      </c>
      <c r="M23" s="24"/>
      <c r="N23" s="314"/>
    </row>
    <row r="24" spans="1:18" s="251" customFormat="1" x14ac:dyDescent="0.35">
      <c r="A24" s="16" t="s">
        <v>34</v>
      </c>
      <c r="B24" s="16" t="s">
        <v>35</v>
      </c>
      <c r="C24" s="17" t="s">
        <v>36</v>
      </c>
      <c r="D24" s="18">
        <v>6600</v>
      </c>
      <c r="E24" s="11" t="e">
        <f>[3]!Table3235[[#This Row],[Mức giá theo Quyết định 46/2019/ QĐ-UBND]]*1.1</f>
        <v>#REF!</v>
      </c>
      <c r="F24" s="11" t="e">
        <f>[3]!Table3235[[#This Row],[Mức giá theo Quyết định 46/2019/ QĐ-UBND]]*1.3</f>
        <v>#REF!</v>
      </c>
      <c r="G24" s="19">
        <v>19800</v>
      </c>
      <c r="H24" s="20" t="e">
        <f>ROUND([3]!Table3235[[#This Row],[Mức giá theo Quyết định 46/2019/ QĐ-UBND]]*1.3,-2)</f>
        <v>#REF!</v>
      </c>
      <c r="I24" s="20" t="e">
        <f>ROUND([3]!Table3235[[#This Row],[Giá đất ở điều chỉnh, bổ sung]]*0.7,0)</f>
        <v>#REF!</v>
      </c>
      <c r="J24" s="12" t="e">
        <f>[3]!Table3235[[#This Row],[Giá đất ở điều chỉnh, bổ sung]]/[3]!Table3235[[#This Row],[Mức giá theo Quyết định 46/2019/ QĐ-UBND]]</f>
        <v>#REF!</v>
      </c>
      <c r="K24" s="21"/>
      <c r="L24" s="23" t="e">
        <f>[3]!Table3235[[#This Row],[Giá đất ở điều chỉnh, bổ sung]]/[3]!Table3235[[#This Row],[Mức giá theo Quyết định 46/2019/ QĐ-UBND]]</f>
        <v>#REF!</v>
      </c>
      <c r="M24" s="24"/>
      <c r="N24" s="314"/>
    </row>
    <row r="25" spans="1:18" s="251" customFormat="1" ht="31" x14ac:dyDescent="0.35">
      <c r="A25" s="16">
        <v>5</v>
      </c>
      <c r="B25" s="16">
        <v>8</v>
      </c>
      <c r="C25" s="17" t="s">
        <v>37</v>
      </c>
      <c r="D25" s="18">
        <v>9000</v>
      </c>
      <c r="E25" s="11" t="e">
        <f>[3]!Table3235[[#This Row],[Mức giá theo Quyết định 46/2019/ QĐ-UBND]]*1.1</f>
        <v>#REF!</v>
      </c>
      <c r="F25" s="11" t="e">
        <f>[3]!Table3235[[#This Row],[Mức giá theo Quyết định 46/2019/ QĐ-UBND]]*1.3</f>
        <v>#REF!</v>
      </c>
      <c r="G25" s="19">
        <v>27000</v>
      </c>
      <c r="H25" s="20" t="e">
        <f>ROUND([3]!Table3235[[#This Row],[Mức giá theo Quyết định 46/2019/ QĐ-UBND]]*1.3,-2)</f>
        <v>#REF!</v>
      </c>
      <c r="I25" s="20" t="e">
        <f>ROUND([3]!Table3235[[#This Row],[Giá đất ở điều chỉnh, bổ sung]]*0.7,0)</f>
        <v>#REF!</v>
      </c>
      <c r="J25" s="12" t="e">
        <f>[3]!Table3235[[#This Row],[Giá đất ở điều chỉnh, bổ sung]]/[3]!Table3235[[#This Row],[Mức giá theo Quyết định 46/2019/ QĐ-UBND]]</f>
        <v>#REF!</v>
      </c>
      <c r="K25" s="21"/>
      <c r="L25" s="23" t="e">
        <f>[3]!Table3235[[#This Row],[Giá đất ở điều chỉnh, bổ sung]]/[3]!Table3235[[#This Row],[Mức giá theo Quyết định 46/2019/ QĐ-UBND]]</f>
        <v>#REF!</v>
      </c>
      <c r="M25" s="24" t="s">
        <v>38</v>
      </c>
      <c r="N25" s="314" t="s">
        <v>39</v>
      </c>
    </row>
    <row r="26" spans="1:18" s="251" customFormat="1" ht="31" x14ac:dyDescent="0.35">
      <c r="A26" s="16">
        <v>6</v>
      </c>
      <c r="B26" s="16">
        <v>9</v>
      </c>
      <c r="C26" s="17" t="s">
        <v>40</v>
      </c>
      <c r="D26" s="18">
        <v>4200</v>
      </c>
      <c r="E26" s="11" t="e">
        <f>[3]!Table3235[[#This Row],[Mức giá theo Quyết định 46/2019/ QĐ-UBND]]*1.1</f>
        <v>#REF!</v>
      </c>
      <c r="F26" s="11" t="e">
        <f>[3]!Table3235[[#This Row],[Mức giá theo Quyết định 46/2019/ QĐ-UBND]]*1.3</f>
        <v>#REF!</v>
      </c>
      <c r="G26" s="19">
        <v>12600</v>
      </c>
      <c r="H26" s="20" t="e">
        <f>ROUND([3]!Table3235[[#This Row],[Mức giá theo Quyết định 46/2019/ QĐ-UBND]]*1.3,-2)</f>
        <v>#REF!</v>
      </c>
      <c r="I26" s="20" t="e">
        <f>ROUND([3]!Table3235[[#This Row],[Giá đất ở điều chỉnh, bổ sung]]*0.7,0)</f>
        <v>#REF!</v>
      </c>
      <c r="J26" s="12" t="e">
        <f>[3]!Table3235[[#This Row],[Giá đất ở điều chỉnh, bổ sung]]/[3]!Table3235[[#This Row],[Mức giá theo Quyết định 46/2019/ QĐ-UBND]]</f>
        <v>#REF!</v>
      </c>
      <c r="K26" s="21"/>
      <c r="L26" s="23" t="e">
        <f>[3]!Table3235[[#This Row],[Giá đất ở điều chỉnh, bổ sung]]/[3]!Table3235[[#This Row],[Mức giá theo Quyết định 46/2019/ QĐ-UBND]]</f>
        <v>#REF!</v>
      </c>
      <c r="M26" s="24"/>
      <c r="N26" s="314"/>
    </row>
    <row r="27" spans="1:18" s="251" customFormat="1" ht="28" x14ac:dyDescent="0.35">
      <c r="A27" s="16"/>
      <c r="B27" s="16">
        <v>10</v>
      </c>
      <c r="C27" s="29" t="s">
        <v>41</v>
      </c>
      <c r="D27" s="18">
        <v>4200</v>
      </c>
      <c r="E27" s="11" t="e">
        <f>[3]!Table3235[[#This Row],[Mức giá theo Quyết định 46/2019/ QĐ-UBND]]*1.1</f>
        <v>#REF!</v>
      </c>
      <c r="F27" s="11" t="e">
        <f>[3]!Table3235[[#This Row],[Mức giá theo Quyết định 46/2019/ QĐ-UBND]]*1.3</f>
        <v>#REF!</v>
      </c>
      <c r="G27" s="19">
        <v>9000</v>
      </c>
      <c r="H27" s="20" t="e">
        <f>ROUND([3]!Table3235[[#This Row],[Mức giá theo Quyết định 46/2019/ QĐ-UBND]]*1.3,-2)</f>
        <v>#REF!</v>
      </c>
      <c r="I27" s="20" t="e">
        <f>ROUND([3]!Table3235[[#This Row],[Giá đất ở điều chỉnh, bổ sung]]*0.7,0)</f>
        <v>#REF!</v>
      </c>
      <c r="J27" s="12" t="e">
        <f>[3]!Table3235[[#This Row],[Giá đất ở điều chỉnh, bổ sung]]/[3]!Table3235[[#This Row],[Mức giá theo Quyết định 46/2019/ QĐ-UBND]]</f>
        <v>#REF!</v>
      </c>
      <c r="K27" s="21"/>
      <c r="L27" s="23" t="e">
        <f>[3]!Table3235[[#This Row],[Giá đất ở điều chỉnh, bổ sung]]/[3]!Table3235[[#This Row],[Mức giá theo Quyết định 46/2019/ QĐ-UBND]]</f>
        <v>#REF!</v>
      </c>
      <c r="M27" s="24" t="s">
        <v>42</v>
      </c>
      <c r="N27" s="314" t="s">
        <v>43</v>
      </c>
    </row>
    <row r="28" spans="1:18" s="315" customFormat="1" ht="31" x14ac:dyDescent="0.35">
      <c r="A28" s="16">
        <v>7</v>
      </c>
      <c r="B28" s="16">
        <v>11</v>
      </c>
      <c r="C28" s="17" t="s">
        <v>44</v>
      </c>
      <c r="D28" s="18">
        <v>6600</v>
      </c>
      <c r="E28" s="11" t="e">
        <f>[3]!Table3235[[#This Row],[Mức giá theo Quyết định 46/2019/ QĐ-UBND]]*1.1</f>
        <v>#REF!</v>
      </c>
      <c r="F28" s="11" t="e">
        <f>[3]!Table3235[[#This Row],[Mức giá theo Quyết định 46/2019/ QĐ-UBND]]*1.3</f>
        <v>#REF!</v>
      </c>
      <c r="G28" s="19">
        <v>19800</v>
      </c>
      <c r="H28" s="20" t="e">
        <f>ROUND([3]!Table3235[[#This Row],[Mức giá theo Quyết định 46/2019/ QĐ-UBND]]*1.3,-2)</f>
        <v>#REF!</v>
      </c>
      <c r="I28" s="20" t="e">
        <f>ROUND([3]!Table3235[[#This Row],[Giá đất ở điều chỉnh, bổ sung]]*0.7,0)</f>
        <v>#REF!</v>
      </c>
      <c r="J28" s="12" t="e">
        <f>[3]!Table3235[[#This Row],[Giá đất ở điều chỉnh, bổ sung]]/[3]!Table3235[[#This Row],[Mức giá theo Quyết định 46/2019/ QĐ-UBND]]</f>
        <v>#REF!</v>
      </c>
      <c r="K28" s="21"/>
      <c r="L28" s="23" t="e">
        <f>[3]!Table3235[[#This Row],[Giá đất ở điều chỉnh, bổ sung]]/[3]!Table3235[[#This Row],[Mức giá theo Quyết định 46/2019/ QĐ-UBND]]</f>
        <v>#REF!</v>
      </c>
      <c r="M28" s="24"/>
      <c r="N28" s="314"/>
      <c r="R28" s="251"/>
    </row>
    <row r="29" spans="1:18" s="251" customFormat="1" ht="30" x14ac:dyDescent="0.35">
      <c r="A29" s="8" t="s">
        <v>45</v>
      </c>
      <c r="B29" s="8" t="s">
        <v>45</v>
      </c>
      <c r="C29" s="9" t="s">
        <v>46</v>
      </c>
      <c r="D29" s="10"/>
      <c r="E29" s="11" t="e">
        <f>[3]!Table3235[[#This Row],[Mức giá theo Quyết định 46/2019/ QĐ-UBND]]*1.1</f>
        <v>#REF!</v>
      </c>
      <c r="F29" s="11"/>
      <c r="G29" s="30"/>
      <c r="H29" s="20"/>
      <c r="I29" s="20"/>
      <c r="J29" s="12"/>
      <c r="K29" s="21"/>
      <c r="L29" s="23"/>
      <c r="M29" s="26"/>
      <c r="N29" s="316"/>
      <c r="O29" s="251" t="s">
        <v>47</v>
      </c>
    </row>
    <row r="30" spans="1:18" s="251" customFormat="1" ht="31" x14ac:dyDescent="0.35">
      <c r="A30" s="16">
        <v>1</v>
      </c>
      <c r="B30" s="16">
        <v>1</v>
      </c>
      <c r="C30" s="17" t="s">
        <v>48</v>
      </c>
      <c r="D30" s="18">
        <v>24000</v>
      </c>
      <c r="E30" s="11" t="e">
        <f>[3]!Table3235[[#This Row],[Mức giá theo Quyết định 46/2019/ QĐ-UBND]]*1.1</f>
        <v>#REF!</v>
      </c>
      <c r="F30" s="11" t="e">
        <f>[3]!Table3235[[#This Row],[Mức giá theo Quyết định 46/2019/ QĐ-UBND]]*1.3</f>
        <v>#REF!</v>
      </c>
      <c r="G30" s="19">
        <v>96000</v>
      </c>
      <c r="H30" s="20" t="e">
        <f>ROUND([3]!Table3235[[#This Row],[Mức giá theo Quyết định 46/2019/ QĐ-UBND]]*1.3,-2)</f>
        <v>#REF!</v>
      </c>
      <c r="I30" s="20" t="e">
        <f>ROUND([3]!Table3235[[#This Row],[Giá đất ở điều chỉnh, bổ sung]]*0.7,0)</f>
        <v>#REF!</v>
      </c>
      <c r="J30" s="12" t="e">
        <f>[3]!Table3235[[#This Row],[Giá đất ở điều chỉnh, bổ sung]]/[3]!Table3235[[#This Row],[Mức giá theo Quyết định 46/2019/ QĐ-UBND]]</f>
        <v>#REF!</v>
      </c>
      <c r="K30" s="21"/>
      <c r="L30" s="23" t="e">
        <f>[3]!Table3235[[#This Row],[Giá đất ở điều chỉnh, bổ sung]]/[3]!Table3235[[#This Row],[Mức giá theo Quyết định 46/2019/ QĐ-UBND]]</f>
        <v>#REF!</v>
      </c>
      <c r="M30" s="24"/>
      <c r="N30" s="314"/>
    </row>
    <row r="31" spans="1:18" s="251" customFormat="1" ht="31" x14ac:dyDescent="0.35">
      <c r="A31" s="16">
        <v>2</v>
      </c>
      <c r="B31" s="16">
        <v>2</v>
      </c>
      <c r="C31" s="17" t="s">
        <v>49</v>
      </c>
      <c r="D31" s="18">
        <v>21600</v>
      </c>
      <c r="E31" s="11" t="e">
        <f>[3]!Table3235[[#This Row],[Mức giá theo Quyết định 46/2019/ QĐ-UBND]]*1.1</f>
        <v>#REF!</v>
      </c>
      <c r="F31" s="11" t="e">
        <f>[3]!Table3235[[#This Row],[Mức giá theo Quyết định 46/2019/ QĐ-UBND]]*1.3</f>
        <v>#REF!</v>
      </c>
      <c r="G31" s="19">
        <v>86400</v>
      </c>
      <c r="H31" s="20" t="e">
        <f>ROUND([3]!Table3235[[#This Row],[Mức giá theo Quyết định 46/2019/ QĐ-UBND]]*1.3,-2)</f>
        <v>#REF!</v>
      </c>
      <c r="I31" s="20" t="e">
        <f>ROUND([3]!Table3235[[#This Row],[Giá đất ở điều chỉnh, bổ sung]]*0.7,0)</f>
        <v>#REF!</v>
      </c>
      <c r="J31" s="12" t="e">
        <f>[3]!Table3235[[#This Row],[Giá đất ở điều chỉnh, bổ sung]]/[3]!Table3235[[#This Row],[Mức giá theo Quyết định 46/2019/ QĐ-UBND]]</f>
        <v>#REF!</v>
      </c>
      <c r="K31" s="21"/>
      <c r="L31" s="23" t="e">
        <f>[3]!Table3235[[#This Row],[Giá đất ở điều chỉnh, bổ sung]]/[3]!Table3235[[#This Row],[Mức giá theo Quyết định 46/2019/ QĐ-UBND]]</f>
        <v>#REF!</v>
      </c>
      <c r="M31" s="24"/>
      <c r="N31" s="314"/>
    </row>
    <row r="32" spans="1:18" s="251" customFormat="1" ht="31" x14ac:dyDescent="0.35">
      <c r="A32" s="16">
        <v>3</v>
      </c>
      <c r="B32" s="16">
        <v>3</v>
      </c>
      <c r="C32" s="17" t="s">
        <v>50</v>
      </c>
      <c r="D32" s="18">
        <v>18000</v>
      </c>
      <c r="E32" s="11" t="e">
        <f>[3]!Table3235[[#This Row],[Mức giá theo Quyết định 46/2019/ QĐ-UBND]]*1.1</f>
        <v>#REF!</v>
      </c>
      <c r="F32" s="11" t="e">
        <f>[3]!Table3235[[#This Row],[Mức giá theo Quyết định 46/2019/ QĐ-UBND]]*1.3</f>
        <v>#REF!</v>
      </c>
      <c r="G32" s="19">
        <v>72000</v>
      </c>
      <c r="H32" s="20" t="e">
        <f>ROUND([3]!Table3235[[#This Row],[Mức giá theo Quyết định 46/2019/ QĐ-UBND]]*1.3,-2)</f>
        <v>#REF!</v>
      </c>
      <c r="I32" s="20" t="e">
        <f>ROUND([3]!Table3235[[#This Row],[Giá đất ở điều chỉnh, bổ sung]]*0.7,0)</f>
        <v>#REF!</v>
      </c>
      <c r="J32" s="12" t="e">
        <f>[3]!Table3235[[#This Row],[Giá đất ở điều chỉnh, bổ sung]]/[3]!Table3235[[#This Row],[Mức giá theo Quyết định 46/2019/ QĐ-UBND]]</f>
        <v>#REF!</v>
      </c>
      <c r="K32" s="21"/>
      <c r="L32" s="23" t="e">
        <f>[3]!Table3235[[#This Row],[Giá đất ở điều chỉnh, bổ sung]]/[3]!Table3235[[#This Row],[Mức giá theo Quyết định 46/2019/ QĐ-UBND]]</f>
        <v>#REF!</v>
      </c>
      <c r="M32" s="24" t="s">
        <v>51</v>
      </c>
      <c r="N32" s="314" t="s">
        <v>52</v>
      </c>
    </row>
    <row r="33" spans="1:14" s="251" customFormat="1" ht="31" x14ac:dyDescent="0.35">
      <c r="A33" s="16">
        <v>4</v>
      </c>
      <c r="B33" s="16">
        <v>4</v>
      </c>
      <c r="C33" s="17" t="s">
        <v>53</v>
      </c>
      <c r="D33" s="18">
        <v>14400</v>
      </c>
      <c r="E33" s="11" t="e">
        <f>[3]!Table3235[[#This Row],[Mức giá theo Quyết định 46/2019/ QĐ-UBND]]*1.1</f>
        <v>#REF!</v>
      </c>
      <c r="F33" s="11" t="e">
        <f>[3]!Table3235[[#This Row],[Mức giá theo Quyết định 46/2019/ QĐ-UBND]]*1.3</f>
        <v>#REF!</v>
      </c>
      <c r="G33" s="19">
        <v>57600</v>
      </c>
      <c r="H33" s="20" t="e">
        <f>ROUND([3]!Table3235[[#This Row],[Mức giá theo Quyết định 46/2019/ QĐ-UBND]]*1.3,-2)</f>
        <v>#REF!</v>
      </c>
      <c r="I33" s="20" t="e">
        <f>ROUND([3]!Table3235[[#This Row],[Giá đất ở điều chỉnh, bổ sung]]*0.7,0)</f>
        <v>#REF!</v>
      </c>
      <c r="J33" s="12" t="e">
        <f>[3]!Table3235[[#This Row],[Giá đất ở điều chỉnh, bổ sung]]/[3]!Table3235[[#This Row],[Mức giá theo Quyết định 46/2019/ QĐ-UBND]]</f>
        <v>#REF!</v>
      </c>
      <c r="K33" s="21"/>
      <c r="L33" s="23" t="e">
        <f>[3]!Table3235[[#This Row],[Giá đất ở điều chỉnh, bổ sung]]/[3]!Table3235[[#This Row],[Mức giá theo Quyết định 46/2019/ QĐ-UBND]]</f>
        <v>#REF!</v>
      </c>
      <c r="M33" s="24" t="s">
        <v>51</v>
      </c>
      <c r="N33" s="314" t="s">
        <v>52</v>
      </c>
    </row>
    <row r="34" spans="1:14" s="251" customFormat="1" ht="31" x14ac:dyDescent="0.35">
      <c r="A34" s="16">
        <v>5</v>
      </c>
      <c r="B34" s="16">
        <v>5</v>
      </c>
      <c r="C34" s="17" t="s">
        <v>54</v>
      </c>
      <c r="D34" s="18">
        <v>12000</v>
      </c>
      <c r="E34" s="11" t="e">
        <f>[3]!Table3235[[#This Row],[Mức giá theo Quyết định 46/2019/ QĐ-UBND]]*1.1</f>
        <v>#REF!</v>
      </c>
      <c r="F34" s="11" t="e">
        <f>[3]!Table3235[[#This Row],[Mức giá theo Quyết định 46/2019/ QĐ-UBND]]*1.3</f>
        <v>#REF!</v>
      </c>
      <c r="G34" s="19">
        <v>48000</v>
      </c>
      <c r="H34" s="20">
        <v>16200</v>
      </c>
      <c r="I34" s="20" t="e">
        <f>ROUND([3]!Table3235[[#This Row],[Giá đất ở điều chỉnh, bổ sung]]*0.7,0)</f>
        <v>#REF!</v>
      </c>
      <c r="J34" s="12" t="e">
        <f>[3]!Table3235[[#This Row],[Giá đất ở điều chỉnh, bổ sung]]/[3]!Table3235[[#This Row],[Mức giá theo Quyết định 46/2019/ QĐ-UBND]]</f>
        <v>#REF!</v>
      </c>
      <c r="K34" s="21"/>
      <c r="L34" s="23" t="e">
        <f>[3]!Table3235[[#This Row],[Giá đất ở điều chỉnh, bổ sung]]/[3]!Table3235[[#This Row],[Mức giá theo Quyết định 46/2019/ QĐ-UBND]]</f>
        <v>#REF!</v>
      </c>
      <c r="M34" s="24" t="s">
        <v>55</v>
      </c>
      <c r="N34" s="314" t="s">
        <v>56</v>
      </c>
    </row>
    <row r="35" spans="1:14" s="251" customFormat="1" ht="31" x14ac:dyDescent="0.35">
      <c r="A35" s="16">
        <v>6</v>
      </c>
      <c r="B35" s="16">
        <v>6</v>
      </c>
      <c r="C35" s="17" t="s">
        <v>57</v>
      </c>
      <c r="D35" s="18">
        <v>10800</v>
      </c>
      <c r="E35" s="11" t="e">
        <f>[3]!Table3235[[#This Row],[Mức giá theo Quyết định 46/2019/ QĐ-UBND]]*1.1</f>
        <v>#REF!</v>
      </c>
      <c r="F35" s="11" t="e">
        <f>[3]!Table3235[[#This Row],[Mức giá theo Quyết định 46/2019/ QĐ-UBND]]*1.3</f>
        <v>#REF!</v>
      </c>
      <c r="G35" s="19">
        <v>43200</v>
      </c>
      <c r="H35" s="20">
        <v>14600</v>
      </c>
      <c r="I35" s="20" t="e">
        <f>ROUND([3]!Table3235[[#This Row],[Giá đất ở điều chỉnh, bổ sung]]*0.7,0)</f>
        <v>#REF!</v>
      </c>
      <c r="J35" s="12" t="e">
        <f>[3]!Table3235[[#This Row],[Giá đất ở điều chỉnh, bổ sung]]/[3]!Table3235[[#This Row],[Mức giá theo Quyết định 46/2019/ QĐ-UBND]]</f>
        <v>#REF!</v>
      </c>
      <c r="K35" s="21"/>
      <c r="L35" s="23" t="e">
        <f>[3]!Table3235[[#This Row],[Giá đất ở điều chỉnh, bổ sung]]/[3]!Table3235[[#This Row],[Mức giá theo Quyết định 46/2019/ QĐ-UBND]]</f>
        <v>#REF!</v>
      </c>
      <c r="M35" s="24" t="s">
        <v>58</v>
      </c>
      <c r="N35" s="314" t="s">
        <v>59</v>
      </c>
    </row>
    <row r="36" spans="1:14" s="251" customFormat="1" ht="31" x14ac:dyDescent="0.35">
      <c r="A36" s="16">
        <v>7</v>
      </c>
      <c r="B36" s="16">
        <v>7</v>
      </c>
      <c r="C36" s="17" t="s">
        <v>60</v>
      </c>
      <c r="D36" s="18">
        <v>8400</v>
      </c>
      <c r="E36" s="11" t="e">
        <f>[3]!Table3235[[#This Row],[Mức giá theo Quyết định 46/2019/ QĐ-UBND]]*1.1</f>
        <v>#REF!</v>
      </c>
      <c r="F36" s="11" t="e">
        <f>[3]!Table3235[[#This Row],[Mức giá theo Quyết định 46/2019/ QĐ-UBND]]*1.3</f>
        <v>#REF!</v>
      </c>
      <c r="G36" s="19">
        <v>33600</v>
      </c>
      <c r="H36" s="20" t="e">
        <f>ROUND([3]!Table3235[[#This Row],[Mức giá theo Quyết định 46/2019/ QĐ-UBND]]*1.3,-2)</f>
        <v>#REF!</v>
      </c>
      <c r="I36" s="20" t="e">
        <f>ROUND([3]!Table3235[[#This Row],[Giá đất ở điều chỉnh, bổ sung]]*0.7,0)</f>
        <v>#REF!</v>
      </c>
      <c r="J36" s="12" t="e">
        <f>[3]!Table3235[[#This Row],[Giá đất ở điều chỉnh, bổ sung]]/[3]!Table3235[[#This Row],[Mức giá theo Quyết định 46/2019/ QĐ-UBND]]</f>
        <v>#REF!</v>
      </c>
      <c r="K36" s="21"/>
      <c r="L36" s="23" t="e">
        <f>[3]!Table3235[[#This Row],[Giá đất ở điều chỉnh, bổ sung]]/[3]!Table3235[[#This Row],[Mức giá theo Quyết định 46/2019/ QĐ-UBND]]</f>
        <v>#REF!</v>
      </c>
      <c r="M36" s="24" t="s">
        <v>61</v>
      </c>
      <c r="N36" s="314" t="s">
        <v>62</v>
      </c>
    </row>
    <row r="37" spans="1:14" s="251" customFormat="1" ht="31" x14ac:dyDescent="0.35">
      <c r="A37" s="16">
        <v>8</v>
      </c>
      <c r="B37" s="16">
        <v>8</v>
      </c>
      <c r="C37" s="17" t="s">
        <v>63</v>
      </c>
      <c r="D37" s="18">
        <v>7699.9999999999991</v>
      </c>
      <c r="E37" s="11" t="e">
        <f>[3]!Table3235[[#This Row],[Mức giá theo Quyết định 46/2019/ QĐ-UBND]]*1.1</f>
        <v>#REF!</v>
      </c>
      <c r="F37" s="11" t="e">
        <f>[3]!Table3235[[#This Row],[Mức giá theo Quyết định 46/2019/ QĐ-UBND]]*1.3</f>
        <v>#REF!</v>
      </c>
      <c r="G37" s="19">
        <v>30800</v>
      </c>
      <c r="H37" s="20" t="e">
        <f>ROUND([3]!Table3235[[#This Row],[Mức giá theo Quyết định 46/2019/ QĐ-UBND]]*1.3,-2)</f>
        <v>#REF!</v>
      </c>
      <c r="I37" s="20" t="e">
        <f>ROUND([3]!Table3235[[#This Row],[Giá đất ở điều chỉnh, bổ sung]]*0.7,0)</f>
        <v>#REF!</v>
      </c>
      <c r="J37" s="12" t="e">
        <f>[3]!Table3235[[#This Row],[Giá đất ở điều chỉnh, bổ sung]]/[3]!Table3235[[#This Row],[Mức giá theo Quyết định 46/2019/ QĐ-UBND]]</f>
        <v>#REF!</v>
      </c>
      <c r="K37" s="21"/>
      <c r="L37" s="23" t="e">
        <f>[3]!Table3235[[#This Row],[Giá đất ở điều chỉnh, bổ sung]]/[3]!Table3235[[#This Row],[Mức giá theo Quyết định 46/2019/ QĐ-UBND]]</f>
        <v>#REF!</v>
      </c>
      <c r="M37" s="24"/>
      <c r="N37" s="314"/>
    </row>
    <row r="38" spans="1:14" s="251" customFormat="1" x14ac:dyDescent="0.35">
      <c r="A38" s="16">
        <v>9</v>
      </c>
      <c r="B38" s="16">
        <v>9</v>
      </c>
      <c r="C38" s="17" t="s">
        <v>64</v>
      </c>
      <c r="D38" s="18">
        <v>6600</v>
      </c>
      <c r="E38" s="11" t="e">
        <f>[3]!Table3235[[#This Row],[Mức giá theo Quyết định 46/2019/ QĐ-UBND]]*1.1</f>
        <v>#REF!</v>
      </c>
      <c r="F38" s="11" t="e">
        <f>[3]!Table3235[[#This Row],[Mức giá theo Quyết định 46/2019/ QĐ-UBND]]*1.3</f>
        <v>#REF!</v>
      </c>
      <c r="G38" s="19">
        <v>26400</v>
      </c>
      <c r="H38" s="20" t="e">
        <f>ROUND([3]!Table3235[[#This Row],[Mức giá theo Quyết định 46/2019/ QĐ-UBND]]*1.3,-2)</f>
        <v>#REF!</v>
      </c>
      <c r="I38" s="20" t="e">
        <f>ROUND([3]!Table3235[[#This Row],[Giá đất ở điều chỉnh, bổ sung]]*0.7,0)</f>
        <v>#REF!</v>
      </c>
      <c r="J38" s="12" t="e">
        <f>[3]!Table3235[[#This Row],[Giá đất ở điều chỉnh, bổ sung]]/[3]!Table3235[[#This Row],[Mức giá theo Quyết định 46/2019/ QĐ-UBND]]</f>
        <v>#REF!</v>
      </c>
      <c r="K38" s="21"/>
      <c r="L38" s="23" t="e">
        <f>[3]!Table3235[[#This Row],[Giá đất ở điều chỉnh, bổ sung]]/[3]!Table3235[[#This Row],[Mức giá theo Quyết định 46/2019/ QĐ-UBND]]</f>
        <v>#REF!</v>
      </c>
      <c r="M38" s="24"/>
      <c r="N38" s="314"/>
    </row>
    <row r="39" spans="1:14" s="251" customFormat="1" x14ac:dyDescent="0.35">
      <c r="A39" s="16">
        <v>10</v>
      </c>
      <c r="B39" s="16">
        <v>10</v>
      </c>
      <c r="C39" s="17" t="s">
        <v>65</v>
      </c>
      <c r="D39" s="18">
        <v>12000</v>
      </c>
      <c r="E39" s="11" t="e">
        <f>[3]!Table3235[[#This Row],[Mức giá theo Quyết định 46/2019/ QĐ-UBND]]*1.1</f>
        <v>#REF!</v>
      </c>
      <c r="F39" s="11" t="e">
        <f>[3]!Table3235[[#This Row],[Mức giá theo Quyết định 46/2019/ QĐ-UBND]]*1.3</f>
        <v>#REF!</v>
      </c>
      <c r="G39" s="19">
        <v>48000</v>
      </c>
      <c r="H39" s="20" t="e">
        <f>ROUND([3]!Table3235[[#This Row],[Mức giá theo Quyết định 46/2019/ QĐ-UBND]]*1.3,-2)</f>
        <v>#REF!</v>
      </c>
      <c r="I39" s="20" t="e">
        <f>ROUND([3]!Table3235[[#This Row],[Giá đất ở điều chỉnh, bổ sung]]*0.7,0)</f>
        <v>#REF!</v>
      </c>
      <c r="J39" s="12" t="e">
        <f>[3]!Table3235[[#This Row],[Giá đất ở điều chỉnh, bổ sung]]/[3]!Table3235[[#This Row],[Mức giá theo Quyết định 46/2019/ QĐ-UBND]]</f>
        <v>#REF!</v>
      </c>
      <c r="K39" s="21"/>
      <c r="L39" s="23" t="e">
        <f>[3]!Table3235[[#This Row],[Giá đất ở điều chỉnh, bổ sung]]/[3]!Table3235[[#This Row],[Mức giá theo Quyết định 46/2019/ QĐ-UBND]]</f>
        <v>#REF!</v>
      </c>
      <c r="M39" s="24"/>
      <c r="N39" s="314"/>
    </row>
    <row r="40" spans="1:14" s="251" customFormat="1" x14ac:dyDescent="0.35">
      <c r="A40" s="16"/>
      <c r="B40" s="16"/>
      <c r="C40" s="9" t="s">
        <v>16</v>
      </c>
      <c r="D40" s="10"/>
      <c r="E40" s="11" t="e">
        <f>[3]!Table3235[[#This Row],[Mức giá theo Quyết định 46/2019/ QĐ-UBND]]*1.1</f>
        <v>#REF!</v>
      </c>
      <c r="F40" s="11"/>
      <c r="G40" s="19"/>
      <c r="H40" s="20"/>
      <c r="I40" s="20"/>
      <c r="J40" s="12"/>
      <c r="K40" s="21"/>
      <c r="L40" s="23"/>
      <c r="M40" s="24"/>
      <c r="N40" s="314"/>
    </row>
    <row r="41" spans="1:14" s="251" customFormat="1" ht="46.5" x14ac:dyDescent="0.35">
      <c r="A41" s="16">
        <v>1</v>
      </c>
      <c r="B41" s="16">
        <v>1</v>
      </c>
      <c r="C41" s="17" t="s">
        <v>66</v>
      </c>
      <c r="D41" s="18"/>
      <c r="E41" s="11" t="e">
        <f>[3]!Table3235[[#This Row],[Mức giá theo Quyết định 46/2019/ QĐ-UBND]]*1.1</f>
        <v>#REF!</v>
      </c>
      <c r="F41" s="11"/>
      <c r="G41" s="19"/>
      <c r="H41" s="20"/>
      <c r="I41" s="20"/>
      <c r="J41" s="12"/>
      <c r="K41" s="21"/>
      <c r="L41" s="23"/>
      <c r="M41" s="24"/>
      <c r="N41" s="314"/>
    </row>
    <row r="42" spans="1:14" s="251" customFormat="1" x14ac:dyDescent="0.35">
      <c r="A42" s="16" t="s">
        <v>67</v>
      </c>
      <c r="B42" s="16" t="s">
        <v>67</v>
      </c>
      <c r="C42" s="17" t="s">
        <v>68</v>
      </c>
      <c r="D42" s="18">
        <v>6000</v>
      </c>
      <c r="E42" s="11" t="e">
        <f>[3]!Table3235[[#This Row],[Mức giá theo Quyết định 46/2019/ QĐ-UBND]]*1.1</f>
        <v>#REF!</v>
      </c>
      <c r="F42" s="11" t="e">
        <f>[3]!Table3235[[#This Row],[Mức giá theo Quyết định 46/2019/ QĐ-UBND]]*1.3</f>
        <v>#REF!</v>
      </c>
      <c r="G42" s="19">
        <v>21000</v>
      </c>
      <c r="H42" s="20" t="e">
        <f>ROUND([3]!Table3235[[#This Row],[Mức giá theo Quyết định 46/2019/ QĐ-UBND]]*1.3,-2)</f>
        <v>#REF!</v>
      </c>
      <c r="I42" s="20" t="e">
        <f>ROUND([3]!Table3235[[#This Row],[Giá đất ở điều chỉnh, bổ sung]]*0.7,0)</f>
        <v>#REF!</v>
      </c>
      <c r="J42" s="12" t="e">
        <f>[3]!Table3235[[#This Row],[Giá đất ở điều chỉnh, bổ sung]]/[3]!Table3235[[#This Row],[Mức giá theo Quyết định 46/2019/ QĐ-UBND]]</f>
        <v>#REF!</v>
      </c>
      <c r="K42" s="21"/>
      <c r="L42" s="23" t="e">
        <f>[3]!Table3235[[#This Row],[Giá đất ở điều chỉnh, bổ sung]]/[3]!Table3235[[#This Row],[Mức giá theo Quyết định 46/2019/ QĐ-UBND]]</f>
        <v>#REF!</v>
      </c>
      <c r="M42" s="24"/>
      <c r="N42" s="314"/>
    </row>
    <row r="43" spans="1:14" s="251" customFormat="1" x14ac:dyDescent="0.35">
      <c r="A43" s="16" t="s">
        <v>69</v>
      </c>
      <c r="B43" s="16" t="s">
        <v>69</v>
      </c>
      <c r="C43" s="17" t="s">
        <v>70</v>
      </c>
      <c r="D43" s="18">
        <v>5500</v>
      </c>
      <c r="E43" s="11" t="e">
        <f>[3]!Table3235[[#This Row],[Mức giá theo Quyết định 46/2019/ QĐ-UBND]]*1.1</f>
        <v>#REF!</v>
      </c>
      <c r="F43" s="11" t="e">
        <f>[3]!Table3235[[#This Row],[Mức giá theo Quyết định 46/2019/ QĐ-UBND]]*1.3</f>
        <v>#REF!</v>
      </c>
      <c r="G43" s="19">
        <v>19250</v>
      </c>
      <c r="H43" s="20" t="e">
        <f>ROUND([3]!Table3235[[#This Row],[Mức giá theo Quyết định 46/2019/ QĐ-UBND]]*1.3,-2)</f>
        <v>#REF!</v>
      </c>
      <c r="I43" s="20" t="e">
        <f>ROUND([3]!Table3235[[#This Row],[Giá đất ở điều chỉnh, bổ sung]]*0.7,0)</f>
        <v>#REF!</v>
      </c>
      <c r="J43" s="12" t="e">
        <f>[3]!Table3235[[#This Row],[Giá đất ở điều chỉnh, bổ sung]]/[3]!Table3235[[#This Row],[Mức giá theo Quyết định 46/2019/ QĐ-UBND]]</f>
        <v>#REF!</v>
      </c>
      <c r="K43" s="21"/>
      <c r="L43" s="23" t="e">
        <f>[3]!Table3235[[#This Row],[Giá đất ở điều chỉnh, bổ sung]]/[3]!Table3235[[#This Row],[Mức giá theo Quyết định 46/2019/ QĐ-UBND]]</f>
        <v>#REF!</v>
      </c>
      <c r="M43" s="24"/>
      <c r="N43" s="314"/>
    </row>
    <row r="44" spans="1:14" s="251" customFormat="1" ht="31" x14ac:dyDescent="0.35">
      <c r="A44" s="16" t="s">
        <v>71</v>
      </c>
      <c r="B44" s="16" t="s">
        <v>71</v>
      </c>
      <c r="C44" s="17" t="s">
        <v>72</v>
      </c>
      <c r="D44" s="18">
        <v>3999.9999999999995</v>
      </c>
      <c r="E44" s="11" t="e">
        <f>[3]!Table3235[[#This Row],[Mức giá theo Quyết định 46/2019/ QĐ-UBND]]*1.1</f>
        <v>#REF!</v>
      </c>
      <c r="F44" s="11" t="e">
        <f>[3]!Table3235[[#This Row],[Mức giá theo Quyết định 46/2019/ QĐ-UBND]]*1.3</f>
        <v>#REF!</v>
      </c>
      <c r="G44" s="19">
        <v>14000</v>
      </c>
      <c r="H44" s="20" t="e">
        <f>ROUND([3]!Table3235[[#This Row],[Mức giá theo Quyết định 46/2019/ QĐ-UBND]]*1.3,-2)</f>
        <v>#REF!</v>
      </c>
      <c r="I44" s="20" t="e">
        <f>ROUND([3]!Table3235[[#This Row],[Giá đất ở điều chỉnh, bổ sung]]*0.7,0)</f>
        <v>#REF!</v>
      </c>
      <c r="J44" s="12" t="e">
        <f>[3]!Table3235[[#This Row],[Giá đất ở điều chỉnh, bổ sung]]/[3]!Table3235[[#This Row],[Mức giá theo Quyết định 46/2019/ QĐ-UBND]]</f>
        <v>#REF!</v>
      </c>
      <c r="K44" s="21"/>
      <c r="L44" s="23" t="e">
        <f>[3]!Table3235[[#This Row],[Giá đất ở điều chỉnh, bổ sung]]/[3]!Table3235[[#This Row],[Mức giá theo Quyết định 46/2019/ QĐ-UBND]]</f>
        <v>#REF!</v>
      </c>
      <c r="M44" s="24"/>
      <c r="N44" s="314"/>
    </row>
    <row r="45" spans="1:14" s="251" customFormat="1" ht="31" x14ac:dyDescent="0.35">
      <c r="A45" s="16">
        <v>2</v>
      </c>
      <c r="B45" s="16">
        <v>2</v>
      </c>
      <c r="C45" s="17" t="s">
        <v>73</v>
      </c>
      <c r="D45" s="18"/>
      <c r="E45" s="11" t="e">
        <f>[3]!Table3235[[#This Row],[Mức giá theo Quyết định 46/2019/ QĐ-UBND]]*1.1</f>
        <v>#REF!</v>
      </c>
      <c r="F45" s="11"/>
      <c r="G45" s="19"/>
      <c r="H45" s="20"/>
      <c r="I45" s="20"/>
      <c r="J45" s="12"/>
      <c r="K45" s="21"/>
      <c r="L45" s="23"/>
      <c r="M45" s="24"/>
      <c r="N45" s="314"/>
    </row>
    <row r="46" spans="1:14" s="251" customFormat="1" ht="31" x14ac:dyDescent="0.35">
      <c r="A46" s="16" t="s">
        <v>74</v>
      </c>
      <c r="B46" s="16" t="s">
        <v>74</v>
      </c>
      <c r="C46" s="17" t="s">
        <v>75</v>
      </c>
      <c r="D46" s="18">
        <v>5000</v>
      </c>
      <c r="E46" s="11" t="e">
        <f>[3]!Table3235[[#This Row],[Mức giá theo Quyết định 46/2019/ QĐ-UBND]]*1.1</f>
        <v>#REF!</v>
      </c>
      <c r="F46" s="11" t="e">
        <f>[3]!Table3235[[#This Row],[Mức giá theo Quyết định 46/2019/ QĐ-UBND]]*1.3</f>
        <v>#REF!</v>
      </c>
      <c r="G46" s="19">
        <v>17500</v>
      </c>
      <c r="H46" s="20" t="e">
        <f>ROUND([3]!Table3235[[#This Row],[Mức giá theo Quyết định 46/2019/ QĐ-UBND]]*1.3,-2)</f>
        <v>#REF!</v>
      </c>
      <c r="I46" s="20" t="e">
        <f>ROUND([3]!Table3235[[#This Row],[Giá đất ở điều chỉnh, bổ sung]]*0.7,0)</f>
        <v>#REF!</v>
      </c>
      <c r="J46" s="12" t="e">
        <f>[3]!Table3235[[#This Row],[Giá đất ở điều chỉnh, bổ sung]]/[3]!Table3235[[#This Row],[Mức giá theo Quyết định 46/2019/ QĐ-UBND]]</f>
        <v>#REF!</v>
      </c>
      <c r="K46" s="21"/>
      <c r="L46" s="23" t="e">
        <f>[3]!Table3235[[#This Row],[Giá đất ở điều chỉnh, bổ sung]]/[3]!Table3235[[#This Row],[Mức giá theo Quyết định 46/2019/ QĐ-UBND]]</f>
        <v>#REF!</v>
      </c>
      <c r="M46" s="24"/>
      <c r="N46" s="314"/>
    </row>
    <row r="47" spans="1:14" s="251" customFormat="1" ht="31" x14ac:dyDescent="0.35">
      <c r="A47" s="16" t="s">
        <v>76</v>
      </c>
      <c r="B47" s="16" t="s">
        <v>76</v>
      </c>
      <c r="C47" s="17" t="s">
        <v>77</v>
      </c>
      <c r="D47" s="18">
        <v>3999.9999999999995</v>
      </c>
      <c r="E47" s="11" t="e">
        <f>[3]!Table3235[[#This Row],[Mức giá theo Quyết định 46/2019/ QĐ-UBND]]*1.1</f>
        <v>#REF!</v>
      </c>
      <c r="F47" s="11" t="e">
        <f>[3]!Table3235[[#This Row],[Mức giá theo Quyết định 46/2019/ QĐ-UBND]]*1.3</f>
        <v>#REF!</v>
      </c>
      <c r="G47" s="19">
        <v>14000</v>
      </c>
      <c r="H47" s="20" t="e">
        <f>ROUND([3]!Table3235[[#This Row],[Mức giá theo Quyết định 46/2019/ QĐ-UBND]]*1.3,-2)</f>
        <v>#REF!</v>
      </c>
      <c r="I47" s="20" t="e">
        <f>ROUND([3]!Table3235[[#This Row],[Giá đất ở điều chỉnh, bổ sung]]*0.7,0)</f>
        <v>#REF!</v>
      </c>
      <c r="J47" s="12" t="e">
        <f>[3]!Table3235[[#This Row],[Giá đất ở điều chỉnh, bổ sung]]/[3]!Table3235[[#This Row],[Mức giá theo Quyết định 46/2019/ QĐ-UBND]]</f>
        <v>#REF!</v>
      </c>
      <c r="K47" s="21"/>
      <c r="L47" s="23" t="e">
        <f>[3]!Table3235[[#This Row],[Giá đất ở điều chỉnh, bổ sung]]/[3]!Table3235[[#This Row],[Mức giá theo Quyết định 46/2019/ QĐ-UBND]]</f>
        <v>#REF!</v>
      </c>
      <c r="M47" s="24"/>
      <c r="N47" s="314"/>
    </row>
    <row r="48" spans="1:14" s="251" customFormat="1" ht="31" x14ac:dyDescent="0.35">
      <c r="A48" s="16" t="s">
        <v>78</v>
      </c>
      <c r="B48" s="16" t="s">
        <v>78</v>
      </c>
      <c r="C48" s="17" t="s">
        <v>79</v>
      </c>
      <c r="D48" s="18">
        <v>3500</v>
      </c>
      <c r="E48" s="11" t="e">
        <f>[3]!Table3235[[#This Row],[Mức giá theo Quyết định 46/2019/ QĐ-UBND]]*1.1</f>
        <v>#REF!</v>
      </c>
      <c r="F48" s="11" t="e">
        <f>[3]!Table3235[[#This Row],[Mức giá theo Quyết định 46/2019/ QĐ-UBND]]*1.3</f>
        <v>#REF!</v>
      </c>
      <c r="G48" s="19">
        <v>12250</v>
      </c>
      <c r="H48" s="20" t="e">
        <f>ROUND([3]!Table3235[[#This Row],[Mức giá theo Quyết định 46/2019/ QĐ-UBND]]*1.3,-2)</f>
        <v>#REF!</v>
      </c>
      <c r="I48" s="20" t="e">
        <f>ROUND([3]!Table3235[[#This Row],[Giá đất ở điều chỉnh, bổ sung]]*0.7,0)</f>
        <v>#REF!</v>
      </c>
      <c r="J48" s="12" t="e">
        <f>[3]!Table3235[[#This Row],[Giá đất ở điều chỉnh, bổ sung]]/[3]!Table3235[[#This Row],[Mức giá theo Quyết định 46/2019/ QĐ-UBND]]</f>
        <v>#REF!</v>
      </c>
      <c r="K48" s="21"/>
      <c r="L48" s="23" t="e">
        <f>[3]!Table3235[[#This Row],[Giá đất ở điều chỉnh, bổ sung]]/[3]!Table3235[[#This Row],[Mức giá theo Quyết định 46/2019/ QĐ-UBND]]</f>
        <v>#REF!</v>
      </c>
      <c r="M48" s="24"/>
      <c r="N48" s="314"/>
    </row>
    <row r="49" spans="1:14" s="251" customFormat="1" ht="31" x14ac:dyDescent="0.35">
      <c r="A49" s="16">
        <v>3</v>
      </c>
      <c r="B49" s="16">
        <v>3</v>
      </c>
      <c r="C49" s="17" t="s">
        <v>80</v>
      </c>
      <c r="D49" s="18"/>
      <c r="E49" s="11" t="e">
        <f>[3]!Table3235[[#This Row],[Mức giá theo Quyết định 46/2019/ QĐ-UBND]]*1.1</f>
        <v>#REF!</v>
      </c>
      <c r="F49" s="11"/>
      <c r="G49" s="19"/>
      <c r="H49" s="20"/>
      <c r="I49" s="20"/>
      <c r="J49" s="12"/>
      <c r="K49" s="21"/>
      <c r="L49" s="23"/>
      <c r="M49" s="24" t="s">
        <v>81</v>
      </c>
      <c r="N49" s="314" t="s">
        <v>82</v>
      </c>
    </row>
    <row r="50" spans="1:14" s="251" customFormat="1" x14ac:dyDescent="0.35">
      <c r="A50" s="16" t="s">
        <v>83</v>
      </c>
      <c r="B50" s="16" t="s">
        <v>83</v>
      </c>
      <c r="C50" s="17" t="s">
        <v>68</v>
      </c>
      <c r="D50" s="18">
        <v>4500</v>
      </c>
      <c r="E50" s="11" t="e">
        <f>[3]!Table3235[[#This Row],[Mức giá theo Quyết định 46/2019/ QĐ-UBND]]*1.1</f>
        <v>#REF!</v>
      </c>
      <c r="F50" s="11" t="e">
        <f>[3]!Table3235[[#This Row],[Mức giá theo Quyết định 46/2019/ QĐ-UBND]]*1.3</f>
        <v>#REF!</v>
      </c>
      <c r="G50" s="19">
        <v>15750</v>
      </c>
      <c r="H50" s="20" t="e">
        <f>ROUND([3]!Table3235[[#This Row],[Mức giá theo Quyết định 46/2019/ QĐ-UBND]]*1.3,-2)</f>
        <v>#REF!</v>
      </c>
      <c r="I50" s="20" t="e">
        <f>ROUND([3]!Table3235[[#This Row],[Giá đất ở điều chỉnh, bổ sung]]*0.7,0)</f>
        <v>#REF!</v>
      </c>
      <c r="J50" s="12" t="e">
        <f>[3]!Table3235[[#This Row],[Giá đất ở điều chỉnh, bổ sung]]/[3]!Table3235[[#This Row],[Mức giá theo Quyết định 46/2019/ QĐ-UBND]]</f>
        <v>#REF!</v>
      </c>
      <c r="K50" s="21"/>
      <c r="L50" s="23" t="e">
        <f>[3]!Table3235[[#This Row],[Giá đất ở điều chỉnh, bổ sung]]/[3]!Table3235[[#This Row],[Mức giá theo Quyết định 46/2019/ QĐ-UBND]]</f>
        <v>#REF!</v>
      </c>
      <c r="M50" s="24"/>
      <c r="N50" s="314"/>
    </row>
    <row r="51" spans="1:14" s="251" customFormat="1" x14ac:dyDescent="0.35">
      <c r="A51" s="16" t="s">
        <v>84</v>
      </c>
      <c r="B51" s="16" t="s">
        <v>84</v>
      </c>
      <c r="C51" s="17" t="s">
        <v>85</v>
      </c>
      <c r="D51" s="18">
        <v>3999.9999999999995</v>
      </c>
      <c r="E51" s="11" t="e">
        <f>[3]!Table3235[[#This Row],[Mức giá theo Quyết định 46/2019/ QĐ-UBND]]*1.1</f>
        <v>#REF!</v>
      </c>
      <c r="F51" s="11" t="e">
        <f>[3]!Table3235[[#This Row],[Mức giá theo Quyết định 46/2019/ QĐ-UBND]]*1.3</f>
        <v>#REF!</v>
      </c>
      <c r="G51" s="19">
        <v>14000</v>
      </c>
      <c r="H51" s="20" t="e">
        <f>ROUND([3]!Table3235[[#This Row],[Mức giá theo Quyết định 46/2019/ QĐ-UBND]]*1.3,-2)</f>
        <v>#REF!</v>
      </c>
      <c r="I51" s="20" t="e">
        <f>ROUND([3]!Table3235[[#This Row],[Giá đất ở điều chỉnh, bổ sung]]*0.7,0)</f>
        <v>#REF!</v>
      </c>
      <c r="J51" s="12" t="e">
        <f>[3]!Table3235[[#This Row],[Giá đất ở điều chỉnh, bổ sung]]/[3]!Table3235[[#This Row],[Mức giá theo Quyết định 46/2019/ QĐ-UBND]]</f>
        <v>#REF!</v>
      </c>
      <c r="K51" s="21"/>
      <c r="L51" s="23" t="e">
        <f>[3]!Table3235[[#This Row],[Giá đất ở điều chỉnh, bổ sung]]/[3]!Table3235[[#This Row],[Mức giá theo Quyết định 46/2019/ QĐ-UBND]]</f>
        <v>#REF!</v>
      </c>
      <c r="M51" s="24"/>
      <c r="N51" s="314"/>
    </row>
    <row r="52" spans="1:14" s="251" customFormat="1" x14ac:dyDescent="0.35">
      <c r="A52" s="16">
        <v>4</v>
      </c>
      <c r="B52" s="16">
        <v>4</v>
      </c>
      <c r="C52" s="17" t="s">
        <v>86</v>
      </c>
      <c r="D52" s="18">
        <v>3999.9999999999995</v>
      </c>
      <c r="E52" s="11" t="e">
        <f>[3]!Table3235[[#This Row],[Mức giá theo Quyết định 46/2019/ QĐ-UBND]]*1.1</f>
        <v>#REF!</v>
      </c>
      <c r="F52" s="11" t="e">
        <f>[3]!Table3235[[#This Row],[Mức giá theo Quyết định 46/2019/ QĐ-UBND]]*1.3</f>
        <v>#REF!</v>
      </c>
      <c r="G52" s="19">
        <v>14000</v>
      </c>
      <c r="H52" s="20" t="e">
        <f>ROUND([3]!Table3235[[#This Row],[Mức giá theo Quyết định 46/2019/ QĐ-UBND]]*1.3,-2)</f>
        <v>#REF!</v>
      </c>
      <c r="I52" s="20" t="e">
        <f>ROUND([3]!Table3235[[#This Row],[Giá đất ở điều chỉnh, bổ sung]]*0.7,0)</f>
        <v>#REF!</v>
      </c>
      <c r="J52" s="12" t="e">
        <f>[3]!Table3235[[#This Row],[Giá đất ở điều chỉnh, bổ sung]]/[3]!Table3235[[#This Row],[Mức giá theo Quyết định 46/2019/ QĐ-UBND]]</f>
        <v>#REF!</v>
      </c>
      <c r="K52" s="21"/>
      <c r="L52" s="23" t="e">
        <f>[3]!Table3235[[#This Row],[Giá đất ở điều chỉnh, bổ sung]]/[3]!Table3235[[#This Row],[Mức giá theo Quyết định 46/2019/ QĐ-UBND]]</f>
        <v>#REF!</v>
      </c>
      <c r="M52" s="24"/>
      <c r="N52" s="314"/>
    </row>
    <row r="53" spans="1:14" s="251" customFormat="1" x14ac:dyDescent="0.35">
      <c r="A53" s="16">
        <v>5</v>
      </c>
      <c r="B53" s="16">
        <v>5</v>
      </c>
      <c r="C53" s="17" t="s">
        <v>87</v>
      </c>
      <c r="D53" s="18">
        <v>4500</v>
      </c>
      <c r="E53" s="11" t="e">
        <f>[3]!Table3235[[#This Row],[Mức giá theo Quyết định 46/2019/ QĐ-UBND]]*1.1</f>
        <v>#REF!</v>
      </c>
      <c r="F53" s="11" t="e">
        <f>[3]!Table3235[[#This Row],[Mức giá theo Quyết định 46/2019/ QĐ-UBND]]*1.3</f>
        <v>#REF!</v>
      </c>
      <c r="G53" s="19">
        <v>15750</v>
      </c>
      <c r="H53" s="20" t="e">
        <f>ROUND([3]!Table3235[[#This Row],[Mức giá theo Quyết định 46/2019/ QĐ-UBND]]*1.3,-2)</f>
        <v>#REF!</v>
      </c>
      <c r="I53" s="20" t="e">
        <f>ROUND([3]!Table3235[[#This Row],[Giá đất ở điều chỉnh, bổ sung]]*0.7,0)</f>
        <v>#REF!</v>
      </c>
      <c r="J53" s="12" t="e">
        <f>[3]!Table3235[[#This Row],[Giá đất ở điều chỉnh, bổ sung]]/[3]!Table3235[[#This Row],[Mức giá theo Quyết định 46/2019/ QĐ-UBND]]</f>
        <v>#REF!</v>
      </c>
      <c r="K53" s="21"/>
      <c r="L53" s="23" t="e">
        <f>[3]!Table3235[[#This Row],[Giá đất ở điều chỉnh, bổ sung]]/[3]!Table3235[[#This Row],[Mức giá theo Quyết định 46/2019/ QĐ-UBND]]</f>
        <v>#REF!</v>
      </c>
      <c r="M53" s="24"/>
      <c r="N53" s="314"/>
    </row>
    <row r="54" spans="1:14" s="251" customFormat="1" ht="31" x14ac:dyDescent="0.35">
      <c r="A54" s="16"/>
      <c r="B54" s="16">
        <v>6</v>
      </c>
      <c r="C54" s="27" t="s">
        <v>88</v>
      </c>
      <c r="D54" s="28"/>
      <c r="E54" s="11" t="e">
        <f>[3]!Table3235[[#This Row],[Mức giá theo Quyết định 46/2019/ QĐ-UBND]]*1.1</f>
        <v>#REF!</v>
      </c>
      <c r="F54" s="11"/>
      <c r="G54" s="19">
        <v>14000</v>
      </c>
      <c r="H54" s="20" t="e">
        <f>H55</f>
        <v>#REF!</v>
      </c>
      <c r="I54" s="20" t="e">
        <f>ROUND([3]!Table3235[[#This Row],[Giá đất ở điều chỉnh, bổ sung]]*0.7,0)</f>
        <v>#REF!</v>
      </c>
      <c r="J54" s="12"/>
      <c r="K54" s="21"/>
      <c r="L54" s="23"/>
      <c r="M54" s="24" t="s">
        <v>89</v>
      </c>
      <c r="N54" s="314" t="s">
        <v>89</v>
      </c>
    </row>
    <row r="55" spans="1:14" s="251" customFormat="1" ht="31" x14ac:dyDescent="0.35">
      <c r="A55" s="16">
        <v>6</v>
      </c>
      <c r="B55" s="16">
        <v>7</v>
      </c>
      <c r="C55" s="17" t="s">
        <v>90</v>
      </c>
      <c r="D55" s="18">
        <v>3999.9999999999995</v>
      </c>
      <c r="E55" s="11" t="e">
        <f>[3]!Table3235[[#This Row],[Mức giá theo Quyết định 46/2019/ QĐ-UBND]]*1.1</f>
        <v>#REF!</v>
      </c>
      <c r="F55" s="11" t="e">
        <f>[3]!Table3235[[#This Row],[Mức giá theo Quyết định 46/2019/ QĐ-UBND]]*1.3</f>
        <v>#REF!</v>
      </c>
      <c r="G55" s="19">
        <v>14000</v>
      </c>
      <c r="H55" s="20" t="e">
        <f>ROUND([3]!Table3235[[#This Row],[Mức giá theo Quyết định 46/2019/ QĐ-UBND]]*1.35,-2)</f>
        <v>#REF!</v>
      </c>
      <c r="I55" s="20" t="e">
        <f>ROUND([3]!Table3235[[#This Row],[Giá đất ở điều chỉnh, bổ sung]]*0.7,0)</f>
        <v>#REF!</v>
      </c>
      <c r="J55" s="12" t="e">
        <f>[3]!Table3235[[#This Row],[Giá đất ở điều chỉnh, bổ sung]]/[3]!Table3235[[#This Row],[Mức giá theo Quyết định 46/2019/ QĐ-UBND]]</f>
        <v>#REF!</v>
      </c>
      <c r="K55" s="31" t="s">
        <v>91</v>
      </c>
      <c r="L55" s="32" t="e">
        <f>[3]!Table3235[[#This Row],[Giá đất ở điều chỉnh, bổ sung]]/[3]!Table3235[[#This Row],[Mức giá theo Quyết định 46/2019/ QĐ-UBND]]</f>
        <v>#REF!</v>
      </c>
      <c r="M55" s="24"/>
      <c r="N55" s="314"/>
    </row>
    <row r="56" spans="1:14" s="251" customFormat="1" ht="31" x14ac:dyDescent="0.35">
      <c r="A56" s="16">
        <v>7</v>
      </c>
      <c r="B56" s="16">
        <v>8</v>
      </c>
      <c r="C56" s="17" t="s">
        <v>92</v>
      </c>
      <c r="D56" s="18">
        <v>3999.9999999999995</v>
      </c>
      <c r="E56" s="11" t="e">
        <f>[3]!Table3235[[#This Row],[Mức giá theo Quyết định 46/2019/ QĐ-UBND]]*1.1</f>
        <v>#REF!</v>
      </c>
      <c r="F56" s="11" t="e">
        <f>[3]!Table3235[[#This Row],[Mức giá theo Quyết định 46/2019/ QĐ-UBND]]*1.3</f>
        <v>#REF!</v>
      </c>
      <c r="G56" s="19">
        <v>14000</v>
      </c>
      <c r="H56" s="20" t="e">
        <f>ROUND([3]!Table3235[[#This Row],[Mức giá theo Quyết định 46/2019/ QĐ-UBND]]*1.3,-2)</f>
        <v>#REF!</v>
      </c>
      <c r="I56" s="20" t="e">
        <f>ROUND([3]!Table3235[[#This Row],[Giá đất ở điều chỉnh, bổ sung]]*0.7,0)</f>
        <v>#REF!</v>
      </c>
      <c r="J56" s="12" t="e">
        <f>[3]!Table3235[[#This Row],[Giá đất ở điều chỉnh, bổ sung]]/[3]!Table3235[[#This Row],[Mức giá theo Quyết định 46/2019/ QĐ-UBND]]</f>
        <v>#REF!</v>
      </c>
      <c r="K56" s="21"/>
      <c r="L56" s="23" t="e">
        <f>[3]!Table3235[[#This Row],[Giá đất ở điều chỉnh, bổ sung]]/[3]!Table3235[[#This Row],[Mức giá theo Quyết định 46/2019/ QĐ-UBND]]</f>
        <v>#REF!</v>
      </c>
      <c r="M56" s="24"/>
      <c r="N56" s="314"/>
    </row>
    <row r="57" spans="1:14" s="251" customFormat="1" ht="31" x14ac:dyDescent="0.35">
      <c r="A57" s="16"/>
      <c r="B57" s="16">
        <v>9</v>
      </c>
      <c r="C57" s="27" t="s">
        <v>93</v>
      </c>
      <c r="D57" s="28"/>
      <c r="E57" s="11" t="e">
        <f>[3]!Table3235[[#This Row],[Mức giá theo Quyết định 46/2019/ QĐ-UBND]]*1.1</f>
        <v>#REF!</v>
      </c>
      <c r="F57" s="11"/>
      <c r="G57" s="19"/>
      <c r="H57" s="20" t="e">
        <f>H56</f>
        <v>#REF!</v>
      </c>
      <c r="I57" s="20" t="e">
        <f>ROUND([3]!Table3235[[#This Row],[Giá đất ở điều chỉnh, bổ sung]]*0.7,0)</f>
        <v>#REF!</v>
      </c>
      <c r="J57" s="12"/>
      <c r="K57" s="21"/>
      <c r="L57" s="23"/>
      <c r="M57" s="24" t="s">
        <v>89</v>
      </c>
      <c r="N57" s="314" t="s">
        <v>89</v>
      </c>
    </row>
    <row r="58" spans="1:14" s="251" customFormat="1" x14ac:dyDescent="0.35">
      <c r="A58" s="16">
        <v>8</v>
      </c>
      <c r="B58" s="16">
        <v>10</v>
      </c>
      <c r="C58" s="17" t="s">
        <v>94</v>
      </c>
      <c r="D58" s="18">
        <v>3999.9999999999995</v>
      </c>
      <c r="E58" s="11" t="e">
        <f>[3]!Table3235[[#This Row],[Mức giá theo Quyết định 46/2019/ QĐ-UBND]]*1.1</f>
        <v>#REF!</v>
      </c>
      <c r="F58" s="11" t="e">
        <f>[3]!Table3235[[#This Row],[Mức giá theo Quyết định 46/2019/ QĐ-UBND]]*1.3</f>
        <v>#REF!</v>
      </c>
      <c r="G58" s="19">
        <v>14000</v>
      </c>
      <c r="H58" s="20" t="e">
        <f>ROUND([3]!Table3235[[#This Row],[Mức giá theo Quyết định 46/2019/ QĐ-UBND]]*1.3,-2)</f>
        <v>#REF!</v>
      </c>
      <c r="I58" s="20" t="e">
        <f>ROUND([3]!Table3235[[#This Row],[Giá đất ở điều chỉnh, bổ sung]]*0.7,0)</f>
        <v>#REF!</v>
      </c>
      <c r="J58" s="12" t="e">
        <f>[3]!Table3235[[#This Row],[Giá đất ở điều chỉnh, bổ sung]]/[3]!Table3235[[#This Row],[Mức giá theo Quyết định 46/2019/ QĐ-UBND]]</f>
        <v>#REF!</v>
      </c>
      <c r="K58" s="21"/>
      <c r="L58" s="23" t="e">
        <f>[3]!Table3235[[#This Row],[Giá đất ở điều chỉnh, bổ sung]]/[3]!Table3235[[#This Row],[Mức giá theo Quyết định 46/2019/ QĐ-UBND]]</f>
        <v>#REF!</v>
      </c>
      <c r="M58" s="24"/>
      <c r="N58" s="314"/>
    </row>
    <row r="59" spans="1:14" s="251" customFormat="1" ht="46.5" x14ac:dyDescent="0.35">
      <c r="A59" s="16">
        <v>9</v>
      </c>
      <c r="B59" s="16">
        <v>11</v>
      </c>
      <c r="C59" s="17" t="s">
        <v>95</v>
      </c>
      <c r="D59" s="18">
        <v>4500</v>
      </c>
      <c r="E59" s="11" t="e">
        <f>[3]!Table3235[[#This Row],[Mức giá theo Quyết định 46/2019/ QĐ-UBND]]*1.1</f>
        <v>#REF!</v>
      </c>
      <c r="F59" s="11" t="e">
        <f>[3]!Table3235[[#This Row],[Mức giá theo Quyết định 46/2019/ QĐ-UBND]]*1.3</f>
        <v>#REF!</v>
      </c>
      <c r="G59" s="19">
        <v>15750</v>
      </c>
      <c r="H59" s="20" t="e">
        <f>ROUND([3]!Table3235[[#This Row],[Mức giá theo Quyết định 46/2019/ QĐ-UBND]]*1.3,-2)</f>
        <v>#REF!</v>
      </c>
      <c r="I59" s="20" t="e">
        <f>ROUND([3]!Table3235[[#This Row],[Giá đất ở điều chỉnh, bổ sung]]*0.7,0)</f>
        <v>#REF!</v>
      </c>
      <c r="J59" s="12" t="e">
        <f>[3]!Table3235[[#This Row],[Giá đất ở điều chỉnh, bổ sung]]/[3]!Table3235[[#This Row],[Mức giá theo Quyết định 46/2019/ QĐ-UBND]]</f>
        <v>#REF!</v>
      </c>
      <c r="K59" s="21"/>
      <c r="L59" s="23" t="e">
        <f>[3]!Table3235[[#This Row],[Giá đất ở điều chỉnh, bổ sung]]/[3]!Table3235[[#This Row],[Mức giá theo Quyết định 46/2019/ QĐ-UBND]]</f>
        <v>#REF!</v>
      </c>
      <c r="M59" s="24" t="s">
        <v>96</v>
      </c>
      <c r="N59" s="314" t="s">
        <v>97</v>
      </c>
    </row>
    <row r="60" spans="1:14" s="251" customFormat="1" ht="31" x14ac:dyDescent="0.35">
      <c r="A60" s="16">
        <v>10</v>
      </c>
      <c r="B60" s="16">
        <v>12</v>
      </c>
      <c r="C60" s="17" t="s">
        <v>5399</v>
      </c>
      <c r="D60" s="18">
        <v>4500</v>
      </c>
      <c r="E60" s="11" t="e">
        <f>[3]!Table3235[[#This Row],[Mức giá theo Quyết định 46/2019/ QĐ-UBND]]*1.1</f>
        <v>#REF!</v>
      </c>
      <c r="F60" s="11" t="e">
        <f>[3]!Table3235[[#This Row],[Mức giá theo Quyết định 46/2019/ QĐ-UBND]]*1.3</f>
        <v>#REF!</v>
      </c>
      <c r="G60" s="19">
        <v>15750</v>
      </c>
      <c r="H60" s="20" t="e">
        <f>ROUND([3]!Table3235[[#This Row],[Mức giá theo Quyết định 46/2019/ QĐ-UBND]]*1.35,-2)</f>
        <v>#REF!</v>
      </c>
      <c r="I60" s="20" t="e">
        <f>ROUND([3]!Table3235[[#This Row],[Giá đất ở điều chỉnh, bổ sung]]*0.7,0)</f>
        <v>#REF!</v>
      </c>
      <c r="J60" s="12" t="e">
        <f>[3]!Table3235[[#This Row],[Giá đất ở điều chỉnh, bổ sung]]/[3]!Table3235[[#This Row],[Mức giá theo Quyết định 46/2019/ QĐ-UBND]]</f>
        <v>#REF!</v>
      </c>
      <c r="K60" s="31" t="s">
        <v>91</v>
      </c>
      <c r="L60" s="32" t="e">
        <f>[3]!Table3235[[#This Row],[Giá đất ở điều chỉnh, bổ sung]]/[3]!Table3235[[#This Row],[Mức giá theo Quyết định 46/2019/ QĐ-UBND]]</f>
        <v>#REF!</v>
      </c>
      <c r="M60" s="24" t="s">
        <v>5401</v>
      </c>
      <c r="N60" s="314" t="s">
        <v>98</v>
      </c>
    </row>
    <row r="61" spans="1:14" s="251" customFormat="1" ht="31" x14ac:dyDescent="0.35">
      <c r="A61" s="16">
        <v>11</v>
      </c>
      <c r="B61" s="16">
        <v>13</v>
      </c>
      <c r="C61" s="17" t="s">
        <v>99</v>
      </c>
      <c r="D61" s="18">
        <v>4500</v>
      </c>
      <c r="E61" s="11" t="e">
        <f>[3]!Table3235[[#This Row],[Mức giá theo Quyết định 46/2019/ QĐ-UBND]]*1.1</f>
        <v>#REF!</v>
      </c>
      <c r="F61" s="11" t="e">
        <f>[3]!Table3235[[#This Row],[Mức giá theo Quyết định 46/2019/ QĐ-UBND]]*1.3</f>
        <v>#REF!</v>
      </c>
      <c r="G61" s="19">
        <v>15750</v>
      </c>
      <c r="H61" s="20" t="e">
        <f>ROUND([3]!Table3235[[#This Row],[Mức giá theo Quyết định 46/2019/ QĐ-UBND]]*1.3,-2)</f>
        <v>#REF!</v>
      </c>
      <c r="I61" s="20" t="e">
        <f>ROUND([3]!Table3235[[#This Row],[Giá đất ở điều chỉnh, bổ sung]]*0.7,0)</f>
        <v>#REF!</v>
      </c>
      <c r="J61" s="12" t="e">
        <f>[3]!Table3235[[#This Row],[Giá đất ở điều chỉnh, bổ sung]]/[3]!Table3235[[#This Row],[Mức giá theo Quyết định 46/2019/ QĐ-UBND]]</f>
        <v>#REF!</v>
      </c>
      <c r="K61" s="21"/>
      <c r="L61" s="23" t="e">
        <f>[3]!Table3235[[#This Row],[Giá đất ở điều chỉnh, bổ sung]]/[3]!Table3235[[#This Row],[Mức giá theo Quyết định 46/2019/ QĐ-UBND]]</f>
        <v>#REF!</v>
      </c>
      <c r="M61" s="24"/>
      <c r="N61" s="314"/>
    </row>
    <row r="62" spans="1:14" s="251" customFormat="1" x14ac:dyDescent="0.35">
      <c r="A62" s="16"/>
      <c r="B62" s="16">
        <v>14</v>
      </c>
      <c r="C62" s="27" t="s">
        <v>100</v>
      </c>
      <c r="D62" s="28"/>
      <c r="E62" s="11" t="e">
        <f>[3]!Table3235[[#This Row],[Mức giá theo Quyết định 46/2019/ QĐ-UBND]]*1.1</f>
        <v>#REF!</v>
      </c>
      <c r="F62" s="11"/>
      <c r="G62" s="19">
        <v>14000</v>
      </c>
      <c r="H62" s="20" t="e">
        <f>H61</f>
        <v>#REF!</v>
      </c>
      <c r="I62" s="20" t="e">
        <f>ROUND([3]!Table3235[[#This Row],[Giá đất ở điều chỉnh, bổ sung]]*0.7,0)</f>
        <v>#REF!</v>
      </c>
      <c r="J62" s="12"/>
      <c r="K62" s="21"/>
      <c r="L62" s="23"/>
      <c r="M62" s="24" t="s">
        <v>101</v>
      </c>
      <c r="N62" s="314" t="s">
        <v>101</v>
      </c>
    </row>
    <row r="63" spans="1:14" s="251" customFormat="1" ht="31" x14ac:dyDescent="0.35">
      <c r="A63" s="16">
        <v>12</v>
      </c>
      <c r="B63" s="16">
        <v>15</v>
      </c>
      <c r="C63" s="17" t="s">
        <v>102</v>
      </c>
      <c r="D63" s="18">
        <v>4500</v>
      </c>
      <c r="E63" s="11" t="e">
        <f>[3]!Table3235[[#This Row],[Mức giá theo Quyết định 46/2019/ QĐ-UBND]]*1.1</f>
        <v>#REF!</v>
      </c>
      <c r="F63" s="11" t="e">
        <f>[3]!Table3235[[#This Row],[Mức giá theo Quyết định 46/2019/ QĐ-UBND]]*1.3</f>
        <v>#REF!</v>
      </c>
      <c r="G63" s="19">
        <v>15750</v>
      </c>
      <c r="H63" s="20" t="e">
        <f>ROUND([3]!Table3235[[#This Row],[Mức giá theo Quyết định 46/2019/ QĐ-UBND]]*1.3,-2)</f>
        <v>#REF!</v>
      </c>
      <c r="I63" s="20" t="e">
        <f>ROUND([3]!Table3235[[#This Row],[Giá đất ở điều chỉnh, bổ sung]]*0.7,0)</f>
        <v>#REF!</v>
      </c>
      <c r="J63" s="12" t="e">
        <f>[3]!Table3235[[#This Row],[Giá đất ở điều chỉnh, bổ sung]]/[3]!Table3235[[#This Row],[Mức giá theo Quyết định 46/2019/ QĐ-UBND]]</f>
        <v>#REF!</v>
      </c>
      <c r="K63" s="21"/>
      <c r="L63" s="23" t="e">
        <f>[3]!Table3235[[#This Row],[Giá đất ở điều chỉnh, bổ sung]]/[3]!Table3235[[#This Row],[Mức giá theo Quyết định 46/2019/ QĐ-UBND]]</f>
        <v>#REF!</v>
      </c>
      <c r="M63" s="24"/>
      <c r="N63" s="314"/>
    </row>
    <row r="64" spans="1:14" s="251" customFormat="1" ht="31" x14ac:dyDescent="0.35">
      <c r="A64" s="16">
        <v>13</v>
      </c>
      <c r="B64" s="16">
        <v>16</v>
      </c>
      <c r="C64" s="17" t="s">
        <v>103</v>
      </c>
      <c r="D64" s="18">
        <v>4500</v>
      </c>
      <c r="E64" s="11" t="e">
        <f>[3]!Table3235[[#This Row],[Mức giá theo Quyết định 46/2019/ QĐ-UBND]]*1.1</f>
        <v>#REF!</v>
      </c>
      <c r="F64" s="11" t="e">
        <f>[3]!Table3235[[#This Row],[Mức giá theo Quyết định 46/2019/ QĐ-UBND]]*1.3</f>
        <v>#REF!</v>
      </c>
      <c r="G64" s="19">
        <v>15750</v>
      </c>
      <c r="H64" s="20" t="e">
        <f>ROUND([3]!Table3235[[#This Row],[Mức giá theo Quyết định 46/2019/ QĐ-UBND]]*1.3,-2)</f>
        <v>#REF!</v>
      </c>
      <c r="I64" s="20" t="e">
        <f>ROUND([3]!Table3235[[#This Row],[Giá đất ở điều chỉnh, bổ sung]]*0.7,0)</f>
        <v>#REF!</v>
      </c>
      <c r="J64" s="12" t="e">
        <f>[3]!Table3235[[#This Row],[Giá đất ở điều chỉnh, bổ sung]]/[3]!Table3235[[#This Row],[Mức giá theo Quyết định 46/2019/ QĐ-UBND]]</f>
        <v>#REF!</v>
      </c>
      <c r="K64" s="21"/>
      <c r="L64" s="23" t="e">
        <f>[3]!Table3235[[#This Row],[Giá đất ở điều chỉnh, bổ sung]]/[3]!Table3235[[#This Row],[Mức giá theo Quyết định 46/2019/ QĐ-UBND]]</f>
        <v>#REF!</v>
      </c>
      <c r="M64" s="24"/>
      <c r="N64" s="314"/>
    </row>
    <row r="65" spans="1:15" s="251" customFormat="1" ht="31" x14ac:dyDescent="0.35">
      <c r="A65" s="16">
        <v>14</v>
      </c>
      <c r="B65" s="16">
        <v>17</v>
      </c>
      <c r="C65" s="17" t="s">
        <v>104</v>
      </c>
      <c r="D65" s="18">
        <v>4500</v>
      </c>
      <c r="E65" s="11" t="e">
        <f>[3]!Table3235[[#This Row],[Mức giá theo Quyết định 46/2019/ QĐ-UBND]]*1.1</f>
        <v>#REF!</v>
      </c>
      <c r="F65" s="11" t="e">
        <f>[3]!Table3235[[#This Row],[Mức giá theo Quyết định 46/2019/ QĐ-UBND]]*1.3</f>
        <v>#REF!</v>
      </c>
      <c r="G65" s="19">
        <v>15750</v>
      </c>
      <c r="H65" s="20" t="e">
        <f>ROUND([3]!Table3235[[#This Row],[Mức giá theo Quyết định 46/2019/ QĐ-UBND]]*1.3,-2)</f>
        <v>#REF!</v>
      </c>
      <c r="I65" s="20" t="e">
        <f>ROUND([3]!Table3235[[#This Row],[Giá đất ở điều chỉnh, bổ sung]]*0.7,0)</f>
        <v>#REF!</v>
      </c>
      <c r="J65" s="12" t="e">
        <f>[3]!Table3235[[#This Row],[Giá đất ở điều chỉnh, bổ sung]]/[3]!Table3235[[#This Row],[Mức giá theo Quyết định 46/2019/ QĐ-UBND]]</f>
        <v>#REF!</v>
      </c>
      <c r="K65" s="21"/>
      <c r="L65" s="23" t="e">
        <f>[3]!Table3235[[#This Row],[Giá đất ở điều chỉnh, bổ sung]]/[3]!Table3235[[#This Row],[Mức giá theo Quyết định 46/2019/ QĐ-UBND]]</f>
        <v>#REF!</v>
      </c>
      <c r="M65" s="24"/>
      <c r="N65" s="314"/>
    </row>
    <row r="66" spans="1:15" s="251" customFormat="1" x14ac:dyDescent="0.35">
      <c r="A66" s="16">
        <v>15</v>
      </c>
      <c r="B66" s="16">
        <v>18</v>
      </c>
      <c r="C66" s="17" t="s">
        <v>105</v>
      </c>
      <c r="D66" s="18">
        <v>4500</v>
      </c>
      <c r="E66" s="11" t="e">
        <f>[3]!Table3235[[#This Row],[Mức giá theo Quyết định 46/2019/ QĐ-UBND]]*1.1</f>
        <v>#REF!</v>
      </c>
      <c r="F66" s="11" t="e">
        <f>[3]!Table3235[[#This Row],[Mức giá theo Quyết định 46/2019/ QĐ-UBND]]*1.3</f>
        <v>#REF!</v>
      </c>
      <c r="G66" s="19">
        <v>15750</v>
      </c>
      <c r="H66" s="20" t="e">
        <f>ROUND([3]!Table3235[[#This Row],[Mức giá theo Quyết định 46/2019/ QĐ-UBND]]*1.3,-2)</f>
        <v>#REF!</v>
      </c>
      <c r="I66" s="20" t="e">
        <f>ROUND([3]!Table3235[[#This Row],[Giá đất ở điều chỉnh, bổ sung]]*0.7,0)</f>
        <v>#REF!</v>
      </c>
      <c r="J66" s="12" t="e">
        <f>[3]!Table3235[[#This Row],[Giá đất ở điều chỉnh, bổ sung]]/[3]!Table3235[[#This Row],[Mức giá theo Quyết định 46/2019/ QĐ-UBND]]</f>
        <v>#REF!</v>
      </c>
      <c r="K66" s="21"/>
      <c r="L66" s="23" t="e">
        <f>[3]!Table3235[[#This Row],[Giá đất ở điều chỉnh, bổ sung]]/[3]!Table3235[[#This Row],[Mức giá theo Quyết định 46/2019/ QĐ-UBND]]</f>
        <v>#REF!</v>
      </c>
      <c r="M66" s="24"/>
      <c r="N66" s="314"/>
    </row>
    <row r="67" spans="1:15" s="251" customFormat="1" x14ac:dyDescent="0.35">
      <c r="A67" s="16">
        <v>16</v>
      </c>
      <c r="B67" s="16">
        <v>19</v>
      </c>
      <c r="C67" s="17" t="s">
        <v>106</v>
      </c>
      <c r="D67" s="18">
        <v>4200</v>
      </c>
      <c r="E67" s="11" t="e">
        <f>[3]!Table3235[[#This Row],[Mức giá theo Quyết định 46/2019/ QĐ-UBND]]*1.1</f>
        <v>#REF!</v>
      </c>
      <c r="F67" s="11" t="e">
        <f>[3]!Table3235[[#This Row],[Mức giá theo Quyết định 46/2019/ QĐ-UBND]]*1.3</f>
        <v>#REF!</v>
      </c>
      <c r="G67" s="19">
        <v>14700</v>
      </c>
      <c r="H67" s="20" t="e">
        <f>ROUND([3]!Table3235[[#This Row],[Mức giá theo Quyết định 46/2019/ QĐ-UBND]]*1.3,-2)</f>
        <v>#REF!</v>
      </c>
      <c r="I67" s="20" t="e">
        <f>ROUND([3]!Table3235[[#This Row],[Giá đất ở điều chỉnh, bổ sung]]*0.7,0)</f>
        <v>#REF!</v>
      </c>
      <c r="J67" s="12" t="e">
        <f>[3]!Table3235[[#This Row],[Giá đất ở điều chỉnh, bổ sung]]/[3]!Table3235[[#This Row],[Mức giá theo Quyết định 46/2019/ QĐ-UBND]]</f>
        <v>#REF!</v>
      </c>
      <c r="K67" s="21"/>
      <c r="L67" s="23" t="e">
        <f>[3]!Table3235[[#This Row],[Giá đất ở điều chỉnh, bổ sung]]/[3]!Table3235[[#This Row],[Mức giá theo Quyết định 46/2019/ QĐ-UBND]]</f>
        <v>#REF!</v>
      </c>
      <c r="M67" s="24"/>
      <c r="N67" s="314"/>
    </row>
    <row r="68" spans="1:15" s="251" customFormat="1" x14ac:dyDescent="0.35">
      <c r="A68" s="16">
        <v>17</v>
      </c>
      <c r="B68" s="16">
        <v>20</v>
      </c>
      <c r="C68" s="17" t="s">
        <v>107</v>
      </c>
      <c r="D68" s="18"/>
      <c r="E68" s="11" t="e">
        <f>[3]!Table3235[[#This Row],[Mức giá theo Quyết định 46/2019/ QĐ-UBND]]*1.1</f>
        <v>#REF!</v>
      </c>
      <c r="F68" s="11"/>
      <c r="G68" s="19"/>
      <c r="H68" s="20"/>
      <c r="I68" s="20"/>
      <c r="J68" s="12"/>
      <c r="K68" s="21"/>
      <c r="L68" s="23"/>
      <c r="M68" s="24"/>
      <c r="N68" s="314"/>
    </row>
    <row r="69" spans="1:15" s="251" customFormat="1" x14ac:dyDescent="0.35">
      <c r="A69" s="16" t="s">
        <v>108</v>
      </c>
      <c r="B69" s="16" t="s">
        <v>109</v>
      </c>
      <c r="C69" s="17" t="s">
        <v>68</v>
      </c>
      <c r="D69" s="18">
        <v>3999.9999999999995</v>
      </c>
      <c r="E69" s="11" t="e">
        <f>[3]!Table3235[[#This Row],[Mức giá theo Quyết định 46/2019/ QĐ-UBND]]*1.1</f>
        <v>#REF!</v>
      </c>
      <c r="F69" s="11" t="e">
        <f>[3]!Table3235[[#This Row],[Mức giá theo Quyết định 46/2019/ QĐ-UBND]]*1.3</f>
        <v>#REF!</v>
      </c>
      <c r="G69" s="19">
        <v>14000</v>
      </c>
      <c r="H69" s="20" t="e">
        <f>ROUND([3]!Table3235[[#This Row],[Mức giá theo Quyết định 46/2019/ QĐ-UBND]]*1.3,-2)</f>
        <v>#REF!</v>
      </c>
      <c r="I69" s="20" t="e">
        <f>ROUND([3]!Table3235[[#This Row],[Giá đất ở điều chỉnh, bổ sung]]*0.7,0)</f>
        <v>#REF!</v>
      </c>
      <c r="J69" s="12" t="e">
        <f>[3]!Table3235[[#This Row],[Giá đất ở điều chỉnh, bổ sung]]/[3]!Table3235[[#This Row],[Mức giá theo Quyết định 46/2019/ QĐ-UBND]]</f>
        <v>#REF!</v>
      </c>
      <c r="K69" s="21"/>
      <c r="L69" s="23" t="e">
        <f>[3]!Table3235[[#This Row],[Giá đất ở điều chỉnh, bổ sung]]/[3]!Table3235[[#This Row],[Mức giá theo Quyết định 46/2019/ QĐ-UBND]]</f>
        <v>#REF!</v>
      </c>
      <c r="M69" s="24"/>
      <c r="N69" s="314"/>
    </row>
    <row r="70" spans="1:15" s="251" customFormat="1" x14ac:dyDescent="0.35">
      <c r="A70" s="16" t="s">
        <v>110</v>
      </c>
      <c r="B70" s="16" t="s">
        <v>111</v>
      </c>
      <c r="C70" s="17" t="s">
        <v>112</v>
      </c>
      <c r="D70" s="18">
        <v>3000</v>
      </c>
      <c r="E70" s="11" t="e">
        <f>[3]!Table3235[[#This Row],[Mức giá theo Quyết định 46/2019/ QĐ-UBND]]*1.1</f>
        <v>#REF!</v>
      </c>
      <c r="F70" s="11" t="e">
        <f>[3]!Table3235[[#This Row],[Mức giá theo Quyết định 46/2019/ QĐ-UBND]]*1.3</f>
        <v>#REF!</v>
      </c>
      <c r="G70" s="19">
        <v>10500</v>
      </c>
      <c r="H70" s="20" t="e">
        <f>ROUND([3]!Table3235[[#This Row],[Mức giá theo Quyết định 46/2019/ QĐ-UBND]]*1.3,-2)</f>
        <v>#REF!</v>
      </c>
      <c r="I70" s="20" t="e">
        <f>ROUND([3]!Table3235[[#This Row],[Giá đất ở điều chỉnh, bổ sung]]*0.7,0)</f>
        <v>#REF!</v>
      </c>
      <c r="J70" s="12" t="e">
        <f>[3]!Table3235[[#This Row],[Giá đất ở điều chỉnh, bổ sung]]/[3]!Table3235[[#This Row],[Mức giá theo Quyết định 46/2019/ QĐ-UBND]]</f>
        <v>#REF!</v>
      </c>
      <c r="K70" s="21"/>
      <c r="L70" s="23" t="e">
        <f>[3]!Table3235[[#This Row],[Giá đất ở điều chỉnh, bổ sung]]/[3]!Table3235[[#This Row],[Mức giá theo Quyết định 46/2019/ QĐ-UBND]]</f>
        <v>#REF!</v>
      </c>
      <c r="M70" s="24"/>
      <c r="N70" s="314"/>
    </row>
    <row r="71" spans="1:15" s="251" customFormat="1" x14ac:dyDescent="0.35">
      <c r="A71" s="16">
        <v>18</v>
      </c>
      <c r="B71" s="16">
        <v>21</v>
      </c>
      <c r="C71" s="17" t="s">
        <v>113</v>
      </c>
      <c r="D71" s="18"/>
      <c r="E71" s="11" t="e">
        <f>[3]!Table3235[[#This Row],[Mức giá theo Quyết định 46/2019/ QĐ-UBND]]*1.1</f>
        <v>#REF!</v>
      </c>
      <c r="F71" s="11"/>
      <c r="G71" s="19"/>
      <c r="H71" s="20"/>
      <c r="I71" s="20"/>
      <c r="J71" s="12"/>
      <c r="K71" s="21"/>
      <c r="L71" s="23"/>
      <c r="M71" s="24"/>
      <c r="N71" s="314"/>
    </row>
    <row r="72" spans="1:15" s="251" customFormat="1" x14ac:dyDescent="0.35">
      <c r="A72" s="16" t="s">
        <v>114</v>
      </c>
      <c r="B72" s="16" t="s">
        <v>115</v>
      </c>
      <c r="C72" s="17" t="s">
        <v>68</v>
      </c>
      <c r="D72" s="18">
        <v>3999.9999999999995</v>
      </c>
      <c r="E72" s="11" t="e">
        <f>[3]!Table3235[[#This Row],[Mức giá theo Quyết định 46/2019/ QĐ-UBND]]*1.1</f>
        <v>#REF!</v>
      </c>
      <c r="F72" s="11" t="e">
        <f>[3]!Table3235[[#This Row],[Mức giá theo Quyết định 46/2019/ QĐ-UBND]]*1.3</f>
        <v>#REF!</v>
      </c>
      <c r="G72" s="19">
        <v>14000</v>
      </c>
      <c r="H72" s="20" t="e">
        <f>ROUND([3]!Table3235[[#This Row],[Mức giá theo Quyết định 46/2019/ QĐ-UBND]]*1.3,-2)</f>
        <v>#REF!</v>
      </c>
      <c r="I72" s="20" t="e">
        <f>ROUND([3]!Table3235[[#This Row],[Giá đất ở điều chỉnh, bổ sung]]*0.7,0)</f>
        <v>#REF!</v>
      </c>
      <c r="J72" s="12" t="e">
        <f>[3]!Table3235[[#This Row],[Giá đất ở điều chỉnh, bổ sung]]/[3]!Table3235[[#This Row],[Mức giá theo Quyết định 46/2019/ QĐ-UBND]]</f>
        <v>#REF!</v>
      </c>
      <c r="K72" s="21"/>
      <c r="L72" s="23" t="e">
        <f>[3]!Table3235[[#This Row],[Giá đất ở điều chỉnh, bổ sung]]/[3]!Table3235[[#This Row],[Mức giá theo Quyết định 46/2019/ QĐ-UBND]]</f>
        <v>#REF!</v>
      </c>
      <c r="M72" s="24"/>
      <c r="N72" s="314"/>
      <c r="O72" s="251" t="s">
        <v>116</v>
      </c>
    </row>
    <row r="73" spans="1:15" s="251" customFormat="1" x14ac:dyDescent="0.35">
      <c r="A73" s="33"/>
      <c r="B73" s="16" t="s">
        <v>117</v>
      </c>
      <c r="C73" s="17" t="s">
        <v>85</v>
      </c>
      <c r="D73" s="34">
        <v>3000</v>
      </c>
      <c r="E73" s="35"/>
      <c r="F73" s="11" t="e">
        <f>[3]!Table3235[[#This Row],[Mức giá theo Quyết định 46/2019/ QĐ-UBND]]*1.3</f>
        <v>#REF!</v>
      </c>
      <c r="G73" s="36"/>
      <c r="H73" s="20" t="e">
        <f>ROUND([3]!Table3235[[#This Row],[Mức giá theo Quyết định 46/2019/ QĐ-UBND]]*1.3,-2)</f>
        <v>#REF!</v>
      </c>
      <c r="I73" s="20" t="e">
        <f>ROUND([3]!Table3235[[#This Row],[Giá đất ở điều chỉnh, bổ sung]]*0.7,0)</f>
        <v>#REF!</v>
      </c>
      <c r="J73" s="12" t="e">
        <f>[3]!Table3235[[#This Row],[Giá đất ở điều chỉnh, bổ sung]]/[3]!Table3235[[#This Row],[Mức giá theo Quyết định 46/2019/ QĐ-UBND]]</f>
        <v>#REF!</v>
      </c>
      <c r="K73" s="37"/>
      <c r="L73" s="23" t="e">
        <f>[3]!Table3235[[#This Row],[Giá đất ở điều chỉnh, bổ sung]]/[3]!Table3235[[#This Row],[Mức giá theo Quyết định 46/2019/ QĐ-UBND]]</f>
        <v>#REF!</v>
      </c>
      <c r="M73" s="38"/>
      <c r="N73" s="317"/>
    </row>
    <row r="74" spans="1:15" s="251" customFormat="1" ht="31" x14ac:dyDescent="0.35">
      <c r="A74" s="16">
        <v>19</v>
      </c>
      <c r="B74" s="16">
        <v>22</v>
      </c>
      <c r="C74" s="17" t="s">
        <v>118</v>
      </c>
      <c r="D74" s="18"/>
      <c r="E74" s="11" t="e">
        <f>[3]!Table3235[[#This Row],[Mức giá theo Quyết định 46/2019/ QĐ-UBND]]*1.1</f>
        <v>#REF!</v>
      </c>
      <c r="F74" s="11"/>
      <c r="G74" s="19"/>
      <c r="H74" s="20"/>
      <c r="I74" s="20"/>
      <c r="J74" s="12"/>
      <c r="K74" s="21"/>
      <c r="L74" s="23"/>
      <c r="M74" s="24"/>
      <c r="N74" s="314"/>
    </row>
    <row r="75" spans="1:15" s="251" customFormat="1" x14ac:dyDescent="0.35">
      <c r="A75" s="16" t="s">
        <v>119</v>
      </c>
      <c r="B75" s="16" t="s">
        <v>120</v>
      </c>
      <c r="C75" s="17" t="s">
        <v>121</v>
      </c>
      <c r="D75" s="18">
        <v>3799.9999999999995</v>
      </c>
      <c r="E75" s="11" t="e">
        <f>[3]!Table3235[[#This Row],[Mức giá theo Quyết định 46/2019/ QĐ-UBND]]*1.1</f>
        <v>#REF!</v>
      </c>
      <c r="F75" s="11" t="e">
        <f>[3]!Table3235[[#This Row],[Mức giá theo Quyết định 46/2019/ QĐ-UBND]]*1.3</f>
        <v>#REF!</v>
      </c>
      <c r="G75" s="19">
        <v>13300</v>
      </c>
      <c r="H75" s="20" t="e">
        <f>ROUND([3]!Table3235[[#This Row],[Mức giá theo Quyết định 46/2019/ QĐ-UBND]]*1.3,-2)</f>
        <v>#REF!</v>
      </c>
      <c r="I75" s="20" t="e">
        <f>ROUND([3]!Table3235[[#This Row],[Giá đất ở điều chỉnh, bổ sung]]*0.7,0)</f>
        <v>#REF!</v>
      </c>
      <c r="J75" s="12" t="e">
        <f>[3]!Table3235[[#This Row],[Giá đất ở điều chỉnh, bổ sung]]/[3]!Table3235[[#This Row],[Mức giá theo Quyết định 46/2019/ QĐ-UBND]]</f>
        <v>#REF!</v>
      </c>
      <c r="K75" s="21"/>
      <c r="L75" s="23" t="e">
        <f>[3]!Table3235[[#This Row],[Giá đất ở điều chỉnh, bổ sung]]/[3]!Table3235[[#This Row],[Mức giá theo Quyết định 46/2019/ QĐ-UBND]]</f>
        <v>#REF!</v>
      </c>
      <c r="M75" s="24"/>
      <c r="N75" s="314"/>
    </row>
    <row r="76" spans="1:15" s="251" customFormat="1" x14ac:dyDescent="0.35">
      <c r="A76" s="16" t="s">
        <v>122</v>
      </c>
      <c r="B76" s="16" t="s">
        <v>123</v>
      </c>
      <c r="C76" s="17" t="s">
        <v>124</v>
      </c>
      <c r="D76" s="18">
        <v>3400</v>
      </c>
      <c r="E76" s="11" t="e">
        <f>[3]!Table3235[[#This Row],[Mức giá theo Quyết định 46/2019/ QĐ-UBND]]*1.1</f>
        <v>#REF!</v>
      </c>
      <c r="F76" s="11" t="e">
        <f>[3]!Table3235[[#This Row],[Mức giá theo Quyết định 46/2019/ QĐ-UBND]]*1.3</f>
        <v>#REF!</v>
      </c>
      <c r="G76" s="19">
        <v>11900</v>
      </c>
      <c r="H76" s="20" t="e">
        <f>ROUND([3]!Table3235[[#This Row],[Mức giá theo Quyết định 46/2019/ QĐ-UBND]]*1.3,-2)</f>
        <v>#REF!</v>
      </c>
      <c r="I76" s="20" t="e">
        <f>ROUND([3]!Table3235[[#This Row],[Giá đất ở điều chỉnh, bổ sung]]*0.7,0)</f>
        <v>#REF!</v>
      </c>
      <c r="J76" s="12" t="e">
        <f>[3]!Table3235[[#This Row],[Giá đất ở điều chỉnh, bổ sung]]/[3]!Table3235[[#This Row],[Mức giá theo Quyết định 46/2019/ QĐ-UBND]]</f>
        <v>#REF!</v>
      </c>
      <c r="K76" s="21"/>
      <c r="L76" s="23" t="e">
        <f>[3]!Table3235[[#This Row],[Giá đất ở điều chỉnh, bổ sung]]/[3]!Table3235[[#This Row],[Mức giá theo Quyết định 46/2019/ QĐ-UBND]]</f>
        <v>#REF!</v>
      </c>
      <c r="M76" s="24"/>
      <c r="N76" s="314"/>
    </row>
    <row r="77" spans="1:15" s="251" customFormat="1" x14ac:dyDescent="0.35">
      <c r="A77" s="16">
        <v>20</v>
      </c>
      <c r="B77" s="16">
        <v>23</v>
      </c>
      <c r="C77" s="17" t="s">
        <v>125</v>
      </c>
      <c r="D77" s="18"/>
      <c r="E77" s="11" t="e">
        <f>[3]!Table3235[[#This Row],[Mức giá theo Quyết định 46/2019/ QĐ-UBND]]*1.1</f>
        <v>#REF!</v>
      </c>
      <c r="F77" s="11"/>
      <c r="G77" s="19"/>
      <c r="H77" s="20"/>
      <c r="I77" s="20"/>
      <c r="J77" s="12"/>
      <c r="K77" s="21"/>
      <c r="L77" s="23"/>
      <c r="M77" s="24"/>
      <c r="N77" s="314"/>
    </row>
    <row r="78" spans="1:15" s="251" customFormat="1" x14ac:dyDescent="0.35">
      <c r="A78" s="16" t="s">
        <v>109</v>
      </c>
      <c r="B78" s="16" t="s">
        <v>126</v>
      </c>
      <c r="C78" s="17" t="s">
        <v>68</v>
      </c>
      <c r="D78" s="18">
        <v>3799.9999999999995</v>
      </c>
      <c r="E78" s="11" t="e">
        <f>[3]!Table3235[[#This Row],[Mức giá theo Quyết định 46/2019/ QĐ-UBND]]*1.1</f>
        <v>#REF!</v>
      </c>
      <c r="F78" s="11" t="e">
        <f>[3]!Table3235[[#This Row],[Mức giá theo Quyết định 46/2019/ QĐ-UBND]]*1.3</f>
        <v>#REF!</v>
      </c>
      <c r="G78" s="19">
        <v>13300</v>
      </c>
      <c r="H78" s="20" t="e">
        <f>ROUND([3]!Table3235[[#This Row],[Mức giá theo Quyết định 46/2019/ QĐ-UBND]]*1.3,-2)</f>
        <v>#REF!</v>
      </c>
      <c r="I78" s="20" t="e">
        <f>ROUND([3]!Table3235[[#This Row],[Giá đất ở điều chỉnh, bổ sung]]*0.7,0)</f>
        <v>#REF!</v>
      </c>
      <c r="J78" s="12" t="e">
        <f>[3]!Table3235[[#This Row],[Giá đất ở điều chỉnh, bổ sung]]/[3]!Table3235[[#This Row],[Mức giá theo Quyết định 46/2019/ QĐ-UBND]]</f>
        <v>#REF!</v>
      </c>
      <c r="K78" s="21"/>
      <c r="L78" s="23" t="e">
        <f>[3]!Table3235[[#This Row],[Giá đất ở điều chỉnh, bổ sung]]/[3]!Table3235[[#This Row],[Mức giá theo Quyết định 46/2019/ QĐ-UBND]]</f>
        <v>#REF!</v>
      </c>
      <c r="M78" s="24"/>
      <c r="N78" s="314"/>
    </row>
    <row r="79" spans="1:15" s="251" customFormat="1" x14ac:dyDescent="0.35">
      <c r="A79" s="16" t="s">
        <v>111</v>
      </c>
      <c r="B79" s="16" t="s">
        <v>127</v>
      </c>
      <c r="C79" s="17" t="s">
        <v>128</v>
      </c>
      <c r="D79" s="18">
        <v>2600</v>
      </c>
      <c r="E79" s="11" t="e">
        <f>[3]!Table3235[[#This Row],[Mức giá theo Quyết định 46/2019/ QĐ-UBND]]*1.1</f>
        <v>#REF!</v>
      </c>
      <c r="F79" s="11" t="e">
        <f>[3]!Table3235[[#This Row],[Mức giá theo Quyết định 46/2019/ QĐ-UBND]]*1.3</f>
        <v>#REF!</v>
      </c>
      <c r="G79" s="19">
        <v>9100</v>
      </c>
      <c r="H79" s="20" t="e">
        <f>ROUND([3]!Table3235[[#This Row],[Mức giá theo Quyết định 46/2019/ QĐ-UBND]]*1.3,-2)</f>
        <v>#REF!</v>
      </c>
      <c r="I79" s="20" t="e">
        <f>ROUND([3]!Table3235[[#This Row],[Giá đất ở điều chỉnh, bổ sung]]*0.7,0)</f>
        <v>#REF!</v>
      </c>
      <c r="J79" s="12" t="e">
        <f>[3]!Table3235[[#This Row],[Giá đất ở điều chỉnh, bổ sung]]/[3]!Table3235[[#This Row],[Mức giá theo Quyết định 46/2019/ QĐ-UBND]]</f>
        <v>#REF!</v>
      </c>
      <c r="K79" s="21"/>
      <c r="L79" s="23" t="e">
        <f>[3]!Table3235[[#This Row],[Giá đất ở điều chỉnh, bổ sung]]/[3]!Table3235[[#This Row],[Mức giá theo Quyết định 46/2019/ QĐ-UBND]]</f>
        <v>#REF!</v>
      </c>
      <c r="M79" s="24"/>
      <c r="N79" s="314"/>
    </row>
    <row r="80" spans="1:15" s="251" customFormat="1" ht="28" x14ac:dyDescent="0.35">
      <c r="A80" s="16">
        <v>21</v>
      </c>
      <c r="B80" s="16">
        <v>24</v>
      </c>
      <c r="C80" s="17" t="s">
        <v>129</v>
      </c>
      <c r="D80" s="18"/>
      <c r="E80" s="11" t="e">
        <f>[3]!Table3235[[#This Row],[Mức giá theo Quyết định 46/2019/ QĐ-UBND]]*1.1</f>
        <v>#REF!</v>
      </c>
      <c r="F80" s="11"/>
      <c r="G80" s="19"/>
      <c r="H80" s="20"/>
      <c r="I80" s="20"/>
      <c r="J80" s="12"/>
      <c r="K80" s="21"/>
      <c r="L80" s="23"/>
      <c r="M80" s="24" t="s">
        <v>130</v>
      </c>
      <c r="N80" s="314" t="s">
        <v>131</v>
      </c>
    </row>
    <row r="81" spans="1:24" s="251" customFormat="1" x14ac:dyDescent="0.35">
      <c r="A81" s="16" t="s">
        <v>115</v>
      </c>
      <c r="B81" s="16" t="s">
        <v>132</v>
      </c>
      <c r="C81" s="17" t="s">
        <v>133</v>
      </c>
      <c r="D81" s="18">
        <v>3799.9999999999995</v>
      </c>
      <c r="E81" s="11" t="e">
        <f>[3]!Table3235[[#This Row],[Mức giá theo Quyết định 46/2019/ QĐ-UBND]]*1.1</f>
        <v>#REF!</v>
      </c>
      <c r="F81" s="11" t="e">
        <f>[3]!Table3235[[#This Row],[Mức giá theo Quyết định 46/2019/ QĐ-UBND]]*1.3</f>
        <v>#REF!</v>
      </c>
      <c r="G81" s="19">
        <v>13300</v>
      </c>
      <c r="H81" s="20" t="e">
        <f>ROUND([3]!Table3235[[#This Row],[Mức giá theo Quyết định 46/2019/ QĐ-UBND]]*1.3,-2)</f>
        <v>#REF!</v>
      </c>
      <c r="I81" s="20" t="e">
        <f>ROUND([3]!Table3235[[#This Row],[Giá đất ở điều chỉnh, bổ sung]]*0.7,0)</f>
        <v>#REF!</v>
      </c>
      <c r="J81" s="12" t="e">
        <f>[3]!Table3235[[#This Row],[Giá đất ở điều chỉnh, bổ sung]]/[3]!Table3235[[#This Row],[Mức giá theo Quyết định 46/2019/ QĐ-UBND]]</f>
        <v>#REF!</v>
      </c>
      <c r="K81" s="21"/>
      <c r="L81" s="23" t="e">
        <f>[3]!Table3235[[#This Row],[Giá đất ở điều chỉnh, bổ sung]]/[3]!Table3235[[#This Row],[Mức giá theo Quyết định 46/2019/ QĐ-UBND]]</f>
        <v>#REF!</v>
      </c>
      <c r="M81" s="24"/>
      <c r="N81" s="314"/>
    </row>
    <row r="82" spans="1:24" s="251" customFormat="1" x14ac:dyDescent="0.35">
      <c r="A82" s="16" t="s">
        <v>117</v>
      </c>
      <c r="B82" s="16" t="s">
        <v>134</v>
      </c>
      <c r="C82" s="17" t="s">
        <v>135</v>
      </c>
      <c r="D82" s="18">
        <v>2600</v>
      </c>
      <c r="E82" s="11" t="e">
        <f>[3]!Table3235[[#This Row],[Mức giá theo Quyết định 46/2019/ QĐ-UBND]]*1.1</f>
        <v>#REF!</v>
      </c>
      <c r="F82" s="11" t="e">
        <f>[3]!Table3235[[#This Row],[Mức giá theo Quyết định 46/2019/ QĐ-UBND]]*1.3</f>
        <v>#REF!</v>
      </c>
      <c r="G82" s="19">
        <v>9100</v>
      </c>
      <c r="H82" s="20" t="e">
        <f>ROUND([3]!Table3235[[#This Row],[Mức giá theo Quyết định 46/2019/ QĐ-UBND]]*1.3,-2)</f>
        <v>#REF!</v>
      </c>
      <c r="I82" s="20" t="e">
        <f>ROUND([3]!Table3235[[#This Row],[Giá đất ở điều chỉnh, bổ sung]]*0.7,0)</f>
        <v>#REF!</v>
      </c>
      <c r="J82" s="12" t="e">
        <f>[3]!Table3235[[#This Row],[Giá đất ở điều chỉnh, bổ sung]]/[3]!Table3235[[#This Row],[Mức giá theo Quyết định 46/2019/ QĐ-UBND]]</f>
        <v>#REF!</v>
      </c>
      <c r="K82" s="21"/>
      <c r="L82" s="23" t="e">
        <f>[3]!Table3235[[#This Row],[Giá đất ở điều chỉnh, bổ sung]]/[3]!Table3235[[#This Row],[Mức giá theo Quyết định 46/2019/ QĐ-UBND]]</f>
        <v>#REF!</v>
      </c>
      <c r="M82" s="24"/>
      <c r="N82" s="314"/>
    </row>
    <row r="83" spans="1:24" s="251" customFormat="1" x14ac:dyDescent="0.35">
      <c r="A83" s="16">
        <v>22</v>
      </c>
      <c r="B83" s="16">
        <v>25</v>
      </c>
      <c r="C83" s="17" t="s">
        <v>136</v>
      </c>
      <c r="D83" s="18"/>
      <c r="E83" s="11" t="e">
        <f>[3]!Table3235[[#This Row],[Mức giá theo Quyết định 46/2019/ QĐ-UBND]]*1.1</f>
        <v>#REF!</v>
      </c>
      <c r="F83" s="11"/>
      <c r="G83" s="19"/>
      <c r="H83" s="20"/>
      <c r="I83" s="20"/>
      <c r="J83" s="12"/>
      <c r="K83" s="21"/>
      <c r="L83" s="23"/>
      <c r="M83" s="24"/>
      <c r="N83" s="314"/>
    </row>
    <row r="84" spans="1:24" s="251" customFormat="1" x14ac:dyDescent="0.35">
      <c r="A84" s="16" t="s">
        <v>120</v>
      </c>
      <c r="B84" s="16" t="s">
        <v>137</v>
      </c>
      <c r="C84" s="17" t="s">
        <v>68</v>
      </c>
      <c r="D84" s="18">
        <v>5400</v>
      </c>
      <c r="E84" s="11" t="e">
        <f>[3]!Table3235[[#This Row],[Mức giá theo Quyết định 46/2019/ QĐ-UBND]]*1.1</f>
        <v>#REF!</v>
      </c>
      <c r="F84" s="11" t="e">
        <f>[3]!Table3235[[#This Row],[Mức giá theo Quyết định 46/2019/ QĐ-UBND]]*1.3</f>
        <v>#REF!</v>
      </c>
      <c r="G84" s="19">
        <v>18900</v>
      </c>
      <c r="H84" s="20" t="e">
        <f>ROUND([3]!Table3235[[#This Row],[Mức giá theo Quyết định 46/2019/ QĐ-UBND]]*1.3,-2)</f>
        <v>#REF!</v>
      </c>
      <c r="I84" s="20" t="e">
        <f>ROUND([3]!Table3235[[#This Row],[Giá đất ở điều chỉnh, bổ sung]]*0.7,0)</f>
        <v>#REF!</v>
      </c>
      <c r="J84" s="12" t="e">
        <f>[3]!Table3235[[#This Row],[Giá đất ở điều chỉnh, bổ sung]]/[3]!Table3235[[#This Row],[Mức giá theo Quyết định 46/2019/ QĐ-UBND]]</f>
        <v>#REF!</v>
      </c>
      <c r="K84" s="21"/>
      <c r="L84" s="23" t="e">
        <f>[3]!Table3235[[#This Row],[Giá đất ở điều chỉnh, bổ sung]]/[3]!Table3235[[#This Row],[Mức giá theo Quyết định 46/2019/ QĐ-UBND]]</f>
        <v>#REF!</v>
      </c>
      <c r="M84" s="24"/>
      <c r="N84" s="314"/>
    </row>
    <row r="85" spans="1:24" s="251" customFormat="1" ht="31" x14ac:dyDescent="0.35">
      <c r="A85" s="16" t="s">
        <v>123</v>
      </c>
      <c r="B85" s="16" t="s">
        <v>138</v>
      </c>
      <c r="C85" s="17" t="s">
        <v>139</v>
      </c>
      <c r="D85" s="18">
        <v>4200</v>
      </c>
      <c r="E85" s="11" t="e">
        <f>[3]!Table3235[[#This Row],[Mức giá theo Quyết định 46/2019/ QĐ-UBND]]*1.1</f>
        <v>#REF!</v>
      </c>
      <c r="F85" s="11" t="e">
        <f>[3]!Table3235[[#This Row],[Mức giá theo Quyết định 46/2019/ QĐ-UBND]]*1.3</f>
        <v>#REF!</v>
      </c>
      <c r="G85" s="19">
        <v>14700</v>
      </c>
      <c r="H85" s="20" t="e">
        <f>ROUND([3]!Table3235[[#This Row],[Mức giá theo Quyết định 46/2019/ QĐ-UBND]]*1.3,-2)</f>
        <v>#REF!</v>
      </c>
      <c r="I85" s="20" t="e">
        <f>ROUND([3]!Table3235[[#This Row],[Giá đất ở điều chỉnh, bổ sung]]*0.7,0)</f>
        <v>#REF!</v>
      </c>
      <c r="J85" s="12" t="e">
        <f>[3]!Table3235[[#This Row],[Giá đất ở điều chỉnh, bổ sung]]/[3]!Table3235[[#This Row],[Mức giá theo Quyết định 46/2019/ QĐ-UBND]]</f>
        <v>#REF!</v>
      </c>
      <c r="K85" s="21"/>
      <c r="L85" s="23" t="e">
        <f>[3]!Table3235[[#This Row],[Giá đất ở điều chỉnh, bổ sung]]/[3]!Table3235[[#This Row],[Mức giá theo Quyết định 46/2019/ QĐ-UBND]]</f>
        <v>#REF!</v>
      </c>
      <c r="M85" s="24"/>
      <c r="N85" s="314"/>
    </row>
    <row r="86" spans="1:24" s="251" customFormat="1" ht="31" x14ac:dyDescent="0.35">
      <c r="A86" s="16" t="s">
        <v>140</v>
      </c>
      <c r="B86" s="16" t="s">
        <v>141</v>
      </c>
      <c r="C86" s="17" t="s">
        <v>142</v>
      </c>
      <c r="D86" s="18">
        <v>1799.9999999999998</v>
      </c>
      <c r="E86" s="11" t="e">
        <f>[3]!Table3235[[#This Row],[Mức giá theo Quyết định 46/2019/ QĐ-UBND]]*1.1</f>
        <v>#REF!</v>
      </c>
      <c r="F86" s="11" t="e">
        <f>[3]!Table3235[[#This Row],[Mức giá theo Quyết định 46/2019/ QĐ-UBND]]*1.3</f>
        <v>#REF!</v>
      </c>
      <c r="G86" s="19">
        <v>12000</v>
      </c>
      <c r="H86" s="20" t="e">
        <f>ROUND([3]!Table3235[[#This Row],[Mức giá theo Quyết định 46/2019/ QĐ-UBND]]*1.3,-2)</f>
        <v>#REF!</v>
      </c>
      <c r="I86" s="20" t="e">
        <f>ROUND([3]!Table3235[[#This Row],[Giá đất ở điều chỉnh, bổ sung]]*0.7,0)</f>
        <v>#REF!</v>
      </c>
      <c r="J86" s="12" t="e">
        <f>[3]!Table3235[[#This Row],[Giá đất ở điều chỉnh, bổ sung]]/[3]!Table3235[[#This Row],[Mức giá theo Quyết định 46/2019/ QĐ-UBND]]</f>
        <v>#REF!</v>
      </c>
      <c r="K86" s="21"/>
      <c r="L86" s="23" t="e">
        <f>[3]!Table3235[[#This Row],[Giá đất ở điều chỉnh, bổ sung]]/[3]!Table3235[[#This Row],[Mức giá theo Quyết định 46/2019/ QĐ-UBND]]</f>
        <v>#REF!</v>
      </c>
      <c r="M86" s="24"/>
      <c r="N86" s="314"/>
    </row>
    <row r="87" spans="1:24" ht="46.5" x14ac:dyDescent="0.35">
      <c r="A87" s="16" t="s">
        <v>143</v>
      </c>
      <c r="B87" s="16" t="s">
        <v>144</v>
      </c>
      <c r="C87" s="17" t="s">
        <v>145</v>
      </c>
      <c r="D87" s="18">
        <v>2700</v>
      </c>
      <c r="E87" s="11" t="e">
        <f>[3]!Table3235[[#This Row],[Mức giá theo Quyết định 46/2019/ QĐ-UBND]]*1.1</f>
        <v>#REF!</v>
      </c>
      <c r="F87" s="11" t="e">
        <f>[3]!Table3235[[#This Row],[Mức giá theo Quyết định 46/2019/ QĐ-UBND]]*1.3</f>
        <v>#REF!</v>
      </c>
      <c r="G87" s="19">
        <v>9450</v>
      </c>
      <c r="H87" s="20" t="e">
        <f>ROUND([3]!Table3235[[#This Row],[Mức giá theo Quyết định 46/2019/ QĐ-UBND]]*1.3,-2)</f>
        <v>#REF!</v>
      </c>
      <c r="I87" s="20" t="e">
        <f>ROUND([3]!Table3235[[#This Row],[Giá đất ở điều chỉnh, bổ sung]]*0.7,0)</f>
        <v>#REF!</v>
      </c>
      <c r="J87" s="12" t="e">
        <f>[3]!Table3235[[#This Row],[Giá đất ở điều chỉnh, bổ sung]]/[3]!Table3235[[#This Row],[Mức giá theo Quyết định 46/2019/ QĐ-UBND]]</f>
        <v>#REF!</v>
      </c>
      <c r="K87" s="21"/>
      <c r="L87" s="23" t="e">
        <f>[3]!Table3235[[#This Row],[Giá đất ở điều chỉnh, bổ sung]]/[3]!Table3235[[#This Row],[Mức giá theo Quyết định 46/2019/ QĐ-UBND]]</f>
        <v>#REF!</v>
      </c>
      <c r="M87" s="24"/>
      <c r="N87" s="314"/>
      <c r="R87" s="251"/>
    </row>
    <row r="88" spans="1:24" ht="31" x14ac:dyDescent="0.35">
      <c r="A88" s="39">
        <v>27</v>
      </c>
      <c r="B88" s="39">
        <v>26</v>
      </c>
      <c r="C88" s="27" t="s">
        <v>5404</v>
      </c>
      <c r="D88" s="5"/>
      <c r="E88" s="11" t="e">
        <f>[3]!Table3235[[#This Row],[Mức giá theo Quyết định 46/2019/ QĐ-UBND]]*1.1</f>
        <v>#REF!</v>
      </c>
      <c r="F88" s="11" t="e">
        <f>[3]!Table3235[[#This Row],[Mức giá theo Quyết định 46/2019/ QĐ-UBND]]*1.3</f>
        <v>#REF!</v>
      </c>
      <c r="G88" s="40"/>
      <c r="H88" s="20"/>
      <c r="I88" s="20"/>
      <c r="J88" s="12"/>
      <c r="K88" s="21"/>
      <c r="L88" s="21"/>
      <c r="M88" s="41" t="s">
        <v>146</v>
      </c>
      <c r="N88" s="318" t="s">
        <v>146</v>
      </c>
      <c r="R88" s="251"/>
      <c r="X88" s="319"/>
    </row>
    <row r="89" spans="1:24" x14ac:dyDescent="0.35">
      <c r="A89" s="42"/>
      <c r="B89" s="43" t="s">
        <v>147</v>
      </c>
      <c r="C89" s="27" t="s">
        <v>148</v>
      </c>
      <c r="D89" s="28"/>
      <c r="E89" s="11"/>
      <c r="F89" s="11"/>
      <c r="G89" s="44">
        <v>17000</v>
      </c>
      <c r="H89" s="20">
        <v>4200</v>
      </c>
      <c r="I89" s="20" t="e">
        <f>ROUND([3]!Table3235[[#This Row],[Giá đất ở điều chỉnh, bổ sung]]*0.7,0)</f>
        <v>#REF!</v>
      </c>
      <c r="J89" s="12" t="e">
        <f>[3]!Table3235[[#This Row],[Giá đất ở điều chỉnh, bổ sung]]/[3]!Table3235[[#This Row],[Mức giá theo Quyết định 46/2019/ QĐ-UBND]]</f>
        <v>#REF!</v>
      </c>
      <c r="K89" s="21"/>
      <c r="L89" s="21"/>
      <c r="M89" s="45"/>
      <c r="N89" s="320" t="s">
        <v>160</v>
      </c>
      <c r="R89" s="251"/>
    </row>
    <row r="90" spans="1:24" x14ac:dyDescent="0.35">
      <c r="A90" s="46"/>
      <c r="B90" s="39" t="s">
        <v>149</v>
      </c>
      <c r="C90" s="27" t="s">
        <v>150</v>
      </c>
      <c r="D90" s="28"/>
      <c r="E90" s="11"/>
      <c r="F90" s="11"/>
      <c r="G90" s="44">
        <v>14200</v>
      </c>
      <c r="H90" s="20">
        <v>4000</v>
      </c>
      <c r="I90" s="20" t="e">
        <f>ROUND([3]!Table3235[[#This Row],[Giá đất ở điều chỉnh, bổ sung]]*0.7,0)</f>
        <v>#REF!</v>
      </c>
      <c r="J90" s="12" t="e">
        <f>[3]!Table3235[[#This Row],[Giá đất ở điều chỉnh, bổ sung]]/[3]!Table3235[[#This Row],[Mức giá theo Quyết định 46/2019/ QĐ-UBND]]</f>
        <v>#REF!</v>
      </c>
      <c r="K90" s="21"/>
      <c r="L90" s="21"/>
      <c r="M90" s="45"/>
      <c r="N90" s="320" t="s">
        <v>151</v>
      </c>
      <c r="R90" s="251"/>
    </row>
    <row r="91" spans="1:24" x14ac:dyDescent="0.35">
      <c r="A91" s="46"/>
      <c r="B91" s="39" t="s">
        <v>152</v>
      </c>
      <c r="C91" s="27" t="s">
        <v>153</v>
      </c>
      <c r="D91" s="28"/>
      <c r="E91" s="11"/>
      <c r="F91" s="11"/>
      <c r="G91" s="44">
        <v>12300</v>
      </c>
      <c r="H91" s="20">
        <v>3500</v>
      </c>
      <c r="I91" s="20" t="e">
        <f>ROUND([3]!Table3235[[#This Row],[Giá đất ở điều chỉnh, bổ sung]]*0.7,0)</f>
        <v>#REF!</v>
      </c>
      <c r="J91" s="12" t="e">
        <f>[3]!Table3235[[#This Row],[Giá đất ở điều chỉnh, bổ sung]]/[3]!Table3235[[#This Row],[Mức giá theo Quyết định 46/2019/ QĐ-UBND]]</f>
        <v>#REF!</v>
      </c>
      <c r="K91" s="21"/>
      <c r="L91" s="21"/>
      <c r="M91" s="45"/>
      <c r="N91" s="320" t="s">
        <v>154</v>
      </c>
      <c r="R91" s="251"/>
    </row>
    <row r="92" spans="1:24" x14ac:dyDescent="0.35">
      <c r="A92" s="39">
        <v>28</v>
      </c>
      <c r="B92" s="39">
        <v>27</v>
      </c>
      <c r="C92" s="27" t="s">
        <v>155</v>
      </c>
      <c r="D92" s="5"/>
      <c r="E92" s="11" t="e">
        <f>[3]!Table3235[[#This Row],[Mức giá theo Quyết định 46/2019/ QĐ-UBND]]*1.1</f>
        <v>#REF!</v>
      </c>
      <c r="F92" s="11" t="e">
        <f>[3]!Table3235[[#This Row],[Mức giá theo Quyết định 46/2019/ QĐ-UBND]]*1.3</f>
        <v>#REF!</v>
      </c>
      <c r="G92" s="40"/>
      <c r="H92" s="20"/>
      <c r="I92" s="20"/>
      <c r="J92" s="12"/>
      <c r="K92" s="21"/>
      <c r="L92" s="21"/>
      <c r="M92" s="41" t="s">
        <v>146</v>
      </c>
      <c r="N92" s="318" t="s">
        <v>146</v>
      </c>
      <c r="R92" s="251"/>
    </row>
    <row r="93" spans="1:24" x14ac:dyDescent="0.35">
      <c r="A93" s="33"/>
      <c r="B93" s="33" t="s">
        <v>156</v>
      </c>
      <c r="C93" s="17" t="s">
        <v>157</v>
      </c>
      <c r="D93" s="47"/>
      <c r="E93" s="35"/>
      <c r="F93" s="48"/>
      <c r="G93" s="49"/>
      <c r="H93" s="50">
        <v>7000</v>
      </c>
      <c r="I93" s="20" t="e">
        <f>ROUND([3]!Table3235[[#This Row],[Giá đất ở điều chỉnh, bổ sung]]*0.7,0)</f>
        <v>#REF!</v>
      </c>
      <c r="J93" s="12" t="e">
        <f>[3]!Table3235[[#This Row],[Giá đất ở điều chỉnh, bổ sung]]/[3]!Table3235[[#This Row],[Mức giá theo Quyết định 46/2019/ QĐ-UBND]]</f>
        <v>#REF!</v>
      </c>
      <c r="K93" s="37"/>
      <c r="L93" s="37"/>
      <c r="M93" s="51"/>
      <c r="N93" s="321"/>
      <c r="R93" s="251"/>
    </row>
    <row r="94" spans="1:24" x14ac:dyDescent="0.35">
      <c r="A94" s="42"/>
      <c r="B94" s="43" t="s">
        <v>158</v>
      </c>
      <c r="C94" s="27" t="s">
        <v>159</v>
      </c>
      <c r="D94" s="28">
        <v>2700</v>
      </c>
      <c r="E94" s="11"/>
      <c r="F94" s="11" t="e">
        <f>[3]!Table3235[[#This Row],[Mức giá theo Quyết định 46/2019/ QĐ-UBND]]*1.35</f>
        <v>#REF!</v>
      </c>
      <c r="G94" s="44">
        <v>17000</v>
      </c>
      <c r="H94" s="20">
        <v>4200</v>
      </c>
      <c r="I94" s="20" t="e">
        <f>ROUND([3]!Table3235[[#This Row],[Giá đất ở điều chỉnh, bổ sung]]*0.7,0)</f>
        <v>#REF!</v>
      </c>
      <c r="J94" s="12" t="e">
        <f>[3]!Table3235[[#This Row],[Giá đất ở điều chỉnh, bổ sung]]/[3]!Table3235[[#This Row],[Mức giá theo Quyết định 46/2019/ QĐ-UBND]]</f>
        <v>#REF!</v>
      </c>
      <c r="K94" s="21"/>
      <c r="L94" s="21"/>
      <c r="M94" s="45"/>
      <c r="N94" s="320" t="s">
        <v>160</v>
      </c>
      <c r="R94" s="251"/>
    </row>
    <row r="95" spans="1:24" x14ac:dyDescent="0.35">
      <c r="A95" s="42"/>
      <c r="B95" s="43" t="s">
        <v>161</v>
      </c>
      <c r="C95" s="27" t="s">
        <v>150</v>
      </c>
      <c r="D95" s="28"/>
      <c r="E95" s="11"/>
      <c r="F95" s="11"/>
      <c r="G95" s="44">
        <v>14200</v>
      </c>
      <c r="H95" s="20">
        <v>4000</v>
      </c>
      <c r="I95" s="20" t="e">
        <f>ROUND([3]!Table3235[[#This Row],[Giá đất ở điều chỉnh, bổ sung]]*0.7,0)</f>
        <v>#REF!</v>
      </c>
      <c r="J95" s="12" t="e">
        <f>[3]!Table3235[[#This Row],[Giá đất ở điều chỉnh, bổ sung]]/[3]!Table3235[[#This Row],[Mức giá theo Quyết định 46/2019/ QĐ-UBND]]</f>
        <v>#REF!</v>
      </c>
      <c r="K95" s="21"/>
      <c r="L95" s="21"/>
      <c r="M95" s="45"/>
      <c r="N95" s="320" t="s">
        <v>151</v>
      </c>
      <c r="R95" s="251"/>
    </row>
    <row r="96" spans="1:24" s="251" customFormat="1" x14ac:dyDescent="0.35">
      <c r="A96" s="42"/>
      <c r="B96" s="43" t="s">
        <v>162</v>
      </c>
      <c r="C96" s="27" t="s">
        <v>153</v>
      </c>
      <c r="D96" s="28"/>
      <c r="E96" s="11"/>
      <c r="F96" s="11"/>
      <c r="G96" s="44">
        <v>12300</v>
      </c>
      <c r="H96" s="20">
        <v>3500</v>
      </c>
      <c r="I96" s="20" t="e">
        <f>ROUND([3]!Table3235[[#This Row],[Giá đất ở điều chỉnh, bổ sung]]*0.7,0)</f>
        <v>#REF!</v>
      </c>
      <c r="J96" s="12" t="e">
        <f>[3]!Table3235[[#This Row],[Giá đất ở điều chỉnh, bổ sung]]/[3]!Table3235[[#This Row],[Mức giá theo Quyết định 46/2019/ QĐ-UBND]]</f>
        <v>#REF!</v>
      </c>
      <c r="K96" s="21"/>
      <c r="L96" s="21"/>
      <c r="M96" s="45"/>
      <c r="N96" s="320" t="s">
        <v>154</v>
      </c>
    </row>
    <row r="97" spans="1:14" s="251" customFormat="1" ht="31" x14ac:dyDescent="0.35">
      <c r="A97" s="16">
        <v>23</v>
      </c>
      <c r="B97" s="16">
        <v>28</v>
      </c>
      <c r="C97" s="17" t="s">
        <v>163</v>
      </c>
      <c r="D97" s="18"/>
      <c r="E97" s="11" t="e">
        <f>[3]!Table3235[[#This Row],[Mức giá theo Quyết định 46/2019/ QĐ-UBND]]*1.1</f>
        <v>#REF!</v>
      </c>
      <c r="F97" s="11"/>
      <c r="G97" s="19"/>
      <c r="H97" s="20"/>
      <c r="I97" s="20"/>
      <c r="J97" s="12"/>
      <c r="K97" s="21"/>
      <c r="L97" s="23"/>
      <c r="M97" s="24" t="s">
        <v>164</v>
      </c>
      <c r="N97" s="314" t="s">
        <v>165</v>
      </c>
    </row>
    <row r="98" spans="1:14" s="251" customFormat="1" x14ac:dyDescent="0.35">
      <c r="A98" s="16" t="s">
        <v>126</v>
      </c>
      <c r="B98" s="16" t="s">
        <v>166</v>
      </c>
      <c r="C98" s="17" t="s">
        <v>68</v>
      </c>
      <c r="D98" s="18">
        <v>3400</v>
      </c>
      <c r="E98" s="11" t="e">
        <f>[3]!Table3235[[#This Row],[Mức giá theo Quyết định 46/2019/ QĐ-UBND]]*1.1</f>
        <v>#REF!</v>
      </c>
      <c r="F98" s="11" t="e">
        <f>[3]!Table3235[[#This Row],[Mức giá theo Quyết định 46/2019/ QĐ-UBND]]*1.3</f>
        <v>#REF!</v>
      </c>
      <c r="G98" s="19">
        <v>11900</v>
      </c>
      <c r="H98" s="20" t="e">
        <f>ROUND([3]!Table3235[[#This Row],[Mức giá theo Quyết định 46/2019/ QĐ-UBND]]*1.3,-2)</f>
        <v>#REF!</v>
      </c>
      <c r="I98" s="20" t="e">
        <f>ROUND([3]!Table3235[[#This Row],[Giá đất ở điều chỉnh, bổ sung]]*0.7,0)</f>
        <v>#REF!</v>
      </c>
      <c r="J98" s="12" t="e">
        <f>[3]!Table3235[[#This Row],[Giá đất ở điều chỉnh, bổ sung]]/[3]!Table3235[[#This Row],[Mức giá theo Quyết định 46/2019/ QĐ-UBND]]</f>
        <v>#REF!</v>
      </c>
      <c r="K98" s="21"/>
      <c r="L98" s="23" t="e">
        <f>[3]!Table3235[[#This Row],[Giá đất ở điều chỉnh, bổ sung]]/[3]!Table3235[[#This Row],[Mức giá theo Quyết định 46/2019/ QĐ-UBND]]</f>
        <v>#REF!</v>
      </c>
      <c r="M98" s="24"/>
      <c r="N98" s="314"/>
    </row>
    <row r="99" spans="1:14" s="251" customFormat="1" ht="31" x14ac:dyDescent="0.35">
      <c r="A99" s="16" t="s">
        <v>127</v>
      </c>
      <c r="B99" s="16" t="s">
        <v>167</v>
      </c>
      <c r="C99" s="17" t="s">
        <v>168</v>
      </c>
      <c r="D99" s="18">
        <v>2400</v>
      </c>
      <c r="E99" s="11" t="e">
        <f>[3]!Table3235[[#This Row],[Mức giá theo Quyết định 46/2019/ QĐ-UBND]]*1.1</f>
        <v>#REF!</v>
      </c>
      <c r="F99" s="11" t="e">
        <f>[3]!Table3235[[#This Row],[Mức giá theo Quyết định 46/2019/ QĐ-UBND]]*1.3</f>
        <v>#REF!</v>
      </c>
      <c r="G99" s="19">
        <v>8400</v>
      </c>
      <c r="H99" s="20" t="e">
        <f>ROUND([3]!Table3235[[#This Row],[Mức giá theo Quyết định 46/2019/ QĐ-UBND]]*1.3,-2)</f>
        <v>#REF!</v>
      </c>
      <c r="I99" s="20" t="e">
        <f>ROUND([3]!Table3235[[#This Row],[Giá đất ở điều chỉnh, bổ sung]]*0.7,0)</f>
        <v>#REF!</v>
      </c>
      <c r="J99" s="12" t="e">
        <f>[3]!Table3235[[#This Row],[Giá đất ở điều chỉnh, bổ sung]]/[3]!Table3235[[#This Row],[Mức giá theo Quyết định 46/2019/ QĐ-UBND]]</f>
        <v>#REF!</v>
      </c>
      <c r="K99" s="21"/>
      <c r="L99" s="23" t="e">
        <f>[3]!Table3235[[#This Row],[Giá đất ở điều chỉnh, bổ sung]]/[3]!Table3235[[#This Row],[Mức giá theo Quyết định 46/2019/ QĐ-UBND]]</f>
        <v>#REF!</v>
      </c>
      <c r="M99" s="24"/>
      <c r="N99" s="314"/>
    </row>
    <row r="100" spans="1:14" s="251" customFormat="1" ht="46.5" x14ac:dyDescent="0.35">
      <c r="A100" s="16" t="s">
        <v>169</v>
      </c>
      <c r="B100" s="16" t="s">
        <v>170</v>
      </c>
      <c r="C100" s="17" t="s">
        <v>171</v>
      </c>
      <c r="D100" s="18">
        <v>1800</v>
      </c>
      <c r="E100" s="11" t="e">
        <f>[3]!Table3235[[#This Row],[Mức giá theo Quyết định 46/2019/ QĐ-UBND]]*1.1</f>
        <v>#REF!</v>
      </c>
      <c r="F100" s="11" t="e">
        <f>[3]!Table3235[[#This Row],[Mức giá theo Quyết định 46/2019/ QĐ-UBND]]*1.3</f>
        <v>#REF!</v>
      </c>
      <c r="G100" s="19">
        <v>6300</v>
      </c>
      <c r="H100" s="20" t="e">
        <f>ROUND([3]!Table3235[[#This Row],[Mức giá theo Quyết định 46/2019/ QĐ-UBND]]*1.3,-2)</f>
        <v>#REF!</v>
      </c>
      <c r="I100" s="20" t="e">
        <f>ROUND([3]!Table3235[[#This Row],[Giá đất ở điều chỉnh, bổ sung]]*0.7,0)</f>
        <v>#REF!</v>
      </c>
      <c r="J100" s="12" t="e">
        <f>[3]!Table3235[[#This Row],[Giá đất ở điều chỉnh, bổ sung]]/[3]!Table3235[[#This Row],[Mức giá theo Quyết định 46/2019/ QĐ-UBND]]</f>
        <v>#REF!</v>
      </c>
      <c r="K100" s="21"/>
      <c r="L100" s="23" t="e">
        <f>[3]!Table3235[[#This Row],[Giá đất ở điều chỉnh, bổ sung]]/[3]!Table3235[[#This Row],[Mức giá theo Quyết định 46/2019/ QĐ-UBND]]</f>
        <v>#REF!</v>
      </c>
      <c r="M100" s="24"/>
      <c r="N100" s="314"/>
    </row>
    <row r="101" spans="1:14" s="251" customFormat="1" ht="28" x14ac:dyDescent="0.35">
      <c r="A101" s="16"/>
      <c r="B101" s="16">
        <v>29</v>
      </c>
      <c r="C101" s="52" t="s">
        <v>172</v>
      </c>
      <c r="D101" s="53"/>
      <c r="E101" s="11" t="e">
        <f>[3]!Table3235[[#This Row],[Mức giá theo Quyết định 46/2019/ QĐ-UBND]]*1.1</f>
        <v>#REF!</v>
      </c>
      <c r="F101" s="11" t="e">
        <f>[3]!Table3235[[#This Row],[Mức giá theo Quyết định 46/2019/ QĐ-UBND]]*1.3</f>
        <v>#REF!</v>
      </c>
      <c r="G101" s="19"/>
      <c r="H101" s="20"/>
      <c r="I101" s="20"/>
      <c r="J101" s="12"/>
      <c r="K101" s="21"/>
      <c r="L101" s="54"/>
      <c r="M101" s="38" t="s">
        <v>5562</v>
      </c>
      <c r="N101" s="317" t="s">
        <v>173</v>
      </c>
    </row>
    <row r="102" spans="1:14" s="251" customFormat="1" ht="31" x14ac:dyDescent="0.35">
      <c r="A102" s="16"/>
      <c r="B102" s="16" t="s">
        <v>174</v>
      </c>
      <c r="C102" s="52" t="s">
        <v>5402</v>
      </c>
      <c r="D102" s="53"/>
      <c r="E102" s="11"/>
      <c r="F102" s="11"/>
      <c r="G102" s="19">
        <v>12000</v>
      </c>
      <c r="H102" s="20">
        <f>ROUND(6500*1.3*0.85,-2)</f>
        <v>7200</v>
      </c>
      <c r="I102" s="20" t="e">
        <f>ROUND([3]!Table3235[[#This Row],[Giá đất ở điều chỉnh, bổ sung]]*0.7,0)</f>
        <v>#REF!</v>
      </c>
      <c r="J102" s="12" t="e">
        <f>[3]!Table3235[[#This Row],[Giá đất ở điều chỉnh, bổ sung]]/[3]!Table3235[[#This Row],[Mức giá theo Quyết định 46/2019/ QĐ-UBND]]</f>
        <v>#REF!</v>
      </c>
      <c r="K102" s="21"/>
      <c r="L102" s="54"/>
      <c r="M102" s="38" t="s">
        <v>175</v>
      </c>
      <c r="N102" s="317" t="s">
        <v>175</v>
      </c>
    </row>
    <row r="103" spans="1:14" s="251" customFormat="1" ht="28" x14ac:dyDescent="0.35">
      <c r="A103" s="16"/>
      <c r="B103" s="16" t="s">
        <v>176</v>
      </c>
      <c r="C103" s="52" t="s">
        <v>177</v>
      </c>
      <c r="D103" s="53"/>
      <c r="E103" s="11"/>
      <c r="F103" s="11"/>
      <c r="G103" s="19">
        <v>12000</v>
      </c>
      <c r="H103" s="20">
        <f>ROUND(5200*1.2*0.85,-2)</f>
        <v>5300</v>
      </c>
      <c r="I103" s="20" t="e">
        <f>ROUND([3]!Table3235[[#This Row],[Giá đất ở điều chỉnh, bổ sung]]*0.7,0)</f>
        <v>#REF!</v>
      </c>
      <c r="J103" s="12" t="e">
        <f>[3]!Table3235[[#This Row],[Giá đất ở điều chỉnh, bổ sung]]/[3]!Table3235[[#This Row],[Mức giá theo Quyết định 46/2019/ QĐ-UBND]]</f>
        <v>#REF!</v>
      </c>
      <c r="K103" s="21"/>
      <c r="L103" s="54"/>
      <c r="M103" s="38" t="s">
        <v>178</v>
      </c>
      <c r="N103" s="317" t="s">
        <v>178</v>
      </c>
    </row>
    <row r="104" spans="1:14" s="251" customFormat="1" ht="31" x14ac:dyDescent="0.35">
      <c r="A104" s="16">
        <v>24</v>
      </c>
      <c r="B104" s="16">
        <v>30</v>
      </c>
      <c r="C104" s="17" t="s">
        <v>179</v>
      </c>
      <c r="D104" s="18"/>
      <c r="E104" s="11" t="e">
        <f>[3]!Table3235[[#This Row],[Mức giá theo Quyết định 46/2019/ QĐ-UBND]]*1.1</f>
        <v>#REF!</v>
      </c>
      <c r="F104" s="11"/>
      <c r="G104" s="19"/>
      <c r="H104" s="20"/>
      <c r="I104" s="20"/>
      <c r="J104" s="12"/>
      <c r="K104" s="21"/>
      <c r="L104" s="23"/>
      <c r="M104" s="24" t="s">
        <v>180</v>
      </c>
      <c r="N104" s="314" t="s">
        <v>181</v>
      </c>
    </row>
    <row r="105" spans="1:14" s="251" customFormat="1" x14ac:dyDescent="0.35">
      <c r="A105" s="16" t="s">
        <v>132</v>
      </c>
      <c r="B105" s="16" t="s">
        <v>182</v>
      </c>
      <c r="C105" s="17" t="s">
        <v>68</v>
      </c>
      <c r="D105" s="18">
        <v>2400</v>
      </c>
      <c r="E105" s="11" t="e">
        <f>[3]!Table3235[[#This Row],[Mức giá theo Quyết định 46/2019/ QĐ-UBND]]*1.1</f>
        <v>#REF!</v>
      </c>
      <c r="F105" s="11" t="e">
        <f>[3]!Table3235[[#This Row],[Mức giá theo Quyết định 46/2019/ QĐ-UBND]]*1.3</f>
        <v>#REF!</v>
      </c>
      <c r="G105" s="19">
        <v>8400</v>
      </c>
      <c r="H105" s="20" t="e">
        <f>ROUND([3]!Table3235[[#This Row],[Mức giá theo Quyết định 46/2019/ QĐ-UBND]]*1.3,-2)</f>
        <v>#REF!</v>
      </c>
      <c r="I105" s="20" t="e">
        <f>ROUND([3]!Table3235[[#This Row],[Giá đất ở điều chỉnh, bổ sung]]*0.7,0)</f>
        <v>#REF!</v>
      </c>
      <c r="J105" s="12" t="e">
        <f>[3]!Table3235[[#This Row],[Giá đất ở điều chỉnh, bổ sung]]/[3]!Table3235[[#This Row],[Mức giá theo Quyết định 46/2019/ QĐ-UBND]]</f>
        <v>#REF!</v>
      </c>
      <c r="K105" s="21"/>
      <c r="L105" s="23" t="e">
        <f>[3]!Table3235[[#This Row],[Giá đất ở điều chỉnh, bổ sung]]/[3]!Table3235[[#This Row],[Mức giá theo Quyết định 46/2019/ QĐ-UBND]]</f>
        <v>#REF!</v>
      </c>
      <c r="M105" s="24"/>
      <c r="N105" s="314"/>
    </row>
    <row r="106" spans="1:14" s="251" customFormat="1" x14ac:dyDescent="0.35">
      <c r="A106" s="16" t="s">
        <v>134</v>
      </c>
      <c r="B106" s="16" t="s">
        <v>183</v>
      </c>
      <c r="C106" s="17" t="s">
        <v>184</v>
      </c>
      <c r="D106" s="18">
        <v>1999.9999999999998</v>
      </c>
      <c r="E106" s="11" t="e">
        <f>[3]!Table3235[[#This Row],[Mức giá theo Quyết định 46/2019/ QĐ-UBND]]*1.1</f>
        <v>#REF!</v>
      </c>
      <c r="F106" s="11" t="e">
        <f>[3]!Table3235[[#This Row],[Mức giá theo Quyết định 46/2019/ QĐ-UBND]]*1.3</f>
        <v>#REF!</v>
      </c>
      <c r="G106" s="19">
        <v>7000</v>
      </c>
      <c r="H106" s="20" t="e">
        <f>ROUND([3]!Table3235[[#This Row],[Mức giá theo Quyết định 46/2019/ QĐ-UBND]]*1.3,-2)</f>
        <v>#REF!</v>
      </c>
      <c r="I106" s="20" t="e">
        <f>ROUND([3]!Table3235[[#This Row],[Giá đất ở điều chỉnh, bổ sung]]*0.7,0)</f>
        <v>#REF!</v>
      </c>
      <c r="J106" s="12" t="e">
        <f>[3]!Table3235[[#This Row],[Giá đất ở điều chỉnh, bổ sung]]/[3]!Table3235[[#This Row],[Mức giá theo Quyết định 46/2019/ QĐ-UBND]]</f>
        <v>#REF!</v>
      </c>
      <c r="K106" s="21"/>
      <c r="L106" s="23" t="e">
        <f>[3]!Table3235[[#This Row],[Giá đất ở điều chỉnh, bổ sung]]/[3]!Table3235[[#This Row],[Mức giá theo Quyết định 46/2019/ QĐ-UBND]]</f>
        <v>#REF!</v>
      </c>
      <c r="M106" s="24"/>
      <c r="N106" s="314"/>
    </row>
    <row r="107" spans="1:14" s="251" customFormat="1" x14ac:dyDescent="0.35">
      <c r="A107" s="16">
        <v>25</v>
      </c>
      <c r="B107" s="16">
        <v>31</v>
      </c>
      <c r="C107" s="17" t="s">
        <v>185</v>
      </c>
      <c r="D107" s="18"/>
      <c r="E107" s="11" t="e">
        <f>[3]!Table3235[[#This Row],[Mức giá theo Quyết định 46/2019/ QĐ-UBND]]*1.1</f>
        <v>#REF!</v>
      </c>
      <c r="F107" s="11"/>
      <c r="G107" s="19"/>
      <c r="H107" s="20"/>
      <c r="I107" s="20"/>
      <c r="J107" s="12"/>
      <c r="K107" s="21"/>
      <c r="L107" s="23"/>
      <c r="M107" s="24"/>
      <c r="N107" s="314"/>
    </row>
    <row r="108" spans="1:14" s="251" customFormat="1" ht="31" x14ac:dyDescent="0.35">
      <c r="A108" s="16" t="s">
        <v>137</v>
      </c>
      <c r="B108" s="16" t="s">
        <v>186</v>
      </c>
      <c r="C108" s="17" t="s">
        <v>187</v>
      </c>
      <c r="D108" s="18">
        <v>6500</v>
      </c>
      <c r="E108" s="11" t="e">
        <f>[3]!Table3235[[#This Row],[Mức giá theo Quyết định 46/2019/ QĐ-UBND]]*1.1</f>
        <v>#REF!</v>
      </c>
      <c r="F108" s="11" t="e">
        <f>[3]!Table3235[[#This Row],[Mức giá theo Quyết định 46/2019/ QĐ-UBND]]*1.3</f>
        <v>#REF!</v>
      </c>
      <c r="G108" s="19">
        <v>22750</v>
      </c>
      <c r="H108" s="20" t="e">
        <f>ROUND([3]!Table3235[[#This Row],[Mức giá theo Quyết định 46/2019/ QĐ-UBND]]*1.3,-2)</f>
        <v>#REF!</v>
      </c>
      <c r="I108" s="20" t="e">
        <f>ROUND([3]!Table3235[[#This Row],[Giá đất ở điều chỉnh, bổ sung]]*0.7,0)</f>
        <v>#REF!</v>
      </c>
      <c r="J108" s="12" t="e">
        <f>[3]!Table3235[[#This Row],[Giá đất ở điều chỉnh, bổ sung]]/[3]!Table3235[[#This Row],[Mức giá theo Quyết định 46/2019/ QĐ-UBND]]</f>
        <v>#REF!</v>
      </c>
      <c r="K108" s="21"/>
      <c r="L108" s="23" t="e">
        <f>[3]!Table3235[[#This Row],[Giá đất ở điều chỉnh, bổ sung]]/[3]!Table3235[[#This Row],[Mức giá theo Quyết định 46/2019/ QĐ-UBND]]</f>
        <v>#REF!</v>
      </c>
      <c r="M108" s="24"/>
      <c r="N108" s="314"/>
    </row>
    <row r="109" spans="1:14" s="251" customFormat="1" x14ac:dyDescent="0.35">
      <c r="A109" s="16" t="s">
        <v>138</v>
      </c>
      <c r="B109" s="16" t="s">
        <v>188</v>
      </c>
      <c r="C109" s="17" t="s">
        <v>189</v>
      </c>
      <c r="D109" s="18">
        <v>5200</v>
      </c>
      <c r="E109" s="11" t="e">
        <f>[3]!Table3235[[#This Row],[Mức giá theo Quyết định 46/2019/ QĐ-UBND]]*1.1</f>
        <v>#REF!</v>
      </c>
      <c r="F109" s="11" t="e">
        <f>[3]!Table3235[[#This Row],[Mức giá theo Quyết định 46/2019/ QĐ-UBND]]*1.3</f>
        <v>#REF!</v>
      </c>
      <c r="G109" s="19">
        <v>18200</v>
      </c>
      <c r="H109" s="20" t="e">
        <f>ROUND([3]!Table3235[[#This Row],[Mức giá theo Quyết định 46/2019/ QĐ-UBND]]*1.3,-2)</f>
        <v>#REF!</v>
      </c>
      <c r="I109" s="20" t="e">
        <f>ROUND([3]!Table3235[[#This Row],[Giá đất ở điều chỉnh, bổ sung]]*0.7,0)</f>
        <v>#REF!</v>
      </c>
      <c r="J109" s="12" t="e">
        <f>[3]!Table3235[[#This Row],[Giá đất ở điều chỉnh, bổ sung]]/[3]!Table3235[[#This Row],[Mức giá theo Quyết định 46/2019/ QĐ-UBND]]</f>
        <v>#REF!</v>
      </c>
      <c r="K109" s="21"/>
      <c r="L109" s="23" t="e">
        <f>[3]!Table3235[[#This Row],[Giá đất ở điều chỉnh, bổ sung]]/[3]!Table3235[[#This Row],[Mức giá theo Quyết định 46/2019/ QĐ-UBND]]</f>
        <v>#REF!</v>
      </c>
      <c r="M109" s="24"/>
      <c r="N109" s="314"/>
    </row>
    <row r="110" spans="1:14" s="251" customFormat="1" ht="31" x14ac:dyDescent="0.35">
      <c r="A110" s="16">
        <v>26</v>
      </c>
      <c r="B110" s="16">
        <v>32</v>
      </c>
      <c r="C110" s="17" t="s">
        <v>190</v>
      </c>
      <c r="D110" s="18"/>
      <c r="E110" s="11" t="e">
        <f>[3]!Table3235[[#This Row],[Mức giá theo Quyết định 46/2019/ QĐ-UBND]]*1.1</f>
        <v>#REF!</v>
      </c>
      <c r="F110" s="11"/>
      <c r="G110" s="19"/>
      <c r="H110" s="20"/>
      <c r="I110" s="20"/>
      <c r="J110" s="12"/>
      <c r="K110" s="21"/>
      <c r="L110" s="23"/>
      <c r="M110" s="24"/>
      <c r="N110" s="314"/>
    </row>
    <row r="111" spans="1:14" s="251" customFormat="1" x14ac:dyDescent="0.35">
      <c r="A111" s="16" t="s">
        <v>147</v>
      </c>
      <c r="B111" s="16" t="s">
        <v>191</v>
      </c>
      <c r="C111" s="17" t="s">
        <v>68</v>
      </c>
      <c r="D111" s="18">
        <v>2700</v>
      </c>
      <c r="E111" s="11" t="e">
        <f>[3]!Table3235[[#This Row],[Mức giá theo Quyết định 46/2019/ QĐ-UBND]]*1.1</f>
        <v>#REF!</v>
      </c>
      <c r="F111" s="11" t="e">
        <f>[3]!Table3235[[#This Row],[Mức giá theo Quyết định 46/2019/ QĐ-UBND]]*1.3</f>
        <v>#REF!</v>
      </c>
      <c r="G111" s="19">
        <v>9450</v>
      </c>
      <c r="H111" s="20" t="e">
        <f>ROUND([3]!Table3235[[#This Row],[Mức giá theo Quyết định 46/2019/ QĐ-UBND]]*1.3,-2)</f>
        <v>#REF!</v>
      </c>
      <c r="I111" s="20" t="e">
        <f>ROUND([3]!Table3235[[#This Row],[Giá đất ở điều chỉnh, bổ sung]]*0.7,0)</f>
        <v>#REF!</v>
      </c>
      <c r="J111" s="12" t="e">
        <f>[3]!Table3235[[#This Row],[Giá đất ở điều chỉnh, bổ sung]]/[3]!Table3235[[#This Row],[Mức giá theo Quyết định 46/2019/ QĐ-UBND]]</f>
        <v>#REF!</v>
      </c>
      <c r="K111" s="21"/>
      <c r="L111" s="23" t="e">
        <f>[3]!Table3235[[#This Row],[Giá đất ở điều chỉnh, bổ sung]]/[3]!Table3235[[#This Row],[Mức giá theo Quyết định 46/2019/ QĐ-UBND]]</f>
        <v>#REF!</v>
      </c>
      <c r="M111" s="24"/>
      <c r="N111" s="314"/>
    </row>
    <row r="112" spans="1:14" s="251" customFormat="1" ht="31" x14ac:dyDescent="0.35">
      <c r="A112" s="16" t="s">
        <v>149</v>
      </c>
      <c r="B112" s="16" t="s">
        <v>192</v>
      </c>
      <c r="C112" s="17" t="s">
        <v>193</v>
      </c>
      <c r="D112" s="18">
        <v>2200</v>
      </c>
      <c r="E112" s="11" t="e">
        <f>[3]!Table3235[[#This Row],[Mức giá theo Quyết định 46/2019/ QĐ-UBND]]*1.1</f>
        <v>#REF!</v>
      </c>
      <c r="F112" s="11" t="e">
        <f>[3]!Table3235[[#This Row],[Mức giá theo Quyết định 46/2019/ QĐ-UBND]]*1.3</f>
        <v>#REF!</v>
      </c>
      <c r="G112" s="19">
        <v>7700</v>
      </c>
      <c r="H112" s="20" t="e">
        <f>ROUND([3]!Table3235[[#This Row],[Mức giá theo Quyết định 46/2019/ QĐ-UBND]]*1.3,-2)</f>
        <v>#REF!</v>
      </c>
      <c r="I112" s="20" t="e">
        <f>ROUND([3]!Table3235[[#This Row],[Giá đất ở điều chỉnh, bổ sung]]*0.7,0)</f>
        <v>#REF!</v>
      </c>
      <c r="J112" s="12" t="e">
        <f>[3]!Table3235[[#This Row],[Giá đất ở điều chỉnh, bổ sung]]/[3]!Table3235[[#This Row],[Mức giá theo Quyết định 46/2019/ QĐ-UBND]]</f>
        <v>#REF!</v>
      </c>
      <c r="K112" s="21"/>
      <c r="L112" s="23" t="e">
        <f>[3]!Table3235[[#This Row],[Giá đất ở điều chỉnh, bổ sung]]/[3]!Table3235[[#This Row],[Mức giá theo Quyết định 46/2019/ QĐ-UBND]]</f>
        <v>#REF!</v>
      </c>
      <c r="M112" s="24"/>
      <c r="N112" s="314"/>
    </row>
    <row r="113" spans="1:14" s="251" customFormat="1" x14ac:dyDescent="0.35">
      <c r="A113" s="16">
        <v>27</v>
      </c>
      <c r="B113" s="16">
        <v>33</v>
      </c>
      <c r="C113" s="17" t="s">
        <v>5383</v>
      </c>
      <c r="D113" s="18"/>
      <c r="E113" s="11" t="e">
        <f>[3]!Table3235[[#This Row],[Mức giá theo Quyết định 46/2019/ QĐ-UBND]]*1.1</f>
        <v>#REF!</v>
      </c>
      <c r="F113" s="11"/>
      <c r="G113" s="19"/>
      <c r="H113" s="20"/>
      <c r="I113" s="20"/>
      <c r="J113" s="12"/>
      <c r="K113" s="21"/>
      <c r="L113" s="23"/>
      <c r="M113" s="24"/>
      <c r="N113" s="314"/>
    </row>
    <row r="114" spans="1:14" s="251" customFormat="1" ht="31" x14ac:dyDescent="0.35">
      <c r="A114" s="16" t="s">
        <v>156</v>
      </c>
      <c r="B114" s="16" t="s">
        <v>194</v>
      </c>
      <c r="C114" s="17" t="s">
        <v>195</v>
      </c>
      <c r="D114" s="18">
        <v>3600</v>
      </c>
      <c r="E114" s="11" t="e">
        <f>[3]!Table3235[[#This Row],[Mức giá theo Quyết định 46/2019/ QĐ-UBND]]*1.1</f>
        <v>#REF!</v>
      </c>
      <c r="F114" s="11" t="e">
        <f>[3]!Table3235[[#This Row],[Mức giá theo Quyết định 46/2019/ QĐ-UBND]]*1.3</f>
        <v>#REF!</v>
      </c>
      <c r="G114" s="19">
        <v>12600</v>
      </c>
      <c r="H114" s="20" t="e">
        <f>ROUND([3]!Table3235[[#This Row],[Mức giá theo Quyết định 46/2019/ QĐ-UBND]]*1.3,-2)</f>
        <v>#REF!</v>
      </c>
      <c r="I114" s="20" t="e">
        <f>ROUND([3]!Table3235[[#This Row],[Giá đất ở điều chỉnh, bổ sung]]*0.7,0)</f>
        <v>#REF!</v>
      </c>
      <c r="J114" s="12" t="e">
        <f>[3]!Table3235[[#This Row],[Giá đất ở điều chỉnh, bổ sung]]/[3]!Table3235[[#This Row],[Mức giá theo Quyết định 46/2019/ QĐ-UBND]]</f>
        <v>#REF!</v>
      </c>
      <c r="K114" s="21"/>
      <c r="L114" s="23" t="e">
        <f>[3]!Table3235[[#This Row],[Giá đất ở điều chỉnh, bổ sung]]/[3]!Table3235[[#This Row],[Mức giá theo Quyết định 46/2019/ QĐ-UBND]]</f>
        <v>#REF!</v>
      </c>
      <c r="M114" s="24"/>
      <c r="N114" s="314"/>
    </row>
    <row r="115" spans="1:14" s="251" customFormat="1" x14ac:dyDescent="0.35">
      <c r="A115" s="16" t="s">
        <v>158</v>
      </c>
      <c r="B115" s="16" t="s">
        <v>196</v>
      </c>
      <c r="C115" s="17" t="s">
        <v>197</v>
      </c>
      <c r="D115" s="18">
        <v>2700</v>
      </c>
      <c r="E115" s="11" t="e">
        <f>[3]!Table3235[[#This Row],[Mức giá theo Quyết định 46/2019/ QĐ-UBND]]*1.1</f>
        <v>#REF!</v>
      </c>
      <c r="F115" s="11" t="e">
        <f>[3]!Table3235[[#This Row],[Mức giá theo Quyết định 46/2019/ QĐ-UBND]]*1.3</f>
        <v>#REF!</v>
      </c>
      <c r="G115" s="19">
        <v>9450</v>
      </c>
      <c r="H115" s="20" t="e">
        <f>ROUND([3]!Table3235[[#This Row],[Mức giá theo Quyết định 46/2019/ QĐ-UBND]]*1.3,-2)</f>
        <v>#REF!</v>
      </c>
      <c r="I115" s="20" t="e">
        <f>ROUND([3]!Table3235[[#This Row],[Giá đất ở điều chỉnh, bổ sung]]*0.7,0)</f>
        <v>#REF!</v>
      </c>
      <c r="J115" s="12" t="e">
        <f>[3]!Table3235[[#This Row],[Giá đất ở điều chỉnh, bổ sung]]/[3]!Table3235[[#This Row],[Mức giá theo Quyết định 46/2019/ QĐ-UBND]]</f>
        <v>#REF!</v>
      </c>
      <c r="K115" s="21"/>
      <c r="L115" s="23" t="e">
        <f>[3]!Table3235[[#This Row],[Giá đất ở điều chỉnh, bổ sung]]/[3]!Table3235[[#This Row],[Mức giá theo Quyết định 46/2019/ QĐ-UBND]]</f>
        <v>#REF!</v>
      </c>
      <c r="M115" s="24"/>
      <c r="N115" s="314"/>
    </row>
    <row r="116" spans="1:14" s="55" customFormat="1" ht="31" x14ac:dyDescent="0.35">
      <c r="A116" s="16" t="s">
        <v>161</v>
      </c>
      <c r="B116" s="16" t="s">
        <v>198</v>
      </c>
      <c r="C116" s="17" t="s">
        <v>5384</v>
      </c>
      <c r="D116" s="18">
        <v>2200</v>
      </c>
      <c r="E116" s="11" t="e">
        <f>[3]!Table3235[[#This Row],[Mức giá theo Quyết định 46/2019/ QĐ-UBND]]*1.1</f>
        <v>#REF!</v>
      </c>
      <c r="F116" s="11" t="e">
        <f>[3]!Table3235[[#This Row],[Mức giá theo Quyết định 46/2019/ QĐ-UBND]]*1.3</f>
        <v>#REF!</v>
      </c>
      <c r="G116" s="19">
        <v>7700</v>
      </c>
      <c r="H116" s="20" t="e">
        <f>ROUND([3]!Table3235[[#This Row],[Mức giá theo Quyết định 46/2019/ QĐ-UBND]]*1.3,-2)</f>
        <v>#REF!</v>
      </c>
      <c r="I116" s="20" t="e">
        <f>ROUND([3]!Table3235[[#This Row],[Giá đất ở điều chỉnh, bổ sung]]*0.7,0)</f>
        <v>#REF!</v>
      </c>
      <c r="J116" s="12" t="e">
        <f>[3]!Table3235[[#This Row],[Giá đất ở điều chỉnh, bổ sung]]/[3]!Table3235[[#This Row],[Mức giá theo Quyết định 46/2019/ QĐ-UBND]]</f>
        <v>#REF!</v>
      </c>
      <c r="K116" s="21"/>
      <c r="L116" s="23" t="e">
        <f>[3]!Table3235[[#This Row],[Giá đất ở điều chỉnh, bổ sung]]/[3]!Table3235[[#This Row],[Mức giá theo Quyết định 46/2019/ QĐ-UBND]]</f>
        <v>#REF!</v>
      </c>
      <c r="M116" s="24"/>
      <c r="N116" s="314"/>
    </row>
    <row r="117" spans="1:14" s="251" customFormat="1" ht="56" x14ac:dyDescent="0.35">
      <c r="A117" s="56">
        <v>28</v>
      </c>
      <c r="B117" s="56">
        <v>34</v>
      </c>
      <c r="C117" s="52" t="s">
        <v>199</v>
      </c>
      <c r="D117" s="53">
        <v>2700</v>
      </c>
      <c r="E117" s="57" t="e">
        <f>[3]!Table3235[[#This Row],[Mức giá theo Quyết định 46/2019/ QĐ-UBND]]*1.1</f>
        <v>#REF!</v>
      </c>
      <c r="F117" s="57" t="e">
        <f>[3]!Table3235[[#This Row],[Mức giá theo Quyết định 46/2019/ QĐ-UBND]]*1.3</f>
        <v>#REF!</v>
      </c>
      <c r="G117" s="58">
        <v>9450</v>
      </c>
      <c r="H117" s="59" t="e">
        <f>ROUND([3]!Table3235[[#This Row],[Mức giá theo Quyết định 46/2019/ QĐ-UBND]]*1.3,-2)</f>
        <v>#REF!</v>
      </c>
      <c r="I117" s="20" t="e">
        <f>ROUND([3]!Table3235[[#This Row],[Giá đất ở điều chỉnh, bổ sung]]*0.7,0)</f>
        <v>#REF!</v>
      </c>
      <c r="J117" s="60" t="e">
        <f>[3]!Table3235[[#This Row],[Giá đất ở điều chỉnh, bổ sung]]/[3]!Table3235[[#This Row],[Mức giá theo Quyết định 46/2019/ QĐ-UBND]]</f>
        <v>#REF!</v>
      </c>
      <c r="K117" s="61"/>
      <c r="L117" s="62" t="e">
        <f>[3]!Table3235[[#This Row],[Giá đất ở điều chỉnh, bổ sung]]/[3]!Table3235[[#This Row],[Mức giá theo Quyết định 46/2019/ QĐ-UBND]]</f>
        <v>#REF!</v>
      </c>
      <c r="M117" s="63" t="s">
        <v>200</v>
      </c>
      <c r="N117" s="64" t="s">
        <v>200</v>
      </c>
    </row>
    <row r="118" spans="1:14" s="251" customFormat="1" x14ac:dyDescent="0.35">
      <c r="A118" s="16">
        <v>29</v>
      </c>
      <c r="B118" s="16">
        <v>35</v>
      </c>
      <c r="C118" s="17" t="s">
        <v>201</v>
      </c>
      <c r="D118" s="18">
        <v>2400</v>
      </c>
      <c r="E118" s="11" t="e">
        <f>[3]!Table3235[[#This Row],[Mức giá theo Quyết định 46/2019/ QĐ-UBND]]*1.1</f>
        <v>#REF!</v>
      </c>
      <c r="F118" s="11" t="e">
        <f>[3]!Table3235[[#This Row],[Mức giá theo Quyết định 46/2019/ QĐ-UBND]]*1.3</f>
        <v>#REF!</v>
      </c>
      <c r="G118" s="19">
        <v>8400</v>
      </c>
      <c r="H118" s="20" t="e">
        <f>ROUND([3]!Table3235[[#This Row],[Mức giá theo Quyết định 46/2019/ QĐ-UBND]]*1.3,-2)</f>
        <v>#REF!</v>
      </c>
      <c r="I118" s="20" t="e">
        <f>ROUND([3]!Table3235[[#This Row],[Giá đất ở điều chỉnh, bổ sung]]*0.7,0)</f>
        <v>#REF!</v>
      </c>
      <c r="J118" s="12" t="e">
        <f>[3]!Table3235[[#This Row],[Giá đất ở điều chỉnh, bổ sung]]/[3]!Table3235[[#This Row],[Mức giá theo Quyết định 46/2019/ QĐ-UBND]]</f>
        <v>#REF!</v>
      </c>
      <c r="K118" s="21"/>
      <c r="L118" s="23" t="e">
        <f>[3]!Table3235[[#This Row],[Giá đất ở điều chỉnh, bổ sung]]/[3]!Table3235[[#This Row],[Mức giá theo Quyết định 46/2019/ QĐ-UBND]]</f>
        <v>#REF!</v>
      </c>
      <c r="M118" s="24"/>
      <c r="N118" s="314"/>
    </row>
    <row r="119" spans="1:14" s="251" customFormat="1" x14ac:dyDescent="0.35">
      <c r="A119" s="16">
        <v>30</v>
      </c>
      <c r="B119" s="16">
        <v>36</v>
      </c>
      <c r="C119" s="17" t="s">
        <v>202</v>
      </c>
      <c r="D119" s="18"/>
      <c r="E119" s="11" t="e">
        <f>[3]!Table3235[[#This Row],[Mức giá theo Quyết định 46/2019/ QĐ-UBND]]*1.1</f>
        <v>#REF!</v>
      </c>
      <c r="F119" s="11"/>
      <c r="G119" s="19"/>
      <c r="H119" s="20"/>
      <c r="I119" s="20"/>
      <c r="J119" s="12"/>
      <c r="K119" s="21"/>
      <c r="L119" s="23"/>
      <c r="M119" s="24"/>
      <c r="N119" s="314"/>
    </row>
    <row r="120" spans="1:14" s="251" customFormat="1" x14ac:dyDescent="0.35">
      <c r="A120" s="16">
        <v>30.1</v>
      </c>
      <c r="B120" s="16" t="s">
        <v>203</v>
      </c>
      <c r="C120" s="17" t="s">
        <v>204</v>
      </c>
      <c r="D120" s="18">
        <v>2200</v>
      </c>
      <c r="E120" s="11" t="e">
        <f>[3]!Table3235[[#This Row],[Mức giá theo Quyết định 46/2019/ QĐ-UBND]]*1.1</f>
        <v>#REF!</v>
      </c>
      <c r="F120" s="11" t="e">
        <f>[3]!Table3235[[#This Row],[Mức giá theo Quyết định 46/2019/ QĐ-UBND]]*1.3</f>
        <v>#REF!</v>
      </c>
      <c r="G120" s="19">
        <v>7700</v>
      </c>
      <c r="H120" s="20" t="e">
        <f>ROUND([3]!Table3235[[#This Row],[Mức giá theo Quyết định 46/2019/ QĐ-UBND]]*1.35,-2)</f>
        <v>#REF!</v>
      </c>
      <c r="I120" s="20" t="e">
        <f>ROUND([3]!Table3235[[#This Row],[Giá đất ở điều chỉnh, bổ sung]]*0.7,0)</f>
        <v>#REF!</v>
      </c>
      <c r="J120" s="12" t="e">
        <f>[3]!Table3235[[#This Row],[Giá đất ở điều chỉnh, bổ sung]]/[3]!Table3235[[#This Row],[Mức giá theo Quyết định 46/2019/ QĐ-UBND]]</f>
        <v>#REF!</v>
      </c>
      <c r="K120" s="31" t="s">
        <v>91</v>
      </c>
      <c r="L120" s="32" t="e">
        <f>[3]!Table3235[[#This Row],[Giá đất ở điều chỉnh, bổ sung]]/[3]!Table3235[[#This Row],[Mức giá theo Quyết định 46/2019/ QĐ-UBND]]</f>
        <v>#REF!</v>
      </c>
      <c r="M120" s="24"/>
      <c r="N120" s="314"/>
    </row>
    <row r="121" spans="1:14" s="251" customFormat="1" x14ac:dyDescent="0.35">
      <c r="A121" s="16" t="s">
        <v>183</v>
      </c>
      <c r="B121" s="16" t="s">
        <v>205</v>
      </c>
      <c r="C121" s="17" t="s">
        <v>85</v>
      </c>
      <c r="D121" s="18">
        <v>1800</v>
      </c>
      <c r="E121" s="11" t="e">
        <f>[3]!Table3235[[#This Row],[Mức giá theo Quyết định 46/2019/ QĐ-UBND]]*1.1</f>
        <v>#REF!</v>
      </c>
      <c r="F121" s="11" t="e">
        <f>[3]!Table3235[[#This Row],[Mức giá theo Quyết định 46/2019/ QĐ-UBND]]*1.3</f>
        <v>#REF!</v>
      </c>
      <c r="G121" s="19">
        <v>6300</v>
      </c>
      <c r="H121" s="20" t="e">
        <f>ROUND([3]!Table3235[[#This Row],[Mức giá theo Quyết định 46/2019/ QĐ-UBND]]*1.3,-2)</f>
        <v>#REF!</v>
      </c>
      <c r="I121" s="20" t="e">
        <f>ROUND([3]!Table3235[[#This Row],[Giá đất ở điều chỉnh, bổ sung]]*0.7,0)</f>
        <v>#REF!</v>
      </c>
      <c r="J121" s="12" t="e">
        <f>[3]!Table3235[[#This Row],[Giá đất ở điều chỉnh, bổ sung]]/[3]!Table3235[[#This Row],[Mức giá theo Quyết định 46/2019/ QĐ-UBND]]</f>
        <v>#REF!</v>
      </c>
      <c r="K121" s="21"/>
      <c r="L121" s="23" t="e">
        <f>[3]!Table3235[[#This Row],[Giá đất ở điều chỉnh, bổ sung]]/[3]!Table3235[[#This Row],[Mức giá theo Quyết định 46/2019/ QĐ-UBND]]</f>
        <v>#REF!</v>
      </c>
      <c r="M121" s="24"/>
      <c r="N121" s="314"/>
    </row>
    <row r="122" spans="1:14" s="251" customFormat="1" x14ac:dyDescent="0.35">
      <c r="A122" s="16">
        <v>31</v>
      </c>
      <c r="B122" s="16">
        <v>37</v>
      </c>
      <c r="C122" s="17" t="s">
        <v>206</v>
      </c>
      <c r="D122" s="18">
        <v>2200</v>
      </c>
      <c r="E122" s="11" t="e">
        <f>[3]!Table3235[[#This Row],[Mức giá theo Quyết định 46/2019/ QĐ-UBND]]*1.1</f>
        <v>#REF!</v>
      </c>
      <c r="F122" s="11" t="e">
        <f>[3]!Table3235[[#This Row],[Mức giá theo Quyết định 46/2019/ QĐ-UBND]]*1.3</f>
        <v>#REF!</v>
      </c>
      <c r="G122" s="19">
        <v>7700</v>
      </c>
      <c r="H122" s="20" t="e">
        <f>ROUND([3]!Table3235[[#This Row],[Mức giá theo Quyết định 46/2019/ QĐ-UBND]]*1.3,-2)</f>
        <v>#REF!</v>
      </c>
      <c r="I122" s="20" t="e">
        <f>ROUND([3]!Table3235[[#This Row],[Giá đất ở điều chỉnh, bổ sung]]*0.7,0)</f>
        <v>#REF!</v>
      </c>
      <c r="J122" s="12" t="e">
        <f>[3]!Table3235[[#This Row],[Giá đất ở điều chỉnh, bổ sung]]/[3]!Table3235[[#This Row],[Mức giá theo Quyết định 46/2019/ QĐ-UBND]]</f>
        <v>#REF!</v>
      </c>
      <c r="K122" s="21"/>
      <c r="L122" s="23" t="e">
        <f>[3]!Table3235[[#This Row],[Giá đất ở điều chỉnh, bổ sung]]/[3]!Table3235[[#This Row],[Mức giá theo Quyết định 46/2019/ QĐ-UBND]]</f>
        <v>#REF!</v>
      </c>
      <c r="M122" s="24"/>
      <c r="N122" s="314"/>
    </row>
    <row r="123" spans="1:14" s="251" customFormat="1" ht="31" x14ac:dyDescent="0.35">
      <c r="A123" s="16">
        <v>32</v>
      </c>
      <c r="B123" s="16">
        <v>38</v>
      </c>
      <c r="C123" s="52" t="s">
        <v>207</v>
      </c>
      <c r="D123" s="53">
        <v>2700</v>
      </c>
      <c r="E123" s="11" t="e">
        <f>[3]!Table3235[[#This Row],[Mức giá theo Quyết định 46/2019/ QĐ-UBND]]*1.1</f>
        <v>#REF!</v>
      </c>
      <c r="F123" s="11" t="e">
        <f>[3]!Table3235[[#This Row],[Mức giá theo Quyết định 46/2019/ QĐ-UBND]]*1.3</f>
        <v>#REF!</v>
      </c>
      <c r="G123" s="19">
        <v>9450</v>
      </c>
      <c r="H123" s="20" t="e">
        <f>ROUND([3]!Table3235[[#This Row],[Mức giá theo Quyết định 46/2019/ QĐ-UBND]]*1.3,-2)</f>
        <v>#REF!</v>
      </c>
      <c r="I123" s="20" t="e">
        <f>ROUND([3]!Table3235[[#This Row],[Giá đất ở điều chỉnh, bổ sung]]*0.7,0)</f>
        <v>#REF!</v>
      </c>
      <c r="J123" s="12" t="e">
        <f>[3]!Table3235[[#This Row],[Giá đất ở điều chỉnh, bổ sung]]/[3]!Table3235[[#This Row],[Mức giá theo Quyết định 46/2019/ QĐ-UBND]]</f>
        <v>#REF!</v>
      </c>
      <c r="K123" s="21"/>
      <c r="L123" s="23" t="e">
        <f>[3]!Table3235[[#This Row],[Giá đất ở điều chỉnh, bổ sung]]/[3]!Table3235[[#This Row],[Mức giá theo Quyết định 46/2019/ QĐ-UBND]]</f>
        <v>#REF!</v>
      </c>
      <c r="M123" s="24" t="s">
        <v>208</v>
      </c>
      <c r="N123" s="314" t="s">
        <v>209</v>
      </c>
    </row>
    <row r="124" spans="1:14" s="251" customFormat="1" ht="31" x14ac:dyDescent="0.35">
      <c r="A124" s="16">
        <v>33</v>
      </c>
      <c r="B124" s="16">
        <v>39</v>
      </c>
      <c r="C124" s="17" t="s">
        <v>210</v>
      </c>
      <c r="D124" s="18">
        <v>2200</v>
      </c>
      <c r="E124" s="11" t="e">
        <f>[3]!Table3235[[#This Row],[Mức giá theo Quyết định 46/2019/ QĐ-UBND]]*1.1</f>
        <v>#REF!</v>
      </c>
      <c r="F124" s="11" t="e">
        <f>[3]!Table3235[[#This Row],[Mức giá theo Quyết định 46/2019/ QĐ-UBND]]*1.3</f>
        <v>#REF!</v>
      </c>
      <c r="G124" s="19">
        <v>7700</v>
      </c>
      <c r="H124" s="20" t="e">
        <f>ROUND([3]!Table3235[[#This Row],[Mức giá theo Quyết định 46/2019/ QĐ-UBND]]*1.35,-2)</f>
        <v>#REF!</v>
      </c>
      <c r="I124" s="20" t="e">
        <f>ROUND([3]!Table3235[[#This Row],[Giá đất ở điều chỉnh, bổ sung]]*0.7,0)</f>
        <v>#REF!</v>
      </c>
      <c r="J124" s="12" t="e">
        <f>[3]!Table3235[[#This Row],[Giá đất ở điều chỉnh, bổ sung]]/[3]!Table3235[[#This Row],[Mức giá theo Quyết định 46/2019/ QĐ-UBND]]</f>
        <v>#REF!</v>
      </c>
      <c r="K124" s="31" t="s">
        <v>91</v>
      </c>
      <c r="L124" s="32" t="e">
        <f>[3]!Table3235[[#This Row],[Giá đất ở điều chỉnh, bổ sung]]/[3]!Table3235[[#This Row],[Mức giá theo Quyết định 46/2019/ QĐ-UBND]]</f>
        <v>#REF!</v>
      </c>
      <c r="M124" s="24"/>
      <c r="N124" s="314"/>
    </row>
    <row r="125" spans="1:14" s="251" customFormat="1" ht="31" x14ac:dyDescent="0.35">
      <c r="A125" s="16">
        <v>34</v>
      </c>
      <c r="B125" s="16">
        <v>40</v>
      </c>
      <c r="C125" s="17" t="s">
        <v>211</v>
      </c>
      <c r="D125" s="18">
        <v>1800</v>
      </c>
      <c r="E125" s="11" t="e">
        <f>[3]!Table3235[[#This Row],[Mức giá theo Quyết định 46/2019/ QĐ-UBND]]*1.1</f>
        <v>#REF!</v>
      </c>
      <c r="F125" s="11" t="e">
        <f>[3]!Table3235[[#This Row],[Mức giá theo Quyết định 46/2019/ QĐ-UBND]]*1.3</f>
        <v>#REF!</v>
      </c>
      <c r="G125" s="19">
        <v>6300</v>
      </c>
      <c r="H125" s="20" t="e">
        <f>ROUND([3]!Table3235[[#This Row],[Mức giá theo Quyết định 46/2019/ QĐ-UBND]]*1.3,-2)</f>
        <v>#REF!</v>
      </c>
      <c r="I125" s="20" t="e">
        <f>ROUND([3]!Table3235[[#This Row],[Giá đất ở điều chỉnh, bổ sung]]*0.7,0)</f>
        <v>#REF!</v>
      </c>
      <c r="J125" s="12" t="e">
        <f>[3]!Table3235[[#This Row],[Giá đất ở điều chỉnh, bổ sung]]/[3]!Table3235[[#This Row],[Mức giá theo Quyết định 46/2019/ QĐ-UBND]]</f>
        <v>#REF!</v>
      </c>
      <c r="K125" s="21"/>
      <c r="L125" s="23" t="e">
        <f>[3]!Table3235[[#This Row],[Giá đất ở điều chỉnh, bổ sung]]/[3]!Table3235[[#This Row],[Mức giá theo Quyết định 46/2019/ QĐ-UBND]]</f>
        <v>#REF!</v>
      </c>
      <c r="M125" s="24"/>
      <c r="N125" s="314"/>
    </row>
    <row r="126" spans="1:14" s="251" customFormat="1" x14ac:dyDescent="0.35">
      <c r="A126" s="16">
        <v>35</v>
      </c>
      <c r="B126" s="16">
        <v>41</v>
      </c>
      <c r="C126" s="17" t="s">
        <v>212</v>
      </c>
      <c r="D126" s="18"/>
      <c r="E126" s="11" t="e">
        <f>[3]!Table3235[[#This Row],[Mức giá theo Quyết định 46/2019/ QĐ-UBND]]*1.1</f>
        <v>#REF!</v>
      </c>
      <c r="F126" s="11"/>
      <c r="G126" s="19"/>
      <c r="H126" s="20"/>
      <c r="I126" s="20"/>
      <c r="J126" s="12"/>
      <c r="K126" s="21"/>
      <c r="L126" s="23"/>
      <c r="M126" s="24"/>
      <c r="N126" s="314"/>
    </row>
    <row r="127" spans="1:14" s="251" customFormat="1" x14ac:dyDescent="0.35">
      <c r="A127" s="16" t="s">
        <v>213</v>
      </c>
      <c r="B127" s="16" t="s">
        <v>214</v>
      </c>
      <c r="C127" s="17" t="s">
        <v>68</v>
      </c>
      <c r="D127" s="18">
        <v>3000</v>
      </c>
      <c r="E127" s="11" t="e">
        <f>[3]!Table3235[[#This Row],[Mức giá theo Quyết định 46/2019/ QĐ-UBND]]*1.1</f>
        <v>#REF!</v>
      </c>
      <c r="F127" s="11" t="e">
        <f>[3]!Table3235[[#This Row],[Mức giá theo Quyết định 46/2019/ QĐ-UBND]]*1.3</f>
        <v>#REF!</v>
      </c>
      <c r="G127" s="19">
        <v>10500</v>
      </c>
      <c r="H127" s="20" t="e">
        <f>ROUND([3]!Table3235[[#This Row],[Mức giá theo Quyết định 46/2019/ QĐ-UBND]]*1.3,-2)</f>
        <v>#REF!</v>
      </c>
      <c r="I127" s="20" t="e">
        <f>ROUND([3]!Table3235[[#This Row],[Giá đất ở điều chỉnh, bổ sung]]*0.7,0)</f>
        <v>#REF!</v>
      </c>
      <c r="J127" s="12" t="e">
        <f>[3]!Table3235[[#This Row],[Giá đất ở điều chỉnh, bổ sung]]/[3]!Table3235[[#This Row],[Mức giá theo Quyết định 46/2019/ QĐ-UBND]]</f>
        <v>#REF!</v>
      </c>
      <c r="K127" s="21"/>
      <c r="L127" s="23" t="e">
        <f>[3]!Table3235[[#This Row],[Giá đất ở điều chỉnh, bổ sung]]/[3]!Table3235[[#This Row],[Mức giá theo Quyết định 46/2019/ QĐ-UBND]]</f>
        <v>#REF!</v>
      </c>
      <c r="M127" s="24"/>
      <c r="N127" s="314"/>
    </row>
    <row r="128" spans="1:14" s="251" customFormat="1" x14ac:dyDescent="0.35">
      <c r="A128" s="16" t="s">
        <v>215</v>
      </c>
      <c r="B128" s="16" t="s">
        <v>216</v>
      </c>
      <c r="C128" s="17" t="s">
        <v>36</v>
      </c>
      <c r="D128" s="18">
        <v>2200</v>
      </c>
      <c r="E128" s="11" t="e">
        <f>[3]!Table3235[[#This Row],[Mức giá theo Quyết định 46/2019/ QĐ-UBND]]*1.1</f>
        <v>#REF!</v>
      </c>
      <c r="F128" s="11" t="e">
        <f>[3]!Table3235[[#This Row],[Mức giá theo Quyết định 46/2019/ QĐ-UBND]]*1.3</f>
        <v>#REF!</v>
      </c>
      <c r="G128" s="19">
        <v>7700</v>
      </c>
      <c r="H128" s="20" t="e">
        <f>ROUND([3]!Table3235[[#This Row],[Mức giá theo Quyết định 46/2019/ QĐ-UBND]]*1.3,-2)</f>
        <v>#REF!</v>
      </c>
      <c r="I128" s="20" t="e">
        <f>ROUND([3]!Table3235[[#This Row],[Giá đất ở điều chỉnh, bổ sung]]*0.7,0)</f>
        <v>#REF!</v>
      </c>
      <c r="J128" s="12" t="e">
        <f>[3]!Table3235[[#This Row],[Giá đất ở điều chỉnh, bổ sung]]/[3]!Table3235[[#This Row],[Mức giá theo Quyết định 46/2019/ QĐ-UBND]]</f>
        <v>#REF!</v>
      </c>
      <c r="K128" s="21"/>
      <c r="L128" s="23" t="e">
        <f>[3]!Table3235[[#This Row],[Giá đất ở điều chỉnh, bổ sung]]/[3]!Table3235[[#This Row],[Mức giá theo Quyết định 46/2019/ QĐ-UBND]]</f>
        <v>#REF!</v>
      </c>
      <c r="M128" s="24"/>
      <c r="N128" s="314"/>
    </row>
    <row r="129" spans="1:14" s="251" customFormat="1" x14ac:dyDescent="0.35">
      <c r="A129" s="16" t="s">
        <v>217</v>
      </c>
      <c r="B129" s="16" t="s">
        <v>218</v>
      </c>
      <c r="C129" s="17" t="s">
        <v>219</v>
      </c>
      <c r="D129" s="18">
        <v>1600</v>
      </c>
      <c r="E129" s="11" t="e">
        <f>[3]!Table3235[[#This Row],[Mức giá theo Quyết định 46/2019/ QĐ-UBND]]*1.1</f>
        <v>#REF!</v>
      </c>
      <c r="F129" s="11" t="e">
        <f>[3]!Table3235[[#This Row],[Mức giá theo Quyết định 46/2019/ QĐ-UBND]]*1.3</f>
        <v>#REF!</v>
      </c>
      <c r="G129" s="19">
        <v>5600</v>
      </c>
      <c r="H129" s="20" t="e">
        <f>ROUND([3]!Table3235[[#This Row],[Mức giá theo Quyết định 46/2019/ QĐ-UBND]]*1.3,-2)</f>
        <v>#REF!</v>
      </c>
      <c r="I129" s="20" t="e">
        <f>ROUND([3]!Table3235[[#This Row],[Giá đất ở điều chỉnh, bổ sung]]*0.7,0)</f>
        <v>#REF!</v>
      </c>
      <c r="J129" s="12" t="e">
        <f>[3]!Table3235[[#This Row],[Giá đất ở điều chỉnh, bổ sung]]/[3]!Table3235[[#This Row],[Mức giá theo Quyết định 46/2019/ QĐ-UBND]]</f>
        <v>#REF!</v>
      </c>
      <c r="K129" s="21"/>
      <c r="L129" s="23" t="e">
        <f>[3]!Table3235[[#This Row],[Giá đất ở điều chỉnh, bổ sung]]/[3]!Table3235[[#This Row],[Mức giá theo Quyết định 46/2019/ QĐ-UBND]]</f>
        <v>#REF!</v>
      </c>
      <c r="M129" s="24"/>
      <c r="N129" s="314"/>
    </row>
    <row r="130" spans="1:14" s="251" customFormat="1" x14ac:dyDescent="0.35">
      <c r="A130" s="16">
        <v>36</v>
      </c>
      <c r="B130" s="16">
        <v>42</v>
      </c>
      <c r="C130" s="17" t="s">
        <v>220</v>
      </c>
      <c r="D130" s="18"/>
      <c r="E130" s="11" t="e">
        <f>[3]!Table3235[[#This Row],[Mức giá theo Quyết định 46/2019/ QĐ-UBND]]*1.1</f>
        <v>#REF!</v>
      </c>
      <c r="F130" s="11"/>
      <c r="G130" s="19"/>
      <c r="H130" s="20"/>
      <c r="I130" s="20"/>
      <c r="J130" s="12"/>
      <c r="K130" s="21"/>
      <c r="L130" s="23"/>
      <c r="M130" s="24"/>
      <c r="N130" s="314"/>
    </row>
    <row r="131" spans="1:14" s="251" customFormat="1" x14ac:dyDescent="0.35">
      <c r="A131" s="16" t="s">
        <v>203</v>
      </c>
      <c r="B131" s="16" t="s">
        <v>221</v>
      </c>
      <c r="C131" s="17" t="s">
        <v>68</v>
      </c>
      <c r="D131" s="18">
        <v>1800</v>
      </c>
      <c r="E131" s="11" t="e">
        <f>[3]!Table3235[[#This Row],[Mức giá theo Quyết định 46/2019/ QĐ-UBND]]*1.1</f>
        <v>#REF!</v>
      </c>
      <c r="F131" s="11" t="e">
        <f>[3]!Table3235[[#This Row],[Mức giá theo Quyết định 46/2019/ QĐ-UBND]]*1.3</f>
        <v>#REF!</v>
      </c>
      <c r="G131" s="19">
        <v>6300</v>
      </c>
      <c r="H131" s="20" t="e">
        <f>ROUND([3]!Table3235[[#This Row],[Mức giá theo Quyết định 46/2019/ QĐ-UBND]]*1.3,-2)</f>
        <v>#REF!</v>
      </c>
      <c r="I131" s="20" t="e">
        <f>ROUND([3]!Table3235[[#This Row],[Giá đất ở điều chỉnh, bổ sung]]*0.7,0)</f>
        <v>#REF!</v>
      </c>
      <c r="J131" s="12" t="e">
        <f>[3]!Table3235[[#This Row],[Giá đất ở điều chỉnh, bổ sung]]/[3]!Table3235[[#This Row],[Mức giá theo Quyết định 46/2019/ QĐ-UBND]]</f>
        <v>#REF!</v>
      </c>
      <c r="K131" s="21"/>
      <c r="L131" s="23" t="e">
        <f>[3]!Table3235[[#This Row],[Giá đất ở điều chỉnh, bổ sung]]/[3]!Table3235[[#This Row],[Mức giá theo Quyết định 46/2019/ QĐ-UBND]]</f>
        <v>#REF!</v>
      </c>
      <c r="M131" s="24"/>
      <c r="N131" s="314"/>
    </row>
    <row r="132" spans="1:14" s="251" customFormat="1" x14ac:dyDescent="0.35">
      <c r="A132" s="16" t="s">
        <v>205</v>
      </c>
      <c r="B132" s="16" t="s">
        <v>222</v>
      </c>
      <c r="C132" s="17" t="s">
        <v>85</v>
      </c>
      <c r="D132" s="18">
        <v>1500</v>
      </c>
      <c r="E132" s="11" t="e">
        <f>[3]!Table3235[[#This Row],[Mức giá theo Quyết định 46/2019/ QĐ-UBND]]*1.1</f>
        <v>#REF!</v>
      </c>
      <c r="F132" s="11" t="e">
        <f>[3]!Table3235[[#This Row],[Mức giá theo Quyết định 46/2019/ QĐ-UBND]]*1.3</f>
        <v>#REF!</v>
      </c>
      <c r="G132" s="19">
        <v>5250</v>
      </c>
      <c r="H132" s="20" t="e">
        <f>ROUND([3]!Table3235[[#This Row],[Mức giá theo Quyết định 46/2019/ QĐ-UBND]]*1.3,-2)</f>
        <v>#REF!</v>
      </c>
      <c r="I132" s="20" t="e">
        <f>ROUND([3]!Table3235[[#This Row],[Giá đất ở điều chỉnh, bổ sung]]*0.7,0)</f>
        <v>#REF!</v>
      </c>
      <c r="J132" s="12" t="e">
        <f>[3]!Table3235[[#This Row],[Giá đất ở điều chỉnh, bổ sung]]/[3]!Table3235[[#This Row],[Mức giá theo Quyết định 46/2019/ QĐ-UBND]]</f>
        <v>#REF!</v>
      </c>
      <c r="K132" s="21"/>
      <c r="L132" s="23" t="e">
        <f>[3]!Table3235[[#This Row],[Giá đất ở điều chỉnh, bổ sung]]/[3]!Table3235[[#This Row],[Mức giá theo Quyết định 46/2019/ QĐ-UBND]]</f>
        <v>#REF!</v>
      </c>
      <c r="M132" s="24"/>
      <c r="N132" s="314"/>
    </row>
    <row r="133" spans="1:14" s="251" customFormat="1" ht="31" x14ac:dyDescent="0.35">
      <c r="A133" s="16">
        <v>37</v>
      </c>
      <c r="B133" s="16">
        <v>43</v>
      </c>
      <c r="C133" s="17" t="s">
        <v>223</v>
      </c>
      <c r="D133" s="18"/>
      <c r="E133" s="11" t="e">
        <f>[3]!Table3235[[#This Row],[Mức giá theo Quyết định 46/2019/ QĐ-UBND]]*1.1</f>
        <v>#REF!</v>
      </c>
      <c r="F133" s="11"/>
      <c r="G133" s="19"/>
      <c r="H133" s="20"/>
      <c r="I133" s="20"/>
      <c r="J133" s="12"/>
      <c r="K133" s="21"/>
      <c r="L133" s="23"/>
      <c r="M133" s="24"/>
      <c r="N133" s="314"/>
    </row>
    <row r="134" spans="1:14" s="251" customFormat="1" ht="31" x14ac:dyDescent="0.35">
      <c r="A134" s="16" t="s">
        <v>224</v>
      </c>
      <c r="B134" s="16" t="s">
        <v>225</v>
      </c>
      <c r="C134" s="17" t="s">
        <v>226</v>
      </c>
      <c r="D134" s="18">
        <v>3000</v>
      </c>
      <c r="E134" s="11" t="e">
        <f>[3]!Table3235[[#This Row],[Mức giá theo Quyết định 46/2019/ QĐ-UBND]]*1.1</f>
        <v>#REF!</v>
      </c>
      <c r="F134" s="11" t="e">
        <f>[3]!Table3235[[#This Row],[Mức giá theo Quyết định 46/2019/ QĐ-UBND]]*1.3</f>
        <v>#REF!</v>
      </c>
      <c r="G134" s="19">
        <v>10500</v>
      </c>
      <c r="H134" s="20" t="e">
        <f>ROUND([3]!Table3235[[#This Row],[Mức giá theo Quyết định 46/2019/ QĐ-UBND]]*1.3,-2)</f>
        <v>#REF!</v>
      </c>
      <c r="I134" s="20" t="e">
        <f>ROUND([3]!Table3235[[#This Row],[Giá đất ở điều chỉnh, bổ sung]]*0.7,0)</f>
        <v>#REF!</v>
      </c>
      <c r="J134" s="12" t="e">
        <f>[3]!Table3235[[#This Row],[Giá đất ở điều chỉnh, bổ sung]]/[3]!Table3235[[#This Row],[Mức giá theo Quyết định 46/2019/ QĐ-UBND]]</f>
        <v>#REF!</v>
      </c>
      <c r="K134" s="21"/>
      <c r="L134" s="23" t="e">
        <f>[3]!Table3235[[#This Row],[Giá đất ở điều chỉnh, bổ sung]]/[3]!Table3235[[#This Row],[Mức giá theo Quyết định 46/2019/ QĐ-UBND]]</f>
        <v>#REF!</v>
      </c>
      <c r="M134" s="24"/>
      <c r="N134" s="314"/>
    </row>
    <row r="135" spans="1:14" s="251" customFormat="1" ht="31" x14ac:dyDescent="0.35">
      <c r="A135" s="16" t="s">
        <v>227</v>
      </c>
      <c r="B135" s="16" t="s">
        <v>228</v>
      </c>
      <c r="C135" s="17" t="s">
        <v>229</v>
      </c>
      <c r="D135" s="18">
        <v>2400</v>
      </c>
      <c r="E135" s="11" t="e">
        <f>[3]!Table3235[[#This Row],[Mức giá theo Quyết định 46/2019/ QĐ-UBND]]*1.1</f>
        <v>#REF!</v>
      </c>
      <c r="F135" s="11" t="e">
        <f>[3]!Table3235[[#This Row],[Mức giá theo Quyết định 46/2019/ QĐ-UBND]]*1.3</f>
        <v>#REF!</v>
      </c>
      <c r="G135" s="19">
        <v>8400</v>
      </c>
      <c r="H135" s="20" t="e">
        <f>ROUND([3]!Table3235[[#This Row],[Mức giá theo Quyết định 46/2019/ QĐ-UBND]]*1.3,-2)</f>
        <v>#REF!</v>
      </c>
      <c r="I135" s="20" t="e">
        <f>ROUND([3]!Table3235[[#This Row],[Giá đất ở điều chỉnh, bổ sung]]*0.7,0)</f>
        <v>#REF!</v>
      </c>
      <c r="J135" s="12" t="e">
        <f>[3]!Table3235[[#This Row],[Giá đất ở điều chỉnh, bổ sung]]/[3]!Table3235[[#This Row],[Mức giá theo Quyết định 46/2019/ QĐ-UBND]]</f>
        <v>#REF!</v>
      </c>
      <c r="K135" s="21"/>
      <c r="L135" s="23" t="e">
        <f>[3]!Table3235[[#This Row],[Giá đất ở điều chỉnh, bổ sung]]/[3]!Table3235[[#This Row],[Mức giá theo Quyết định 46/2019/ QĐ-UBND]]</f>
        <v>#REF!</v>
      </c>
      <c r="M135" s="24"/>
      <c r="N135" s="314"/>
    </row>
    <row r="136" spans="1:14" s="251" customFormat="1" ht="31" x14ac:dyDescent="0.35">
      <c r="A136" s="16" t="s">
        <v>230</v>
      </c>
      <c r="B136" s="16" t="s">
        <v>231</v>
      </c>
      <c r="C136" s="17" t="s">
        <v>232</v>
      </c>
      <c r="D136" s="18"/>
      <c r="E136" s="11" t="e">
        <f>[3]!Table3235[[#This Row],[Mức giá theo Quyết định 46/2019/ QĐ-UBND]]*1.1</f>
        <v>#REF!</v>
      </c>
      <c r="F136" s="11"/>
      <c r="G136" s="19"/>
      <c r="H136" s="20"/>
      <c r="I136" s="20"/>
      <c r="J136" s="12"/>
      <c r="K136" s="21"/>
      <c r="L136" s="23"/>
      <c r="M136" s="24"/>
      <c r="N136" s="314"/>
    </row>
    <row r="137" spans="1:14" s="251" customFormat="1" ht="31" x14ac:dyDescent="0.35">
      <c r="A137" s="16" t="s">
        <v>233</v>
      </c>
      <c r="B137" s="16" t="s">
        <v>234</v>
      </c>
      <c r="C137" s="17" t="s">
        <v>235</v>
      </c>
      <c r="D137" s="18">
        <v>1800</v>
      </c>
      <c r="E137" s="11" t="e">
        <f>[3]!Table3235[[#This Row],[Mức giá theo Quyết định 46/2019/ QĐ-UBND]]*1.1</f>
        <v>#REF!</v>
      </c>
      <c r="F137" s="11" t="e">
        <f>[3]!Table3235[[#This Row],[Mức giá theo Quyết định 46/2019/ QĐ-UBND]]*1.3</f>
        <v>#REF!</v>
      </c>
      <c r="G137" s="19">
        <v>6300</v>
      </c>
      <c r="H137" s="20" t="e">
        <f>ROUND([3]!Table3235[[#This Row],[Mức giá theo Quyết định 46/2019/ QĐ-UBND]]*1.3,-2)</f>
        <v>#REF!</v>
      </c>
      <c r="I137" s="20" t="e">
        <f>ROUND([3]!Table3235[[#This Row],[Giá đất ở điều chỉnh, bổ sung]]*0.7,0)</f>
        <v>#REF!</v>
      </c>
      <c r="J137" s="12" t="e">
        <f>[3]!Table3235[[#This Row],[Giá đất ở điều chỉnh, bổ sung]]/[3]!Table3235[[#This Row],[Mức giá theo Quyết định 46/2019/ QĐ-UBND]]</f>
        <v>#REF!</v>
      </c>
      <c r="K137" s="21"/>
      <c r="L137" s="23" t="e">
        <f>[3]!Table3235[[#This Row],[Giá đất ở điều chỉnh, bổ sung]]/[3]!Table3235[[#This Row],[Mức giá theo Quyết định 46/2019/ QĐ-UBND]]</f>
        <v>#REF!</v>
      </c>
      <c r="M137" s="24"/>
      <c r="N137" s="314"/>
    </row>
    <row r="138" spans="1:14" s="251" customFormat="1" ht="31" x14ac:dyDescent="0.35">
      <c r="A138" s="16" t="s">
        <v>236</v>
      </c>
      <c r="B138" s="16" t="s">
        <v>237</v>
      </c>
      <c r="C138" s="17" t="s">
        <v>238</v>
      </c>
      <c r="D138" s="18">
        <v>1200</v>
      </c>
      <c r="E138" s="11" t="e">
        <f>[3]!Table3235[[#This Row],[Mức giá theo Quyết định 46/2019/ QĐ-UBND]]*1.1</f>
        <v>#REF!</v>
      </c>
      <c r="F138" s="11" t="e">
        <f>[3]!Table3235[[#This Row],[Mức giá theo Quyết định 46/2019/ QĐ-UBND]]*1.3</f>
        <v>#REF!</v>
      </c>
      <c r="G138" s="19">
        <v>4200</v>
      </c>
      <c r="H138" s="20" t="e">
        <f>ROUND([3]!Table3235[[#This Row],[Mức giá theo Quyết định 46/2019/ QĐ-UBND]]*1.3,-2)</f>
        <v>#REF!</v>
      </c>
      <c r="I138" s="20" t="e">
        <f>ROUND([3]!Table3235[[#This Row],[Giá đất ở điều chỉnh, bổ sung]]*0.7,0)</f>
        <v>#REF!</v>
      </c>
      <c r="J138" s="12" t="e">
        <f>[3]!Table3235[[#This Row],[Giá đất ở điều chỉnh, bổ sung]]/[3]!Table3235[[#This Row],[Mức giá theo Quyết định 46/2019/ QĐ-UBND]]</f>
        <v>#REF!</v>
      </c>
      <c r="K138" s="21"/>
      <c r="L138" s="23" t="e">
        <f>[3]!Table3235[[#This Row],[Giá đất ở điều chỉnh, bổ sung]]/[3]!Table3235[[#This Row],[Mức giá theo Quyết định 46/2019/ QĐ-UBND]]</f>
        <v>#REF!</v>
      </c>
      <c r="M138" s="24"/>
      <c r="N138" s="314"/>
    </row>
    <row r="139" spans="1:14" s="251" customFormat="1" ht="28" x14ac:dyDescent="0.35">
      <c r="A139" s="16"/>
      <c r="B139" s="16">
        <v>44</v>
      </c>
      <c r="C139" s="27" t="s">
        <v>239</v>
      </c>
      <c r="D139" s="28"/>
      <c r="E139" s="11" t="e">
        <f>[3]!Table3235[[#This Row],[Mức giá theo Quyết định 46/2019/ QĐ-UBND]]*1.1</f>
        <v>#REF!</v>
      </c>
      <c r="F139" s="11"/>
      <c r="G139" s="19">
        <v>4800</v>
      </c>
      <c r="H139" s="20" t="e">
        <f>H141</f>
        <v>#REF!</v>
      </c>
      <c r="I139" s="20" t="e">
        <f>ROUND([3]!Table3235[[#This Row],[Giá đất ở điều chỉnh, bổ sung]]*0.7,0)</f>
        <v>#REF!</v>
      </c>
      <c r="J139" s="12"/>
      <c r="K139" s="21"/>
      <c r="L139" s="23"/>
      <c r="M139" s="24" t="s">
        <v>240</v>
      </c>
      <c r="N139" s="314" t="s">
        <v>240</v>
      </c>
    </row>
    <row r="140" spans="1:14" s="251" customFormat="1" ht="31" x14ac:dyDescent="0.35">
      <c r="A140" s="16">
        <v>38</v>
      </c>
      <c r="B140" s="16">
        <v>45</v>
      </c>
      <c r="C140" s="17" t="s">
        <v>241</v>
      </c>
      <c r="D140" s="18"/>
      <c r="E140" s="11" t="e">
        <f>[3]!Table3235[[#This Row],[Mức giá theo Quyết định 46/2019/ QĐ-UBND]]*1.1</f>
        <v>#REF!</v>
      </c>
      <c r="F140" s="11"/>
      <c r="G140" s="19"/>
      <c r="H140" s="20"/>
      <c r="I140" s="20"/>
      <c r="J140" s="12"/>
      <c r="K140" s="21"/>
      <c r="L140" s="23"/>
      <c r="M140" s="24"/>
      <c r="N140" s="314"/>
    </row>
    <row r="141" spans="1:14" s="251" customFormat="1" x14ac:dyDescent="0.35">
      <c r="A141" s="16" t="s">
        <v>242</v>
      </c>
      <c r="B141" s="16" t="s">
        <v>243</v>
      </c>
      <c r="C141" s="17" t="s">
        <v>244</v>
      </c>
      <c r="D141" s="18">
        <v>1500</v>
      </c>
      <c r="E141" s="11" t="e">
        <f>[3]!Table3235[[#This Row],[Mức giá theo Quyết định 46/2019/ QĐ-UBND]]*1.1</f>
        <v>#REF!</v>
      </c>
      <c r="F141" s="11" t="e">
        <f>[3]!Table3235[[#This Row],[Mức giá theo Quyết định 46/2019/ QĐ-UBND]]*1.3</f>
        <v>#REF!</v>
      </c>
      <c r="G141" s="19">
        <v>5250</v>
      </c>
      <c r="H141" s="20" t="e">
        <f>ROUND([3]!Table3235[[#This Row],[Mức giá theo Quyết định 46/2019/ QĐ-UBND]]*1.3,-2)</f>
        <v>#REF!</v>
      </c>
      <c r="I141" s="20" t="e">
        <f>ROUND([3]!Table3235[[#This Row],[Giá đất ở điều chỉnh, bổ sung]]*0.7,0)</f>
        <v>#REF!</v>
      </c>
      <c r="J141" s="12" t="e">
        <f>[3]!Table3235[[#This Row],[Giá đất ở điều chỉnh, bổ sung]]/[3]!Table3235[[#This Row],[Mức giá theo Quyết định 46/2019/ QĐ-UBND]]</f>
        <v>#REF!</v>
      </c>
      <c r="K141" s="21"/>
      <c r="L141" s="23" t="e">
        <f>[3]!Table3235[[#This Row],[Giá đất ở điều chỉnh, bổ sung]]/[3]!Table3235[[#This Row],[Mức giá theo Quyết định 46/2019/ QĐ-UBND]]</f>
        <v>#REF!</v>
      </c>
      <c r="M141" s="24"/>
      <c r="N141" s="314"/>
    </row>
    <row r="142" spans="1:14" s="251" customFormat="1" x14ac:dyDescent="0.35">
      <c r="A142" s="16" t="s">
        <v>245</v>
      </c>
      <c r="B142" s="16" t="s">
        <v>246</v>
      </c>
      <c r="C142" s="17" t="s">
        <v>247</v>
      </c>
      <c r="D142" s="18">
        <v>1200</v>
      </c>
      <c r="E142" s="11" t="e">
        <f>[3]!Table3235[[#This Row],[Mức giá theo Quyết định 46/2019/ QĐ-UBND]]*1.1</f>
        <v>#REF!</v>
      </c>
      <c r="F142" s="11" t="e">
        <f>[3]!Table3235[[#This Row],[Mức giá theo Quyết định 46/2019/ QĐ-UBND]]*1.3</f>
        <v>#REF!</v>
      </c>
      <c r="G142" s="19">
        <v>4200</v>
      </c>
      <c r="H142" s="20" t="e">
        <f>ROUND([3]!Table3235[[#This Row],[Mức giá theo Quyết định 46/2019/ QĐ-UBND]]*1.3,-2)</f>
        <v>#REF!</v>
      </c>
      <c r="I142" s="20" t="e">
        <f>ROUND([3]!Table3235[[#This Row],[Giá đất ở điều chỉnh, bổ sung]]*0.7,0)</f>
        <v>#REF!</v>
      </c>
      <c r="J142" s="12" t="e">
        <f>[3]!Table3235[[#This Row],[Giá đất ở điều chỉnh, bổ sung]]/[3]!Table3235[[#This Row],[Mức giá theo Quyết định 46/2019/ QĐ-UBND]]</f>
        <v>#REF!</v>
      </c>
      <c r="K142" s="21"/>
      <c r="L142" s="23" t="e">
        <f>[3]!Table3235[[#This Row],[Giá đất ở điều chỉnh, bổ sung]]/[3]!Table3235[[#This Row],[Mức giá theo Quyết định 46/2019/ QĐ-UBND]]</f>
        <v>#REF!</v>
      </c>
      <c r="M142" s="24"/>
      <c r="N142" s="314"/>
    </row>
    <row r="143" spans="1:14" s="251" customFormat="1" ht="28" x14ac:dyDescent="0.35">
      <c r="A143" s="16"/>
      <c r="B143" s="16">
        <v>46</v>
      </c>
      <c r="C143" s="27" t="s">
        <v>248</v>
      </c>
      <c r="D143" s="28"/>
      <c r="E143" s="11" t="e">
        <f>[3]!Table3235[[#This Row],[Mức giá theo Quyết định 46/2019/ QĐ-UBND]]*1.1</f>
        <v>#REF!</v>
      </c>
      <c r="F143" s="11"/>
      <c r="G143" s="19"/>
      <c r="H143" s="20" t="e">
        <f>H141</f>
        <v>#REF!</v>
      </c>
      <c r="I143" s="20" t="e">
        <f>ROUND([3]!Table3235[[#This Row],[Giá đất ở điều chỉnh, bổ sung]]*0.7,0)</f>
        <v>#REF!</v>
      </c>
      <c r="J143" s="12"/>
      <c r="K143" s="21"/>
      <c r="L143" s="23"/>
      <c r="M143" s="24" t="s">
        <v>249</v>
      </c>
      <c r="N143" s="314" t="s">
        <v>249</v>
      </c>
    </row>
    <row r="144" spans="1:14" s="251" customFormat="1" ht="31" x14ac:dyDescent="0.35">
      <c r="A144" s="16">
        <v>39</v>
      </c>
      <c r="B144" s="16">
        <v>47</v>
      </c>
      <c r="C144" s="17" t="s">
        <v>250</v>
      </c>
      <c r="D144" s="18"/>
      <c r="E144" s="11" t="e">
        <f>[3]!Table3235[[#This Row],[Mức giá theo Quyết định 46/2019/ QĐ-UBND]]*1.1</f>
        <v>#REF!</v>
      </c>
      <c r="F144" s="11"/>
      <c r="G144" s="19"/>
      <c r="H144" s="20"/>
      <c r="I144" s="20"/>
      <c r="J144" s="12"/>
      <c r="K144" s="21"/>
      <c r="L144" s="23"/>
      <c r="M144" s="24"/>
      <c r="N144" s="314"/>
    </row>
    <row r="145" spans="1:14" s="251" customFormat="1" x14ac:dyDescent="0.35">
      <c r="A145" s="16" t="s">
        <v>251</v>
      </c>
      <c r="B145" s="16" t="s">
        <v>252</v>
      </c>
      <c r="C145" s="17" t="s">
        <v>68</v>
      </c>
      <c r="D145" s="18">
        <v>1800</v>
      </c>
      <c r="E145" s="11" t="e">
        <f>[3]!Table3235[[#This Row],[Mức giá theo Quyết định 46/2019/ QĐ-UBND]]*1.1</f>
        <v>#REF!</v>
      </c>
      <c r="F145" s="11" t="e">
        <f>[3]!Table3235[[#This Row],[Mức giá theo Quyết định 46/2019/ QĐ-UBND]]*1.3</f>
        <v>#REF!</v>
      </c>
      <c r="G145" s="19">
        <v>6300</v>
      </c>
      <c r="H145" s="20" t="e">
        <f>ROUND([3]!Table3235[[#This Row],[Mức giá theo Quyết định 46/2019/ QĐ-UBND]]*1.3,-2)</f>
        <v>#REF!</v>
      </c>
      <c r="I145" s="20" t="e">
        <f>ROUND([3]!Table3235[[#This Row],[Giá đất ở điều chỉnh, bổ sung]]*0.7,0)</f>
        <v>#REF!</v>
      </c>
      <c r="J145" s="12" t="e">
        <f>[3]!Table3235[[#This Row],[Giá đất ở điều chỉnh, bổ sung]]/[3]!Table3235[[#This Row],[Mức giá theo Quyết định 46/2019/ QĐ-UBND]]</f>
        <v>#REF!</v>
      </c>
      <c r="K145" s="21"/>
      <c r="L145" s="23" t="e">
        <f>[3]!Table3235[[#This Row],[Giá đất ở điều chỉnh, bổ sung]]/[3]!Table3235[[#This Row],[Mức giá theo Quyết định 46/2019/ QĐ-UBND]]</f>
        <v>#REF!</v>
      </c>
      <c r="M145" s="24"/>
      <c r="N145" s="314"/>
    </row>
    <row r="146" spans="1:14" s="251" customFormat="1" x14ac:dyDescent="0.35">
      <c r="A146" s="16" t="s">
        <v>253</v>
      </c>
      <c r="B146" s="16" t="s">
        <v>254</v>
      </c>
      <c r="C146" s="17" t="s">
        <v>255</v>
      </c>
      <c r="D146" s="18">
        <v>1200</v>
      </c>
      <c r="E146" s="11" t="e">
        <f>[3]!Table3235[[#This Row],[Mức giá theo Quyết định 46/2019/ QĐ-UBND]]*1.1</f>
        <v>#REF!</v>
      </c>
      <c r="F146" s="11" t="e">
        <f>[3]!Table3235[[#This Row],[Mức giá theo Quyết định 46/2019/ QĐ-UBND]]*1.3</f>
        <v>#REF!</v>
      </c>
      <c r="G146" s="19">
        <v>4200</v>
      </c>
      <c r="H146" s="20" t="e">
        <f>ROUND([3]!Table3235[[#This Row],[Mức giá theo Quyết định 46/2019/ QĐ-UBND]]*1.3,-2)</f>
        <v>#REF!</v>
      </c>
      <c r="I146" s="20" t="e">
        <f>ROUND([3]!Table3235[[#This Row],[Giá đất ở điều chỉnh, bổ sung]]*0.7,0)</f>
        <v>#REF!</v>
      </c>
      <c r="J146" s="12" t="e">
        <f>[3]!Table3235[[#This Row],[Giá đất ở điều chỉnh, bổ sung]]/[3]!Table3235[[#This Row],[Mức giá theo Quyết định 46/2019/ QĐ-UBND]]</f>
        <v>#REF!</v>
      </c>
      <c r="K146" s="21"/>
      <c r="L146" s="23" t="e">
        <f>[3]!Table3235[[#This Row],[Giá đất ở điều chỉnh, bổ sung]]/[3]!Table3235[[#This Row],[Mức giá theo Quyết định 46/2019/ QĐ-UBND]]</f>
        <v>#REF!</v>
      </c>
      <c r="M146" s="24"/>
      <c r="N146" s="314"/>
    </row>
    <row r="147" spans="1:14" s="251" customFormat="1" ht="46.5" x14ac:dyDescent="0.35">
      <c r="A147" s="16">
        <v>40</v>
      </c>
      <c r="B147" s="16">
        <v>48</v>
      </c>
      <c r="C147" s="17" t="s">
        <v>256</v>
      </c>
      <c r="D147" s="18">
        <v>2400</v>
      </c>
      <c r="E147" s="11" t="e">
        <f>[3]!Table3235[[#This Row],[Mức giá theo Quyết định 46/2019/ QĐ-UBND]]*1.1</f>
        <v>#REF!</v>
      </c>
      <c r="F147" s="11" t="e">
        <f>[3]!Table3235[[#This Row],[Mức giá theo Quyết định 46/2019/ QĐ-UBND]]*1.3</f>
        <v>#REF!</v>
      </c>
      <c r="G147" s="19">
        <v>8400</v>
      </c>
      <c r="H147" s="20" t="e">
        <f>ROUND([3]!Table3235[[#This Row],[Mức giá theo Quyết định 46/2019/ QĐ-UBND]]*1.3,-2)</f>
        <v>#REF!</v>
      </c>
      <c r="I147" s="20" t="e">
        <f>ROUND([3]!Table3235[[#This Row],[Giá đất ở điều chỉnh, bổ sung]]*0.7,0)</f>
        <v>#REF!</v>
      </c>
      <c r="J147" s="12" t="e">
        <f>[3]!Table3235[[#This Row],[Giá đất ở điều chỉnh, bổ sung]]/[3]!Table3235[[#This Row],[Mức giá theo Quyết định 46/2019/ QĐ-UBND]]</f>
        <v>#REF!</v>
      </c>
      <c r="K147" s="21"/>
      <c r="L147" s="23" t="e">
        <f>[3]!Table3235[[#This Row],[Giá đất ở điều chỉnh, bổ sung]]/[3]!Table3235[[#This Row],[Mức giá theo Quyết định 46/2019/ QĐ-UBND]]</f>
        <v>#REF!</v>
      </c>
      <c r="M147" s="24" t="s">
        <v>257</v>
      </c>
      <c r="N147" s="314" t="s">
        <v>258</v>
      </c>
    </row>
    <row r="148" spans="1:14" s="251" customFormat="1" ht="31" x14ac:dyDescent="0.35">
      <c r="A148" s="16">
        <v>41</v>
      </c>
      <c r="B148" s="16">
        <v>49</v>
      </c>
      <c r="C148" s="17" t="s">
        <v>259</v>
      </c>
      <c r="D148" s="18">
        <v>4800</v>
      </c>
      <c r="E148" s="11" t="e">
        <f>[3]!Table3235[[#This Row],[Mức giá theo Quyết định 46/2019/ QĐ-UBND]]*1.1</f>
        <v>#REF!</v>
      </c>
      <c r="F148" s="11" t="e">
        <f>[3]!Table3235[[#This Row],[Mức giá theo Quyết định 46/2019/ QĐ-UBND]]*1.3</f>
        <v>#REF!</v>
      </c>
      <c r="G148" s="19">
        <v>16800</v>
      </c>
      <c r="H148" s="20" t="e">
        <f>ROUND([3]!Table3235[[#This Row],[Mức giá theo Quyết định 46/2019/ QĐ-UBND]]*1.3,-2)</f>
        <v>#REF!</v>
      </c>
      <c r="I148" s="20" t="e">
        <f>ROUND([3]!Table3235[[#This Row],[Giá đất ở điều chỉnh, bổ sung]]*0.7,0)</f>
        <v>#REF!</v>
      </c>
      <c r="J148" s="12" t="e">
        <f>[3]!Table3235[[#This Row],[Giá đất ở điều chỉnh, bổ sung]]/[3]!Table3235[[#This Row],[Mức giá theo Quyết định 46/2019/ QĐ-UBND]]</f>
        <v>#REF!</v>
      </c>
      <c r="K148" s="21"/>
      <c r="L148" s="23" t="e">
        <f>[3]!Table3235[[#This Row],[Giá đất ở điều chỉnh, bổ sung]]/[3]!Table3235[[#This Row],[Mức giá theo Quyết định 46/2019/ QĐ-UBND]]</f>
        <v>#REF!</v>
      </c>
      <c r="M148" s="24"/>
      <c r="N148" s="314"/>
    </row>
    <row r="149" spans="1:14" s="251" customFormat="1" ht="31" x14ac:dyDescent="0.35">
      <c r="A149" s="16">
        <v>42</v>
      </c>
      <c r="B149" s="16">
        <v>50</v>
      </c>
      <c r="C149" s="17" t="s">
        <v>260</v>
      </c>
      <c r="D149" s="18">
        <v>1800</v>
      </c>
      <c r="E149" s="11" t="e">
        <f>[3]!Table3235[[#This Row],[Mức giá theo Quyết định 46/2019/ QĐ-UBND]]*1.1</f>
        <v>#REF!</v>
      </c>
      <c r="F149" s="11" t="e">
        <f>[3]!Table3235[[#This Row],[Mức giá theo Quyết định 46/2019/ QĐ-UBND]]*1.3</f>
        <v>#REF!</v>
      </c>
      <c r="G149" s="19">
        <v>6300</v>
      </c>
      <c r="H149" s="20" t="e">
        <f>ROUND([3]!Table3235[[#This Row],[Mức giá theo Quyết định 46/2019/ QĐ-UBND]]*1.3,-2)</f>
        <v>#REF!</v>
      </c>
      <c r="I149" s="20" t="e">
        <f>ROUND([3]!Table3235[[#This Row],[Giá đất ở điều chỉnh, bổ sung]]*0.7,0)</f>
        <v>#REF!</v>
      </c>
      <c r="J149" s="12" t="e">
        <f>[3]!Table3235[[#This Row],[Giá đất ở điều chỉnh, bổ sung]]/[3]!Table3235[[#This Row],[Mức giá theo Quyết định 46/2019/ QĐ-UBND]]</f>
        <v>#REF!</v>
      </c>
      <c r="K149" s="21"/>
      <c r="L149" s="23" t="e">
        <f>[3]!Table3235[[#This Row],[Giá đất ở điều chỉnh, bổ sung]]/[3]!Table3235[[#This Row],[Mức giá theo Quyết định 46/2019/ QĐ-UBND]]</f>
        <v>#REF!</v>
      </c>
      <c r="M149" s="24"/>
      <c r="N149" s="314"/>
    </row>
    <row r="150" spans="1:14" s="251" customFormat="1" ht="28" x14ac:dyDescent="0.35">
      <c r="A150" s="16">
        <v>43</v>
      </c>
      <c r="B150" s="16">
        <v>51</v>
      </c>
      <c r="C150" s="52" t="s">
        <v>261</v>
      </c>
      <c r="D150" s="53">
        <v>1800</v>
      </c>
      <c r="E150" s="11" t="e">
        <f>[3]!Table3235[[#This Row],[Mức giá theo Quyết định 46/2019/ QĐ-UBND]]*1.1</f>
        <v>#REF!</v>
      </c>
      <c r="F150" s="11" t="e">
        <f>[3]!Table3235[[#This Row],[Mức giá theo Quyết định 46/2019/ QĐ-UBND]]*1.3</f>
        <v>#REF!</v>
      </c>
      <c r="G150" s="19"/>
      <c r="H150" s="20" t="e">
        <f>ROUND([3]!Table3235[[#This Row],[Mức giá theo Quyết định 46/2019/ QĐ-UBND]]*1.3,-2)</f>
        <v>#REF!</v>
      </c>
      <c r="I150" s="20" t="e">
        <f>ROUND([3]!Table3235[[#This Row],[Giá đất ở điều chỉnh, bổ sung]]*0.7,0)</f>
        <v>#REF!</v>
      </c>
      <c r="J150" s="12" t="e">
        <f>[3]!Table3235[[#This Row],[Giá đất ở điều chỉnh, bổ sung]]/[3]!Table3235[[#This Row],[Mức giá theo Quyết định 46/2019/ QĐ-UBND]]</f>
        <v>#REF!</v>
      </c>
      <c r="K150" s="21"/>
      <c r="L150" s="23" t="e">
        <f>[3]!Table3235[[#This Row],[Giá đất ở điều chỉnh, bổ sung]]/[3]!Table3235[[#This Row],[Mức giá theo Quyết định 46/2019/ QĐ-UBND]]</f>
        <v>#REF!</v>
      </c>
      <c r="M150" s="24" t="s">
        <v>5405</v>
      </c>
      <c r="N150" s="314" t="s">
        <v>5405</v>
      </c>
    </row>
    <row r="151" spans="1:14" s="251" customFormat="1" ht="31" x14ac:dyDescent="0.35">
      <c r="A151" s="16">
        <v>43.1</v>
      </c>
      <c r="B151" s="16" t="s">
        <v>262</v>
      </c>
      <c r="C151" s="17" t="s">
        <v>263</v>
      </c>
      <c r="D151" s="18">
        <v>2400</v>
      </c>
      <c r="E151" s="11" t="e">
        <f>[3]!Table3235[[#This Row],[Mức giá theo Quyết định 46/2019/ QĐ-UBND]]*1.1</f>
        <v>#REF!</v>
      </c>
      <c r="F151" s="11" t="e">
        <f>[3]!Table3235[[#This Row],[Mức giá theo Quyết định 46/2019/ QĐ-UBND]]*1.3</f>
        <v>#REF!</v>
      </c>
      <c r="G151" s="19">
        <v>8400</v>
      </c>
      <c r="H151" s="20" t="e">
        <f>ROUND([3]!Table3235[[#This Row],[Mức giá theo Quyết định 46/2019/ QĐ-UBND]]*1.35,-2)</f>
        <v>#REF!</v>
      </c>
      <c r="I151" s="20" t="e">
        <f>ROUND([3]!Table3235[[#This Row],[Giá đất ở điều chỉnh, bổ sung]]*0.7,0)</f>
        <v>#REF!</v>
      </c>
      <c r="J151" s="12" t="e">
        <f>[3]!Table3235[[#This Row],[Giá đất ở điều chỉnh, bổ sung]]/[3]!Table3235[[#This Row],[Mức giá theo Quyết định 46/2019/ QĐ-UBND]]</f>
        <v>#REF!</v>
      </c>
      <c r="K151" s="31" t="s">
        <v>91</v>
      </c>
      <c r="L151" s="32" t="e">
        <f>[3]!Table3235[[#This Row],[Giá đất ở điều chỉnh, bổ sung]]/[3]!Table3235[[#This Row],[Mức giá theo Quyết định 46/2019/ QĐ-UBND]]</f>
        <v>#REF!</v>
      </c>
      <c r="M151" s="24"/>
      <c r="N151" s="314"/>
    </row>
    <row r="152" spans="1:14" s="251" customFormat="1" x14ac:dyDescent="0.35">
      <c r="A152" s="16" t="s">
        <v>228</v>
      </c>
      <c r="B152" s="16" t="s">
        <v>264</v>
      </c>
      <c r="C152" s="17" t="s">
        <v>265</v>
      </c>
      <c r="D152" s="18">
        <v>1500</v>
      </c>
      <c r="E152" s="11" t="e">
        <f>[3]!Table3235[[#This Row],[Mức giá theo Quyết định 46/2019/ QĐ-UBND]]*1.1</f>
        <v>#REF!</v>
      </c>
      <c r="F152" s="11" t="e">
        <f>[3]!Table3235[[#This Row],[Mức giá theo Quyết định 46/2019/ QĐ-UBND]]*1.3</f>
        <v>#REF!</v>
      </c>
      <c r="G152" s="19">
        <v>5250</v>
      </c>
      <c r="H152" s="20" t="e">
        <f>ROUND([3]!Table3235[[#This Row],[Mức giá theo Quyết định 46/2019/ QĐ-UBND]]*1.3,-2)</f>
        <v>#REF!</v>
      </c>
      <c r="I152" s="20" t="e">
        <f>ROUND([3]!Table3235[[#This Row],[Giá đất ở điều chỉnh, bổ sung]]*0.7,0)</f>
        <v>#REF!</v>
      </c>
      <c r="J152" s="12" t="e">
        <f>[3]!Table3235[[#This Row],[Giá đất ở điều chỉnh, bổ sung]]/[3]!Table3235[[#This Row],[Mức giá theo Quyết định 46/2019/ QĐ-UBND]]</f>
        <v>#REF!</v>
      </c>
      <c r="K152" s="21"/>
      <c r="L152" s="23" t="e">
        <f>[3]!Table3235[[#This Row],[Giá đất ở điều chỉnh, bổ sung]]/[3]!Table3235[[#This Row],[Mức giá theo Quyết định 46/2019/ QĐ-UBND]]</f>
        <v>#REF!</v>
      </c>
      <c r="M152" s="24"/>
      <c r="N152" s="314"/>
    </row>
    <row r="153" spans="1:14" s="251" customFormat="1" ht="46.5" x14ac:dyDescent="0.35">
      <c r="A153" s="16">
        <v>44</v>
      </c>
      <c r="B153" s="16">
        <v>52</v>
      </c>
      <c r="C153" s="17" t="s">
        <v>266</v>
      </c>
      <c r="D153" s="18">
        <v>3600</v>
      </c>
      <c r="E153" s="11" t="e">
        <f>[3]!Table3235[[#This Row],[Mức giá theo Quyết định 46/2019/ QĐ-UBND]]*1.1</f>
        <v>#REF!</v>
      </c>
      <c r="F153" s="11" t="e">
        <f>[3]!Table3235[[#This Row],[Mức giá theo Quyết định 46/2019/ QĐ-UBND]]*1.3</f>
        <v>#REF!</v>
      </c>
      <c r="G153" s="19">
        <v>12600</v>
      </c>
      <c r="H153" s="20" t="e">
        <f>ROUND([3]!Table3235[[#This Row],[Mức giá theo Quyết định 46/2019/ QĐ-UBND]]*1.3,-2)</f>
        <v>#REF!</v>
      </c>
      <c r="I153" s="20" t="e">
        <f>ROUND([3]!Table3235[[#This Row],[Giá đất ở điều chỉnh, bổ sung]]*0.7,0)</f>
        <v>#REF!</v>
      </c>
      <c r="J153" s="12" t="e">
        <f>[3]!Table3235[[#This Row],[Giá đất ở điều chỉnh, bổ sung]]/[3]!Table3235[[#This Row],[Mức giá theo Quyết định 46/2019/ QĐ-UBND]]</f>
        <v>#REF!</v>
      </c>
      <c r="K153" s="21"/>
      <c r="L153" s="23" t="e">
        <f>[3]!Table3235[[#This Row],[Giá đất ở điều chỉnh, bổ sung]]/[3]!Table3235[[#This Row],[Mức giá theo Quyết định 46/2019/ QĐ-UBND]]</f>
        <v>#REF!</v>
      </c>
      <c r="M153" s="24"/>
      <c r="N153" s="314"/>
    </row>
    <row r="154" spans="1:14" s="251" customFormat="1" ht="31" x14ac:dyDescent="0.35">
      <c r="A154" s="16">
        <v>45</v>
      </c>
      <c r="B154" s="16">
        <v>53</v>
      </c>
      <c r="C154" s="17" t="s">
        <v>267</v>
      </c>
      <c r="D154" s="18">
        <v>3600</v>
      </c>
      <c r="E154" s="11" t="e">
        <f>[3]!Table3235[[#This Row],[Mức giá theo Quyết định 46/2019/ QĐ-UBND]]*1.1</f>
        <v>#REF!</v>
      </c>
      <c r="F154" s="11" t="e">
        <f>[3]!Table3235[[#This Row],[Mức giá theo Quyết định 46/2019/ QĐ-UBND]]*1.3</f>
        <v>#REF!</v>
      </c>
      <c r="G154" s="19">
        <v>12600</v>
      </c>
      <c r="H154" s="20" t="e">
        <f>ROUND([3]!Table3235[[#This Row],[Mức giá theo Quyết định 46/2019/ QĐ-UBND]]*1.3,-2)</f>
        <v>#REF!</v>
      </c>
      <c r="I154" s="20" t="e">
        <f>ROUND([3]!Table3235[[#This Row],[Giá đất ở điều chỉnh, bổ sung]]*0.7,0)</f>
        <v>#REF!</v>
      </c>
      <c r="J154" s="12" t="e">
        <f>[3]!Table3235[[#This Row],[Giá đất ở điều chỉnh, bổ sung]]/[3]!Table3235[[#This Row],[Mức giá theo Quyết định 46/2019/ QĐ-UBND]]</f>
        <v>#REF!</v>
      </c>
      <c r="K154" s="21"/>
      <c r="L154" s="23" t="e">
        <f>[3]!Table3235[[#This Row],[Giá đất ở điều chỉnh, bổ sung]]/[3]!Table3235[[#This Row],[Mức giá theo Quyết định 46/2019/ QĐ-UBND]]</f>
        <v>#REF!</v>
      </c>
      <c r="M154" s="24"/>
      <c r="N154" s="314"/>
    </row>
    <row r="155" spans="1:14" s="251" customFormat="1" ht="31" x14ac:dyDescent="0.35">
      <c r="A155" s="16">
        <v>46</v>
      </c>
      <c r="B155" s="16">
        <v>54</v>
      </c>
      <c r="C155" s="17" t="s">
        <v>268</v>
      </c>
      <c r="D155" s="18">
        <v>4800</v>
      </c>
      <c r="E155" s="11" t="e">
        <f>[3]!Table3235[[#This Row],[Mức giá theo Quyết định 46/2019/ QĐ-UBND]]*1.1</f>
        <v>#REF!</v>
      </c>
      <c r="F155" s="11" t="e">
        <f>[3]!Table3235[[#This Row],[Mức giá theo Quyết định 46/2019/ QĐ-UBND]]*1.3</f>
        <v>#REF!</v>
      </c>
      <c r="G155" s="19">
        <v>16800</v>
      </c>
      <c r="H155" s="20" t="e">
        <f>ROUND([3]!Table3235[[#This Row],[Mức giá theo Quyết định 46/2019/ QĐ-UBND]]*1.3,-2)</f>
        <v>#REF!</v>
      </c>
      <c r="I155" s="20" t="e">
        <f>ROUND([3]!Table3235[[#This Row],[Giá đất ở điều chỉnh, bổ sung]]*0.7,0)</f>
        <v>#REF!</v>
      </c>
      <c r="J155" s="12" t="e">
        <f>[3]!Table3235[[#This Row],[Giá đất ở điều chỉnh, bổ sung]]/[3]!Table3235[[#This Row],[Mức giá theo Quyết định 46/2019/ QĐ-UBND]]</f>
        <v>#REF!</v>
      </c>
      <c r="K155" s="21"/>
      <c r="L155" s="23" t="e">
        <f>[3]!Table3235[[#This Row],[Giá đất ở điều chỉnh, bổ sung]]/[3]!Table3235[[#This Row],[Mức giá theo Quyết định 46/2019/ QĐ-UBND]]</f>
        <v>#REF!</v>
      </c>
      <c r="M155" s="24"/>
      <c r="N155" s="314"/>
    </row>
    <row r="156" spans="1:14" s="251" customFormat="1" x14ac:dyDescent="0.35">
      <c r="A156" s="16">
        <v>47</v>
      </c>
      <c r="B156" s="16">
        <v>55</v>
      </c>
      <c r="C156" s="17" t="s">
        <v>269</v>
      </c>
      <c r="D156" s="18"/>
      <c r="E156" s="11" t="e">
        <f>[3]!Table3235[[#This Row],[Mức giá theo Quyết định 46/2019/ QĐ-UBND]]*1.1</f>
        <v>#REF!</v>
      </c>
      <c r="F156" s="11"/>
      <c r="G156" s="19"/>
      <c r="H156" s="20"/>
      <c r="I156" s="20"/>
      <c r="J156" s="12"/>
      <c r="K156" s="21"/>
      <c r="L156" s="23"/>
      <c r="M156" s="24"/>
      <c r="N156" s="314"/>
    </row>
    <row r="157" spans="1:14" s="251" customFormat="1" x14ac:dyDescent="0.35">
      <c r="A157" s="16" t="s">
        <v>252</v>
      </c>
      <c r="B157" s="16" t="s">
        <v>270</v>
      </c>
      <c r="C157" s="17" t="s">
        <v>68</v>
      </c>
      <c r="D157" s="18">
        <v>4800</v>
      </c>
      <c r="E157" s="11" t="e">
        <f>[3]!Table3235[[#This Row],[Mức giá theo Quyết định 46/2019/ QĐ-UBND]]*1.1</f>
        <v>#REF!</v>
      </c>
      <c r="F157" s="11" t="e">
        <f>[3]!Table3235[[#This Row],[Mức giá theo Quyết định 46/2019/ QĐ-UBND]]*1.3</f>
        <v>#REF!</v>
      </c>
      <c r="G157" s="19">
        <v>16800</v>
      </c>
      <c r="H157" s="20" t="e">
        <f>ROUND([3]!Table3235[[#This Row],[Mức giá theo Quyết định 46/2019/ QĐ-UBND]]*1.3,-2)</f>
        <v>#REF!</v>
      </c>
      <c r="I157" s="20" t="e">
        <f>ROUND([3]!Table3235[[#This Row],[Giá đất ở điều chỉnh, bổ sung]]*0.7,0)</f>
        <v>#REF!</v>
      </c>
      <c r="J157" s="12" t="e">
        <f>[3]!Table3235[[#This Row],[Giá đất ở điều chỉnh, bổ sung]]/[3]!Table3235[[#This Row],[Mức giá theo Quyết định 46/2019/ QĐ-UBND]]</f>
        <v>#REF!</v>
      </c>
      <c r="K157" s="21"/>
      <c r="L157" s="23" t="e">
        <f>[3]!Table3235[[#This Row],[Giá đất ở điều chỉnh, bổ sung]]/[3]!Table3235[[#This Row],[Mức giá theo Quyết định 46/2019/ QĐ-UBND]]</f>
        <v>#REF!</v>
      </c>
      <c r="M157" s="24"/>
      <c r="N157" s="314"/>
    </row>
    <row r="158" spans="1:14" s="251" customFormat="1" x14ac:dyDescent="0.35">
      <c r="A158" s="16" t="s">
        <v>254</v>
      </c>
      <c r="B158" s="16" t="s">
        <v>271</v>
      </c>
      <c r="C158" s="17" t="s">
        <v>272</v>
      </c>
      <c r="D158" s="18">
        <v>3600</v>
      </c>
      <c r="E158" s="11" t="e">
        <f>[3]!Table3235[[#This Row],[Mức giá theo Quyết định 46/2019/ QĐ-UBND]]*1.1</f>
        <v>#REF!</v>
      </c>
      <c r="F158" s="11" t="e">
        <f>[3]!Table3235[[#This Row],[Mức giá theo Quyết định 46/2019/ QĐ-UBND]]*1.3</f>
        <v>#REF!</v>
      </c>
      <c r="G158" s="19">
        <v>12600</v>
      </c>
      <c r="H158" s="20" t="e">
        <f>ROUND([3]!Table3235[[#This Row],[Mức giá theo Quyết định 46/2019/ QĐ-UBND]]*1.3,-2)</f>
        <v>#REF!</v>
      </c>
      <c r="I158" s="20" t="e">
        <f>ROUND([3]!Table3235[[#This Row],[Giá đất ở điều chỉnh, bổ sung]]*0.7,0)</f>
        <v>#REF!</v>
      </c>
      <c r="J158" s="12" t="e">
        <f>[3]!Table3235[[#This Row],[Giá đất ở điều chỉnh, bổ sung]]/[3]!Table3235[[#This Row],[Mức giá theo Quyết định 46/2019/ QĐ-UBND]]</f>
        <v>#REF!</v>
      </c>
      <c r="K158" s="21"/>
      <c r="L158" s="23" t="e">
        <f>[3]!Table3235[[#This Row],[Giá đất ở điều chỉnh, bổ sung]]/[3]!Table3235[[#This Row],[Mức giá theo Quyết định 46/2019/ QĐ-UBND]]</f>
        <v>#REF!</v>
      </c>
      <c r="M158" s="24"/>
      <c r="N158" s="314"/>
    </row>
    <row r="159" spans="1:14" s="251" customFormat="1" ht="46.5" x14ac:dyDescent="0.35">
      <c r="A159" s="16">
        <v>48</v>
      </c>
      <c r="B159" s="16">
        <v>56</v>
      </c>
      <c r="C159" s="17" t="s">
        <v>273</v>
      </c>
      <c r="D159" s="18">
        <v>4200</v>
      </c>
      <c r="E159" s="11" t="e">
        <f>[3]!Table3235[[#This Row],[Mức giá theo Quyết định 46/2019/ QĐ-UBND]]*1.1</f>
        <v>#REF!</v>
      </c>
      <c r="F159" s="11" t="e">
        <f>[3]!Table3235[[#This Row],[Mức giá theo Quyết định 46/2019/ QĐ-UBND]]*1.3</f>
        <v>#REF!</v>
      </c>
      <c r="G159" s="19">
        <v>14700</v>
      </c>
      <c r="H159" s="20" t="e">
        <f>ROUND([3]!Table3235[[#This Row],[Mức giá theo Quyết định 46/2019/ QĐ-UBND]]*1.3,-2)</f>
        <v>#REF!</v>
      </c>
      <c r="I159" s="20" t="e">
        <f>ROUND([3]!Table3235[[#This Row],[Giá đất ở điều chỉnh, bổ sung]]*0.7,0)</f>
        <v>#REF!</v>
      </c>
      <c r="J159" s="12" t="e">
        <f>[3]!Table3235[[#This Row],[Giá đất ở điều chỉnh, bổ sung]]/[3]!Table3235[[#This Row],[Mức giá theo Quyết định 46/2019/ QĐ-UBND]]</f>
        <v>#REF!</v>
      </c>
      <c r="K159" s="21"/>
      <c r="L159" s="23" t="e">
        <f>[3]!Table3235[[#This Row],[Giá đất ở điều chỉnh, bổ sung]]/[3]!Table3235[[#This Row],[Mức giá theo Quyết định 46/2019/ QĐ-UBND]]</f>
        <v>#REF!</v>
      </c>
      <c r="M159" s="24"/>
      <c r="N159" s="314"/>
    </row>
    <row r="160" spans="1:14" s="251" customFormat="1" x14ac:dyDescent="0.35">
      <c r="A160" s="16">
        <v>49</v>
      </c>
      <c r="B160" s="16">
        <v>57</v>
      </c>
      <c r="C160" s="17" t="s">
        <v>274</v>
      </c>
      <c r="D160" s="18"/>
      <c r="E160" s="11" t="e">
        <f>[3]!Table3235[[#This Row],[Mức giá theo Quyết định 46/2019/ QĐ-UBND]]*1.1</f>
        <v>#REF!</v>
      </c>
      <c r="F160" s="11"/>
      <c r="G160" s="19"/>
      <c r="H160" s="20"/>
      <c r="I160" s="20"/>
      <c r="J160" s="12"/>
      <c r="K160" s="21"/>
      <c r="L160" s="23"/>
      <c r="M160" s="24"/>
      <c r="N160" s="314"/>
    </row>
    <row r="161" spans="1:14" s="251" customFormat="1" x14ac:dyDescent="0.35">
      <c r="A161" s="16" t="s">
        <v>275</v>
      </c>
      <c r="B161" s="16" t="s">
        <v>276</v>
      </c>
      <c r="C161" s="17" t="s">
        <v>68</v>
      </c>
      <c r="D161" s="18">
        <v>4800</v>
      </c>
      <c r="E161" s="11" t="e">
        <f>[3]!Table3235[[#This Row],[Mức giá theo Quyết định 46/2019/ QĐ-UBND]]*1.1</f>
        <v>#REF!</v>
      </c>
      <c r="F161" s="11" t="e">
        <f>[3]!Table3235[[#This Row],[Mức giá theo Quyết định 46/2019/ QĐ-UBND]]*1.3</f>
        <v>#REF!</v>
      </c>
      <c r="G161" s="19">
        <v>16800</v>
      </c>
      <c r="H161" s="20" t="e">
        <f>ROUND([3]!Table3235[[#This Row],[Mức giá theo Quyết định 46/2019/ QĐ-UBND]]*1.3,-2)</f>
        <v>#REF!</v>
      </c>
      <c r="I161" s="20" t="e">
        <f>ROUND([3]!Table3235[[#This Row],[Giá đất ở điều chỉnh, bổ sung]]*0.7,0)</f>
        <v>#REF!</v>
      </c>
      <c r="J161" s="12" t="e">
        <f>[3]!Table3235[[#This Row],[Giá đất ở điều chỉnh, bổ sung]]/[3]!Table3235[[#This Row],[Mức giá theo Quyết định 46/2019/ QĐ-UBND]]</f>
        <v>#REF!</v>
      </c>
      <c r="K161" s="21"/>
      <c r="L161" s="23" t="e">
        <f>[3]!Table3235[[#This Row],[Giá đất ở điều chỉnh, bổ sung]]/[3]!Table3235[[#This Row],[Mức giá theo Quyết định 46/2019/ QĐ-UBND]]</f>
        <v>#REF!</v>
      </c>
      <c r="M161" s="24"/>
      <c r="N161" s="314"/>
    </row>
    <row r="162" spans="1:14" s="251" customFormat="1" x14ac:dyDescent="0.35">
      <c r="A162" s="16" t="s">
        <v>277</v>
      </c>
      <c r="B162" s="16" t="s">
        <v>278</v>
      </c>
      <c r="C162" s="17" t="s">
        <v>279</v>
      </c>
      <c r="D162" s="18">
        <v>3000</v>
      </c>
      <c r="E162" s="11" t="e">
        <f>[3]!Table3235[[#This Row],[Mức giá theo Quyết định 46/2019/ QĐ-UBND]]*1.1</f>
        <v>#REF!</v>
      </c>
      <c r="F162" s="11" t="e">
        <f>[3]!Table3235[[#This Row],[Mức giá theo Quyết định 46/2019/ QĐ-UBND]]*1.3</f>
        <v>#REF!</v>
      </c>
      <c r="G162" s="19">
        <v>10500</v>
      </c>
      <c r="H162" s="20" t="e">
        <f>ROUND([3]!Table3235[[#This Row],[Mức giá theo Quyết định 46/2019/ QĐ-UBND]]*1.3,-2)</f>
        <v>#REF!</v>
      </c>
      <c r="I162" s="20" t="e">
        <f>ROUND([3]!Table3235[[#This Row],[Giá đất ở điều chỉnh, bổ sung]]*0.7,0)</f>
        <v>#REF!</v>
      </c>
      <c r="J162" s="12" t="e">
        <f>[3]!Table3235[[#This Row],[Giá đất ở điều chỉnh, bổ sung]]/[3]!Table3235[[#This Row],[Mức giá theo Quyết định 46/2019/ QĐ-UBND]]</f>
        <v>#REF!</v>
      </c>
      <c r="K162" s="21"/>
      <c r="L162" s="23" t="e">
        <f>[3]!Table3235[[#This Row],[Giá đất ở điều chỉnh, bổ sung]]/[3]!Table3235[[#This Row],[Mức giá theo Quyết định 46/2019/ QĐ-UBND]]</f>
        <v>#REF!</v>
      </c>
      <c r="M162" s="24"/>
      <c r="N162" s="314"/>
    </row>
    <row r="163" spans="1:14" s="251" customFormat="1" ht="31" x14ac:dyDescent="0.35">
      <c r="A163" s="16">
        <v>50</v>
      </c>
      <c r="B163" s="16">
        <v>58</v>
      </c>
      <c r="C163" s="17" t="s">
        <v>280</v>
      </c>
      <c r="D163" s="18">
        <v>4200</v>
      </c>
      <c r="E163" s="11" t="e">
        <f>[3]!Table3235[[#This Row],[Mức giá theo Quyết định 46/2019/ QĐ-UBND]]*1.1</f>
        <v>#REF!</v>
      </c>
      <c r="F163" s="11" t="e">
        <f>[3]!Table3235[[#This Row],[Mức giá theo Quyết định 46/2019/ QĐ-UBND]]*1.3</f>
        <v>#REF!</v>
      </c>
      <c r="G163" s="19">
        <v>14700</v>
      </c>
      <c r="H163" s="20" t="e">
        <f>ROUND([3]!Table3235[[#This Row],[Mức giá theo Quyết định 46/2019/ QĐ-UBND]]*1.3,-2)</f>
        <v>#REF!</v>
      </c>
      <c r="I163" s="20" t="e">
        <f>ROUND([3]!Table3235[[#This Row],[Giá đất ở điều chỉnh, bổ sung]]*0.7,0)</f>
        <v>#REF!</v>
      </c>
      <c r="J163" s="12" t="e">
        <f>[3]!Table3235[[#This Row],[Giá đất ở điều chỉnh, bổ sung]]/[3]!Table3235[[#This Row],[Mức giá theo Quyết định 46/2019/ QĐ-UBND]]</f>
        <v>#REF!</v>
      </c>
      <c r="K163" s="21"/>
      <c r="L163" s="23" t="e">
        <f>[3]!Table3235[[#This Row],[Giá đất ở điều chỉnh, bổ sung]]/[3]!Table3235[[#This Row],[Mức giá theo Quyết định 46/2019/ QĐ-UBND]]</f>
        <v>#REF!</v>
      </c>
      <c r="M163" s="24"/>
      <c r="N163" s="314"/>
    </row>
    <row r="164" spans="1:14" s="251" customFormat="1" ht="31" x14ac:dyDescent="0.35">
      <c r="A164" s="16">
        <v>51</v>
      </c>
      <c r="B164" s="16">
        <v>59</v>
      </c>
      <c r="C164" s="17" t="s">
        <v>281</v>
      </c>
      <c r="D164" s="18"/>
      <c r="E164" s="11" t="e">
        <f>[3]!Table3235[[#This Row],[Mức giá theo Quyết định 46/2019/ QĐ-UBND]]*1.1</f>
        <v>#REF!</v>
      </c>
      <c r="F164" s="11"/>
      <c r="G164" s="19"/>
      <c r="H164" s="20"/>
      <c r="I164" s="20"/>
      <c r="J164" s="12"/>
      <c r="K164" s="21"/>
      <c r="L164" s="23"/>
      <c r="M164" s="24"/>
      <c r="N164" s="314"/>
    </row>
    <row r="165" spans="1:14" s="251" customFormat="1" x14ac:dyDescent="0.35">
      <c r="A165" s="16" t="s">
        <v>262</v>
      </c>
      <c r="B165" s="16" t="s">
        <v>282</v>
      </c>
      <c r="C165" s="17" t="s">
        <v>68</v>
      </c>
      <c r="D165" s="18">
        <v>4800</v>
      </c>
      <c r="E165" s="11" t="e">
        <f>[3]!Table3235[[#This Row],[Mức giá theo Quyết định 46/2019/ QĐ-UBND]]*1.1</f>
        <v>#REF!</v>
      </c>
      <c r="F165" s="11" t="e">
        <f>[3]!Table3235[[#This Row],[Mức giá theo Quyết định 46/2019/ QĐ-UBND]]*1.3</f>
        <v>#REF!</v>
      </c>
      <c r="G165" s="19">
        <v>16800</v>
      </c>
      <c r="H165" s="20" t="e">
        <f>ROUND([3]!Table3235[[#This Row],[Mức giá theo Quyết định 46/2019/ QĐ-UBND]]*1.3,-2)</f>
        <v>#REF!</v>
      </c>
      <c r="I165" s="20" t="e">
        <f>ROUND([3]!Table3235[[#This Row],[Giá đất ở điều chỉnh, bổ sung]]*0.7,0)</f>
        <v>#REF!</v>
      </c>
      <c r="J165" s="12" t="e">
        <f>[3]!Table3235[[#This Row],[Giá đất ở điều chỉnh, bổ sung]]/[3]!Table3235[[#This Row],[Mức giá theo Quyết định 46/2019/ QĐ-UBND]]</f>
        <v>#REF!</v>
      </c>
      <c r="K165" s="21"/>
      <c r="L165" s="23" t="e">
        <f>[3]!Table3235[[#This Row],[Giá đất ở điều chỉnh, bổ sung]]/[3]!Table3235[[#This Row],[Mức giá theo Quyết định 46/2019/ QĐ-UBND]]</f>
        <v>#REF!</v>
      </c>
      <c r="M165" s="24"/>
      <c r="N165" s="314"/>
    </row>
    <row r="166" spans="1:14" s="251" customFormat="1" x14ac:dyDescent="0.35">
      <c r="A166" s="16" t="s">
        <v>264</v>
      </c>
      <c r="B166" s="16" t="s">
        <v>283</v>
      </c>
      <c r="C166" s="17" t="s">
        <v>284</v>
      </c>
      <c r="D166" s="18">
        <v>3400</v>
      </c>
      <c r="E166" s="11" t="e">
        <f>[3]!Table3235[[#This Row],[Mức giá theo Quyết định 46/2019/ QĐ-UBND]]*1.1</f>
        <v>#REF!</v>
      </c>
      <c r="F166" s="11" t="e">
        <f>[3]!Table3235[[#This Row],[Mức giá theo Quyết định 46/2019/ QĐ-UBND]]*1.3</f>
        <v>#REF!</v>
      </c>
      <c r="G166" s="19">
        <v>11900</v>
      </c>
      <c r="H166" s="20" t="e">
        <f>ROUND([3]!Table3235[[#This Row],[Mức giá theo Quyết định 46/2019/ QĐ-UBND]]*1.3,-2)</f>
        <v>#REF!</v>
      </c>
      <c r="I166" s="20" t="e">
        <f>ROUND([3]!Table3235[[#This Row],[Giá đất ở điều chỉnh, bổ sung]]*0.7,0)</f>
        <v>#REF!</v>
      </c>
      <c r="J166" s="12" t="e">
        <f>[3]!Table3235[[#This Row],[Giá đất ở điều chỉnh, bổ sung]]/[3]!Table3235[[#This Row],[Mức giá theo Quyết định 46/2019/ QĐ-UBND]]</f>
        <v>#REF!</v>
      </c>
      <c r="K166" s="21"/>
      <c r="L166" s="23" t="e">
        <f>[3]!Table3235[[#This Row],[Giá đất ở điều chỉnh, bổ sung]]/[3]!Table3235[[#This Row],[Mức giá theo Quyết định 46/2019/ QĐ-UBND]]</f>
        <v>#REF!</v>
      </c>
      <c r="M166" s="24"/>
      <c r="N166" s="314"/>
    </row>
    <row r="167" spans="1:14" s="251" customFormat="1" ht="31" x14ac:dyDescent="0.35">
      <c r="A167" s="16">
        <v>52</v>
      </c>
      <c r="B167" s="16">
        <v>60</v>
      </c>
      <c r="C167" s="17" t="s">
        <v>285</v>
      </c>
      <c r="D167" s="18"/>
      <c r="E167" s="11" t="e">
        <f>[3]!Table3235[[#This Row],[Mức giá theo Quyết định 46/2019/ QĐ-UBND]]*1.1</f>
        <v>#REF!</v>
      </c>
      <c r="F167" s="11"/>
      <c r="G167" s="19"/>
      <c r="H167" s="20"/>
      <c r="I167" s="20"/>
      <c r="J167" s="12"/>
      <c r="K167" s="21"/>
      <c r="L167" s="23"/>
      <c r="M167" s="24"/>
      <c r="N167" s="314"/>
    </row>
    <row r="168" spans="1:14" s="251" customFormat="1" x14ac:dyDescent="0.35">
      <c r="A168" s="16" t="s">
        <v>286</v>
      </c>
      <c r="B168" s="16" t="s">
        <v>287</v>
      </c>
      <c r="C168" s="17" t="s">
        <v>68</v>
      </c>
      <c r="D168" s="18">
        <v>3600</v>
      </c>
      <c r="E168" s="11" t="e">
        <f>[3]!Table3235[[#This Row],[Mức giá theo Quyết định 46/2019/ QĐ-UBND]]*1.1</f>
        <v>#REF!</v>
      </c>
      <c r="F168" s="11" t="e">
        <f>[3]!Table3235[[#This Row],[Mức giá theo Quyết định 46/2019/ QĐ-UBND]]*1.3</f>
        <v>#REF!</v>
      </c>
      <c r="G168" s="19">
        <v>12600</v>
      </c>
      <c r="H168" s="20" t="e">
        <f>ROUND([3]!Table3235[[#This Row],[Mức giá theo Quyết định 46/2019/ QĐ-UBND]]*1.3,-2)</f>
        <v>#REF!</v>
      </c>
      <c r="I168" s="20" t="e">
        <f>ROUND([3]!Table3235[[#This Row],[Giá đất ở điều chỉnh, bổ sung]]*0.7,0)</f>
        <v>#REF!</v>
      </c>
      <c r="J168" s="12" t="e">
        <f>[3]!Table3235[[#This Row],[Giá đất ở điều chỉnh, bổ sung]]/[3]!Table3235[[#This Row],[Mức giá theo Quyết định 46/2019/ QĐ-UBND]]</f>
        <v>#REF!</v>
      </c>
      <c r="K168" s="21"/>
      <c r="L168" s="23" t="e">
        <f>[3]!Table3235[[#This Row],[Giá đất ở điều chỉnh, bổ sung]]/[3]!Table3235[[#This Row],[Mức giá theo Quyết định 46/2019/ QĐ-UBND]]</f>
        <v>#REF!</v>
      </c>
      <c r="M168" s="24"/>
      <c r="N168" s="314"/>
    </row>
    <row r="169" spans="1:14" s="251" customFormat="1" x14ac:dyDescent="0.35">
      <c r="A169" s="16" t="s">
        <v>288</v>
      </c>
      <c r="B169" s="16" t="s">
        <v>289</v>
      </c>
      <c r="C169" s="17" t="s">
        <v>36</v>
      </c>
      <c r="D169" s="18">
        <v>2400</v>
      </c>
      <c r="E169" s="11" t="e">
        <f>[3]!Table3235[[#This Row],[Mức giá theo Quyết định 46/2019/ QĐ-UBND]]*1.1</f>
        <v>#REF!</v>
      </c>
      <c r="F169" s="11" t="e">
        <f>[3]!Table3235[[#This Row],[Mức giá theo Quyết định 46/2019/ QĐ-UBND]]*1.3</f>
        <v>#REF!</v>
      </c>
      <c r="G169" s="19">
        <v>8400</v>
      </c>
      <c r="H169" s="20" t="e">
        <f>ROUND([3]!Table3235[[#This Row],[Mức giá theo Quyết định 46/2019/ QĐ-UBND]]*1.3,-2)</f>
        <v>#REF!</v>
      </c>
      <c r="I169" s="20" t="e">
        <f>ROUND([3]!Table3235[[#This Row],[Giá đất ở điều chỉnh, bổ sung]]*0.7,0)</f>
        <v>#REF!</v>
      </c>
      <c r="J169" s="12" t="e">
        <f>[3]!Table3235[[#This Row],[Giá đất ở điều chỉnh, bổ sung]]/[3]!Table3235[[#This Row],[Mức giá theo Quyết định 46/2019/ QĐ-UBND]]</f>
        <v>#REF!</v>
      </c>
      <c r="K169" s="21"/>
      <c r="L169" s="23" t="e">
        <f>[3]!Table3235[[#This Row],[Giá đất ở điều chỉnh, bổ sung]]/[3]!Table3235[[#This Row],[Mức giá theo Quyết định 46/2019/ QĐ-UBND]]</f>
        <v>#REF!</v>
      </c>
      <c r="M169" s="24"/>
      <c r="N169" s="314"/>
    </row>
    <row r="170" spans="1:14" s="251" customFormat="1" ht="31" x14ac:dyDescent="0.35">
      <c r="A170" s="16" t="s">
        <v>290</v>
      </c>
      <c r="B170" s="16" t="s">
        <v>291</v>
      </c>
      <c r="C170" s="17" t="s">
        <v>292</v>
      </c>
      <c r="D170" s="18">
        <v>1500</v>
      </c>
      <c r="E170" s="11" t="e">
        <f>[3]!Table3235[[#This Row],[Mức giá theo Quyết định 46/2019/ QĐ-UBND]]*1.1</f>
        <v>#REF!</v>
      </c>
      <c r="F170" s="11" t="e">
        <f>[3]!Table3235[[#This Row],[Mức giá theo Quyết định 46/2019/ QĐ-UBND]]*1.3</f>
        <v>#REF!</v>
      </c>
      <c r="G170" s="19">
        <v>5250</v>
      </c>
      <c r="H170" s="20" t="e">
        <f>ROUND([3]!Table3235[[#This Row],[Mức giá theo Quyết định 46/2019/ QĐ-UBND]]*1.3,-2)</f>
        <v>#REF!</v>
      </c>
      <c r="I170" s="20" t="e">
        <f>ROUND([3]!Table3235[[#This Row],[Giá đất ở điều chỉnh, bổ sung]]*0.7,0)</f>
        <v>#REF!</v>
      </c>
      <c r="J170" s="12" t="e">
        <f>[3]!Table3235[[#This Row],[Giá đất ở điều chỉnh, bổ sung]]/[3]!Table3235[[#This Row],[Mức giá theo Quyết định 46/2019/ QĐ-UBND]]</f>
        <v>#REF!</v>
      </c>
      <c r="K170" s="21"/>
      <c r="L170" s="23" t="e">
        <f>[3]!Table3235[[#This Row],[Giá đất ở điều chỉnh, bổ sung]]/[3]!Table3235[[#This Row],[Mức giá theo Quyết định 46/2019/ QĐ-UBND]]</f>
        <v>#REF!</v>
      </c>
      <c r="M170" s="24"/>
      <c r="N170" s="314"/>
    </row>
    <row r="171" spans="1:14" s="251" customFormat="1" ht="31" x14ac:dyDescent="0.35">
      <c r="A171" s="16">
        <v>53</v>
      </c>
      <c r="B171" s="16">
        <v>61</v>
      </c>
      <c r="C171" s="17" t="s">
        <v>293</v>
      </c>
      <c r="D171" s="18"/>
      <c r="E171" s="11" t="e">
        <f>[3]!Table3235[[#This Row],[Mức giá theo Quyết định 46/2019/ QĐ-UBND]]*1.1</f>
        <v>#REF!</v>
      </c>
      <c r="F171" s="11"/>
      <c r="G171" s="19"/>
      <c r="H171" s="20"/>
      <c r="I171" s="20"/>
      <c r="J171" s="12"/>
      <c r="K171" s="21"/>
      <c r="L171" s="23"/>
      <c r="M171" s="24"/>
      <c r="N171" s="314"/>
    </row>
    <row r="172" spans="1:14" s="251" customFormat="1" x14ac:dyDescent="0.35">
      <c r="A172" s="16" t="s">
        <v>294</v>
      </c>
      <c r="B172" s="16" t="s">
        <v>295</v>
      </c>
      <c r="C172" s="17" t="s">
        <v>68</v>
      </c>
      <c r="D172" s="18">
        <v>3600</v>
      </c>
      <c r="E172" s="11" t="e">
        <f>[3]!Table3235[[#This Row],[Mức giá theo Quyết định 46/2019/ QĐ-UBND]]*1.1</f>
        <v>#REF!</v>
      </c>
      <c r="F172" s="11" t="e">
        <f>[3]!Table3235[[#This Row],[Mức giá theo Quyết định 46/2019/ QĐ-UBND]]*1.3</f>
        <v>#REF!</v>
      </c>
      <c r="G172" s="19">
        <v>12600</v>
      </c>
      <c r="H172" s="20" t="e">
        <f>ROUND([3]!Table3235[[#This Row],[Mức giá theo Quyết định 46/2019/ QĐ-UBND]]*1.3,-2)</f>
        <v>#REF!</v>
      </c>
      <c r="I172" s="20" t="e">
        <f>ROUND([3]!Table3235[[#This Row],[Giá đất ở điều chỉnh, bổ sung]]*0.7,0)</f>
        <v>#REF!</v>
      </c>
      <c r="J172" s="12" t="e">
        <f>[3]!Table3235[[#This Row],[Giá đất ở điều chỉnh, bổ sung]]/[3]!Table3235[[#This Row],[Mức giá theo Quyết định 46/2019/ QĐ-UBND]]</f>
        <v>#REF!</v>
      </c>
      <c r="K172" s="21"/>
      <c r="L172" s="23" t="e">
        <f>[3]!Table3235[[#This Row],[Giá đất ở điều chỉnh, bổ sung]]/[3]!Table3235[[#This Row],[Mức giá theo Quyết định 46/2019/ QĐ-UBND]]</f>
        <v>#REF!</v>
      </c>
      <c r="M172" s="24"/>
      <c r="N172" s="314"/>
    </row>
    <row r="173" spans="1:14" s="251" customFormat="1" x14ac:dyDescent="0.35">
      <c r="A173" s="16" t="s">
        <v>296</v>
      </c>
      <c r="B173" s="16" t="s">
        <v>297</v>
      </c>
      <c r="C173" s="17" t="s">
        <v>36</v>
      </c>
      <c r="D173" s="18">
        <v>2400</v>
      </c>
      <c r="E173" s="11" t="e">
        <f>[3]!Table3235[[#This Row],[Mức giá theo Quyết định 46/2019/ QĐ-UBND]]*1.1</f>
        <v>#REF!</v>
      </c>
      <c r="F173" s="11" t="e">
        <f>[3]!Table3235[[#This Row],[Mức giá theo Quyết định 46/2019/ QĐ-UBND]]*1.3</f>
        <v>#REF!</v>
      </c>
      <c r="G173" s="19">
        <v>8400</v>
      </c>
      <c r="H173" s="20" t="e">
        <f>ROUND([3]!Table3235[[#This Row],[Mức giá theo Quyết định 46/2019/ QĐ-UBND]]*1.3,-2)</f>
        <v>#REF!</v>
      </c>
      <c r="I173" s="20" t="e">
        <f>ROUND([3]!Table3235[[#This Row],[Giá đất ở điều chỉnh, bổ sung]]*0.7,0)</f>
        <v>#REF!</v>
      </c>
      <c r="J173" s="12" t="e">
        <f>[3]!Table3235[[#This Row],[Giá đất ở điều chỉnh, bổ sung]]/[3]!Table3235[[#This Row],[Mức giá theo Quyết định 46/2019/ QĐ-UBND]]</f>
        <v>#REF!</v>
      </c>
      <c r="K173" s="21"/>
      <c r="L173" s="23" t="e">
        <f>[3]!Table3235[[#This Row],[Giá đất ở điều chỉnh, bổ sung]]/[3]!Table3235[[#This Row],[Mức giá theo Quyết định 46/2019/ QĐ-UBND]]</f>
        <v>#REF!</v>
      </c>
      <c r="M173" s="24"/>
      <c r="N173" s="314"/>
    </row>
    <row r="174" spans="1:14" s="251" customFormat="1" ht="46.5" x14ac:dyDescent="0.35">
      <c r="A174" s="16" t="s">
        <v>298</v>
      </c>
      <c r="B174" s="16" t="s">
        <v>299</v>
      </c>
      <c r="C174" s="17" t="s">
        <v>300</v>
      </c>
      <c r="D174" s="18">
        <v>1500</v>
      </c>
      <c r="E174" s="11" t="e">
        <f>[3]!Table3235[[#This Row],[Mức giá theo Quyết định 46/2019/ QĐ-UBND]]*1.1</f>
        <v>#REF!</v>
      </c>
      <c r="F174" s="11" t="e">
        <f>[3]!Table3235[[#This Row],[Mức giá theo Quyết định 46/2019/ QĐ-UBND]]*1.3</f>
        <v>#REF!</v>
      </c>
      <c r="G174" s="19">
        <v>5250</v>
      </c>
      <c r="H174" s="20" t="e">
        <f>ROUND([3]!Table3235[[#This Row],[Mức giá theo Quyết định 46/2019/ QĐ-UBND]]*1.3,-2)</f>
        <v>#REF!</v>
      </c>
      <c r="I174" s="20" t="e">
        <f>ROUND([3]!Table3235[[#This Row],[Giá đất ở điều chỉnh, bổ sung]]*0.7,0)</f>
        <v>#REF!</v>
      </c>
      <c r="J174" s="12" t="e">
        <f>[3]!Table3235[[#This Row],[Giá đất ở điều chỉnh, bổ sung]]/[3]!Table3235[[#This Row],[Mức giá theo Quyết định 46/2019/ QĐ-UBND]]</f>
        <v>#REF!</v>
      </c>
      <c r="K174" s="21"/>
      <c r="L174" s="23" t="e">
        <f>[3]!Table3235[[#This Row],[Giá đất ở điều chỉnh, bổ sung]]/[3]!Table3235[[#This Row],[Mức giá theo Quyết định 46/2019/ QĐ-UBND]]</f>
        <v>#REF!</v>
      </c>
      <c r="M174" s="24"/>
      <c r="N174" s="314"/>
    </row>
    <row r="175" spans="1:14" s="251" customFormat="1" ht="42" x14ac:dyDescent="0.35">
      <c r="A175" s="16"/>
      <c r="B175" s="16">
        <v>64</v>
      </c>
      <c r="C175" s="27" t="s">
        <v>301</v>
      </c>
      <c r="D175" s="28"/>
      <c r="E175" s="11"/>
      <c r="F175" s="11"/>
      <c r="G175" s="19">
        <v>6000</v>
      </c>
      <c r="H175" s="20">
        <v>4700</v>
      </c>
      <c r="I175" s="20" t="e">
        <f>ROUND([3]!Table3235[[#This Row],[Giá đất ở điều chỉnh, bổ sung]]*0.7,0)</f>
        <v>#REF!</v>
      </c>
      <c r="J175" s="12" t="e">
        <f>[3]!Table3235[[#This Row],[Giá đất ở điều chỉnh, bổ sung]]/[3]!Table3235[[#This Row],[Mức giá theo Quyết định 46/2019/ QĐ-UBND]]</f>
        <v>#REF!</v>
      </c>
      <c r="K175" s="21"/>
      <c r="L175" s="23"/>
      <c r="M175" s="45" t="s">
        <v>302</v>
      </c>
      <c r="N175" s="27" t="s">
        <v>302</v>
      </c>
    </row>
    <row r="176" spans="1:14" s="251" customFormat="1" ht="31" x14ac:dyDescent="0.35">
      <c r="A176" s="16"/>
      <c r="B176" s="16">
        <v>65</v>
      </c>
      <c r="C176" s="17" t="s">
        <v>303</v>
      </c>
      <c r="D176" s="18"/>
      <c r="E176" s="11"/>
      <c r="F176" s="11"/>
      <c r="G176" s="19">
        <v>5000</v>
      </c>
      <c r="H176" s="20">
        <v>4500</v>
      </c>
      <c r="I176" s="20" t="e">
        <f>ROUND([3]!Table3235[[#This Row],[Giá đất ở điều chỉnh, bổ sung]]*0.7,0)</f>
        <v>#REF!</v>
      </c>
      <c r="J176" s="12" t="e">
        <f>[3]!Table3235[[#This Row],[Giá đất ở điều chỉnh, bổ sung]]/[3]!Table3235[[#This Row],[Mức giá theo Quyết định 46/2019/ QĐ-UBND]]</f>
        <v>#REF!</v>
      </c>
      <c r="K176" s="21"/>
      <c r="L176" s="23"/>
      <c r="M176" s="24" t="s">
        <v>304</v>
      </c>
      <c r="N176" s="314" t="s">
        <v>305</v>
      </c>
    </row>
    <row r="177" spans="1:18" s="251" customFormat="1" x14ac:dyDescent="0.35">
      <c r="A177" s="16">
        <v>54</v>
      </c>
      <c r="B177" s="16">
        <v>66</v>
      </c>
      <c r="C177" s="17" t="s">
        <v>306</v>
      </c>
      <c r="D177" s="18"/>
      <c r="E177" s="11" t="e">
        <f>[3]!Table3235[[#This Row],[Mức giá theo Quyết định 46/2019/ QĐ-UBND]]*1.1</f>
        <v>#REF!</v>
      </c>
      <c r="F177" s="11"/>
      <c r="G177" s="19"/>
      <c r="H177" s="20"/>
      <c r="I177" s="20"/>
      <c r="J177" s="12"/>
      <c r="K177" s="21"/>
      <c r="L177" s="23"/>
      <c r="M177" s="24"/>
      <c r="N177" s="314"/>
    </row>
    <row r="178" spans="1:18" s="251" customFormat="1" x14ac:dyDescent="0.35">
      <c r="A178" s="16" t="s">
        <v>307</v>
      </c>
      <c r="B178" s="16" t="s">
        <v>308</v>
      </c>
      <c r="C178" s="17" t="s">
        <v>68</v>
      </c>
      <c r="D178" s="18">
        <v>3600</v>
      </c>
      <c r="E178" s="11" t="e">
        <f>[3]!Table3235[[#This Row],[Mức giá theo Quyết định 46/2019/ QĐ-UBND]]*1.1</f>
        <v>#REF!</v>
      </c>
      <c r="F178" s="11" t="e">
        <f>[3]!Table3235[[#This Row],[Mức giá theo Quyết định 46/2019/ QĐ-UBND]]*1.3</f>
        <v>#REF!</v>
      </c>
      <c r="G178" s="19">
        <v>12600</v>
      </c>
      <c r="H178" s="20" t="e">
        <f>ROUND([3]!Table3235[[#This Row],[Mức giá theo Quyết định 46/2019/ QĐ-UBND]]*1.3,-2)</f>
        <v>#REF!</v>
      </c>
      <c r="I178" s="20" t="e">
        <f>ROUND([3]!Table3235[[#This Row],[Giá đất ở điều chỉnh, bổ sung]]*0.7,0)</f>
        <v>#REF!</v>
      </c>
      <c r="J178" s="12" t="e">
        <f>[3]!Table3235[[#This Row],[Giá đất ở điều chỉnh, bổ sung]]/[3]!Table3235[[#This Row],[Mức giá theo Quyết định 46/2019/ QĐ-UBND]]</f>
        <v>#REF!</v>
      </c>
      <c r="K178" s="21"/>
      <c r="L178" s="23" t="e">
        <f>[3]!Table3235[[#This Row],[Giá đất ở điều chỉnh, bổ sung]]/[3]!Table3235[[#This Row],[Mức giá theo Quyết định 46/2019/ QĐ-UBND]]</f>
        <v>#REF!</v>
      </c>
      <c r="M178" s="24"/>
      <c r="N178" s="314"/>
    </row>
    <row r="179" spans="1:18" s="251" customFormat="1" x14ac:dyDescent="0.35">
      <c r="A179" s="16" t="s">
        <v>309</v>
      </c>
      <c r="B179" s="16" t="s">
        <v>310</v>
      </c>
      <c r="C179" s="17" t="s">
        <v>36</v>
      </c>
      <c r="D179" s="18">
        <v>2400</v>
      </c>
      <c r="E179" s="11" t="e">
        <f>[3]!Table3235[[#This Row],[Mức giá theo Quyết định 46/2019/ QĐ-UBND]]*1.1</f>
        <v>#REF!</v>
      </c>
      <c r="F179" s="11" t="e">
        <f>[3]!Table3235[[#This Row],[Mức giá theo Quyết định 46/2019/ QĐ-UBND]]*1.3</f>
        <v>#REF!</v>
      </c>
      <c r="G179" s="19">
        <v>8400</v>
      </c>
      <c r="H179" s="20" t="e">
        <f>ROUND([3]!Table3235[[#This Row],[Mức giá theo Quyết định 46/2019/ QĐ-UBND]]*1.3,-2)</f>
        <v>#REF!</v>
      </c>
      <c r="I179" s="20" t="e">
        <f>ROUND([3]!Table3235[[#This Row],[Giá đất ở điều chỉnh, bổ sung]]*0.7,0)</f>
        <v>#REF!</v>
      </c>
      <c r="J179" s="12" t="e">
        <f>[3]!Table3235[[#This Row],[Giá đất ở điều chỉnh, bổ sung]]/[3]!Table3235[[#This Row],[Mức giá theo Quyết định 46/2019/ QĐ-UBND]]</f>
        <v>#REF!</v>
      </c>
      <c r="K179" s="21"/>
      <c r="L179" s="23" t="e">
        <f>[3]!Table3235[[#This Row],[Giá đất ở điều chỉnh, bổ sung]]/[3]!Table3235[[#This Row],[Mức giá theo Quyết định 46/2019/ QĐ-UBND]]</f>
        <v>#REF!</v>
      </c>
      <c r="M179" s="24"/>
      <c r="N179" s="314"/>
    </row>
    <row r="180" spans="1:18" s="315" customFormat="1" ht="42" x14ac:dyDescent="0.35">
      <c r="A180" s="16">
        <v>55</v>
      </c>
      <c r="B180" s="16">
        <v>67</v>
      </c>
      <c r="C180" s="17" t="s">
        <v>311</v>
      </c>
      <c r="D180" s="18">
        <v>3600</v>
      </c>
      <c r="E180" s="11" t="e">
        <f>[3]!Table3235[[#This Row],[Mức giá theo Quyết định 46/2019/ QĐ-UBND]]*1.1</f>
        <v>#REF!</v>
      </c>
      <c r="F180" s="11" t="e">
        <f>[3]!Table3235[[#This Row],[Mức giá theo Quyết định 46/2019/ QĐ-UBND]]*1.3</f>
        <v>#REF!</v>
      </c>
      <c r="G180" s="19">
        <v>12600</v>
      </c>
      <c r="H180" s="20" t="e">
        <f>ROUND([3]!Table3235[[#This Row],[Mức giá theo Quyết định 46/2019/ QĐ-UBND]]*1.3,-2)</f>
        <v>#REF!</v>
      </c>
      <c r="I180" s="20" t="e">
        <f>ROUND([3]!Table3235[[#This Row],[Giá đất ở điều chỉnh, bổ sung]]*0.7,0)</f>
        <v>#REF!</v>
      </c>
      <c r="J180" s="12" t="e">
        <f>[3]!Table3235[[#This Row],[Giá đất ở điều chỉnh, bổ sung]]/[3]!Table3235[[#This Row],[Mức giá theo Quyết định 46/2019/ QĐ-UBND]]</f>
        <v>#REF!</v>
      </c>
      <c r="K180" s="21"/>
      <c r="L180" s="23" t="e">
        <f>[3]!Table3235[[#This Row],[Giá đất ở điều chỉnh, bổ sung]]/[3]!Table3235[[#This Row],[Mức giá theo Quyết định 46/2019/ QĐ-UBND]]</f>
        <v>#REF!</v>
      </c>
      <c r="M180" s="24" t="s">
        <v>5400</v>
      </c>
      <c r="N180" s="314" t="s">
        <v>312</v>
      </c>
      <c r="R180" s="251"/>
    </row>
    <row r="181" spans="1:18" s="251" customFormat="1" ht="30" x14ac:dyDescent="0.35">
      <c r="A181" s="8" t="s">
        <v>313</v>
      </c>
      <c r="B181" s="8" t="s">
        <v>313</v>
      </c>
      <c r="C181" s="9" t="s">
        <v>314</v>
      </c>
      <c r="D181" s="10"/>
      <c r="E181" s="11" t="e">
        <f>[3]!Table3235[[#This Row],[Mức giá theo Quyết định 46/2019/ QĐ-UBND]]*1.1</f>
        <v>#REF!</v>
      </c>
      <c r="F181" s="11"/>
      <c r="G181" s="19"/>
      <c r="H181" s="20"/>
      <c r="I181" s="20"/>
      <c r="J181" s="12"/>
      <c r="K181" s="21"/>
      <c r="L181" s="23"/>
      <c r="M181" s="26"/>
      <c r="N181" s="316"/>
    </row>
    <row r="182" spans="1:18" s="251" customFormat="1" ht="31" x14ac:dyDescent="0.35">
      <c r="A182" s="16">
        <v>1</v>
      </c>
      <c r="B182" s="16">
        <v>1</v>
      </c>
      <c r="C182" s="17" t="s">
        <v>315</v>
      </c>
      <c r="D182" s="18">
        <v>21500</v>
      </c>
      <c r="E182" s="11" t="e">
        <f>[3]!Table3235[[#This Row],[Mức giá theo Quyết định 46/2019/ QĐ-UBND]]*1.1</f>
        <v>#REF!</v>
      </c>
      <c r="F182" s="11" t="e">
        <f>[3]!Table3235[[#This Row],[Mức giá theo Quyết định 46/2019/ QĐ-UBND]]*1.3</f>
        <v>#REF!</v>
      </c>
      <c r="G182" s="19">
        <v>86000</v>
      </c>
      <c r="H182" s="20" t="e">
        <f>ROUND([3]!Table3235[[#This Row],[Mức giá theo Quyết định 46/2019/ QĐ-UBND]]*1.3,-2)</f>
        <v>#REF!</v>
      </c>
      <c r="I182" s="20" t="e">
        <f>ROUND([3]!Table3235[[#This Row],[Giá đất ở điều chỉnh, bổ sung]]*0.7,0)</f>
        <v>#REF!</v>
      </c>
      <c r="J182" s="12" t="e">
        <f>[3]!Table3235[[#This Row],[Giá đất ở điều chỉnh, bổ sung]]/[3]!Table3235[[#This Row],[Mức giá theo Quyết định 46/2019/ QĐ-UBND]]</f>
        <v>#REF!</v>
      </c>
      <c r="K182" s="21"/>
      <c r="L182" s="23" t="e">
        <f>[3]!Table3235[[#This Row],[Giá đất ở điều chỉnh, bổ sung]]/[3]!Table3235[[#This Row],[Mức giá theo Quyết định 46/2019/ QĐ-UBND]]</f>
        <v>#REF!</v>
      </c>
      <c r="M182" s="24"/>
      <c r="N182" s="314"/>
    </row>
    <row r="183" spans="1:18" s="251" customFormat="1" ht="46.5" x14ac:dyDescent="0.35">
      <c r="A183" s="16">
        <v>2</v>
      </c>
      <c r="B183" s="16">
        <v>2</v>
      </c>
      <c r="C183" s="17" t="s">
        <v>316</v>
      </c>
      <c r="D183" s="18">
        <v>18000</v>
      </c>
      <c r="E183" s="11" t="e">
        <f>[3]!Table3235[[#This Row],[Mức giá theo Quyết định 46/2019/ QĐ-UBND]]*1.1</f>
        <v>#REF!</v>
      </c>
      <c r="F183" s="11" t="e">
        <f>[3]!Table3235[[#This Row],[Mức giá theo Quyết định 46/2019/ QĐ-UBND]]*1.3</f>
        <v>#REF!</v>
      </c>
      <c r="G183" s="19">
        <v>72000</v>
      </c>
      <c r="H183" s="20" t="e">
        <f>ROUND([3]!Table3235[[#This Row],[Mức giá theo Quyết định 46/2019/ QĐ-UBND]]*1.3,-2)</f>
        <v>#REF!</v>
      </c>
      <c r="I183" s="20" t="e">
        <f>ROUND([3]!Table3235[[#This Row],[Giá đất ở điều chỉnh, bổ sung]]*0.7,0)</f>
        <v>#REF!</v>
      </c>
      <c r="J183" s="12" t="e">
        <f>[3]!Table3235[[#This Row],[Giá đất ở điều chỉnh, bổ sung]]/[3]!Table3235[[#This Row],[Mức giá theo Quyết định 46/2019/ QĐ-UBND]]</f>
        <v>#REF!</v>
      </c>
      <c r="K183" s="21"/>
      <c r="L183" s="23" t="e">
        <f>[3]!Table3235[[#This Row],[Giá đất ở điều chỉnh, bổ sung]]/[3]!Table3235[[#This Row],[Mức giá theo Quyết định 46/2019/ QĐ-UBND]]</f>
        <v>#REF!</v>
      </c>
      <c r="M183" s="24"/>
      <c r="N183" s="314"/>
    </row>
    <row r="184" spans="1:18" s="251" customFormat="1" ht="31" x14ac:dyDescent="0.35">
      <c r="A184" s="16">
        <v>3</v>
      </c>
      <c r="B184" s="16">
        <v>3</v>
      </c>
      <c r="C184" s="17" t="s">
        <v>317</v>
      </c>
      <c r="D184" s="18">
        <v>24000</v>
      </c>
      <c r="E184" s="11" t="e">
        <f>[3]!Table3235[[#This Row],[Mức giá theo Quyết định 46/2019/ QĐ-UBND]]*1.1</f>
        <v>#REF!</v>
      </c>
      <c r="F184" s="11" t="e">
        <f>[3]!Table3235[[#This Row],[Mức giá theo Quyết định 46/2019/ QĐ-UBND]]*1.3</f>
        <v>#REF!</v>
      </c>
      <c r="G184" s="19">
        <v>96000</v>
      </c>
      <c r="H184" s="20" t="e">
        <f>ROUND([3]!Table3235[[#This Row],[Mức giá theo Quyết định 46/2019/ QĐ-UBND]]*1.3,-2)</f>
        <v>#REF!</v>
      </c>
      <c r="I184" s="20" t="e">
        <f>ROUND([3]!Table3235[[#This Row],[Giá đất ở điều chỉnh, bổ sung]]*0.7,0)</f>
        <v>#REF!</v>
      </c>
      <c r="J184" s="12" t="e">
        <f>[3]!Table3235[[#This Row],[Giá đất ở điều chỉnh, bổ sung]]/[3]!Table3235[[#This Row],[Mức giá theo Quyết định 46/2019/ QĐ-UBND]]</f>
        <v>#REF!</v>
      </c>
      <c r="K184" s="21"/>
      <c r="L184" s="23" t="e">
        <f>[3]!Table3235[[#This Row],[Giá đất ở điều chỉnh, bổ sung]]/[3]!Table3235[[#This Row],[Mức giá theo Quyết định 46/2019/ QĐ-UBND]]</f>
        <v>#REF!</v>
      </c>
      <c r="M184" s="24"/>
      <c r="N184" s="314"/>
    </row>
    <row r="185" spans="1:18" s="251" customFormat="1" ht="31" x14ac:dyDescent="0.35">
      <c r="A185" s="16">
        <v>4</v>
      </c>
      <c r="B185" s="16">
        <v>4</v>
      </c>
      <c r="C185" s="17" t="s">
        <v>318</v>
      </c>
      <c r="D185" s="18">
        <v>20500</v>
      </c>
      <c r="E185" s="11" t="e">
        <f>[3]!Table3235[[#This Row],[Mức giá theo Quyết định 46/2019/ QĐ-UBND]]*1.1</f>
        <v>#REF!</v>
      </c>
      <c r="F185" s="11" t="e">
        <f>[3]!Table3235[[#This Row],[Mức giá theo Quyết định 46/2019/ QĐ-UBND]]*1.3</f>
        <v>#REF!</v>
      </c>
      <c r="G185" s="19">
        <v>82000</v>
      </c>
      <c r="H185" s="20" t="e">
        <f>ROUND([3]!Table3235[[#This Row],[Mức giá theo Quyết định 46/2019/ QĐ-UBND]]*1.3,-2)</f>
        <v>#REF!</v>
      </c>
      <c r="I185" s="20" t="e">
        <f>ROUND([3]!Table3235[[#This Row],[Giá đất ở điều chỉnh, bổ sung]]*0.7,0)</f>
        <v>#REF!</v>
      </c>
      <c r="J185" s="12" t="e">
        <f>[3]!Table3235[[#This Row],[Giá đất ở điều chỉnh, bổ sung]]/[3]!Table3235[[#This Row],[Mức giá theo Quyết định 46/2019/ QĐ-UBND]]</f>
        <v>#REF!</v>
      </c>
      <c r="K185" s="21"/>
      <c r="L185" s="23" t="e">
        <f>[3]!Table3235[[#This Row],[Giá đất ở điều chỉnh, bổ sung]]/[3]!Table3235[[#This Row],[Mức giá theo Quyết định 46/2019/ QĐ-UBND]]</f>
        <v>#REF!</v>
      </c>
      <c r="M185" s="24"/>
      <c r="N185" s="314"/>
    </row>
    <row r="186" spans="1:18" s="251" customFormat="1" ht="31" x14ac:dyDescent="0.35">
      <c r="A186" s="16">
        <v>5</v>
      </c>
      <c r="B186" s="16">
        <v>5</v>
      </c>
      <c r="C186" s="17" t="s">
        <v>319</v>
      </c>
      <c r="D186" s="18">
        <v>17000</v>
      </c>
      <c r="E186" s="11" t="e">
        <f>[3]!Table3235[[#This Row],[Mức giá theo Quyết định 46/2019/ QĐ-UBND]]*1.1</f>
        <v>#REF!</v>
      </c>
      <c r="F186" s="11" t="e">
        <f>[3]!Table3235[[#This Row],[Mức giá theo Quyết định 46/2019/ QĐ-UBND]]*1.3</f>
        <v>#REF!</v>
      </c>
      <c r="G186" s="19">
        <v>68000</v>
      </c>
      <c r="H186" s="20" t="e">
        <f>ROUND([3]!Table3235[[#This Row],[Mức giá theo Quyết định 46/2019/ QĐ-UBND]]*1.3,-2)</f>
        <v>#REF!</v>
      </c>
      <c r="I186" s="20" t="e">
        <f>ROUND([3]!Table3235[[#This Row],[Giá đất ở điều chỉnh, bổ sung]]*0.7,0)</f>
        <v>#REF!</v>
      </c>
      <c r="J186" s="12" t="e">
        <f>[3]!Table3235[[#This Row],[Giá đất ở điều chỉnh, bổ sung]]/[3]!Table3235[[#This Row],[Mức giá theo Quyết định 46/2019/ QĐ-UBND]]</f>
        <v>#REF!</v>
      </c>
      <c r="K186" s="21"/>
      <c r="L186" s="23" t="e">
        <f>[3]!Table3235[[#This Row],[Giá đất ở điều chỉnh, bổ sung]]/[3]!Table3235[[#This Row],[Mức giá theo Quyết định 46/2019/ QĐ-UBND]]</f>
        <v>#REF!</v>
      </c>
      <c r="M186" s="24"/>
      <c r="N186" s="314"/>
    </row>
    <row r="187" spans="1:18" s="251" customFormat="1" x14ac:dyDescent="0.35">
      <c r="A187" s="16"/>
      <c r="B187" s="16"/>
      <c r="C187" s="9" t="s">
        <v>16</v>
      </c>
      <c r="D187" s="10"/>
      <c r="E187" s="11" t="e">
        <f>[3]!Table3235[[#This Row],[Mức giá theo Quyết định 46/2019/ QĐ-UBND]]*1.1</f>
        <v>#REF!</v>
      </c>
      <c r="F187" s="11"/>
      <c r="G187" s="19"/>
      <c r="H187" s="20"/>
      <c r="I187" s="20"/>
      <c r="J187" s="12"/>
      <c r="K187" s="21"/>
      <c r="L187" s="23"/>
      <c r="M187" s="24"/>
      <c r="N187" s="314"/>
    </row>
    <row r="188" spans="1:18" s="251" customFormat="1" ht="31" x14ac:dyDescent="0.35">
      <c r="A188" s="16">
        <v>1</v>
      </c>
      <c r="B188" s="16">
        <v>1</v>
      </c>
      <c r="C188" s="17" t="s">
        <v>320</v>
      </c>
      <c r="D188" s="18">
        <v>4800</v>
      </c>
      <c r="E188" s="11" t="e">
        <f>[3]!Table3235[[#This Row],[Mức giá theo Quyết định 46/2019/ QĐ-UBND]]*1.1</f>
        <v>#REF!</v>
      </c>
      <c r="F188" s="11" t="e">
        <f>[3]!Table3235[[#This Row],[Mức giá theo Quyết định 46/2019/ QĐ-UBND]]*1.3</f>
        <v>#REF!</v>
      </c>
      <c r="G188" s="19">
        <v>14400</v>
      </c>
      <c r="H188" s="20" t="e">
        <f>ROUND([3]!Table3235[[#This Row],[Mức giá theo Quyết định 46/2019/ QĐ-UBND]]*1.3,-2)</f>
        <v>#REF!</v>
      </c>
      <c r="I188" s="20" t="e">
        <f>ROUND([3]!Table3235[[#This Row],[Giá đất ở điều chỉnh, bổ sung]]*0.7,0)</f>
        <v>#REF!</v>
      </c>
      <c r="J188" s="12" t="e">
        <f>[3]!Table3235[[#This Row],[Giá đất ở điều chỉnh, bổ sung]]/[3]!Table3235[[#This Row],[Mức giá theo Quyết định 46/2019/ QĐ-UBND]]</f>
        <v>#REF!</v>
      </c>
      <c r="K188" s="21"/>
      <c r="L188" s="23" t="e">
        <f>[3]!Table3235[[#This Row],[Giá đất ở điều chỉnh, bổ sung]]/[3]!Table3235[[#This Row],[Mức giá theo Quyết định 46/2019/ QĐ-UBND]]</f>
        <v>#REF!</v>
      </c>
      <c r="M188" s="24"/>
      <c r="N188" s="314"/>
    </row>
    <row r="189" spans="1:18" s="251" customFormat="1" ht="31" x14ac:dyDescent="0.35">
      <c r="A189" s="16">
        <v>2</v>
      </c>
      <c r="B189" s="16">
        <v>2</v>
      </c>
      <c r="C189" s="17" t="s">
        <v>321</v>
      </c>
      <c r="D189" s="18">
        <v>9000</v>
      </c>
      <c r="E189" s="11" t="e">
        <f>[3]!Table3235[[#This Row],[Mức giá theo Quyết định 46/2019/ QĐ-UBND]]*1.1</f>
        <v>#REF!</v>
      </c>
      <c r="F189" s="11" t="e">
        <f>[3]!Table3235[[#This Row],[Mức giá theo Quyết định 46/2019/ QĐ-UBND]]*1.3</f>
        <v>#REF!</v>
      </c>
      <c r="G189" s="19">
        <v>27000</v>
      </c>
      <c r="H189" s="20" t="e">
        <f>ROUND([3]!Table3235[[#This Row],[Mức giá theo Quyết định 46/2019/ QĐ-UBND]]*1.3,-2)</f>
        <v>#REF!</v>
      </c>
      <c r="I189" s="20" t="e">
        <f>ROUND([3]!Table3235[[#This Row],[Giá đất ở điều chỉnh, bổ sung]]*0.7,0)</f>
        <v>#REF!</v>
      </c>
      <c r="J189" s="12" t="e">
        <f>[3]!Table3235[[#This Row],[Giá đất ở điều chỉnh, bổ sung]]/[3]!Table3235[[#This Row],[Mức giá theo Quyết định 46/2019/ QĐ-UBND]]</f>
        <v>#REF!</v>
      </c>
      <c r="K189" s="21"/>
      <c r="L189" s="23" t="e">
        <f>[3]!Table3235[[#This Row],[Giá đất ở điều chỉnh, bổ sung]]/[3]!Table3235[[#This Row],[Mức giá theo Quyết định 46/2019/ QĐ-UBND]]</f>
        <v>#REF!</v>
      </c>
      <c r="M189" s="24"/>
      <c r="N189" s="314"/>
    </row>
    <row r="190" spans="1:18" s="251" customFormat="1" ht="31" x14ac:dyDescent="0.35">
      <c r="A190" s="16">
        <v>3</v>
      </c>
      <c r="B190" s="16">
        <v>3</v>
      </c>
      <c r="C190" s="17" t="s">
        <v>322</v>
      </c>
      <c r="D190" s="18">
        <v>9000</v>
      </c>
      <c r="E190" s="11" t="e">
        <f>[3]!Table3235[[#This Row],[Mức giá theo Quyết định 46/2019/ QĐ-UBND]]*1.1</f>
        <v>#REF!</v>
      </c>
      <c r="F190" s="11" t="e">
        <f>[3]!Table3235[[#This Row],[Mức giá theo Quyết định 46/2019/ QĐ-UBND]]*1.3</f>
        <v>#REF!</v>
      </c>
      <c r="G190" s="19">
        <v>27000</v>
      </c>
      <c r="H190" s="20" t="e">
        <f>ROUND([3]!Table3235[[#This Row],[Mức giá theo Quyết định 46/2019/ QĐ-UBND]]*1.3,-2)</f>
        <v>#REF!</v>
      </c>
      <c r="I190" s="20" t="e">
        <f>ROUND([3]!Table3235[[#This Row],[Giá đất ở điều chỉnh, bổ sung]]*0.7,0)</f>
        <v>#REF!</v>
      </c>
      <c r="J190" s="12" t="e">
        <f>[3]!Table3235[[#This Row],[Giá đất ở điều chỉnh, bổ sung]]/[3]!Table3235[[#This Row],[Mức giá theo Quyết định 46/2019/ QĐ-UBND]]</f>
        <v>#REF!</v>
      </c>
      <c r="K190" s="21"/>
      <c r="L190" s="23" t="e">
        <f>[3]!Table3235[[#This Row],[Giá đất ở điều chỉnh, bổ sung]]/[3]!Table3235[[#This Row],[Mức giá theo Quyết định 46/2019/ QĐ-UBND]]</f>
        <v>#REF!</v>
      </c>
      <c r="M190" s="24"/>
      <c r="N190" s="314"/>
    </row>
    <row r="191" spans="1:18" s="251" customFormat="1" ht="31" x14ac:dyDescent="0.35">
      <c r="A191" s="16">
        <v>4</v>
      </c>
      <c r="B191" s="16">
        <v>4</v>
      </c>
      <c r="C191" s="17" t="s">
        <v>323</v>
      </c>
      <c r="D191" s="18">
        <v>8400</v>
      </c>
      <c r="E191" s="11" t="e">
        <f>[3]!Table3235[[#This Row],[Mức giá theo Quyết định 46/2019/ QĐ-UBND]]*1.1</f>
        <v>#REF!</v>
      </c>
      <c r="F191" s="11" t="e">
        <f>[3]!Table3235[[#This Row],[Mức giá theo Quyết định 46/2019/ QĐ-UBND]]*1.3</f>
        <v>#REF!</v>
      </c>
      <c r="G191" s="19">
        <v>25200</v>
      </c>
      <c r="H191" s="20" t="e">
        <f>ROUND([3]!Table3235[[#This Row],[Mức giá theo Quyết định 46/2019/ QĐ-UBND]]*1.3,-2)</f>
        <v>#REF!</v>
      </c>
      <c r="I191" s="20" t="e">
        <f>ROUND([3]!Table3235[[#This Row],[Giá đất ở điều chỉnh, bổ sung]]*0.7,0)</f>
        <v>#REF!</v>
      </c>
      <c r="J191" s="12" t="e">
        <f>[3]!Table3235[[#This Row],[Giá đất ở điều chỉnh, bổ sung]]/[3]!Table3235[[#This Row],[Mức giá theo Quyết định 46/2019/ QĐ-UBND]]</f>
        <v>#REF!</v>
      </c>
      <c r="K191" s="21"/>
      <c r="L191" s="23" t="e">
        <f>[3]!Table3235[[#This Row],[Giá đất ở điều chỉnh, bổ sung]]/[3]!Table3235[[#This Row],[Mức giá theo Quyết định 46/2019/ QĐ-UBND]]</f>
        <v>#REF!</v>
      </c>
      <c r="M191" s="24"/>
      <c r="N191" s="314"/>
    </row>
    <row r="192" spans="1:18" s="251" customFormat="1" ht="31" x14ac:dyDescent="0.35">
      <c r="A192" s="16">
        <v>5</v>
      </c>
      <c r="B192" s="16">
        <v>5</v>
      </c>
      <c r="C192" s="17" t="s">
        <v>324</v>
      </c>
      <c r="D192" s="18">
        <v>7200</v>
      </c>
      <c r="E192" s="11" t="e">
        <f>[3]!Table3235[[#This Row],[Mức giá theo Quyết định 46/2019/ QĐ-UBND]]*1.1</f>
        <v>#REF!</v>
      </c>
      <c r="F192" s="11" t="e">
        <f>[3]!Table3235[[#This Row],[Mức giá theo Quyết định 46/2019/ QĐ-UBND]]*1.3</f>
        <v>#REF!</v>
      </c>
      <c r="G192" s="19">
        <v>21600</v>
      </c>
      <c r="H192" s="20" t="e">
        <f>ROUND([3]!Table3235[[#This Row],[Mức giá theo Quyết định 46/2019/ QĐ-UBND]]*1.3,-2)</f>
        <v>#REF!</v>
      </c>
      <c r="I192" s="20" t="e">
        <f>ROUND([3]!Table3235[[#This Row],[Giá đất ở điều chỉnh, bổ sung]]*0.7,0)</f>
        <v>#REF!</v>
      </c>
      <c r="J192" s="12" t="e">
        <f>[3]!Table3235[[#This Row],[Giá đất ở điều chỉnh, bổ sung]]/[3]!Table3235[[#This Row],[Mức giá theo Quyết định 46/2019/ QĐ-UBND]]</f>
        <v>#REF!</v>
      </c>
      <c r="K192" s="21"/>
      <c r="L192" s="23" t="e">
        <f>[3]!Table3235[[#This Row],[Giá đất ở điều chỉnh, bổ sung]]/[3]!Table3235[[#This Row],[Mức giá theo Quyết định 46/2019/ QĐ-UBND]]</f>
        <v>#REF!</v>
      </c>
      <c r="M192" s="24"/>
      <c r="N192" s="314"/>
    </row>
    <row r="193" spans="1:15" s="251" customFormat="1" ht="28" x14ac:dyDescent="0.35">
      <c r="A193" s="16">
        <v>6</v>
      </c>
      <c r="B193" s="16">
        <v>6</v>
      </c>
      <c r="C193" s="17" t="s">
        <v>325</v>
      </c>
      <c r="D193" s="18"/>
      <c r="E193" s="11" t="e">
        <f>[3]!Table3235[[#This Row],[Mức giá theo Quyết định 46/2019/ QĐ-UBND]]*1.1</f>
        <v>#REF!</v>
      </c>
      <c r="F193" s="11"/>
      <c r="G193" s="19"/>
      <c r="H193" s="20"/>
      <c r="I193" s="20"/>
      <c r="J193" s="12"/>
      <c r="K193" s="21"/>
      <c r="L193" s="23"/>
      <c r="M193" s="24" t="s">
        <v>5375</v>
      </c>
      <c r="N193" s="314" t="s">
        <v>326</v>
      </c>
    </row>
    <row r="194" spans="1:15" s="251" customFormat="1" x14ac:dyDescent="0.35">
      <c r="A194" s="16" t="s">
        <v>327</v>
      </c>
      <c r="B194" s="16" t="s">
        <v>327</v>
      </c>
      <c r="C194" s="17" t="s">
        <v>328</v>
      </c>
      <c r="D194" s="18">
        <v>6600</v>
      </c>
      <c r="E194" s="11" t="e">
        <f>[3]!Table3235[[#This Row],[Mức giá theo Quyết định 46/2019/ QĐ-UBND]]*1.1</f>
        <v>#REF!</v>
      </c>
      <c r="F194" s="11" t="e">
        <f>[3]!Table3235[[#This Row],[Mức giá theo Quyết định 46/2019/ QĐ-UBND]]*1.3</f>
        <v>#REF!</v>
      </c>
      <c r="G194" s="19">
        <v>19800</v>
      </c>
      <c r="H194" s="20" t="e">
        <f>ROUND([3]!Table3235[[#This Row],[Mức giá theo Quyết định 46/2019/ QĐ-UBND]]*1.3,-2)</f>
        <v>#REF!</v>
      </c>
      <c r="I194" s="20" t="e">
        <f>ROUND([3]!Table3235[[#This Row],[Giá đất ở điều chỉnh, bổ sung]]*0.7,0)</f>
        <v>#REF!</v>
      </c>
      <c r="J194" s="12" t="e">
        <f>[3]!Table3235[[#This Row],[Giá đất ở điều chỉnh, bổ sung]]/[3]!Table3235[[#This Row],[Mức giá theo Quyết định 46/2019/ QĐ-UBND]]</f>
        <v>#REF!</v>
      </c>
      <c r="K194" s="21"/>
      <c r="L194" s="23" t="e">
        <f>[3]!Table3235[[#This Row],[Giá đất ở điều chỉnh, bổ sung]]/[3]!Table3235[[#This Row],[Mức giá theo Quyết định 46/2019/ QĐ-UBND]]</f>
        <v>#REF!</v>
      </c>
      <c r="M194" s="24"/>
      <c r="N194" s="314"/>
    </row>
    <row r="195" spans="1:15" s="251" customFormat="1" ht="52" x14ac:dyDescent="0.35">
      <c r="A195" s="16" t="s">
        <v>329</v>
      </c>
      <c r="B195" s="16" t="s">
        <v>329</v>
      </c>
      <c r="C195" s="17" t="s">
        <v>330</v>
      </c>
      <c r="D195" s="18">
        <v>4800</v>
      </c>
      <c r="E195" s="11" t="e">
        <f>[3]!Table3235[[#This Row],[Mức giá theo Quyết định 46/2019/ QĐ-UBND]]*1.1</f>
        <v>#REF!</v>
      </c>
      <c r="F195" s="11" t="e">
        <f>[3]!Table3235[[#This Row],[Mức giá theo Quyết định 46/2019/ QĐ-UBND]]*1.3</f>
        <v>#REF!</v>
      </c>
      <c r="G195" s="19">
        <v>14400</v>
      </c>
      <c r="H195" s="20" t="e">
        <f>ROUND([3]!Table3235[[#This Row],[Mức giá theo Quyết định 46/2019/ QĐ-UBND]]*1.3,-2)</f>
        <v>#REF!</v>
      </c>
      <c r="I195" s="20" t="e">
        <f>ROUND([3]!Table3235[[#This Row],[Giá đất ở điều chỉnh, bổ sung]]*0.7,0)</f>
        <v>#REF!</v>
      </c>
      <c r="J195" s="12" t="e">
        <f>[3]!Table3235[[#This Row],[Giá đất ở điều chỉnh, bổ sung]]/[3]!Table3235[[#This Row],[Mức giá theo Quyết định 46/2019/ QĐ-UBND]]</f>
        <v>#REF!</v>
      </c>
      <c r="K195" s="21"/>
      <c r="L195" s="23" t="e">
        <f>[3]!Table3235[[#This Row],[Giá đất ở điều chỉnh, bổ sung]]/[3]!Table3235[[#This Row],[Mức giá theo Quyết định 46/2019/ QĐ-UBND]]</f>
        <v>#REF!</v>
      </c>
      <c r="M195" s="24"/>
      <c r="N195" s="314"/>
      <c r="O195" s="322" t="s">
        <v>5406</v>
      </c>
    </row>
    <row r="196" spans="1:15" s="251" customFormat="1" ht="31" x14ac:dyDescent="0.35">
      <c r="A196" s="16">
        <v>7</v>
      </c>
      <c r="B196" s="16">
        <v>7</v>
      </c>
      <c r="C196" s="17" t="s">
        <v>331</v>
      </c>
      <c r="D196" s="18">
        <v>4800</v>
      </c>
      <c r="E196" s="11" t="e">
        <f>[3]!Table3235[[#This Row],[Mức giá theo Quyết định 46/2019/ QĐ-UBND]]*1.1</f>
        <v>#REF!</v>
      </c>
      <c r="F196" s="11" t="e">
        <f>[3]!Table3235[[#This Row],[Mức giá theo Quyết định 46/2019/ QĐ-UBND]]*1.3</f>
        <v>#REF!</v>
      </c>
      <c r="G196" s="19">
        <v>14400</v>
      </c>
      <c r="H196" s="20" t="e">
        <f>ROUND([3]!Table3235[[#This Row],[Mức giá theo Quyết định 46/2019/ QĐ-UBND]]*1.3,-2)</f>
        <v>#REF!</v>
      </c>
      <c r="I196" s="20" t="e">
        <f>ROUND([3]!Table3235[[#This Row],[Giá đất ở điều chỉnh, bổ sung]]*0.7,0)</f>
        <v>#REF!</v>
      </c>
      <c r="J196" s="12" t="e">
        <f>[3]!Table3235[[#This Row],[Giá đất ở điều chỉnh, bổ sung]]/[3]!Table3235[[#This Row],[Mức giá theo Quyết định 46/2019/ QĐ-UBND]]</f>
        <v>#REF!</v>
      </c>
      <c r="K196" s="21"/>
      <c r="L196" s="54" t="e">
        <f>[3]!Table3235[[#This Row],[Giá đất ở điều chỉnh, bổ sung]]/[3]!Table3235[[#This Row],[Mức giá theo Quyết định 46/2019/ QĐ-UBND]]</f>
        <v>#REF!</v>
      </c>
      <c r="M196" s="51"/>
      <c r="N196" s="321"/>
    </row>
    <row r="197" spans="1:15" s="251" customFormat="1" ht="31" x14ac:dyDescent="0.35">
      <c r="A197" s="16">
        <v>8</v>
      </c>
      <c r="B197" s="16">
        <v>8</v>
      </c>
      <c r="C197" s="17" t="s">
        <v>332</v>
      </c>
      <c r="D197" s="18">
        <v>4800</v>
      </c>
      <c r="E197" s="11" t="e">
        <f>[3]!Table3235[[#This Row],[Mức giá theo Quyết định 46/2019/ QĐ-UBND]]*1.1</f>
        <v>#REF!</v>
      </c>
      <c r="F197" s="11" t="e">
        <f>[3]!Table3235[[#This Row],[Mức giá theo Quyết định 46/2019/ QĐ-UBND]]*1.3</f>
        <v>#REF!</v>
      </c>
      <c r="G197" s="19">
        <v>14400</v>
      </c>
      <c r="H197" s="20" t="e">
        <f>ROUND([3]!Table3235[[#This Row],[Mức giá theo Quyết định 46/2019/ QĐ-UBND]]*1.3,-2)</f>
        <v>#REF!</v>
      </c>
      <c r="I197" s="20" t="e">
        <f>ROUND([3]!Table3235[[#This Row],[Giá đất ở điều chỉnh, bổ sung]]*0.7,0)</f>
        <v>#REF!</v>
      </c>
      <c r="J197" s="12" t="e">
        <f>[3]!Table3235[[#This Row],[Giá đất ở điều chỉnh, bổ sung]]/[3]!Table3235[[#This Row],[Mức giá theo Quyết định 46/2019/ QĐ-UBND]]</f>
        <v>#REF!</v>
      </c>
      <c r="K197" s="21"/>
      <c r="L197" s="23" t="e">
        <f>[3]!Table3235[[#This Row],[Giá đất ở điều chỉnh, bổ sung]]/[3]!Table3235[[#This Row],[Mức giá theo Quyết định 46/2019/ QĐ-UBND]]</f>
        <v>#REF!</v>
      </c>
      <c r="M197" s="24"/>
      <c r="N197" s="314"/>
    </row>
    <row r="198" spans="1:15" s="251" customFormat="1" ht="31" x14ac:dyDescent="0.35">
      <c r="A198" s="16">
        <v>9</v>
      </c>
      <c r="B198" s="16">
        <v>9</v>
      </c>
      <c r="C198" s="17" t="s">
        <v>333</v>
      </c>
      <c r="D198" s="18">
        <v>3600</v>
      </c>
      <c r="E198" s="11" t="e">
        <f>[3]!Table3235[[#This Row],[Mức giá theo Quyết định 46/2019/ QĐ-UBND]]*1.1</f>
        <v>#REF!</v>
      </c>
      <c r="F198" s="11" t="e">
        <f>[3]!Table3235[[#This Row],[Mức giá theo Quyết định 46/2019/ QĐ-UBND]]*1.3</f>
        <v>#REF!</v>
      </c>
      <c r="G198" s="19">
        <v>10800</v>
      </c>
      <c r="H198" s="20" t="e">
        <f>ROUND([3]!Table3235[[#This Row],[Mức giá theo Quyết định 46/2019/ QĐ-UBND]]*1.3,-2)</f>
        <v>#REF!</v>
      </c>
      <c r="I198" s="20" t="e">
        <f>ROUND([3]!Table3235[[#This Row],[Giá đất ở điều chỉnh, bổ sung]]*0.7,0)</f>
        <v>#REF!</v>
      </c>
      <c r="J198" s="12" t="e">
        <f>[3]!Table3235[[#This Row],[Giá đất ở điều chỉnh, bổ sung]]/[3]!Table3235[[#This Row],[Mức giá theo Quyết định 46/2019/ QĐ-UBND]]</f>
        <v>#REF!</v>
      </c>
      <c r="K198" s="21"/>
      <c r="L198" s="23" t="e">
        <f>[3]!Table3235[[#This Row],[Giá đất ở điều chỉnh, bổ sung]]/[3]!Table3235[[#This Row],[Mức giá theo Quyết định 46/2019/ QĐ-UBND]]</f>
        <v>#REF!</v>
      </c>
      <c r="M198" s="24"/>
      <c r="N198" s="314"/>
    </row>
    <row r="199" spans="1:15" s="251" customFormat="1" ht="31" x14ac:dyDescent="0.35">
      <c r="A199" s="16">
        <v>10</v>
      </c>
      <c r="B199" s="16">
        <v>10</v>
      </c>
      <c r="C199" s="17" t="s">
        <v>334</v>
      </c>
      <c r="D199" s="18">
        <v>4800</v>
      </c>
      <c r="E199" s="11" t="e">
        <f>[3]!Table3235[[#This Row],[Mức giá theo Quyết định 46/2019/ QĐ-UBND]]*1.1</f>
        <v>#REF!</v>
      </c>
      <c r="F199" s="11" t="e">
        <f>[3]!Table3235[[#This Row],[Mức giá theo Quyết định 46/2019/ QĐ-UBND]]*1.3</f>
        <v>#REF!</v>
      </c>
      <c r="G199" s="19">
        <v>14400</v>
      </c>
      <c r="H199" s="20" t="e">
        <f>ROUND([3]!Table3235[[#This Row],[Mức giá theo Quyết định 46/2019/ QĐ-UBND]]*1.3,-2)</f>
        <v>#REF!</v>
      </c>
      <c r="I199" s="20" t="e">
        <f>ROUND([3]!Table3235[[#This Row],[Giá đất ở điều chỉnh, bổ sung]]*0.7,0)</f>
        <v>#REF!</v>
      </c>
      <c r="J199" s="12" t="e">
        <f>[3]!Table3235[[#This Row],[Giá đất ở điều chỉnh, bổ sung]]/[3]!Table3235[[#This Row],[Mức giá theo Quyết định 46/2019/ QĐ-UBND]]</f>
        <v>#REF!</v>
      </c>
      <c r="K199" s="21"/>
      <c r="L199" s="23" t="e">
        <f>[3]!Table3235[[#This Row],[Giá đất ở điều chỉnh, bổ sung]]/[3]!Table3235[[#This Row],[Mức giá theo Quyết định 46/2019/ QĐ-UBND]]</f>
        <v>#REF!</v>
      </c>
      <c r="M199" s="24" t="s">
        <v>335</v>
      </c>
      <c r="N199" s="314" t="s">
        <v>336</v>
      </c>
    </row>
    <row r="200" spans="1:15" s="251" customFormat="1" ht="46.5" x14ac:dyDescent="0.35">
      <c r="A200" s="16">
        <v>11</v>
      </c>
      <c r="B200" s="16">
        <v>11</v>
      </c>
      <c r="C200" s="17" t="s">
        <v>337</v>
      </c>
      <c r="D200" s="18">
        <v>7200</v>
      </c>
      <c r="E200" s="11" t="e">
        <f>[3]!Table3235[[#This Row],[Mức giá theo Quyết định 46/2019/ QĐ-UBND]]*1.1</f>
        <v>#REF!</v>
      </c>
      <c r="F200" s="11" t="e">
        <f>[3]!Table3235[[#This Row],[Mức giá theo Quyết định 46/2019/ QĐ-UBND]]*1.3</f>
        <v>#REF!</v>
      </c>
      <c r="G200" s="19">
        <v>21600</v>
      </c>
      <c r="H200" s="20" t="e">
        <f>ROUND([3]!Table3235[[#This Row],[Mức giá theo Quyết định 46/2019/ QĐ-UBND]]*1.35,-2)</f>
        <v>#REF!</v>
      </c>
      <c r="I200" s="20" t="e">
        <f>ROUND([3]!Table3235[[#This Row],[Giá đất ở điều chỉnh, bổ sung]]*0.7,0)</f>
        <v>#REF!</v>
      </c>
      <c r="J200" s="12" t="e">
        <f>[3]!Table3235[[#This Row],[Giá đất ở điều chỉnh, bổ sung]]/[3]!Table3235[[#This Row],[Mức giá theo Quyết định 46/2019/ QĐ-UBND]]</f>
        <v>#REF!</v>
      </c>
      <c r="K200" s="31" t="s">
        <v>338</v>
      </c>
      <c r="L200" s="32" t="e">
        <f>[3]!Table3235[[#This Row],[Giá đất ở điều chỉnh, bổ sung]]/[3]!Table3235[[#This Row],[Mức giá theo Quyết định 46/2019/ QĐ-UBND]]</f>
        <v>#REF!</v>
      </c>
      <c r="M200" s="24" t="s">
        <v>339</v>
      </c>
      <c r="N200" s="314" t="s">
        <v>340</v>
      </c>
    </row>
    <row r="201" spans="1:15" s="251" customFormat="1" ht="31" x14ac:dyDescent="0.35">
      <c r="A201" s="16">
        <v>12</v>
      </c>
      <c r="B201" s="16">
        <v>12</v>
      </c>
      <c r="C201" s="17" t="s">
        <v>341</v>
      </c>
      <c r="D201" s="18">
        <v>3600</v>
      </c>
      <c r="E201" s="11" t="e">
        <f>[3]!Table3235[[#This Row],[Mức giá theo Quyết định 46/2019/ QĐ-UBND]]*1.1</f>
        <v>#REF!</v>
      </c>
      <c r="F201" s="11" t="e">
        <f>[3]!Table3235[[#This Row],[Mức giá theo Quyết định 46/2019/ QĐ-UBND]]*1.3</f>
        <v>#REF!</v>
      </c>
      <c r="G201" s="19">
        <v>10800</v>
      </c>
      <c r="H201" s="20" t="e">
        <f>ROUND([3]!Table3235[[#This Row],[Mức giá theo Quyết định 46/2019/ QĐ-UBND]]*1.3,-2)</f>
        <v>#REF!</v>
      </c>
      <c r="I201" s="20" t="e">
        <f>ROUND([3]!Table3235[[#This Row],[Giá đất ở điều chỉnh, bổ sung]]*0.7,0)</f>
        <v>#REF!</v>
      </c>
      <c r="J201" s="12" t="e">
        <f>[3]!Table3235[[#This Row],[Giá đất ở điều chỉnh, bổ sung]]/[3]!Table3235[[#This Row],[Mức giá theo Quyết định 46/2019/ QĐ-UBND]]</f>
        <v>#REF!</v>
      </c>
      <c r="K201" s="21"/>
      <c r="L201" s="23" t="e">
        <f>[3]!Table3235[[#This Row],[Giá đất ở điều chỉnh, bổ sung]]/[3]!Table3235[[#This Row],[Mức giá theo Quyết định 46/2019/ QĐ-UBND]]</f>
        <v>#REF!</v>
      </c>
      <c r="M201" s="24"/>
      <c r="N201" s="314"/>
    </row>
    <row r="202" spans="1:15" s="251" customFormat="1" ht="28" x14ac:dyDescent="0.35">
      <c r="A202" s="16">
        <v>13</v>
      </c>
      <c r="B202" s="16">
        <v>13</v>
      </c>
      <c r="C202" s="17" t="s">
        <v>342</v>
      </c>
      <c r="D202" s="18"/>
      <c r="E202" s="11" t="e">
        <f>[3]!Table3235[[#This Row],[Mức giá theo Quyết định 46/2019/ QĐ-UBND]]*1.1</f>
        <v>#REF!</v>
      </c>
      <c r="F202" s="11"/>
      <c r="G202" s="19"/>
      <c r="H202" s="20"/>
      <c r="I202" s="20"/>
      <c r="J202" s="12"/>
      <c r="K202" s="21"/>
      <c r="L202" s="23"/>
      <c r="M202" s="24" t="s">
        <v>339</v>
      </c>
      <c r="N202" s="314" t="s">
        <v>340</v>
      </c>
    </row>
    <row r="203" spans="1:15" s="251" customFormat="1" ht="31" x14ac:dyDescent="0.35">
      <c r="A203" s="16" t="s">
        <v>343</v>
      </c>
      <c r="B203" s="16" t="s">
        <v>343</v>
      </c>
      <c r="C203" s="17" t="s">
        <v>344</v>
      </c>
      <c r="D203" s="18">
        <v>7200</v>
      </c>
      <c r="E203" s="11" t="e">
        <f>[3]!Table3235[[#This Row],[Mức giá theo Quyết định 46/2019/ QĐ-UBND]]*1.1</f>
        <v>#REF!</v>
      </c>
      <c r="F203" s="11" t="e">
        <f>[3]!Table3235[[#This Row],[Mức giá theo Quyết định 46/2019/ QĐ-UBND]]*1.3</f>
        <v>#REF!</v>
      </c>
      <c r="G203" s="19">
        <v>21600</v>
      </c>
      <c r="H203" s="20" t="e">
        <f>ROUND([3]!Table3235[[#This Row],[Mức giá theo Quyết định 46/2019/ QĐ-UBND]]*1.35,-2)</f>
        <v>#REF!</v>
      </c>
      <c r="I203" s="20" t="e">
        <f>ROUND([3]!Table3235[[#This Row],[Giá đất ở điều chỉnh, bổ sung]]*0.7,0)</f>
        <v>#REF!</v>
      </c>
      <c r="J203" s="12" t="e">
        <f>[3]!Table3235[[#This Row],[Giá đất ở điều chỉnh, bổ sung]]/[3]!Table3235[[#This Row],[Mức giá theo Quyết định 46/2019/ QĐ-UBND]]</f>
        <v>#REF!</v>
      </c>
      <c r="K203" s="31" t="s">
        <v>345</v>
      </c>
      <c r="L203" s="32" t="e">
        <f>[3]!Table3235[[#This Row],[Giá đất ở điều chỉnh, bổ sung]]/[3]!Table3235[[#This Row],[Mức giá theo Quyết định 46/2019/ QĐ-UBND]]</f>
        <v>#REF!</v>
      </c>
      <c r="M203" s="24"/>
      <c r="N203" s="314"/>
    </row>
    <row r="204" spans="1:15" s="251" customFormat="1" ht="31" x14ac:dyDescent="0.35">
      <c r="A204" s="16" t="s">
        <v>346</v>
      </c>
      <c r="B204" s="16" t="s">
        <v>346</v>
      </c>
      <c r="C204" s="17" t="s">
        <v>347</v>
      </c>
      <c r="D204" s="18">
        <v>4800</v>
      </c>
      <c r="E204" s="11" t="e">
        <f>[3]!Table3235[[#This Row],[Mức giá theo Quyết định 46/2019/ QĐ-UBND]]*1.1</f>
        <v>#REF!</v>
      </c>
      <c r="F204" s="11" t="e">
        <f>[3]!Table3235[[#This Row],[Mức giá theo Quyết định 46/2019/ QĐ-UBND]]*1.3</f>
        <v>#REF!</v>
      </c>
      <c r="G204" s="19">
        <v>14400</v>
      </c>
      <c r="H204" s="20" t="e">
        <f>ROUND([3]!Table3235[[#This Row],[Mức giá theo Quyết định 46/2019/ QĐ-UBND]]*1.3,-2)</f>
        <v>#REF!</v>
      </c>
      <c r="I204" s="20" t="e">
        <f>ROUND([3]!Table3235[[#This Row],[Giá đất ở điều chỉnh, bổ sung]]*0.7,0)</f>
        <v>#REF!</v>
      </c>
      <c r="J204" s="12" t="e">
        <f>[3]!Table3235[[#This Row],[Giá đất ở điều chỉnh, bổ sung]]/[3]!Table3235[[#This Row],[Mức giá theo Quyết định 46/2019/ QĐ-UBND]]</f>
        <v>#REF!</v>
      </c>
      <c r="K204" s="21"/>
      <c r="L204" s="23" t="e">
        <f>[3]!Table3235[[#This Row],[Giá đất ở điều chỉnh, bổ sung]]/[3]!Table3235[[#This Row],[Mức giá theo Quyết định 46/2019/ QĐ-UBND]]</f>
        <v>#REF!</v>
      </c>
      <c r="M204" s="24"/>
      <c r="N204" s="314"/>
    </row>
    <row r="205" spans="1:15" s="251" customFormat="1" x14ac:dyDescent="0.35">
      <c r="A205" s="16" t="s">
        <v>348</v>
      </c>
      <c r="B205" s="16" t="s">
        <v>348</v>
      </c>
      <c r="C205" s="17" t="s">
        <v>349</v>
      </c>
      <c r="D205" s="18">
        <v>3600</v>
      </c>
      <c r="E205" s="11" t="e">
        <f>[3]!Table3235[[#This Row],[Mức giá theo Quyết định 46/2019/ QĐ-UBND]]*1.1</f>
        <v>#REF!</v>
      </c>
      <c r="F205" s="11" t="e">
        <f>[3]!Table3235[[#This Row],[Mức giá theo Quyết định 46/2019/ QĐ-UBND]]*1.3</f>
        <v>#REF!</v>
      </c>
      <c r="G205" s="19">
        <v>10800</v>
      </c>
      <c r="H205" s="20" t="e">
        <f>ROUND([3]!Table3235[[#This Row],[Mức giá theo Quyết định 46/2019/ QĐ-UBND]]*1.3,-2)</f>
        <v>#REF!</v>
      </c>
      <c r="I205" s="20" t="e">
        <f>ROUND([3]!Table3235[[#This Row],[Giá đất ở điều chỉnh, bổ sung]]*0.7,0)</f>
        <v>#REF!</v>
      </c>
      <c r="J205" s="12" t="e">
        <f>[3]!Table3235[[#This Row],[Giá đất ở điều chỉnh, bổ sung]]/[3]!Table3235[[#This Row],[Mức giá theo Quyết định 46/2019/ QĐ-UBND]]</f>
        <v>#REF!</v>
      </c>
      <c r="K205" s="21"/>
      <c r="L205" s="23" t="e">
        <f>[3]!Table3235[[#This Row],[Giá đất ở điều chỉnh, bổ sung]]/[3]!Table3235[[#This Row],[Mức giá theo Quyết định 46/2019/ QĐ-UBND]]</f>
        <v>#REF!</v>
      </c>
      <c r="M205" s="24"/>
      <c r="N205" s="314"/>
    </row>
    <row r="206" spans="1:15" s="251" customFormat="1" ht="46.5" x14ac:dyDescent="0.35">
      <c r="A206" s="16" t="s">
        <v>350</v>
      </c>
      <c r="B206" s="16" t="s">
        <v>350</v>
      </c>
      <c r="C206" s="17" t="s">
        <v>351</v>
      </c>
      <c r="D206" s="18">
        <v>3600</v>
      </c>
      <c r="E206" s="11" t="e">
        <f>[3]!Table3235[[#This Row],[Mức giá theo Quyết định 46/2019/ QĐ-UBND]]*1.1</f>
        <v>#REF!</v>
      </c>
      <c r="F206" s="11" t="e">
        <f>[3]!Table3235[[#This Row],[Mức giá theo Quyết định 46/2019/ QĐ-UBND]]*1.3</f>
        <v>#REF!</v>
      </c>
      <c r="G206" s="19">
        <v>10800</v>
      </c>
      <c r="H206" s="20" t="e">
        <f>ROUND([3]!Table3235[[#This Row],[Mức giá theo Quyết định 46/2019/ QĐ-UBND]]*1.3,-2)</f>
        <v>#REF!</v>
      </c>
      <c r="I206" s="20" t="e">
        <f>ROUND([3]!Table3235[[#This Row],[Giá đất ở điều chỉnh, bổ sung]]*0.7,0)</f>
        <v>#REF!</v>
      </c>
      <c r="J206" s="12" t="e">
        <f>[3]!Table3235[[#This Row],[Giá đất ở điều chỉnh, bổ sung]]/[3]!Table3235[[#This Row],[Mức giá theo Quyết định 46/2019/ QĐ-UBND]]</f>
        <v>#REF!</v>
      </c>
      <c r="K206" s="21"/>
      <c r="L206" s="23" t="e">
        <f>[3]!Table3235[[#This Row],[Giá đất ở điều chỉnh, bổ sung]]/[3]!Table3235[[#This Row],[Mức giá theo Quyết định 46/2019/ QĐ-UBND]]</f>
        <v>#REF!</v>
      </c>
      <c r="M206" s="24"/>
      <c r="N206" s="314"/>
    </row>
    <row r="207" spans="1:15" s="251" customFormat="1" ht="31" x14ac:dyDescent="0.35">
      <c r="A207" s="16" t="s">
        <v>352</v>
      </c>
      <c r="B207" s="16" t="s">
        <v>352</v>
      </c>
      <c r="C207" s="17" t="s">
        <v>353</v>
      </c>
      <c r="D207" s="18">
        <v>2400</v>
      </c>
      <c r="E207" s="11" t="e">
        <f>[3]!Table3235[[#This Row],[Mức giá theo Quyết định 46/2019/ QĐ-UBND]]*1.1</f>
        <v>#REF!</v>
      </c>
      <c r="F207" s="11" t="e">
        <f>[3]!Table3235[[#This Row],[Mức giá theo Quyết định 46/2019/ QĐ-UBND]]*1.3</f>
        <v>#REF!</v>
      </c>
      <c r="G207" s="19">
        <v>7200</v>
      </c>
      <c r="H207" s="20" t="e">
        <f>ROUND([3]!Table3235[[#This Row],[Mức giá theo Quyết định 46/2019/ QĐ-UBND]]*1.3,-2)</f>
        <v>#REF!</v>
      </c>
      <c r="I207" s="20" t="e">
        <f>ROUND([3]!Table3235[[#This Row],[Giá đất ở điều chỉnh, bổ sung]]*0.7,0)</f>
        <v>#REF!</v>
      </c>
      <c r="J207" s="12" t="e">
        <f>[3]!Table3235[[#This Row],[Giá đất ở điều chỉnh, bổ sung]]/[3]!Table3235[[#This Row],[Mức giá theo Quyết định 46/2019/ QĐ-UBND]]</f>
        <v>#REF!</v>
      </c>
      <c r="K207" s="21"/>
      <c r="L207" s="23" t="e">
        <f>[3]!Table3235[[#This Row],[Giá đất ở điều chỉnh, bổ sung]]/[3]!Table3235[[#This Row],[Mức giá theo Quyết định 46/2019/ QĐ-UBND]]</f>
        <v>#REF!</v>
      </c>
      <c r="M207" s="24"/>
      <c r="N207" s="314"/>
    </row>
    <row r="208" spans="1:15" s="251" customFormat="1" ht="31" x14ac:dyDescent="0.35">
      <c r="A208" s="16">
        <v>14</v>
      </c>
      <c r="B208" s="16">
        <v>14</v>
      </c>
      <c r="C208" s="17" t="s">
        <v>354</v>
      </c>
      <c r="D208" s="18">
        <v>6000</v>
      </c>
      <c r="E208" s="11" t="e">
        <f>[3]!Table3235[[#This Row],[Mức giá theo Quyết định 46/2019/ QĐ-UBND]]*1.1</f>
        <v>#REF!</v>
      </c>
      <c r="F208" s="11" t="e">
        <f>[3]!Table3235[[#This Row],[Mức giá theo Quyết định 46/2019/ QĐ-UBND]]*1.3</f>
        <v>#REF!</v>
      </c>
      <c r="G208" s="19">
        <v>18000</v>
      </c>
      <c r="H208" s="20" t="e">
        <f>ROUND([3]!Table3235[[#This Row],[Mức giá theo Quyết định 46/2019/ QĐ-UBND]]*1.3,-2)</f>
        <v>#REF!</v>
      </c>
      <c r="I208" s="20" t="e">
        <f>ROUND([3]!Table3235[[#This Row],[Giá đất ở điều chỉnh, bổ sung]]*0.7,0)</f>
        <v>#REF!</v>
      </c>
      <c r="J208" s="12" t="e">
        <f>[3]!Table3235[[#This Row],[Giá đất ở điều chỉnh, bổ sung]]/[3]!Table3235[[#This Row],[Mức giá theo Quyết định 46/2019/ QĐ-UBND]]</f>
        <v>#REF!</v>
      </c>
      <c r="K208" s="21"/>
      <c r="L208" s="23" t="e">
        <f>[3]!Table3235[[#This Row],[Giá đất ở điều chỉnh, bổ sung]]/[3]!Table3235[[#This Row],[Mức giá theo Quyết định 46/2019/ QĐ-UBND]]</f>
        <v>#REF!</v>
      </c>
      <c r="M208" s="24"/>
      <c r="N208" s="314"/>
    </row>
    <row r="209" spans="1:18" s="251" customFormat="1" x14ac:dyDescent="0.35">
      <c r="A209" s="16">
        <v>15</v>
      </c>
      <c r="B209" s="16">
        <v>15</v>
      </c>
      <c r="C209" s="17" t="s">
        <v>355</v>
      </c>
      <c r="D209" s="18">
        <v>4800</v>
      </c>
      <c r="E209" s="11" t="e">
        <f>[3]!Table3235[[#This Row],[Mức giá theo Quyết định 46/2019/ QĐ-UBND]]*1.1</f>
        <v>#REF!</v>
      </c>
      <c r="F209" s="11" t="e">
        <f>[3]!Table3235[[#This Row],[Mức giá theo Quyết định 46/2019/ QĐ-UBND]]*1.3</f>
        <v>#REF!</v>
      </c>
      <c r="G209" s="19">
        <v>14400</v>
      </c>
      <c r="H209" s="20" t="e">
        <f>ROUND([3]!Table3235[[#This Row],[Mức giá theo Quyết định 46/2019/ QĐ-UBND]]*1.3,-2)</f>
        <v>#REF!</v>
      </c>
      <c r="I209" s="20" t="e">
        <f>ROUND([3]!Table3235[[#This Row],[Giá đất ở điều chỉnh, bổ sung]]*0.7,0)</f>
        <v>#REF!</v>
      </c>
      <c r="J209" s="12" t="e">
        <f>[3]!Table3235[[#This Row],[Giá đất ở điều chỉnh, bổ sung]]/[3]!Table3235[[#This Row],[Mức giá theo Quyết định 46/2019/ QĐ-UBND]]</f>
        <v>#REF!</v>
      </c>
      <c r="K209" s="21"/>
      <c r="L209" s="23" t="e">
        <f>[3]!Table3235[[#This Row],[Giá đất ở điều chỉnh, bổ sung]]/[3]!Table3235[[#This Row],[Mức giá theo Quyết định 46/2019/ QĐ-UBND]]</f>
        <v>#REF!</v>
      </c>
      <c r="M209" s="24"/>
      <c r="N209" s="314"/>
    </row>
    <row r="210" spans="1:18" s="251" customFormat="1" ht="31" x14ac:dyDescent="0.35">
      <c r="A210" s="16">
        <v>16</v>
      </c>
      <c r="B210" s="16">
        <v>16</v>
      </c>
      <c r="C210" s="17" t="s">
        <v>356</v>
      </c>
      <c r="D210" s="18">
        <v>6000</v>
      </c>
      <c r="E210" s="11" t="e">
        <f>[3]!Table3235[[#This Row],[Mức giá theo Quyết định 46/2019/ QĐ-UBND]]*1.1</f>
        <v>#REF!</v>
      </c>
      <c r="F210" s="11" t="e">
        <f>[3]!Table3235[[#This Row],[Mức giá theo Quyết định 46/2019/ QĐ-UBND]]*1.3</f>
        <v>#REF!</v>
      </c>
      <c r="G210" s="19">
        <v>18000</v>
      </c>
      <c r="H210" s="20" t="e">
        <f>ROUND([3]!Table3235[[#This Row],[Mức giá theo Quyết định 46/2019/ QĐ-UBND]]*1.3,-2)</f>
        <v>#REF!</v>
      </c>
      <c r="I210" s="20" t="e">
        <f>ROUND([3]!Table3235[[#This Row],[Giá đất ở điều chỉnh, bổ sung]]*0.7,0)</f>
        <v>#REF!</v>
      </c>
      <c r="J210" s="12" t="e">
        <f>[3]!Table3235[[#This Row],[Giá đất ở điều chỉnh, bổ sung]]/[3]!Table3235[[#This Row],[Mức giá theo Quyết định 46/2019/ QĐ-UBND]]</f>
        <v>#REF!</v>
      </c>
      <c r="K210" s="21"/>
      <c r="L210" s="23" t="e">
        <f>[3]!Table3235[[#This Row],[Giá đất ở điều chỉnh, bổ sung]]/[3]!Table3235[[#This Row],[Mức giá theo Quyết định 46/2019/ QĐ-UBND]]</f>
        <v>#REF!</v>
      </c>
      <c r="M210" s="24"/>
      <c r="N210" s="314"/>
    </row>
    <row r="211" spans="1:18" s="251" customFormat="1" x14ac:dyDescent="0.35">
      <c r="A211" s="16">
        <v>17</v>
      </c>
      <c r="B211" s="16">
        <v>17</v>
      </c>
      <c r="C211" s="17" t="s">
        <v>357</v>
      </c>
      <c r="D211" s="18">
        <v>6000</v>
      </c>
      <c r="E211" s="11" t="e">
        <f>[3]!Table3235[[#This Row],[Mức giá theo Quyết định 46/2019/ QĐ-UBND]]*1.1</f>
        <v>#REF!</v>
      </c>
      <c r="F211" s="11" t="e">
        <f>[3]!Table3235[[#This Row],[Mức giá theo Quyết định 46/2019/ QĐ-UBND]]*1.3</f>
        <v>#REF!</v>
      </c>
      <c r="G211" s="19">
        <v>18000</v>
      </c>
      <c r="H211" s="20" t="e">
        <f>ROUND([3]!Table3235[[#This Row],[Mức giá theo Quyết định 46/2019/ QĐ-UBND]]*1.3,-2)</f>
        <v>#REF!</v>
      </c>
      <c r="I211" s="20" t="e">
        <f>ROUND([3]!Table3235[[#This Row],[Giá đất ở điều chỉnh, bổ sung]]*0.7,0)</f>
        <v>#REF!</v>
      </c>
      <c r="J211" s="12" t="e">
        <f>[3]!Table3235[[#This Row],[Giá đất ở điều chỉnh, bổ sung]]/[3]!Table3235[[#This Row],[Mức giá theo Quyết định 46/2019/ QĐ-UBND]]</f>
        <v>#REF!</v>
      </c>
      <c r="K211" s="21"/>
      <c r="L211" s="23" t="e">
        <f>[3]!Table3235[[#This Row],[Giá đất ở điều chỉnh, bổ sung]]/[3]!Table3235[[#This Row],[Mức giá theo Quyết định 46/2019/ QĐ-UBND]]</f>
        <v>#REF!</v>
      </c>
      <c r="M211" s="24"/>
      <c r="N211" s="314"/>
    </row>
    <row r="212" spans="1:18" s="251" customFormat="1" x14ac:dyDescent="0.35">
      <c r="A212" s="16">
        <v>18</v>
      </c>
      <c r="B212" s="16">
        <v>18</v>
      </c>
      <c r="C212" s="17" t="s">
        <v>358</v>
      </c>
      <c r="D212" s="18">
        <v>6000</v>
      </c>
      <c r="E212" s="11" t="e">
        <f>[3]!Table3235[[#This Row],[Mức giá theo Quyết định 46/2019/ QĐ-UBND]]*1.1</f>
        <v>#REF!</v>
      </c>
      <c r="F212" s="11" t="e">
        <f>[3]!Table3235[[#This Row],[Mức giá theo Quyết định 46/2019/ QĐ-UBND]]*1.3</f>
        <v>#REF!</v>
      </c>
      <c r="G212" s="19">
        <v>18000</v>
      </c>
      <c r="H212" s="20" t="e">
        <f>ROUND([3]!Table3235[[#This Row],[Mức giá theo Quyết định 46/2019/ QĐ-UBND]]*1.3,-2)</f>
        <v>#REF!</v>
      </c>
      <c r="I212" s="20" t="e">
        <f>ROUND([3]!Table3235[[#This Row],[Giá đất ở điều chỉnh, bổ sung]]*0.7,0)</f>
        <v>#REF!</v>
      </c>
      <c r="J212" s="12" t="e">
        <f>[3]!Table3235[[#This Row],[Giá đất ở điều chỉnh, bổ sung]]/[3]!Table3235[[#This Row],[Mức giá theo Quyết định 46/2019/ QĐ-UBND]]</f>
        <v>#REF!</v>
      </c>
      <c r="K212" s="21"/>
      <c r="L212" s="23" t="e">
        <f>[3]!Table3235[[#This Row],[Giá đất ở điều chỉnh, bổ sung]]/[3]!Table3235[[#This Row],[Mức giá theo Quyết định 46/2019/ QĐ-UBND]]</f>
        <v>#REF!</v>
      </c>
      <c r="M212" s="24"/>
      <c r="N212" s="314"/>
    </row>
    <row r="213" spans="1:18" s="251" customFormat="1" x14ac:dyDescent="0.35">
      <c r="A213" s="16">
        <v>19</v>
      </c>
      <c r="B213" s="16">
        <v>19</v>
      </c>
      <c r="C213" s="17" t="s">
        <v>359</v>
      </c>
      <c r="D213" s="18">
        <v>4200</v>
      </c>
      <c r="E213" s="11" t="e">
        <f>[3]!Table3235[[#This Row],[Mức giá theo Quyết định 46/2019/ QĐ-UBND]]*1.1</f>
        <v>#REF!</v>
      </c>
      <c r="F213" s="11" t="e">
        <f>[3]!Table3235[[#This Row],[Mức giá theo Quyết định 46/2019/ QĐ-UBND]]*1.3</f>
        <v>#REF!</v>
      </c>
      <c r="G213" s="19">
        <v>12600</v>
      </c>
      <c r="H213" s="20" t="e">
        <f>ROUND([3]!Table3235[[#This Row],[Mức giá theo Quyết định 46/2019/ QĐ-UBND]]*1.3,-2)</f>
        <v>#REF!</v>
      </c>
      <c r="I213" s="20" t="e">
        <f>ROUND([3]!Table3235[[#This Row],[Giá đất ở điều chỉnh, bổ sung]]*0.7,0)</f>
        <v>#REF!</v>
      </c>
      <c r="J213" s="12" t="e">
        <f>[3]!Table3235[[#This Row],[Giá đất ở điều chỉnh, bổ sung]]/[3]!Table3235[[#This Row],[Mức giá theo Quyết định 46/2019/ QĐ-UBND]]</f>
        <v>#REF!</v>
      </c>
      <c r="K213" s="21"/>
      <c r="L213" s="23" t="e">
        <f>[3]!Table3235[[#This Row],[Giá đất ở điều chỉnh, bổ sung]]/[3]!Table3235[[#This Row],[Mức giá theo Quyết định 46/2019/ QĐ-UBND]]</f>
        <v>#REF!</v>
      </c>
      <c r="M213" s="24"/>
      <c r="N213" s="314"/>
    </row>
    <row r="214" spans="1:18" s="251" customFormat="1" x14ac:dyDescent="0.35">
      <c r="A214" s="16">
        <v>20</v>
      </c>
      <c r="B214" s="16">
        <v>20</v>
      </c>
      <c r="C214" s="17" t="s">
        <v>360</v>
      </c>
      <c r="D214" s="18"/>
      <c r="E214" s="11" t="e">
        <f>[3]!Table3235[[#This Row],[Mức giá theo Quyết định 46/2019/ QĐ-UBND]]*1.1</f>
        <v>#REF!</v>
      </c>
      <c r="F214" s="11"/>
      <c r="G214" s="19"/>
      <c r="H214" s="20"/>
      <c r="I214" s="20"/>
      <c r="J214" s="12"/>
      <c r="K214" s="21"/>
      <c r="L214" s="23"/>
      <c r="M214" s="24"/>
      <c r="N214" s="314"/>
    </row>
    <row r="215" spans="1:18" s="251" customFormat="1" x14ac:dyDescent="0.35">
      <c r="A215" s="16" t="s">
        <v>109</v>
      </c>
      <c r="B215" s="16" t="s">
        <v>109</v>
      </c>
      <c r="C215" s="17" t="s">
        <v>361</v>
      </c>
      <c r="D215" s="18">
        <v>6000</v>
      </c>
      <c r="E215" s="11" t="e">
        <f>[3]!Table3235[[#This Row],[Mức giá theo Quyết định 46/2019/ QĐ-UBND]]*1.1</f>
        <v>#REF!</v>
      </c>
      <c r="F215" s="11" t="e">
        <f>[3]!Table3235[[#This Row],[Mức giá theo Quyết định 46/2019/ QĐ-UBND]]*1.3</f>
        <v>#REF!</v>
      </c>
      <c r="G215" s="19">
        <v>18000</v>
      </c>
      <c r="H215" s="20" t="e">
        <f>ROUND([3]!Table3235[[#This Row],[Mức giá theo Quyết định 46/2019/ QĐ-UBND]]*1.35,-2)</f>
        <v>#REF!</v>
      </c>
      <c r="I215" s="20" t="e">
        <f>ROUND([3]!Table3235[[#This Row],[Giá đất ở điều chỉnh, bổ sung]]*0.7,0)</f>
        <v>#REF!</v>
      </c>
      <c r="J215" s="12" t="e">
        <f>[3]!Table3235[[#This Row],[Giá đất ở điều chỉnh, bổ sung]]/[3]!Table3235[[#This Row],[Mức giá theo Quyết định 46/2019/ QĐ-UBND]]</f>
        <v>#REF!</v>
      </c>
      <c r="K215" s="31" t="s">
        <v>91</v>
      </c>
      <c r="L215" s="32" t="e">
        <f>[3]!Table3235[[#This Row],[Giá đất ở điều chỉnh, bổ sung]]/[3]!Table3235[[#This Row],[Mức giá theo Quyết định 46/2019/ QĐ-UBND]]</f>
        <v>#REF!</v>
      </c>
      <c r="M215" s="24"/>
      <c r="N215" s="314"/>
    </row>
    <row r="216" spans="1:18" s="251" customFormat="1" x14ac:dyDescent="0.35">
      <c r="A216" s="16" t="s">
        <v>111</v>
      </c>
      <c r="B216" s="16" t="s">
        <v>111</v>
      </c>
      <c r="C216" s="17" t="s">
        <v>362</v>
      </c>
      <c r="D216" s="18">
        <v>5400</v>
      </c>
      <c r="E216" s="11" t="e">
        <f>[3]!Table3235[[#This Row],[Mức giá theo Quyết định 46/2019/ QĐ-UBND]]*1.1</f>
        <v>#REF!</v>
      </c>
      <c r="F216" s="11" t="e">
        <f>[3]!Table3235[[#This Row],[Mức giá theo Quyết định 46/2019/ QĐ-UBND]]*1.3</f>
        <v>#REF!</v>
      </c>
      <c r="G216" s="19">
        <v>16200</v>
      </c>
      <c r="H216" s="20" t="e">
        <f>ROUND([3]!Table3235[[#This Row],[Mức giá theo Quyết định 46/2019/ QĐ-UBND]]*1.35,-2)</f>
        <v>#REF!</v>
      </c>
      <c r="I216" s="20" t="e">
        <f>ROUND([3]!Table3235[[#This Row],[Giá đất ở điều chỉnh, bổ sung]]*0.7,0)</f>
        <v>#REF!</v>
      </c>
      <c r="J216" s="12" t="e">
        <f>[3]!Table3235[[#This Row],[Giá đất ở điều chỉnh, bổ sung]]/[3]!Table3235[[#This Row],[Mức giá theo Quyết định 46/2019/ QĐ-UBND]]</f>
        <v>#REF!</v>
      </c>
      <c r="K216" s="31" t="s">
        <v>91</v>
      </c>
      <c r="L216" s="32" t="e">
        <f>[3]!Table3235[[#This Row],[Giá đất ở điều chỉnh, bổ sung]]/[3]!Table3235[[#This Row],[Mức giá theo Quyết định 46/2019/ QĐ-UBND]]</f>
        <v>#REF!</v>
      </c>
      <c r="M216" s="24"/>
      <c r="N216" s="314"/>
    </row>
    <row r="217" spans="1:18" s="251" customFormat="1" ht="31" x14ac:dyDescent="0.35">
      <c r="A217" s="16" t="s">
        <v>363</v>
      </c>
      <c r="B217" s="16" t="s">
        <v>363</v>
      </c>
      <c r="C217" s="17" t="s">
        <v>364</v>
      </c>
      <c r="D217" s="18">
        <v>4200</v>
      </c>
      <c r="E217" s="11" t="e">
        <f>[3]!Table3235[[#This Row],[Mức giá theo Quyết định 46/2019/ QĐ-UBND]]*1.1</f>
        <v>#REF!</v>
      </c>
      <c r="F217" s="11" t="e">
        <f>[3]!Table3235[[#This Row],[Mức giá theo Quyết định 46/2019/ QĐ-UBND]]*1.3</f>
        <v>#REF!</v>
      </c>
      <c r="G217" s="19">
        <v>12600</v>
      </c>
      <c r="H217" s="20" t="e">
        <f>ROUND([3]!Table3235[[#This Row],[Mức giá theo Quyết định 46/2019/ QĐ-UBND]]*1.35,-2)</f>
        <v>#REF!</v>
      </c>
      <c r="I217" s="20" t="e">
        <f>ROUND([3]!Table3235[[#This Row],[Giá đất ở điều chỉnh, bổ sung]]*0.7,0)</f>
        <v>#REF!</v>
      </c>
      <c r="J217" s="12" t="e">
        <f>[3]!Table3235[[#This Row],[Giá đất ở điều chỉnh, bổ sung]]/[3]!Table3235[[#This Row],[Mức giá theo Quyết định 46/2019/ QĐ-UBND]]</f>
        <v>#REF!</v>
      </c>
      <c r="K217" s="31" t="s">
        <v>91</v>
      </c>
      <c r="L217" s="32" t="e">
        <f>[3]!Table3235[[#This Row],[Giá đất ở điều chỉnh, bổ sung]]/[3]!Table3235[[#This Row],[Mức giá theo Quyết định 46/2019/ QĐ-UBND]]</f>
        <v>#REF!</v>
      </c>
      <c r="M217" s="24"/>
      <c r="N217" s="314"/>
    </row>
    <row r="218" spans="1:18" s="251" customFormat="1" x14ac:dyDescent="0.35">
      <c r="A218" s="16">
        <v>21</v>
      </c>
      <c r="B218" s="16">
        <v>21</v>
      </c>
      <c r="C218" s="17" t="s">
        <v>365</v>
      </c>
      <c r="D218" s="18"/>
      <c r="E218" s="11" t="e">
        <f>[3]!Table3235[[#This Row],[Mức giá theo Quyết định 46/2019/ QĐ-UBND]]*1.1</f>
        <v>#REF!</v>
      </c>
      <c r="F218" s="11"/>
      <c r="G218" s="19"/>
      <c r="H218" s="20"/>
      <c r="I218" s="20"/>
      <c r="J218" s="12"/>
      <c r="K218" s="66"/>
      <c r="L218" s="66"/>
      <c r="M218" s="24"/>
      <c r="N218" s="314"/>
    </row>
    <row r="219" spans="1:18" s="251" customFormat="1" x14ac:dyDescent="0.35">
      <c r="A219" s="16" t="s">
        <v>115</v>
      </c>
      <c r="B219" s="16" t="s">
        <v>115</v>
      </c>
      <c r="C219" s="17" t="s">
        <v>366</v>
      </c>
      <c r="D219" s="18">
        <v>4800</v>
      </c>
      <c r="E219" s="11" t="e">
        <f>[3]!Table3235[[#This Row],[Mức giá theo Quyết định 46/2019/ QĐ-UBND]]*1.1</f>
        <v>#REF!</v>
      </c>
      <c r="F219" s="11" t="e">
        <f>[3]!Table3235[[#This Row],[Mức giá theo Quyết định 46/2019/ QĐ-UBND]]*1.3</f>
        <v>#REF!</v>
      </c>
      <c r="G219" s="19">
        <v>14400</v>
      </c>
      <c r="H219" s="20" t="e">
        <f>ROUND([3]!Table3235[[#This Row],[Mức giá theo Quyết định 46/2019/ QĐ-UBND]]*1.35,-2)</f>
        <v>#REF!</v>
      </c>
      <c r="I219" s="20" t="e">
        <f>ROUND([3]!Table3235[[#This Row],[Giá đất ở điều chỉnh, bổ sung]]*0.7,0)</f>
        <v>#REF!</v>
      </c>
      <c r="J219" s="12" t="e">
        <f>[3]!Table3235[[#This Row],[Giá đất ở điều chỉnh, bổ sung]]/[3]!Table3235[[#This Row],[Mức giá theo Quyết định 46/2019/ QĐ-UBND]]</f>
        <v>#REF!</v>
      </c>
      <c r="K219" s="31" t="s">
        <v>91</v>
      </c>
      <c r="L219" s="32" t="e">
        <f>[3]!Table3235[[#This Row],[Giá đất ở điều chỉnh, bổ sung]]/[3]!Table3235[[#This Row],[Mức giá theo Quyết định 46/2019/ QĐ-UBND]]</f>
        <v>#REF!</v>
      </c>
      <c r="M219" s="24"/>
      <c r="N219" s="314"/>
    </row>
    <row r="220" spans="1:18" s="251" customFormat="1" x14ac:dyDescent="0.35">
      <c r="A220" s="16" t="s">
        <v>117</v>
      </c>
      <c r="B220" s="16" t="s">
        <v>117</v>
      </c>
      <c r="C220" s="17" t="s">
        <v>367</v>
      </c>
      <c r="D220" s="18">
        <v>4200</v>
      </c>
      <c r="E220" s="11" t="e">
        <f>[3]!Table3235[[#This Row],[Mức giá theo Quyết định 46/2019/ QĐ-UBND]]*1.1</f>
        <v>#REF!</v>
      </c>
      <c r="F220" s="11" t="e">
        <f>[3]!Table3235[[#This Row],[Mức giá theo Quyết định 46/2019/ QĐ-UBND]]*1.3</f>
        <v>#REF!</v>
      </c>
      <c r="G220" s="19">
        <v>12600</v>
      </c>
      <c r="H220" s="20" t="e">
        <f>ROUND([3]!Table3235[[#This Row],[Mức giá theo Quyết định 46/2019/ QĐ-UBND]]*1.35,-2)</f>
        <v>#REF!</v>
      </c>
      <c r="I220" s="20" t="e">
        <f>ROUND([3]!Table3235[[#This Row],[Giá đất ở điều chỉnh, bổ sung]]*0.7,0)</f>
        <v>#REF!</v>
      </c>
      <c r="J220" s="12" t="e">
        <f>[3]!Table3235[[#This Row],[Giá đất ở điều chỉnh, bổ sung]]/[3]!Table3235[[#This Row],[Mức giá theo Quyết định 46/2019/ QĐ-UBND]]</f>
        <v>#REF!</v>
      </c>
      <c r="K220" s="31" t="s">
        <v>91</v>
      </c>
      <c r="L220" s="32" t="e">
        <f>[3]!Table3235[[#This Row],[Giá đất ở điều chỉnh, bổ sung]]/[3]!Table3235[[#This Row],[Mức giá theo Quyết định 46/2019/ QĐ-UBND]]</f>
        <v>#REF!</v>
      </c>
      <c r="M220" s="24"/>
      <c r="N220" s="314"/>
    </row>
    <row r="221" spans="1:18" s="251" customFormat="1" ht="31" x14ac:dyDescent="0.35">
      <c r="A221" s="16">
        <v>22</v>
      </c>
      <c r="B221" s="16">
        <v>22</v>
      </c>
      <c r="C221" s="17" t="s">
        <v>368</v>
      </c>
      <c r="D221" s="18">
        <v>4200</v>
      </c>
      <c r="E221" s="11" t="e">
        <f>[3]!Table3235[[#This Row],[Mức giá theo Quyết định 46/2019/ QĐ-UBND]]*1.1</f>
        <v>#REF!</v>
      </c>
      <c r="F221" s="11" t="e">
        <f>[3]!Table3235[[#This Row],[Mức giá theo Quyết định 46/2019/ QĐ-UBND]]*1.3</f>
        <v>#REF!</v>
      </c>
      <c r="G221" s="19">
        <v>12600</v>
      </c>
      <c r="H221" s="20" t="e">
        <f>ROUND([3]!Table3235[[#This Row],[Mức giá theo Quyết định 46/2019/ QĐ-UBND]]*1.3,-2)</f>
        <v>#REF!</v>
      </c>
      <c r="I221" s="20" t="e">
        <f>ROUND([3]!Table3235[[#This Row],[Giá đất ở điều chỉnh, bổ sung]]*0.7,0)</f>
        <v>#REF!</v>
      </c>
      <c r="J221" s="12" t="e">
        <f>[3]!Table3235[[#This Row],[Giá đất ở điều chỉnh, bổ sung]]/[3]!Table3235[[#This Row],[Mức giá theo Quyết định 46/2019/ QĐ-UBND]]</f>
        <v>#REF!</v>
      </c>
      <c r="K221" s="21"/>
      <c r="L221" s="23" t="e">
        <f>[3]!Table3235[[#This Row],[Giá đất ở điều chỉnh, bổ sung]]/[3]!Table3235[[#This Row],[Mức giá theo Quyết định 46/2019/ QĐ-UBND]]</f>
        <v>#REF!</v>
      </c>
      <c r="M221" s="24"/>
      <c r="N221" s="314"/>
    </row>
    <row r="222" spans="1:18" s="251" customFormat="1" ht="31" x14ac:dyDescent="0.35">
      <c r="A222" s="16">
        <v>23</v>
      </c>
      <c r="B222" s="16">
        <v>23</v>
      </c>
      <c r="C222" s="17" t="s">
        <v>369</v>
      </c>
      <c r="D222" s="18">
        <v>3300</v>
      </c>
      <c r="E222" s="11" t="e">
        <f>[3]!Table3235[[#This Row],[Mức giá theo Quyết định 46/2019/ QĐ-UBND]]*1.1</f>
        <v>#REF!</v>
      </c>
      <c r="F222" s="11" t="e">
        <f>[3]!Table3235[[#This Row],[Mức giá theo Quyết định 46/2019/ QĐ-UBND]]*1.3</f>
        <v>#REF!</v>
      </c>
      <c r="G222" s="19">
        <v>9900</v>
      </c>
      <c r="H222" s="20" t="e">
        <f>ROUND([3]!Table3235[[#This Row],[Mức giá theo Quyết định 46/2019/ QĐ-UBND]]*1.3,-2)</f>
        <v>#REF!</v>
      </c>
      <c r="I222" s="20" t="e">
        <f>ROUND([3]!Table3235[[#This Row],[Giá đất ở điều chỉnh, bổ sung]]*0.7,0)</f>
        <v>#REF!</v>
      </c>
      <c r="J222" s="12" t="e">
        <f>[3]!Table3235[[#This Row],[Giá đất ở điều chỉnh, bổ sung]]/[3]!Table3235[[#This Row],[Mức giá theo Quyết định 46/2019/ QĐ-UBND]]</f>
        <v>#REF!</v>
      </c>
      <c r="K222" s="21"/>
      <c r="L222" s="23" t="e">
        <f>[3]!Table3235[[#This Row],[Giá đất ở điều chỉnh, bổ sung]]/[3]!Table3235[[#This Row],[Mức giá theo Quyết định 46/2019/ QĐ-UBND]]</f>
        <v>#REF!</v>
      </c>
      <c r="M222" s="24"/>
      <c r="N222" s="314"/>
    </row>
    <row r="223" spans="1:18" s="251" customFormat="1" ht="31" x14ac:dyDescent="0.35">
      <c r="A223" s="16">
        <v>24</v>
      </c>
      <c r="B223" s="16">
        <v>24</v>
      </c>
      <c r="C223" s="17" t="s">
        <v>370</v>
      </c>
      <c r="D223" s="18">
        <v>4200</v>
      </c>
      <c r="E223" s="11" t="e">
        <f>[3]!Table3235[[#This Row],[Mức giá theo Quyết định 46/2019/ QĐ-UBND]]*1.1</f>
        <v>#REF!</v>
      </c>
      <c r="F223" s="11" t="e">
        <f>[3]!Table3235[[#This Row],[Mức giá theo Quyết định 46/2019/ QĐ-UBND]]*1.3</f>
        <v>#REF!</v>
      </c>
      <c r="G223" s="19">
        <v>12600</v>
      </c>
      <c r="H223" s="20" t="e">
        <f>ROUND([3]!Table3235[[#This Row],[Mức giá theo Quyết định 46/2019/ QĐ-UBND]]*1.3,-2)</f>
        <v>#REF!</v>
      </c>
      <c r="I223" s="20" t="e">
        <f>ROUND([3]!Table3235[[#This Row],[Giá đất ở điều chỉnh, bổ sung]]*0.7,0)</f>
        <v>#REF!</v>
      </c>
      <c r="J223" s="12" t="e">
        <f>[3]!Table3235[[#This Row],[Giá đất ở điều chỉnh, bổ sung]]/[3]!Table3235[[#This Row],[Mức giá theo Quyết định 46/2019/ QĐ-UBND]]</f>
        <v>#REF!</v>
      </c>
      <c r="K223" s="21"/>
      <c r="L223" s="23" t="e">
        <f>[3]!Table3235[[#This Row],[Giá đất ở điều chỉnh, bổ sung]]/[3]!Table3235[[#This Row],[Mức giá theo Quyết định 46/2019/ QĐ-UBND]]</f>
        <v>#REF!</v>
      </c>
      <c r="M223" s="24"/>
      <c r="N223" s="314"/>
    </row>
    <row r="224" spans="1:18" s="315" customFormat="1" x14ac:dyDescent="0.35">
      <c r="A224" s="16">
        <v>25</v>
      </c>
      <c r="B224" s="16">
        <v>25</v>
      </c>
      <c r="C224" s="17" t="s">
        <v>371</v>
      </c>
      <c r="D224" s="18">
        <v>4200</v>
      </c>
      <c r="E224" s="11" t="e">
        <f>[3]!Table3235[[#This Row],[Mức giá theo Quyết định 46/2019/ QĐ-UBND]]*1.1</f>
        <v>#REF!</v>
      </c>
      <c r="F224" s="11" t="e">
        <f>[3]!Table3235[[#This Row],[Mức giá theo Quyết định 46/2019/ QĐ-UBND]]*1.3</f>
        <v>#REF!</v>
      </c>
      <c r="G224" s="19">
        <v>12600</v>
      </c>
      <c r="H224" s="20" t="e">
        <f>ROUND([3]!Table3235[[#This Row],[Mức giá theo Quyết định 46/2019/ QĐ-UBND]]*1.3,-2)</f>
        <v>#REF!</v>
      </c>
      <c r="I224" s="20" t="e">
        <f>ROUND([3]!Table3235[[#This Row],[Giá đất ở điều chỉnh, bổ sung]]*0.7,0)</f>
        <v>#REF!</v>
      </c>
      <c r="J224" s="12" t="e">
        <f>[3]!Table3235[[#This Row],[Giá đất ở điều chỉnh, bổ sung]]/[3]!Table3235[[#This Row],[Mức giá theo Quyết định 46/2019/ QĐ-UBND]]</f>
        <v>#REF!</v>
      </c>
      <c r="K224" s="21"/>
      <c r="L224" s="23" t="e">
        <f>[3]!Table3235[[#This Row],[Giá đất ở điều chỉnh, bổ sung]]/[3]!Table3235[[#This Row],[Mức giá theo Quyết định 46/2019/ QĐ-UBND]]</f>
        <v>#REF!</v>
      </c>
      <c r="M224" s="24"/>
      <c r="N224" s="314"/>
      <c r="R224" s="251"/>
    </row>
    <row r="225" spans="1:15" s="251" customFormat="1" ht="45" x14ac:dyDescent="0.35">
      <c r="A225" s="8" t="s">
        <v>372</v>
      </c>
      <c r="B225" s="8" t="s">
        <v>372</v>
      </c>
      <c r="C225" s="9" t="s">
        <v>373</v>
      </c>
      <c r="D225" s="10"/>
      <c r="E225" s="11" t="e">
        <f>[3]!Table3235[[#This Row],[Mức giá theo Quyết định 46/2019/ QĐ-UBND]]*1.1</f>
        <v>#REF!</v>
      </c>
      <c r="F225" s="11"/>
      <c r="G225" s="19"/>
      <c r="H225" s="20"/>
      <c r="I225" s="20"/>
      <c r="J225" s="12"/>
      <c r="K225" s="21"/>
      <c r="L225" s="23"/>
      <c r="M225" s="26"/>
      <c r="N225" s="316"/>
      <c r="O225" s="251" t="s">
        <v>47</v>
      </c>
    </row>
    <row r="226" spans="1:15" s="251" customFormat="1" ht="31" x14ac:dyDescent="0.35">
      <c r="A226" s="16">
        <v>1</v>
      </c>
      <c r="B226" s="16">
        <v>1</v>
      </c>
      <c r="C226" s="17" t="s">
        <v>374</v>
      </c>
      <c r="D226" s="18">
        <v>18000</v>
      </c>
      <c r="E226" s="11" t="e">
        <f>[3]!Table3235[[#This Row],[Mức giá theo Quyết định 46/2019/ QĐ-UBND]]*1.1</f>
        <v>#REF!</v>
      </c>
      <c r="F226" s="11" t="e">
        <f>[3]!Table3235[[#This Row],[Mức giá theo Quyết định 46/2019/ QĐ-UBND]]*1.3</f>
        <v>#REF!</v>
      </c>
      <c r="G226" s="19">
        <v>72000</v>
      </c>
      <c r="H226" s="20" t="e">
        <f>ROUND([3]!Table3235[[#This Row],[Mức giá theo Quyết định 46/2019/ QĐ-UBND]]*1.3,-2)</f>
        <v>#REF!</v>
      </c>
      <c r="I226" s="20" t="e">
        <f>ROUND([3]!Table3235[[#This Row],[Giá đất ở điều chỉnh, bổ sung]]*0.7,0)</f>
        <v>#REF!</v>
      </c>
      <c r="J226" s="12" t="e">
        <f>[3]!Table3235[[#This Row],[Giá đất ở điều chỉnh, bổ sung]]/[3]!Table3235[[#This Row],[Mức giá theo Quyết định 46/2019/ QĐ-UBND]]</f>
        <v>#REF!</v>
      </c>
      <c r="K226" s="21"/>
      <c r="L226" s="23" t="e">
        <f>[3]!Table3235[[#This Row],[Giá đất ở điều chỉnh, bổ sung]]/[3]!Table3235[[#This Row],[Mức giá theo Quyết định 46/2019/ QĐ-UBND]]</f>
        <v>#REF!</v>
      </c>
      <c r="M226" s="24"/>
      <c r="N226" s="314"/>
      <c r="O226" s="251" t="s">
        <v>47</v>
      </c>
    </row>
    <row r="227" spans="1:15" s="251" customFormat="1" ht="31" x14ac:dyDescent="0.35">
      <c r="A227" s="16">
        <v>2</v>
      </c>
      <c r="B227" s="16">
        <v>2</v>
      </c>
      <c r="C227" s="17" t="s">
        <v>375</v>
      </c>
      <c r="D227" s="18">
        <v>15599.999999999998</v>
      </c>
      <c r="E227" s="11" t="e">
        <f>[3]!Table3235[[#This Row],[Mức giá theo Quyết định 46/2019/ QĐ-UBND]]*1.1</f>
        <v>#REF!</v>
      </c>
      <c r="F227" s="11" t="e">
        <f>[3]!Table3235[[#This Row],[Mức giá theo Quyết định 46/2019/ QĐ-UBND]]*1.3</f>
        <v>#REF!</v>
      </c>
      <c r="G227" s="19">
        <v>62400</v>
      </c>
      <c r="H227" s="20" t="e">
        <f>ROUND([3]!Table3235[[#This Row],[Mức giá theo Quyết định 46/2019/ QĐ-UBND]]*1.3,-2)</f>
        <v>#REF!</v>
      </c>
      <c r="I227" s="20" t="e">
        <f>ROUND([3]!Table3235[[#This Row],[Giá đất ở điều chỉnh, bổ sung]]*0.7,0)</f>
        <v>#REF!</v>
      </c>
      <c r="J227" s="12" t="e">
        <f>[3]!Table3235[[#This Row],[Giá đất ở điều chỉnh, bổ sung]]/[3]!Table3235[[#This Row],[Mức giá theo Quyết định 46/2019/ QĐ-UBND]]</f>
        <v>#REF!</v>
      </c>
      <c r="K227" s="21"/>
      <c r="L227" s="23" t="e">
        <f>[3]!Table3235[[#This Row],[Giá đất ở điều chỉnh, bổ sung]]/[3]!Table3235[[#This Row],[Mức giá theo Quyết định 46/2019/ QĐ-UBND]]</f>
        <v>#REF!</v>
      </c>
      <c r="M227" s="24"/>
      <c r="N227" s="314"/>
    </row>
    <row r="228" spans="1:15" s="251" customFormat="1" ht="31" x14ac:dyDescent="0.35">
      <c r="A228" s="16">
        <v>3</v>
      </c>
      <c r="B228" s="16">
        <v>3</v>
      </c>
      <c r="C228" s="17" t="s">
        <v>376</v>
      </c>
      <c r="D228" s="18">
        <v>13200</v>
      </c>
      <c r="E228" s="11" t="e">
        <f>[3]!Table3235[[#This Row],[Mức giá theo Quyết định 46/2019/ QĐ-UBND]]*1.1</f>
        <v>#REF!</v>
      </c>
      <c r="F228" s="11" t="e">
        <f>[3]!Table3235[[#This Row],[Mức giá theo Quyết định 46/2019/ QĐ-UBND]]*1.3</f>
        <v>#REF!</v>
      </c>
      <c r="G228" s="19">
        <v>52800</v>
      </c>
      <c r="H228" s="20" t="e">
        <f>ROUND([3]!Table3235[[#This Row],[Mức giá theo Quyết định 46/2019/ QĐ-UBND]]*1.3,-2)</f>
        <v>#REF!</v>
      </c>
      <c r="I228" s="20" t="e">
        <f>ROUND([3]!Table3235[[#This Row],[Giá đất ở điều chỉnh, bổ sung]]*0.7,0)</f>
        <v>#REF!</v>
      </c>
      <c r="J228" s="12" t="e">
        <f>[3]!Table3235[[#This Row],[Giá đất ở điều chỉnh, bổ sung]]/[3]!Table3235[[#This Row],[Mức giá theo Quyết định 46/2019/ QĐ-UBND]]</f>
        <v>#REF!</v>
      </c>
      <c r="K228" s="21"/>
      <c r="L228" s="23" t="e">
        <f>[3]!Table3235[[#This Row],[Giá đất ở điều chỉnh, bổ sung]]/[3]!Table3235[[#This Row],[Mức giá theo Quyết định 46/2019/ QĐ-UBND]]</f>
        <v>#REF!</v>
      </c>
      <c r="M228" s="24"/>
      <c r="N228" s="314"/>
    </row>
    <row r="229" spans="1:15" s="251" customFormat="1" x14ac:dyDescent="0.35">
      <c r="A229" s="16"/>
      <c r="B229" s="16"/>
      <c r="C229" s="9" t="s">
        <v>16</v>
      </c>
      <c r="D229" s="10"/>
      <c r="E229" s="11" t="e">
        <f>[3]!Table3235[[#This Row],[Mức giá theo Quyết định 46/2019/ QĐ-UBND]]*1.1</f>
        <v>#REF!</v>
      </c>
      <c r="F229" s="11"/>
      <c r="G229" s="19"/>
      <c r="H229" s="20"/>
      <c r="I229" s="20"/>
      <c r="J229" s="12"/>
      <c r="K229" s="21"/>
      <c r="L229" s="23"/>
      <c r="M229" s="24"/>
      <c r="N229" s="314"/>
    </row>
    <row r="230" spans="1:15" s="251" customFormat="1" ht="31" x14ac:dyDescent="0.35">
      <c r="A230" s="16">
        <v>1</v>
      </c>
      <c r="B230" s="16">
        <v>1</v>
      </c>
      <c r="C230" s="17" t="s">
        <v>377</v>
      </c>
      <c r="D230" s="18">
        <v>6000</v>
      </c>
      <c r="E230" s="11" t="e">
        <f>[3]!Table3235[[#This Row],[Mức giá theo Quyết định 46/2019/ QĐ-UBND]]*1.1</f>
        <v>#REF!</v>
      </c>
      <c r="F230" s="11" t="e">
        <f>[3]!Table3235[[#This Row],[Mức giá theo Quyết định 46/2019/ QĐ-UBND]]*1.3</f>
        <v>#REF!</v>
      </c>
      <c r="G230" s="19">
        <v>18000</v>
      </c>
      <c r="H230" s="20" t="e">
        <f>ROUND([3]!Table3235[[#This Row],[Mức giá theo Quyết định 46/2019/ QĐ-UBND]]*1.3,-2)</f>
        <v>#REF!</v>
      </c>
      <c r="I230" s="20" t="e">
        <f>ROUND([3]!Table3235[[#This Row],[Giá đất ở điều chỉnh, bổ sung]]*0.7,0)</f>
        <v>#REF!</v>
      </c>
      <c r="J230" s="12" t="e">
        <f>[3]!Table3235[[#This Row],[Giá đất ở điều chỉnh, bổ sung]]/[3]!Table3235[[#This Row],[Mức giá theo Quyết định 46/2019/ QĐ-UBND]]</f>
        <v>#REF!</v>
      </c>
      <c r="K230" s="21"/>
      <c r="L230" s="23" t="e">
        <f>[3]!Table3235[[#This Row],[Giá đất ở điều chỉnh, bổ sung]]/[3]!Table3235[[#This Row],[Mức giá theo Quyết định 46/2019/ QĐ-UBND]]</f>
        <v>#REF!</v>
      </c>
      <c r="M230" s="24"/>
      <c r="N230" s="314"/>
    </row>
    <row r="231" spans="1:15" s="251" customFormat="1" x14ac:dyDescent="0.35">
      <c r="A231" s="16" t="s">
        <v>67</v>
      </c>
      <c r="B231" s="16" t="s">
        <v>67</v>
      </c>
      <c r="C231" s="17" t="s">
        <v>378</v>
      </c>
      <c r="D231" s="18"/>
      <c r="E231" s="11" t="e">
        <f>[3]!Table3235[[#This Row],[Mức giá theo Quyết định 46/2019/ QĐ-UBND]]*1.1</f>
        <v>#REF!</v>
      </c>
      <c r="F231" s="11"/>
      <c r="G231" s="19"/>
      <c r="H231" s="20"/>
      <c r="I231" s="20"/>
      <c r="J231" s="12"/>
      <c r="K231" s="21"/>
      <c r="L231" s="23"/>
      <c r="M231" s="24"/>
      <c r="N231" s="314"/>
    </row>
    <row r="232" spans="1:15" s="251" customFormat="1" x14ac:dyDescent="0.35">
      <c r="A232" s="16" t="s">
        <v>379</v>
      </c>
      <c r="B232" s="16" t="s">
        <v>379</v>
      </c>
      <c r="C232" s="17" t="s">
        <v>380</v>
      </c>
      <c r="D232" s="18">
        <v>4800</v>
      </c>
      <c r="E232" s="11" t="e">
        <f>[3]!Table3235[[#This Row],[Mức giá theo Quyết định 46/2019/ QĐ-UBND]]*1.1</f>
        <v>#REF!</v>
      </c>
      <c r="F232" s="11" t="e">
        <f>[3]!Table3235[[#This Row],[Mức giá theo Quyết định 46/2019/ QĐ-UBND]]*1.3</f>
        <v>#REF!</v>
      </c>
      <c r="G232" s="19">
        <v>14400</v>
      </c>
      <c r="H232" s="20" t="e">
        <f>ROUND([3]!Table3235[[#This Row],[Mức giá theo Quyết định 46/2019/ QĐ-UBND]]*1.3,-2)</f>
        <v>#REF!</v>
      </c>
      <c r="I232" s="20" t="e">
        <f>ROUND([3]!Table3235[[#This Row],[Giá đất ở điều chỉnh, bổ sung]]*0.7,0)</f>
        <v>#REF!</v>
      </c>
      <c r="J232" s="12" t="e">
        <f>[3]!Table3235[[#This Row],[Giá đất ở điều chỉnh, bổ sung]]/[3]!Table3235[[#This Row],[Mức giá theo Quyết định 46/2019/ QĐ-UBND]]</f>
        <v>#REF!</v>
      </c>
      <c r="K232" s="21"/>
      <c r="L232" s="23" t="e">
        <f>[3]!Table3235[[#This Row],[Giá đất ở điều chỉnh, bổ sung]]/[3]!Table3235[[#This Row],[Mức giá theo Quyết định 46/2019/ QĐ-UBND]]</f>
        <v>#REF!</v>
      </c>
      <c r="M232" s="24"/>
      <c r="N232" s="314"/>
    </row>
    <row r="233" spans="1:15" s="251" customFormat="1" x14ac:dyDescent="0.35">
      <c r="A233" s="16" t="s">
        <v>381</v>
      </c>
      <c r="B233" s="16" t="s">
        <v>381</v>
      </c>
      <c r="C233" s="17" t="s">
        <v>85</v>
      </c>
      <c r="D233" s="18">
        <v>4200</v>
      </c>
      <c r="E233" s="11" t="e">
        <f>[3]!Table3235[[#This Row],[Mức giá theo Quyết định 46/2019/ QĐ-UBND]]*1.1</f>
        <v>#REF!</v>
      </c>
      <c r="F233" s="11" t="e">
        <f>[3]!Table3235[[#This Row],[Mức giá theo Quyết định 46/2019/ QĐ-UBND]]*1.3</f>
        <v>#REF!</v>
      </c>
      <c r="G233" s="19">
        <v>12600</v>
      </c>
      <c r="H233" s="20" t="e">
        <f>ROUND([3]!Table3235[[#This Row],[Mức giá theo Quyết định 46/2019/ QĐ-UBND]]*1.3,-2)</f>
        <v>#REF!</v>
      </c>
      <c r="I233" s="20" t="e">
        <f>ROUND([3]!Table3235[[#This Row],[Giá đất ở điều chỉnh, bổ sung]]*0.7,0)</f>
        <v>#REF!</v>
      </c>
      <c r="J233" s="12" t="e">
        <f>[3]!Table3235[[#This Row],[Giá đất ở điều chỉnh, bổ sung]]/[3]!Table3235[[#This Row],[Mức giá theo Quyết định 46/2019/ QĐ-UBND]]</f>
        <v>#REF!</v>
      </c>
      <c r="K233" s="21"/>
      <c r="L233" s="23" t="e">
        <f>[3]!Table3235[[#This Row],[Giá đất ở điều chỉnh, bổ sung]]/[3]!Table3235[[#This Row],[Mức giá theo Quyết định 46/2019/ QĐ-UBND]]</f>
        <v>#REF!</v>
      </c>
      <c r="M233" s="24"/>
      <c r="N233" s="314"/>
    </row>
    <row r="234" spans="1:15" s="251" customFormat="1" ht="31" x14ac:dyDescent="0.35">
      <c r="A234" s="16" t="s">
        <v>382</v>
      </c>
      <c r="B234" s="16" t="s">
        <v>382</v>
      </c>
      <c r="C234" s="17" t="s">
        <v>383</v>
      </c>
      <c r="D234" s="18">
        <v>3500</v>
      </c>
      <c r="E234" s="11" t="e">
        <f>[3]!Table3235[[#This Row],[Mức giá theo Quyết định 46/2019/ QĐ-UBND]]*1.1</f>
        <v>#REF!</v>
      </c>
      <c r="F234" s="11" t="e">
        <f>[3]!Table3235[[#This Row],[Mức giá theo Quyết định 46/2019/ QĐ-UBND]]*1.3</f>
        <v>#REF!</v>
      </c>
      <c r="G234" s="19">
        <v>10500</v>
      </c>
      <c r="H234" s="20" t="e">
        <f>ROUND([3]!Table3235[[#This Row],[Mức giá theo Quyết định 46/2019/ QĐ-UBND]]*1.3,-2)</f>
        <v>#REF!</v>
      </c>
      <c r="I234" s="20" t="e">
        <f>ROUND([3]!Table3235[[#This Row],[Giá đất ở điều chỉnh, bổ sung]]*0.7,0)</f>
        <v>#REF!</v>
      </c>
      <c r="J234" s="12" t="e">
        <f>[3]!Table3235[[#This Row],[Giá đất ở điều chỉnh, bổ sung]]/[3]!Table3235[[#This Row],[Mức giá theo Quyết định 46/2019/ QĐ-UBND]]</f>
        <v>#REF!</v>
      </c>
      <c r="K234" s="21"/>
      <c r="L234" s="23" t="e">
        <f>[3]!Table3235[[#This Row],[Giá đất ở điều chỉnh, bổ sung]]/[3]!Table3235[[#This Row],[Mức giá theo Quyết định 46/2019/ QĐ-UBND]]</f>
        <v>#REF!</v>
      </c>
      <c r="M234" s="24"/>
      <c r="N234" s="314"/>
    </row>
    <row r="235" spans="1:15" s="251" customFormat="1" ht="31" x14ac:dyDescent="0.35">
      <c r="A235" s="16">
        <v>1.2</v>
      </c>
      <c r="B235" s="16">
        <v>1.2</v>
      </c>
      <c r="C235" s="17" t="s">
        <v>384</v>
      </c>
      <c r="D235" s="18">
        <v>4800</v>
      </c>
      <c r="E235" s="11" t="e">
        <f>[3]!Table3235[[#This Row],[Mức giá theo Quyết định 46/2019/ QĐ-UBND]]*1.1</f>
        <v>#REF!</v>
      </c>
      <c r="F235" s="11" t="e">
        <f>[3]!Table3235[[#This Row],[Mức giá theo Quyết định 46/2019/ QĐ-UBND]]*1.3</f>
        <v>#REF!</v>
      </c>
      <c r="G235" s="19">
        <v>14400</v>
      </c>
      <c r="H235" s="20" t="e">
        <f>ROUND([3]!Table3235[[#This Row],[Mức giá theo Quyết định 46/2019/ QĐ-UBND]]*1.35,-2)</f>
        <v>#REF!</v>
      </c>
      <c r="I235" s="20" t="e">
        <f>ROUND([3]!Table3235[[#This Row],[Giá đất ở điều chỉnh, bổ sung]]*0.7,0)</f>
        <v>#REF!</v>
      </c>
      <c r="J235" s="12" t="e">
        <f>[3]!Table3235[[#This Row],[Giá đất ở điều chỉnh, bổ sung]]/[3]!Table3235[[#This Row],[Mức giá theo Quyết định 46/2019/ QĐ-UBND]]</f>
        <v>#REF!</v>
      </c>
      <c r="K235" s="31" t="s">
        <v>91</v>
      </c>
      <c r="L235" s="32" t="e">
        <f>[3]!Table3235[[#This Row],[Giá đất ở điều chỉnh, bổ sung]]/[3]!Table3235[[#This Row],[Mức giá theo Quyết định 46/2019/ QĐ-UBND]]</f>
        <v>#REF!</v>
      </c>
      <c r="M235" s="24" t="s">
        <v>385</v>
      </c>
      <c r="N235" s="314" t="s">
        <v>386</v>
      </c>
    </row>
    <row r="236" spans="1:15" s="251" customFormat="1" x14ac:dyDescent="0.35">
      <c r="A236" s="16" t="s">
        <v>71</v>
      </c>
      <c r="B236" s="16" t="s">
        <v>71</v>
      </c>
      <c r="C236" s="17" t="s">
        <v>387</v>
      </c>
      <c r="D236" s="18">
        <v>6000</v>
      </c>
      <c r="E236" s="11" t="e">
        <f>[3]!Table3235[[#This Row],[Mức giá theo Quyết định 46/2019/ QĐ-UBND]]*1.1</f>
        <v>#REF!</v>
      </c>
      <c r="F236" s="11" t="e">
        <f>[3]!Table3235[[#This Row],[Mức giá theo Quyết định 46/2019/ QĐ-UBND]]*1.3</f>
        <v>#REF!</v>
      </c>
      <c r="G236" s="19">
        <v>18000</v>
      </c>
      <c r="H236" s="20" t="e">
        <f>ROUND([3]!Table3235[[#This Row],[Mức giá theo Quyết định 46/2019/ QĐ-UBND]]*1.3,-2)</f>
        <v>#REF!</v>
      </c>
      <c r="I236" s="20" t="e">
        <f>ROUND([3]!Table3235[[#This Row],[Giá đất ở điều chỉnh, bổ sung]]*0.7,0)</f>
        <v>#REF!</v>
      </c>
      <c r="J236" s="12" t="e">
        <f>[3]!Table3235[[#This Row],[Giá đất ở điều chỉnh, bổ sung]]/[3]!Table3235[[#This Row],[Mức giá theo Quyết định 46/2019/ QĐ-UBND]]</f>
        <v>#REF!</v>
      </c>
      <c r="K236" s="21"/>
      <c r="L236" s="23" t="e">
        <f>[3]!Table3235[[#This Row],[Giá đất ở điều chỉnh, bổ sung]]/[3]!Table3235[[#This Row],[Mức giá theo Quyết định 46/2019/ QĐ-UBND]]</f>
        <v>#REF!</v>
      </c>
      <c r="M236" s="24"/>
      <c r="N236" s="314"/>
      <c r="O236" s="251" t="s">
        <v>388</v>
      </c>
    </row>
    <row r="237" spans="1:15" s="251" customFormat="1" ht="31" x14ac:dyDescent="0.35">
      <c r="A237" s="16" t="s">
        <v>389</v>
      </c>
      <c r="B237" s="16" t="s">
        <v>389</v>
      </c>
      <c r="C237" s="17" t="s">
        <v>390</v>
      </c>
      <c r="D237" s="18">
        <v>4800</v>
      </c>
      <c r="E237" s="11" t="e">
        <f>[3]!Table3235[[#This Row],[Mức giá theo Quyết định 46/2019/ QĐ-UBND]]*1.1</f>
        <v>#REF!</v>
      </c>
      <c r="F237" s="11" t="e">
        <f>[3]!Table3235[[#This Row],[Mức giá theo Quyết định 46/2019/ QĐ-UBND]]*1.3</f>
        <v>#REF!</v>
      </c>
      <c r="G237" s="19">
        <v>14400</v>
      </c>
      <c r="H237" s="20" t="e">
        <f>ROUND([3]!Table3235[[#This Row],[Mức giá theo Quyết định 46/2019/ QĐ-UBND]]*1.3,-2)</f>
        <v>#REF!</v>
      </c>
      <c r="I237" s="20" t="e">
        <f>ROUND([3]!Table3235[[#This Row],[Giá đất ở điều chỉnh, bổ sung]]*0.7,0)</f>
        <v>#REF!</v>
      </c>
      <c r="J237" s="12" t="e">
        <f>[3]!Table3235[[#This Row],[Giá đất ở điều chỉnh, bổ sung]]/[3]!Table3235[[#This Row],[Mức giá theo Quyết định 46/2019/ QĐ-UBND]]</f>
        <v>#REF!</v>
      </c>
      <c r="K237" s="21"/>
      <c r="L237" s="23" t="e">
        <f>[3]!Table3235[[#This Row],[Giá đất ở điều chỉnh, bổ sung]]/[3]!Table3235[[#This Row],[Mức giá theo Quyết định 46/2019/ QĐ-UBND]]</f>
        <v>#REF!</v>
      </c>
      <c r="M237" s="24" t="s">
        <v>391</v>
      </c>
      <c r="N237" s="314" t="s">
        <v>392</v>
      </c>
    </row>
    <row r="238" spans="1:15" s="251" customFormat="1" ht="31" x14ac:dyDescent="0.35">
      <c r="A238" s="16">
        <v>2</v>
      </c>
      <c r="B238" s="16">
        <v>2</v>
      </c>
      <c r="C238" s="17" t="s">
        <v>393</v>
      </c>
      <c r="D238" s="18">
        <v>9000</v>
      </c>
      <c r="E238" s="11" t="e">
        <f>[3]!Table3235[[#This Row],[Mức giá theo Quyết định 46/2019/ QĐ-UBND]]*1.1</f>
        <v>#REF!</v>
      </c>
      <c r="F238" s="11" t="e">
        <f>[3]!Table3235[[#This Row],[Mức giá theo Quyết định 46/2019/ QĐ-UBND]]*1.3</f>
        <v>#REF!</v>
      </c>
      <c r="G238" s="19">
        <v>27000</v>
      </c>
      <c r="H238" s="20" t="e">
        <f>ROUND([3]!Table3235[[#This Row],[Mức giá theo Quyết định 46/2019/ QĐ-UBND]]*1.3,-2)</f>
        <v>#REF!</v>
      </c>
      <c r="I238" s="20" t="e">
        <f>ROUND([3]!Table3235[[#This Row],[Giá đất ở điều chỉnh, bổ sung]]*0.7,0)</f>
        <v>#REF!</v>
      </c>
      <c r="J238" s="12" t="e">
        <f>[3]!Table3235[[#This Row],[Giá đất ở điều chỉnh, bổ sung]]/[3]!Table3235[[#This Row],[Mức giá theo Quyết định 46/2019/ QĐ-UBND]]</f>
        <v>#REF!</v>
      </c>
      <c r="K238" s="21"/>
      <c r="L238" s="23" t="e">
        <f>[3]!Table3235[[#This Row],[Giá đất ở điều chỉnh, bổ sung]]/[3]!Table3235[[#This Row],[Mức giá theo Quyết định 46/2019/ QĐ-UBND]]</f>
        <v>#REF!</v>
      </c>
      <c r="M238" s="24" t="s">
        <v>394</v>
      </c>
      <c r="N238" s="314" t="s">
        <v>395</v>
      </c>
    </row>
    <row r="239" spans="1:15" s="251" customFormat="1" x14ac:dyDescent="0.35">
      <c r="A239" s="16">
        <v>3</v>
      </c>
      <c r="B239" s="16">
        <v>3</v>
      </c>
      <c r="C239" s="17" t="s">
        <v>396</v>
      </c>
      <c r="D239" s="18"/>
      <c r="E239" s="11" t="e">
        <f>[3]!Table3235[[#This Row],[Mức giá theo Quyết định 46/2019/ QĐ-UBND]]*1.1</f>
        <v>#REF!</v>
      </c>
      <c r="F239" s="11"/>
      <c r="G239" s="19"/>
      <c r="H239" s="20"/>
      <c r="I239" s="20"/>
      <c r="J239" s="12"/>
      <c r="K239" s="21"/>
      <c r="L239" s="23"/>
      <c r="M239" s="24"/>
      <c r="N239" s="314"/>
    </row>
    <row r="240" spans="1:15" s="251" customFormat="1" x14ac:dyDescent="0.35">
      <c r="A240" s="16" t="s">
        <v>83</v>
      </c>
      <c r="B240" s="16" t="s">
        <v>83</v>
      </c>
      <c r="C240" s="17" t="s">
        <v>397</v>
      </c>
      <c r="D240" s="18">
        <v>9000</v>
      </c>
      <c r="E240" s="11" t="e">
        <f>[3]!Table3235[[#This Row],[Mức giá theo Quyết định 46/2019/ QĐ-UBND]]*1.1</f>
        <v>#REF!</v>
      </c>
      <c r="F240" s="11" t="e">
        <f>[3]!Table3235[[#This Row],[Mức giá theo Quyết định 46/2019/ QĐ-UBND]]*1.3</f>
        <v>#REF!</v>
      </c>
      <c r="G240" s="19">
        <v>27000</v>
      </c>
      <c r="H240" s="20" t="e">
        <f>ROUND([3]!Table3235[[#This Row],[Mức giá theo Quyết định 46/2019/ QĐ-UBND]]*1.3,-2)</f>
        <v>#REF!</v>
      </c>
      <c r="I240" s="20" t="e">
        <f>ROUND([3]!Table3235[[#This Row],[Giá đất ở điều chỉnh, bổ sung]]*0.7,0)</f>
        <v>#REF!</v>
      </c>
      <c r="J240" s="12" t="e">
        <f>[3]!Table3235[[#This Row],[Giá đất ở điều chỉnh, bổ sung]]/[3]!Table3235[[#This Row],[Mức giá theo Quyết định 46/2019/ QĐ-UBND]]</f>
        <v>#REF!</v>
      </c>
      <c r="K240" s="21"/>
      <c r="L240" s="23" t="e">
        <f>[3]!Table3235[[#This Row],[Giá đất ở điều chỉnh, bổ sung]]/[3]!Table3235[[#This Row],[Mức giá theo Quyết định 46/2019/ QĐ-UBND]]</f>
        <v>#REF!</v>
      </c>
      <c r="M240" s="24"/>
      <c r="N240" s="314"/>
    </row>
    <row r="241" spans="1:18" s="251" customFormat="1" x14ac:dyDescent="0.35">
      <c r="A241" s="16" t="s">
        <v>84</v>
      </c>
      <c r="B241" s="16" t="s">
        <v>84</v>
      </c>
      <c r="C241" s="17" t="s">
        <v>398</v>
      </c>
      <c r="D241" s="18">
        <v>6600</v>
      </c>
      <c r="E241" s="11" t="e">
        <f>[3]!Table3235[[#This Row],[Mức giá theo Quyết định 46/2019/ QĐ-UBND]]*1.1</f>
        <v>#REF!</v>
      </c>
      <c r="F241" s="11" t="e">
        <f>[3]!Table3235[[#This Row],[Mức giá theo Quyết định 46/2019/ QĐ-UBND]]*1.3</f>
        <v>#REF!</v>
      </c>
      <c r="G241" s="19">
        <v>19800</v>
      </c>
      <c r="H241" s="20" t="e">
        <f>ROUND([3]!Table3235[[#This Row],[Mức giá theo Quyết định 46/2019/ QĐ-UBND]]*1.3,-2)</f>
        <v>#REF!</v>
      </c>
      <c r="I241" s="20" t="e">
        <f>ROUND([3]!Table3235[[#This Row],[Giá đất ở điều chỉnh, bổ sung]]*0.7,0)</f>
        <v>#REF!</v>
      </c>
      <c r="J241" s="12" t="e">
        <f>[3]!Table3235[[#This Row],[Giá đất ở điều chỉnh, bổ sung]]/[3]!Table3235[[#This Row],[Mức giá theo Quyết định 46/2019/ QĐ-UBND]]</f>
        <v>#REF!</v>
      </c>
      <c r="K241" s="21"/>
      <c r="L241" s="23" t="e">
        <f>[3]!Table3235[[#This Row],[Giá đất ở điều chỉnh, bổ sung]]/[3]!Table3235[[#This Row],[Mức giá theo Quyết định 46/2019/ QĐ-UBND]]</f>
        <v>#REF!</v>
      </c>
      <c r="M241" s="24"/>
      <c r="N241" s="314"/>
    </row>
    <row r="242" spans="1:18" s="251" customFormat="1" ht="31" x14ac:dyDescent="0.35">
      <c r="A242" s="16">
        <v>4</v>
      </c>
      <c r="B242" s="16">
        <v>4</v>
      </c>
      <c r="C242" s="17" t="s">
        <v>5360</v>
      </c>
      <c r="D242" s="18">
        <v>6600</v>
      </c>
      <c r="E242" s="11" t="e">
        <f>[3]!Table3235[[#This Row],[Mức giá theo Quyết định 46/2019/ QĐ-UBND]]*1.1</f>
        <v>#REF!</v>
      </c>
      <c r="F242" s="11" t="e">
        <f>[3]!Table3235[[#This Row],[Mức giá theo Quyết định 46/2019/ QĐ-UBND]]*1.3</f>
        <v>#REF!</v>
      </c>
      <c r="G242" s="19">
        <v>19800</v>
      </c>
      <c r="H242" s="20" t="e">
        <f>ROUND([3]!Table3235[[#This Row],[Mức giá theo Quyết định 46/2019/ QĐ-UBND]]*1.3,-2)</f>
        <v>#REF!</v>
      </c>
      <c r="I242" s="20" t="e">
        <f>ROUND([3]!Table3235[[#This Row],[Giá đất ở điều chỉnh, bổ sung]]*0.7,0)</f>
        <v>#REF!</v>
      </c>
      <c r="J242" s="12" t="e">
        <f>[3]!Table3235[[#This Row],[Giá đất ở điều chỉnh, bổ sung]]/[3]!Table3235[[#This Row],[Mức giá theo Quyết định 46/2019/ QĐ-UBND]]</f>
        <v>#REF!</v>
      </c>
      <c r="K242" s="21"/>
      <c r="L242" s="23" t="e">
        <f>[3]!Table3235[[#This Row],[Giá đất ở điều chỉnh, bổ sung]]/[3]!Table3235[[#This Row],[Mức giá theo Quyết định 46/2019/ QĐ-UBND]]</f>
        <v>#REF!</v>
      </c>
      <c r="M242" s="24" t="s">
        <v>399</v>
      </c>
      <c r="N242" s="314" t="s">
        <v>400</v>
      </c>
    </row>
    <row r="243" spans="1:18" s="251" customFormat="1" ht="31" x14ac:dyDescent="0.35">
      <c r="A243" s="16">
        <v>5</v>
      </c>
      <c r="B243" s="16">
        <v>5</v>
      </c>
      <c r="C243" s="17" t="s">
        <v>401</v>
      </c>
      <c r="D243" s="18">
        <v>7200</v>
      </c>
      <c r="E243" s="11" t="e">
        <f>[3]!Table3235[[#This Row],[Mức giá theo Quyết định 46/2019/ QĐ-UBND]]*1.1</f>
        <v>#REF!</v>
      </c>
      <c r="F243" s="11" t="e">
        <f>[3]!Table3235[[#This Row],[Mức giá theo Quyết định 46/2019/ QĐ-UBND]]*1.3</f>
        <v>#REF!</v>
      </c>
      <c r="G243" s="19">
        <v>21600</v>
      </c>
      <c r="H243" s="20" t="e">
        <f>ROUND([3]!Table3235[[#This Row],[Mức giá theo Quyết định 46/2019/ QĐ-UBND]]*1.3,-2)</f>
        <v>#REF!</v>
      </c>
      <c r="I243" s="20" t="e">
        <f>ROUND([3]!Table3235[[#This Row],[Giá đất ở điều chỉnh, bổ sung]]*0.7,0)</f>
        <v>#REF!</v>
      </c>
      <c r="J243" s="12" t="e">
        <f>[3]!Table3235[[#This Row],[Giá đất ở điều chỉnh, bổ sung]]/[3]!Table3235[[#This Row],[Mức giá theo Quyết định 46/2019/ QĐ-UBND]]</f>
        <v>#REF!</v>
      </c>
      <c r="K243" s="21"/>
      <c r="L243" s="23" t="e">
        <f>[3]!Table3235[[#This Row],[Giá đất ở điều chỉnh, bổ sung]]/[3]!Table3235[[#This Row],[Mức giá theo Quyết định 46/2019/ QĐ-UBND]]</f>
        <v>#REF!</v>
      </c>
      <c r="M243" s="24"/>
      <c r="N243" s="314"/>
    </row>
    <row r="244" spans="1:18" s="251" customFormat="1" ht="31" x14ac:dyDescent="0.35">
      <c r="A244" s="16">
        <v>6</v>
      </c>
      <c r="B244" s="16">
        <v>6</v>
      </c>
      <c r="C244" s="17" t="s">
        <v>402</v>
      </c>
      <c r="D244" s="18">
        <v>6600</v>
      </c>
      <c r="E244" s="11" t="e">
        <f>[3]!Table3235[[#This Row],[Mức giá theo Quyết định 46/2019/ QĐ-UBND]]*1.1</f>
        <v>#REF!</v>
      </c>
      <c r="F244" s="11" t="e">
        <f>[3]!Table3235[[#This Row],[Mức giá theo Quyết định 46/2019/ QĐ-UBND]]*1.3</f>
        <v>#REF!</v>
      </c>
      <c r="G244" s="19">
        <v>19800</v>
      </c>
      <c r="H244" s="20" t="e">
        <f>ROUND([3]!Table3235[[#This Row],[Mức giá theo Quyết định 46/2019/ QĐ-UBND]]*1.3,-2)</f>
        <v>#REF!</v>
      </c>
      <c r="I244" s="20" t="e">
        <f>ROUND([3]!Table3235[[#This Row],[Giá đất ở điều chỉnh, bổ sung]]*0.7,0)</f>
        <v>#REF!</v>
      </c>
      <c r="J244" s="12" t="e">
        <f>[3]!Table3235[[#This Row],[Giá đất ở điều chỉnh, bổ sung]]/[3]!Table3235[[#This Row],[Mức giá theo Quyết định 46/2019/ QĐ-UBND]]</f>
        <v>#REF!</v>
      </c>
      <c r="K244" s="21"/>
      <c r="L244" s="23" t="e">
        <f>[3]!Table3235[[#This Row],[Giá đất ở điều chỉnh, bổ sung]]/[3]!Table3235[[#This Row],[Mức giá theo Quyết định 46/2019/ QĐ-UBND]]</f>
        <v>#REF!</v>
      </c>
      <c r="M244" s="24"/>
      <c r="N244" s="314"/>
    </row>
    <row r="245" spans="1:18" s="315" customFormat="1" ht="31" x14ac:dyDescent="0.35">
      <c r="A245" s="16">
        <v>7</v>
      </c>
      <c r="B245" s="16">
        <v>7</v>
      </c>
      <c r="C245" s="17" t="s">
        <v>403</v>
      </c>
      <c r="D245" s="18">
        <v>5400</v>
      </c>
      <c r="E245" s="11" t="e">
        <f>[3]!Table3235[[#This Row],[Mức giá theo Quyết định 46/2019/ QĐ-UBND]]*1.1</f>
        <v>#REF!</v>
      </c>
      <c r="F245" s="11" t="e">
        <f>[3]!Table3235[[#This Row],[Mức giá theo Quyết định 46/2019/ QĐ-UBND]]*1.3</f>
        <v>#REF!</v>
      </c>
      <c r="G245" s="19">
        <v>16200</v>
      </c>
      <c r="H245" s="20" t="e">
        <f>ROUND([3]!Table3235[[#This Row],[Mức giá theo Quyết định 46/2019/ QĐ-UBND]]*1.3,-2)</f>
        <v>#REF!</v>
      </c>
      <c r="I245" s="20" t="e">
        <f>ROUND([3]!Table3235[[#This Row],[Giá đất ở điều chỉnh, bổ sung]]*0.7,0)</f>
        <v>#REF!</v>
      </c>
      <c r="J245" s="12" t="e">
        <f>[3]!Table3235[[#This Row],[Giá đất ở điều chỉnh, bổ sung]]/[3]!Table3235[[#This Row],[Mức giá theo Quyết định 46/2019/ QĐ-UBND]]</f>
        <v>#REF!</v>
      </c>
      <c r="K245" s="21"/>
      <c r="L245" s="23" t="e">
        <f>[3]!Table3235[[#This Row],[Giá đất ở điều chỉnh, bổ sung]]/[3]!Table3235[[#This Row],[Mức giá theo Quyết định 46/2019/ QĐ-UBND]]</f>
        <v>#REF!</v>
      </c>
      <c r="M245" s="24" t="s">
        <v>404</v>
      </c>
      <c r="N245" s="314" t="s">
        <v>405</v>
      </c>
      <c r="R245" s="251"/>
    </row>
    <row r="246" spans="1:18" s="251" customFormat="1" ht="30" x14ac:dyDescent="0.35">
      <c r="A246" s="8" t="s">
        <v>406</v>
      </c>
      <c r="B246" s="8" t="s">
        <v>406</v>
      </c>
      <c r="C246" s="9" t="s">
        <v>407</v>
      </c>
      <c r="D246" s="10"/>
      <c r="E246" s="11" t="e">
        <f>[3]!Table3235[[#This Row],[Mức giá theo Quyết định 46/2019/ QĐ-UBND]]*1.1</f>
        <v>#REF!</v>
      </c>
      <c r="F246" s="11"/>
      <c r="G246" s="19"/>
      <c r="H246" s="20"/>
      <c r="I246" s="20"/>
      <c r="J246" s="12"/>
      <c r="K246" s="21"/>
      <c r="L246" s="23"/>
      <c r="M246" s="26"/>
      <c r="N246" s="316"/>
    </row>
    <row r="247" spans="1:18" s="315" customFormat="1" x14ac:dyDescent="0.35">
      <c r="A247" s="16">
        <v>1</v>
      </c>
      <c r="B247" s="16">
        <v>1</v>
      </c>
      <c r="C247" s="17" t="s">
        <v>15</v>
      </c>
      <c r="D247" s="18">
        <v>7999.9999999999991</v>
      </c>
      <c r="E247" s="11" t="e">
        <f>[3]!Table3235[[#This Row],[Mức giá theo Quyết định 46/2019/ QĐ-UBND]]*1.1</f>
        <v>#REF!</v>
      </c>
      <c r="F247" s="11" t="e">
        <f>[3]!Table3235[[#This Row],[Mức giá theo Quyết định 46/2019/ QĐ-UBND]]*1.3</f>
        <v>#REF!</v>
      </c>
      <c r="G247" s="19">
        <v>32000</v>
      </c>
      <c r="H247" s="20" t="e">
        <f>ROUND([3]!Table3235[[#This Row],[Mức giá theo Quyết định 46/2019/ QĐ-UBND]]*1.3,-2)</f>
        <v>#REF!</v>
      </c>
      <c r="I247" s="20" t="e">
        <f>ROUND([3]!Table3235[[#This Row],[Giá đất ở điều chỉnh, bổ sung]]*0.7,0)</f>
        <v>#REF!</v>
      </c>
      <c r="J247" s="12" t="e">
        <f>[3]!Table3235[[#This Row],[Giá đất ở điều chỉnh, bổ sung]]/[3]!Table3235[[#This Row],[Mức giá theo Quyết định 46/2019/ QĐ-UBND]]</f>
        <v>#REF!</v>
      </c>
      <c r="K247" s="21"/>
      <c r="L247" s="23" t="e">
        <f>[3]!Table3235[[#This Row],[Giá đất ở điều chỉnh, bổ sung]]/[3]!Table3235[[#This Row],[Mức giá theo Quyết định 46/2019/ QĐ-UBND]]</f>
        <v>#REF!</v>
      </c>
      <c r="M247" s="24"/>
      <c r="N247" s="314"/>
      <c r="O247" s="315" t="s">
        <v>47</v>
      </c>
      <c r="R247" s="251"/>
    </row>
    <row r="248" spans="1:18" s="251" customFormat="1" ht="30" x14ac:dyDescent="0.35">
      <c r="A248" s="8" t="s">
        <v>408</v>
      </c>
      <c r="B248" s="8" t="s">
        <v>408</v>
      </c>
      <c r="C248" s="9" t="s">
        <v>409</v>
      </c>
      <c r="D248" s="10"/>
      <c r="E248" s="11" t="e">
        <f>[3]!Table3235[[#This Row],[Mức giá theo Quyết định 46/2019/ QĐ-UBND]]*1.1</f>
        <v>#REF!</v>
      </c>
      <c r="F248" s="11"/>
      <c r="G248" s="19"/>
      <c r="H248" s="20"/>
      <c r="I248" s="20"/>
      <c r="J248" s="12"/>
      <c r="K248" s="21"/>
      <c r="L248" s="23"/>
      <c r="M248" s="26"/>
      <c r="N248" s="316"/>
    </row>
    <row r="249" spans="1:18" s="315" customFormat="1" x14ac:dyDescent="0.35">
      <c r="A249" s="16">
        <v>1</v>
      </c>
      <c r="B249" s="16">
        <v>1</v>
      </c>
      <c r="C249" s="17" t="s">
        <v>15</v>
      </c>
      <c r="D249" s="18">
        <v>12000</v>
      </c>
      <c r="E249" s="11" t="e">
        <f>[3]!Table3235[[#This Row],[Mức giá theo Quyết định 46/2019/ QĐ-UBND]]*1.1</f>
        <v>#REF!</v>
      </c>
      <c r="F249" s="11" t="e">
        <f>[3]!Table3235[[#This Row],[Mức giá theo Quyết định 46/2019/ QĐ-UBND]]*1.3</f>
        <v>#REF!</v>
      </c>
      <c r="G249" s="19">
        <v>36000</v>
      </c>
      <c r="H249" s="20" t="e">
        <f>ROUND([3]!Table3235[[#This Row],[Mức giá theo Quyết định 46/2019/ QĐ-UBND]]*1.3,-2)</f>
        <v>#REF!</v>
      </c>
      <c r="I249" s="20" t="e">
        <f>ROUND([3]!Table3235[[#This Row],[Giá đất ở điều chỉnh, bổ sung]]*0.7,0)</f>
        <v>#REF!</v>
      </c>
      <c r="J249" s="12" t="e">
        <f>[3]!Table3235[[#This Row],[Giá đất ở điều chỉnh, bổ sung]]/[3]!Table3235[[#This Row],[Mức giá theo Quyết định 46/2019/ QĐ-UBND]]</f>
        <v>#REF!</v>
      </c>
      <c r="K249" s="21"/>
      <c r="L249" s="23" t="e">
        <f>[3]!Table3235[[#This Row],[Giá đất ở điều chỉnh, bổ sung]]/[3]!Table3235[[#This Row],[Mức giá theo Quyết định 46/2019/ QĐ-UBND]]</f>
        <v>#REF!</v>
      </c>
      <c r="M249" s="24"/>
      <c r="N249" s="314"/>
      <c r="R249" s="251"/>
    </row>
    <row r="250" spans="1:18" s="251" customFormat="1" ht="30" x14ac:dyDescent="0.35">
      <c r="A250" s="8" t="s">
        <v>410</v>
      </c>
      <c r="B250" s="8" t="s">
        <v>410</v>
      </c>
      <c r="C250" s="9" t="s">
        <v>411</v>
      </c>
      <c r="D250" s="10"/>
      <c r="E250" s="11" t="e">
        <f>[3]!Table3235[[#This Row],[Mức giá theo Quyết định 46/2019/ QĐ-UBND]]*1.1</f>
        <v>#REF!</v>
      </c>
      <c r="F250" s="11"/>
      <c r="G250" s="19"/>
      <c r="H250" s="20"/>
      <c r="I250" s="20"/>
      <c r="J250" s="12"/>
      <c r="K250" s="21"/>
      <c r="L250" s="23"/>
      <c r="M250" s="26"/>
      <c r="N250" s="316"/>
    </row>
    <row r="251" spans="1:18" s="251" customFormat="1" x14ac:dyDescent="0.35">
      <c r="A251" s="16">
        <v>1</v>
      </c>
      <c r="B251" s="16">
        <v>1</v>
      </c>
      <c r="C251" s="17" t="s">
        <v>15</v>
      </c>
      <c r="D251" s="18">
        <v>12000</v>
      </c>
      <c r="E251" s="11" t="e">
        <f>[3]!Table3235[[#This Row],[Mức giá theo Quyết định 46/2019/ QĐ-UBND]]*1.1</f>
        <v>#REF!</v>
      </c>
      <c r="F251" s="11" t="e">
        <f>[3]!Table3235[[#This Row],[Mức giá theo Quyết định 46/2019/ QĐ-UBND]]*1.3</f>
        <v>#REF!</v>
      </c>
      <c r="G251" s="19">
        <v>36000</v>
      </c>
      <c r="H251" s="20" t="e">
        <f>ROUND([3]!Table3235[[#This Row],[Mức giá theo Quyết định 46/2019/ QĐ-UBND]]*1.3,-2)</f>
        <v>#REF!</v>
      </c>
      <c r="I251" s="20" t="e">
        <f>ROUND([3]!Table3235[[#This Row],[Giá đất ở điều chỉnh, bổ sung]]*0.7,0)</f>
        <v>#REF!</v>
      </c>
      <c r="J251" s="12" t="e">
        <f>[3]!Table3235[[#This Row],[Giá đất ở điều chỉnh, bổ sung]]/[3]!Table3235[[#This Row],[Mức giá theo Quyết định 46/2019/ QĐ-UBND]]</f>
        <v>#REF!</v>
      </c>
      <c r="K251" s="21"/>
      <c r="L251" s="23" t="e">
        <f>[3]!Table3235[[#This Row],[Giá đất ở điều chỉnh, bổ sung]]/[3]!Table3235[[#This Row],[Mức giá theo Quyết định 46/2019/ QĐ-UBND]]</f>
        <v>#REF!</v>
      </c>
      <c r="M251" s="24"/>
      <c r="N251" s="314"/>
    </row>
    <row r="252" spans="1:18" s="251" customFormat="1" x14ac:dyDescent="0.35">
      <c r="A252" s="16"/>
      <c r="B252" s="16"/>
      <c r="C252" s="9" t="s">
        <v>16</v>
      </c>
      <c r="D252" s="10"/>
      <c r="E252" s="11" t="e">
        <f>[3]!Table3235[[#This Row],[Mức giá theo Quyết định 46/2019/ QĐ-UBND]]*1.1</f>
        <v>#REF!</v>
      </c>
      <c r="F252" s="11"/>
      <c r="G252" s="19"/>
      <c r="H252" s="20"/>
      <c r="I252" s="20"/>
      <c r="J252" s="12"/>
      <c r="K252" s="21"/>
      <c r="L252" s="23"/>
      <c r="M252" s="24"/>
      <c r="N252" s="314"/>
    </row>
    <row r="253" spans="1:18" s="315" customFormat="1" x14ac:dyDescent="0.35">
      <c r="A253" s="16">
        <v>1</v>
      </c>
      <c r="B253" s="16">
        <v>1</v>
      </c>
      <c r="C253" s="17" t="s">
        <v>412</v>
      </c>
      <c r="D253" s="18">
        <v>7200</v>
      </c>
      <c r="E253" s="11" t="e">
        <f>[3]!Table3235[[#This Row],[Mức giá theo Quyết định 46/2019/ QĐ-UBND]]*1.1</f>
        <v>#REF!</v>
      </c>
      <c r="F253" s="11" t="e">
        <f>[3]!Table3235[[#This Row],[Mức giá theo Quyết định 46/2019/ QĐ-UBND]]*1.3</f>
        <v>#REF!</v>
      </c>
      <c r="G253" s="19">
        <v>21600</v>
      </c>
      <c r="H253" s="20" t="e">
        <f>ROUND([3]!Table3235[[#This Row],[Mức giá theo Quyết định 46/2019/ QĐ-UBND]]*1.3,-2)</f>
        <v>#REF!</v>
      </c>
      <c r="I253" s="20" t="e">
        <f>ROUND([3]!Table3235[[#This Row],[Giá đất ở điều chỉnh, bổ sung]]*0.7,0)</f>
        <v>#REF!</v>
      </c>
      <c r="J253" s="12" t="e">
        <f>[3]!Table3235[[#This Row],[Giá đất ở điều chỉnh, bổ sung]]/[3]!Table3235[[#This Row],[Mức giá theo Quyết định 46/2019/ QĐ-UBND]]</f>
        <v>#REF!</v>
      </c>
      <c r="K253" s="21"/>
      <c r="L253" s="23" t="e">
        <f>[3]!Table3235[[#This Row],[Giá đất ở điều chỉnh, bổ sung]]/[3]!Table3235[[#This Row],[Mức giá theo Quyết định 46/2019/ QĐ-UBND]]</f>
        <v>#REF!</v>
      </c>
      <c r="M253" s="24"/>
      <c r="N253" s="314"/>
      <c r="R253" s="251"/>
    </row>
    <row r="254" spans="1:18" s="251" customFormat="1" ht="30" x14ac:dyDescent="0.35">
      <c r="A254" s="8" t="s">
        <v>413</v>
      </c>
      <c r="B254" s="8" t="s">
        <v>413</v>
      </c>
      <c r="C254" s="9" t="s">
        <v>414</v>
      </c>
      <c r="D254" s="10"/>
      <c r="E254" s="11" t="e">
        <f>[3]!Table3235[[#This Row],[Mức giá theo Quyết định 46/2019/ QĐ-UBND]]*1.1</f>
        <v>#REF!</v>
      </c>
      <c r="F254" s="11"/>
      <c r="G254" s="19"/>
      <c r="H254" s="20"/>
      <c r="I254" s="20"/>
      <c r="J254" s="12"/>
      <c r="K254" s="21"/>
      <c r="L254" s="23"/>
      <c r="M254" s="26"/>
      <c r="N254" s="316"/>
    </row>
    <row r="255" spans="1:18" s="251" customFormat="1" x14ac:dyDescent="0.35">
      <c r="A255" s="16">
        <v>1</v>
      </c>
      <c r="B255" s="16">
        <v>1</v>
      </c>
      <c r="C255" s="17" t="s">
        <v>415</v>
      </c>
      <c r="D255" s="18">
        <v>6000</v>
      </c>
      <c r="E255" s="11" t="e">
        <f>[3]!Table3235[[#This Row],[Mức giá theo Quyết định 46/2019/ QĐ-UBND]]*1.1</f>
        <v>#REF!</v>
      </c>
      <c r="F255" s="11" t="e">
        <f>[3]!Table3235[[#This Row],[Mức giá theo Quyết định 46/2019/ QĐ-UBND]]*1.3</f>
        <v>#REF!</v>
      </c>
      <c r="G255" s="19">
        <v>30000</v>
      </c>
      <c r="H255" s="20" t="e">
        <f>ROUND([3]!Table3235[[#This Row],[Mức giá theo Quyết định 46/2019/ QĐ-UBND]]*1.3,-2)</f>
        <v>#REF!</v>
      </c>
      <c r="I255" s="20" t="e">
        <f>ROUND([3]!Table3235[[#This Row],[Giá đất ở điều chỉnh, bổ sung]]*0.7,0)</f>
        <v>#REF!</v>
      </c>
      <c r="J255" s="12" t="e">
        <f>[3]!Table3235[[#This Row],[Giá đất ở điều chỉnh, bổ sung]]/[3]!Table3235[[#This Row],[Mức giá theo Quyết định 46/2019/ QĐ-UBND]]</f>
        <v>#REF!</v>
      </c>
      <c r="K255" s="21"/>
      <c r="L255" s="23" t="e">
        <f>[3]!Table3235[[#This Row],[Giá đất ở điều chỉnh, bổ sung]]/[3]!Table3235[[#This Row],[Mức giá theo Quyết định 46/2019/ QĐ-UBND]]</f>
        <v>#REF!</v>
      </c>
      <c r="M255" s="24"/>
      <c r="N255" s="314"/>
    </row>
    <row r="256" spans="1:18" s="251" customFormat="1" x14ac:dyDescent="0.35">
      <c r="A256" s="16">
        <v>2</v>
      </c>
      <c r="B256" s="16">
        <v>2</v>
      </c>
      <c r="C256" s="17" t="s">
        <v>416</v>
      </c>
      <c r="D256" s="18">
        <v>5400</v>
      </c>
      <c r="E256" s="11" t="e">
        <f>[3]!Table3235[[#This Row],[Mức giá theo Quyết định 46/2019/ QĐ-UBND]]*1.1</f>
        <v>#REF!</v>
      </c>
      <c r="F256" s="11" t="e">
        <f>[3]!Table3235[[#This Row],[Mức giá theo Quyết định 46/2019/ QĐ-UBND]]*1.3</f>
        <v>#REF!</v>
      </c>
      <c r="G256" s="19">
        <v>27000</v>
      </c>
      <c r="H256" s="20" t="e">
        <f>ROUND([3]!Table3235[[#This Row],[Mức giá theo Quyết định 46/2019/ QĐ-UBND]]*1.3,-2)</f>
        <v>#REF!</v>
      </c>
      <c r="I256" s="20" t="e">
        <f>ROUND([3]!Table3235[[#This Row],[Giá đất ở điều chỉnh, bổ sung]]*0.7,0)</f>
        <v>#REF!</v>
      </c>
      <c r="J256" s="12" t="e">
        <f>[3]!Table3235[[#This Row],[Giá đất ở điều chỉnh, bổ sung]]/[3]!Table3235[[#This Row],[Mức giá theo Quyết định 46/2019/ QĐ-UBND]]</f>
        <v>#REF!</v>
      </c>
      <c r="K256" s="21"/>
      <c r="L256" s="23" t="e">
        <f>[3]!Table3235[[#This Row],[Giá đất ở điều chỉnh, bổ sung]]/[3]!Table3235[[#This Row],[Mức giá theo Quyết định 46/2019/ QĐ-UBND]]</f>
        <v>#REF!</v>
      </c>
      <c r="M256" s="24"/>
      <c r="N256" s="314"/>
    </row>
    <row r="257" spans="1:18" s="251" customFormat="1" ht="31" x14ac:dyDescent="0.35">
      <c r="A257" s="16">
        <v>3</v>
      </c>
      <c r="B257" s="16">
        <v>3</v>
      </c>
      <c r="C257" s="17" t="s">
        <v>417</v>
      </c>
      <c r="D257" s="18">
        <v>7200</v>
      </c>
      <c r="E257" s="11" t="e">
        <f>[3]!Table3235[[#This Row],[Mức giá theo Quyết định 46/2019/ QĐ-UBND]]*1.1</f>
        <v>#REF!</v>
      </c>
      <c r="F257" s="11" t="e">
        <f>[3]!Table3235[[#This Row],[Mức giá theo Quyết định 46/2019/ QĐ-UBND]]*1.3</f>
        <v>#REF!</v>
      </c>
      <c r="G257" s="19">
        <v>36000</v>
      </c>
      <c r="H257" s="20" t="e">
        <f>ROUND([3]!Table3235[[#This Row],[Mức giá theo Quyết định 46/2019/ QĐ-UBND]]*1.3,-2)</f>
        <v>#REF!</v>
      </c>
      <c r="I257" s="20" t="e">
        <f>ROUND([3]!Table3235[[#This Row],[Giá đất ở điều chỉnh, bổ sung]]*0.7,0)</f>
        <v>#REF!</v>
      </c>
      <c r="J257" s="12" t="e">
        <f>[3]!Table3235[[#This Row],[Giá đất ở điều chỉnh, bổ sung]]/[3]!Table3235[[#This Row],[Mức giá theo Quyết định 46/2019/ QĐ-UBND]]</f>
        <v>#REF!</v>
      </c>
      <c r="K257" s="21"/>
      <c r="L257" s="23" t="e">
        <f>[3]!Table3235[[#This Row],[Giá đất ở điều chỉnh, bổ sung]]/[3]!Table3235[[#This Row],[Mức giá theo Quyết định 46/2019/ QĐ-UBND]]</f>
        <v>#REF!</v>
      </c>
      <c r="M257" s="24"/>
      <c r="N257" s="314"/>
    </row>
    <row r="258" spans="1:18" s="251" customFormat="1" x14ac:dyDescent="0.35">
      <c r="A258" s="16"/>
      <c r="B258" s="16"/>
      <c r="C258" s="9" t="s">
        <v>16</v>
      </c>
      <c r="D258" s="10"/>
      <c r="E258" s="11" t="e">
        <f>[3]!Table3235[[#This Row],[Mức giá theo Quyết định 46/2019/ QĐ-UBND]]*1.1</f>
        <v>#REF!</v>
      </c>
      <c r="F258" s="11"/>
      <c r="G258" s="19"/>
      <c r="H258" s="20"/>
      <c r="I258" s="20"/>
      <c r="J258" s="12"/>
      <c r="K258" s="21"/>
      <c r="L258" s="23"/>
      <c r="M258" s="24"/>
      <c r="N258" s="314"/>
    </row>
    <row r="259" spans="1:18" s="315" customFormat="1" ht="31" x14ac:dyDescent="0.35">
      <c r="A259" s="16">
        <v>1</v>
      </c>
      <c r="B259" s="16">
        <v>1</v>
      </c>
      <c r="C259" s="17" t="s">
        <v>418</v>
      </c>
      <c r="D259" s="18">
        <v>3300</v>
      </c>
      <c r="E259" s="11" t="e">
        <f>[3]!Table3235[[#This Row],[Mức giá theo Quyết định 46/2019/ QĐ-UBND]]*1.1</f>
        <v>#REF!</v>
      </c>
      <c r="F259" s="11" t="e">
        <f>[3]!Table3235[[#This Row],[Mức giá theo Quyết định 46/2019/ QĐ-UBND]]*1.3</f>
        <v>#REF!</v>
      </c>
      <c r="G259" s="19">
        <v>16500</v>
      </c>
      <c r="H259" s="20" t="e">
        <f>ROUND([3]!Table3235[[#This Row],[Mức giá theo Quyết định 46/2019/ QĐ-UBND]]*1.3,-2)</f>
        <v>#REF!</v>
      </c>
      <c r="I259" s="20" t="e">
        <f>ROUND([3]!Table3235[[#This Row],[Giá đất ở điều chỉnh, bổ sung]]*0.7,0)</f>
        <v>#REF!</v>
      </c>
      <c r="J259" s="12" t="e">
        <f>[3]!Table3235[[#This Row],[Giá đất ở điều chỉnh, bổ sung]]/[3]!Table3235[[#This Row],[Mức giá theo Quyết định 46/2019/ QĐ-UBND]]</f>
        <v>#REF!</v>
      </c>
      <c r="K259" s="21"/>
      <c r="L259" s="23" t="e">
        <f>[3]!Table3235[[#This Row],[Giá đất ở điều chỉnh, bổ sung]]/[3]!Table3235[[#This Row],[Mức giá theo Quyết định 46/2019/ QĐ-UBND]]</f>
        <v>#REF!</v>
      </c>
      <c r="M259" s="24"/>
      <c r="N259" s="314"/>
      <c r="R259" s="251"/>
    </row>
    <row r="260" spans="1:18" s="251" customFormat="1" ht="45" x14ac:dyDescent="0.35">
      <c r="A260" s="8" t="s">
        <v>419</v>
      </c>
      <c r="B260" s="8" t="s">
        <v>419</v>
      </c>
      <c r="C260" s="9" t="s">
        <v>420</v>
      </c>
      <c r="D260" s="10"/>
      <c r="E260" s="11" t="e">
        <f>[3]!Table3235[[#This Row],[Mức giá theo Quyết định 46/2019/ QĐ-UBND]]*1.1</f>
        <v>#REF!</v>
      </c>
      <c r="F260" s="11"/>
      <c r="G260" s="19"/>
      <c r="H260" s="20"/>
      <c r="I260" s="20"/>
      <c r="J260" s="12"/>
      <c r="K260" s="21"/>
      <c r="L260" s="23"/>
      <c r="M260" s="26"/>
      <c r="N260" s="316"/>
    </row>
    <row r="261" spans="1:18" s="315" customFormat="1" x14ac:dyDescent="0.35">
      <c r="A261" s="16">
        <v>1</v>
      </c>
      <c r="B261" s="16">
        <v>1</v>
      </c>
      <c r="C261" s="17" t="s">
        <v>15</v>
      </c>
      <c r="D261" s="18">
        <v>5000</v>
      </c>
      <c r="E261" s="11" t="e">
        <f>[3]!Table3235[[#This Row],[Mức giá theo Quyết định 46/2019/ QĐ-UBND]]*1.1</f>
        <v>#REF!</v>
      </c>
      <c r="F261" s="11" t="e">
        <f>[3]!Table3235[[#This Row],[Mức giá theo Quyết định 46/2019/ QĐ-UBND]]*1.3</f>
        <v>#REF!</v>
      </c>
      <c r="G261" s="19">
        <v>25000</v>
      </c>
      <c r="H261" s="20" t="e">
        <f>ROUND([3]!Table3235[[#This Row],[Mức giá theo Quyết định 46/2019/ QĐ-UBND]]*1.3,-2)</f>
        <v>#REF!</v>
      </c>
      <c r="I261" s="20" t="e">
        <f>ROUND([3]!Table3235[[#This Row],[Giá đất ở điều chỉnh, bổ sung]]*0.7,0)</f>
        <v>#REF!</v>
      </c>
      <c r="J261" s="12" t="e">
        <f>[3]!Table3235[[#This Row],[Giá đất ở điều chỉnh, bổ sung]]/[3]!Table3235[[#This Row],[Mức giá theo Quyết định 46/2019/ QĐ-UBND]]</f>
        <v>#REF!</v>
      </c>
      <c r="K261" s="21"/>
      <c r="L261" s="23" t="e">
        <f>[3]!Table3235[[#This Row],[Giá đất ở điều chỉnh, bổ sung]]/[3]!Table3235[[#This Row],[Mức giá theo Quyết định 46/2019/ QĐ-UBND]]</f>
        <v>#REF!</v>
      </c>
      <c r="M261" s="24"/>
      <c r="N261" s="314"/>
      <c r="R261" s="251"/>
    </row>
    <row r="262" spans="1:18" s="251" customFormat="1" ht="45" x14ac:dyDescent="0.35">
      <c r="A262" s="8" t="s">
        <v>421</v>
      </c>
      <c r="B262" s="8" t="s">
        <v>421</v>
      </c>
      <c r="C262" s="9" t="s">
        <v>422</v>
      </c>
      <c r="D262" s="10"/>
      <c r="E262" s="11" t="e">
        <f>[3]!Table3235[[#This Row],[Mức giá theo Quyết định 46/2019/ QĐ-UBND]]*1.1</f>
        <v>#REF!</v>
      </c>
      <c r="F262" s="11"/>
      <c r="G262" s="19"/>
      <c r="H262" s="20"/>
      <c r="I262" s="20"/>
      <c r="J262" s="12"/>
      <c r="K262" s="21"/>
      <c r="L262" s="23"/>
      <c r="M262" s="26"/>
      <c r="N262" s="316"/>
    </row>
    <row r="263" spans="1:18" s="251" customFormat="1" x14ac:dyDescent="0.35">
      <c r="A263" s="16">
        <v>1</v>
      </c>
      <c r="B263" s="16">
        <v>1</v>
      </c>
      <c r="C263" s="17" t="s">
        <v>15</v>
      </c>
      <c r="D263" s="18">
        <v>14999.999999999998</v>
      </c>
      <c r="E263" s="11" t="e">
        <f>[3]!Table3235[[#This Row],[Mức giá theo Quyết định 46/2019/ QĐ-UBND]]*1.1</f>
        <v>#REF!</v>
      </c>
      <c r="F263" s="11" t="e">
        <f>[3]!Table3235[[#This Row],[Mức giá theo Quyết định 46/2019/ QĐ-UBND]]*1.3</f>
        <v>#REF!</v>
      </c>
      <c r="G263" s="19">
        <v>105000</v>
      </c>
      <c r="H263" s="20" t="e">
        <f>ROUND([3]!Table3235[[#This Row],[Mức giá theo Quyết định 46/2019/ QĐ-UBND]]*1.3,-2)</f>
        <v>#REF!</v>
      </c>
      <c r="I263" s="20" t="e">
        <f>ROUND([3]!Table3235[[#This Row],[Giá đất ở điều chỉnh, bổ sung]]*0.7,0)</f>
        <v>#REF!</v>
      </c>
      <c r="J263" s="12" t="e">
        <f>[3]!Table3235[[#This Row],[Giá đất ở điều chỉnh, bổ sung]]/[3]!Table3235[[#This Row],[Mức giá theo Quyết định 46/2019/ QĐ-UBND]]</f>
        <v>#REF!</v>
      </c>
      <c r="K263" s="21"/>
      <c r="L263" s="23" t="e">
        <f>[3]!Table3235[[#This Row],[Giá đất ở điều chỉnh, bổ sung]]/[3]!Table3235[[#This Row],[Mức giá theo Quyết định 46/2019/ QĐ-UBND]]</f>
        <v>#REF!</v>
      </c>
      <c r="M263" s="24"/>
      <c r="N263" s="314"/>
    </row>
    <row r="264" spans="1:18" s="251" customFormat="1" x14ac:dyDescent="0.35">
      <c r="A264" s="16"/>
      <c r="B264" s="16"/>
      <c r="C264" s="9" t="s">
        <v>16</v>
      </c>
      <c r="D264" s="10"/>
      <c r="E264" s="11" t="e">
        <f>[3]!Table3235[[#This Row],[Mức giá theo Quyết định 46/2019/ QĐ-UBND]]*1.1</f>
        <v>#REF!</v>
      </c>
      <c r="F264" s="11"/>
      <c r="G264" s="19"/>
      <c r="H264" s="20"/>
      <c r="I264" s="20"/>
      <c r="J264" s="12"/>
      <c r="K264" s="21"/>
      <c r="L264" s="23"/>
      <c r="M264" s="24"/>
      <c r="N264" s="314"/>
    </row>
    <row r="265" spans="1:18" s="251" customFormat="1" ht="31" x14ac:dyDescent="0.35">
      <c r="A265" s="16">
        <v>1</v>
      </c>
      <c r="B265" s="16">
        <v>1</v>
      </c>
      <c r="C265" s="17" t="s">
        <v>423</v>
      </c>
      <c r="D265" s="18"/>
      <c r="E265" s="11" t="e">
        <f>[3]!Table3235[[#This Row],[Mức giá theo Quyết định 46/2019/ QĐ-UBND]]*1.1</f>
        <v>#REF!</v>
      </c>
      <c r="F265" s="11"/>
      <c r="G265" s="19"/>
      <c r="H265" s="20"/>
      <c r="I265" s="20"/>
      <c r="J265" s="12"/>
      <c r="K265" s="21"/>
      <c r="L265" s="23"/>
      <c r="M265" s="24"/>
      <c r="N265" s="314"/>
    </row>
    <row r="266" spans="1:18" s="251" customFormat="1" x14ac:dyDescent="0.35">
      <c r="A266" s="16" t="s">
        <v>67</v>
      </c>
      <c r="B266" s="16" t="s">
        <v>67</v>
      </c>
      <c r="C266" s="17" t="s">
        <v>424</v>
      </c>
      <c r="D266" s="18">
        <v>10000</v>
      </c>
      <c r="E266" s="11" t="e">
        <f>[3]!Table3235[[#This Row],[Mức giá theo Quyết định 46/2019/ QĐ-UBND]]*1.1</f>
        <v>#REF!</v>
      </c>
      <c r="F266" s="11" t="e">
        <f>[3]!Table3235[[#This Row],[Mức giá theo Quyết định 46/2019/ QĐ-UBND]]*1.3</f>
        <v>#REF!</v>
      </c>
      <c r="G266" s="19">
        <v>50000</v>
      </c>
      <c r="H266" s="20" t="e">
        <f>ROUND([3]!Table3235[[#This Row],[Mức giá theo Quyết định 46/2019/ QĐ-UBND]]*1.3,-2)</f>
        <v>#REF!</v>
      </c>
      <c r="I266" s="20" t="e">
        <f>ROUND([3]!Table3235[[#This Row],[Giá đất ở điều chỉnh, bổ sung]]*0.7,0)</f>
        <v>#REF!</v>
      </c>
      <c r="J266" s="12" t="e">
        <f>[3]!Table3235[[#This Row],[Giá đất ở điều chỉnh, bổ sung]]/[3]!Table3235[[#This Row],[Mức giá theo Quyết định 46/2019/ QĐ-UBND]]</f>
        <v>#REF!</v>
      </c>
      <c r="K266" s="21"/>
      <c r="L266" s="23" t="e">
        <f>[3]!Table3235[[#This Row],[Giá đất ở điều chỉnh, bổ sung]]/[3]!Table3235[[#This Row],[Mức giá theo Quyết định 46/2019/ QĐ-UBND]]</f>
        <v>#REF!</v>
      </c>
      <c r="M266" s="24"/>
      <c r="N266" s="314"/>
    </row>
    <row r="267" spans="1:18" s="251" customFormat="1" x14ac:dyDescent="0.35">
      <c r="A267" s="16" t="s">
        <v>69</v>
      </c>
      <c r="B267" s="16" t="s">
        <v>69</v>
      </c>
      <c r="C267" s="17" t="s">
        <v>425</v>
      </c>
      <c r="D267" s="18">
        <v>9000</v>
      </c>
      <c r="E267" s="11" t="e">
        <f>[3]!Table3235[[#This Row],[Mức giá theo Quyết định 46/2019/ QĐ-UBND]]*1.1</f>
        <v>#REF!</v>
      </c>
      <c r="F267" s="11" t="e">
        <f>[3]!Table3235[[#This Row],[Mức giá theo Quyết định 46/2019/ QĐ-UBND]]*1.3</f>
        <v>#REF!</v>
      </c>
      <c r="G267" s="19">
        <v>45000</v>
      </c>
      <c r="H267" s="20" t="e">
        <f>ROUND([3]!Table3235[[#This Row],[Mức giá theo Quyết định 46/2019/ QĐ-UBND]]*1.3,-2)</f>
        <v>#REF!</v>
      </c>
      <c r="I267" s="20" t="e">
        <f>ROUND([3]!Table3235[[#This Row],[Giá đất ở điều chỉnh, bổ sung]]*0.7,0)</f>
        <v>#REF!</v>
      </c>
      <c r="J267" s="12" t="e">
        <f>[3]!Table3235[[#This Row],[Giá đất ở điều chỉnh, bổ sung]]/[3]!Table3235[[#This Row],[Mức giá theo Quyết định 46/2019/ QĐ-UBND]]</f>
        <v>#REF!</v>
      </c>
      <c r="K267" s="21"/>
      <c r="L267" s="23" t="e">
        <f>[3]!Table3235[[#This Row],[Giá đất ở điều chỉnh, bổ sung]]/[3]!Table3235[[#This Row],[Mức giá theo Quyết định 46/2019/ QĐ-UBND]]</f>
        <v>#REF!</v>
      </c>
      <c r="M267" s="24"/>
      <c r="N267" s="314"/>
    </row>
    <row r="268" spans="1:18" s="315" customFormat="1" x14ac:dyDescent="0.35">
      <c r="A268" s="16" t="s">
        <v>71</v>
      </c>
      <c r="B268" s="16" t="s">
        <v>71</v>
      </c>
      <c r="C268" s="17" t="s">
        <v>426</v>
      </c>
      <c r="D268" s="18">
        <v>7999.9999999999991</v>
      </c>
      <c r="E268" s="11" t="e">
        <f>[3]!Table3235[[#This Row],[Mức giá theo Quyết định 46/2019/ QĐ-UBND]]*1.1</f>
        <v>#REF!</v>
      </c>
      <c r="F268" s="11" t="e">
        <f>[3]!Table3235[[#This Row],[Mức giá theo Quyết định 46/2019/ QĐ-UBND]]*1.3</f>
        <v>#REF!</v>
      </c>
      <c r="G268" s="19">
        <v>40000</v>
      </c>
      <c r="H268" s="20" t="e">
        <f>ROUND([3]!Table3235[[#This Row],[Mức giá theo Quyết định 46/2019/ QĐ-UBND]]*1.3,-2)</f>
        <v>#REF!</v>
      </c>
      <c r="I268" s="20" t="e">
        <f>ROUND([3]!Table3235[[#This Row],[Giá đất ở điều chỉnh, bổ sung]]*0.7,0)</f>
        <v>#REF!</v>
      </c>
      <c r="J268" s="12" t="e">
        <f>[3]!Table3235[[#This Row],[Giá đất ở điều chỉnh, bổ sung]]/[3]!Table3235[[#This Row],[Mức giá theo Quyết định 46/2019/ QĐ-UBND]]</f>
        <v>#REF!</v>
      </c>
      <c r="K268" s="21"/>
      <c r="L268" s="23" t="e">
        <f>[3]!Table3235[[#This Row],[Giá đất ở điều chỉnh, bổ sung]]/[3]!Table3235[[#This Row],[Mức giá theo Quyết định 46/2019/ QĐ-UBND]]</f>
        <v>#REF!</v>
      </c>
      <c r="M268" s="24"/>
      <c r="N268" s="314"/>
      <c r="R268" s="251"/>
    </row>
    <row r="269" spans="1:18" s="251" customFormat="1" ht="60" x14ac:dyDescent="0.35">
      <c r="A269" s="8" t="s">
        <v>427</v>
      </c>
      <c r="B269" s="8" t="s">
        <v>427</v>
      </c>
      <c r="C269" s="9" t="s">
        <v>428</v>
      </c>
      <c r="D269" s="10"/>
      <c r="E269" s="11" t="e">
        <f>[3]!Table3235[[#This Row],[Mức giá theo Quyết định 46/2019/ QĐ-UBND]]*1.1</f>
        <v>#REF!</v>
      </c>
      <c r="F269" s="11"/>
      <c r="G269" s="19"/>
      <c r="H269" s="20"/>
      <c r="I269" s="20"/>
      <c r="J269" s="12"/>
      <c r="K269" s="21"/>
      <c r="L269" s="23"/>
      <c r="M269" s="26"/>
      <c r="N269" s="316"/>
    </row>
    <row r="270" spans="1:18" s="315" customFormat="1" x14ac:dyDescent="0.35">
      <c r="A270" s="16">
        <v>1</v>
      </c>
      <c r="B270" s="16">
        <v>1</v>
      </c>
      <c r="C270" s="17" t="s">
        <v>15</v>
      </c>
      <c r="D270" s="18">
        <v>18000</v>
      </c>
      <c r="E270" s="11" t="e">
        <f>[3]!Table3235[[#This Row],[Mức giá theo Quyết định 46/2019/ QĐ-UBND]]*1.1</f>
        <v>#REF!</v>
      </c>
      <c r="F270" s="11" t="e">
        <f>[3]!Table3235[[#This Row],[Mức giá theo Quyết định 46/2019/ QĐ-UBND]]*1.3</f>
        <v>#REF!</v>
      </c>
      <c r="G270" s="19">
        <v>54000</v>
      </c>
      <c r="H270" s="20" t="e">
        <f>ROUND([3]!Table3235[[#This Row],[Mức giá theo Quyết định 46/2019/ QĐ-UBND]]*1.3,-2)</f>
        <v>#REF!</v>
      </c>
      <c r="I270" s="20" t="e">
        <f>ROUND([3]!Table3235[[#This Row],[Giá đất ở điều chỉnh, bổ sung]]*0.7,0)</f>
        <v>#REF!</v>
      </c>
      <c r="J270" s="12" t="e">
        <f>[3]!Table3235[[#This Row],[Giá đất ở điều chỉnh, bổ sung]]/[3]!Table3235[[#This Row],[Mức giá theo Quyết định 46/2019/ QĐ-UBND]]</f>
        <v>#REF!</v>
      </c>
      <c r="K270" s="21"/>
      <c r="L270" s="23" t="e">
        <f>[3]!Table3235[[#This Row],[Giá đất ở điều chỉnh, bổ sung]]/[3]!Table3235[[#This Row],[Mức giá theo Quyết định 46/2019/ QĐ-UBND]]</f>
        <v>#REF!</v>
      </c>
      <c r="M270" s="24"/>
      <c r="N270" s="314"/>
      <c r="R270" s="251"/>
    </row>
    <row r="271" spans="1:18" s="251" customFormat="1" ht="45" x14ac:dyDescent="0.35">
      <c r="A271" s="8" t="s">
        <v>429</v>
      </c>
      <c r="B271" s="8" t="s">
        <v>429</v>
      </c>
      <c r="C271" s="9" t="s">
        <v>430</v>
      </c>
      <c r="D271" s="10"/>
      <c r="E271" s="11" t="e">
        <f>[3]!Table3235[[#This Row],[Mức giá theo Quyết định 46/2019/ QĐ-UBND]]*1.1</f>
        <v>#REF!</v>
      </c>
      <c r="F271" s="11"/>
      <c r="G271" s="19"/>
      <c r="H271" s="20"/>
      <c r="I271" s="20"/>
      <c r="J271" s="12"/>
      <c r="K271" s="21"/>
      <c r="L271" s="23"/>
      <c r="M271" s="26"/>
      <c r="N271" s="316"/>
    </row>
    <row r="272" spans="1:18" s="251" customFormat="1" ht="31" x14ac:dyDescent="0.35">
      <c r="A272" s="16">
        <v>1</v>
      </c>
      <c r="B272" s="16">
        <v>1</v>
      </c>
      <c r="C272" s="17" t="s">
        <v>431</v>
      </c>
      <c r="D272" s="18">
        <v>7000</v>
      </c>
      <c r="E272" s="11" t="e">
        <f>[3]!Table3235[[#This Row],[Mức giá theo Quyết định 46/2019/ QĐ-UBND]]*1.1</f>
        <v>#REF!</v>
      </c>
      <c r="F272" s="11" t="e">
        <f>[3]!Table3235[[#This Row],[Mức giá theo Quyết định 46/2019/ QĐ-UBND]]*1.3</f>
        <v>#REF!</v>
      </c>
      <c r="G272" s="19">
        <v>28000</v>
      </c>
      <c r="H272" s="20" t="e">
        <f>ROUND([3]!Table3235[[#This Row],[Mức giá theo Quyết định 46/2019/ QĐ-UBND]]*1.3,-2)</f>
        <v>#REF!</v>
      </c>
      <c r="I272" s="20" t="e">
        <f>ROUND([3]!Table3235[[#This Row],[Giá đất ở điều chỉnh, bổ sung]]*0.7,0)</f>
        <v>#REF!</v>
      </c>
      <c r="J272" s="12" t="e">
        <f>[3]!Table3235[[#This Row],[Giá đất ở điều chỉnh, bổ sung]]/[3]!Table3235[[#This Row],[Mức giá theo Quyết định 46/2019/ QĐ-UBND]]</f>
        <v>#REF!</v>
      </c>
      <c r="K272" s="21"/>
      <c r="L272" s="23" t="e">
        <f>[3]!Table3235[[#This Row],[Giá đất ở điều chỉnh, bổ sung]]/[3]!Table3235[[#This Row],[Mức giá theo Quyết định 46/2019/ QĐ-UBND]]</f>
        <v>#REF!</v>
      </c>
      <c r="M272" s="24"/>
      <c r="N272" s="314"/>
    </row>
    <row r="273" spans="1:18" s="251" customFormat="1" ht="31" x14ac:dyDescent="0.35">
      <c r="A273" s="16">
        <v>2</v>
      </c>
      <c r="B273" s="16">
        <v>2</v>
      </c>
      <c r="C273" s="17" t="s">
        <v>432</v>
      </c>
      <c r="D273" s="18">
        <v>5000</v>
      </c>
      <c r="E273" s="11" t="e">
        <f>[3]!Table3235[[#This Row],[Mức giá theo Quyết định 46/2019/ QĐ-UBND]]*1.1</f>
        <v>#REF!</v>
      </c>
      <c r="F273" s="11" t="e">
        <f>[3]!Table3235[[#This Row],[Mức giá theo Quyết định 46/2019/ QĐ-UBND]]*1.3</f>
        <v>#REF!</v>
      </c>
      <c r="G273" s="19">
        <v>20000</v>
      </c>
      <c r="H273" s="20" t="e">
        <f>ROUND([3]!Table3235[[#This Row],[Mức giá theo Quyết định 46/2019/ QĐ-UBND]]*1.3,-2)</f>
        <v>#REF!</v>
      </c>
      <c r="I273" s="20" t="e">
        <f>ROUND([3]!Table3235[[#This Row],[Giá đất ở điều chỉnh, bổ sung]]*0.7,0)</f>
        <v>#REF!</v>
      </c>
      <c r="J273" s="12" t="e">
        <f>[3]!Table3235[[#This Row],[Giá đất ở điều chỉnh, bổ sung]]/[3]!Table3235[[#This Row],[Mức giá theo Quyết định 46/2019/ QĐ-UBND]]</f>
        <v>#REF!</v>
      </c>
      <c r="K273" s="21"/>
      <c r="L273" s="23" t="e">
        <f>[3]!Table3235[[#This Row],[Giá đất ở điều chỉnh, bổ sung]]/[3]!Table3235[[#This Row],[Mức giá theo Quyết định 46/2019/ QĐ-UBND]]</f>
        <v>#REF!</v>
      </c>
      <c r="M273" s="24"/>
      <c r="N273" s="314"/>
    </row>
    <row r="274" spans="1:18" s="251" customFormat="1" x14ac:dyDescent="0.35">
      <c r="A274" s="16"/>
      <c r="B274" s="16"/>
      <c r="C274" s="9" t="s">
        <v>16</v>
      </c>
      <c r="D274" s="10"/>
      <c r="E274" s="11" t="e">
        <f>[3]!Table3235[[#This Row],[Mức giá theo Quyết định 46/2019/ QĐ-UBND]]*1.1</f>
        <v>#REF!</v>
      </c>
      <c r="F274" s="11"/>
      <c r="G274" s="19"/>
      <c r="H274" s="20"/>
      <c r="I274" s="20"/>
      <c r="J274" s="12"/>
      <c r="K274" s="21"/>
      <c r="L274" s="23"/>
      <c r="M274" s="24"/>
      <c r="N274" s="314"/>
    </row>
    <row r="275" spans="1:18" s="251" customFormat="1" x14ac:dyDescent="0.35">
      <c r="A275" s="16">
        <v>1</v>
      </c>
      <c r="B275" s="16">
        <v>1</v>
      </c>
      <c r="C275" s="17" t="s">
        <v>433</v>
      </c>
      <c r="D275" s="18">
        <v>3600</v>
      </c>
      <c r="E275" s="11" t="e">
        <f>[3]!Table3235[[#This Row],[Mức giá theo Quyết định 46/2019/ QĐ-UBND]]*1.1</f>
        <v>#REF!</v>
      </c>
      <c r="F275" s="11" t="e">
        <f>[3]!Table3235[[#This Row],[Mức giá theo Quyết định 46/2019/ QĐ-UBND]]*1.3</f>
        <v>#REF!</v>
      </c>
      <c r="G275" s="19">
        <v>14400</v>
      </c>
      <c r="H275" s="20" t="e">
        <f>ROUND([3]!Table3235[[#This Row],[Mức giá theo Quyết định 46/2019/ QĐ-UBND]]*1.3,-2)</f>
        <v>#REF!</v>
      </c>
      <c r="I275" s="20" t="e">
        <f>ROUND([3]!Table3235[[#This Row],[Giá đất ở điều chỉnh, bổ sung]]*0.7,0)</f>
        <v>#REF!</v>
      </c>
      <c r="J275" s="12" t="e">
        <f>[3]!Table3235[[#This Row],[Giá đất ở điều chỉnh, bổ sung]]/[3]!Table3235[[#This Row],[Mức giá theo Quyết định 46/2019/ QĐ-UBND]]</f>
        <v>#REF!</v>
      </c>
      <c r="K275" s="21"/>
      <c r="L275" s="23" t="e">
        <f>[3]!Table3235[[#This Row],[Giá đất ở điều chỉnh, bổ sung]]/[3]!Table3235[[#This Row],[Mức giá theo Quyết định 46/2019/ QĐ-UBND]]</f>
        <v>#REF!</v>
      </c>
      <c r="M275" s="24"/>
      <c r="N275" s="314"/>
    </row>
    <row r="276" spans="1:18" s="315" customFormat="1" ht="31" x14ac:dyDescent="0.35">
      <c r="A276" s="16">
        <v>2</v>
      </c>
      <c r="B276" s="16">
        <v>2</v>
      </c>
      <c r="C276" s="17" t="s">
        <v>434</v>
      </c>
      <c r="D276" s="18">
        <v>3000</v>
      </c>
      <c r="E276" s="11" t="e">
        <f>[3]!Table3235[[#This Row],[Mức giá theo Quyết định 46/2019/ QĐ-UBND]]*1.1</f>
        <v>#REF!</v>
      </c>
      <c r="F276" s="11" t="e">
        <f>[3]!Table3235[[#This Row],[Mức giá theo Quyết định 46/2019/ QĐ-UBND]]*1.3</f>
        <v>#REF!</v>
      </c>
      <c r="G276" s="19">
        <v>12000</v>
      </c>
      <c r="H276" s="20" t="e">
        <f>ROUND([3]!Table3235[[#This Row],[Mức giá theo Quyết định 46/2019/ QĐ-UBND]]*1.3,-2)</f>
        <v>#REF!</v>
      </c>
      <c r="I276" s="20" t="e">
        <f>ROUND([3]!Table3235[[#This Row],[Giá đất ở điều chỉnh, bổ sung]]*0.7,0)</f>
        <v>#REF!</v>
      </c>
      <c r="J276" s="12" t="e">
        <f>[3]!Table3235[[#This Row],[Giá đất ở điều chỉnh, bổ sung]]/[3]!Table3235[[#This Row],[Mức giá theo Quyết định 46/2019/ QĐ-UBND]]</f>
        <v>#REF!</v>
      </c>
      <c r="K276" s="21"/>
      <c r="L276" s="23" t="e">
        <f>[3]!Table3235[[#This Row],[Giá đất ở điều chỉnh, bổ sung]]/[3]!Table3235[[#This Row],[Mức giá theo Quyết định 46/2019/ QĐ-UBND]]</f>
        <v>#REF!</v>
      </c>
      <c r="M276" s="24"/>
      <c r="N276" s="314"/>
      <c r="R276" s="251"/>
    </row>
    <row r="277" spans="1:18" s="251" customFormat="1" ht="30" x14ac:dyDescent="0.35">
      <c r="A277" s="8" t="s">
        <v>435</v>
      </c>
      <c r="B277" s="8" t="s">
        <v>435</v>
      </c>
      <c r="C277" s="9" t="s">
        <v>436</v>
      </c>
      <c r="D277" s="10"/>
      <c r="E277" s="11" t="e">
        <f>[3]!Table3235[[#This Row],[Mức giá theo Quyết định 46/2019/ QĐ-UBND]]*1.1</f>
        <v>#REF!</v>
      </c>
      <c r="F277" s="11"/>
      <c r="G277" s="19"/>
      <c r="H277" s="20"/>
      <c r="I277" s="20"/>
      <c r="J277" s="12"/>
      <c r="K277" s="21"/>
      <c r="L277" s="23"/>
      <c r="M277" s="26"/>
      <c r="N277" s="316"/>
    </row>
    <row r="278" spans="1:18" s="251" customFormat="1" ht="31" x14ac:dyDescent="0.35">
      <c r="A278" s="16">
        <v>1</v>
      </c>
      <c r="B278" s="16">
        <v>1</v>
      </c>
      <c r="C278" s="17" t="s">
        <v>437</v>
      </c>
      <c r="D278" s="18">
        <v>7999.9999999999991</v>
      </c>
      <c r="E278" s="11" t="e">
        <f>[3]!Table3235[[#This Row],[Mức giá theo Quyết định 46/2019/ QĐ-UBND]]*1.1</f>
        <v>#REF!</v>
      </c>
      <c r="F278" s="11" t="e">
        <f>[3]!Table3235[[#This Row],[Mức giá theo Quyết định 46/2019/ QĐ-UBND]]*1.3</f>
        <v>#REF!</v>
      </c>
      <c r="G278" s="19">
        <v>32000</v>
      </c>
      <c r="H278" s="20" t="e">
        <f>ROUND([3]!Table3235[[#This Row],[Mức giá theo Quyết định 46/2019/ QĐ-UBND]]*1.3,-2)</f>
        <v>#REF!</v>
      </c>
      <c r="I278" s="20" t="e">
        <f>ROUND([3]!Table3235[[#This Row],[Giá đất ở điều chỉnh, bổ sung]]*0.7,0)</f>
        <v>#REF!</v>
      </c>
      <c r="J278" s="12" t="e">
        <f>[3]!Table3235[[#This Row],[Giá đất ở điều chỉnh, bổ sung]]/[3]!Table3235[[#This Row],[Mức giá theo Quyết định 46/2019/ QĐ-UBND]]</f>
        <v>#REF!</v>
      </c>
      <c r="K278" s="21"/>
      <c r="L278" s="23" t="e">
        <f>[3]!Table3235[[#This Row],[Giá đất ở điều chỉnh, bổ sung]]/[3]!Table3235[[#This Row],[Mức giá theo Quyết định 46/2019/ QĐ-UBND]]</f>
        <v>#REF!</v>
      </c>
      <c r="M278" s="24"/>
      <c r="N278" s="314"/>
    </row>
    <row r="279" spans="1:18" s="251" customFormat="1" ht="31" x14ac:dyDescent="0.35">
      <c r="A279" s="16">
        <v>2</v>
      </c>
      <c r="B279" s="16">
        <v>2</v>
      </c>
      <c r="C279" s="17" t="s">
        <v>438</v>
      </c>
      <c r="D279" s="18">
        <v>7000</v>
      </c>
      <c r="E279" s="11" t="e">
        <f>[3]!Table3235[[#This Row],[Mức giá theo Quyết định 46/2019/ QĐ-UBND]]*1.1</f>
        <v>#REF!</v>
      </c>
      <c r="F279" s="11" t="e">
        <f>[3]!Table3235[[#This Row],[Mức giá theo Quyết định 46/2019/ QĐ-UBND]]*1.3</f>
        <v>#REF!</v>
      </c>
      <c r="G279" s="19">
        <v>28000</v>
      </c>
      <c r="H279" s="20" t="e">
        <f>ROUND([3]!Table3235[[#This Row],[Mức giá theo Quyết định 46/2019/ QĐ-UBND]]*1.3,-2)</f>
        <v>#REF!</v>
      </c>
      <c r="I279" s="20" t="e">
        <f>ROUND([3]!Table3235[[#This Row],[Giá đất ở điều chỉnh, bổ sung]]*0.7,0)</f>
        <v>#REF!</v>
      </c>
      <c r="J279" s="12" t="e">
        <f>[3]!Table3235[[#This Row],[Giá đất ở điều chỉnh, bổ sung]]/[3]!Table3235[[#This Row],[Mức giá theo Quyết định 46/2019/ QĐ-UBND]]</f>
        <v>#REF!</v>
      </c>
      <c r="K279" s="21"/>
      <c r="L279" s="23" t="e">
        <f>[3]!Table3235[[#This Row],[Giá đất ở điều chỉnh, bổ sung]]/[3]!Table3235[[#This Row],[Mức giá theo Quyết định 46/2019/ QĐ-UBND]]</f>
        <v>#REF!</v>
      </c>
      <c r="M279" s="24"/>
      <c r="N279" s="314"/>
    </row>
    <row r="280" spans="1:18" s="251" customFormat="1" x14ac:dyDescent="0.35">
      <c r="A280" s="16"/>
      <c r="B280" s="16"/>
      <c r="C280" s="9" t="s">
        <v>439</v>
      </c>
      <c r="D280" s="10"/>
      <c r="E280" s="11" t="e">
        <f>[3]!Table3235[[#This Row],[Mức giá theo Quyết định 46/2019/ QĐ-UBND]]*1.1</f>
        <v>#REF!</v>
      </c>
      <c r="F280" s="11"/>
      <c r="G280" s="19"/>
      <c r="H280" s="20"/>
      <c r="I280" s="20"/>
      <c r="J280" s="12"/>
      <c r="K280" s="21"/>
      <c r="L280" s="23"/>
      <c r="M280" s="24"/>
      <c r="N280" s="314"/>
    </row>
    <row r="281" spans="1:18" s="251" customFormat="1" ht="31" x14ac:dyDescent="0.35">
      <c r="A281" s="16">
        <v>1</v>
      </c>
      <c r="B281" s="16">
        <v>1</v>
      </c>
      <c r="C281" s="17" t="s">
        <v>440</v>
      </c>
      <c r="D281" s="18">
        <v>5000</v>
      </c>
      <c r="E281" s="11" t="e">
        <f>[3]!Table3235[[#This Row],[Mức giá theo Quyết định 46/2019/ QĐ-UBND]]*1.1</f>
        <v>#REF!</v>
      </c>
      <c r="F281" s="11" t="e">
        <f>[3]!Table3235[[#This Row],[Mức giá theo Quyết định 46/2019/ QĐ-UBND]]*1.3</f>
        <v>#REF!</v>
      </c>
      <c r="G281" s="19">
        <v>15000</v>
      </c>
      <c r="H281" s="20" t="e">
        <f>ROUND([3]!Table3235[[#This Row],[Mức giá theo Quyết định 46/2019/ QĐ-UBND]]*1.3,-2)</f>
        <v>#REF!</v>
      </c>
      <c r="I281" s="20" t="e">
        <f>ROUND([3]!Table3235[[#This Row],[Giá đất ở điều chỉnh, bổ sung]]*0.7,0)</f>
        <v>#REF!</v>
      </c>
      <c r="J281" s="12" t="e">
        <f>[3]!Table3235[[#This Row],[Giá đất ở điều chỉnh, bổ sung]]/[3]!Table3235[[#This Row],[Mức giá theo Quyết định 46/2019/ QĐ-UBND]]</f>
        <v>#REF!</v>
      </c>
      <c r="K281" s="21"/>
      <c r="L281" s="23" t="e">
        <f>[3]!Table3235[[#This Row],[Giá đất ở điều chỉnh, bổ sung]]/[3]!Table3235[[#This Row],[Mức giá theo Quyết định 46/2019/ QĐ-UBND]]</f>
        <v>#REF!</v>
      </c>
      <c r="M281" s="24"/>
      <c r="N281" s="314"/>
    </row>
    <row r="282" spans="1:18" s="315" customFormat="1" ht="31" x14ac:dyDescent="0.35">
      <c r="A282" s="16">
        <v>2</v>
      </c>
      <c r="B282" s="16">
        <v>2</v>
      </c>
      <c r="C282" s="17" t="s">
        <v>441</v>
      </c>
      <c r="D282" s="18">
        <v>3999.9999999999995</v>
      </c>
      <c r="E282" s="11" t="e">
        <f>[3]!Table3235[[#This Row],[Mức giá theo Quyết định 46/2019/ QĐ-UBND]]*1.1</f>
        <v>#REF!</v>
      </c>
      <c r="F282" s="11" t="e">
        <f>[3]!Table3235[[#This Row],[Mức giá theo Quyết định 46/2019/ QĐ-UBND]]*1.3</f>
        <v>#REF!</v>
      </c>
      <c r="G282" s="19">
        <v>12000</v>
      </c>
      <c r="H282" s="20" t="e">
        <f>ROUND([3]!Table3235[[#This Row],[Mức giá theo Quyết định 46/2019/ QĐ-UBND]]*1.35,-2)</f>
        <v>#REF!</v>
      </c>
      <c r="I282" s="20" t="e">
        <f>ROUND([3]!Table3235[[#This Row],[Giá đất ở điều chỉnh, bổ sung]]*0.7,0)</f>
        <v>#REF!</v>
      </c>
      <c r="J282" s="12" t="e">
        <f>[3]!Table3235[[#This Row],[Giá đất ở điều chỉnh, bổ sung]]/[3]!Table3235[[#This Row],[Mức giá theo Quyết định 46/2019/ QĐ-UBND]]</f>
        <v>#REF!</v>
      </c>
      <c r="K282" s="31" t="s">
        <v>91</v>
      </c>
      <c r="L282" s="32" t="e">
        <f>[3]!Table3235[[#This Row],[Giá đất ở điều chỉnh, bổ sung]]/[3]!Table3235[[#This Row],[Mức giá theo Quyết định 46/2019/ QĐ-UBND]]</f>
        <v>#REF!</v>
      </c>
      <c r="M282" s="24"/>
      <c r="N282" s="314"/>
      <c r="R282" s="251"/>
    </row>
    <row r="283" spans="1:18" s="251" customFormat="1" ht="30" x14ac:dyDescent="0.35">
      <c r="A283" s="8" t="s">
        <v>442</v>
      </c>
      <c r="B283" s="8" t="s">
        <v>442</v>
      </c>
      <c r="C283" s="9" t="s">
        <v>443</v>
      </c>
      <c r="D283" s="10"/>
      <c r="E283" s="11" t="e">
        <f>[3]!Table3235[[#This Row],[Mức giá theo Quyết định 46/2019/ QĐ-UBND]]*1.1</f>
        <v>#REF!</v>
      </c>
      <c r="F283" s="11"/>
      <c r="G283" s="19"/>
      <c r="H283" s="20"/>
      <c r="I283" s="20"/>
      <c r="J283" s="12"/>
      <c r="K283" s="21"/>
      <c r="L283" s="23"/>
      <c r="M283" s="26"/>
      <c r="N283" s="316"/>
    </row>
    <row r="284" spans="1:18" s="251" customFormat="1" ht="31" x14ac:dyDescent="0.35">
      <c r="A284" s="16">
        <v>1</v>
      </c>
      <c r="B284" s="16">
        <v>1</v>
      </c>
      <c r="C284" s="17" t="s">
        <v>444</v>
      </c>
      <c r="D284" s="18">
        <v>4200</v>
      </c>
      <c r="E284" s="11" t="e">
        <f>[3]!Table3235[[#This Row],[Mức giá theo Quyết định 46/2019/ QĐ-UBND]]*1.1</f>
        <v>#REF!</v>
      </c>
      <c r="F284" s="11" t="e">
        <f>[3]!Table3235[[#This Row],[Mức giá theo Quyết định 46/2019/ QĐ-UBND]]*1.3</f>
        <v>#REF!</v>
      </c>
      <c r="G284" s="19">
        <v>16800</v>
      </c>
      <c r="H284" s="20" t="e">
        <f>ROUND([3]!Table3235[[#This Row],[Mức giá theo Quyết định 46/2019/ QĐ-UBND]]*1.3,-2)</f>
        <v>#REF!</v>
      </c>
      <c r="I284" s="20" t="e">
        <f>ROUND([3]!Table3235[[#This Row],[Giá đất ở điều chỉnh, bổ sung]]*0.7,0)</f>
        <v>#REF!</v>
      </c>
      <c r="J284" s="12" t="e">
        <f>[3]!Table3235[[#This Row],[Giá đất ở điều chỉnh, bổ sung]]/[3]!Table3235[[#This Row],[Mức giá theo Quyết định 46/2019/ QĐ-UBND]]</f>
        <v>#REF!</v>
      </c>
      <c r="K284" s="21"/>
      <c r="L284" s="23" t="e">
        <f>[3]!Table3235[[#This Row],[Giá đất ở điều chỉnh, bổ sung]]/[3]!Table3235[[#This Row],[Mức giá theo Quyết định 46/2019/ QĐ-UBND]]</f>
        <v>#REF!</v>
      </c>
      <c r="M284" s="24"/>
      <c r="N284" s="314"/>
    </row>
    <row r="285" spans="1:18" s="251" customFormat="1" ht="31" x14ac:dyDescent="0.35">
      <c r="A285" s="16">
        <v>2</v>
      </c>
      <c r="B285" s="16">
        <v>2</v>
      </c>
      <c r="C285" s="17" t="s">
        <v>445</v>
      </c>
      <c r="D285" s="18">
        <v>9000</v>
      </c>
      <c r="E285" s="11" t="e">
        <f>[3]!Table3235[[#This Row],[Mức giá theo Quyết định 46/2019/ QĐ-UBND]]*1.1</f>
        <v>#REF!</v>
      </c>
      <c r="F285" s="11" t="e">
        <f>[3]!Table3235[[#This Row],[Mức giá theo Quyết định 46/2019/ QĐ-UBND]]*1.3</f>
        <v>#REF!</v>
      </c>
      <c r="G285" s="19">
        <v>36000</v>
      </c>
      <c r="H285" s="20" t="e">
        <f>ROUND([3]!Table3235[[#This Row],[Mức giá theo Quyết định 46/2019/ QĐ-UBND]]*1.3,-2)</f>
        <v>#REF!</v>
      </c>
      <c r="I285" s="20" t="e">
        <f>ROUND([3]!Table3235[[#This Row],[Giá đất ở điều chỉnh, bổ sung]]*0.7,0)</f>
        <v>#REF!</v>
      </c>
      <c r="J285" s="12" t="e">
        <f>[3]!Table3235[[#This Row],[Giá đất ở điều chỉnh, bổ sung]]/[3]!Table3235[[#This Row],[Mức giá theo Quyết định 46/2019/ QĐ-UBND]]</f>
        <v>#REF!</v>
      </c>
      <c r="K285" s="21"/>
      <c r="L285" s="23" t="e">
        <f>[3]!Table3235[[#This Row],[Giá đất ở điều chỉnh, bổ sung]]/[3]!Table3235[[#This Row],[Mức giá theo Quyết định 46/2019/ QĐ-UBND]]</f>
        <v>#REF!</v>
      </c>
      <c r="M285" s="24"/>
      <c r="N285" s="314"/>
    </row>
    <row r="286" spans="1:18" s="251" customFormat="1" x14ac:dyDescent="0.35">
      <c r="A286" s="16"/>
      <c r="B286" s="16"/>
      <c r="C286" s="9" t="s">
        <v>16</v>
      </c>
      <c r="D286" s="10"/>
      <c r="E286" s="11" t="e">
        <f>[3]!Table3235[[#This Row],[Mức giá theo Quyết định 46/2019/ QĐ-UBND]]*1.1</f>
        <v>#REF!</v>
      </c>
      <c r="F286" s="11"/>
      <c r="G286" s="19"/>
      <c r="H286" s="20"/>
      <c r="I286" s="20"/>
      <c r="J286" s="12"/>
      <c r="K286" s="21"/>
      <c r="L286" s="23"/>
      <c r="M286" s="24"/>
      <c r="N286" s="314"/>
    </row>
    <row r="287" spans="1:18" s="315" customFormat="1" ht="28" x14ac:dyDescent="0.35">
      <c r="A287" s="16">
        <v>1</v>
      </c>
      <c r="B287" s="16">
        <v>1</v>
      </c>
      <c r="C287" s="17" t="s">
        <v>446</v>
      </c>
      <c r="D287" s="18">
        <v>3999.9999999999995</v>
      </c>
      <c r="E287" s="11" t="e">
        <f>[3]!Table3235[[#This Row],[Mức giá theo Quyết định 46/2019/ QĐ-UBND]]*1.1</f>
        <v>#REF!</v>
      </c>
      <c r="F287" s="11" t="e">
        <f>[3]!Table3235[[#This Row],[Mức giá theo Quyết định 46/2019/ QĐ-UBND]]*1.3</f>
        <v>#REF!</v>
      </c>
      <c r="G287" s="19">
        <v>16000</v>
      </c>
      <c r="H287" s="20" t="e">
        <f>ROUND([3]!Table3235[[#This Row],[Mức giá theo Quyết định 46/2019/ QĐ-UBND]]*1.3,-2)</f>
        <v>#REF!</v>
      </c>
      <c r="I287" s="20" t="e">
        <f>ROUND([3]!Table3235[[#This Row],[Giá đất ở điều chỉnh, bổ sung]]*0.7,0)</f>
        <v>#REF!</v>
      </c>
      <c r="J287" s="12" t="e">
        <f>[3]!Table3235[[#This Row],[Giá đất ở điều chỉnh, bổ sung]]/[3]!Table3235[[#This Row],[Mức giá theo Quyết định 46/2019/ QĐ-UBND]]</f>
        <v>#REF!</v>
      </c>
      <c r="K287" s="21"/>
      <c r="L287" s="23" t="e">
        <f>[3]!Table3235[[#This Row],[Giá đất ở điều chỉnh, bổ sung]]/[3]!Table3235[[#This Row],[Mức giá theo Quyết định 46/2019/ QĐ-UBND]]</f>
        <v>#REF!</v>
      </c>
      <c r="M287" s="24" t="s">
        <v>447</v>
      </c>
      <c r="N287" s="314" t="s">
        <v>448</v>
      </c>
      <c r="R287" s="251"/>
    </row>
    <row r="288" spans="1:18" s="251" customFormat="1" ht="45" x14ac:dyDescent="0.35">
      <c r="A288" s="8" t="s">
        <v>449</v>
      </c>
      <c r="B288" s="8" t="s">
        <v>449</v>
      </c>
      <c r="C288" s="9" t="s">
        <v>450</v>
      </c>
      <c r="D288" s="10"/>
      <c r="E288" s="11" t="e">
        <f>[3]!Table3235[[#This Row],[Mức giá theo Quyết định 46/2019/ QĐ-UBND]]*1.1</f>
        <v>#REF!</v>
      </c>
      <c r="F288" s="11"/>
      <c r="G288" s="19"/>
      <c r="H288" s="20"/>
      <c r="I288" s="20"/>
      <c r="J288" s="12"/>
      <c r="K288" s="21"/>
      <c r="L288" s="23"/>
      <c r="M288" s="26"/>
      <c r="N288" s="316"/>
    </row>
    <row r="289" spans="1:18" s="251" customFormat="1" x14ac:dyDescent="0.35">
      <c r="A289" s="16">
        <v>1</v>
      </c>
      <c r="B289" s="16">
        <v>1</v>
      </c>
      <c r="C289" s="17" t="s">
        <v>451</v>
      </c>
      <c r="D289" s="18">
        <v>7499.9999999999991</v>
      </c>
      <c r="E289" s="11" t="e">
        <f>[3]!Table3235[[#This Row],[Mức giá theo Quyết định 46/2019/ QĐ-UBND]]*1.1</f>
        <v>#REF!</v>
      </c>
      <c r="F289" s="11" t="e">
        <f>[3]!Table3235[[#This Row],[Mức giá theo Quyết định 46/2019/ QĐ-UBND]]*1.3</f>
        <v>#REF!</v>
      </c>
      <c r="G289" s="19">
        <v>30000</v>
      </c>
      <c r="H289" s="20" t="e">
        <f>ROUND([3]!Table3235[[#This Row],[Mức giá theo Quyết định 46/2019/ QĐ-UBND]]*1.3,-2)</f>
        <v>#REF!</v>
      </c>
      <c r="I289" s="20" t="e">
        <f>ROUND([3]!Table3235[[#This Row],[Giá đất ở điều chỉnh, bổ sung]]*0.7,0)</f>
        <v>#REF!</v>
      </c>
      <c r="J289" s="12" t="e">
        <f>[3]!Table3235[[#This Row],[Giá đất ở điều chỉnh, bổ sung]]/[3]!Table3235[[#This Row],[Mức giá theo Quyết định 46/2019/ QĐ-UBND]]</f>
        <v>#REF!</v>
      </c>
      <c r="K289" s="21"/>
      <c r="L289" s="23" t="e">
        <f>[3]!Table3235[[#This Row],[Giá đất ở điều chỉnh, bổ sung]]/[3]!Table3235[[#This Row],[Mức giá theo Quyết định 46/2019/ QĐ-UBND]]</f>
        <v>#REF!</v>
      </c>
      <c r="M289" s="24"/>
      <c r="N289" s="314"/>
    </row>
    <row r="290" spans="1:18" s="251" customFormat="1" x14ac:dyDescent="0.35">
      <c r="A290" s="16"/>
      <c r="B290" s="16"/>
      <c r="C290" s="9" t="s">
        <v>16</v>
      </c>
      <c r="D290" s="10"/>
      <c r="E290" s="11" t="e">
        <f>[3]!Table3235[[#This Row],[Mức giá theo Quyết định 46/2019/ QĐ-UBND]]*1.1</f>
        <v>#REF!</v>
      </c>
      <c r="F290" s="11"/>
      <c r="G290" s="19"/>
      <c r="H290" s="20"/>
      <c r="I290" s="20"/>
      <c r="J290" s="12"/>
      <c r="K290" s="21"/>
      <c r="L290" s="54"/>
      <c r="M290" s="38"/>
      <c r="N290" s="317"/>
    </row>
    <row r="291" spans="1:18" s="315" customFormat="1" ht="28" x14ac:dyDescent="0.35">
      <c r="A291" s="16"/>
      <c r="B291" s="16">
        <v>1</v>
      </c>
      <c r="C291" s="29" t="s">
        <v>452</v>
      </c>
      <c r="D291" s="67"/>
      <c r="E291" s="11"/>
      <c r="F291" s="11"/>
      <c r="G291" s="19">
        <v>15000</v>
      </c>
      <c r="H291" s="20" t="e">
        <f>F287</f>
        <v>#REF!</v>
      </c>
      <c r="I291" s="20" t="e">
        <f>ROUND([3]!Table3235[[#This Row],[Giá đất ở điều chỉnh, bổ sung]]*0.7,0)</f>
        <v>#REF!</v>
      </c>
      <c r="J291" s="12" t="e">
        <f>[3]!Table3235[[#This Row],[Giá đất ở điều chỉnh, bổ sung]]/[3]!Table3235[[#This Row],[Mức giá theo Quyết định 46/2019/ QĐ-UBND]]</f>
        <v>#REF!</v>
      </c>
      <c r="K291" s="21"/>
      <c r="L291" s="23"/>
      <c r="M291" s="24" t="s">
        <v>5376</v>
      </c>
      <c r="N291" s="314" t="s">
        <v>453</v>
      </c>
      <c r="R291" s="251"/>
    </row>
    <row r="292" spans="1:18" s="251" customFormat="1" ht="30" x14ac:dyDescent="0.35">
      <c r="A292" s="8" t="s">
        <v>454</v>
      </c>
      <c r="B292" s="8" t="s">
        <v>454</v>
      </c>
      <c r="C292" s="9" t="s">
        <v>455</v>
      </c>
      <c r="D292" s="10"/>
      <c r="E292" s="11" t="e">
        <f>[3]!Table3235[[#This Row],[Mức giá theo Quyết định 46/2019/ QĐ-UBND]]*1.1</f>
        <v>#REF!</v>
      </c>
      <c r="F292" s="11"/>
      <c r="G292" s="19"/>
      <c r="H292" s="20"/>
      <c r="I292" s="20"/>
      <c r="J292" s="12"/>
      <c r="K292" s="21"/>
      <c r="L292" s="23"/>
      <c r="M292" s="26"/>
      <c r="N292" s="316"/>
    </row>
    <row r="293" spans="1:18" s="315" customFormat="1" x14ac:dyDescent="0.35">
      <c r="A293" s="16">
        <v>1</v>
      </c>
      <c r="B293" s="16">
        <v>1</v>
      </c>
      <c r="C293" s="17" t="s">
        <v>15</v>
      </c>
      <c r="D293" s="18">
        <v>5500</v>
      </c>
      <c r="E293" s="11" t="e">
        <f>[3]!Table3235[[#This Row],[Mức giá theo Quyết định 46/2019/ QĐ-UBND]]*1.1</f>
        <v>#REF!</v>
      </c>
      <c r="F293" s="11" t="e">
        <f>[3]!Table3235[[#This Row],[Mức giá theo Quyết định 46/2019/ QĐ-UBND]]*1.3</f>
        <v>#REF!</v>
      </c>
      <c r="G293" s="19">
        <v>22000</v>
      </c>
      <c r="H293" s="20" t="e">
        <f>ROUND([3]!Table3235[[#This Row],[Mức giá theo Quyết định 46/2019/ QĐ-UBND]]*1.3,-2)</f>
        <v>#REF!</v>
      </c>
      <c r="I293" s="20" t="e">
        <f>ROUND([3]!Table3235[[#This Row],[Giá đất ở điều chỉnh, bổ sung]]*0.7,0)</f>
        <v>#REF!</v>
      </c>
      <c r="J293" s="12" t="e">
        <f>[3]!Table3235[[#This Row],[Giá đất ở điều chỉnh, bổ sung]]/[3]!Table3235[[#This Row],[Mức giá theo Quyết định 46/2019/ QĐ-UBND]]</f>
        <v>#REF!</v>
      </c>
      <c r="K293" s="21"/>
      <c r="L293" s="23" t="e">
        <f>[3]!Table3235[[#This Row],[Giá đất ở điều chỉnh, bổ sung]]/[3]!Table3235[[#This Row],[Mức giá theo Quyết định 46/2019/ QĐ-UBND]]</f>
        <v>#REF!</v>
      </c>
      <c r="M293" s="24"/>
      <c r="N293" s="314"/>
      <c r="R293" s="251"/>
    </row>
    <row r="294" spans="1:18" s="251" customFormat="1" ht="30" x14ac:dyDescent="0.35">
      <c r="A294" s="8" t="s">
        <v>456</v>
      </c>
      <c r="B294" s="8" t="s">
        <v>456</v>
      </c>
      <c r="C294" s="9" t="s">
        <v>457</v>
      </c>
      <c r="D294" s="10"/>
      <c r="E294" s="11" t="e">
        <f>[3]!Table3235[[#This Row],[Mức giá theo Quyết định 46/2019/ QĐ-UBND]]*1.1</f>
        <v>#REF!</v>
      </c>
      <c r="F294" s="11"/>
      <c r="G294" s="19"/>
      <c r="H294" s="20"/>
      <c r="I294" s="20"/>
      <c r="J294" s="12"/>
      <c r="K294" s="21"/>
      <c r="L294" s="23"/>
      <c r="M294" s="26"/>
      <c r="N294" s="316"/>
    </row>
    <row r="295" spans="1:18" s="251" customFormat="1" x14ac:dyDescent="0.35">
      <c r="A295" s="16">
        <v>1</v>
      </c>
      <c r="B295" s="16">
        <v>1</v>
      </c>
      <c r="C295" s="17" t="s">
        <v>451</v>
      </c>
      <c r="D295" s="18">
        <v>6000</v>
      </c>
      <c r="E295" s="11" t="e">
        <f>[3]!Table3235[[#This Row],[Mức giá theo Quyết định 46/2019/ QĐ-UBND]]*1.1</f>
        <v>#REF!</v>
      </c>
      <c r="F295" s="11" t="e">
        <f>[3]!Table3235[[#This Row],[Mức giá theo Quyết định 46/2019/ QĐ-UBND]]*1.3</f>
        <v>#REF!</v>
      </c>
      <c r="G295" s="19">
        <v>24000</v>
      </c>
      <c r="H295" s="20" t="e">
        <f>ROUND([3]!Table3235[[#This Row],[Mức giá theo Quyết định 46/2019/ QĐ-UBND]]*1.3,-2)</f>
        <v>#REF!</v>
      </c>
      <c r="I295" s="20" t="e">
        <f>ROUND([3]!Table3235[[#This Row],[Giá đất ở điều chỉnh, bổ sung]]*0.7,0)</f>
        <v>#REF!</v>
      </c>
      <c r="J295" s="12" t="e">
        <f>[3]!Table3235[[#This Row],[Giá đất ở điều chỉnh, bổ sung]]/[3]!Table3235[[#This Row],[Mức giá theo Quyết định 46/2019/ QĐ-UBND]]</f>
        <v>#REF!</v>
      </c>
      <c r="K295" s="21"/>
      <c r="L295" s="23" t="e">
        <f>[3]!Table3235[[#This Row],[Giá đất ở điều chỉnh, bổ sung]]/[3]!Table3235[[#This Row],[Mức giá theo Quyết định 46/2019/ QĐ-UBND]]</f>
        <v>#REF!</v>
      </c>
      <c r="M295" s="24"/>
      <c r="N295" s="314"/>
    </row>
    <row r="296" spans="1:18" s="251" customFormat="1" x14ac:dyDescent="0.35">
      <c r="A296" s="16"/>
      <c r="B296" s="16"/>
      <c r="C296" s="9" t="s">
        <v>16</v>
      </c>
      <c r="D296" s="10"/>
      <c r="E296" s="11" t="e">
        <f>[3]!Table3235[[#This Row],[Mức giá theo Quyết định 46/2019/ QĐ-UBND]]*1.1</f>
        <v>#REF!</v>
      </c>
      <c r="F296" s="11"/>
      <c r="G296" s="19"/>
      <c r="H296" s="20"/>
      <c r="I296" s="20"/>
      <c r="J296" s="12"/>
      <c r="K296" s="21"/>
      <c r="L296" s="23"/>
      <c r="M296" s="24"/>
      <c r="N296" s="314"/>
    </row>
    <row r="297" spans="1:18" s="251" customFormat="1" ht="31" x14ac:dyDescent="0.35">
      <c r="A297" s="16">
        <v>1</v>
      </c>
      <c r="B297" s="16">
        <v>1</v>
      </c>
      <c r="C297" s="17" t="s">
        <v>458</v>
      </c>
      <c r="D297" s="18"/>
      <c r="E297" s="11" t="e">
        <f>[3]!Table3235[[#This Row],[Mức giá theo Quyết định 46/2019/ QĐ-UBND]]*1.1</f>
        <v>#REF!</v>
      </c>
      <c r="F297" s="11"/>
      <c r="G297" s="19"/>
      <c r="H297" s="20"/>
      <c r="I297" s="20"/>
      <c r="J297" s="12"/>
      <c r="K297" s="21"/>
      <c r="L297" s="23"/>
      <c r="M297" s="24"/>
      <c r="N297" s="314"/>
    </row>
    <row r="298" spans="1:18" s="251" customFormat="1" x14ac:dyDescent="0.35">
      <c r="A298" s="16" t="s">
        <v>67</v>
      </c>
      <c r="B298" s="16" t="s">
        <v>67</v>
      </c>
      <c r="C298" s="17" t="s">
        <v>459</v>
      </c>
      <c r="D298" s="18">
        <v>6000</v>
      </c>
      <c r="E298" s="11" t="e">
        <f>[3]!Table3235[[#This Row],[Mức giá theo Quyết định 46/2019/ QĐ-UBND]]*1.1</f>
        <v>#REF!</v>
      </c>
      <c r="F298" s="11" t="e">
        <f>[3]!Table3235[[#This Row],[Mức giá theo Quyết định 46/2019/ QĐ-UBND]]*1.3</f>
        <v>#REF!</v>
      </c>
      <c r="G298" s="19">
        <v>24000</v>
      </c>
      <c r="H298" s="20" t="e">
        <f>ROUND([3]!Table3235[[#This Row],[Mức giá theo Quyết định 46/2019/ QĐ-UBND]]*1.3,-2)</f>
        <v>#REF!</v>
      </c>
      <c r="I298" s="20" t="e">
        <f>ROUND([3]!Table3235[[#This Row],[Giá đất ở điều chỉnh, bổ sung]]*0.7,0)</f>
        <v>#REF!</v>
      </c>
      <c r="J298" s="12" t="e">
        <f>[3]!Table3235[[#This Row],[Giá đất ở điều chỉnh, bổ sung]]/[3]!Table3235[[#This Row],[Mức giá theo Quyết định 46/2019/ QĐ-UBND]]</f>
        <v>#REF!</v>
      </c>
      <c r="K298" s="21"/>
      <c r="L298" s="23" t="e">
        <f>[3]!Table3235[[#This Row],[Giá đất ở điều chỉnh, bổ sung]]/[3]!Table3235[[#This Row],[Mức giá theo Quyết định 46/2019/ QĐ-UBND]]</f>
        <v>#REF!</v>
      </c>
      <c r="M298" s="24"/>
      <c r="N298" s="314"/>
    </row>
    <row r="299" spans="1:18" s="315" customFormat="1" x14ac:dyDescent="0.35">
      <c r="A299" s="16" t="s">
        <v>69</v>
      </c>
      <c r="B299" s="16" t="s">
        <v>69</v>
      </c>
      <c r="C299" s="17" t="s">
        <v>460</v>
      </c>
      <c r="D299" s="18">
        <v>4800</v>
      </c>
      <c r="E299" s="11" t="e">
        <f>[3]!Table3235[[#This Row],[Mức giá theo Quyết định 46/2019/ QĐ-UBND]]*1.1</f>
        <v>#REF!</v>
      </c>
      <c r="F299" s="11" t="e">
        <f>[3]!Table3235[[#This Row],[Mức giá theo Quyết định 46/2019/ QĐ-UBND]]*1.3</f>
        <v>#REF!</v>
      </c>
      <c r="G299" s="19">
        <v>19200</v>
      </c>
      <c r="H299" s="20" t="e">
        <f>ROUND([3]!Table3235[[#This Row],[Mức giá theo Quyết định 46/2019/ QĐ-UBND]]*1.3,-2)</f>
        <v>#REF!</v>
      </c>
      <c r="I299" s="20" t="e">
        <f>ROUND([3]!Table3235[[#This Row],[Giá đất ở điều chỉnh, bổ sung]]*0.7,0)</f>
        <v>#REF!</v>
      </c>
      <c r="J299" s="12" t="e">
        <f>[3]!Table3235[[#This Row],[Giá đất ở điều chỉnh, bổ sung]]/[3]!Table3235[[#This Row],[Mức giá theo Quyết định 46/2019/ QĐ-UBND]]</f>
        <v>#REF!</v>
      </c>
      <c r="K299" s="21"/>
      <c r="L299" s="23" t="e">
        <f>[3]!Table3235[[#This Row],[Giá đất ở điều chỉnh, bổ sung]]/[3]!Table3235[[#This Row],[Mức giá theo Quyết định 46/2019/ QĐ-UBND]]</f>
        <v>#REF!</v>
      </c>
      <c r="M299" s="24"/>
      <c r="N299" s="314"/>
      <c r="R299" s="251"/>
    </row>
    <row r="300" spans="1:18" s="251" customFormat="1" ht="30" x14ac:dyDescent="0.35">
      <c r="A300" s="8" t="s">
        <v>461</v>
      </c>
      <c r="B300" s="8" t="s">
        <v>461</v>
      </c>
      <c r="C300" s="9" t="s">
        <v>462</v>
      </c>
      <c r="D300" s="10"/>
      <c r="E300" s="11" t="e">
        <f>[3]!Table3235[[#This Row],[Mức giá theo Quyết định 46/2019/ QĐ-UBND]]*1.1</f>
        <v>#REF!</v>
      </c>
      <c r="F300" s="11"/>
      <c r="G300" s="19"/>
      <c r="H300" s="20"/>
      <c r="I300" s="20"/>
      <c r="J300" s="12"/>
      <c r="K300" s="21"/>
      <c r="L300" s="23"/>
      <c r="M300" s="26"/>
      <c r="N300" s="316"/>
    </row>
    <row r="301" spans="1:18" s="315" customFormat="1" x14ac:dyDescent="0.35">
      <c r="A301" s="16">
        <v>1</v>
      </c>
      <c r="B301" s="16">
        <v>1</v>
      </c>
      <c r="C301" s="17" t="s">
        <v>15</v>
      </c>
      <c r="D301" s="18">
        <v>6000</v>
      </c>
      <c r="E301" s="11" t="e">
        <f>[3]!Table3235[[#This Row],[Mức giá theo Quyết định 46/2019/ QĐ-UBND]]*1.1</f>
        <v>#REF!</v>
      </c>
      <c r="F301" s="11" t="e">
        <f>[3]!Table3235[[#This Row],[Mức giá theo Quyết định 46/2019/ QĐ-UBND]]*1.3</f>
        <v>#REF!</v>
      </c>
      <c r="G301" s="19">
        <v>24000</v>
      </c>
      <c r="H301" s="20" t="e">
        <f>ROUND([3]!Table3235[[#This Row],[Mức giá theo Quyết định 46/2019/ QĐ-UBND]]*1.3,-2)</f>
        <v>#REF!</v>
      </c>
      <c r="I301" s="20" t="e">
        <f>ROUND([3]!Table3235[[#This Row],[Giá đất ở điều chỉnh, bổ sung]]*0.7,0)</f>
        <v>#REF!</v>
      </c>
      <c r="J301" s="12" t="e">
        <f>[3]!Table3235[[#This Row],[Giá đất ở điều chỉnh, bổ sung]]/[3]!Table3235[[#This Row],[Mức giá theo Quyết định 46/2019/ QĐ-UBND]]</f>
        <v>#REF!</v>
      </c>
      <c r="K301" s="21"/>
      <c r="L301" s="23" t="e">
        <f>[3]!Table3235[[#This Row],[Giá đất ở điều chỉnh, bổ sung]]/[3]!Table3235[[#This Row],[Mức giá theo Quyết định 46/2019/ QĐ-UBND]]</f>
        <v>#REF!</v>
      </c>
      <c r="M301" s="24"/>
      <c r="N301" s="314"/>
      <c r="O301" s="315" t="s">
        <v>47</v>
      </c>
      <c r="R301" s="251"/>
    </row>
    <row r="302" spans="1:18" s="251" customFormat="1" ht="45" x14ac:dyDescent="0.35">
      <c r="A302" s="8" t="s">
        <v>463</v>
      </c>
      <c r="B302" s="8" t="s">
        <v>463</v>
      </c>
      <c r="C302" s="9" t="s">
        <v>464</v>
      </c>
      <c r="D302" s="10"/>
      <c r="E302" s="11" t="e">
        <f>[3]!Table3235[[#This Row],[Mức giá theo Quyết định 46/2019/ QĐ-UBND]]*1.1</f>
        <v>#REF!</v>
      </c>
      <c r="F302" s="11"/>
      <c r="G302" s="19"/>
      <c r="H302" s="20"/>
      <c r="I302" s="20"/>
      <c r="J302" s="12"/>
      <c r="K302" s="21"/>
      <c r="L302" s="23"/>
      <c r="M302" s="26"/>
      <c r="N302" s="316"/>
    </row>
    <row r="303" spans="1:18" s="251" customFormat="1" x14ac:dyDescent="0.35">
      <c r="A303" s="16">
        <v>1</v>
      </c>
      <c r="B303" s="16">
        <v>1</v>
      </c>
      <c r="C303" s="17" t="s">
        <v>465</v>
      </c>
      <c r="D303" s="18">
        <v>19200</v>
      </c>
      <c r="E303" s="11" t="e">
        <f>[3]!Table3235[[#This Row],[Mức giá theo Quyết định 46/2019/ QĐ-UBND]]*1.1</f>
        <v>#REF!</v>
      </c>
      <c r="F303" s="11" t="e">
        <f>[3]!Table3235[[#This Row],[Mức giá theo Quyết định 46/2019/ QĐ-UBND]]*1.3</f>
        <v>#REF!</v>
      </c>
      <c r="G303" s="19">
        <v>76800</v>
      </c>
      <c r="H303" s="20" t="e">
        <f>ROUND([3]!Table3235[[#This Row],[Mức giá theo Quyết định 46/2019/ QĐ-UBND]]*1.3,-2)</f>
        <v>#REF!</v>
      </c>
      <c r="I303" s="20" t="e">
        <f>ROUND([3]!Table3235[[#This Row],[Giá đất ở điều chỉnh, bổ sung]]*0.7,0)</f>
        <v>#REF!</v>
      </c>
      <c r="J303" s="12" t="e">
        <f>[3]!Table3235[[#This Row],[Giá đất ở điều chỉnh, bổ sung]]/[3]!Table3235[[#This Row],[Mức giá theo Quyết định 46/2019/ QĐ-UBND]]</f>
        <v>#REF!</v>
      </c>
      <c r="K303" s="21"/>
      <c r="L303" s="23" t="e">
        <f>[3]!Table3235[[#This Row],[Giá đất ở điều chỉnh, bổ sung]]/[3]!Table3235[[#This Row],[Mức giá theo Quyết định 46/2019/ QĐ-UBND]]</f>
        <v>#REF!</v>
      </c>
      <c r="M303" s="24"/>
      <c r="N303" s="314"/>
    </row>
    <row r="304" spans="1:18" s="315" customFormat="1" ht="31" x14ac:dyDescent="0.35">
      <c r="A304" s="16">
        <v>2</v>
      </c>
      <c r="B304" s="16">
        <v>2</v>
      </c>
      <c r="C304" s="17" t="s">
        <v>466</v>
      </c>
      <c r="D304" s="18">
        <v>15599.999999999998</v>
      </c>
      <c r="E304" s="11" t="e">
        <f>[3]!Table3235[[#This Row],[Mức giá theo Quyết định 46/2019/ QĐ-UBND]]*1.1</f>
        <v>#REF!</v>
      </c>
      <c r="F304" s="11" t="e">
        <f>[3]!Table3235[[#This Row],[Mức giá theo Quyết định 46/2019/ QĐ-UBND]]*1.3</f>
        <v>#REF!</v>
      </c>
      <c r="G304" s="19">
        <v>62400</v>
      </c>
      <c r="H304" s="20" t="e">
        <f>ROUND([3]!Table3235[[#This Row],[Mức giá theo Quyết định 46/2019/ QĐ-UBND]]*1.3,-2)</f>
        <v>#REF!</v>
      </c>
      <c r="I304" s="20" t="e">
        <f>ROUND([3]!Table3235[[#This Row],[Giá đất ở điều chỉnh, bổ sung]]*0.7,0)</f>
        <v>#REF!</v>
      </c>
      <c r="J304" s="12" t="e">
        <f>[3]!Table3235[[#This Row],[Giá đất ở điều chỉnh, bổ sung]]/[3]!Table3235[[#This Row],[Mức giá theo Quyết định 46/2019/ QĐ-UBND]]</f>
        <v>#REF!</v>
      </c>
      <c r="K304" s="21"/>
      <c r="L304" s="23" t="e">
        <f>[3]!Table3235[[#This Row],[Giá đất ở điều chỉnh, bổ sung]]/[3]!Table3235[[#This Row],[Mức giá theo Quyết định 46/2019/ QĐ-UBND]]</f>
        <v>#REF!</v>
      </c>
      <c r="M304" s="24"/>
      <c r="N304" s="314"/>
      <c r="O304" s="315" t="s">
        <v>47</v>
      </c>
      <c r="R304" s="251"/>
    </row>
    <row r="305" spans="1:18" s="251" customFormat="1" ht="45" x14ac:dyDescent="0.35">
      <c r="A305" s="8" t="s">
        <v>467</v>
      </c>
      <c r="B305" s="8" t="s">
        <v>467</v>
      </c>
      <c r="C305" s="9" t="s">
        <v>468</v>
      </c>
      <c r="D305" s="10"/>
      <c r="E305" s="11" t="e">
        <f>[3]!Table3235[[#This Row],[Mức giá theo Quyết định 46/2019/ QĐ-UBND]]*1.1</f>
        <v>#REF!</v>
      </c>
      <c r="F305" s="11"/>
      <c r="G305" s="19"/>
      <c r="H305" s="20"/>
      <c r="I305" s="20"/>
      <c r="J305" s="12"/>
      <c r="K305" s="21"/>
      <c r="L305" s="23"/>
      <c r="M305" s="26"/>
      <c r="N305" s="316"/>
    </row>
    <row r="306" spans="1:18" s="315" customFormat="1" x14ac:dyDescent="0.35">
      <c r="A306" s="16">
        <v>1</v>
      </c>
      <c r="B306" s="16">
        <v>1</v>
      </c>
      <c r="C306" s="17" t="s">
        <v>15</v>
      </c>
      <c r="D306" s="18">
        <v>20000</v>
      </c>
      <c r="E306" s="11" t="e">
        <f>[3]!Table3235[[#This Row],[Mức giá theo Quyết định 46/2019/ QĐ-UBND]]*1.1</f>
        <v>#REF!</v>
      </c>
      <c r="F306" s="11" t="e">
        <f>[3]!Table3235[[#This Row],[Mức giá theo Quyết định 46/2019/ QĐ-UBND]]*1.3</f>
        <v>#REF!</v>
      </c>
      <c r="G306" s="19">
        <v>80000</v>
      </c>
      <c r="H306" s="20" t="e">
        <f>ROUND([3]!Table3235[[#This Row],[Mức giá theo Quyết định 46/2019/ QĐ-UBND]]*1.3,-2)</f>
        <v>#REF!</v>
      </c>
      <c r="I306" s="20" t="e">
        <f>ROUND([3]!Table3235[[#This Row],[Giá đất ở điều chỉnh, bổ sung]]*0.7,0)</f>
        <v>#REF!</v>
      </c>
      <c r="J306" s="12" t="e">
        <f>[3]!Table3235[[#This Row],[Giá đất ở điều chỉnh, bổ sung]]/[3]!Table3235[[#This Row],[Mức giá theo Quyết định 46/2019/ QĐ-UBND]]</f>
        <v>#REF!</v>
      </c>
      <c r="K306" s="21"/>
      <c r="L306" s="23" t="e">
        <f>[3]!Table3235[[#This Row],[Giá đất ở điều chỉnh, bổ sung]]/[3]!Table3235[[#This Row],[Mức giá theo Quyết định 46/2019/ QĐ-UBND]]</f>
        <v>#REF!</v>
      </c>
      <c r="M306" s="24"/>
      <c r="N306" s="314"/>
      <c r="O306" s="315" t="s">
        <v>47</v>
      </c>
      <c r="R306" s="251"/>
    </row>
    <row r="307" spans="1:18" s="251" customFormat="1" ht="45" x14ac:dyDescent="0.35">
      <c r="A307" s="8" t="s">
        <v>469</v>
      </c>
      <c r="B307" s="8" t="s">
        <v>469</v>
      </c>
      <c r="C307" s="9" t="s">
        <v>470</v>
      </c>
      <c r="D307" s="10"/>
      <c r="E307" s="11" t="e">
        <f>[3]!Table3235[[#This Row],[Mức giá theo Quyết định 46/2019/ QĐ-UBND]]*1.1</f>
        <v>#REF!</v>
      </c>
      <c r="F307" s="11"/>
      <c r="G307" s="19"/>
      <c r="H307" s="20"/>
      <c r="I307" s="20"/>
      <c r="J307" s="12"/>
      <c r="K307" s="21"/>
      <c r="L307" s="23"/>
      <c r="M307" s="26"/>
      <c r="N307" s="316"/>
    </row>
    <row r="308" spans="1:18" s="251" customFormat="1" x14ac:dyDescent="0.35">
      <c r="A308" s="16">
        <v>1</v>
      </c>
      <c r="B308" s="16">
        <v>1</v>
      </c>
      <c r="C308" s="17" t="s">
        <v>15</v>
      </c>
      <c r="D308" s="18">
        <v>18000</v>
      </c>
      <c r="E308" s="11" t="e">
        <f>[3]!Table3235[[#This Row],[Mức giá theo Quyết định 46/2019/ QĐ-UBND]]*1.1</f>
        <v>#REF!</v>
      </c>
      <c r="F308" s="11" t="e">
        <f>[3]!Table3235[[#This Row],[Mức giá theo Quyết định 46/2019/ QĐ-UBND]]*1.3</f>
        <v>#REF!</v>
      </c>
      <c r="G308" s="19">
        <v>72000</v>
      </c>
      <c r="H308" s="20" t="e">
        <f>ROUND([3]!Table3235[[#This Row],[Mức giá theo Quyết định 46/2019/ QĐ-UBND]]*1.3,-2)</f>
        <v>#REF!</v>
      </c>
      <c r="I308" s="20" t="e">
        <f>ROUND([3]!Table3235[[#This Row],[Giá đất ở điều chỉnh, bổ sung]]*0.7,0)</f>
        <v>#REF!</v>
      </c>
      <c r="J308" s="12" t="e">
        <f>[3]!Table3235[[#This Row],[Giá đất ở điều chỉnh, bổ sung]]/[3]!Table3235[[#This Row],[Mức giá theo Quyết định 46/2019/ QĐ-UBND]]</f>
        <v>#REF!</v>
      </c>
      <c r="K308" s="21"/>
      <c r="L308" s="23" t="e">
        <f>[3]!Table3235[[#This Row],[Giá đất ở điều chỉnh, bổ sung]]/[3]!Table3235[[#This Row],[Mức giá theo Quyết định 46/2019/ QĐ-UBND]]</f>
        <v>#REF!</v>
      </c>
      <c r="M308" s="24"/>
      <c r="N308" s="314"/>
    </row>
    <row r="309" spans="1:18" s="251" customFormat="1" x14ac:dyDescent="0.35">
      <c r="A309" s="16"/>
      <c r="B309" s="16"/>
      <c r="C309" s="9" t="s">
        <v>16</v>
      </c>
      <c r="D309" s="10"/>
      <c r="E309" s="11" t="e">
        <f>[3]!Table3235[[#This Row],[Mức giá theo Quyết định 46/2019/ QĐ-UBND]]*1.1</f>
        <v>#REF!</v>
      </c>
      <c r="F309" s="11"/>
      <c r="G309" s="19"/>
      <c r="H309" s="20"/>
      <c r="I309" s="20"/>
      <c r="J309" s="12"/>
      <c r="K309" s="21"/>
      <c r="L309" s="23"/>
      <c r="M309" s="24"/>
      <c r="N309" s="314"/>
    </row>
    <row r="310" spans="1:18" s="251" customFormat="1" ht="31" x14ac:dyDescent="0.35">
      <c r="A310" s="16">
        <v>1</v>
      </c>
      <c r="B310" s="16">
        <v>1</v>
      </c>
      <c r="C310" s="17" t="s">
        <v>471</v>
      </c>
      <c r="D310" s="18">
        <v>5400</v>
      </c>
      <c r="E310" s="11" t="e">
        <f>[3]!Table3235[[#This Row],[Mức giá theo Quyết định 46/2019/ QĐ-UBND]]*1.1</f>
        <v>#REF!</v>
      </c>
      <c r="F310" s="11" t="e">
        <f>[3]!Table3235[[#This Row],[Mức giá theo Quyết định 46/2019/ QĐ-UBND]]*1.3</f>
        <v>#REF!</v>
      </c>
      <c r="G310" s="19">
        <v>16200</v>
      </c>
      <c r="H310" s="20" t="e">
        <f>ROUND([3]!Table3235[[#This Row],[Mức giá theo Quyết định 46/2019/ QĐ-UBND]]*1.3,-2)</f>
        <v>#REF!</v>
      </c>
      <c r="I310" s="20" t="e">
        <f>ROUND([3]!Table3235[[#This Row],[Giá đất ở điều chỉnh, bổ sung]]*0.7,0)</f>
        <v>#REF!</v>
      </c>
      <c r="J310" s="12" t="e">
        <f>[3]!Table3235[[#This Row],[Giá đất ở điều chỉnh, bổ sung]]/[3]!Table3235[[#This Row],[Mức giá theo Quyết định 46/2019/ QĐ-UBND]]</f>
        <v>#REF!</v>
      </c>
      <c r="K310" s="21"/>
      <c r="L310" s="23" t="e">
        <f>[3]!Table3235[[#This Row],[Giá đất ở điều chỉnh, bổ sung]]/[3]!Table3235[[#This Row],[Mức giá theo Quyết định 46/2019/ QĐ-UBND]]</f>
        <v>#REF!</v>
      </c>
      <c r="M310" s="24"/>
      <c r="N310" s="314"/>
    </row>
    <row r="311" spans="1:18" s="315" customFormat="1" ht="31" x14ac:dyDescent="0.35">
      <c r="A311" s="16">
        <v>2</v>
      </c>
      <c r="B311" s="16">
        <v>2</v>
      </c>
      <c r="C311" s="17" t="s">
        <v>472</v>
      </c>
      <c r="D311" s="18">
        <v>5400</v>
      </c>
      <c r="E311" s="11" t="e">
        <f>[3]!Table3235[[#This Row],[Mức giá theo Quyết định 46/2019/ QĐ-UBND]]*1.1</f>
        <v>#REF!</v>
      </c>
      <c r="F311" s="11" t="e">
        <f>[3]!Table3235[[#This Row],[Mức giá theo Quyết định 46/2019/ QĐ-UBND]]*1.3</f>
        <v>#REF!</v>
      </c>
      <c r="G311" s="19">
        <v>16200</v>
      </c>
      <c r="H311" s="20" t="e">
        <f>ROUND([3]!Table3235[[#This Row],[Mức giá theo Quyết định 46/2019/ QĐ-UBND]]*1.3,-2)</f>
        <v>#REF!</v>
      </c>
      <c r="I311" s="20" t="e">
        <f>ROUND([3]!Table3235[[#This Row],[Giá đất ở điều chỉnh, bổ sung]]*0.7,0)</f>
        <v>#REF!</v>
      </c>
      <c r="J311" s="12" t="e">
        <f>[3]!Table3235[[#This Row],[Giá đất ở điều chỉnh, bổ sung]]/[3]!Table3235[[#This Row],[Mức giá theo Quyết định 46/2019/ QĐ-UBND]]</f>
        <v>#REF!</v>
      </c>
      <c r="K311" s="21"/>
      <c r="L311" s="23" t="e">
        <f>[3]!Table3235[[#This Row],[Giá đất ở điều chỉnh, bổ sung]]/[3]!Table3235[[#This Row],[Mức giá theo Quyết định 46/2019/ QĐ-UBND]]</f>
        <v>#REF!</v>
      </c>
      <c r="M311" s="24" t="s">
        <v>473</v>
      </c>
      <c r="N311" s="314" t="s">
        <v>474</v>
      </c>
      <c r="R311" s="251"/>
    </row>
    <row r="312" spans="1:18" s="251" customFormat="1" ht="30" x14ac:dyDescent="0.35">
      <c r="A312" s="8" t="s">
        <v>475</v>
      </c>
      <c r="B312" s="8" t="s">
        <v>475</v>
      </c>
      <c r="C312" s="9" t="s">
        <v>476</v>
      </c>
      <c r="D312" s="10"/>
      <c r="E312" s="11" t="e">
        <f>[3]!Table3235[[#This Row],[Mức giá theo Quyết định 46/2019/ QĐ-UBND]]*1.1</f>
        <v>#REF!</v>
      </c>
      <c r="F312" s="11"/>
      <c r="G312" s="19"/>
      <c r="H312" s="20"/>
      <c r="I312" s="20"/>
      <c r="J312" s="12"/>
      <c r="K312" s="21"/>
      <c r="L312" s="23"/>
      <c r="M312" s="26"/>
      <c r="N312" s="316"/>
      <c r="O312" s="315" t="s">
        <v>47</v>
      </c>
    </row>
    <row r="313" spans="1:18" s="251" customFormat="1" x14ac:dyDescent="0.35">
      <c r="A313" s="16">
        <v>1</v>
      </c>
      <c r="B313" s="16">
        <v>1</v>
      </c>
      <c r="C313" s="17" t="s">
        <v>477</v>
      </c>
      <c r="D313" s="18">
        <v>14400</v>
      </c>
      <c r="E313" s="11" t="e">
        <f>[3]!Table3235[[#This Row],[Mức giá theo Quyết định 46/2019/ QĐ-UBND]]*1.1</f>
        <v>#REF!</v>
      </c>
      <c r="F313" s="11" t="e">
        <f>[3]!Table3235[[#This Row],[Mức giá theo Quyết định 46/2019/ QĐ-UBND]]*1.3</f>
        <v>#REF!</v>
      </c>
      <c r="G313" s="19">
        <v>57600</v>
      </c>
      <c r="H313" s="20" t="e">
        <f>ROUND([3]!Table3235[[#This Row],[Mức giá theo Quyết định 46/2019/ QĐ-UBND]]*1.3,-2)</f>
        <v>#REF!</v>
      </c>
      <c r="I313" s="20" t="e">
        <f>ROUND([3]!Table3235[[#This Row],[Giá đất ở điều chỉnh, bổ sung]]*0.7,0)</f>
        <v>#REF!</v>
      </c>
      <c r="J313" s="12" t="e">
        <f>[3]!Table3235[[#This Row],[Giá đất ở điều chỉnh, bổ sung]]/[3]!Table3235[[#This Row],[Mức giá theo Quyết định 46/2019/ QĐ-UBND]]</f>
        <v>#REF!</v>
      </c>
      <c r="K313" s="21"/>
      <c r="L313" s="23" t="e">
        <f>[3]!Table3235[[#This Row],[Giá đất ở điều chỉnh, bổ sung]]/[3]!Table3235[[#This Row],[Mức giá theo Quyết định 46/2019/ QĐ-UBND]]</f>
        <v>#REF!</v>
      </c>
      <c r="M313" s="24"/>
      <c r="N313" s="314"/>
    </row>
    <row r="314" spans="1:18" s="251" customFormat="1" x14ac:dyDescent="0.35">
      <c r="A314" s="16">
        <v>2</v>
      </c>
      <c r="B314" s="16">
        <v>2</v>
      </c>
      <c r="C314" s="17" t="s">
        <v>478</v>
      </c>
      <c r="D314" s="18">
        <v>13200</v>
      </c>
      <c r="E314" s="11" t="e">
        <f>[3]!Table3235[[#This Row],[Mức giá theo Quyết định 46/2019/ QĐ-UBND]]*1.1</f>
        <v>#REF!</v>
      </c>
      <c r="F314" s="11" t="e">
        <f>[3]!Table3235[[#This Row],[Mức giá theo Quyết định 46/2019/ QĐ-UBND]]*1.3</f>
        <v>#REF!</v>
      </c>
      <c r="G314" s="19">
        <v>52800</v>
      </c>
      <c r="H314" s="20" t="e">
        <f>ROUND([3]!Table3235[[#This Row],[Mức giá theo Quyết định 46/2019/ QĐ-UBND]]*1.3,-2)</f>
        <v>#REF!</v>
      </c>
      <c r="I314" s="20" t="e">
        <f>ROUND([3]!Table3235[[#This Row],[Giá đất ở điều chỉnh, bổ sung]]*0.7,0)</f>
        <v>#REF!</v>
      </c>
      <c r="J314" s="12" t="e">
        <f>[3]!Table3235[[#This Row],[Giá đất ở điều chỉnh, bổ sung]]/[3]!Table3235[[#This Row],[Mức giá theo Quyết định 46/2019/ QĐ-UBND]]</f>
        <v>#REF!</v>
      </c>
      <c r="K314" s="21"/>
      <c r="L314" s="23" t="e">
        <f>[3]!Table3235[[#This Row],[Giá đất ở điều chỉnh, bổ sung]]/[3]!Table3235[[#This Row],[Mức giá theo Quyết định 46/2019/ QĐ-UBND]]</f>
        <v>#REF!</v>
      </c>
      <c r="M314" s="24"/>
      <c r="N314" s="314"/>
    </row>
    <row r="315" spans="1:18" s="251" customFormat="1" x14ac:dyDescent="0.35">
      <c r="A315" s="16">
        <v>3</v>
      </c>
      <c r="B315" s="16">
        <v>3</v>
      </c>
      <c r="C315" s="17" t="s">
        <v>479</v>
      </c>
      <c r="D315" s="18">
        <v>8400</v>
      </c>
      <c r="E315" s="11" t="e">
        <f>[3]!Table3235[[#This Row],[Mức giá theo Quyết định 46/2019/ QĐ-UBND]]*1.1</f>
        <v>#REF!</v>
      </c>
      <c r="F315" s="11" t="e">
        <f>[3]!Table3235[[#This Row],[Mức giá theo Quyết định 46/2019/ QĐ-UBND]]*1.3</f>
        <v>#REF!</v>
      </c>
      <c r="G315" s="19">
        <v>33600</v>
      </c>
      <c r="H315" s="20" t="e">
        <f>ROUND([3]!Table3235[[#This Row],[Mức giá theo Quyết định 46/2019/ QĐ-UBND]]*1.3,-2)</f>
        <v>#REF!</v>
      </c>
      <c r="I315" s="20" t="e">
        <f>ROUND([3]!Table3235[[#This Row],[Giá đất ở điều chỉnh, bổ sung]]*0.7,0)</f>
        <v>#REF!</v>
      </c>
      <c r="J315" s="12" t="e">
        <f>[3]!Table3235[[#This Row],[Giá đất ở điều chỉnh, bổ sung]]/[3]!Table3235[[#This Row],[Mức giá theo Quyết định 46/2019/ QĐ-UBND]]</f>
        <v>#REF!</v>
      </c>
      <c r="K315" s="21"/>
      <c r="L315" s="23" t="e">
        <f>[3]!Table3235[[#This Row],[Giá đất ở điều chỉnh, bổ sung]]/[3]!Table3235[[#This Row],[Mức giá theo Quyết định 46/2019/ QĐ-UBND]]</f>
        <v>#REF!</v>
      </c>
      <c r="M315" s="24"/>
      <c r="N315" s="314"/>
    </row>
    <row r="316" spans="1:18" s="251" customFormat="1" x14ac:dyDescent="0.35">
      <c r="A316" s="16"/>
      <c r="B316" s="16"/>
      <c r="C316" s="9" t="s">
        <v>16</v>
      </c>
      <c r="D316" s="10"/>
      <c r="E316" s="11" t="e">
        <f>[3]!Table3235[[#This Row],[Mức giá theo Quyết định 46/2019/ QĐ-UBND]]*1.1</f>
        <v>#REF!</v>
      </c>
      <c r="F316" s="11"/>
      <c r="G316" s="19"/>
      <c r="H316" s="20"/>
      <c r="I316" s="20"/>
      <c r="J316" s="12"/>
      <c r="K316" s="21"/>
      <c r="L316" s="23"/>
      <c r="M316" s="24"/>
      <c r="N316" s="314"/>
    </row>
    <row r="317" spans="1:18" s="251" customFormat="1" ht="46.5" x14ac:dyDescent="0.35">
      <c r="A317" s="16">
        <v>1</v>
      </c>
      <c r="B317" s="16">
        <v>1</v>
      </c>
      <c r="C317" s="17" t="s">
        <v>480</v>
      </c>
      <c r="D317" s="18">
        <v>12000</v>
      </c>
      <c r="E317" s="11" t="e">
        <f>[3]!Table3235[[#This Row],[Mức giá theo Quyết định 46/2019/ QĐ-UBND]]*1.1</f>
        <v>#REF!</v>
      </c>
      <c r="F317" s="11" t="e">
        <f>[3]!Table3235[[#This Row],[Mức giá theo Quyết định 46/2019/ QĐ-UBND]]*1.3</f>
        <v>#REF!</v>
      </c>
      <c r="G317" s="19">
        <v>36000</v>
      </c>
      <c r="H317" s="20" t="e">
        <f>ROUND([3]!Table3235[[#This Row],[Mức giá theo Quyết định 46/2019/ QĐ-UBND]]*1.3,-2)</f>
        <v>#REF!</v>
      </c>
      <c r="I317" s="20" t="e">
        <f>ROUND([3]!Table3235[[#This Row],[Giá đất ở điều chỉnh, bổ sung]]*0.7,0)</f>
        <v>#REF!</v>
      </c>
      <c r="J317" s="12" t="e">
        <f>[3]!Table3235[[#This Row],[Giá đất ở điều chỉnh, bổ sung]]/[3]!Table3235[[#This Row],[Mức giá theo Quyết định 46/2019/ QĐ-UBND]]</f>
        <v>#REF!</v>
      </c>
      <c r="K317" s="21"/>
      <c r="L317" s="23" t="e">
        <f>[3]!Table3235[[#This Row],[Giá đất ở điều chỉnh, bổ sung]]/[3]!Table3235[[#This Row],[Mức giá theo Quyết định 46/2019/ QĐ-UBND]]</f>
        <v>#REF!</v>
      </c>
      <c r="M317" s="24"/>
      <c r="N317" s="314"/>
    </row>
    <row r="318" spans="1:18" s="251" customFormat="1" x14ac:dyDescent="0.35">
      <c r="A318" s="16">
        <v>2</v>
      </c>
      <c r="B318" s="16">
        <v>2</v>
      </c>
      <c r="C318" s="17" t="s">
        <v>481</v>
      </c>
      <c r="D318" s="18">
        <v>3600</v>
      </c>
      <c r="E318" s="11" t="e">
        <f>[3]!Table3235[[#This Row],[Mức giá theo Quyết định 46/2019/ QĐ-UBND]]*1.1</f>
        <v>#REF!</v>
      </c>
      <c r="F318" s="11" t="e">
        <f>[3]!Table3235[[#This Row],[Mức giá theo Quyết định 46/2019/ QĐ-UBND]]*1.3</f>
        <v>#REF!</v>
      </c>
      <c r="G318" s="19">
        <v>10800</v>
      </c>
      <c r="H318" s="20" t="e">
        <f>ROUND([3]!Table3235[[#This Row],[Mức giá theo Quyết định 46/2019/ QĐ-UBND]]*1.3,-2)</f>
        <v>#REF!</v>
      </c>
      <c r="I318" s="20" t="e">
        <f>ROUND([3]!Table3235[[#This Row],[Giá đất ở điều chỉnh, bổ sung]]*0.7,0)</f>
        <v>#REF!</v>
      </c>
      <c r="J318" s="12" t="e">
        <f>[3]!Table3235[[#This Row],[Giá đất ở điều chỉnh, bổ sung]]/[3]!Table3235[[#This Row],[Mức giá theo Quyết định 46/2019/ QĐ-UBND]]</f>
        <v>#REF!</v>
      </c>
      <c r="K318" s="21"/>
      <c r="L318" s="23" t="e">
        <f>[3]!Table3235[[#This Row],[Giá đất ở điều chỉnh, bổ sung]]/[3]!Table3235[[#This Row],[Mức giá theo Quyết định 46/2019/ QĐ-UBND]]</f>
        <v>#REF!</v>
      </c>
      <c r="M318" s="24"/>
      <c r="N318" s="314"/>
    </row>
    <row r="319" spans="1:18" s="315" customFormat="1" ht="28" x14ac:dyDescent="0.35">
      <c r="A319" s="16">
        <v>3</v>
      </c>
      <c r="B319" s="16">
        <v>3</v>
      </c>
      <c r="C319" s="17" t="s">
        <v>482</v>
      </c>
      <c r="D319" s="18">
        <v>4800</v>
      </c>
      <c r="E319" s="11" t="e">
        <f>[3]!Table3235[[#This Row],[Mức giá theo Quyết định 46/2019/ QĐ-UBND]]*1.1</f>
        <v>#REF!</v>
      </c>
      <c r="F319" s="11" t="e">
        <f>[3]!Table3235[[#This Row],[Mức giá theo Quyết định 46/2019/ QĐ-UBND]]*1.3</f>
        <v>#REF!</v>
      </c>
      <c r="G319" s="19">
        <v>14400</v>
      </c>
      <c r="H319" s="20" t="e">
        <f>ROUND([3]!Table3235[[#This Row],[Mức giá theo Quyết định 46/2019/ QĐ-UBND]]*1.3,-2)</f>
        <v>#REF!</v>
      </c>
      <c r="I319" s="20" t="e">
        <f>ROUND([3]!Table3235[[#This Row],[Giá đất ở điều chỉnh, bổ sung]]*0.7,0)</f>
        <v>#REF!</v>
      </c>
      <c r="J319" s="12" t="e">
        <f>[3]!Table3235[[#This Row],[Giá đất ở điều chỉnh, bổ sung]]/[3]!Table3235[[#This Row],[Mức giá theo Quyết định 46/2019/ QĐ-UBND]]</f>
        <v>#REF!</v>
      </c>
      <c r="K319" s="21"/>
      <c r="L319" s="23" t="e">
        <f>[3]!Table3235[[#This Row],[Giá đất ở điều chỉnh, bổ sung]]/[3]!Table3235[[#This Row],[Mức giá theo Quyết định 46/2019/ QĐ-UBND]]</f>
        <v>#REF!</v>
      </c>
      <c r="M319" s="24" t="s">
        <v>483</v>
      </c>
      <c r="N319" s="314" t="s">
        <v>484</v>
      </c>
      <c r="R319" s="251"/>
    </row>
    <row r="320" spans="1:18" s="251" customFormat="1" ht="45" x14ac:dyDescent="0.35">
      <c r="A320" s="8" t="s">
        <v>485</v>
      </c>
      <c r="B320" s="8" t="s">
        <v>485</v>
      </c>
      <c r="C320" s="9" t="s">
        <v>486</v>
      </c>
      <c r="D320" s="10"/>
      <c r="E320" s="11" t="e">
        <f>[3]!Table3235[[#This Row],[Mức giá theo Quyết định 46/2019/ QĐ-UBND]]*1.1</f>
        <v>#REF!</v>
      </c>
      <c r="F320" s="11"/>
      <c r="G320" s="19"/>
      <c r="H320" s="20"/>
      <c r="I320" s="20"/>
      <c r="J320" s="12"/>
      <c r="K320" s="21"/>
      <c r="L320" s="23"/>
      <c r="M320" s="26"/>
      <c r="N320" s="316"/>
    </row>
    <row r="321" spans="1:18" s="251" customFormat="1" ht="31" x14ac:dyDescent="0.35">
      <c r="A321" s="16">
        <v>1</v>
      </c>
      <c r="B321" s="16">
        <v>1</v>
      </c>
      <c r="C321" s="17" t="s">
        <v>487</v>
      </c>
      <c r="D321" s="18">
        <v>6600</v>
      </c>
      <c r="E321" s="11" t="e">
        <f>[3]!Table3235[[#This Row],[Mức giá theo Quyết định 46/2019/ QĐ-UBND]]*1.1</f>
        <v>#REF!</v>
      </c>
      <c r="F321" s="11" t="e">
        <f>[3]!Table3235[[#This Row],[Mức giá theo Quyết định 46/2019/ QĐ-UBND]]*1.3</f>
        <v>#REF!</v>
      </c>
      <c r="G321" s="19">
        <v>26400</v>
      </c>
      <c r="H321" s="20" t="e">
        <f>ROUND([3]!Table3235[[#This Row],[Mức giá theo Quyết định 46/2019/ QĐ-UBND]]*1.3,-2)</f>
        <v>#REF!</v>
      </c>
      <c r="I321" s="20" t="e">
        <f>ROUND([3]!Table3235[[#This Row],[Giá đất ở điều chỉnh, bổ sung]]*0.7,0)</f>
        <v>#REF!</v>
      </c>
      <c r="J321" s="12" t="e">
        <f>[3]!Table3235[[#This Row],[Giá đất ở điều chỉnh, bổ sung]]/[3]!Table3235[[#This Row],[Mức giá theo Quyết định 46/2019/ QĐ-UBND]]</f>
        <v>#REF!</v>
      </c>
      <c r="K321" s="21"/>
      <c r="L321" s="23" t="e">
        <f>[3]!Table3235[[#This Row],[Giá đất ở điều chỉnh, bổ sung]]/[3]!Table3235[[#This Row],[Mức giá theo Quyết định 46/2019/ QĐ-UBND]]</f>
        <v>#REF!</v>
      </c>
      <c r="M321" s="24"/>
      <c r="N321" s="314"/>
    </row>
    <row r="322" spans="1:18" s="315" customFormat="1" ht="31" x14ac:dyDescent="0.35">
      <c r="A322" s="16">
        <v>2</v>
      </c>
      <c r="B322" s="16">
        <v>2</v>
      </c>
      <c r="C322" s="17" t="s">
        <v>488</v>
      </c>
      <c r="D322" s="18">
        <v>6000</v>
      </c>
      <c r="E322" s="11" t="e">
        <f>[3]!Table3235[[#This Row],[Mức giá theo Quyết định 46/2019/ QĐ-UBND]]*1.1</f>
        <v>#REF!</v>
      </c>
      <c r="F322" s="11" t="e">
        <f>[3]!Table3235[[#This Row],[Mức giá theo Quyết định 46/2019/ QĐ-UBND]]*1.3</f>
        <v>#REF!</v>
      </c>
      <c r="G322" s="19">
        <v>24000</v>
      </c>
      <c r="H322" s="20" t="e">
        <f>ROUND([3]!Table3235[[#This Row],[Mức giá theo Quyết định 46/2019/ QĐ-UBND]]*1.3,-2)</f>
        <v>#REF!</v>
      </c>
      <c r="I322" s="20" t="e">
        <f>ROUND([3]!Table3235[[#This Row],[Giá đất ở điều chỉnh, bổ sung]]*0.7,0)</f>
        <v>#REF!</v>
      </c>
      <c r="J322" s="12" t="e">
        <f>[3]!Table3235[[#This Row],[Giá đất ở điều chỉnh, bổ sung]]/[3]!Table3235[[#This Row],[Mức giá theo Quyết định 46/2019/ QĐ-UBND]]</f>
        <v>#REF!</v>
      </c>
      <c r="K322" s="21"/>
      <c r="L322" s="23" t="e">
        <f>[3]!Table3235[[#This Row],[Giá đất ở điều chỉnh, bổ sung]]/[3]!Table3235[[#This Row],[Mức giá theo Quyết định 46/2019/ QĐ-UBND]]</f>
        <v>#REF!</v>
      </c>
      <c r="M322" s="24"/>
      <c r="N322" s="314"/>
      <c r="R322" s="251"/>
    </row>
    <row r="323" spans="1:18" s="251" customFormat="1" ht="45" x14ac:dyDescent="0.35">
      <c r="A323" s="8" t="s">
        <v>489</v>
      </c>
      <c r="B323" s="8" t="s">
        <v>489</v>
      </c>
      <c r="C323" s="9" t="s">
        <v>490</v>
      </c>
      <c r="D323" s="10"/>
      <c r="E323" s="11" t="e">
        <f>[3]!Table3235[[#This Row],[Mức giá theo Quyết định 46/2019/ QĐ-UBND]]*1.1</f>
        <v>#REF!</v>
      </c>
      <c r="F323" s="11"/>
      <c r="G323" s="19"/>
      <c r="H323" s="20"/>
      <c r="I323" s="20"/>
      <c r="J323" s="12"/>
      <c r="K323" s="21"/>
      <c r="L323" s="23"/>
      <c r="M323" s="26"/>
      <c r="N323" s="316"/>
    </row>
    <row r="324" spans="1:18" s="315" customFormat="1" x14ac:dyDescent="0.35">
      <c r="A324" s="16">
        <v>1</v>
      </c>
      <c r="B324" s="16">
        <v>1</v>
      </c>
      <c r="C324" s="17" t="s">
        <v>15</v>
      </c>
      <c r="D324" s="18">
        <v>6000</v>
      </c>
      <c r="E324" s="11" t="e">
        <f>[3]!Table3235[[#This Row],[Mức giá theo Quyết định 46/2019/ QĐ-UBND]]*1.1</f>
        <v>#REF!</v>
      </c>
      <c r="F324" s="11" t="e">
        <f>[3]!Table3235[[#This Row],[Mức giá theo Quyết định 46/2019/ QĐ-UBND]]*1.3</f>
        <v>#REF!</v>
      </c>
      <c r="G324" s="19">
        <v>24000</v>
      </c>
      <c r="H324" s="20" t="e">
        <f>ROUND([3]!Table3235[[#This Row],[Mức giá theo Quyết định 46/2019/ QĐ-UBND]]*1.3,-2)</f>
        <v>#REF!</v>
      </c>
      <c r="I324" s="20" t="e">
        <f>ROUND([3]!Table3235[[#This Row],[Giá đất ở điều chỉnh, bổ sung]]*0.7,0)</f>
        <v>#REF!</v>
      </c>
      <c r="J324" s="12" t="e">
        <f>[3]!Table3235[[#This Row],[Giá đất ở điều chỉnh, bổ sung]]/[3]!Table3235[[#This Row],[Mức giá theo Quyết định 46/2019/ QĐ-UBND]]</f>
        <v>#REF!</v>
      </c>
      <c r="K324" s="21"/>
      <c r="L324" s="23" t="e">
        <f>[3]!Table3235[[#This Row],[Giá đất ở điều chỉnh, bổ sung]]/[3]!Table3235[[#This Row],[Mức giá theo Quyết định 46/2019/ QĐ-UBND]]</f>
        <v>#REF!</v>
      </c>
      <c r="M324" s="24"/>
      <c r="N324" s="314"/>
      <c r="R324" s="251"/>
    </row>
    <row r="325" spans="1:18" s="251" customFormat="1" ht="30" x14ac:dyDescent="0.35">
      <c r="A325" s="8" t="s">
        <v>491</v>
      </c>
      <c r="B325" s="8" t="s">
        <v>491</v>
      </c>
      <c r="C325" s="9" t="s">
        <v>492</v>
      </c>
      <c r="D325" s="10"/>
      <c r="E325" s="11" t="e">
        <f>[3]!Table3235[[#This Row],[Mức giá theo Quyết định 46/2019/ QĐ-UBND]]*1.1</f>
        <v>#REF!</v>
      </c>
      <c r="F325" s="11"/>
      <c r="G325" s="19"/>
      <c r="H325" s="20"/>
      <c r="I325" s="20"/>
      <c r="J325" s="12"/>
      <c r="K325" s="21"/>
      <c r="L325" s="23"/>
      <c r="M325" s="26"/>
      <c r="N325" s="316"/>
    </row>
    <row r="326" spans="1:18" s="315" customFormat="1" x14ac:dyDescent="0.35">
      <c r="A326" s="16">
        <v>1</v>
      </c>
      <c r="B326" s="16">
        <v>1</v>
      </c>
      <c r="C326" s="17" t="s">
        <v>15</v>
      </c>
      <c r="D326" s="18">
        <v>5000</v>
      </c>
      <c r="E326" s="11" t="e">
        <f>[3]!Table3235[[#This Row],[Mức giá theo Quyết định 46/2019/ QĐ-UBND]]*1.1</f>
        <v>#REF!</v>
      </c>
      <c r="F326" s="11" t="e">
        <f>[3]!Table3235[[#This Row],[Mức giá theo Quyết định 46/2019/ QĐ-UBND]]*1.3</f>
        <v>#REF!</v>
      </c>
      <c r="G326" s="19">
        <v>20000</v>
      </c>
      <c r="H326" s="20" t="e">
        <f>ROUND([3]!Table3235[[#This Row],[Mức giá theo Quyết định 46/2019/ QĐ-UBND]]*1.3,-2)</f>
        <v>#REF!</v>
      </c>
      <c r="I326" s="20" t="e">
        <f>ROUND([3]!Table3235[[#This Row],[Giá đất ở điều chỉnh, bổ sung]]*0.7,0)</f>
        <v>#REF!</v>
      </c>
      <c r="J326" s="12" t="e">
        <f>[3]!Table3235[[#This Row],[Giá đất ở điều chỉnh, bổ sung]]/[3]!Table3235[[#This Row],[Mức giá theo Quyết định 46/2019/ QĐ-UBND]]</f>
        <v>#REF!</v>
      </c>
      <c r="K326" s="21"/>
      <c r="L326" s="23" t="e">
        <f>[3]!Table3235[[#This Row],[Giá đất ở điều chỉnh, bổ sung]]/[3]!Table3235[[#This Row],[Mức giá theo Quyết định 46/2019/ QĐ-UBND]]</f>
        <v>#REF!</v>
      </c>
      <c r="M326" s="24"/>
      <c r="N326" s="314"/>
      <c r="R326" s="251"/>
    </row>
    <row r="327" spans="1:18" s="251" customFormat="1" ht="30" x14ac:dyDescent="0.35">
      <c r="A327" s="8" t="s">
        <v>493</v>
      </c>
      <c r="B327" s="8" t="s">
        <v>493</v>
      </c>
      <c r="C327" s="9" t="s">
        <v>494</v>
      </c>
      <c r="D327" s="10"/>
      <c r="E327" s="11" t="e">
        <f>[3]!Table3235[[#This Row],[Mức giá theo Quyết định 46/2019/ QĐ-UBND]]*1.1</f>
        <v>#REF!</v>
      </c>
      <c r="F327" s="11"/>
      <c r="G327" s="19"/>
      <c r="H327" s="20"/>
      <c r="I327" s="20"/>
      <c r="J327" s="12"/>
      <c r="K327" s="21"/>
      <c r="L327" s="23"/>
      <c r="M327" s="26"/>
      <c r="N327" s="316"/>
    </row>
    <row r="328" spans="1:18" s="315" customFormat="1" x14ac:dyDescent="0.35">
      <c r="A328" s="16">
        <v>1</v>
      </c>
      <c r="B328" s="16">
        <v>1</v>
      </c>
      <c r="C328" s="17" t="s">
        <v>15</v>
      </c>
      <c r="D328" s="18">
        <v>5400</v>
      </c>
      <c r="E328" s="11" t="e">
        <f>[3]!Table3235[[#This Row],[Mức giá theo Quyết định 46/2019/ QĐ-UBND]]*1.1</f>
        <v>#REF!</v>
      </c>
      <c r="F328" s="11" t="e">
        <f>[3]!Table3235[[#This Row],[Mức giá theo Quyết định 46/2019/ QĐ-UBND]]*1.3</f>
        <v>#REF!</v>
      </c>
      <c r="G328" s="19">
        <v>21600</v>
      </c>
      <c r="H328" s="20" t="e">
        <f>ROUND([3]!Table3235[[#This Row],[Mức giá theo Quyết định 46/2019/ QĐ-UBND]]*1.3,-2)</f>
        <v>#REF!</v>
      </c>
      <c r="I328" s="20" t="e">
        <f>ROUND([3]!Table3235[[#This Row],[Giá đất ở điều chỉnh, bổ sung]]*0.7,0)</f>
        <v>#REF!</v>
      </c>
      <c r="J328" s="12" t="e">
        <f>[3]!Table3235[[#This Row],[Giá đất ở điều chỉnh, bổ sung]]/[3]!Table3235[[#This Row],[Mức giá theo Quyết định 46/2019/ QĐ-UBND]]</f>
        <v>#REF!</v>
      </c>
      <c r="K328" s="21"/>
      <c r="L328" s="23" t="e">
        <f>[3]!Table3235[[#This Row],[Giá đất ở điều chỉnh, bổ sung]]/[3]!Table3235[[#This Row],[Mức giá theo Quyết định 46/2019/ QĐ-UBND]]</f>
        <v>#REF!</v>
      </c>
      <c r="M328" s="24"/>
      <c r="N328" s="314"/>
      <c r="R328" s="251"/>
    </row>
    <row r="329" spans="1:18" s="251" customFormat="1" ht="30" x14ac:dyDescent="0.35">
      <c r="A329" s="8" t="s">
        <v>495</v>
      </c>
      <c r="B329" s="8" t="s">
        <v>495</v>
      </c>
      <c r="C329" s="9" t="s">
        <v>496</v>
      </c>
      <c r="D329" s="10"/>
      <c r="E329" s="11" t="e">
        <f>[3]!Table3235[[#This Row],[Mức giá theo Quyết định 46/2019/ QĐ-UBND]]*1.1</f>
        <v>#REF!</v>
      </c>
      <c r="F329" s="11"/>
      <c r="G329" s="19"/>
      <c r="H329" s="20"/>
      <c r="I329" s="20"/>
      <c r="J329" s="12"/>
      <c r="K329" s="21"/>
      <c r="L329" s="23"/>
      <c r="M329" s="26"/>
      <c r="N329" s="316"/>
    </row>
    <row r="330" spans="1:18" s="315" customFormat="1" x14ac:dyDescent="0.35">
      <c r="A330" s="16">
        <v>1</v>
      </c>
      <c r="B330" s="16">
        <v>1</v>
      </c>
      <c r="C330" s="17" t="s">
        <v>15</v>
      </c>
      <c r="D330" s="18">
        <v>6000</v>
      </c>
      <c r="E330" s="11" t="e">
        <f>[3]!Table3235[[#This Row],[Mức giá theo Quyết định 46/2019/ QĐ-UBND]]*1.1</f>
        <v>#REF!</v>
      </c>
      <c r="F330" s="11" t="e">
        <f>[3]!Table3235[[#This Row],[Mức giá theo Quyết định 46/2019/ QĐ-UBND]]*1.3</f>
        <v>#REF!</v>
      </c>
      <c r="G330" s="19">
        <v>24000</v>
      </c>
      <c r="H330" s="20" t="e">
        <f>ROUND([3]!Table3235[[#This Row],[Mức giá theo Quyết định 46/2019/ QĐ-UBND]]*1.3,-2)</f>
        <v>#REF!</v>
      </c>
      <c r="I330" s="20" t="e">
        <f>ROUND([3]!Table3235[[#This Row],[Giá đất ở điều chỉnh, bổ sung]]*0.7,0)</f>
        <v>#REF!</v>
      </c>
      <c r="J330" s="12" t="e">
        <f>[3]!Table3235[[#This Row],[Giá đất ở điều chỉnh, bổ sung]]/[3]!Table3235[[#This Row],[Mức giá theo Quyết định 46/2019/ QĐ-UBND]]</f>
        <v>#REF!</v>
      </c>
      <c r="K330" s="21"/>
      <c r="L330" s="23" t="e">
        <f>[3]!Table3235[[#This Row],[Giá đất ở điều chỉnh, bổ sung]]/[3]!Table3235[[#This Row],[Mức giá theo Quyết định 46/2019/ QĐ-UBND]]</f>
        <v>#REF!</v>
      </c>
      <c r="M330" s="24"/>
      <c r="N330" s="314"/>
      <c r="R330" s="251"/>
    </row>
    <row r="331" spans="1:18" s="251" customFormat="1" ht="30" x14ac:dyDescent="0.35">
      <c r="A331" s="8" t="s">
        <v>497</v>
      </c>
      <c r="B331" s="8" t="s">
        <v>497</v>
      </c>
      <c r="C331" s="9" t="s">
        <v>498</v>
      </c>
      <c r="D331" s="10"/>
      <c r="E331" s="11" t="e">
        <f>[3]!Table3235[[#This Row],[Mức giá theo Quyết định 46/2019/ QĐ-UBND]]*1.1</f>
        <v>#REF!</v>
      </c>
      <c r="F331" s="11"/>
      <c r="G331" s="19"/>
      <c r="H331" s="20"/>
      <c r="I331" s="20"/>
      <c r="J331" s="12"/>
      <c r="K331" s="21"/>
      <c r="L331" s="23"/>
      <c r="M331" s="26"/>
      <c r="N331" s="316"/>
    </row>
    <row r="332" spans="1:18" s="251" customFormat="1" x14ac:dyDescent="0.35">
      <c r="A332" s="16">
        <v>1</v>
      </c>
      <c r="B332" s="16">
        <v>1</v>
      </c>
      <c r="C332" s="17" t="s">
        <v>499</v>
      </c>
      <c r="D332" s="18">
        <v>20000</v>
      </c>
      <c r="E332" s="11" t="e">
        <f>[3]!Table3235[[#This Row],[Mức giá theo Quyết định 46/2019/ QĐ-UBND]]*1.1</f>
        <v>#REF!</v>
      </c>
      <c r="F332" s="11" t="e">
        <f>[3]!Table3235[[#This Row],[Mức giá theo Quyết định 46/2019/ QĐ-UBND]]*1.3</f>
        <v>#REF!</v>
      </c>
      <c r="G332" s="19">
        <v>80000</v>
      </c>
      <c r="H332" s="20" t="e">
        <f>ROUND([3]!Table3235[[#This Row],[Mức giá theo Quyết định 46/2019/ QĐ-UBND]]*1.3,-2)</f>
        <v>#REF!</v>
      </c>
      <c r="I332" s="20" t="e">
        <f>ROUND([3]!Table3235[[#This Row],[Giá đất ở điều chỉnh, bổ sung]]*0.7,0)</f>
        <v>#REF!</v>
      </c>
      <c r="J332" s="12" t="e">
        <f>[3]!Table3235[[#This Row],[Giá đất ở điều chỉnh, bổ sung]]/[3]!Table3235[[#This Row],[Mức giá theo Quyết định 46/2019/ QĐ-UBND]]</f>
        <v>#REF!</v>
      </c>
      <c r="K332" s="21"/>
      <c r="L332" s="23" t="e">
        <f>[3]!Table3235[[#This Row],[Giá đất ở điều chỉnh, bổ sung]]/[3]!Table3235[[#This Row],[Mức giá theo Quyết định 46/2019/ QĐ-UBND]]</f>
        <v>#REF!</v>
      </c>
      <c r="M332" s="24"/>
      <c r="N332" s="314"/>
    </row>
    <row r="333" spans="1:18" s="251" customFormat="1" ht="31" x14ac:dyDescent="0.35">
      <c r="A333" s="16">
        <v>2</v>
      </c>
      <c r="B333" s="16">
        <v>2</v>
      </c>
      <c r="C333" s="17" t="s">
        <v>500</v>
      </c>
      <c r="D333" s="18">
        <v>17000</v>
      </c>
      <c r="E333" s="11" t="e">
        <f>[3]!Table3235[[#This Row],[Mức giá theo Quyết định 46/2019/ QĐ-UBND]]*1.1</f>
        <v>#REF!</v>
      </c>
      <c r="F333" s="11" t="e">
        <f>[3]!Table3235[[#This Row],[Mức giá theo Quyết định 46/2019/ QĐ-UBND]]*1.3</f>
        <v>#REF!</v>
      </c>
      <c r="G333" s="19">
        <v>68000</v>
      </c>
      <c r="H333" s="20" t="e">
        <f>ROUND([3]!Table3235[[#This Row],[Mức giá theo Quyết định 46/2019/ QĐ-UBND]]*1.3,-2)</f>
        <v>#REF!</v>
      </c>
      <c r="I333" s="20" t="e">
        <f>ROUND([3]!Table3235[[#This Row],[Giá đất ở điều chỉnh, bổ sung]]*0.7,0)</f>
        <v>#REF!</v>
      </c>
      <c r="J333" s="12" t="e">
        <f>[3]!Table3235[[#This Row],[Giá đất ở điều chỉnh, bổ sung]]/[3]!Table3235[[#This Row],[Mức giá theo Quyết định 46/2019/ QĐ-UBND]]</f>
        <v>#REF!</v>
      </c>
      <c r="K333" s="21"/>
      <c r="L333" s="23" t="e">
        <f>[3]!Table3235[[#This Row],[Giá đất ở điều chỉnh, bổ sung]]/[3]!Table3235[[#This Row],[Mức giá theo Quyết định 46/2019/ QĐ-UBND]]</f>
        <v>#REF!</v>
      </c>
      <c r="M333" s="24"/>
      <c r="N333" s="314"/>
    </row>
    <row r="334" spans="1:18" s="251" customFormat="1" ht="31" x14ac:dyDescent="0.35">
      <c r="A334" s="16">
        <v>3</v>
      </c>
      <c r="B334" s="16">
        <v>3</v>
      </c>
      <c r="C334" s="17" t="s">
        <v>501</v>
      </c>
      <c r="D334" s="18">
        <v>15999.999999999998</v>
      </c>
      <c r="E334" s="11" t="e">
        <f>[3]!Table3235[[#This Row],[Mức giá theo Quyết định 46/2019/ QĐ-UBND]]*1.1</f>
        <v>#REF!</v>
      </c>
      <c r="F334" s="11" t="e">
        <f>[3]!Table3235[[#This Row],[Mức giá theo Quyết định 46/2019/ QĐ-UBND]]*1.3</f>
        <v>#REF!</v>
      </c>
      <c r="G334" s="19">
        <v>64000</v>
      </c>
      <c r="H334" s="20" t="e">
        <f>ROUND([3]!Table3235[[#This Row],[Mức giá theo Quyết định 46/2019/ QĐ-UBND]]*1.3,-2)</f>
        <v>#REF!</v>
      </c>
      <c r="I334" s="20" t="e">
        <f>ROUND([3]!Table3235[[#This Row],[Giá đất ở điều chỉnh, bổ sung]]*0.7,0)</f>
        <v>#REF!</v>
      </c>
      <c r="J334" s="12" t="e">
        <f>[3]!Table3235[[#This Row],[Giá đất ở điều chỉnh, bổ sung]]/[3]!Table3235[[#This Row],[Mức giá theo Quyết định 46/2019/ QĐ-UBND]]</f>
        <v>#REF!</v>
      </c>
      <c r="K334" s="21"/>
      <c r="L334" s="23" t="e">
        <f>[3]!Table3235[[#This Row],[Giá đất ở điều chỉnh, bổ sung]]/[3]!Table3235[[#This Row],[Mức giá theo Quyết định 46/2019/ QĐ-UBND]]</f>
        <v>#REF!</v>
      </c>
      <c r="M334" s="24"/>
      <c r="N334" s="314"/>
    </row>
    <row r="335" spans="1:18" s="251" customFormat="1" x14ac:dyDescent="0.35">
      <c r="A335" s="16"/>
      <c r="B335" s="16"/>
      <c r="C335" s="9" t="s">
        <v>16</v>
      </c>
      <c r="D335" s="10"/>
      <c r="E335" s="11" t="e">
        <f>[3]!Table3235[[#This Row],[Mức giá theo Quyết định 46/2019/ QĐ-UBND]]*1.1</f>
        <v>#REF!</v>
      </c>
      <c r="F335" s="11"/>
      <c r="G335" s="19"/>
      <c r="H335" s="20"/>
      <c r="I335" s="20"/>
      <c r="J335" s="12"/>
      <c r="K335" s="21"/>
      <c r="L335" s="23"/>
      <c r="M335" s="24"/>
      <c r="N335" s="314"/>
    </row>
    <row r="336" spans="1:18" s="251" customFormat="1" ht="31" x14ac:dyDescent="0.35">
      <c r="A336" s="16">
        <v>1</v>
      </c>
      <c r="B336" s="16">
        <v>1</v>
      </c>
      <c r="C336" s="17" t="s">
        <v>502</v>
      </c>
      <c r="D336" s="18">
        <v>6000</v>
      </c>
      <c r="E336" s="11" t="e">
        <f>[3]!Table3235[[#This Row],[Mức giá theo Quyết định 46/2019/ QĐ-UBND]]*1.1</f>
        <v>#REF!</v>
      </c>
      <c r="F336" s="11" t="e">
        <f>[3]!Table3235[[#This Row],[Mức giá theo Quyết định 46/2019/ QĐ-UBND]]*1.3</f>
        <v>#REF!</v>
      </c>
      <c r="G336" s="19">
        <v>18000</v>
      </c>
      <c r="H336" s="20" t="e">
        <f>ROUND([3]!Table3235[[#This Row],[Mức giá theo Quyết định 46/2019/ QĐ-UBND]]*1.35,-2)</f>
        <v>#REF!</v>
      </c>
      <c r="I336" s="20" t="e">
        <f>ROUND([3]!Table3235[[#This Row],[Giá đất ở điều chỉnh, bổ sung]]*0.7,0)</f>
        <v>#REF!</v>
      </c>
      <c r="J336" s="12" t="e">
        <f>[3]!Table3235[[#This Row],[Giá đất ở điều chỉnh, bổ sung]]/[3]!Table3235[[#This Row],[Mức giá theo Quyết định 46/2019/ QĐ-UBND]]</f>
        <v>#REF!</v>
      </c>
      <c r="K336" s="31" t="s">
        <v>91</v>
      </c>
      <c r="L336" s="32" t="e">
        <f>[3]!Table3235[[#This Row],[Giá đất ở điều chỉnh, bổ sung]]/[3]!Table3235[[#This Row],[Mức giá theo Quyết định 46/2019/ QĐ-UBND]]</f>
        <v>#REF!</v>
      </c>
      <c r="M336" s="24" t="s">
        <v>5407</v>
      </c>
      <c r="N336" s="314" t="s">
        <v>5407</v>
      </c>
    </row>
    <row r="337" spans="1:14" s="251" customFormat="1" ht="31" x14ac:dyDescent="0.35">
      <c r="A337" s="16">
        <v>2</v>
      </c>
      <c r="B337" s="16">
        <v>2</v>
      </c>
      <c r="C337" s="17" t="s">
        <v>503</v>
      </c>
      <c r="D337" s="18">
        <v>6000</v>
      </c>
      <c r="E337" s="11" t="e">
        <f>[3]!Table3235[[#This Row],[Mức giá theo Quyết định 46/2019/ QĐ-UBND]]*1.1</f>
        <v>#REF!</v>
      </c>
      <c r="F337" s="11" t="e">
        <f>[3]!Table3235[[#This Row],[Mức giá theo Quyết định 46/2019/ QĐ-UBND]]*1.3</f>
        <v>#REF!</v>
      </c>
      <c r="G337" s="19">
        <v>18000</v>
      </c>
      <c r="H337" s="20" t="e">
        <f>ROUND([3]!Table3235[[#This Row],[Mức giá theo Quyết định 46/2019/ QĐ-UBND]]*1.35,-2)</f>
        <v>#REF!</v>
      </c>
      <c r="I337" s="20" t="e">
        <f>ROUND([3]!Table3235[[#This Row],[Giá đất ở điều chỉnh, bổ sung]]*0.7,0)</f>
        <v>#REF!</v>
      </c>
      <c r="J337" s="12" t="e">
        <f>[3]!Table3235[[#This Row],[Giá đất ở điều chỉnh, bổ sung]]/[3]!Table3235[[#This Row],[Mức giá theo Quyết định 46/2019/ QĐ-UBND]]</f>
        <v>#REF!</v>
      </c>
      <c r="K337" s="31" t="s">
        <v>91</v>
      </c>
      <c r="L337" s="32" t="e">
        <f>[3]!Table3235[[#This Row],[Giá đất ở điều chỉnh, bổ sung]]/[3]!Table3235[[#This Row],[Mức giá theo Quyết định 46/2019/ QĐ-UBND]]</f>
        <v>#REF!</v>
      </c>
      <c r="M337" s="24"/>
      <c r="N337" s="314"/>
    </row>
    <row r="338" spans="1:14" s="251" customFormat="1" ht="46.5" x14ac:dyDescent="0.35">
      <c r="A338" s="16">
        <v>3</v>
      </c>
      <c r="B338" s="16">
        <v>3</v>
      </c>
      <c r="C338" s="17" t="s">
        <v>504</v>
      </c>
      <c r="D338" s="18">
        <v>4800</v>
      </c>
      <c r="E338" s="11" t="e">
        <f>[3]!Table3235[[#This Row],[Mức giá theo Quyết định 46/2019/ QĐ-UBND]]*1.1</f>
        <v>#REF!</v>
      </c>
      <c r="F338" s="11" t="e">
        <f>[3]!Table3235[[#This Row],[Mức giá theo Quyết định 46/2019/ QĐ-UBND]]*1.3</f>
        <v>#REF!</v>
      </c>
      <c r="G338" s="19">
        <v>14400</v>
      </c>
      <c r="H338" s="20" t="e">
        <f>ROUND([3]!Table3235[[#This Row],[Mức giá theo Quyết định 46/2019/ QĐ-UBND]]*1.3,-2)</f>
        <v>#REF!</v>
      </c>
      <c r="I338" s="20" t="e">
        <f>ROUND([3]!Table3235[[#This Row],[Giá đất ở điều chỉnh, bổ sung]]*0.7,0)</f>
        <v>#REF!</v>
      </c>
      <c r="J338" s="12" t="e">
        <f>[3]!Table3235[[#This Row],[Giá đất ở điều chỉnh, bổ sung]]/[3]!Table3235[[#This Row],[Mức giá theo Quyết định 46/2019/ QĐ-UBND]]</f>
        <v>#REF!</v>
      </c>
      <c r="K338" s="21"/>
      <c r="L338" s="23" t="e">
        <f>[3]!Table3235[[#This Row],[Giá đất ở điều chỉnh, bổ sung]]/[3]!Table3235[[#This Row],[Mức giá theo Quyết định 46/2019/ QĐ-UBND]]</f>
        <v>#REF!</v>
      </c>
      <c r="M338" s="24"/>
      <c r="N338" s="314"/>
    </row>
    <row r="339" spans="1:14" s="251" customFormat="1" x14ac:dyDescent="0.35">
      <c r="A339" s="16">
        <v>4</v>
      </c>
      <c r="B339" s="16">
        <v>4</v>
      </c>
      <c r="C339" s="17" t="s">
        <v>505</v>
      </c>
      <c r="D339" s="18">
        <v>4800</v>
      </c>
      <c r="E339" s="11" t="e">
        <f>[3]!Table3235[[#This Row],[Mức giá theo Quyết định 46/2019/ QĐ-UBND]]*1.1</f>
        <v>#REF!</v>
      </c>
      <c r="F339" s="11" t="e">
        <f>[3]!Table3235[[#This Row],[Mức giá theo Quyết định 46/2019/ QĐ-UBND]]*1.3</f>
        <v>#REF!</v>
      </c>
      <c r="G339" s="19">
        <v>14400</v>
      </c>
      <c r="H339" s="20" t="e">
        <f>ROUND([3]!Table3235[[#This Row],[Mức giá theo Quyết định 46/2019/ QĐ-UBND]]*1.3,-2)</f>
        <v>#REF!</v>
      </c>
      <c r="I339" s="20" t="e">
        <f>ROUND([3]!Table3235[[#This Row],[Giá đất ở điều chỉnh, bổ sung]]*0.7,0)</f>
        <v>#REF!</v>
      </c>
      <c r="J339" s="12" t="e">
        <f>[3]!Table3235[[#This Row],[Giá đất ở điều chỉnh, bổ sung]]/[3]!Table3235[[#This Row],[Mức giá theo Quyết định 46/2019/ QĐ-UBND]]</f>
        <v>#REF!</v>
      </c>
      <c r="K339" s="21"/>
      <c r="L339" s="23" t="e">
        <f>[3]!Table3235[[#This Row],[Giá đất ở điều chỉnh, bổ sung]]/[3]!Table3235[[#This Row],[Mức giá theo Quyết định 46/2019/ QĐ-UBND]]</f>
        <v>#REF!</v>
      </c>
      <c r="M339" s="24"/>
      <c r="N339" s="314"/>
    </row>
    <row r="340" spans="1:14" s="251" customFormat="1" x14ac:dyDescent="0.35">
      <c r="A340" s="16">
        <v>5</v>
      </c>
      <c r="B340" s="16">
        <v>5</v>
      </c>
      <c r="C340" s="17" t="s">
        <v>506</v>
      </c>
      <c r="D340" s="18"/>
      <c r="E340" s="11" t="e">
        <f>[3]!Table3235[[#This Row],[Mức giá theo Quyết định 46/2019/ QĐ-UBND]]*1.1</f>
        <v>#REF!</v>
      </c>
      <c r="F340" s="11"/>
      <c r="G340" s="19"/>
      <c r="H340" s="20"/>
      <c r="I340" s="20"/>
      <c r="J340" s="12"/>
      <c r="K340" s="21"/>
      <c r="L340" s="23"/>
      <c r="M340" s="24" t="s">
        <v>507</v>
      </c>
      <c r="N340" s="314" t="s">
        <v>508</v>
      </c>
    </row>
    <row r="341" spans="1:14" s="251" customFormat="1" x14ac:dyDescent="0.35">
      <c r="A341" s="16" t="s">
        <v>509</v>
      </c>
      <c r="B341" s="16" t="s">
        <v>509</v>
      </c>
      <c r="C341" s="17" t="s">
        <v>510</v>
      </c>
      <c r="D341" s="18">
        <v>5400</v>
      </c>
      <c r="E341" s="11" t="e">
        <f>[3]!Table3235[[#This Row],[Mức giá theo Quyết định 46/2019/ QĐ-UBND]]*1.1</f>
        <v>#REF!</v>
      </c>
      <c r="F341" s="11" t="e">
        <f>[3]!Table3235[[#This Row],[Mức giá theo Quyết định 46/2019/ QĐ-UBND]]*1.3</f>
        <v>#REF!</v>
      </c>
      <c r="G341" s="19">
        <v>16200</v>
      </c>
      <c r="H341" s="20" t="e">
        <f>ROUND([3]!Table3235[[#This Row],[Mức giá theo Quyết định 46/2019/ QĐ-UBND]]*1.3,-2)</f>
        <v>#REF!</v>
      </c>
      <c r="I341" s="20" t="e">
        <f>ROUND([3]!Table3235[[#This Row],[Giá đất ở điều chỉnh, bổ sung]]*0.7,0)</f>
        <v>#REF!</v>
      </c>
      <c r="J341" s="12" t="e">
        <f>[3]!Table3235[[#This Row],[Giá đất ở điều chỉnh, bổ sung]]/[3]!Table3235[[#This Row],[Mức giá theo Quyết định 46/2019/ QĐ-UBND]]</f>
        <v>#REF!</v>
      </c>
      <c r="K341" s="21"/>
      <c r="L341" s="23" t="e">
        <f>[3]!Table3235[[#This Row],[Giá đất ở điều chỉnh, bổ sung]]/[3]!Table3235[[#This Row],[Mức giá theo Quyết định 46/2019/ QĐ-UBND]]</f>
        <v>#REF!</v>
      </c>
      <c r="M341" s="24"/>
      <c r="N341" s="314"/>
    </row>
    <row r="342" spans="1:14" s="251" customFormat="1" x14ac:dyDescent="0.35">
      <c r="A342" s="16" t="s">
        <v>511</v>
      </c>
      <c r="B342" s="16" t="s">
        <v>511</v>
      </c>
      <c r="C342" s="17" t="s">
        <v>512</v>
      </c>
      <c r="D342" s="18">
        <v>3600</v>
      </c>
      <c r="E342" s="11" t="e">
        <f>[3]!Table3235[[#This Row],[Mức giá theo Quyết định 46/2019/ QĐ-UBND]]*1.1</f>
        <v>#REF!</v>
      </c>
      <c r="F342" s="11" t="e">
        <f>[3]!Table3235[[#This Row],[Mức giá theo Quyết định 46/2019/ QĐ-UBND]]*1.3</f>
        <v>#REF!</v>
      </c>
      <c r="G342" s="19">
        <v>10800</v>
      </c>
      <c r="H342" s="20" t="e">
        <f>ROUND([3]!Table3235[[#This Row],[Mức giá theo Quyết định 46/2019/ QĐ-UBND]]*1.3,-2)</f>
        <v>#REF!</v>
      </c>
      <c r="I342" s="20" t="e">
        <f>ROUND([3]!Table3235[[#This Row],[Giá đất ở điều chỉnh, bổ sung]]*0.7,0)</f>
        <v>#REF!</v>
      </c>
      <c r="J342" s="12" t="e">
        <f>[3]!Table3235[[#This Row],[Giá đất ở điều chỉnh, bổ sung]]/[3]!Table3235[[#This Row],[Mức giá theo Quyết định 46/2019/ QĐ-UBND]]</f>
        <v>#REF!</v>
      </c>
      <c r="K342" s="21"/>
      <c r="L342" s="23" t="e">
        <f>[3]!Table3235[[#This Row],[Giá đất ở điều chỉnh, bổ sung]]/[3]!Table3235[[#This Row],[Mức giá theo Quyết định 46/2019/ QĐ-UBND]]</f>
        <v>#REF!</v>
      </c>
      <c r="M342" s="24"/>
      <c r="N342" s="314"/>
    </row>
    <row r="343" spans="1:14" s="251" customFormat="1" x14ac:dyDescent="0.35">
      <c r="A343" s="16">
        <v>6</v>
      </c>
      <c r="B343" s="16">
        <v>6</v>
      </c>
      <c r="C343" s="17" t="s">
        <v>513</v>
      </c>
      <c r="D343" s="18"/>
      <c r="E343" s="11" t="e">
        <f>[3]!Table3235[[#This Row],[Mức giá theo Quyết định 46/2019/ QĐ-UBND]]*1.1</f>
        <v>#REF!</v>
      </c>
      <c r="F343" s="11"/>
      <c r="G343" s="19"/>
      <c r="H343" s="20"/>
      <c r="I343" s="20"/>
      <c r="J343" s="12"/>
      <c r="K343" s="21"/>
      <c r="L343" s="23"/>
      <c r="M343" s="24" t="s">
        <v>514</v>
      </c>
      <c r="N343" s="314" t="s">
        <v>515</v>
      </c>
    </row>
    <row r="344" spans="1:14" s="251" customFormat="1" x14ac:dyDescent="0.35">
      <c r="A344" s="16" t="s">
        <v>327</v>
      </c>
      <c r="B344" s="16" t="s">
        <v>327</v>
      </c>
      <c r="C344" s="17" t="s">
        <v>516</v>
      </c>
      <c r="D344" s="18">
        <v>6000</v>
      </c>
      <c r="E344" s="11" t="e">
        <f>[3]!Table3235[[#This Row],[Mức giá theo Quyết định 46/2019/ QĐ-UBND]]*1.1</f>
        <v>#REF!</v>
      </c>
      <c r="F344" s="11" t="e">
        <f>[3]!Table3235[[#This Row],[Mức giá theo Quyết định 46/2019/ QĐ-UBND]]*1.3</f>
        <v>#REF!</v>
      </c>
      <c r="G344" s="19">
        <v>18000</v>
      </c>
      <c r="H344" s="20" t="e">
        <f>ROUND([3]!Table3235[[#This Row],[Mức giá theo Quyết định 46/2019/ QĐ-UBND]]*1.3,-2)</f>
        <v>#REF!</v>
      </c>
      <c r="I344" s="20" t="e">
        <f>ROUND([3]!Table3235[[#This Row],[Giá đất ở điều chỉnh, bổ sung]]*0.7,0)</f>
        <v>#REF!</v>
      </c>
      <c r="J344" s="12" t="e">
        <f>[3]!Table3235[[#This Row],[Giá đất ở điều chỉnh, bổ sung]]/[3]!Table3235[[#This Row],[Mức giá theo Quyết định 46/2019/ QĐ-UBND]]</f>
        <v>#REF!</v>
      </c>
      <c r="K344" s="21"/>
      <c r="L344" s="23" t="e">
        <f>[3]!Table3235[[#This Row],[Giá đất ở điều chỉnh, bổ sung]]/[3]!Table3235[[#This Row],[Mức giá theo Quyết định 46/2019/ QĐ-UBND]]</f>
        <v>#REF!</v>
      </c>
      <c r="M344" s="24"/>
      <c r="N344" s="314"/>
    </row>
    <row r="345" spans="1:14" s="251" customFormat="1" x14ac:dyDescent="0.35">
      <c r="A345" s="16" t="s">
        <v>329</v>
      </c>
      <c r="B345" s="16" t="s">
        <v>329</v>
      </c>
      <c r="C345" s="17" t="s">
        <v>85</v>
      </c>
      <c r="D345" s="18">
        <v>4800</v>
      </c>
      <c r="E345" s="11" t="e">
        <f>[3]!Table3235[[#This Row],[Mức giá theo Quyết định 46/2019/ QĐ-UBND]]*1.1</f>
        <v>#REF!</v>
      </c>
      <c r="F345" s="11" t="e">
        <f>[3]!Table3235[[#This Row],[Mức giá theo Quyết định 46/2019/ QĐ-UBND]]*1.3</f>
        <v>#REF!</v>
      </c>
      <c r="G345" s="19">
        <v>14400</v>
      </c>
      <c r="H345" s="20" t="e">
        <f>ROUND([3]!Table3235[[#This Row],[Mức giá theo Quyết định 46/2019/ QĐ-UBND]]*1.3,-2)</f>
        <v>#REF!</v>
      </c>
      <c r="I345" s="20" t="e">
        <f>ROUND([3]!Table3235[[#This Row],[Giá đất ở điều chỉnh, bổ sung]]*0.7,0)</f>
        <v>#REF!</v>
      </c>
      <c r="J345" s="12" t="e">
        <f>[3]!Table3235[[#This Row],[Giá đất ở điều chỉnh, bổ sung]]/[3]!Table3235[[#This Row],[Mức giá theo Quyết định 46/2019/ QĐ-UBND]]</f>
        <v>#REF!</v>
      </c>
      <c r="K345" s="21"/>
      <c r="L345" s="23" t="e">
        <f>[3]!Table3235[[#This Row],[Giá đất ở điều chỉnh, bổ sung]]/[3]!Table3235[[#This Row],[Mức giá theo Quyết định 46/2019/ QĐ-UBND]]</f>
        <v>#REF!</v>
      </c>
      <c r="M345" s="24"/>
      <c r="N345" s="314"/>
    </row>
    <row r="346" spans="1:14" s="251" customFormat="1" ht="31" x14ac:dyDescent="0.35">
      <c r="A346" s="16">
        <v>7</v>
      </c>
      <c r="B346" s="16">
        <v>7</v>
      </c>
      <c r="C346" s="17" t="s">
        <v>517</v>
      </c>
      <c r="D346" s="18">
        <v>6000</v>
      </c>
      <c r="E346" s="11" t="e">
        <f>[3]!Table3235[[#This Row],[Mức giá theo Quyết định 46/2019/ QĐ-UBND]]*1.1</f>
        <v>#REF!</v>
      </c>
      <c r="F346" s="11" t="e">
        <f>[3]!Table3235[[#This Row],[Mức giá theo Quyết định 46/2019/ QĐ-UBND]]*1.3</f>
        <v>#REF!</v>
      </c>
      <c r="G346" s="19">
        <v>18000</v>
      </c>
      <c r="H346" s="20" t="e">
        <f>ROUND([3]!Table3235[[#This Row],[Mức giá theo Quyết định 46/2019/ QĐ-UBND]]*1.3,-2)</f>
        <v>#REF!</v>
      </c>
      <c r="I346" s="20" t="e">
        <f>ROUND([3]!Table3235[[#This Row],[Giá đất ở điều chỉnh, bổ sung]]*0.7,0)</f>
        <v>#REF!</v>
      </c>
      <c r="J346" s="12" t="e">
        <f>[3]!Table3235[[#This Row],[Giá đất ở điều chỉnh, bổ sung]]/[3]!Table3235[[#This Row],[Mức giá theo Quyết định 46/2019/ QĐ-UBND]]</f>
        <v>#REF!</v>
      </c>
      <c r="K346" s="21"/>
      <c r="L346" s="23" t="e">
        <f>[3]!Table3235[[#This Row],[Giá đất ở điều chỉnh, bổ sung]]/[3]!Table3235[[#This Row],[Mức giá theo Quyết định 46/2019/ QĐ-UBND]]</f>
        <v>#REF!</v>
      </c>
      <c r="M346" s="24"/>
      <c r="N346" s="314"/>
    </row>
    <row r="347" spans="1:14" s="251" customFormat="1" x14ac:dyDescent="0.35">
      <c r="A347" s="16">
        <v>8</v>
      </c>
      <c r="B347" s="16">
        <v>8</v>
      </c>
      <c r="C347" s="17" t="s">
        <v>518</v>
      </c>
      <c r="D347" s="18">
        <v>4800</v>
      </c>
      <c r="E347" s="11" t="e">
        <f>[3]!Table3235[[#This Row],[Mức giá theo Quyết định 46/2019/ QĐ-UBND]]*1.1</f>
        <v>#REF!</v>
      </c>
      <c r="F347" s="11" t="e">
        <f>[3]!Table3235[[#This Row],[Mức giá theo Quyết định 46/2019/ QĐ-UBND]]*1.3</f>
        <v>#REF!</v>
      </c>
      <c r="G347" s="19">
        <v>14400</v>
      </c>
      <c r="H347" s="20" t="e">
        <f>ROUND([3]!Table3235[[#This Row],[Mức giá theo Quyết định 46/2019/ QĐ-UBND]]*1.3,-2)</f>
        <v>#REF!</v>
      </c>
      <c r="I347" s="20" t="e">
        <f>ROUND([3]!Table3235[[#This Row],[Giá đất ở điều chỉnh, bổ sung]]*0.7,0)</f>
        <v>#REF!</v>
      </c>
      <c r="J347" s="12" t="e">
        <f>[3]!Table3235[[#This Row],[Giá đất ở điều chỉnh, bổ sung]]/[3]!Table3235[[#This Row],[Mức giá theo Quyết định 46/2019/ QĐ-UBND]]</f>
        <v>#REF!</v>
      </c>
      <c r="K347" s="21"/>
      <c r="L347" s="23" t="e">
        <f>[3]!Table3235[[#This Row],[Giá đất ở điều chỉnh, bổ sung]]/[3]!Table3235[[#This Row],[Mức giá theo Quyết định 46/2019/ QĐ-UBND]]</f>
        <v>#REF!</v>
      </c>
      <c r="M347" s="24"/>
      <c r="N347" s="314"/>
    </row>
    <row r="348" spans="1:14" s="251" customFormat="1" ht="56" x14ac:dyDescent="0.35">
      <c r="A348" s="16">
        <v>9</v>
      </c>
      <c r="B348" s="16">
        <v>9</v>
      </c>
      <c r="C348" s="17" t="s">
        <v>519</v>
      </c>
      <c r="D348" s="18"/>
      <c r="E348" s="11" t="e">
        <f>[3]!Table3235[[#This Row],[Mức giá theo Quyết định 46/2019/ QĐ-UBND]]*1.1</f>
        <v>#REF!</v>
      </c>
      <c r="F348" s="11"/>
      <c r="G348" s="19"/>
      <c r="H348" s="20"/>
      <c r="I348" s="20"/>
      <c r="J348" s="12"/>
      <c r="K348" s="21"/>
      <c r="L348" s="23"/>
      <c r="M348" s="24" t="s">
        <v>520</v>
      </c>
      <c r="N348" s="314" t="s">
        <v>521</v>
      </c>
    </row>
    <row r="349" spans="1:14" s="251" customFormat="1" x14ac:dyDescent="0.35">
      <c r="A349" s="16" t="s">
        <v>522</v>
      </c>
      <c r="B349" s="16" t="s">
        <v>522</v>
      </c>
      <c r="C349" s="17" t="s">
        <v>516</v>
      </c>
      <c r="D349" s="18">
        <v>6000</v>
      </c>
      <c r="E349" s="11" t="e">
        <f>[3]!Table3235[[#This Row],[Mức giá theo Quyết định 46/2019/ QĐ-UBND]]*1.1</f>
        <v>#REF!</v>
      </c>
      <c r="F349" s="11" t="e">
        <f>[3]!Table3235[[#This Row],[Mức giá theo Quyết định 46/2019/ QĐ-UBND]]*1.3</f>
        <v>#REF!</v>
      </c>
      <c r="G349" s="19">
        <v>18000</v>
      </c>
      <c r="H349" s="20" t="e">
        <f>ROUND([3]!Table3235[[#This Row],[Mức giá theo Quyết định 46/2019/ QĐ-UBND]]*1.3,-2)</f>
        <v>#REF!</v>
      </c>
      <c r="I349" s="20" t="e">
        <f>ROUND([3]!Table3235[[#This Row],[Giá đất ở điều chỉnh, bổ sung]]*0.7,0)</f>
        <v>#REF!</v>
      </c>
      <c r="J349" s="12" t="e">
        <f>[3]!Table3235[[#This Row],[Giá đất ở điều chỉnh, bổ sung]]/[3]!Table3235[[#This Row],[Mức giá theo Quyết định 46/2019/ QĐ-UBND]]</f>
        <v>#REF!</v>
      </c>
      <c r="K349" s="21"/>
      <c r="L349" s="23" t="e">
        <f>[3]!Table3235[[#This Row],[Giá đất ở điều chỉnh, bổ sung]]/[3]!Table3235[[#This Row],[Mức giá theo Quyết định 46/2019/ QĐ-UBND]]</f>
        <v>#REF!</v>
      </c>
      <c r="M349" s="24"/>
      <c r="N349" s="314"/>
    </row>
    <row r="350" spans="1:14" s="251" customFormat="1" x14ac:dyDescent="0.35">
      <c r="A350" s="16" t="s">
        <v>523</v>
      </c>
      <c r="B350" s="16" t="s">
        <v>523</v>
      </c>
      <c r="C350" s="17" t="s">
        <v>85</v>
      </c>
      <c r="D350" s="18">
        <v>4800</v>
      </c>
      <c r="E350" s="11" t="e">
        <f>[3]!Table3235[[#This Row],[Mức giá theo Quyết định 46/2019/ QĐ-UBND]]*1.1</f>
        <v>#REF!</v>
      </c>
      <c r="F350" s="11" t="e">
        <f>[3]!Table3235[[#This Row],[Mức giá theo Quyết định 46/2019/ QĐ-UBND]]*1.3</f>
        <v>#REF!</v>
      </c>
      <c r="G350" s="19">
        <v>14400</v>
      </c>
      <c r="H350" s="20" t="e">
        <f>ROUND([3]!Table3235[[#This Row],[Mức giá theo Quyết định 46/2019/ QĐ-UBND]]*1.3,-2)</f>
        <v>#REF!</v>
      </c>
      <c r="I350" s="20" t="e">
        <f>ROUND([3]!Table3235[[#This Row],[Giá đất ở điều chỉnh, bổ sung]]*0.7,0)</f>
        <v>#REF!</v>
      </c>
      <c r="J350" s="12" t="e">
        <f>[3]!Table3235[[#This Row],[Giá đất ở điều chỉnh, bổ sung]]/[3]!Table3235[[#This Row],[Mức giá theo Quyết định 46/2019/ QĐ-UBND]]</f>
        <v>#REF!</v>
      </c>
      <c r="K350" s="21"/>
      <c r="L350" s="23" t="e">
        <f>[3]!Table3235[[#This Row],[Giá đất ở điều chỉnh, bổ sung]]/[3]!Table3235[[#This Row],[Mức giá theo Quyết định 46/2019/ QĐ-UBND]]</f>
        <v>#REF!</v>
      </c>
      <c r="M350" s="24"/>
      <c r="N350" s="314"/>
    </row>
    <row r="351" spans="1:14" s="251" customFormat="1" ht="31" x14ac:dyDescent="0.35">
      <c r="A351" s="16">
        <v>10</v>
      </c>
      <c r="B351" s="16">
        <v>10</v>
      </c>
      <c r="C351" s="17" t="s">
        <v>524</v>
      </c>
      <c r="D351" s="18"/>
      <c r="E351" s="11" t="e">
        <f>[3]!Table3235[[#This Row],[Mức giá theo Quyết định 46/2019/ QĐ-UBND]]*1.1</f>
        <v>#REF!</v>
      </c>
      <c r="F351" s="11"/>
      <c r="G351" s="19"/>
      <c r="H351" s="20"/>
      <c r="I351" s="20"/>
      <c r="J351" s="12"/>
      <c r="K351" s="21"/>
      <c r="L351" s="23"/>
      <c r="M351" s="24"/>
      <c r="N351" s="314"/>
    </row>
    <row r="352" spans="1:14" s="251" customFormat="1" x14ac:dyDescent="0.35">
      <c r="A352" s="16" t="s">
        <v>525</v>
      </c>
      <c r="B352" s="16" t="s">
        <v>525</v>
      </c>
      <c r="C352" s="17" t="s">
        <v>516</v>
      </c>
      <c r="D352" s="18">
        <v>6600</v>
      </c>
      <c r="E352" s="11" t="e">
        <f>[3]!Table3235[[#This Row],[Mức giá theo Quyết định 46/2019/ QĐ-UBND]]*1.1</f>
        <v>#REF!</v>
      </c>
      <c r="F352" s="11" t="e">
        <f>[3]!Table3235[[#This Row],[Mức giá theo Quyết định 46/2019/ QĐ-UBND]]*1.3</f>
        <v>#REF!</v>
      </c>
      <c r="G352" s="19">
        <v>19800</v>
      </c>
      <c r="H352" s="20" t="e">
        <f>ROUND([3]!Table3235[[#This Row],[Mức giá theo Quyết định 46/2019/ QĐ-UBND]]*1.35,-2)</f>
        <v>#REF!</v>
      </c>
      <c r="I352" s="20" t="e">
        <f>ROUND([3]!Table3235[[#This Row],[Giá đất ở điều chỉnh, bổ sung]]*0.7,0)</f>
        <v>#REF!</v>
      </c>
      <c r="J352" s="12" t="e">
        <f>[3]!Table3235[[#This Row],[Giá đất ở điều chỉnh, bổ sung]]/[3]!Table3235[[#This Row],[Mức giá theo Quyết định 46/2019/ QĐ-UBND]]</f>
        <v>#REF!</v>
      </c>
      <c r="K352" s="31" t="s">
        <v>91</v>
      </c>
      <c r="L352" s="32" t="e">
        <f>[3]!Table3235[[#This Row],[Giá đất ở điều chỉnh, bổ sung]]/[3]!Table3235[[#This Row],[Mức giá theo Quyết định 46/2019/ QĐ-UBND]]</f>
        <v>#REF!</v>
      </c>
      <c r="M352" s="24"/>
      <c r="N352" s="314"/>
    </row>
    <row r="353" spans="1:18" s="251" customFormat="1" x14ac:dyDescent="0.35">
      <c r="A353" s="16" t="s">
        <v>526</v>
      </c>
      <c r="B353" s="16" t="s">
        <v>526</v>
      </c>
      <c r="C353" s="17" t="s">
        <v>85</v>
      </c>
      <c r="D353" s="18">
        <v>6000</v>
      </c>
      <c r="E353" s="11" t="e">
        <f>[3]!Table3235[[#This Row],[Mức giá theo Quyết định 46/2019/ QĐ-UBND]]*1.1</f>
        <v>#REF!</v>
      </c>
      <c r="F353" s="11" t="e">
        <f>[3]!Table3235[[#This Row],[Mức giá theo Quyết định 46/2019/ QĐ-UBND]]*1.3</f>
        <v>#REF!</v>
      </c>
      <c r="G353" s="19">
        <v>18000</v>
      </c>
      <c r="H353" s="20" t="e">
        <f>ROUND([3]!Table3235[[#This Row],[Mức giá theo Quyết định 46/2019/ QĐ-UBND]]*1.35,-2)</f>
        <v>#REF!</v>
      </c>
      <c r="I353" s="20" t="e">
        <f>ROUND([3]!Table3235[[#This Row],[Giá đất ở điều chỉnh, bổ sung]]*0.7,0)</f>
        <v>#REF!</v>
      </c>
      <c r="J353" s="12" t="e">
        <f>[3]!Table3235[[#This Row],[Giá đất ở điều chỉnh, bổ sung]]/[3]!Table3235[[#This Row],[Mức giá theo Quyết định 46/2019/ QĐ-UBND]]</f>
        <v>#REF!</v>
      </c>
      <c r="K353" s="31" t="s">
        <v>91</v>
      </c>
      <c r="L353" s="32" t="e">
        <f>[3]!Table3235[[#This Row],[Giá đất ở điều chỉnh, bổ sung]]/[3]!Table3235[[#This Row],[Mức giá theo Quyết định 46/2019/ QĐ-UBND]]</f>
        <v>#REF!</v>
      </c>
      <c r="M353" s="24"/>
      <c r="N353" s="314"/>
    </row>
    <row r="354" spans="1:18" s="251" customFormat="1" ht="31" x14ac:dyDescent="0.35">
      <c r="A354" s="16" t="s">
        <v>527</v>
      </c>
      <c r="B354" s="16" t="s">
        <v>527</v>
      </c>
      <c r="C354" s="17" t="s">
        <v>528</v>
      </c>
      <c r="D354" s="18">
        <v>4800</v>
      </c>
      <c r="E354" s="11" t="e">
        <f>[3]!Table3235[[#This Row],[Mức giá theo Quyết định 46/2019/ QĐ-UBND]]*1.1</f>
        <v>#REF!</v>
      </c>
      <c r="F354" s="11" t="e">
        <f>[3]!Table3235[[#This Row],[Mức giá theo Quyết định 46/2019/ QĐ-UBND]]*1.3</f>
        <v>#REF!</v>
      </c>
      <c r="G354" s="19">
        <v>14400</v>
      </c>
      <c r="H354" s="20" t="e">
        <f>ROUND([3]!Table3235[[#This Row],[Mức giá theo Quyết định 46/2019/ QĐ-UBND]]*1.35,-2)</f>
        <v>#REF!</v>
      </c>
      <c r="I354" s="20" t="e">
        <f>ROUND([3]!Table3235[[#This Row],[Giá đất ở điều chỉnh, bổ sung]]*0.7,0)</f>
        <v>#REF!</v>
      </c>
      <c r="J354" s="12" t="e">
        <f>[3]!Table3235[[#This Row],[Giá đất ở điều chỉnh, bổ sung]]/[3]!Table3235[[#This Row],[Mức giá theo Quyết định 46/2019/ QĐ-UBND]]</f>
        <v>#REF!</v>
      </c>
      <c r="K354" s="31" t="s">
        <v>91</v>
      </c>
      <c r="L354" s="32" t="e">
        <f>[3]!Table3235[[#This Row],[Giá đất ở điều chỉnh, bổ sung]]/[3]!Table3235[[#This Row],[Mức giá theo Quyết định 46/2019/ QĐ-UBND]]</f>
        <v>#REF!</v>
      </c>
      <c r="M354" s="24"/>
      <c r="N354" s="314"/>
    </row>
    <row r="355" spans="1:18" s="251" customFormat="1" ht="31" x14ac:dyDescent="0.35">
      <c r="A355" s="16">
        <v>11</v>
      </c>
      <c r="B355" s="16">
        <v>11</v>
      </c>
      <c r="C355" s="17" t="s">
        <v>529</v>
      </c>
      <c r="D355" s="18">
        <v>4800</v>
      </c>
      <c r="E355" s="11" t="e">
        <f>[3]!Table3235[[#This Row],[Mức giá theo Quyết định 46/2019/ QĐ-UBND]]*1.1</f>
        <v>#REF!</v>
      </c>
      <c r="F355" s="11" t="e">
        <f>[3]!Table3235[[#This Row],[Mức giá theo Quyết định 46/2019/ QĐ-UBND]]*1.3</f>
        <v>#REF!</v>
      </c>
      <c r="G355" s="19">
        <v>14400</v>
      </c>
      <c r="H355" s="20" t="e">
        <f>ROUND([3]!Table3235[[#This Row],[Mức giá theo Quyết định 46/2019/ QĐ-UBND]]*1.3,-2)</f>
        <v>#REF!</v>
      </c>
      <c r="I355" s="20" t="e">
        <f>ROUND([3]!Table3235[[#This Row],[Giá đất ở điều chỉnh, bổ sung]]*0.7,0)</f>
        <v>#REF!</v>
      </c>
      <c r="J355" s="12" t="e">
        <f>[3]!Table3235[[#This Row],[Giá đất ở điều chỉnh, bổ sung]]/[3]!Table3235[[#This Row],[Mức giá theo Quyết định 46/2019/ QĐ-UBND]]</f>
        <v>#REF!</v>
      </c>
      <c r="K355" s="21"/>
      <c r="L355" s="23" t="e">
        <f>[3]!Table3235[[#This Row],[Giá đất ở điều chỉnh, bổ sung]]/[3]!Table3235[[#This Row],[Mức giá theo Quyết định 46/2019/ QĐ-UBND]]</f>
        <v>#REF!</v>
      </c>
      <c r="M355" s="24"/>
      <c r="N355" s="314"/>
    </row>
    <row r="356" spans="1:18" s="251" customFormat="1" ht="31" x14ac:dyDescent="0.35">
      <c r="A356" s="16">
        <v>12</v>
      </c>
      <c r="B356" s="16">
        <v>12</v>
      </c>
      <c r="C356" s="17" t="s">
        <v>530</v>
      </c>
      <c r="D356" s="18"/>
      <c r="E356" s="11" t="e">
        <f>[3]!Table3235[[#This Row],[Mức giá theo Quyết định 46/2019/ QĐ-UBND]]*1.1</f>
        <v>#REF!</v>
      </c>
      <c r="F356" s="11"/>
      <c r="G356" s="19"/>
      <c r="H356" s="20"/>
      <c r="I356" s="20"/>
      <c r="J356" s="12"/>
      <c r="K356" s="21"/>
      <c r="L356" s="23"/>
      <c r="M356" s="24"/>
      <c r="N356" s="314"/>
    </row>
    <row r="357" spans="1:18" s="251" customFormat="1" x14ac:dyDescent="0.35">
      <c r="A357" s="16" t="s">
        <v>531</v>
      </c>
      <c r="B357" s="16" t="s">
        <v>531</v>
      </c>
      <c r="C357" s="17" t="s">
        <v>516</v>
      </c>
      <c r="D357" s="18">
        <v>5400</v>
      </c>
      <c r="E357" s="11" t="e">
        <f>[3]!Table3235[[#This Row],[Mức giá theo Quyết định 46/2019/ QĐ-UBND]]*1.1</f>
        <v>#REF!</v>
      </c>
      <c r="F357" s="11" t="e">
        <f>[3]!Table3235[[#This Row],[Mức giá theo Quyết định 46/2019/ QĐ-UBND]]*1.3</f>
        <v>#REF!</v>
      </c>
      <c r="G357" s="19">
        <v>16200</v>
      </c>
      <c r="H357" s="20" t="e">
        <f>ROUND([3]!Table3235[[#This Row],[Mức giá theo Quyết định 46/2019/ QĐ-UBND]]*1.3,-2)</f>
        <v>#REF!</v>
      </c>
      <c r="I357" s="20" t="e">
        <f>ROUND([3]!Table3235[[#This Row],[Giá đất ở điều chỉnh, bổ sung]]*0.7,0)</f>
        <v>#REF!</v>
      </c>
      <c r="J357" s="12" t="e">
        <f>[3]!Table3235[[#This Row],[Giá đất ở điều chỉnh, bổ sung]]/[3]!Table3235[[#This Row],[Mức giá theo Quyết định 46/2019/ QĐ-UBND]]</f>
        <v>#REF!</v>
      </c>
      <c r="K357" s="21"/>
      <c r="L357" s="23" t="e">
        <f>[3]!Table3235[[#This Row],[Giá đất ở điều chỉnh, bổ sung]]/[3]!Table3235[[#This Row],[Mức giá theo Quyết định 46/2019/ QĐ-UBND]]</f>
        <v>#REF!</v>
      </c>
      <c r="M357" s="24"/>
      <c r="N357" s="314"/>
    </row>
    <row r="358" spans="1:18" s="315" customFormat="1" ht="31" x14ac:dyDescent="0.35">
      <c r="A358" s="16" t="s">
        <v>532</v>
      </c>
      <c r="B358" s="16" t="s">
        <v>532</v>
      </c>
      <c r="C358" s="17" t="s">
        <v>533</v>
      </c>
      <c r="D358" s="18">
        <v>4200</v>
      </c>
      <c r="E358" s="11" t="e">
        <f>[3]!Table3235[[#This Row],[Mức giá theo Quyết định 46/2019/ QĐ-UBND]]*1.1</f>
        <v>#REF!</v>
      </c>
      <c r="F358" s="11" t="e">
        <f>[3]!Table3235[[#This Row],[Mức giá theo Quyết định 46/2019/ QĐ-UBND]]*1.3</f>
        <v>#REF!</v>
      </c>
      <c r="G358" s="19">
        <v>12600</v>
      </c>
      <c r="H358" s="20" t="e">
        <f>ROUND([3]!Table3235[[#This Row],[Mức giá theo Quyết định 46/2019/ QĐ-UBND]]*1.3,-2)</f>
        <v>#REF!</v>
      </c>
      <c r="I358" s="20" t="e">
        <f>ROUND([3]!Table3235[[#This Row],[Giá đất ở điều chỉnh, bổ sung]]*0.7,0)</f>
        <v>#REF!</v>
      </c>
      <c r="J358" s="12" t="e">
        <f>[3]!Table3235[[#This Row],[Giá đất ở điều chỉnh, bổ sung]]/[3]!Table3235[[#This Row],[Mức giá theo Quyết định 46/2019/ QĐ-UBND]]</f>
        <v>#REF!</v>
      </c>
      <c r="K358" s="21"/>
      <c r="L358" s="23" t="e">
        <f>[3]!Table3235[[#This Row],[Giá đất ở điều chỉnh, bổ sung]]/[3]!Table3235[[#This Row],[Mức giá theo Quyết định 46/2019/ QĐ-UBND]]</f>
        <v>#REF!</v>
      </c>
      <c r="M358" s="24"/>
      <c r="N358" s="314"/>
      <c r="R358" s="251"/>
    </row>
    <row r="359" spans="1:18" s="251" customFormat="1" ht="30" x14ac:dyDescent="0.35">
      <c r="A359" s="8" t="s">
        <v>534</v>
      </c>
      <c r="B359" s="8" t="s">
        <v>534</v>
      </c>
      <c r="C359" s="9" t="s">
        <v>535</v>
      </c>
      <c r="D359" s="10"/>
      <c r="E359" s="11" t="e">
        <f>[3]!Table3235[[#This Row],[Mức giá theo Quyết định 46/2019/ QĐ-UBND]]*1.1</f>
        <v>#REF!</v>
      </c>
      <c r="F359" s="11"/>
      <c r="G359" s="19"/>
      <c r="H359" s="20"/>
      <c r="I359" s="20"/>
      <c r="J359" s="12"/>
      <c r="K359" s="21"/>
      <c r="L359" s="23"/>
      <c r="M359" s="26"/>
      <c r="N359" s="316"/>
    </row>
    <row r="360" spans="1:18" s="251" customFormat="1" x14ac:dyDescent="0.35">
      <c r="A360" s="16">
        <v>1</v>
      </c>
      <c r="B360" s="16">
        <v>1</v>
      </c>
      <c r="C360" s="17" t="s">
        <v>15</v>
      </c>
      <c r="D360" s="18">
        <v>14400</v>
      </c>
      <c r="E360" s="11" t="e">
        <f>[3]!Table3235[[#This Row],[Mức giá theo Quyết định 46/2019/ QĐ-UBND]]*1.1</f>
        <v>#REF!</v>
      </c>
      <c r="F360" s="11" t="e">
        <f>[3]!Table3235[[#This Row],[Mức giá theo Quyết định 46/2019/ QĐ-UBND]]*1.3</f>
        <v>#REF!</v>
      </c>
      <c r="G360" s="19">
        <v>43200</v>
      </c>
      <c r="H360" s="20" t="e">
        <f>ROUND([3]!Table3235[[#This Row],[Mức giá theo Quyết định 46/2019/ QĐ-UBND]]*1.3,-2)</f>
        <v>#REF!</v>
      </c>
      <c r="I360" s="20" t="e">
        <f>ROUND([3]!Table3235[[#This Row],[Giá đất ở điều chỉnh, bổ sung]]*0.7,0)</f>
        <v>#REF!</v>
      </c>
      <c r="J360" s="12" t="e">
        <f>[3]!Table3235[[#This Row],[Giá đất ở điều chỉnh, bổ sung]]/[3]!Table3235[[#This Row],[Mức giá theo Quyết định 46/2019/ QĐ-UBND]]</f>
        <v>#REF!</v>
      </c>
      <c r="K360" s="21"/>
      <c r="L360" s="23" t="e">
        <f>[3]!Table3235[[#This Row],[Giá đất ở điều chỉnh, bổ sung]]/[3]!Table3235[[#This Row],[Mức giá theo Quyết định 46/2019/ QĐ-UBND]]</f>
        <v>#REF!</v>
      </c>
      <c r="M360" s="24"/>
      <c r="N360" s="314"/>
    </row>
    <row r="361" spans="1:18" s="251" customFormat="1" x14ac:dyDescent="0.35">
      <c r="A361" s="16"/>
      <c r="B361" s="16"/>
      <c r="C361" s="9" t="s">
        <v>16</v>
      </c>
      <c r="D361" s="10"/>
      <c r="E361" s="11" t="e">
        <f>[3]!Table3235[[#This Row],[Mức giá theo Quyết định 46/2019/ QĐ-UBND]]*1.1</f>
        <v>#REF!</v>
      </c>
      <c r="F361" s="11"/>
      <c r="G361" s="19"/>
      <c r="H361" s="20"/>
      <c r="I361" s="20"/>
      <c r="J361" s="12"/>
      <c r="K361" s="21"/>
      <c r="L361" s="23"/>
      <c r="M361" s="24"/>
      <c r="N361" s="314"/>
    </row>
    <row r="362" spans="1:18" s="251" customFormat="1" x14ac:dyDescent="0.35">
      <c r="A362" s="16">
        <v>1</v>
      </c>
      <c r="B362" s="16">
        <v>1</v>
      </c>
      <c r="C362" s="17" t="s">
        <v>536</v>
      </c>
      <c r="D362" s="18"/>
      <c r="E362" s="11" t="e">
        <f>[3]!Table3235[[#This Row],[Mức giá theo Quyết định 46/2019/ QĐ-UBND]]*1.1</f>
        <v>#REF!</v>
      </c>
      <c r="F362" s="11"/>
      <c r="G362" s="19"/>
      <c r="H362" s="20"/>
      <c r="I362" s="20"/>
      <c r="J362" s="12"/>
      <c r="K362" s="21"/>
      <c r="L362" s="23"/>
      <c r="M362" s="24"/>
      <c r="N362" s="314"/>
    </row>
    <row r="363" spans="1:18" s="251" customFormat="1" x14ac:dyDescent="0.35">
      <c r="A363" s="16" t="s">
        <v>67</v>
      </c>
      <c r="B363" s="16" t="s">
        <v>67</v>
      </c>
      <c r="C363" s="17" t="s">
        <v>537</v>
      </c>
      <c r="D363" s="18">
        <v>4800</v>
      </c>
      <c r="E363" s="11" t="e">
        <f>[3]!Table3235[[#This Row],[Mức giá theo Quyết định 46/2019/ QĐ-UBND]]*1.1</f>
        <v>#REF!</v>
      </c>
      <c r="F363" s="11" t="e">
        <f>[3]!Table3235[[#This Row],[Mức giá theo Quyết định 46/2019/ QĐ-UBND]]*1.3</f>
        <v>#REF!</v>
      </c>
      <c r="G363" s="19">
        <v>14400</v>
      </c>
      <c r="H363" s="20" t="e">
        <f>ROUND([3]!Table3235[[#This Row],[Mức giá theo Quyết định 46/2019/ QĐ-UBND]]*1.3,-2)</f>
        <v>#REF!</v>
      </c>
      <c r="I363" s="20" t="e">
        <f>ROUND([3]!Table3235[[#This Row],[Giá đất ở điều chỉnh, bổ sung]]*0.7,0)</f>
        <v>#REF!</v>
      </c>
      <c r="J363" s="12" t="e">
        <f>[3]!Table3235[[#This Row],[Giá đất ở điều chỉnh, bổ sung]]/[3]!Table3235[[#This Row],[Mức giá theo Quyết định 46/2019/ QĐ-UBND]]</f>
        <v>#REF!</v>
      </c>
      <c r="K363" s="21"/>
      <c r="L363" s="23" t="e">
        <f>[3]!Table3235[[#This Row],[Giá đất ở điều chỉnh, bổ sung]]/[3]!Table3235[[#This Row],[Mức giá theo Quyết định 46/2019/ QĐ-UBND]]</f>
        <v>#REF!</v>
      </c>
      <c r="M363" s="24"/>
      <c r="N363" s="314"/>
    </row>
    <row r="364" spans="1:18" s="251" customFormat="1" x14ac:dyDescent="0.35">
      <c r="A364" s="16" t="s">
        <v>69</v>
      </c>
      <c r="B364" s="16" t="s">
        <v>69</v>
      </c>
      <c r="C364" s="17" t="s">
        <v>538</v>
      </c>
      <c r="D364" s="18">
        <v>3600</v>
      </c>
      <c r="E364" s="11" t="e">
        <f>[3]!Table3235[[#This Row],[Mức giá theo Quyết định 46/2019/ QĐ-UBND]]*1.1</f>
        <v>#REF!</v>
      </c>
      <c r="F364" s="11" t="e">
        <f>[3]!Table3235[[#This Row],[Mức giá theo Quyết định 46/2019/ QĐ-UBND]]*1.3</f>
        <v>#REF!</v>
      </c>
      <c r="G364" s="19">
        <v>10800</v>
      </c>
      <c r="H364" s="20" t="e">
        <f>ROUND([3]!Table3235[[#This Row],[Mức giá theo Quyết định 46/2019/ QĐ-UBND]]*1.3,-2)</f>
        <v>#REF!</v>
      </c>
      <c r="I364" s="20" t="e">
        <f>ROUND([3]!Table3235[[#This Row],[Giá đất ở điều chỉnh, bổ sung]]*0.7,0)</f>
        <v>#REF!</v>
      </c>
      <c r="J364" s="12" t="e">
        <f>[3]!Table3235[[#This Row],[Giá đất ở điều chỉnh, bổ sung]]/[3]!Table3235[[#This Row],[Mức giá theo Quyết định 46/2019/ QĐ-UBND]]</f>
        <v>#REF!</v>
      </c>
      <c r="K364" s="21"/>
      <c r="L364" s="23" t="e">
        <f>[3]!Table3235[[#This Row],[Giá đất ở điều chỉnh, bổ sung]]/[3]!Table3235[[#This Row],[Mức giá theo Quyết định 46/2019/ QĐ-UBND]]</f>
        <v>#REF!</v>
      </c>
      <c r="M364" s="24"/>
      <c r="N364" s="314"/>
    </row>
    <row r="365" spans="1:18" s="251" customFormat="1" x14ac:dyDescent="0.35">
      <c r="A365" s="16">
        <v>2</v>
      </c>
      <c r="B365" s="16">
        <v>2</v>
      </c>
      <c r="C365" s="17" t="s">
        <v>539</v>
      </c>
      <c r="D365" s="18"/>
      <c r="E365" s="11" t="e">
        <f>[3]!Table3235[[#This Row],[Mức giá theo Quyết định 46/2019/ QĐ-UBND]]*1.1</f>
        <v>#REF!</v>
      </c>
      <c r="F365" s="11"/>
      <c r="G365" s="19"/>
      <c r="H365" s="20"/>
      <c r="I365" s="20"/>
      <c r="J365" s="12"/>
      <c r="K365" s="21"/>
      <c r="L365" s="23"/>
      <c r="M365" s="24"/>
      <c r="N365" s="314"/>
    </row>
    <row r="366" spans="1:18" s="251" customFormat="1" ht="42" x14ac:dyDescent="0.35">
      <c r="A366" s="16">
        <v>2.1</v>
      </c>
      <c r="B366" s="16">
        <v>2.1</v>
      </c>
      <c r="C366" s="17" t="s">
        <v>540</v>
      </c>
      <c r="D366" s="18">
        <v>4800</v>
      </c>
      <c r="E366" s="11" t="e">
        <f>[3]!Table3235[[#This Row],[Mức giá theo Quyết định 46/2019/ QĐ-UBND]]*1.1</f>
        <v>#REF!</v>
      </c>
      <c r="F366" s="11" t="e">
        <f>[3]!Table3235[[#This Row],[Mức giá theo Quyết định 46/2019/ QĐ-UBND]]*1.3</f>
        <v>#REF!</v>
      </c>
      <c r="G366" s="19">
        <v>14400</v>
      </c>
      <c r="H366" s="20" t="e">
        <f>ROUND([3]!Table3235[[#This Row],[Mức giá theo Quyết định 46/2019/ QĐ-UBND]]*1.35,-2)</f>
        <v>#REF!</v>
      </c>
      <c r="I366" s="20" t="e">
        <f>ROUND([3]!Table3235[[#This Row],[Giá đất ở điều chỉnh, bổ sung]]*0.7,0)</f>
        <v>#REF!</v>
      </c>
      <c r="J366" s="12" t="e">
        <f>[3]!Table3235[[#This Row],[Giá đất ở điều chỉnh, bổ sung]]/[3]!Table3235[[#This Row],[Mức giá theo Quyết định 46/2019/ QĐ-UBND]]</f>
        <v>#REF!</v>
      </c>
      <c r="K366" s="31" t="s">
        <v>91</v>
      </c>
      <c r="L366" s="32" t="e">
        <f>[3]!Table3235[[#This Row],[Giá đất ở điều chỉnh, bổ sung]]/[3]!Table3235[[#This Row],[Mức giá theo Quyết định 46/2019/ QĐ-UBND]]</f>
        <v>#REF!</v>
      </c>
      <c r="M366" s="24" t="s">
        <v>541</v>
      </c>
      <c r="N366" s="314" t="s">
        <v>542</v>
      </c>
    </row>
    <row r="367" spans="1:18" s="251" customFormat="1" x14ac:dyDescent="0.35">
      <c r="A367" s="16" t="s">
        <v>76</v>
      </c>
      <c r="B367" s="16" t="s">
        <v>76</v>
      </c>
      <c r="C367" s="17" t="s">
        <v>543</v>
      </c>
      <c r="D367" s="18"/>
      <c r="E367" s="11" t="e">
        <f>[3]!Table3235[[#This Row],[Mức giá theo Quyết định 46/2019/ QĐ-UBND]]*1.1</f>
        <v>#REF!</v>
      </c>
      <c r="F367" s="11"/>
      <c r="G367" s="19"/>
      <c r="H367" s="20"/>
      <c r="I367" s="20"/>
      <c r="J367" s="12"/>
      <c r="K367" s="21"/>
      <c r="L367" s="23"/>
      <c r="M367" s="24"/>
      <c r="N367" s="314"/>
    </row>
    <row r="368" spans="1:18" s="251" customFormat="1" ht="31" x14ac:dyDescent="0.35">
      <c r="A368" s="16" t="s">
        <v>544</v>
      </c>
      <c r="B368" s="16" t="s">
        <v>544</v>
      </c>
      <c r="C368" s="17" t="s">
        <v>545</v>
      </c>
      <c r="D368" s="18">
        <v>3000</v>
      </c>
      <c r="E368" s="11" t="e">
        <f>[3]!Table3235[[#This Row],[Mức giá theo Quyết định 46/2019/ QĐ-UBND]]*1.1</f>
        <v>#REF!</v>
      </c>
      <c r="F368" s="11" t="e">
        <f>[3]!Table3235[[#This Row],[Mức giá theo Quyết định 46/2019/ QĐ-UBND]]*1.3</f>
        <v>#REF!</v>
      </c>
      <c r="G368" s="19">
        <v>9000</v>
      </c>
      <c r="H368" s="20" t="e">
        <f>ROUND([3]!Table3235[[#This Row],[Mức giá theo Quyết định 46/2019/ QĐ-UBND]]*1.3,-2)</f>
        <v>#REF!</v>
      </c>
      <c r="I368" s="20" t="e">
        <f>ROUND([3]!Table3235[[#This Row],[Giá đất ở điều chỉnh, bổ sung]]*0.7,0)</f>
        <v>#REF!</v>
      </c>
      <c r="J368" s="12" t="e">
        <f>[3]!Table3235[[#This Row],[Giá đất ở điều chỉnh, bổ sung]]/[3]!Table3235[[#This Row],[Mức giá theo Quyết định 46/2019/ QĐ-UBND]]</f>
        <v>#REF!</v>
      </c>
      <c r="K368" s="21"/>
      <c r="L368" s="23" t="e">
        <f>[3]!Table3235[[#This Row],[Giá đất ở điều chỉnh, bổ sung]]/[3]!Table3235[[#This Row],[Mức giá theo Quyết định 46/2019/ QĐ-UBND]]</f>
        <v>#REF!</v>
      </c>
      <c r="M368" s="24"/>
      <c r="N368" s="314"/>
    </row>
    <row r="369" spans="1:18" s="251" customFormat="1" ht="31" x14ac:dyDescent="0.35">
      <c r="A369" s="16" t="s">
        <v>546</v>
      </c>
      <c r="B369" s="16" t="s">
        <v>546</v>
      </c>
      <c r="C369" s="17" t="s">
        <v>5403</v>
      </c>
      <c r="D369" s="18">
        <v>3000</v>
      </c>
      <c r="E369" s="11" t="e">
        <f>[3]!Table3235[[#This Row],[Mức giá theo Quyết định 46/2019/ QĐ-UBND]]*1.1</f>
        <v>#REF!</v>
      </c>
      <c r="F369" s="11" t="e">
        <f>[3]!Table3235[[#This Row],[Mức giá theo Quyết định 46/2019/ QĐ-UBND]]*1.3</f>
        <v>#REF!</v>
      </c>
      <c r="G369" s="19">
        <v>9000</v>
      </c>
      <c r="H369" s="20" t="e">
        <f>ROUND([3]!Table3235[[#This Row],[Mức giá theo Quyết định 46/2019/ QĐ-UBND]]*1.3,-2)</f>
        <v>#REF!</v>
      </c>
      <c r="I369" s="20" t="e">
        <f>ROUND([3]!Table3235[[#This Row],[Giá đất ở điều chỉnh, bổ sung]]*0.7,0)</f>
        <v>#REF!</v>
      </c>
      <c r="J369" s="12" t="e">
        <f>[3]!Table3235[[#This Row],[Giá đất ở điều chỉnh, bổ sung]]/[3]!Table3235[[#This Row],[Mức giá theo Quyết định 46/2019/ QĐ-UBND]]</f>
        <v>#REF!</v>
      </c>
      <c r="K369" s="21"/>
      <c r="L369" s="23" t="e">
        <f>[3]!Table3235[[#This Row],[Giá đất ở điều chỉnh, bổ sung]]/[3]!Table3235[[#This Row],[Mức giá theo Quyết định 46/2019/ QĐ-UBND]]</f>
        <v>#REF!</v>
      </c>
      <c r="M369" s="24" t="s">
        <v>547</v>
      </c>
      <c r="N369" s="314" t="s">
        <v>548</v>
      </c>
    </row>
    <row r="370" spans="1:18" s="251" customFormat="1" ht="31" x14ac:dyDescent="0.35">
      <c r="A370" s="16">
        <v>3</v>
      </c>
      <c r="B370" s="16">
        <v>3</v>
      </c>
      <c r="C370" s="17" t="s">
        <v>549</v>
      </c>
      <c r="D370" s="18">
        <v>7999.9999999999991</v>
      </c>
      <c r="E370" s="11" t="e">
        <f>[3]!Table3235[[#This Row],[Mức giá theo Quyết định 46/2019/ QĐ-UBND]]*1.1</f>
        <v>#REF!</v>
      </c>
      <c r="F370" s="11" t="e">
        <f>[3]!Table3235[[#This Row],[Mức giá theo Quyết định 46/2019/ QĐ-UBND]]*1.3</f>
        <v>#REF!</v>
      </c>
      <c r="G370" s="19">
        <v>24000</v>
      </c>
      <c r="H370" s="20" t="e">
        <f>ROUND([3]!Table3235[[#This Row],[Mức giá theo Quyết định 46/2019/ QĐ-UBND]]*1.3,-2)</f>
        <v>#REF!</v>
      </c>
      <c r="I370" s="20" t="e">
        <f>ROUND([3]!Table3235[[#This Row],[Giá đất ở điều chỉnh, bổ sung]]*0.7,0)</f>
        <v>#REF!</v>
      </c>
      <c r="J370" s="12" t="e">
        <f>[3]!Table3235[[#This Row],[Giá đất ở điều chỉnh, bổ sung]]/[3]!Table3235[[#This Row],[Mức giá theo Quyết định 46/2019/ QĐ-UBND]]</f>
        <v>#REF!</v>
      </c>
      <c r="K370" s="21"/>
      <c r="L370" s="23" t="e">
        <f>[3]!Table3235[[#This Row],[Giá đất ở điều chỉnh, bổ sung]]/[3]!Table3235[[#This Row],[Mức giá theo Quyết định 46/2019/ QĐ-UBND]]</f>
        <v>#REF!</v>
      </c>
      <c r="M370" s="24"/>
      <c r="N370" s="314"/>
    </row>
    <row r="371" spans="1:18" s="251" customFormat="1" x14ac:dyDescent="0.35">
      <c r="A371" s="16">
        <v>4</v>
      </c>
      <c r="B371" s="16">
        <v>4</v>
      </c>
      <c r="C371" s="17" t="s">
        <v>550</v>
      </c>
      <c r="D371" s="18">
        <v>3000</v>
      </c>
      <c r="E371" s="11" t="e">
        <f>[3]!Table3235[[#This Row],[Mức giá theo Quyết định 46/2019/ QĐ-UBND]]*1.1</f>
        <v>#REF!</v>
      </c>
      <c r="F371" s="11" t="e">
        <f>[3]!Table3235[[#This Row],[Mức giá theo Quyết định 46/2019/ QĐ-UBND]]*1.3</f>
        <v>#REF!</v>
      </c>
      <c r="G371" s="19">
        <v>9000</v>
      </c>
      <c r="H371" s="20" t="e">
        <f>ROUND([3]!Table3235[[#This Row],[Mức giá theo Quyết định 46/2019/ QĐ-UBND]]*1.3,-2)</f>
        <v>#REF!</v>
      </c>
      <c r="I371" s="20" t="e">
        <f>ROUND([3]!Table3235[[#This Row],[Giá đất ở điều chỉnh, bổ sung]]*0.7,0)</f>
        <v>#REF!</v>
      </c>
      <c r="J371" s="12" t="e">
        <f>[3]!Table3235[[#This Row],[Giá đất ở điều chỉnh, bổ sung]]/[3]!Table3235[[#This Row],[Mức giá theo Quyết định 46/2019/ QĐ-UBND]]</f>
        <v>#REF!</v>
      </c>
      <c r="K371" s="21"/>
      <c r="L371" s="23" t="e">
        <f>[3]!Table3235[[#This Row],[Giá đất ở điều chỉnh, bổ sung]]/[3]!Table3235[[#This Row],[Mức giá theo Quyết định 46/2019/ QĐ-UBND]]</f>
        <v>#REF!</v>
      </c>
      <c r="M371" s="24"/>
      <c r="N371" s="314"/>
    </row>
    <row r="372" spans="1:18" s="251" customFormat="1" ht="31" x14ac:dyDescent="0.35">
      <c r="A372" s="16">
        <v>5</v>
      </c>
      <c r="B372" s="16">
        <v>5</v>
      </c>
      <c r="C372" s="17" t="s">
        <v>551</v>
      </c>
      <c r="D372" s="18"/>
      <c r="E372" s="11" t="e">
        <f>[3]!Table3235[[#This Row],[Mức giá theo Quyết định 46/2019/ QĐ-UBND]]*1.1</f>
        <v>#REF!</v>
      </c>
      <c r="F372" s="11"/>
      <c r="G372" s="19"/>
      <c r="H372" s="20"/>
      <c r="I372" s="20"/>
      <c r="J372" s="12"/>
      <c r="K372" s="21"/>
      <c r="L372" s="23"/>
      <c r="M372" s="24"/>
      <c r="N372" s="314"/>
    </row>
    <row r="373" spans="1:18" s="251" customFormat="1" x14ac:dyDescent="0.35">
      <c r="A373" s="16" t="s">
        <v>509</v>
      </c>
      <c r="B373" s="16" t="s">
        <v>509</v>
      </c>
      <c r="C373" s="17" t="s">
        <v>552</v>
      </c>
      <c r="D373" s="18">
        <v>7999.9999999999991</v>
      </c>
      <c r="E373" s="11" t="e">
        <f>[3]!Table3235[[#This Row],[Mức giá theo Quyết định 46/2019/ QĐ-UBND]]*1.1</f>
        <v>#REF!</v>
      </c>
      <c r="F373" s="11" t="e">
        <f>[3]!Table3235[[#This Row],[Mức giá theo Quyết định 46/2019/ QĐ-UBND]]*1.3</f>
        <v>#REF!</v>
      </c>
      <c r="G373" s="19">
        <v>24000</v>
      </c>
      <c r="H373" s="20" t="e">
        <f>ROUND([3]!Table3235[[#This Row],[Mức giá theo Quyết định 46/2019/ QĐ-UBND]]*1.3,-2)</f>
        <v>#REF!</v>
      </c>
      <c r="I373" s="20" t="e">
        <f>ROUND([3]!Table3235[[#This Row],[Giá đất ở điều chỉnh, bổ sung]]*0.7,0)</f>
        <v>#REF!</v>
      </c>
      <c r="J373" s="12" t="e">
        <f>[3]!Table3235[[#This Row],[Giá đất ở điều chỉnh, bổ sung]]/[3]!Table3235[[#This Row],[Mức giá theo Quyết định 46/2019/ QĐ-UBND]]</f>
        <v>#REF!</v>
      </c>
      <c r="K373" s="21"/>
      <c r="L373" s="23" t="e">
        <f>[3]!Table3235[[#This Row],[Giá đất ở điều chỉnh, bổ sung]]/[3]!Table3235[[#This Row],[Mức giá theo Quyết định 46/2019/ QĐ-UBND]]</f>
        <v>#REF!</v>
      </c>
      <c r="M373" s="24"/>
      <c r="N373" s="314"/>
    </row>
    <row r="374" spans="1:18" s="315" customFormat="1" x14ac:dyDescent="0.35">
      <c r="A374" s="16" t="s">
        <v>511</v>
      </c>
      <c r="B374" s="16" t="s">
        <v>511</v>
      </c>
      <c r="C374" s="17" t="s">
        <v>553</v>
      </c>
      <c r="D374" s="18">
        <v>7000</v>
      </c>
      <c r="E374" s="11" t="e">
        <f>[3]!Table3235[[#This Row],[Mức giá theo Quyết định 46/2019/ QĐ-UBND]]*1.1</f>
        <v>#REF!</v>
      </c>
      <c r="F374" s="11" t="e">
        <f>[3]!Table3235[[#This Row],[Mức giá theo Quyết định 46/2019/ QĐ-UBND]]*1.3</f>
        <v>#REF!</v>
      </c>
      <c r="G374" s="19">
        <v>21000</v>
      </c>
      <c r="H374" s="20" t="e">
        <f>ROUND([3]!Table3235[[#This Row],[Mức giá theo Quyết định 46/2019/ QĐ-UBND]]*1.3,-2)</f>
        <v>#REF!</v>
      </c>
      <c r="I374" s="20" t="e">
        <f>ROUND([3]!Table3235[[#This Row],[Giá đất ở điều chỉnh, bổ sung]]*0.7,0)</f>
        <v>#REF!</v>
      </c>
      <c r="J374" s="12" t="e">
        <f>[3]!Table3235[[#This Row],[Giá đất ở điều chỉnh, bổ sung]]/[3]!Table3235[[#This Row],[Mức giá theo Quyết định 46/2019/ QĐ-UBND]]</f>
        <v>#REF!</v>
      </c>
      <c r="K374" s="21"/>
      <c r="L374" s="23" t="e">
        <f>[3]!Table3235[[#This Row],[Giá đất ở điều chỉnh, bổ sung]]/[3]!Table3235[[#This Row],[Mức giá theo Quyết định 46/2019/ QĐ-UBND]]</f>
        <v>#REF!</v>
      </c>
      <c r="M374" s="24"/>
      <c r="N374" s="314"/>
      <c r="R374" s="251"/>
    </row>
    <row r="375" spans="1:18" s="251" customFormat="1" ht="42" x14ac:dyDescent="0.35">
      <c r="A375" s="8" t="s">
        <v>554</v>
      </c>
      <c r="B375" s="8" t="s">
        <v>554</v>
      </c>
      <c r="C375" s="9" t="s">
        <v>555</v>
      </c>
      <c r="D375" s="10"/>
      <c r="E375" s="11" t="e">
        <f>[3]!Table3235[[#This Row],[Mức giá theo Quyết định 46/2019/ QĐ-UBND]]*1.1</f>
        <v>#REF!</v>
      </c>
      <c r="F375" s="11"/>
      <c r="G375" s="19"/>
      <c r="H375" s="20"/>
      <c r="I375" s="20"/>
      <c r="J375" s="12"/>
      <c r="K375" s="21"/>
      <c r="L375" s="23"/>
      <c r="M375" s="26" t="s">
        <v>5561</v>
      </c>
      <c r="N375" s="316" t="s">
        <v>556</v>
      </c>
    </row>
    <row r="376" spans="1:18" ht="42" x14ac:dyDescent="0.35">
      <c r="A376" s="16">
        <v>1</v>
      </c>
      <c r="B376" s="16">
        <v>1</v>
      </c>
      <c r="C376" s="17" t="s">
        <v>557</v>
      </c>
      <c r="D376" s="18">
        <v>18000</v>
      </c>
      <c r="E376" s="11" t="e">
        <f>[3]!Table3235[[#This Row],[Mức giá theo Quyết định 46/2019/ QĐ-UBND]]*1.1</f>
        <v>#REF!</v>
      </c>
      <c r="F376" s="11" t="e">
        <f>[3]!Table3235[[#This Row],[Mức giá theo Quyết định 46/2019/ QĐ-UBND]]*1.3</f>
        <v>#REF!</v>
      </c>
      <c r="G376" s="19">
        <v>108000</v>
      </c>
      <c r="H376" s="20" t="e">
        <f>ROUND([3]!Table3235[[#This Row],[Mức giá theo Quyết định 46/2019/ QĐ-UBND]]*1.3,-2)</f>
        <v>#REF!</v>
      </c>
      <c r="I376" s="20" t="e">
        <f>ROUND([3]!Table3235[[#This Row],[Giá đất ở điều chỉnh, bổ sung]]*0.7,0)</f>
        <v>#REF!</v>
      </c>
      <c r="J376" s="12" t="e">
        <f>[3]!Table3235[[#This Row],[Giá đất ở điều chỉnh, bổ sung]]/[3]!Table3235[[#This Row],[Mức giá theo Quyết định 46/2019/ QĐ-UBND]]</f>
        <v>#REF!</v>
      </c>
      <c r="K376" s="21"/>
      <c r="L376" s="23" t="e">
        <f>[3]!Table3235[[#This Row],[Giá đất ở điều chỉnh, bổ sung]]/[3]!Table3235[[#This Row],[Mức giá theo Quyết định 46/2019/ QĐ-UBND]]</f>
        <v>#REF!</v>
      </c>
      <c r="M376" s="24" t="s">
        <v>558</v>
      </c>
      <c r="N376" s="314" t="s">
        <v>559</v>
      </c>
    </row>
    <row r="377" spans="1:18" s="251" customFormat="1" ht="31" x14ac:dyDescent="0.35">
      <c r="A377" s="33"/>
      <c r="B377" s="33">
        <v>2</v>
      </c>
      <c r="C377" s="17" t="s">
        <v>560</v>
      </c>
      <c r="D377" s="18"/>
      <c r="E377" s="11" t="e">
        <f>[3]!Table3235[[#This Row],[Mức giá theo Quyết định 46/2019/ QĐ-UBND]]*1.1</f>
        <v>#REF!</v>
      </c>
      <c r="F377" s="11" t="e">
        <f>[3]!Table3235[[#This Row],[Mức giá theo Quyết định 46/2019/ QĐ-UBND]]*1.3</f>
        <v>#REF!</v>
      </c>
      <c r="G377" s="68">
        <v>50000</v>
      </c>
      <c r="H377" s="20">
        <v>18000</v>
      </c>
      <c r="I377" s="20" t="e">
        <f>ROUND([3]!Table3235[[#This Row],[Giá đất ở điều chỉnh, bổ sung]]*0.7,0)</f>
        <v>#REF!</v>
      </c>
      <c r="J377" s="12" t="e">
        <f>[3]!Table3235[[#This Row],[Giá đất ở điều chỉnh, bổ sung]]/[3]!Table3235[[#This Row],[Mức giá theo Quyết định 46/2019/ QĐ-UBND]]</f>
        <v>#REF!</v>
      </c>
      <c r="K377" s="21"/>
      <c r="L377" s="54"/>
      <c r="M377" s="69"/>
      <c r="N377" s="323" t="s">
        <v>561</v>
      </c>
      <c r="R377" s="315"/>
    </row>
    <row r="378" spans="1:18" ht="42" x14ac:dyDescent="0.35">
      <c r="A378" s="16"/>
      <c r="B378" s="16">
        <v>3</v>
      </c>
      <c r="C378" s="52" t="s">
        <v>562</v>
      </c>
      <c r="D378" s="53"/>
      <c r="E378" s="11" t="e">
        <f>[3]!Table3235[[#This Row],[Mức giá theo Quyết định 46/2019/ QĐ-UBND]]*1.1</f>
        <v>#REF!</v>
      </c>
      <c r="F378" s="11"/>
      <c r="G378" s="19">
        <v>40000</v>
      </c>
      <c r="H378" s="20">
        <v>11000</v>
      </c>
      <c r="I378" s="20" t="e">
        <f>ROUND([3]!Table3235[[#This Row],[Giá đất ở điều chỉnh, bổ sung]]*0.7,0)</f>
        <v>#REF!</v>
      </c>
      <c r="J378" s="12" t="e">
        <f>[3]!Table3235[[#This Row],[Giá đất ở điều chỉnh, bổ sung]]/[3]!Table3235[[#This Row],[Mức giá theo Quyết định 46/2019/ QĐ-UBND]]</f>
        <v>#REF!</v>
      </c>
      <c r="K378" s="21"/>
      <c r="L378" s="23"/>
      <c r="M378" s="24" t="s">
        <v>5361</v>
      </c>
      <c r="N378" s="314" t="s">
        <v>563</v>
      </c>
    </row>
    <row r="379" spans="1:18" ht="31" x14ac:dyDescent="0.35">
      <c r="A379" s="33"/>
      <c r="B379" s="33">
        <v>4</v>
      </c>
      <c r="C379" s="17" t="s">
        <v>564</v>
      </c>
      <c r="D379" s="18"/>
      <c r="E379" s="11" t="e">
        <f>[3]!Table3235[[#This Row],[Mức giá theo Quyết định 46/2019/ QĐ-UBND]]*1.1</f>
        <v>#REF!</v>
      </c>
      <c r="F379" s="11"/>
      <c r="G379" s="68">
        <v>40000</v>
      </c>
      <c r="H379" s="20">
        <v>8000</v>
      </c>
      <c r="I379" s="20" t="e">
        <f>ROUND([3]!Table3235[[#This Row],[Giá đất ở điều chỉnh, bổ sung]]*0.7,0)</f>
        <v>#REF!</v>
      </c>
      <c r="J379" s="12" t="e">
        <f>[3]!Table3235[[#This Row],[Giá đất ở điều chỉnh, bổ sung]]/[3]!Table3235[[#This Row],[Mức giá theo Quyết định 46/2019/ QĐ-UBND]]</f>
        <v>#REF!</v>
      </c>
      <c r="K379" s="21"/>
      <c r="L379" s="54"/>
      <c r="M379" s="51"/>
      <c r="N379" s="321" t="s">
        <v>565</v>
      </c>
    </row>
    <row r="380" spans="1:18" ht="31" x14ac:dyDescent="0.35">
      <c r="A380" s="33"/>
      <c r="B380" s="33">
        <v>5</v>
      </c>
      <c r="C380" s="17" t="s">
        <v>566</v>
      </c>
      <c r="D380" s="18"/>
      <c r="E380" s="11" t="e">
        <f>[3]!Table3235[[#This Row],[Mức giá theo Quyết định 46/2019/ QĐ-UBND]]*1.1</f>
        <v>#REF!</v>
      </c>
      <c r="F380" s="11"/>
      <c r="G380" s="68">
        <v>12000</v>
      </c>
      <c r="H380" s="20">
        <v>7000</v>
      </c>
      <c r="I380" s="20" t="e">
        <f>ROUND([3]!Table3235[[#This Row],[Giá đất ở điều chỉnh, bổ sung]]*0.7,0)</f>
        <v>#REF!</v>
      </c>
      <c r="J380" s="12" t="e">
        <f>[3]!Table3235[[#This Row],[Giá đất ở điều chỉnh, bổ sung]]/[3]!Table3235[[#This Row],[Mức giá theo Quyết định 46/2019/ QĐ-UBND]]</f>
        <v>#REF!</v>
      </c>
      <c r="K380" s="21"/>
      <c r="L380" s="54"/>
      <c r="M380" s="51"/>
      <c r="N380" s="321" t="s">
        <v>567</v>
      </c>
    </row>
    <row r="381" spans="1:18" s="251" customFormat="1" x14ac:dyDescent="0.35">
      <c r="A381" s="70"/>
      <c r="B381" s="70">
        <v>6</v>
      </c>
      <c r="C381" s="71" t="s">
        <v>568</v>
      </c>
      <c r="D381" s="72"/>
      <c r="E381" s="11" t="e">
        <f>[3]!Table3235[[#This Row],[Mức giá theo Quyết định 46/2019/ QĐ-UBND]]*1.1</f>
        <v>#REF!</v>
      </c>
      <c r="F381" s="11"/>
      <c r="G381" s="73">
        <v>12000</v>
      </c>
      <c r="H381" s="20">
        <v>6000</v>
      </c>
      <c r="I381" s="20" t="e">
        <f>ROUND([3]!Table3235[[#This Row],[Giá đất ở điều chỉnh, bổ sung]]*0.7,0)</f>
        <v>#REF!</v>
      </c>
      <c r="J381" s="12" t="e">
        <f>[3]!Table3235[[#This Row],[Giá đất ở điều chỉnh, bổ sung]]/[3]!Table3235[[#This Row],[Mức giá theo Quyết định 46/2019/ QĐ-UBND]]</f>
        <v>#REF!</v>
      </c>
      <c r="K381" s="21"/>
      <c r="L381" s="74"/>
      <c r="M381" s="75"/>
      <c r="N381" s="324" t="s">
        <v>569</v>
      </c>
    </row>
    <row r="382" spans="1:18" s="251" customFormat="1" x14ac:dyDescent="0.35">
      <c r="A382" s="16"/>
      <c r="B382" s="16"/>
      <c r="C382" s="9" t="s">
        <v>16</v>
      </c>
      <c r="D382" s="10"/>
      <c r="E382" s="11" t="e">
        <f>[3]!Table3235[[#This Row],[Mức giá theo Quyết định 46/2019/ QĐ-UBND]]*1.1</f>
        <v>#REF!</v>
      </c>
      <c r="F382" s="11"/>
      <c r="G382" s="19"/>
      <c r="H382" s="20"/>
      <c r="I382" s="20"/>
      <c r="J382" s="12"/>
      <c r="K382" s="21"/>
      <c r="L382" s="23"/>
      <c r="M382" s="24"/>
      <c r="N382" s="314"/>
    </row>
    <row r="383" spans="1:18" s="251" customFormat="1" ht="31" x14ac:dyDescent="0.35">
      <c r="A383" s="16">
        <v>1</v>
      </c>
      <c r="B383" s="16">
        <v>1</v>
      </c>
      <c r="C383" s="17" t="s">
        <v>570</v>
      </c>
      <c r="D383" s="18">
        <v>7000</v>
      </c>
      <c r="E383" s="11" t="e">
        <f>[3]!Table3235[[#This Row],[Mức giá theo Quyết định 46/2019/ QĐ-UBND]]*1.1</f>
        <v>#REF!</v>
      </c>
      <c r="F383" s="11" t="e">
        <f>[3]!Table3235[[#This Row],[Mức giá theo Quyết định 46/2019/ QĐ-UBND]]*1.3</f>
        <v>#REF!</v>
      </c>
      <c r="G383" s="19">
        <v>35000</v>
      </c>
      <c r="H383" s="20" t="e">
        <f>ROUND([3]!Table3235[[#This Row],[Mức giá theo Quyết định 46/2019/ QĐ-UBND]]*1.3,-2)</f>
        <v>#REF!</v>
      </c>
      <c r="I383" s="20" t="e">
        <f>ROUND([3]!Table3235[[#This Row],[Giá đất ở điều chỉnh, bổ sung]]*0.7,0)</f>
        <v>#REF!</v>
      </c>
      <c r="J383" s="12" t="e">
        <f>[3]!Table3235[[#This Row],[Giá đất ở điều chỉnh, bổ sung]]/[3]!Table3235[[#This Row],[Mức giá theo Quyết định 46/2019/ QĐ-UBND]]</f>
        <v>#REF!</v>
      </c>
      <c r="K383" s="21"/>
      <c r="L383" s="23" t="e">
        <f>[3]!Table3235[[#This Row],[Giá đất ở điều chỉnh, bổ sung]]/[3]!Table3235[[#This Row],[Mức giá theo Quyết định 46/2019/ QĐ-UBND]]</f>
        <v>#REF!</v>
      </c>
      <c r="M383" s="24" t="s">
        <v>5558</v>
      </c>
      <c r="N383" s="314" t="s">
        <v>5555</v>
      </c>
      <c r="O383" s="251" t="s">
        <v>571</v>
      </c>
    </row>
    <row r="384" spans="1:18" s="251" customFormat="1" ht="31" x14ac:dyDescent="0.35">
      <c r="A384" s="16">
        <v>2</v>
      </c>
      <c r="B384" s="16">
        <v>2</v>
      </c>
      <c r="C384" s="17" t="s">
        <v>572</v>
      </c>
      <c r="D384" s="18">
        <v>6000</v>
      </c>
      <c r="E384" s="11" t="e">
        <f>[3]!Table3235[[#This Row],[Mức giá theo Quyết định 46/2019/ QĐ-UBND]]*1.1</f>
        <v>#REF!</v>
      </c>
      <c r="F384" s="11" t="e">
        <f>[3]!Table3235[[#This Row],[Mức giá theo Quyết định 46/2019/ QĐ-UBND]]*1.3</f>
        <v>#REF!</v>
      </c>
      <c r="G384" s="19">
        <v>30000</v>
      </c>
      <c r="H384" s="20" t="e">
        <f>ROUND([3]!Table3235[[#This Row],[Mức giá theo Quyết định 46/2019/ QĐ-UBND]]*1.3,-2)</f>
        <v>#REF!</v>
      </c>
      <c r="I384" s="20" t="e">
        <f>ROUND([3]!Table3235[[#This Row],[Giá đất ở điều chỉnh, bổ sung]]*0.7,0)</f>
        <v>#REF!</v>
      </c>
      <c r="J384" s="12" t="e">
        <f>[3]!Table3235[[#This Row],[Giá đất ở điều chỉnh, bổ sung]]/[3]!Table3235[[#This Row],[Mức giá theo Quyết định 46/2019/ QĐ-UBND]]</f>
        <v>#REF!</v>
      </c>
      <c r="K384" s="21"/>
      <c r="L384" s="23" t="e">
        <f>[3]!Table3235[[#This Row],[Giá đất ở điều chỉnh, bổ sung]]/[3]!Table3235[[#This Row],[Mức giá theo Quyết định 46/2019/ QĐ-UBND]]</f>
        <v>#REF!</v>
      </c>
      <c r="M384" s="24" t="s">
        <v>5559</v>
      </c>
      <c r="N384" s="314" t="s">
        <v>5556</v>
      </c>
    </row>
    <row r="385" spans="1:18" s="251" customFormat="1" ht="31" x14ac:dyDescent="0.35">
      <c r="A385" s="16">
        <v>3</v>
      </c>
      <c r="B385" s="16">
        <v>3</v>
      </c>
      <c r="C385" s="17" t="s">
        <v>573</v>
      </c>
      <c r="D385" s="18">
        <v>5000</v>
      </c>
      <c r="E385" s="11" t="e">
        <f>[3]!Table3235[[#This Row],[Mức giá theo Quyết định 46/2019/ QĐ-UBND]]*1.1</f>
        <v>#REF!</v>
      </c>
      <c r="F385" s="11" t="e">
        <f>[3]!Table3235[[#This Row],[Mức giá theo Quyết định 46/2019/ QĐ-UBND]]*1.3</f>
        <v>#REF!</v>
      </c>
      <c r="G385" s="19">
        <v>25000</v>
      </c>
      <c r="H385" s="20" t="e">
        <f>ROUND([3]!Table3235[[#This Row],[Mức giá theo Quyết định 46/2019/ QĐ-UBND]]*1.35,-2)</f>
        <v>#REF!</v>
      </c>
      <c r="I385" s="20" t="e">
        <f>ROUND([3]!Table3235[[#This Row],[Giá đất ở điều chỉnh, bổ sung]]*0.7,0)</f>
        <v>#REF!</v>
      </c>
      <c r="J385" s="12" t="e">
        <f>[3]!Table3235[[#This Row],[Giá đất ở điều chỉnh, bổ sung]]/[3]!Table3235[[#This Row],[Mức giá theo Quyết định 46/2019/ QĐ-UBND]]</f>
        <v>#REF!</v>
      </c>
      <c r="K385" s="31" t="s">
        <v>91</v>
      </c>
      <c r="L385" s="32" t="e">
        <f>[3]!Table3235[[#This Row],[Giá đất ở điều chỉnh, bổ sung]]/[3]!Table3235[[#This Row],[Mức giá theo Quyết định 46/2019/ QĐ-UBND]]</f>
        <v>#REF!</v>
      </c>
      <c r="M385" s="24" t="s">
        <v>5560</v>
      </c>
      <c r="N385" s="314" t="s">
        <v>5557</v>
      </c>
      <c r="R385" s="315"/>
    </row>
    <row r="386" spans="1:18" s="251" customFormat="1" ht="31" x14ac:dyDescent="0.35">
      <c r="A386" s="16">
        <v>4</v>
      </c>
      <c r="B386" s="16">
        <v>4</v>
      </c>
      <c r="C386" s="52" t="s">
        <v>574</v>
      </c>
      <c r="D386" s="53"/>
      <c r="E386" s="11" t="e">
        <f>[3]!Table3235[[#This Row],[Mức giá theo Quyết định 46/2019/ QĐ-UBND]]*1.1</f>
        <v>#REF!</v>
      </c>
      <c r="F386" s="11"/>
      <c r="G386" s="19"/>
      <c r="H386" s="20"/>
      <c r="I386" s="20"/>
      <c r="J386" s="12"/>
      <c r="K386" s="21"/>
      <c r="L386" s="23"/>
      <c r="M386" s="24" t="s">
        <v>575</v>
      </c>
      <c r="N386" s="314" t="s">
        <v>575</v>
      </c>
      <c r="R386" s="315"/>
    </row>
    <row r="387" spans="1:18" s="251" customFormat="1" x14ac:dyDescent="0.35">
      <c r="A387" s="16" t="s">
        <v>31</v>
      </c>
      <c r="B387" s="16" t="s">
        <v>31</v>
      </c>
      <c r="C387" s="52" t="s">
        <v>576</v>
      </c>
      <c r="D387" s="53">
        <v>6000</v>
      </c>
      <c r="E387" s="11" t="e">
        <f>[3]!Table3235[[#This Row],[Mức giá theo Quyết định 46/2019/ QĐ-UBND]]*1.1</f>
        <v>#REF!</v>
      </c>
      <c r="F387" s="11" t="e">
        <f>[3]!Table3235[[#This Row],[Mức giá theo Quyết định 46/2019/ QĐ-UBND]]*1.3</f>
        <v>#REF!</v>
      </c>
      <c r="G387" s="19">
        <v>24000</v>
      </c>
      <c r="H387" s="20" t="e">
        <f>ROUND([3]!Table3235[[#This Row],[Mức giá theo Quyết định 46/2019/ QĐ-UBND]]*1.3,-2)</f>
        <v>#REF!</v>
      </c>
      <c r="I387" s="20" t="e">
        <f>ROUND([3]!Table3235[[#This Row],[Giá đất ở điều chỉnh, bổ sung]]*0.7,0)</f>
        <v>#REF!</v>
      </c>
      <c r="J387" s="12" t="e">
        <f>[3]!Table3235[[#This Row],[Giá đất ở điều chỉnh, bổ sung]]/[3]!Table3235[[#This Row],[Mức giá theo Quyết định 46/2019/ QĐ-UBND]]</f>
        <v>#REF!</v>
      </c>
      <c r="K387" s="21"/>
      <c r="L387" s="23" t="e">
        <f>[3]!Table3235[[#This Row],[Giá đất ở điều chỉnh, bổ sung]]/[3]!Table3235[[#This Row],[Mức giá theo Quyết định 46/2019/ QĐ-UBND]]</f>
        <v>#REF!</v>
      </c>
      <c r="M387" s="24"/>
      <c r="N387" s="314"/>
      <c r="R387" s="315"/>
    </row>
    <row r="388" spans="1:18" s="251" customFormat="1" x14ac:dyDescent="0.35">
      <c r="A388" s="16" t="s">
        <v>34</v>
      </c>
      <c r="B388" s="16" t="s">
        <v>34</v>
      </c>
      <c r="C388" s="52" t="s">
        <v>577</v>
      </c>
      <c r="D388" s="53">
        <v>5000</v>
      </c>
      <c r="E388" s="11" t="e">
        <f>[3]!Table3235[[#This Row],[Mức giá theo Quyết định 46/2019/ QĐ-UBND]]*1.1</f>
        <v>#REF!</v>
      </c>
      <c r="F388" s="11" t="e">
        <f>[3]!Table3235[[#This Row],[Mức giá theo Quyết định 46/2019/ QĐ-UBND]]*1.3</f>
        <v>#REF!</v>
      </c>
      <c r="G388" s="19">
        <v>20000</v>
      </c>
      <c r="H388" s="20" t="e">
        <f>ROUND([3]!Table3235[[#This Row],[Mức giá theo Quyết định 46/2019/ QĐ-UBND]]*1.3,-2)</f>
        <v>#REF!</v>
      </c>
      <c r="I388" s="20" t="e">
        <f>ROUND([3]!Table3235[[#This Row],[Giá đất ở điều chỉnh, bổ sung]]*0.7,0)</f>
        <v>#REF!</v>
      </c>
      <c r="J388" s="12" t="e">
        <f>[3]!Table3235[[#This Row],[Giá đất ở điều chỉnh, bổ sung]]/[3]!Table3235[[#This Row],[Mức giá theo Quyết định 46/2019/ QĐ-UBND]]</f>
        <v>#REF!</v>
      </c>
      <c r="K388" s="21"/>
      <c r="L388" s="23" t="e">
        <f>[3]!Table3235[[#This Row],[Giá đất ở điều chỉnh, bổ sung]]/[3]!Table3235[[#This Row],[Mức giá theo Quyết định 46/2019/ QĐ-UBND]]</f>
        <v>#REF!</v>
      </c>
      <c r="M388" s="24"/>
      <c r="N388" s="314"/>
      <c r="R388" s="315"/>
    </row>
    <row r="389" spans="1:18" s="251" customFormat="1" ht="42" x14ac:dyDescent="0.35">
      <c r="A389" s="16" t="s">
        <v>578</v>
      </c>
      <c r="B389" s="16">
        <v>5</v>
      </c>
      <c r="C389" s="52" t="s">
        <v>579</v>
      </c>
      <c r="D389" s="53">
        <v>3000</v>
      </c>
      <c r="E389" s="11" t="e">
        <f>[3]!Table3235[[#This Row],[Mức giá theo Quyết định 46/2019/ QĐ-UBND]]*1.1</f>
        <v>#REF!</v>
      </c>
      <c r="F389" s="11" t="e">
        <f>[3]!Table3235[[#This Row],[Mức giá theo Quyết định 46/2019/ QĐ-UBND]]*1.3</f>
        <v>#REF!</v>
      </c>
      <c r="G389" s="19">
        <v>12000</v>
      </c>
      <c r="H389" s="20" t="e">
        <f>ROUND([3]!Table3235[[#This Row],[Mức giá theo Quyết định 46/2019/ QĐ-UBND]]*1.3,-2)</f>
        <v>#REF!</v>
      </c>
      <c r="I389" s="20" t="e">
        <f>ROUND([3]!Table3235[[#This Row],[Giá đất ở điều chỉnh, bổ sung]]*0.7,0)</f>
        <v>#REF!</v>
      </c>
      <c r="J389" s="12" t="e">
        <f>[3]!Table3235[[#This Row],[Giá đất ở điều chỉnh, bổ sung]]/[3]!Table3235[[#This Row],[Mức giá theo Quyết định 46/2019/ QĐ-UBND]]</f>
        <v>#REF!</v>
      </c>
      <c r="K389" s="21"/>
      <c r="L389" s="23" t="e">
        <f>[3]!Table3235[[#This Row],[Giá đất ở điều chỉnh, bổ sung]]/[3]!Table3235[[#This Row],[Mức giá theo Quyết định 46/2019/ QĐ-UBND]]</f>
        <v>#REF!</v>
      </c>
      <c r="M389" s="24" t="s">
        <v>5362</v>
      </c>
      <c r="N389" s="314" t="s">
        <v>580</v>
      </c>
    </row>
    <row r="390" spans="1:18" s="251" customFormat="1" ht="70" x14ac:dyDescent="0.35">
      <c r="A390" s="16">
        <v>20</v>
      </c>
      <c r="B390" s="16">
        <v>6</v>
      </c>
      <c r="C390" s="52" t="s">
        <v>5542</v>
      </c>
      <c r="D390" s="53">
        <v>999.99999999999989</v>
      </c>
      <c r="E390" s="11" t="e">
        <f>[3]!Table3235[[#This Row],[Mức giá theo Quyết định 46/2019/ QĐ-UBND]]*1.1</f>
        <v>#REF!</v>
      </c>
      <c r="F390" s="11" t="e">
        <f>[3]!Table3235[[#This Row],[Mức giá theo Quyết định 46/2019/ QĐ-UBND]]*1.3</f>
        <v>#REF!</v>
      </c>
      <c r="G390" s="19">
        <v>4000</v>
      </c>
      <c r="H390" s="20" t="e">
        <f>ROUND([3]!Table3235[[#This Row],[Mức giá theo Quyết định 46/2019/ QĐ-UBND]]*1.3,-2)</f>
        <v>#REF!</v>
      </c>
      <c r="I390" s="20" t="e">
        <f>ROUND([3]!Table3235[[#This Row],[Giá đất ở điều chỉnh, bổ sung]]*0.7,0)</f>
        <v>#REF!</v>
      </c>
      <c r="J390" s="12" t="e">
        <f>[3]!Table3235[[#This Row],[Giá đất ở điều chỉnh, bổ sung]]/[3]!Table3235[[#This Row],[Mức giá theo Quyết định 46/2019/ QĐ-UBND]]</f>
        <v>#REF!</v>
      </c>
      <c r="K390" s="21"/>
      <c r="L390" s="23" t="e">
        <f>[3]!Table3235[[#This Row],[Giá đất ở điều chỉnh, bổ sung]]/[3]!Table3235[[#This Row],[Mức giá theo Quyết định 46/2019/ QĐ-UBND]]</f>
        <v>#REF!</v>
      </c>
      <c r="M390" s="24" t="s">
        <v>5554</v>
      </c>
      <c r="N390" s="314" t="s">
        <v>581</v>
      </c>
    </row>
    <row r="391" spans="1:18" s="315" customFormat="1" ht="70" x14ac:dyDescent="0.35">
      <c r="A391" s="16">
        <v>21</v>
      </c>
      <c r="B391" s="16">
        <v>7</v>
      </c>
      <c r="C391" s="52" t="s">
        <v>5377</v>
      </c>
      <c r="D391" s="53">
        <v>1300</v>
      </c>
      <c r="E391" s="11" t="e">
        <f>[3]!Table3235[[#This Row],[Mức giá theo Quyết định 46/2019/ QĐ-UBND]]*1.1</f>
        <v>#REF!</v>
      </c>
      <c r="F391" s="11" t="e">
        <f>[3]!Table3235[[#This Row],[Mức giá theo Quyết định 46/2019/ QĐ-UBND]]*1.3</f>
        <v>#REF!</v>
      </c>
      <c r="G391" s="19">
        <v>5200</v>
      </c>
      <c r="H391" s="20" t="e">
        <f>ROUND([3]!Table3235[[#This Row],[Mức giá theo Quyết định 46/2019/ QĐ-UBND]]*1.3,-2)</f>
        <v>#REF!</v>
      </c>
      <c r="I391" s="20" t="e">
        <f>ROUND([3]!Table3235[[#This Row],[Giá đất ở điều chỉnh, bổ sung]]*0.7,0)</f>
        <v>#REF!</v>
      </c>
      <c r="J391" s="12" t="e">
        <f>[3]!Table3235[[#This Row],[Giá đất ở điều chỉnh, bổ sung]]/[3]!Table3235[[#This Row],[Mức giá theo Quyết định 46/2019/ QĐ-UBND]]</f>
        <v>#REF!</v>
      </c>
      <c r="K391" s="21"/>
      <c r="L391" s="23" t="e">
        <f>[3]!Table3235[[#This Row],[Giá đất ở điều chỉnh, bổ sung]]/[3]!Table3235[[#This Row],[Mức giá theo Quyết định 46/2019/ QĐ-UBND]]</f>
        <v>#REF!</v>
      </c>
      <c r="M391" s="24" t="s">
        <v>5378</v>
      </c>
      <c r="N391" s="314" t="s">
        <v>5543</v>
      </c>
      <c r="R391" s="251"/>
    </row>
    <row r="392" spans="1:18" s="251" customFormat="1" ht="45" x14ac:dyDescent="0.35">
      <c r="A392" s="8" t="s">
        <v>582</v>
      </c>
      <c r="B392" s="8" t="s">
        <v>582</v>
      </c>
      <c r="C392" s="9" t="s">
        <v>583</v>
      </c>
      <c r="D392" s="10"/>
      <c r="E392" s="11" t="e">
        <f>[3]!Table3235[[#This Row],[Mức giá theo Quyết định 46/2019/ QĐ-UBND]]*1.1</f>
        <v>#REF!</v>
      </c>
      <c r="F392" s="11"/>
      <c r="G392" s="19"/>
      <c r="H392" s="20"/>
      <c r="I392" s="20"/>
      <c r="J392" s="12"/>
      <c r="K392" s="21"/>
      <c r="L392" s="23"/>
      <c r="M392" s="26"/>
      <c r="N392" s="316"/>
    </row>
    <row r="393" spans="1:18" s="251" customFormat="1" ht="31" x14ac:dyDescent="0.35">
      <c r="A393" s="16">
        <v>1</v>
      </c>
      <c r="B393" s="16">
        <v>1</v>
      </c>
      <c r="C393" s="17" t="s">
        <v>584</v>
      </c>
      <c r="D393" s="18">
        <v>10000</v>
      </c>
      <c r="E393" s="11" t="e">
        <f>[3]!Table3235[[#This Row],[Mức giá theo Quyết định 46/2019/ QĐ-UBND]]*1.1</f>
        <v>#REF!</v>
      </c>
      <c r="F393" s="11" t="e">
        <f>[3]!Table3235[[#This Row],[Mức giá theo Quyết định 46/2019/ QĐ-UBND]]*1.3</f>
        <v>#REF!</v>
      </c>
      <c r="G393" s="19">
        <v>30000</v>
      </c>
      <c r="H393" s="20" t="e">
        <f>ROUND([3]!Table3235[[#This Row],[Mức giá theo Quyết định 46/2019/ QĐ-UBND]]*1.35,-2)</f>
        <v>#REF!</v>
      </c>
      <c r="I393" s="20" t="e">
        <f>ROUND([3]!Table3235[[#This Row],[Giá đất ở điều chỉnh, bổ sung]]*0.7,0)</f>
        <v>#REF!</v>
      </c>
      <c r="J393" s="12" t="e">
        <f>[3]!Table3235[[#This Row],[Giá đất ở điều chỉnh, bổ sung]]/[3]!Table3235[[#This Row],[Mức giá theo Quyết định 46/2019/ QĐ-UBND]]</f>
        <v>#REF!</v>
      </c>
      <c r="K393" s="31" t="s">
        <v>91</v>
      </c>
      <c r="L393" s="32" t="e">
        <f>[3]!Table3235[[#This Row],[Giá đất ở điều chỉnh, bổ sung]]/[3]!Table3235[[#This Row],[Mức giá theo Quyết định 46/2019/ QĐ-UBND]]</f>
        <v>#REF!</v>
      </c>
      <c r="M393" s="24"/>
      <c r="N393" s="314"/>
    </row>
    <row r="394" spans="1:18" s="251" customFormat="1" ht="31" x14ac:dyDescent="0.35">
      <c r="A394" s="16">
        <v>2</v>
      </c>
      <c r="B394" s="16">
        <v>2</v>
      </c>
      <c r="C394" s="17" t="s">
        <v>585</v>
      </c>
      <c r="D394" s="18">
        <v>7000</v>
      </c>
      <c r="E394" s="11" t="e">
        <f>[3]!Table3235[[#This Row],[Mức giá theo Quyết định 46/2019/ QĐ-UBND]]*1.1</f>
        <v>#REF!</v>
      </c>
      <c r="F394" s="11" t="e">
        <f>[3]!Table3235[[#This Row],[Mức giá theo Quyết định 46/2019/ QĐ-UBND]]*1.3</f>
        <v>#REF!</v>
      </c>
      <c r="G394" s="19">
        <v>21000</v>
      </c>
      <c r="H394" s="20" t="e">
        <f>ROUND([3]!Table3235[[#This Row],[Mức giá theo Quyết định 46/2019/ QĐ-UBND]]*1.3,-2)</f>
        <v>#REF!</v>
      </c>
      <c r="I394" s="20" t="e">
        <f>ROUND([3]!Table3235[[#This Row],[Giá đất ở điều chỉnh, bổ sung]]*0.7,0)</f>
        <v>#REF!</v>
      </c>
      <c r="J394" s="12" t="e">
        <f>[3]!Table3235[[#This Row],[Giá đất ở điều chỉnh, bổ sung]]/[3]!Table3235[[#This Row],[Mức giá theo Quyết định 46/2019/ QĐ-UBND]]</f>
        <v>#REF!</v>
      </c>
      <c r="K394" s="21"/>
      <c r="L394" s="23" t="e">
        <f>[3]!Table3235[[#This Row],[Giá đất ở điều chỉnh, bổ sung]]/[3]!Table3235[[#This Row],[Mức giá theo Quyết định 46/2019/ QĐ-UBND]]</f>
        <v>#REF!</v>
      </c>
      <c r="M394" s="24"/>
      <c r="N394" s="314"/>
    </row>
    <row r="395" spans="1:18" s="251" customFormat="1" ht="31" x14ac:dyDescent="0.35">
      <c r="A395" s="16">
        <v>3</v>
      </c>
      <c r="B395" s="16">
        <v>3</v>
      </c>
      <c r="C395" s="17" t="s">
        <v>586</v>
      </c>
      <c r="D395" s="18">
        <v>5000</v>
      </c>
      <c r="E395" s="11" t="e">
        <f>[3]!Table3235[[#This Row],[Mức giá theo Quyết định 46/2019/ QĐ-UBND]]*1.1</f>
        <v>#REF!</v>
      </c>
      <c r="F395" s="11" t="e">
        <f>[3]!Table3235[[#This Row],[Mức giá theo Quyết định 46/2019/ QĐ-UBND]]*1.3</f>
        <v>#REF!</v>
      </c>
      <c r="G395" s="19">
        <v>15000</v>
      </c>
      <c r="H395" s="20" t="e">
        <f>ROUND([3]!Table3235[[#This Row],[Mức giá theo Quyết định 46/2019/ QĐ-UBND]]*1.3,-2)</f>
        <v>#REF!</v>
      </c>
      <c r="I395" s="20" t="e">
        <f>ROUND([3]!Table3235[[#This Row],[Giá đất ở điều chỉnh, bổ sung]]*0.7,0)</f>
        <v>#REF!</v>
      </c>
      <c r="J395" s="12" t="e">
        <f>[3]!Table3235[[#This Row],[Giá đất ở điều chỉnh, bổ sung]]/[3]!Table3235[[#This Row],[Mức giá theo Quyết định 46/2019/ QĐ-UBND]]</f>
        <v>#REF!</v>
      </c>
      <c r="K395" s="21"/>
      <c r="L395" s="23" t="e">
        <f>[3]!Table3235[[#This Row],[Giá đất ở điều chỉnh, bổ sung]]/[3]!Table3235[[#This Row],[Mức giá theo Quyết định 46/2019/ QĐ-UBND]]</f>
        <v>#REF!</v>
      </c>
      <c r="M395" s="24"/>
      <c r="N395" s="314"/>
    </row>
    <row r="396" spans="1:18" s="251" customFormat="1" x14ac:dyDescent="0.35">
      <c r="A396" s="16"/>
      <c r="B396" s="16"/>
      <c r="C396" s="9" t="s">
        <v>16</v>
      </c>
      <c r="D396" s="10"/>
      <c r="E396" s="11" t="e">
        <f>[3]!Table3235[[#This Row],[Mức giá theo Quyết định 46/2019/ QĐ-UBND]]*1.1</f>
        <v>#REF!</v>
      </c>
      <c r="F396" s="11"/>
      <c r="G396" s="19"/>
      <c r="H396" s="20"/>
      <c r="I396" s="20"/>
      <c r="J396" s="12"/>
      <c r="K396" s="21"/>
      <c r="L396" s="23"/>
      <c r="M396" s="24"/>
      <c r="N396" s="314"/>
    </row>
    <row r="397" spans="1:18" s="251" customFormat="1" ht="28" x14ac:dyDescent="0.35">
      <c r="A397" s="16">
        <v>1</v>
      </c>
      <c r="B397" s="16">
        <v>1</v>
      </c>
      <c r="C397" s="17" t="s">
        <v>587</v>
      </c>
      <c r="D397" s="18">
        <v>5400</v>
      </c>
      <c r="E397" s="11" t="e">
        <f>[3]!Table3235[[#This Row],[Mức giá theo Quyết định 46/2019/ QĐ-UBND]]*1.1</f>
        <v>#REF!</v>
      </c>
      <c r="F397" s="11" t="e">
        <f>[3]!Table3235[[#This Row],[Mức giá theo Quyết định 46/2019/ QĐ-UBND]]*1.3</f>
        <v>#REF!</v>
      </c>
      <c r="G397" s="19">
        <v>16200</v>
      </c>
      <c r="H397" s="20" t="e">
        <f>ROUND([3]!Table3235[[#This Row],[Mức giá theo Quyết định 46/2019/ QĐ-UBND]]*1.3,-2)</f>
        <v>#REF!</v>
      </c>
      <c r="I397" s="20" t="e">
        <f>ROUND([3]!Table3235[[#This Row],[Giá đất ở điều chỉnh, bổ sung]]*0.7,0)</f>
        <v>#REF!</v>
      </c>
      <c r="J397" s="12" t="e">
        <f>[3]!Table3235[[#This Row],[Giá đất ở điều chỉnh, bổ sung]]/[3]!Table3235[[#This Row],[Mức giá theo Quyết định 46/2019/ QĐ-UBND]]</f>
        <v>#REF!</v>
      </c>
      <c r="K397" s="21"/>
      <c r="L397" s="23" t="e">
        <f>[3]!Table3235[[#This Row],[Giá đất ở điều chỉnh, bổ sung]]/[3]!Table3235[[#This Row],[Mức giá theo Quyết định 46/2019/ QĐ-UBND]]</f>
        <v>#REF!</v>
      </c>
      <c r="M397" s="24" t="s">
        <v>588</v>
      </c>
      <c r="N397" s="314" t="s">
        <v>589</v>
      </c>
    </row>
    <row r="398" spans="1:18" s="251" customFormat="1" ht="31" x14ac:dyDescent="0.35">
      <c r="A398" s="16">
        <v>2</v>
      </c>
      <c r="B398" s="16">
        <v>2</v>
      </c>
      <c r="C398" s="17" t="s">
        <v>590</v>
      </c>
      <c r="D398" s="18">
        <v>5400</v>
      </c>
      <c r="E398" s="11" t="e">
        <f>[3]!Table3235[[#This Row],[Mức giá theo Quyết định 46/2019/ QĐ-UBND]]*1.1</f>
        <v>#REF!</v>
      </c>
      <c r="F398" s="11" t="e">
        <f>[3]!Table3235[[#This Row],[Mức giá theo Quyết định 46/2019/ QĐ-UBND]]*1.3</f>
        <v>#REF!</v>
      </c>
      <c r="G398" s="19">
        <v>16200</v>
      </c>
      <c r="H398" s="20" t="e">
        <f>ROUND([3]!Table3235[[#This Row],[Mức giá theo Quyết định 46/2019/ QĐ-UBND]]*1.3,-2)</f>
        <v>#REF!</v>
      </c>
      <c r="I398" s="20" t="e">
        <f>ROUND([3]!Table3235[[#This Row],[Giá đất ở điều chỉnh, bổ sung]]*0.7,0)</f>
        <v>#REF!</v>
      </c>
      <c r="J398" s="12" t="e">
        <f>[3]!Table3235[[#This Row],[Giá đất ở điều chỉnh, bổ sung]]/[3]!Table3235[[#This Row],[Mức giá theo Quyết định 46/2019/ QĐ-UBND]]</f>
        <v>#REF!</v>
      </c>
      <c r="K398" s="21"/>
      <c r="L398" s="23" t="e">
        <f>[3]!Table3235[[#This Row],[Giá đất ở điều chỉnh, bổ sung]]/[3]!Table3235[[#This Row],[Mức giá theo Quyết định 46/2019/ QĐ-UBND]]</f>
        <v>#REF!</v>
      </c>
      <c r="M398" s="24"/>
      <c r="N398" s="314"/>
    </row>
    <row r="399" spans="1:18" s="251" customFormat="1" x14ac:dyDescent="0.35">
      <c r="A399" s="16" t="s">
        <v>74</v>
      </c>
      <c r="B399" s="16" t="s">
        <v>74</v>
      </c>
      <c r="C399" s="17" t="s">
        <v>591</v>
      </c>
      <c r="D399" s="18">
        <v>3600</v>
      </c>
      <c r="E399" s="11" t="e">
        <f>[3]!Table3235[[#This Row],[Mức giá theo Quyết định 46/2019/ QĐ-UBND]]*1.1</f>
        <v>#REF!</v>
      </c>
      <c r="F399" s="11" t="e">
        <f>[3]!Table3235[[#This Row],[Mức giá theo Quyết định 46/2019/ QĐ-UBND]]*1.3</f>
        <v>#REF!</v>
      </c>
      <c r="G399" s="19">
        <v>10800</v>
      </c>
      <c r="H399" s="20" t="e">
        <f>ROUND([3]!Table3235[[#This Row],[Mức giá theo Quyết định 46/2019/ QĐ-UBND]]*1.3,-2)</f>
        <v>#REF!</v>
      </c>
      <c r="I399" s="20" t="e">
        <f>ROUND([3]!Table3235[[#This Row],[Giá đất ở điều chỉnh, bổ sung]]*0.7,0)</f>
        <v>#REF!</v>
      </c>
      <c r="J399" s="12" t="e">
        <f>[3]!Table3235[[#This Row],[Giá đất ở điều chỉnh, bổ sung]]/[3]!Table3235[[#This Row],[Mức giá theo Quyết định 46/2019/ QĐ-UBND]]</f>
        <v>#REF!</v>
      </c>
      <c r="K399" s="21"/>
      <c r="L399" s="23" t="e">
        <f>[3]!Table3235[[#This Row],[Giá đất ở điều chỉnh, bổ sung]]/[3]!Table3235[[#This Row],[Mức giá theo Quyết định 46/2019/ QĐ-UBND]]</f>
        <v>#REF!</v>
      </c>
      <c r="M399" s="24"/>
      <c r="N399" s="314"/>
    </row>
    <row r="400" spans="1:18" s="251" customFormat="1" ht="31" x14ac:dyDescent="0.35">
      <c r="A400" s="16">
        <v>3</v>
      </c>
      <c r="B400" s="16">
        <v>3</v>
      </c>
      <c r="C400" s="17" t="s">
        <v>592</v>
      </c>
      <c r="D400" s="18">
        <v>5400</v>
      </c>
      <c r="E400" s="11" t="e">
        <f>[3]!Table3235[[#This Row],[Mức giá theo Quyết định 46/2019/ QĐ-UBND]]*1.1</f>
        <v>#REF!</v>
      </c>
      <c r="F400" s="11" t="e">
        <f>[3]!Table3235[[#This Row],[Mức giá theo Quyết định 46/2019/ QĐ-UBND]]*1.3</f>
        <v>#REF!</v>
      </c>
      <c r="G400" s="19">
        <v>16200</v>
      </c>
      <c r="H400" s="20" t="e">
        <f>ROUND([3]!Table3235[[#This Row],[Mức giá theo Quyết định 46/2019/ QĐ-UBND]]*1.3,-2)</f>
        <v>#REF!</v>
      </c>
      <c r="I400" s="20" t="e">
        <f>ROUND([3]!Table3235[[#This Row],[Giá đất ở điều chỉnh, bổ sung]]*0.7,0)</f>
        <v>#REF!</v>
      </c>
      <c r="J400" s="12" t="e">
        <f>[3]!Table3235[[#This Row],[Giá đất ở điều chỉnh, bổ sung]]/[3]!Table3235[[#This Row],[Mức giá theo Quyết định 46/2019/ QĐ-UBND]]</f>
        <v>#REF!</v>
      </c>
      <c r="K400" s="21"/>
      <c r="L400" s="23" t="e">
        <f>[3]!Table3235[[#This Row],[Giá đất ở điều chỉnh, bổ sung]]/[3]!Table3235[[#This Row],[Mức giá theo Quyết định 46/2019/ QĐ-UBND]]</f>
        <v>#REF!</v>
      </c>
      <c r="M400" s="24"/>
      <c r="N400" s="314"/>
    </row>
    <row r="401" spans="1:18" s="251" customFormat="1" ht="31" x14ac:dyDescent="0.35">
      <c r="A401" s="16">
        <v>4</v>
      </c>
      <c r="B401" s="16">
        <v>4</v>
      </c>
      <c r="C401" s="17" t="s">
        <v>593</v>
      </c>
      <c r="D401" s="18">
        <v>4800</v>
      </c>
      <c r="E401" s="11" t="e">
        <f>[3]!Table3235[[#This Row],[Mức giá theo Quyết định 46/2019/ QĐ-UBND]]*1.1</f>
        <v>#REF!</v>
      </c>
      <c r="F401" s="11" t="e">
        <f>[3]!Table3235[[#This Row],[Mức giá theo Quyết định 46/2019/ QĐ-UBND]]*1.3</f>
        <v>#REF!</v>
      </c>
      <c r="G401" s="19">
        <v>14400</v>
      </c>
      <c r="H401" s="20" t="e">
        <f>ROUND([3]!Table3235[[#This Row],[Mức giá theo Quyết định 46/2019/ QĐ-UBND]]*1.3,-2)</f>
        <v>#REF!</v>
      </c>
      <c r="I401" s="20" t="e">
        <f>ROUND([3]!Table3235[[#This Row],[Giá đất ở điều chỉnh, bổ sung]]*0.7,0)</f>
        <v>#REF!</v>
      </c>
      <c r="J401" s="12" t="e">
        <f>[3]!Table3235[[#This Row],[Giá đất ở điều chỉnh, bổ sung]]/[3]!Table3235[[#This Row],[Mức giá theo Quyết định 46/2019/ QĐ-UBND]]</f>
        <v>#REF!</v>
      </c>
      <c r="K401" s="21"/>
      <c r="L401" s="23" t="e">
        <f>[3]!Table3235[[#This Row],[Giá đất ở điều chỉnh, bổ sung]]/[3]!Table3235[[#This Row],[Mức giá theo Quyết định 46/2019/ QĐ-UBND]]</f>
        <v>#REF!</v>
      </c>
      <c r="M401" s="24"/>
      <c r="N401" s="314"/>
    </row>
    <row r="402" spans="1:18" s="251" customFormat="1" ht="31" x14ac:dyDescent="0.35">
      <c r="A402" s="16">
        <v>5</v>
      </c>
      <c r="B402" s="16">
        <v>5</v>
      </c>
      <c r="C402" s="17" t="s">
        <v>594</v>
      </c>
      <c r="D402" s="18">
        <v>4200</v>
      </c>
      <c r="E402" s="11" t="e">
        <f>[3]!Table3235[[#This Row],[Mức giá theo Quyết định 46/2019/ QĐ-UBND]]*1.1</f>
        <v>#REF!</v>
      </c>
      <c r="F402" s="11" t="e">
        <f>[3]!Table3235[[#This Row],[Mức giá theo Quyết định 46/2019/ QĐ-UBND]]*1.3</f>
        <v>#REF!</v>
      </c>
      <c r="G402" s="19">
        <v>12600</v>
      </c>
      <c r="H402" s="20" t="e">
        <f>ROUND([3]!Table3235[[#This Row],[Mức giá theo Quyết định 46/2019/ QĐ-UBND]]*1.3,-2)</f>
        <v>#REF!</v>
      </c>
      <c r="I402" s="20" t="e">
        <f>ROUND([3]!Table3235[[#This Row],[Giá đất ở điều chỉnh, bổ sung]]*0.7,0)</f>
        <v>#REF!</v>
      </c>
      <c r="J402" s="12" t="e">
        <f>[3]!Table3235[[#This Row],[Giá đất ở điều chỉnh, bổ sung]]/[3]!Table3235[[#This Row],[Mức giá theo Quyết định 46/2019/ QĐ-UBND]]</f>
        <v>#REF!</v>
      </c>
      <c r="K402" s="21"/>
      <c r="L402" s="23" t="e">
        <f>[3]!Table3235[[#This Row],[Giá đất ở điều chỉnh, bổ sung]]/[3]!Table3235[[#This Row],[Mức giá theo Quyết định 46/2019/ QĐ-UBND]]</f>
        <v>#REF!</v>
      </c>
      <c r="M402" s="24"/>
      <c r="N402" s="314"/>
    </row>
    <row r="403" spans="1:18" s="251" customFormat="1" x14ac:dyDescent="0.35">
      <c r="A403" s="16">
        <v>6</v>
      </c>
      <c r="B403" s="16">
        <v>6</v>
      </c>
      <c r="C403" s="17" t="s">
        <v>595</v>
      </c>
      <c r="D403" s="18">
        <v>3600</v>
      </c>
      <c r="E403" s="11" t="e">
        <f>[3]!Table3235[[#This Row],[Mức giá theo Quyết định 46/2019/ QĐ-UBND]]*1.1</f>
        <v>#REF!</v>
      </c>
      <c r="F403" s="11" t="e">
        <f>[3]!Table3235[[#This Row],[Mức giá theo Quyết định 46/2019/ QĐ-UBND]]*1.3</f>
        <v>#REF!</v>
      </c>
      <c r="G403" s="19">
        <v>10800</v>
      </c>
      <c r="H403" s="20" t="e">
        <f>ROUND([3]!Table3235[[#This Row],[Mức giá theo Quyết định 46/2019/ QĐ-UBND]]*1.3,-2)</f>
        <v>#REF!</v>
      </c>
      <c r="I403" s="20" t="e">
        <f>ROUND([3]!Table3235[[#This Row],[Giá đất ở điều chỉnh, bổ sung]]*0.7,0)</f>
        <v>#REF!</v>
      </c>
      <c r="J403" s="12" t="e">
        <f>[3]!Table3235[[#This Row],[Giá đất ở điều chỉnh, bổ sung]]/[3]!Table3235[[#This Row],[Mức giá theo Quyết định 46/2019/ QĐ-UBND]]</f>
        <v>#REF!</v>
      </c>
      <c r="K403" s="21"/>
      <c r="L403" s="23" t="e">
        <f>[3]!Table3235[[#This Row],[Giá đất ở điều chỉnh, bổ sung]]/[3]!Table3235[[#This Row],[Mức giá theo Quyết định 46/2019/ QĐ-UBND]]</f>
        <v>#REF!</v>
      </c>
      <c r="M403" s="24"/>
      <c r="N403" s="314"/>
    </row>
    <row r="404" spans="1:18" s="251" customFormat="1" x14ac:dyDescent="0.35">
      <c r="A404" s="16"/>
      <c r="B404" s="16"/>
      <c r="C404" s="17" t="s">
        <v>596</v>
      </c>
      <c r="D404" s="18"/>
      <c r="E404" s="11" t="e">
        <f>[3]!Table3235[[#This Row],[Mức giá theo Quyết định 46/2019/ QĐ-UBND]]*1.1</f>
        <v>#REF!</v>
      </c>
      <c r="F404" s="11"/>
      <c r="G404" s="19">
        <v>14000</v>
      </c>
      <c r="H404" s="20"/>
      <c r="I404" s="20"/>
      <c r="J404" s="12"/>
      <c r="K404" s="21"/>
      <c r="L404" s="23"/>
      <c r="M404" s="24"/>
      <c r="N404" s="314"/>
    </row>
    <row r="405" spans="1:18" s="251" customFormat="1" ht="46.5" x14ac:dyDescent="0.35">
      <c r="A405" s="16">
        <v>7</v>
      </c>
      <c r="B405" s="16">
        <v>7</v>
      </c>
      <c r="C405" s="17" t="s">
        <v>597</v>
      </c>
      <c r="D405" s="18">
        <v>5400</v>
      </c>
      <c r="E405" s="11" t="e">
        <f>[3]!Table3235[[#This Row],[Mức giá theo Quyết định 46/2019/ QĐ-UBND]]*1.1</f>
        <v>#REF!</v>
      </c>
      <c r="F405" s="11" t="e">
        <f>[3]!Table3235[[#This Row],[Mức giá theo Quyết định 46/2019/ QĐ-UBND]]*1.3</f>
        <v>#REF!</v>
      </c>
      <c r="G405" s="19">
        <v>16200</v>
      </c>
      <c r="H405" s="20" t="e">
        <f>ROUND([3]!Table3235[[#This Row],[Mức giá theo Quyết định 46/2019/ QĐ-UBND]]*1.35,-2)</f>
        <v>#REF!</v>
      </c>
      <c r="I405" s="20" t="e">
        <f>ROUND([3]!Table3235[[#This Row],[Giá đất ở điều chỉnh, bổ sung]]*0.7,0)</f>
        <v>#REF!</v>
      </c>
      <c r="J405" s="12" t="e">
        <f>[3]!Table3235[[#This Row],[Giá đất ở điều chỉnh, bổ sung]]/[3]!Table3235[[#This Row],[Mức giá theo Quyết định 46/2019/ QĐ-UBND]]</f>
        <v>#REF!</v>
      </c>
      <c r="K405" s="31" t="s">
        <v>91</v>
      </c>
      <c r="L405" s="32" t="e">
        <f>[3]!Table3235[[#This Row],[Giá đất ở điều chỉnh, bổ sung]]/[3]!Table3235[[#This Row],[Mức giá theo Quyết định 46/2019/ QĐ-UBND]]</f>
        <v>#REF!</v>
      </c>
      <c r="M405" s="24" t="s">
        <v>5553</v>
      </c>
      <c r="N405" s="314" t="s">
        <v>598</v>
      </c>
    </row>
    <row r="406" spans="1:18" s="251" customFormat="1" ht="31" x14ac:dyDescent="0.35">
      <c r="A406" s="16">
        <v>8</v>
      </c>
      <c r="B406" s="16">
        <v>8</v>
      </c>
      <c r="C406" s="17" t="s">
        <v>599</v>
      </c>
      <c r="D406" s="18">
        <v>3600</v>
      </c>
      <c r="E406" s="11" t="e">
        <f>[3]!Table3235[[#This Row],[Mức giá theo Quyết định 46/2019/ QĐ-UBND]]*1.1</f>
        <v>#REF!</v>
      </c>
      <c r="F406" s="11" t="e">
        <f>[3]!Table3235[[#This Row],[Mức giá theo Quyết định 46/2019/ QĐ-UBND]]*1.3</f>
        <v>#REF!</v>
      </c>
      <c r="G406" s="19">
        <v>10800</v>
      </c>
      <c r="H406" s="20" t="e">
        <f>ROUND([3]!Table3235[[#This Row],[Mức giá theo Quyết định 46/2019/ QĐ-UBND]]*1.3,-2)</f>
        <v>#REF!</v>
      </c>
      <c r="I406" s="20" t="e">
        <f>ROUND([3]!Table3235[[#This Row],[Giá đất ở điều chỉnh, bổ sung]]*0.7,0)</f>
        <v>#REF!</v>
      </c>
      <c r="J406" s="12" t="e">
        <f>[3]!Table3235[[#This Row],[Giá đất ở điều chỉnh, bổ sung]]/[3]!Table3235[[#This Row],[Mức giá theo Quyết định 46/2019/ QĐ-UBND]]</f>
        <v>#REF!</v>
      </c>
      <c r="K406" s="21"/>
      <c r="L406" s="23" t="e">
        <f>[3]!Table3235[[#This Row],[Giá đất ở điều chỉnh, bổ sung]]/[3]!Table3235[[#This Row],[Mức giá theo Quyết định 46/2019/ QĐ-UBND]]</f>
        <v>#REF!</v>
      </c>
      <c r="M406" s="24"/>
      <c r="N406" s="314"/>
    </row>
    <row r="407" spans="1:18" s="251" customFormat="1" ht="46.5" x14ac:dyDescent="0.35">
      <c r="A407" s="16">
        <v>9</v>
      </c>
      <c r="B407" s="16">
        <v>9</v>
      </c>
      <c r="C407" s="17" t="s">
        <v>600</v>
      </c>
      <c r="D407" s="18">
        <v>3600</v>
      </c>
      <c r="E407" s="11" t="e">
        <f>[3]!Table3235[[#This Row],[Mức giá theo Quyết định 46/2019/ QĐ-UBND]]*1.1</f>
        <v>#REF!</v>
      </c>
      <c r="F407" s="11" t="e">
        <f>[3]!Table3235[[#This Row],[Mức giá theo Quyết định 46/2019/ QĐ-UBND]]*1.3</f>
        <v>#REF!</v>
      </c>
      <c r="G407" s="19">
        <v>10800</v>
      </c>
      <c r="H407" s="20" t="e">
        <f>ROUND([3]!Table3235[[#This Row],[Mức giá theo Quyết định 46/2019/ QĐ-UBND]]*1.3,-2)</f>
        <v>#REF!</v>
      </c>
      <c r="I407" s="20" t="e">
        <f>ROUND([3]!Table3235[[#This Row],[Giá đất ở điều chỉnh, bổ sung]]*0.7,0)</f>
        <v>#REF!</v>
      </c>
      <c r="J407" s="12" t="e">
        <f>[3]!Table3235[[#This Row],[Giá đất ở điều chỉnh, bổ sung]]/[3]!Table3235[[#This Row],[Mức giá theo Quyết định 46/2019/ QĐ-UBND]]</f>
        <v>#REF!</v>
      </c>
      <c r="K407" s="21"/>
      <c r="L407" s="23" t="e">
        <f>[3]!Table3235[[#This Row],[Giá đất ở điều chỉnh, bổ sung]]/[3]!Table3235[[#This Row],[Mức giá theo Quyết định 46/2019/ QĐ-UBND]]</f>
        <v>#REF!</v>
      </c>
      <c r="M407" s="24" t="s">
        <v>5408</v>
      </c>
      <c r="N407" s="314" t="s">
        <v>5408</v>
      </c>
    </row>
    <row r="408" spans="1:18" s="315" customFormat="1" ht="31" x14ac:dyDescent="0.35">
      <c r="A408" s="16">
        <v>10</v>
      </c>
      <c r="B408" s="16">
        <v>10</v>
      </c>
      <c r="C408" s="17" t="s">
        <v>601</v>
      </c>
      <c r="D408" s="18">
        <v>3600</v>
      </c>
      <c r="E408" s="11" t="e">
        <f>[3]!Table3235[[#This Row],[Mức giá theo Quyết định 46/2019/ QĐ-UBND]]*1.1</f>
        <v>#REF!</v>
      </c>
      <c r="F408" s="11" t="e">
        <f>[3]!Table3235[[#This Row],[Mức giá theo Quyết định 46/2019/ QĐ-UBND]]*1.3</f>
        <v>#REF!</v>
      </c>
      <c r="G408" s="19">
        <v>10800</v>
      </c>
      <c r="H408" s="20" t="e">
        <f>ROUND([3]!Table3235[[#This Row],[Mức giá theo Quyết định 46/2019/ QĐ-UBND]]*1.3,-2)</f>
        <v>#REF!</v>
      </c>
      <c r="I408" s="20" t="e">
        <f>ROUND([3]!Table3235[[#This Row],[Giá đất ở điều chỉnh, bổ sung]]*0.7,0)</f>
        <v>#REF!</v>
      </c>
      <c r="J408" s="12" t="e">
        <f>[3]!Table3235[[#This Row],[Giá đất ở điều chỉnh, bổ sung]]/[3]!Table3235[[#This Row],[Mức giá theo Quyết định 46/2019/ QĐ-UBND]]</f>
        <v>#REF!</v>
      </c>
      <c r="K408" s="21"/>
      <c r="L408" s="23" t="e">
        <f>[3]!Table3235[[#This Row],[Giá đất ở điều chỉnh, bổ sung]]/[3]!Table3235[[#This Row],[Mức giá theo Quyết định 46/2019/ QĐ-UBND]]</f>
        <v>#REF!</v>
      </c>
      <c r="M408" s="24"/>
      <c r="N408" s="314"/>
      <c r="R408" s="251"/>
    </row>
    <row r="409" spans="1:18" s="251" customFormat="1" ht="30" x14ac:dyDescent="0.35">
      <c r="A409" s="8" t="s">
        <v>602</v>
      </c>
      <c r="B409" s="8" t="s">
        <v>602</v>
      </c>
      <c r="C409" s="9" t="s">
        <v>603</v>
      </c>
      <c r="D409" s="10"/>
      <c r="E409" s="11" t="e">
        <f>[3]!Table3235[[#This Row],[Mức giá theo Quyết định 46/2019/ QĐ-UBND]]*1.1</f>
        <v>#REF!</v>
      </c>
      <c r="F409" s="11"/>
      <c r="G409" s="19"/>
      <c r="H409" s="20"/>
      <c r="I409" s="20"/>
      <c r="J409" s="12"/>
      <c r="K409" s="21"/>
      <c r="L409" s="23"/>
      <c r="M409" s="26"/>
      <c r="N409" s="316"/>
    </row>
    <row r="410" spans="1:18" s="251" customFormat="1" x14ac:dyDescent="0.35">
      <c r="A410" s="16">
        <v>1</v>
      </c>
      <c r="B410" s="16">
        <v>1</v>
      </c>
      <c r="C410" s="17" t="s">
        <v>604</v>
      </c>
      <c r="D410" s="18">
        <v>14999.999999999998</v>
      </c>
      <c r="E410" s="11" t="e">
        <f>[3]!Table3235[[#This Row],[Mức giá theo Quyết định 46/2019/ QĐ-UBND]]*1.1</f>
        <v>#REF!</v>
      </c>
      <c r="F410" s="11" t="e">
        <f>[3]!Table3235[[#This Row],[Mức giá theo Quyết định 46/2019/ QĐ-UBND]]*1.3</f>
        <v>#REF!</v>
      </c>
      <c r="G410" s="19">
        <v>60000</v>
      </c>
      <c r="H410" s="20" t="e">
        <f>ROUND([3]!Table3235[[#This Row],[Mức giá theo Quyết định 46/2019/ QĐ-UBND]]*1.3,-2)</f>
        <v>#REF!</v>
      </c>
      <c r="I410" s="20" t="e">
        <f>ROUND([3]!Table3235[[#This Row],[Giá đất ở điều chỉnh, bổ sung]]*0.7,0)</f>
        <v>#REF!</v>
      </c>
      <c r="J410" s="12" t="e">
        <f>[3]!Table3235[[#This Row],[Giá đất ở điều chỉnh, bổ sung]]/[3]!Table3235[[#This Row],[Mức giá theo Quyết định 46/2019/ QĐ-UBND]]</f>
        <v>#REF!</v>
      </c>
      <c r="K410" s="21"/>
      <c r="L410" s="23" t="e">
        <f>[3]!Table3235[[#This Row],[Giá đất ở điều chỉnh, bổ sung]]/[3]!Table3235[[#This Row],[Mức giá theo Quyết định 46/2019/ QĐ-UBND]]</f>
        <v>#REF!</v>
      </c>
      <c r="M410" s="24"/>
      <c r="N410" s="314"/>
    </row>
    <row r="411" spans="1:18" s="251" customFormat="1" x14ac:dyDescent="0.35">
      <c r="A411" s="16">
        <v>2</v>
      </c>
      <c r="B411" s="16">
        <v>2</v>
      </c>
      <c r="C411" s="17" t="s">
        <v>605</v>
      </c>
      <c r="D411" s="18">
        <v>17000</v>
      </c>
      <c r="E411" s="11" t="e">
        <f>[3]!Table3235[[#This Row],[Mức giá theo Quyết định 46/2019/ QĐ-UBND]]*1.1</f>
        <v>#REF!</v>
      </c>
      <c r="F411" s="11" t="e">
        <f>[3]!Table3235[[#This Row],[Mức giá theo Quyết định 46/2019/ QĐ-UBND]]*1.3</f>
        <v>#REF!</v>
      </c>
      <c r="G411" s="19">
        <v>68000</v>
      </c>
      <c r="H411" s="20" t="e">
        <f>ROUND([3]!Table3235[[#This Row],[Mức giá theo Quyết định 46/2019/ QĐ-UBND]]*1.3,-2)</f>
        <v>#REF!</v>
      </c>
      <c r="I411" s="20" t="e">
        <f>ROUND([3]!Table3235[[#This Row],[Giá đất ở điều chỉnh, bổ sung]]*0.7,0)</f>
        <v>#REF!</v>
      </c>
      <c r="J411" s="12" t="e">
        <f>[3]!Table3235[[#This Row],[Giá đất ở điều chỉnh, bổ sung]]/[3]!Table3235[[#This Row],[Mức giá theo Quyết định 46/2019/ QĐ-UBND]]</f>
        <v>#REF!</v>
      </c>
      <c r="K411" s="21"/>
      <c r="L411" s="23" t="e">
        <f>[3]!Table3235[[#This Row],[Giá đất ở điều chỉnh, bổ sung]]/[3]!Table3235[[#This Row],[Mức giá theo Quyết định 46/2019/ QĐ-UBND]]</f>
        <v>#REF!</v>
      </c>
      <c r="M411" s="24"/>
      <c r="N411" s="314"/>
    </row>
    <row r="412" spans="1:18" s="251" customFormat="1" x14ac:dyDescent="0.35">
      <c r="A412" s="16"/>
      <c r="B412" s="16"/>
      <c r="C412" s="9" t="s">
        <v>16</v>
      </c>
      <c r="D412" s="10"/>
      <c r="E412" s="11" t="e">
        <f>[3]!Table3235[[#This Row],[Mức giá theo Quyết định 46/2019/ QĐ-UBND]]*1.1</f>
        <v>#REF!</v>
      </c>
      <c r="F412" s="11"/>
      <c r="G412" s="19"/>
      <c r="H412" s="20"/>
      <c r="I412" s="20"/>
      <c r="J412" s="12"/>
      <c r="K412" s="21"/>
      <c r="L412" s="23"/>
      <c r="M412" s="24"/>
      <c r="N412" s="314"/>
    </row>
    <row r="413" spans="1:18" s="251" customFormat="1" ht="31" x14ac:dyDescent="0.35">
      <c r="A413" s="16">
        <v>1</v>
      </c>
      <c r="B413" s="16">
        <v>1</v>
      </c>
      <c r="C413" s="17" t="s">
        <v>606</v>
      </c>
      <c r="D413" s="18">
        <v>3999.9999999999995</v>
      </c>
      <c r="E413" s="11" t="e">
        <f>[3]!Table3235[[#This Row],[Mức giá theo Quyết định 46/2019/ QĐ-UBND]]*1.1</f>
        <v>#REF!</v>
      </c>
      <c r="F413" s="11" t="e">
        <f>[3]!Table3235[[#This Row],[Mức giá theo Quyết định 46/2019/ QĐ-UBND]]*1.3</f>
        <v>#REF!</v>
      </c>
      <c r="G413" s="19">
        <v>16000</v>
      </c>
      <c r="H413" s="20" t="e">
        <f>ROUND([3]!Table3235[[#This Row],[Mức giá theo Quyết định 46/2019/ QĐ-UBND]]*1.3,-2)</f>
        <v>#REF!</v>
      </c>
      <c r="I413" s="20" t="e">
        <f>ROUND([3]!Table3235[[#This Row],[Giá đất ở điều chỉnh, bổ sung]]*0.7,0)</f>
        <v>#REF!</v>
      </c>
      <c r="J413" s="12" t="e">
        <f>[3]!Table3235[[#This Row],[Giá đất ở điều chỉnh, bổ sung]]/[3]!Table3235[[#This Row],[Mức giá theo Quyết định 46/2019/ QĐ-UBND]]</f>
        <v>#REF!</v>
      </c>
      <c r="K413" s="21"/>
      <c r="L413" s="23" t="e">
        <f>[3]!Table3235[[#This Row],[Giá đất ở điều chỉnh, bổ sung]]/[3]!Table3235[[#This Row],[Mức giá theo Quyết định 46/2019/ QĐ-UBND]]</f>
        <v>#REF!</v>
      </c>
      <c r="M413" s="24"/>
      <c r="N413" s="314"/>
    </row>
    <row r="414" spans="1:18" s="251" customFormat="1" ht="31" x14ac:dyDescent="0.35">
      <c r="A414" s="16">
        <v>2</v>
      </c>
      <c r="B414" s="16">
        <v>2</v>
      </c>
      <c r="C414" s="17" t="s">
        <v>607</v>
      </c>
      <c r="D414" s="18">
        <v>7799.9999999999991</v>
      </c>
      <c r="E414" s="11" t="e">
        <f>[3]!Table3235[[#This Row],[Mức giá theo Quyết định 46/2019/ QĐ-UBND]]*1.1</f>
        <v>#REF!</v>
      </c>
      <c r="F414" s="11" t="e">
        <f>[3]!Table3235[[#This Row],[Mức giá theo Quyết định 46/2019/ QĐ-UBND]]*1.3</f>
        <v>#REF!</v>
      </c>
      <c r="G414" s="19">
        <v>31200</v>
      </c>
      <c r="H414" s="20" t="e">
        <f>ROUND([3]!Table3235[[#This Row],[Mức giá theo Quyết định 46/2019/ QĐ-UBND]]*1.3,-2)</f>
        <v>#REF!</v>
      </c>
      <c r="I414" s="20" t="e">
        <f>ROUND([3]!Table3235[[#This Row],[Giá đất ở điều chỉnh, bổ sung]]*0.7,0)</f>
        <v>#REF!</v>
      </c>
      <c r="J414" s="12" t="e">
        <f>[3]!Table3235[[#This Row],[Giá đất ở điều chỉnh, bổ sung]]/[3]!Table3235[[#This Row],[Mức giá theo Quyết định 46/2019/ QĐ-UBND]]</f>
        <v>#REF!</v>
      </c>
      <c r="K414" s="21"/>
      <c r="L414" s="23" t="e">
        <f>[3]!Table3235[[#This Row],[Giá đất ở điều chỉnh, bổ sung]]/[3]!Table3235[[#This Row],[Mức giá theo Quyết định 46/2019/ QĐ-UBND]]</f>
        <v>#REF!</v>
      </c>
      <c r="M414" s="24" t="s">
        <v>608</v>
      </c>
      <c r="N414" s="314" t="s">
        <v>609</v>
      </c>
    </row>
    <row r="415" spans="1:18" s="251" customFormat="1" ht="31" x14ac:dyDescent="0.35">
      <c r="A415" s="16">
        <v>3</v>
      </c>
      <c r="B415" s="16">
        <v>3</v>
      </c>
      <c r="C415" s="17" t="s">
        <v>610</v>
      </c>
      <c r="D415" s="18">
        <v>6600</v>
      </c>
      <c r="E415" s="11" t="e">
        <f>[3]!Table3235[[#This Row],[Mức giá theo Quyết định 46/2019/ QĐ-UBND]]*1.1</f>
        <v>#REF!</v>
      </c>
      <c r="F415" s="11" t="e">
        <f>[3]!Table3235[[#This Row],[Mức giá theo Quyết định 46/2019/ QĐ-UBND]]*1.3</f>
        <v>#REF!</v>
      </c>
      <c r="G415" s="19">
        <v>26400</v>
      </c>
      <c r="H415" s="20" t="e">
        <f>ROUND([3]!Table3235[[#This Row],[Mức giá theo Quyết định 46/2019/ QĐ-UBND]]*1.3,-2)</f>
        <v>#REF!</v>
      </c>
      <c r="I415" s="20" t="e">
        <f>ROUND([3]!Table3235[[#This Row],[Giá đất ở điều chỉnh, bổ sung]]*0.7,0)</f>
        <v>#REF!</v>
      </c>
      <c r="J415" s="12" t="e">
        <f>[3]!Table3235[[#This Row],[Giá đất ở điều chỉnh, bổ sung]]/[3]!Table3235[[#This Row],[Mức giá theo Quyết định 46/2019/ QĐ-UBND]]</f>
        <v>#REF!</v>
      </c>
      <c r="K415" s="21"/>
      <c r="L415" s="23" t="e">
        <f>[3]!Table3235[[#This Row],[Giá đất ở điều chỉnh, bổ sung]]/[3]!Table3235[[#This Row],[Mức giá theo Quyết định 46/2019/ QĐ-UBND]]</f>
        <v>#REF!</v>
      </c>
      <c r="M415" s="24"/>
      <c r="N415" s="314"/>
    </row>
    <row r="416" spans="1:18" s="251" customFormat="1" ht="31" x14ac:dyDescent="0.35">
      <c r="A416" s="16">
        <v>4</v>
      </c>
      <c r="B416" s="16">
        <v>4</v>
      </c>
      <c r="C416" s="17" t="s">
        <v>611</v>
      </c>
      <c r="D416" s="18">
        <v>8400</v>
      </c>
      <c r="E416" s="11" t="e">
        <f>[3]!Table3235[[#This Row],[Mức giá theo Quyết định 46/2019/ QĐ-UBND]]*1.1</f>
        <v>#REF!</v>
      </c>
      <c r="F416" s="11" t="e">
        <f>[3]!Table3235[[#This Row],[Mức giá theo Quyết định 46/2019/ QĐ-UBND]]*1.3</f>
        <v>#REF!</v>
      </c>
      <c r="G416" s="19">
        <v>33600</v>
      </c>
      <c r="H416" s="20" t="e">
        <f>ROUND([3]!Table3235[[#This Row],[Mức giá theo Quyết định 46/2019/ QĐ-UBND]]*1.3,-2)</f>
        <v>#REF!</v>
      </c>
      <c r="I416" s="20" t="e">
        <f>ROUND([3]!Table3235[[#This Row],[Giá đất ở điều chỉnh, bổ sung]]*0.7,0)</f>
        <v>#REF!</v>
      </c>
      <c r="J416" s="12" t="e">
        <f>[3]!Table3235[[#This Row],[Giá đất ở điều chỉnh, bổ sung]]/[3]!Table3235[[#This Row],[Mức giá theo Quyết định 46/2019/ QĐ-UBND]]</f>
        <v>#REF!</v>
      </c>
      <c r="K416" s="21"/>
      <c r="L416" s="23" t="e">
        <f>[3]!Table3235[[#This Row],[Giá đất ở điều chỉnh, bổ sung]]/[3]!Table3235[[#This Row],[Mức giá theo Quyết định 46/2019/ QĐ-UBND]]</f>
        <v>#REF!</v>
      </c>
      <c r="M416" s="24"/>
      <c r="N416" s="314"/>
    </row>
    <row r="417" spans="1:14" s="251" customFormat="1" ht="31" x14ac:dyDescent="0.35">
      <c r="A417" s="16">
        <v>5</v>
      </c>
      <c r="B417" s="16">
        <v>5</v>
      </c>
      <c r="C417" s="17" t="s">
        <v>612</v>
      </c>
      <c r="D417" s="18"/>
      <c r="E417" s="11" t="e">
        <f>[3]!Table3235[[#This Row],[Mức giá theo Quyết định 46/2019/ QĐ-UBND]]*1.1</f>
        <v>#REF!</v>
      </c>
      <c r="F417" s="11"/>
      <c r="G417" s="19"/>
      <c r="H417" s="20"/>
      <c r="I417" s="20"/>
      <c r="J417" s="12"/>
      <c r="K417" s="21"/>
      <c r="L417" s="23"/>
      <c r="M417" s="24"/>
      <c r="N417" s="314"/>
    </row>
    <row r="418" spans="1:14" s="251" customFormat="1" x14ac:dyDescent="0.35">
      <c r="A418" s="16" t="s">
        <v>509</v>
      </c>
      <c r="B418" s="16" t="s">
        <v>509</v>
      </c>
      <c r="C418" s="17" t="s">
        <v>613</v>
      </c>
      <c r="D418" s="18">
        <v>4200</v>
      </c>
      <c r="E418" s="11" t="e">
        <f>[3]!Table3235[[#This Row],[Mức giá theo Quyết định 46/2019/ QĐ-UBND]]*1.1</f>
        <v>#REF!</v>
      </c>
      <c r="F418" s="11" t="e">
        <f>[3]!Table3235[[#This Row],[Mức giá theo Quyết định 46/2019/ QĐ-UBND]]*1.3</f>
        <v>#REF!</v>
      </c>
      <c r="G418" s="19">
        <v>16800</v>
      </c>
      <c r="H418" s="20" t="e">
        <f>ROUND([3]!Table3235[[#This Row],[Mức giá theo Quyết định 46/2019/ QĐ-UBND]]*1.3,-2)</f>
        <v>#REF!</v>
      </c>
      <c r="I418" s="20" t="e">
        <f>ROUND([3]!Table3235[[#This Row],[Giá đất ở điều chỉnh, bổ sung]]*0.7,0)</f>
        <v>#REF!</v>
      </c>
      <c r="J418" s="12" t="e">
        <f>[3]!Table3235[[#This Row],[Giá đất ở điều chỉnh, bổ sung]]/[3]!Table3235[[#This Row],[Mức giá theo Quyết định 46/2019/ QĐ-UBND]]</f>
        <v>#REF!</v>
      </c>
      <c r="K418" s="21"/>
      <c r="L418" s="23" t="e">
        <f>[3]!Table3235[[#This Row],[Giá đất ở điều chỉnh, bổ sung]]/[3]!Table3235[[#This Row],[Mức giá theo Quyết định 46/2019/ QĐ-UBND]]</f>
        <v>#REF!</v>
      </c>
      <c r="M418" s="24"/>
      <c r="N418" s="314"/>
    </row>
    <row r="419" spans="1:14" s="251" customFormat="1" x14ac:dyDescent="0.35">
      <c r="A419" s="16" t="s">
        <v>511</v>
      </c>
      <c r="B419" s="16" t="s">
        <v>511</v>
      </c>
      <c r="C419" s="17" t="s">
        <v>614</v>
      </c>
      <c r="D419" s="18">
        <v>3000</v>
      </c>
      <c r="E419" s="11" t="e">
        <f>[3]!Table3235[[#This Row],[Mức giá theo Quyết định 46/2019/ QĐ-UBND]]*1.1</f>
        <v>#REF!</v>
      </c>
      <c r="F419" s="11" t="e">
        <f>[3]!Table3235[[#This Row],[Mức giá theo Quyết định 46/2019/ QĐ-UBND]]*1.3</f>
        <v>#REF!</v>
      </c>
      <c r="G419" s="19">
        <v>12000</v>
      </c>
      <c r="H419" s="20" t="e">
        <f>ROUND([3]!Table3235[[#This Row],[Mức giá theo Quyết định 46/2019/ QĐ-UBND]]*1.3,-2)</f>
        <v>#REF!</v>
      </c>
      <c r="I419" s="20" t="e">
        <f>ROUND([3]!Table3235[[#This Row],[Giá đất ở điều chỉnh, bổ sung]]*0.7,0)</f>
        <v>#REF!</v>
      </c>
      <c r="J419" s="12" t="e">
        <f>[3]!Table3235[[#This Row],[Giá đất ở điều chỉnh, bổ sung]]/[3]!Table3235[[#This Row],[Mức giá theo Quyết định 46/2019/ QĐ-UBND]]</f>
        <v>#REF!</v>
      </c>
      <c r="K419" s="21"/>
      <c r="L419" s="23" t="e">
        <f>[3]!Table3235[[#This Row],[Giá đất ở điều chỉnh, bổ sung]]/[3]!Table3235[[#This Row],[Mức giá theo Quyết định 46/2019/ QĐ-UBND]]</f>
        <v>#REF!</v>
      </c>
      <c r="M419" s="24"/>
      <c r="N419" s="314"/>
    </row>
    <row r="420" spans="1:14" s="251" customFormat="1" x14ac:dyDescent="0.35">
      <c r="A420" s="16">
        <v>6</v>
      </c>
      <c r="B420" s="16">
        <v>6</v>
      </c>
      <c r="C420" s="17" t="s">
        <v>615</v>
      </c>
      <c r="D420" s="18">
        <v>4200</v>
      </c>
      <c r="E420" s="11" t="e">
        <f>[3]!Table3235[[#This Row],[Mức giá theo Quyết định 46/2019/ QĐ-UBND]]*1.1</f>
        <v>#REF!</v>
      </c>
      <c r="F420" s="11" t="e">
        <f>[3]!Table3235[[#This Row],[Mức giá theo Quyết định 46/2019/ QĐ-UBND]]*1.3</f>
        <v>#REF!</v>
      </c>
      <c r="G420" s="19">
        <v>16800</v>
      </c>
      <c r="H420" s="20" t="e">
        <f>ROUND([3]!Table3235[[#This Row],[Mức giá theo Quyết định 46/2019/ QĐ-UBND]]*1.3,-2)</f>
        <v>#REF!</v>
      </c>
      <c r="I420" s="20" t="e">
        <f>ROUND([3]!Table3235[[#This Row],[Giá đất ở điều chỉnh, bổ sung]]*0.7,0)</f>
        <v>#REF!</v>
      </c>
      <c r="J420" s="12" t="e">
        <f>[3]!Table3235[[#This Row],[Giá đất ở điều chỉnh, bổ sung]]/[3]!Table3235[[#This Row],[Mức giá theo Quyết định 46/2019/ QĐ-UBND]]</f>
        <v>#REF!</v>
      </c>
      <c r="K420" s="21"/>
      <c r="L420" s="23" t="e">
        <f>[3]!Table3235[[#This Row],[Giá đất ở điều chỉnh, bổ sung]]/[3]!Table3235[[#This Row],[Mức giá theo Quyết định 46/2019/ QĐ-UBND]]</f>
        <v>#REF!</v>
      </c>
      <c r="M420" s="24"/>
      <c r="N420" s="314"/>
    </row>
    <row r="421" spans="1:14" s="251" customFormat="1" x14ac:dyDescent="0.35">
      <c r="A421" s="16">
        <v>7</v>
      </c>
      <c r="B421" s="16">
        <v>7</v>
      </c>
      <c r="C421" s="17" t="s">
        <v>616</v>
      </c>
      <c r="D421" s="18"/>
      <c r="E421" s="11"/>
      <c r="F421" s="11"/>
      <c r="G421" s="19"/>
      <c r="H421" s="20"/>
      <c r="I421" s="20"/>
      <c r="J421" s="12"/>
      <c r="K421" s="21"/>
      <c r="L421" s="23"/>
      <c r="M421" s="24" t="s">
        <v>617</v>
      </c>
      <c r="N421" s="314" t="s">
        <v>617</v>
      </c>
    </row>
    <row r="422" spans="1:14" s="251" customFormat="1" x14ac:dyDescent="0.35">
      <c r="A422" s="16"/>
      <c r="B422" s="16" t="s">
        <v>32</v>
      </c>
      <c r="C422" s="17" t="s">
        <v>613</v>
      </c>
      <c r="D422" s="18">
        <v>8000</v>
      </c>
      <c r="E422" s="11" t="e">
        <f>[3]!Table3235[[#This Row],[Mức giá theo Quyết định 46/2019/ QĐ-UBND]]*1.1</f>
        <v>#REF!</v>
      </c>
      <c r="F422" s="11" t="e">
        <f>[3]!Table3235[[#This Row],[Mức giá theo Quyết định 46/2019/ QĐ-UBND]]*1.3</f>
        <v>#REF!</v>
      </c>
      <c r="G422" s="19">
        <v>16000</v>
      </c>
      <c r="H422" s="20" t="e">
        <f>ROUND([3]!Table3235[[#This Row],[Mức giá theo Quyết định 46/2019/ QĐ-UBND]]*1.3,-2)</f>
        <v>#REF!</v>
      </c>
      <c r="I422" s="20" t="e">
        <f>ROUND([3]!Table3235[[#This Row],[Giá đất ở điều chỉnh, bổ sung]]*0.7,0)</f>
        <v>#REF!</v>
      </c>
      <c r="J422" s="12" t="e">
        <f>[3]!Table3235[[#This Row],[Giá đất ở điều chỉnh, bổ sung]]/[3]!Table3235[[#This Row],[Mức giá theo Quyết định 46/2019/ QĐ-UBND]]</f>
        <v>#REF!</v>
      </c>
      <c r="K422" s="21"/>
      <c r="L422" s="54" t="e">
        <f>[3]!Table3235[[#This Row],[Giá đất ở điều chỉnh, bổ sung]]/[3]!Table3235[[#This Row],[Mức giá theo Quyết định 46/2019/ QĐ-UBND]]</f>
        <v>#REF!</v>
      </c>
      <c r="M422" s="38"/>
      <c r="N422" s="317"/>
    </row>
    <row r="423" spans="1:14" s="251" customFormat="1" ht="31" x14ac:dyDescent="0.35">
      <c r="A423" s="16"/>
      <c r="B423" s="16" t="s">
        <v>35</v>
      </c>
      <c r="C423" s="17" t="s">
        <v>618</v>
      </c>
      <c r="D423" s="18"/>
      <c r="E423" s="11"/>
      <c r="F423" s="11"/>
      <c r="G423" s="19">
        <v>16000</v>
      </c>
      <c r="H423" s="20">
        <v>9800</v>
      </c>
      <c r="I423" s="20" t="e">
        <f>ROUND([3]!Table3235[[#This Row],[Giá đất ở điều chỉnh, bổ sung]]*0.7,0)</f>
        <v>#REF!</v>
      </c>
      <c r="J423" s="12" t="e">
        <f>[3]!Table3235[[#This Row],[Giá đất ở điều chỉnh, bổ sung]]/[3]!Table3235[[#This Row],[Mức giá theo Quyết định 46/2019/ QĐ-UBND]]</f>
        <v>#REF!</v>
      </c>
      <c r="K423" s="21"/>
      <c r="L423" s="54"/>
      <c r="M423" s="38" t="s">
        <v>146</v>
      </c>
      <c r="N423" s="317" t="s">
        <v>146</v>
      </c>
    </row>
    <row r="424" spans="1:14" s="251" customFormat="1" ht="31" x14ac:dyDescent="0.35">
      <c r="A424" s="16"/>
      <c r="B424" s="16" t="s">
        <v>619</v>
      </c>
      <c r="C424" s="17" t="s">
        <v>620</v>
      </c>
      <c r="D424" s="18"/>
      <c r="E424" s="11"/>
      <c r="F424" s="11"/>
      <c r="G424" s="19">
        <v>14400</v>
      </c>
      <c r="H424" s="20">
        <v>9100</v>
      </c>
      <c r="I424" s="20" t="e">
        <f>ROUND([3]!Table3235[[#This Row],[Giá đất ở điều chỉnh, bổ sung]]*0.7,0)</f>
        <v>#REF!</v>
      </c>
      <c r="J424" s="12" t="e">
        <f>[3]!Table3235[[#This Row],[Giá đất ở điều chỉnh, bổ sung]]/[3]!Table3235[[#This Row],[Mức giá theo Quyết định 46/2019/ QĐ-UBND]]</f>
        <v>#REF!</v>
      </c>
      <c r="K424" s="21"/>
      <c r="L424" s="54"/>
      <c r="M424" s="38" t="s">
        <v>146</v>
      </c>
      <c r="N424" s="317" t="s">
        <v>146</v>
      </c>
    </row>
    <row r="425" spans="1:14" s="251" customFormat="1" ht="31" x14ac:dyDescent="0.35">
      <c r="A425" s="16"/>
      <c r="B425" s="16" t="s">
        <v>621</v>
      </c>
      <c r="C425" s="17" t="s">
        <v>622</v>
      </c>
      <c r="D425" s="18"/>
      <c r="E425" s="11"/>
      <c r="F425" s="11"/>
      <c r="G425" s="19"/>
      <c r="H425" s="20">
        <v>8500</v>
      </c>
      <c r="I425" s="20" t="e">
        <f>ROUND([3]!Table3235[[#This Row],[Giá đất ở điều chỉnh, bổ sung]]*0.7,0)</f>
        <v>#REF!</v>
      </c>
      <c r="J425" s="12" t="e">
        <f>[3]!Table3235[[#This Row],[Giá đất ở điều chỉnh, bổ sung]]/[3]!Table3235[[#This Row],[Mức giá theo Quyết định 46/2019/ QĐ-UBND]]</f>
        <v>#REF!</v>
      </c>
      <c r="K425" s="21"/>
      <c r="L425" s="23"/>
      <c r="M425" s="38" t="s">
        <v>146</v>
      </c>
      <c r="N425" s="317" t="s">
        <v>146</v>
      </c>
    </row>
    <row r="426" spans="1:14" s="251" customFormat="1" ht="46.5" x14ac:dyDescent="0.35">
      <c r="A426" s="16">
        <v>8</v>
      </c>
      <c r="B426" s="16">
        <v>8</v>
      </c>
      <c r="C426" s="17" t="s">
        <v>623</v>
      </c>
      <c r="D426" s="18"/>
      <c r="E426" s="11" t="e">
        <f>[3]!Table3235[[#This Row],[Mức giá theo Quyết định 46/2019/ QĐ-UBND]]*1.1</f>
        <v>#REF!</v>
      </c>
      <c r="F426" s="11"/>
      <c r="G426" s="19"/>
      <c r="H426" s="20"/>
      <c r="I426" s="20"/>
      <c r="J426" s="12"/>
      <c r="K426" s="21"/>
      <c r="L426" s="23"/>
      <c r="M426" s="24"/>
      <c r="N426" s="314"/>
    </row>
    <row r="427" spans="1:14" s="251" customFormat="1" x14ac:dyDescent="0.35">
      <c r="A427" s="16" t="s">
        <v>624</v>
      </c>
      <c r="B427" s="16" t="s">
        <v>624</v>
      </c>
      <c r="C427" s="17" t="s">
        <v>625</v>
      </c>
      <c r="D427" s="18">
        <v>6000</v>
      </c>
      <c r="E427" s="11" t="e">
        <f>[3]!Table3235[[#This Row],[Mức giá theo Quyết định 46/2019/ QĐ-UBND]]*1.1</f>
        <v>#REF!</v>
      </c>
      <c r="F427" s="11" t="e">
        <f>[3]!Table3235[[#This Row],[Mức giá theo Quyết định 46/2019/ QĐ-UBND]]*1.3</f>
        <v>#REF!</v>
      </c>
      <c r="G427" s="19">
        <v>24000</v>
      </c>
      <c r="H427" s="20" t="e">
        <f>ROUND([3]!Table3235[[#This Row],[Mức giá theo Quyết định 46/2019/ QĐ-UBND]]*1.3,-2)</f>
        <v>#REF!</v>
      </c>
      <c r="I427" s="20" t="e">
        <f>ROUND([3]!Table3235[[#This Row],[Giá đất ở điều chỉnh, bổ sung]]*0.7,0)</f>
        <v>#REF!</v>
      </c>
      <c r="J427" s="12" t="e">
        <f>[3]!Table3235[[#This Row],[Giá đất ở điều chỉnh, bổ sung]]/[3]!Table3235[[#This Row],[Mức giá theo Quyết định 46/2019/ QĐ-UBND]]</f>
        <v>#REF!</v>
      </c>
      <c r="K427" s="21"/>
      <c r="L427" s="23" t="e">
        <f>[3]!Table3235[[#This Row],[Giá đất ở điều chỉnh, bổ sung]]/[3]!Table3235[[#This Row],[Mức giá theo Quyết định 46/2019/ QĐ-UBND]]</f>
        <v>#REF!</v>
      </c>
      <c r="M427" s="24"/>
      <c r="N427" s="314"/>
    </row>
    <row r="428" spans="1:14" s="251" customFormat="1" x14ac:dyDescent="0.35">
      <c r="A428" s="16" t="s">
        <v>626</v>
      </c>
      <c r="B428" s="16" t="s">
        <v>626</v>
      </c>
      <c r="C428" s="17" t="s">
        <v>627</v>
      </c>
      <c r="D428" s="18">
        <v>3600</v>
      </c>
      <c r="E428" s="11" t="e">
        <f>[3]!Table3235[[#This Row],[Mức giá theo Quyết định 46/2019/ QĐ-UBND]]*1.1</f>
        <v>#REF!</v>
      </c>
      <c r="F428" s="11" t="e">
        <f>[3]!Table3235[[#This Row],[Mức giá theo Quyết định 46/2019/ QĐ-UBND]]*1.3</f>
        <v>#REF!</v>
      </c>
      <c r="G428" s="19">
        <v>14400</v>
      </c>
      <c r="H428" s="20" t="e">
        <f>ROUND([3]!Table3235[[#This Row],[Mức giá theo Quyết định 46/2019/ QĐ-UBND]]*1.3,-2)</f>
        <v>#REF!</v>
      </c>
      <c r="I428" s="20" t="e">
        <f>ROUND([3]!Table3235[[#This Row],[Giá đất ở điều chỉnh, bổ sung]]*0.7,0)</f>
        <v>#REF!</v>
      </c>
      <c r="J428" s="12" t="e">
        <f>[3]!Table3235[[#This Row],[Giá đất ở điều chỉnh, bổ sung]]/[3]!Table3235[[#This Row],[Mức giá theo Quyết định 46/2019/ QĐ-UBND]]</f>
        <v>#REF!</v>
      </c>
      <c r="K428" s="21"/>
      <c r="L428" s="23" t="e">
        <f>[3]!Table3235[[#This Row],[Giá đất ở điều chỉnh, bổ sung]]/[3]!Table3235[[#This Row],[Mức giá theo Quyết định 46/2019/ QĐ-UBND]]</f>
        <v>#REF!</v>
      </c>
      <c r="M428" s="24"/>
      <c r="N428" s="314"/>
    </row>
    <row r="429" spans="1:14" s="251" customFormat="1" ht="31" x14ac:dyDescent="0.35">
      <c r="A429" s="16">
        <v>9</v>
      </c>
      <c r="B429" s="16">
        <v>9</v>
      </c>
      <c r="C429" s="17" t="s">
        <v>628</v>
      </c>
      <c r="D429" s="18"/>
      <c r="E429" s="11" t="e">
        <f>[3]!Table3235[[#This Row],[Mức giá theo Quyết định 46/2019/ QĐ-UBND]]*1.1</f>
        <v>#REF!</v>
      </c>
      <c r="F429" s="11"/>
      <c r="G429" s="19"/>
      <c r="H429" s="20"/>
      <c r="I429" s="20"/>
      <c r="J429" s="12"/>
      <c r="K429" s="21"/>
      <c r="L429" s="23"/>
      <c r="M429" s="24"/>
      <c r="N429" s="314"/>
    </row>
    <row r="430" spans="1:14" s="251" customFormat="1" ht="31" x14ac:dyDescent="0.35">
      <c r="A430" s="16" t="s">
        <v>522</v>
      </c>
      <c r="B430" s="16" t="s">
        <v>522</v>
      </c>
      <c r="C430" s="17" t="s">
        <v>629</v>
      </c>
      <c r="D430" s="18">
        <v>7999.9999999999991</v>
      </c>
      <c r="E430" s="11" t="e">
        <f>[3]!Table3235[[#This Row],[Mức giá theo Quyết định 46/2019/ QĐ-UBND]]*1.1</f>
        <v>#REF!</v>
      </c>
      <c r="F430" s="11" t="e">
        <f>[3]!Table3235[[#This Row],[Mức giá theo Quyết định 46/2019/ QĐ-UBND]]*1.3</f>
        <v>#REF!</v>
      </c>
      <c r="G430" s="19">
        <v>32000</v>
      </c>
      <c r="H430" s="20" t="e">
        <f>ROUND([3]!Table3235[[#This Row],[Mức giá theo Quyết định 46/2019/ QĐ-UBND]]*1.3,-2)</f>
        <v>#REF!</v>
      </c>
      <c r="I430" s="20" t="e">
        <f>ROUND([3]!Table3235[[#This Row],[Giá đất ở điều chỉnh, bổ sung]]*0.7,0)</f>
        <v>#REF!</v>
      </c>
      <c r="J430" s="12" t="e">
        <f>[3]!Table3235[[#This Row],[Giá đất ở điều chỉnh, bổ sung]]/[3]!Table3235[[#This Row],[Mức giá theo Quyết định 46/2019/ QĐ-UBND]]</f>
        <v>#REF!</v>
      </c>
      <c r="K430" s="21"/>
      <c r="L430" s="23" t="e">
        <f>[3]!Table3235[[#This Row],[Giá đất ở điều chỉnh, bổ sung]]/[3]!Table3235[[#This Row],[Mức giá theo Quyết định 46/2019/ QĐ-UBND]]</f>
        <v>#REF!</v>
      </c>
      <c r="M430" s="24"/>
      <c r="N430" s="314"/>
    </row>
    <row r="431" spans="1:14" s="251" customFormat="1" ht="31" x14ac:dyDescent="0.35">
      <c r="A431" s="16" t="s">
        <v>523</v>
      </c>
      <c r="B431" s="16" t="s">
        <v>523</v>
      </c>
      <c r="C431" s="17" t="s">
        <v>630</v>
      </c>
      <c r="D431" s="18">
        <v>6600</v>
      </c>
      <c r="E431" s="11" t="e">
        <f>[3]!Table3235[[#This Row],[Mức giá theo Quyết định 46/2019/ QĐ-UBND]]*1.1</f>
        <v>#REF!</v>
      </c>
      <c r="F431" s="11" t="e">
        <f>[3]!Table3235[[#This Row],[Mức giá theo Quyết định 46/2019/ QĐ-UBND]]*1.3</f>
        <v>#REF!</v>
      </c>
      <c r="G431" s="19">
        <v>26400</v>
      </c>
      <c r="H431" s="20" t="e">
        <f>ROUND([3]!Table3235[[#This Row],[Mức giá theo Quyết định 46/2019/ QĐ-UBND]]*1.3,-2)</f>
        <v>#REF!</v>
      </c>
      <c r="I431" s="20" t="e">
        <f>ROUND([3]!Table3235[[#This Row],[Giá đất ở điều chỉnh, bổ sung]]*0.7,0)</f>
        <v>#REF!</v>
      </c>
      <c r="J431" s="12" t="e">
        <f>[3]!Table3235[[#This Row],[Giá đất ở điều chỉnh, bổ sung]]/[3]!Table3235[[#This Row],[Mức giá theo Quyết định 46/2019/ QĐ-UBND]]</f>
        <v>#REF!</v>
      </c>
      <c r="K431" s="21"/>
      <c r="L431" s="23" t="e">
        <f>[3]!Table3235[[#This Row],[Giá đất ở điều chỉnh, bổ sung]]/[3]!Table3235[[#This Row],[Mức giá theo Quyết định 46/2019/ QĐ-UBND]]</f>
        <v>#REF!</v>
      </c>
      <c r="M431" s="24"/>
      <c r="N431" s="314"/>
    </row>
    <row r="432" spans="1:14" s="251" customFormat="1" ht="31" x14ac:dyDescent="0.35">
      <c r="A432" s="16">
        <v>10</v>
      </c>
      <c r="B432" s="16">
        <v>10</v>
      </c>
      <c r="C432" s="17" t="s">
        <v>631</v>
      </c>
      <c r="D432" s="18">
        <v>5000</v>
      </c>
      <c r="E432" s="11" t="e">
        <f>[3]!Table3235[[#This Row],[Mức giá theo Quyết định 46/2019/ QĐ-UBND]]*1.1</f>
        <v>#REF!</v>
      </c>
      <c r="F432" s="11" t="e">
        <f>[3]!Table3235[[#This Row],[Mức giá theo Quyết định 46/2019/ QĐ-UBND]]*1.3</f>
        <v>#REF!</v>
      </c>
      <c r="G432" s="19">
        <v>20000</v>
      </c>
      <c r="H432" s="20" t="e">
        <f>ROUND([3]!Table3235[[#This Row],[Mức giá theo Quyết định 46/2019/ QĐ-UBND]]*1.3,-2)</f>
        <v>#REF!</v>
      </c>
      <c r="I432" s="20" t="e">
        <f>ROUND([3]!Table3235[[#This Row],[Giá đất ở điều chỉnh, bổ sung]]*0.7,0)</f>
        <v>#REF!</v>
      </c>
      <c r="J432" s="12" t="e">
        <f>[3]!Table3235[[#This Row],[Giá đất ở điều chỉnh, bổ sung]]/[3]!Table3235[[#This Row],[Mức giá theo Quyết định 46/2019/ QĐ-UBND]]</f>
        <v>#REF!</v>
      </c>
      <c r="K432" s="21"/>
      <c r="L432" s="23" t="e">
        <f>[3]!Table3235[[#This Row],[Giá đất ở điều chỉnh, bổ sung]]/[3]!Table3235[[#This Row],[Mức giá theo Quyết định 46/2019/ QĐ-UBND]]</f>
        <v>#REF!</v>
      </c>
      <c r="M432" s="24"/>
      <c r="N432" s="314"/>
    </row>
    <row r="433" spans="1:18" s="315" customFormat="1" ht="31" x14ac:dyDescent="0.35">
      <c r="A433" s="16">
        <v>11</v>
      </c>
      <c r="B433" s="16">
        <v>11</v>
      </c>
      <c r="C433" s="17" t="s">
        <v>632</v>
      </c>
      <c r="D433" s="18">
        <v>6000</v>
      </c>
      <c r="E433" s="11" t="e">
        <f>[3]!Table3235[[#This Row],[Mức giá theo Quyết định 46/2019/ QĐ-UBND]]*1.1</f>
        <v>#REF!</v>
      </c>
      <c r="F433" s="11" t="e">
        <f>[3]!Table3235[[#This Row],[Mức giá theo Quyết định 46/2019/ QĐ-UBND]]*1.3</f>
        <v>#REF!</v>
      </c>
      <c r="G433" s="19">
        <v>24000</v>
      </c>
      <c r="H433" s="20" t="e">
        <f>ROUND([3]!Table3235[[#This Row],[Mức giá theo Quyết định 46/2019/ QĐ-UBND]]*1.35,-2)</f>
        <v>#REF!</v>
      </c>
      <c r="I433" s="20" t="e">
        <f>ROUND([3]!Table3235[[#This Row],[Giá đất ở điều chỉnh, bổ sung]]*0.7,0)</f>
        <v>#REF!</v>
      </c>
      <c r="J433" s="12" t="e">
        <f>[3]!Table3235[[#This Row],[Giá đất ở điều chỉnh, bổ sung]]/[3]!Table3235[[#This Row],[Mức giá theo Quyết định 46/2019/ QĐ-UBND]]</f>
        <v>#REF!</v>
      </c>
      <c r="K433" s="31" t="s">
        <v>633</v>
      </c>
      <c r="L433" s="32" t="e">
        <f>[3]!Table3235[[#This Row],[Giá đất ở điều chỉnh, bổ sung]]/[3]!Table3235[[#This Row],[Mức giá theo Quyết định 46/2019/ QĐ-UBND]]</f>
        <v>#REF!</v>
      </c>
      <c r="M433" s="24"/>
      <c r="N433" s="314"/>
      <c r="R433" s="251"/>
    </row>
    <row r="434" spans="1:18" s="251" customFormat="1" ht="45" x14ac:dyDescent="0.35">
      <c r="A434" s="8" t="s">
        <v>634</v>
      </c>
      <c r="B434" s="8" t="s">
        <v>634</v>
      </c>
      <c r="C434" s="9" t="s">
        <v>635</v>
      </c>
      <c r="D434" s="10"/>
      <c r="E434" s="11" t="e">
        <f>[3]!Table3235[[#This Row],[Mức giá theo Quyết định 46/2019/ QĐ-UBND]]*1.1</f>
        <v>#REF!</v>
      </c>
      <c r="F434" s="11"/>
      <c r="G434" s="19"/>
      <c r="H434" s="20"/>
      <c r="I434" s="20"/>
      <c r="J434" s="12"/>
      <c r="K434" s="21"/>
      <c r="L434" s="23"/>
      <c r="M434" s="26"/>
      <c r="N434" s="316"/>
    </row>
    <row r="435" spans="1:18" s="251" customFormat="1" ht="31" x14ac:dyDescent="0.35">
      <c r="A435" s="16">
        <v>1</v>
      </c>
      <c r="B435" s="16">
        <v>1</v>
      </c>
      <c r="C435" s="17" t="s">
        <v>636</v>
      </c>
      <c r="D435" s="18">
        <v>13000</v>
      </c>
      <c r="E435" s="11" t="e">
        <f>[3]!Table3235[[#This Row],[Mức giá theo Quyết định 46/2019/ QĐ-UBND]]*1.1</f>
        <v>#REF!</v>
      </c>
      <c r="F435" s="11" t="e">
        <f>[3]!Table3235[[#This Row],[Mức giá theo Quyết định 46/2019/ QĐ-UBND]]*1.3</f>
        <v>#REF!</v>
      </c>
      <c r="G435" s="19">
        <v>78000</v>
      </c>
      <c r="H435" s="20" t="e">
        <f>ROUND([3]!Table3235[[#This Row],[Mức giá theo Quyết định 46/2019/ QĐ-UBND]]*1.3,-2)</f>
        <v>#REF!</v>
      </c>
      <c r="I435" s="20" t="e">
        <f>ROUND([3]!Table3235[[#This Row],[Giá đất ở điều chỉnh, bổ sung]]*0.7,0)</f>
        <v>#REF!</v>
      </c>
      <c r="J435" s="12" t="e">
        <f>[3]!Table3235[[#This Row],[Giá đất ở điều chỉnh, bổ sung]]/[3]!Table3235[[#This Row],[Mức giá theo Quyết định 46/2019/ QĐ-UBND]]</f>
        <v>#REF!</v>
      </c>
      <c r="K435" s="21"/>
      <c r="L435" s="23" t="e">
        <f>[3]!Table3235[[#This Row],[Giá đất ở điều chỉnh, bổ sung]]/[3]!Table3235[[#This Row],[Mức giá theo Quyết định 46/2019/ QĐ-UBND]]</f>
        <v>#REF!</v>
      </c>
      <c r="M435" s="24"/>
      <c r="N435" s="314"/>
    </row>
    <row r="436" spans="1:18" s="251" customFormat="1" ht="31" x14ac:dyDescent="0.35">
      <c r="A436" s="16">
        <v>2</v>
      </c>
      <c r="B436" s="16">
        <v>2</v>
      </c>
      <c r="C436" s="17" t="s">
        <v>637</v>
      </c>
      <c r="D436" s="18">
        <v>10000</v>
      </c>
      <c r="E436" s="11" t="e">
        <f>[3]!Table3235[[#This Row],[Mức giá theo Quyết định 46/2019/ QĐ-UBND]]*1.1</f>
        <v>#REF!</v>
      </c>
      <c r="F436" s="11" t="e">
        <f>[3]!Table3235[[#This Row],[Mức giá theo Quyết định 46/2019/ QĐ-UBND]]*1.3</f>
        <v>#REF!</v>
      </c>
      <c r="G436" s="19">
        <v>60000</v>
      </c>
      <c r="H436" s="20" t="e">
        <f>ROUND([3]!Table3235[[#This Row],[Mức giá theo Quyết định 46/2019/ QĐ-UBND]]*1.3,-2)</f>
        <v>#REF!</v>
      </c>
      <c r="I436" s="20" t="e">
        <f>ROUND([3]!Table3235[[#This Row],[Giá đất ở điều chỉnh, bổ sung]]*0.7,0)</f>
        <v>#REF!</v>
      </c>
      <c r="J436" s="12" t="e">
        <f>[3]!Table3235[[#This Row],[Giá đất ở điều chỉnh, bổ sung]]/[3]!Table3235[[#This Row],[Mức giá theo Quyết định 46/2019/ QĐ-UBND]]</f>
        <v>#REF!</v>
      </c>
      <c r="K436" s="21"/>
      <c r="L436" s="23" t="e">
        <f>[3]!Table3235[[#This Row],[Giá đất ở điều chỉnh, bổ sung]]/[3]!Table3235[[#This Row],[Mức giá theo Quyết định 46/2019/ QĐ-UBND]]</f>
        <v>#REF!</v>
      </c>
      <c r="M436" s="24"/>
      <c r="N436" s="314"/>
    </row>
    <row r="437" spans="1:18" s="251" customFormat="1" ht="31" x14ac:dyDescent="0.35">
      <c r="A437" s="16">
        <v>3</v>
      </c>
      <c r="B437" s="16">
        <v>3</v>
      </c>
      <c r="C437" s="17" t="s">
        <v>638</v>
      </c>
      <c r="D437" s="18">
        <v>7999.9999999999991</v>
      </c>
      <c r="E437" s="11" t="e">
        <f>[3]!Table3235[[#This Row],[Mức giá theo Quyết định 46/2019/ QĐ-UBND]]*1.1</f>
        <v>#REF!</v>
      </c>
      <c r="F437" s="11" t="e">
        <f>[3]!Table3235[[#This Row],[Mức giá theo Quyết định 46/2019/ QĐ-UBND]]*1.3</f>
        <v>#REF!</v>
      </c>
      <c r="G437" s="19">
        <v>48000</v>
      </c>
      <c r="H437" s="20" t="e">
        <f>ROUND([3]!Table3235[[#This Row],[Mức giá theo Quyết định 46/2019/ QĐ-UBND]]*1.3,-2)</f>
        <v>#REF!</v>
      </c>
      <c r="I437" s="20" t="e">
        <f>ROUND([3]!Table3235[[#This Row],[Giá đất ở điều chỉnh, bổ sung]]*0.7,0)</f>
        <v>#REF!</v>
      </c>
      <c r="J437" s="12" t="e">
        <f>[3]!Table3235[[#This Row],[Giá đất ở điều chỉnh, bổ sung]]/[3]!Table3235[[#This Row],[Mức giá theo Quyết định 46/2019/ QĐ-UBND]]</f>
        <v>#REF!</v>
      </c>
      <c r="K437" s="21"/>
      <c r="L437" s="23" t="e">
        <f>[3]!Table3235[[#This Row],[Giá đất ở điều chỉnh, bổ sung]]/[3]!Table3235[[#This Row],[Mức giá theo Quyết định 46/2019/ QĐ-UBND]]</f>
        <v>#REF!</v>
      </c>
      <c r="M437" s="24"/>
      <c r="N437" s="314"/>
    </row>
    <row r="438" spans="1:18" s="251" customFormat="1" ht="31" x14ac:dyDescent="0.35">
      <c r="A438" s="16">
        <v>4</v>
      </c>
      <c r="B438" s="16">
        <v>4</v>
      </c>
      <c r="C438" s="17" t="s">
        <v>639</v>
      </c>
      <c r="D438" s="18">
        <v>6000</v>
      </c>
      <c r="E438" s="11" t="e">
        <f>[3]!Table3235[[#This Row],[Mức giá theo Quyết định 46/2019/ QĐ-UBND]]*1.1</f>
        <v>#REF!</v>
      </c>
      <c r="F438" s="11" t="e">
        <f>[3]!Table3235[[#This Row],[Mức giá theo Quyết định 46/2019/ QĐ-UBND]]*1.3</f>
        <v>#REF!</v>
      </c>
      <c r="G438" s="19">
        <v>36000</v>
      </c>
      <c r="H438" s="20" t="e">
        <f>ROUND([3]!Table3235[[#This Row],[Mức giá theo Quyết định 46/2019/ QĐ-UBND]]*1.3,-2)</f>
        <v>#REF!</v>
      </c>
      <c r="I438" s="20" t="e">
        <f>ROUND([3]!Table3235[[#This Row],[Giá đất ở điều chỉnh, bổ sung]]*0.7,0)</f>
        <v>#REF!</v>
      </c>
      <c r="J438" s="12" t="e">
        <f>[3]!Table3235[[#This Row],[Giá đất ở điều chỉnh, bổ sung]]/[3]!Table3235[[#This Row],[Mức giá theo Quyết định 46/2019/ QĐ-UBND]]</f>
        <v>#REF!</v>
      </c>
      <c r="K438" s="21"/>
      <c r="L438" s="23" t="e">
        <f>[3]!Table3235[[#This Row],[Giá đất ở điều chỉnh, bổ sung]]/[3]!Table3235[[#This Row],[Mức giá theo Quyết định 46/2019/ QĐ-UBND]]</f>
        <v>#REF!</v>
      </c>
      <c r="M438" s="24"/>
      <c r="N438" s="314"/>
    </row>
    <row r="439" spans="1:18" s="251" customFormat="1" x14ac:dyDescent="0.35">
      <c r="A439" s="16"/>
      <c r="B439" s="16"/>
      <c r="C439" s="9" t="s">
        <v>16</v>
      </c>
      <c r="D439" s="10"/>
      <c r="E439" s="11" t="e">
        <f>[3]!Table3235[[#This Row],[Mức giá theo Quyết định 46/2019/ QĐ-UBND]]*1.1</f>
        <v>#REF!</v>
      </c>
      <c r="F439" s="11"/>
      <c r="G439" s="19"/>
      <c r="H439" s="20"/>
      <c r="I439" s="20"/>
      <c r="J439" s="12"/>
      <c r="K439" s="21"/>
      <c r="L439" s="23"/>
      <c r="M439" s="24"/>
      <c r="N439" s="314"/>
    </row>
    <row r="440" spans="1:18" s="251" customFormat="1" ht="46.5" x14ac:dyDescent="0.35">
      <c r="A440" s="16">
        <v>1</v>
      </c>
      <c r="B440" s="16">
        <v>1</v>
      </c>
      <c r="C440" s="17" t="s">
        <v>5363</v>
      </c>
      <c r="D440" s="18"/>
      <c r="E440" s="11" t="e">
        <f>[3]!Table3235[[#This Row],[Mức giá theo Quyết định 46/2019/ QĐ-UBND]]*1.1</f>
        <v>#REF!</v>
      </c>
      <c r="F440" s="11"/>
      <c r="G440" s="19"/>
      <c r="H440" s="20"/>
      <c r="I440" s="20"/>
      <c r="J440" s="12"/>
      <c r="K440" s="21"/>
      <c r="L440" s="23"/>
      <c r="M440" s="24" t="s">
        <v>5364</v>
      </c>
      <c r="N440" s="314" t="s">
        <v>640</v>
      </c>
    </row>
    <row r="441" spans="1:18" s="251" customFormat="1" x14ac:dyDescent="0.35">
      <c r="A441" s="16" t="s">
        <v>67</v>
      </c>
      <c r="B441" s="16" t="s">
        <v>67</v>
      </c>
      <c r="C441" s="17" t="s">
        <v>641</v>
      </c>
      <c r="D441" s="18">
        <v>8400</v>
      </c>
      <c r="E441" s="11" t="e">
        <f>[3]!Table3235[[#This Row],[Mức giá theo Quyết định 46/2019/ QĐ-UBND]]*1.1</f>
        <v>#REF!</v>
      </c>
      <c r="F441" s="11" t="e">
        <f>[3]!Table3235[[#This Row],[Mức giá theo Quyết định 46/2019/ QĐ-UBND]]*1.3</f>
        <v>#REF!</v>
      </c>
      <c r="G441" s="19">
        <v>33600</v>
      </c>
      <c r="H441" s="20" t="e">
        <f>ROUND([3]!Table3235[[#This Row],[Mức giá theo Quyết định 46/2019/ QĐ-UBND]]*1.3,-2)</f>
        <v>#REF!</v>
      </c>
      <c r="I441" s="20" t="e">
        <f>ROUND([3]!Table3235[[#This Row],[Giá đất ở điều chỉnh, bổ sung]]*0.7,0)</f>
        <v>#REF!</v>
      </c>
      <c r="J441" s="12" t="e">
        <f>[3]!Table3235[[#This Row],[Giá đất ở điều chỉnh, bổ sung]]/[3]!Table3235[[#This Row],[Mức giá theo Quyết định 46/2019/ QĐ-UBND]]</f>
        <v>#REF!</v>
      </c>
      <c r="K441" s="21"/>
      <c r="L441" s="23" t="e">
        <f>[3]!Table3235[[#This Row],[Giá đất ở điều chỉnh, bổ sung]]/[3]!Table3235[[#This Row],[Mức giá theo Quyết định 46/2019/ QĐ-UBND]]</f>
        <v>#REF!</v>
      </c>
      <c r="M441" s="24"/>
      <c r="N441" s="314"/>
    </row>
    <row r="442" spans="1:18" s="251" customFormat="1" x14ac:dyDescent="0.35">
      <c r="A442" s="16" t="s">
        <v>69</v>
      </c>
      <c r="B442" s="16" t="s">
        <v>69</v>
      </c>
      <c r="C442" s="17" t="s">
        <v>642</v>
      </c>
      <c r="D442" s="18">
        <v>6000</v>
      </c>
      <c r="E442" s="11" t="e">
        <f>[3]!Table3235[[#This Row],[Mức giá theo Quyết định 46/2019/ QĐ-UBND]]*1.1</f>
        <v>#REF!</v>
      </c>
      <c r="F442" s="11" t="e">
        <f>[3]!Table3235[[#This Row],[Mức giá theo Quyết định 46/2019/ QĐ-UBND]]*1.3</f>
        <v>#REF!</v>
      </c>
      <c r="G442" s="19">
        <v>24000</v>
      </c>
      <c r="H442" s="20" t="e">
        <f>ROUND([3]!Table3235[[#This Row],[Mức giá theo Quyết định 46/2019/ QĐ-UBND]]*1.3,-2)</f>
        <v>#REF!</v>
      </c>
      <c r="I442" s="20" t="e">
        <f>ROUND([3]!Table3235[[#This Row],[Giá đất ở điều chỉnh, bổ sung]]*0.7,0)</f>
        <v>#REF!</v>
      </c>
      <c r="J442" s="12" t="e">
        <f>[3]!Table3235[[#This Row],[Giá đất ở điều chỉnh, bổ sung]]/[3]!Table3235[[#This Row],[Mức giá theo Quyết định 46/2019/ QĐ-UBND]]</f>
        <v>#REF!</v>
      </c>
      <c r="K442" s="21"/>
      <c r="L442" s="23" t="e">
        <f>[3]!Table3235[[#This Row],[Giá đất ở điều chỉnh, bổ sung]]/[3]!Table3235[[#This Row],[Mức giá theo Quyết định 46/2019/ QĐ-UBND]]</f>
        <v>#REF!</v>
      </c>
      <c r="M442" s="24"/>
      <c r="N442" s="314"/>
    </row>
    <row r="443" spans="1:18" s="251" customFormat="1" ht="28" x14ac:dyDescent="0.35">
      <c r="A443" s="33"/>
      <c r="B443" s="16" t="s">
        <v>71</v>
      </c>
      <c r="C443" s="17" t="s">
        <v>5379</v>
      </c>
      <c r="D443" s="47"/>
      <c r="E443" s="35"/>
      <c r="F443" s="48"/>
      <c r="G443" s="36"/>
      <c r="H443" s="76" t="e">
        <f>ROUND(H441*1.2,-2)</f>
        <v>#REF!</v>
      </c>
      <c r="I443" s="20" t="e">
        <f>ROUND([3]!Table3235[[#This Row],[Giá đất ở điều chỉnh, bổ sung]]*0.7,0)</f>
        <v>#REF!</v>
      </c>
      <c r="J443" s="12"/>
      <c r="K443" s="37"/>
      <c r="L443" s="23"/>
      <c r="M443" s="38" t="s">
        <v>643</v>
      </c>
      <c r="N443" s="317" t="s">
        <v>643</v>
      </c>
    </row>
    <row r="444" spans="1:18" s="251" customFormat="1" ht="31" x14ac:dyDescent="0.35">
      <c r="A444" s="16">
        <v>2</v>
      </c>
      <c r="B444" s="16">
        <v>2</v>
      </c>
      <c r="C444" s="17" t="s">
        <v>644</v>
      </c>
      <c r="D444" s="18">
        <v>3999.9999999999995</v>
      </c>
      <c r="E444" s="11" t="e">
        <f>[3]!Table3235[[#This Row],[Mức giá theo Quyết định 46/2019/ QĐ-UBND]]*1.1</f>
        <v>#REF!</v>
      </c>
      <c r="F444" s="11" t="e">
        <f>[3]!Table3235[[#This Row],[Mức giá theo Quyết định 46/2019/ QĐ-UBND]]*1.3</f>
        <v>#REF!</v>
      </c>
      <c r="G444" s="19">
        <v>16000</v>
      </c>
      <c r="H444" s="20" t="e">
        <f>ROUND([3]!Table3235[[#This Row],[Mức giá theo Quyết định 46/2019/ QĐ-UBND]]*1.3,-2)</f>
        <v>#REF!</v>
      </c>
      <c r="I444" s="20" t="e">
        <f>ROUND([3]!Table3235[[#This Row],[Giá đất ở điều chỉnh, bổ sung]]*0.7,0)</f>
        <v>#REF!</v>
      </c>
      <c r="J444" s="12" t="e">
        <f>[3]!Table3235[[#This Row],[Giá đất ở điều chỉnh, bổ sung]]/[3]!Table3235[[#This Row],[Mức giá theo Quyết định 46/2019/ QĐ-UBND]]</f>
        <v>#REF!</v>
      </c>
      <c r="K444" s="21"/>
      <c r="L444" s="23" t="e">
        <f>[3]!Table3235[[#This Row],[Giá đất ở điều chỉnh, bổ sung]]/[3]!Table3235[[#This Row],[Mức giá theo Quyết định 46/2019/ QĐ-UBND]]</f>
        <v>#REF!</v>
      </c>
      <c r="M444" s="24"/>
      <c r="N444" s="314"/>
    </row>
    <row r="445" spans="1:18" s="251" customFormat="1" ht="62" x14ac:dyDescent="0.35">
      <c r="A445" s="16">
        <v>3</v>
      </c>
      <c r="B445" s="16">
        <v>3</v>
      </c>
      <c r="C445" s="17" t="s">
        <v>645</v>
      </c>
      <c r="D445" s="18">
        <v>6000</v>
      </c>
      <c r="E445" s="11" t="e">
        <f>[3]!Table3235[[#This Row],[Mức giá theo Quyết định 46/2019/ QĐ-UBND]]*1.1</f>
        <v>#REF!</v>
      </c>
      <c r="F445" s="11" t="e">
        <f>[3]!Table3235[[#This Row],[Mức giá theo Quyết định 46/2019/ QĐ-UBND]]*1.3</f>
        <v>#REF!</v>
      </c>
      <c r="G445" s="19">
        <v>24000</v>
      </c>
      <c r="H445" s="20" t="e">
        <f>ROUND([3]!Table3235[[#This Row],[Mức giá theo Quyết định 46/2019/ QĐ-UBND]]*1.35,-2)</f>
        <v>#REF!</v>
      </c>
      <c r="I445" s="20" t="e">
        <f>ROUND([3]!Table3235[[#This Row],[Giá đất ở điều chỉnh, bổ sung]]*0.7,0)</f>
        <v>#REF!</v>
      </c>
      <c r="J445" s="12" t="e">
        <f>[3]!Table3235[[#This Row],[Giá đất ở điều chỉnh, bổ sung]]/[3]!Table3235[[#This Row],[Mức giá theo Quyết định 46/2019/ QĐ-UBND]]</f>
        <v>#REF!</v>
      </c>
      <c r="K445" s="31" t="s">
        <v>91</v>
      </c>
      <c r="L445" s="32" t="e">
        <f>[3]!Table3235[[#This Row],[Giá đất ở điều chỉnh, bổ sung]]/[3]!Table3235[[#This Row],[Mức giá theo Quyết định 46/2019/ QĐ-UBND]]</f>
        <v>#REF!</v>
      </c>
      <c r="M445" s="24"/>
      <c r="N445" s="314"/>
    </row>
    <row r="446" spans="1:18" s="251" customFormat="1" ht="46.5" x14ac:dyDescent="0.35">
      <c r="A446" s="16">
        <v>4</v>
      </c>
      <c r="B446" s="16">
        <v>4</v>
      </c>
      <c r="C446" s="17" t="s">
        <v>646</v>
      </c>
      <c r="D446" s="18">
        <v>3999.9999999999995</v>
      </c>
      <c r="E446" s="11" t="e">
        <f>[3]!Table3235[[#This Row],[Mức giá theo Quyết định 46/2019/ QĐ-UBND]]*1.1</f>
        <v>#REF!</v>
      </c>
      <c r="F446" s="11" t="e">
        <f>[3]!Table3235[[#This Row],[Mức giá theo Quyết định 46/2019/ QĐ-UBND]]*1.3</f>
        <v>#REF!</v>
      </c>
      <c r="G446" s="19">
        <v>16000</v>
      </c>
      <c r="H446" s="20" t="e">
        <f>ROUND([3]!Table3235[[#This Row],[Mức giá theo Quyết định 46/2019/ QĐ-UBND]]*1.3,-2)</f>
        <v>#REF!</v>
      </c>
      <c r="I446" s="20" t="e">
        <f>ROUND([3]!Table3235[[#This Row],[Giá đất ở điều chỉnh, bổ sung]]*0.7,0)</f>
        <v>#REF!</v>
      </c>
      <c r="J446" s="12" t="e">
        <f>[3]!Table3235[[#This Row],[Giá đất ở điều chỉnh, bổ sung]]/[3]!Table3235[[#This Row],[Mức giá theo Quyết định 46/2019/ QĐ-UBND]]</f>
        <v>#REF!</v>
      </c>
      <c r="K446" s="21"/>
      <c r="L446" s="23" t="e">
        <f>[3]!Table3235[[#This Row],[Giá đất ở điều chỉnh, bổ sung]]/[3]!Table3235[[#This Row],[Mức giá theo Quyết định 46/2019/ QĐ-UBND]]</f>
        <v>#REF!</v>
      </c>
      <c r="M446" s="24"/>
      <c r="N446" s="314"/>
    </row>
    <row r="447" spans="1:18" s="253" customFormat="1" ht="62" x14ac:dyDescent="0.3">
      <c r="A447" s="16">
        <v>5</v>
      </c>
      <c r="B447" s="16">
        <v>5</v>
      </c>
      <c r="C447" s="17" t="s">
        <v>647</v>
      </c>
      <c r="D447" s="18">
        <v>3000</v>
      </c>
      <c r="E447" s="11" t="e">
        <f>[3]!Table3235[[#This Row],[Mức giá theo Quyết định 46/2019/ QĐ-UBND]]*1.1</f>
        <v>#REF!</v>
      </c>
      <c r="F447" s="11" t="e">
        <f>[3]!Table3235[[#This Row],[Mức giá theo Quyết định 46/2019/ QĐ-UBND]]*1.3</f>
        <v>#REF!</v>
      </c>
      <c r="G447" s="19">
        <v>12000</v>
      </c>
      <c r="H447" s="20" t="e">
        <f>ROUND([3]!Table3235[[#This Row],[Mức giá theo Quyết định 46/2019/ QĐ-UBND]]*1.3,-2)</f>
        <v>#REF!</v>
      </c>
      <c r="I447" s="20" t="e">
        <f>ROUND([3]!Table3235[[#This Row],[Giá đất ở điều chỉnh, bổ sung]]*0.7,0)</f>
        <v>#REF!</v>
      </c>
      <c r="J447" s="12" t="e">
        <f>[3]!Table3235[[#This Row],[Giá đất ở điều chỉnh, bổ sung]]/[3]!Table3235[[#This Row],[Mức giá theo Quyết định 46/2019/ QĐ-UBND]]</f>
        <v>#REF!</v>
      </c>
      <c r="K447" s="21"/>
      <c r="L447" s="23" t="e">
        <f>[3]!Table3235[[#This Row],[Giá đất ở điều chỉnh, bổ sung]]/[3]!Table3235[[#This Row],[Mức giá theo Quyết định 46/2019/ QĐ-UBND]]</f>
        <v>#REF!</v>
      </c>
      <c r="M447" s="24"/>
      <c r="N447" s="314"/>
    </row>
    <row r="448" spans="1:18" x14ac:dyDescent="0.35">
      <c r="A448" s="78">
        <v>1</v>
      </c>
      <c r="B448" s="78">
        <v>6</v>
      </c>
      <c r="C448" s="71" t="s">
        <v>648</v>
      </c>
      <c r="D448" s="79"/>
      <c r="E448" s="11" t="e">
        <f>[3]!Table3235[[#This Row],[Mức giá theo Quyết định 46/2019/ QĐ-UBND]]*1.1</f>
        <v>#REF!</v>
      </c>
      <c r="F448" s="11"/>
      <c r="G448" s="80"/>
      <c r="H448" s="20"/>
      <c r="I448" s="20"/>
      <c r="J448" s="12"/>
      <c r="K448" s="21"/>
      <c r="L448" s="74"/>
      <c r="M448" s="41" t="s">
        <v>146</v>
      </c>
      <c r="N448" s="318" t="s">
        <v>146</v>
      </c>
    </row>
    <row r="449" spans="1:18" ht="31" x14ac:dyDescent="0.35">
      <c r="A449" s="46"/>
      <c r="B449" s="39" t="s">
        <v>327</v>
      </c>
      <c r="C449" s="27" t="s">
        <v>649</v>
      </c>
      <c r="D449" s="28"/>
      <c r="E449" s="11" t="e">
        <f>[3]!Table3235[[#This Row],[Mức giá theo Quyết định 46/2019/ QĐ-UBND]]*1.1</f>
        <v>#REF!</v>
      </c>
      <c r="F449" s="11"/>
      <c r="G449" s="44">
        <v>24000</v>
      </c>
      <c r="H449" s="20">
        <v>12000</v>
      </c>
      <c r="I449" s="20" t="e">
        <f>ROUND([3]!Table3235[[#This Row],[Giá đất ở điều chỉnh, bổ sung]]*0.7,0)</f>
        <v>#REF!</v>
      </c>
      <c r="J449" s="12" t="e">
        <f>[3]!Table3235[[#This Row],[Giá đất ở điều chỉnh, bổ sung]]/[3]!Table3235[[#This Row],[Mức giá theo Quyết định 46/2019/ QĐ-UBND]]</f>
        <v>#REF!</v>
      </c>
      <c r="K449" s="21"/>
      <c r="L449" s="21"/>
      <c r="M449" s="45"/>
      <c r="N449" s="320" t="s">
        <v>650</v>
      </c>
    </row>
    <row r="450" spans="1:18" ht="26" x14ac:dyDescent="0.35">
      <c r="A450" s="46"/>
      <c r="B450" s="39" t="s">
        <v>329</v>
      </c>
      <c r="C450" s="27" t="s">
        <v>153</v>
      </c>
      <c r="D450" s="28"/>
      <c r="E450" s="11" t="e">
        <f>[3]!Table3235[[#This Row],[Mức giá theo Quyết định 46/2019/ QĐ-UBND]]*1.1</f>
        <v>#REF!</v>
      </c>
      <c r="F450" s="11"/>
      <c r="G450" s="44">
        <v>16300</v>
      </c>
      <c r="H450" s="20">
        <v>4860</v>
      </c>
      <c r="I450" s="20" t="e">
        <f>ROUND([3]!Table3235[[#This Row],[Giá đất ở điều chỉnh, bổ sung]]*0.7,0)</f>
        <v>#REF!</v>
      </c>
      <c r="J450" s="12" t="e">
        <f>[3]!Table3235[[#This Row],[Giá đất ở điều chỉnh, bổ sung]]/[3]!Table3235[[#This Row],[Mức giá theo Quyết định 46/2019/ QĐ-UBND]]</f>
        <v>#REF!</v>
      </c>
      <c r="K450" s="21"/>
      <c r="L450" s="21"/>
      <c r="M450" s="45" t="s">
        <v>651</v>
      </c>
      <c r="N450" s="320" t="s">
        <v>652</v>
      </c>
    </row>
    <row r="451" spans="1:18" x14ac:dyDescent="0.35">
      <c r="A451" s="46"/>
      <c r="B451" s="39" t="s">
        <v>653</v>
      </c>
      <c r="C451" s="27" t="s">
        <v>654</v>
      </c>
      <c r="D451" s="28"/>
      <c r="E451" s="11" t="e">
        <f>[3]!Table3235[[#This Row],[Mức giá theo Quyết định 46/2019/ QĐ-UBND]]*1.1</f>
        <v>#REF!</v>
      </c>
      <c r="F451" s="11"/>
      <c r="G451" s="44">
        <v>15300</v>
      </c>
      <c r="H451" s="20">
        <v>5000</v>
      </c>
      <c r="I451" s="20" t="e">
        <f>ROUND([3]!Table3235[[#This Row],[Giá đất ở điều chỉnh, bổ sung]]*0.7,0)</f>
        <v>#REF!</v>
      </c>
      <c r="J451" s="12" t="e">
        <f>[3]!Table3235[[#This Row],[Giá đất ở điều chỉnh, bổ sung]]/[3]!Table3235[[#This Row],[Mức giá theo Quyết định 46/2019/ QĐ-UBND]]</f>
        <v>#REF!</v>
      </c>
      <c r="K451" s="21"/>
      <c r="L451" s="21"/>
      <c r="M451" s="45"/>
      <c r="N451" s="320" t="s">
        <v>655</v>
      </c>
    </row>
    <row r="452" spans="1:18" x14ac:dyDescent="0.35">
      <c r="A452" s="39">
        <v>2</v>
      </c>
      <c r="B452" s="39">
        <v>7</v>
      </c>
      <c r="C452" s="27" t="s">
        <v>656</v>
      </c>
      <c r="D452" s="5"/>
      <c r="E452" s="11" t="e">
        <f>[3]!Table3235[[#This Row],[Mức giá theo Quyết định 46/2019/ QĐ-UBND]]*1.1</f>
        <v>#REF!</v>
      </c>
      <c r="F452" s="11"/>
      <c r="G452" s="40"/>
      <c r="H452" s="20"/>
      <c r="I452" s="20"/>
      <c r="J452" s="12"/>
      <c r="K452" s="21"/>
      <c r="L452" s="21"/>
      <c r="M452" s="41" t="s">
        <v>146</v>
      </c>
      <c r="N452" s="318" t="s">
        <v>146</v>
      </c>
    </row>
    <row r="453" spans="1:18" x14ac:dyDescent="0.35">
      <c r="A453" s="42"/>
      <c r="B453" s="43" t="s">
        <v>32</v>
      </c>
      <c r="C453" s="27" t="s">
        <v>657</v>
      </c>
      <c r="D453" s="28">
        <v>12000</v>
      </c>
      <c r="E453" s="11" t="e">
        <f>[3]!Table3235[[#This Row],[Mức giá theo Quyết định 46/2019/ QĐ-UBND]]*1.1</f>
        <v>#REF!</v>
      </c>
      <c r="F453" s="11" t="e">
        <f>[3]!Table3235[[#This Row],[Mức giá theo Quyết định 46/2019/ QĐ-UBND]]*1.3</f>
        <v>#REF!</v>
      </c>
      <c r="G453" s="44">
        <v>27000</v>
      </c>
      <c r="H453" s="20">
        <v>18000</v>
      </c>
      <c r="I453" s="20" t="e">
        <f>ROUND([3]!Table3235[[#This Row],[Giá đất ở điều chỉnh, bổ sung]]*0.7,0)</f>
        <v>#REF!</v>
      </c>
      <c r="J453" s="12" t="e">
        <f>[3]!Table3235[[#This Row],[Giá đất ở điều chỉnh, bổ sung]]/[3]!Table3235[[#This Row],[Mức giá theo Quyết định 46/2019/ QĐ-UBND]]</f>
        <v>#REF!</v>
      </c>
      <c r="K453" s="21"/>
      <c r="L453" s="21" t="e">
        <f>[3]!Table3235[[#This Row],[Giá đất ở điều chỉnh, bổ sung]]/[3]!Table3235[[#This Row],[Mức giá theo Quyết định 46/2019/ QĐ-UBND]]</f>
        <v>#REF!</v>
      </c>
      <c r="M453" s="45"/>
      <c r="N453" s="320" t="s">
        <v>658</v>
      </c>
    </row>
    <row r="454" spans="1:18" x14ac:dyDescent="0.35">
      <c r="A454" s="46"/>
      <c r="B454" s="39" t="s">
        <v>35</v>
      </c>
      <c r="C454" s="27" t="s">
        <v>148</v>
      </c>
      <c r="D454" s="28">
        <v>10000</v>
      </c>
      <c r="E454" s="11" t="e">
        <f>[3]!Table3235[[#This Row],[Mức giá theo Quyết định 46/2019/ QĐ-UBND]]*1.1</f>
        <v>#REF!</v>
      </c>
      <c r="F454" s="11" t="e">
        <f>[3]!Table3235[[#This Row],[Mức giá theo Quyết định 46/2019/ QĐ-UBND]]*1.3</f>
        <v>#REF!</v>
      </c>
      <c r="G454" s="44">
        <v>19200</v>
      </c>
      <c r="H454" s="20">
        <v>10400</v>
      </c>
      <c r="I454" s="20" t="e">
        <f>ROUND([3]!Table3235[[#This Row],[Giá đất ở điều chỉnh, bổ sung]]*0.7,0)</f>
        <v>#REF!</v>
      </c>
      <c r="J454" s="12" t="e">
        <f>[3]!Table3235[[#This Row],[Giá đất ở điều chỉnh, bổ sung]]/[3]!Table3235[[#This Row],[Mức giá theo Quyết định 46/2019/ QĐ-UBND]]</f>
        <v>#REF!</v>
      </c>
      <c r="K454" s="21"/>
      <c r="L454" s="21" t="e">
        <f>[3]!Table3235[[#This Row],[Giá đất ở điều chỉnh, bổ sung]]/[3]!Table3235[[#This Row],[Mức giá theo Quyết định 46/2019/ QĐ-UBND]]</f>
        <v>#REF!</v>
      </c>
      <c r="M454" s="45"/>
      <c r="N454" s="320" t="s">
        <v>659</v>
      </c>
    </row>
    <row r="455" spans="1:18" x14ac:dyDescent="0.35">
      <c r="A455" s="39">
        <v>3</v>
      </c>
      <c r="B455" s="39">
        <v>8</v>
      </c>
      <c r="C455" s="27" t="s">
        <v>660</v>
      </c>
      <c r="D455" s="5"/>
      <c r="E455" s="11" t="e">
        <f>[3]!Table3235[[#This Row],[Mức giá theo Quyết định 46/2019/ QĐ-UBND]]*1.1</f>
        <v>#REF!</v>
      </c>
      <c r="F455" s="11" t="e">
        <f>[3]!Table3235[[#This Row],[Mức giá theo Quyết định 46/2019/ QĐ-UBND]]*1.3</f>
        <v>#REF!</v>
      </c>
      <c r="G455" s="40"/>
      <c r="H455" s="20"/>
      <c r="I455" s="20"/>
      <c r="J455" s="12"/>
      <c r="K455" s="21"/>
      <c r="L455" s="21"/>
      <c r="M455" s="41" t="s">
        <v>146</v>
      </c>
      <c r="N455" s="318" t="s">
        <v>146</v>
      </c>
    </row>
    <row r="456" spans="1:18" x14ac:dyDescent="0.35">
      <c r="A456" s="42"/>
      <c r="B456" s="43" t="s">
        <v>624</v>
      </c>
      <c r="C456" s="27" t="s">
        <v>148</v>
      </c>
      <c r="D456" s="28"/>
      <c r="E456" s="11"/>
      <c r="F456" s="11"/>
      <c r="G456" s="44">
        <v>19000</v>
      </c>
      <c r="H456" s="20">
        <v>8800</v>
      </c>
      <c r="I456" s="20" t="e">
        <f>ROUND([3]!Table3235[[#This Row],[Giá đất ở điều chỉnh, bổ sung]]*0.7,0)</f>
        <v>#REF!</v>
      </c>
      <c r="J456" s="12" t="e">
        <f>[3]!Table3235[[#This Row],[Giá đất ở điều chỉnh, bổ sung]]/[3]!Table3235[[#This Row],[Mức giá theo Quyết định 46/2019/ QĐ-UBND]]</f>
        <v>#REF!</v>
      </c>
      <c r="K456" s="21"/>
      <c r="L456" s="21"/>
      <c r="M456" s="45"/>
      <c r="N456" s="320" t="s">
        <v>5409</v>
      </c>
    </row>
    <row r="457" spans="1:18" x14ac:dyDescent="0.35">
      <c r="A457" s="46"/>
      <c r="B457" s="39" t="s">
        <v>626</v>
      </c>
      <c r="C457" s="27" t="s">
        <v>153</v>
      </c>
      <c r="D457" s="28"/>
      <c r="E457" s="11"/>
      <c r="F457" s="11"/>
      <c r="G457" s="44">
        <v>16000</v>
      </c>
      <c r="H457" s="20">
        <v>4860</v>
      </c>
      <c r="I457" s="20" t="e">
        <f>ROUND([3]!Table3235[[#This Row],[Giá đất ở điều chỉnh, bổ sung]]*0.7,0)</f>
        <v>#REF!</v>
      </c>
      <c r="J457" s="12" t="e">
        <f>[3]!Table3235[[#This Row],[Giá đất ở điều chỉnh, bổ sung]]/[3]!Table3235[[#This Row],[Mức giá theo Quyết định 46/2019/ QĐ-UBND]]</f>
        <v>#REF!</v>
      </c>
      <c r="K457" s="21"/>
      <c r="L457" s="21"/>
      <c r="M457" s="45"/>
      <c r="N457" s="320" t="s">
        <v>661</v>
      </c>
    </row>
    <row r="458" spans="1:18" x14ac:dyDescent="0.35">
      <c r="A458" s="39">
        <v>4</v>
      </c>
      <c r="B458" s="39">
        <v>9</v>
      </c>
      <c r="C458" s="27" t="s">
        <v>662</v>
      </c>
      <c r="D458" s="5"/>
      <c r="E458" s="11" t="e">
        <f>[3]!Table3235[[#This Row],[Mức giá theo Quyết định 46/2019/ QĐ-UBND]]*1.1</f>
        <v>#REF!</v>
      </c>
      <c r="F458" s="11"/>
      <c r="G458" s="40"/>
      <c r="H458" s="20"/>
      <c r="I458" s="20"/>
      <c r="J458" s="12"/>
      <c r="K458" s="21"/>
      <c r="L458" s="21"/>
      <c r="M458" s="41" t="s">
        <v>146</v>
      </c>
      <c r="N458" s="318" t="s">
        <v>146</v>
      </c>
    </row>
    <row r="459" spans="1:18" x14ac:dyDescent="0.35">
      <c r="A459" s="42"/>
      <c r="B459" s="43" t="s">
        <v>522</v>
      </c>
      <c r="C459" s="27" t="s">
        <v>663</v>
      </c>
      <c r="D459" s="28"/>
      <c r="E459" s="11"/>
      <c r="F459" s="11"/>
      <c r="G459" s="44">
        <v>24000</v>
      </c>
      <c r="H459" s="20">
        <v>12000</v>
      </c>
      <c r="I459" s="20" t="e">
        <f>ROUND([3]!Table3235[[#This Row],[Giá đất ở điều chỉnh, bổ sung]]*0.7,0)</f>
        <v>#REF!</v>
      </c>
      <c r="J459" s="12" t="e">
        <f>[3]!Table3235[[#This Row],[Giá đất ở điều chỉnh, bổ sung]]/[3]!Table3235[[#This Row],[Mức giá theo Quyết định 46/2019/ QĐ-UBND]]</f>
        <v>#REF!</v>
      </c>
      <c r="K459" s="21"/>
      <c r="L459" s="21"/>
      <c r="M459" s="45"/>
      <c r="N459" s="320" t="s">
        <v>659</v>
      </c>
    </row>
    <row r="460" spans="1:18" x14ac:dyDescent="0.35">
      <c r="A460" s="46"/>
      <c r="B460" s="39" t="s">
        <v>523</v>
      </c>
      <c r="C460" s="27" t="s">
        <v>150</v>
      </c>
      <c r="D460" s="28"/>
      <c r="E460" s="11"/>
      <c r="F460" s="11"/>
      <c r="G460" s="44">
        <v>17200</v>
      </c>
      <c r="H460" s="20">
        <v>9500</v>
      </c>
      <c r="I460" s="20" t="e">
        <f>ROUND([3]!Table3235[[#This Row],[Giá đất ở điều chỉnh, bổ sung]]*0.7,0)</f>
        <v>#REF!</v>
      </c>
      <c r="J460" s="12" t="e">
        <f>[3]!Table3235[[#This Row],[Giá đất ở điều chỉnh, bổ sung]]/[3]!Table3235[[#This Row],[Mức giá theo Quyết định 46/2019/ QĐ-UBND]]</f>
        <v>#REF!</v>
      </c>
      <c r="K460" s="21"/>
      <c r="L460" s="21"/>
      <c r="M460" s="45"/>
      <c r="N460" s="320" t="s">
        <v>664</v>
      </c>
    </row>
    <row r="461" spans="1:18" s="315" customFormat="1" x14ac:dyDescent="0.35">
      <c r="A461" s="46"/>
      <c r="B461" s="39" t="s">
        <v>665</v>
      </c>
      <c r="C461" s="27" t="s">
        <v>153</v>
      </c>
      <c r="D461" s="28"/>
      <c r="E461" s="11"/>
      <c r="F461" s="11"/>
      <c r="G461" s="44">
        <v>16300</v>
      </c>
      <c r="H461" s="20">
        <v>5350</v>
      </c>
      <c r="I461" s="20" t="e">
        <f>ROUND([3]!Table3235[[#This Row],[Giá đất ở điều chỉnh, bổ sung]]*0.7,0)</f>
        <v>#REF!</v>
      </c>
      <c r="J461" s="12" t="e">
        <f>[3]!Table3235[[#This Row],[Giá đất ở điều chỉnh, bổ sung]]/[3]!Table3235[[#This Row],[Mức giá theo Quyết định 46/2019/ QĐ-UBND]]</f>
        <v>#REF!</v>
      </c>
      <c r="K461" s="21"/>
      <c r="L461" s="21"/>
      <c r="M461" s="45"/>
      <c r="N461" s="320" t="s">
        <v>666</v>
      </c>
    </row>
    <row r="462" spans="1:18" s="251" customFormat="1" ht="45" x14ac:dyDescent="0.35">
      <c r="A462" s="8" t="s">
        <v>667</v>
      </c>
      <c r="B462" s="8" t="s">
        <v>667</v>
      </c>
      <c r="C462" s="9" t="s">
        <v>668</v>
      </c>
      <c r="D462" s="10"/>
      <c r="E462" s="11" t="e">
        <f>[3]!Table3235[[#This Row],[Mức giá theo Quyết định 46/2019/ QĐ-UBND]]*1.1</f>
        <v>#REF!</v>
      </c>
      <c r="F462" s="11"/>
      <c r="G462" s="19"/>
      <c r="H462" s="20"/>
      <c r="I462" s="20"/>
      <c r="J462" s="12"/>
      <c r="K462" s="21"/>
      <c r="L462" s="23"/>
      <c r="M462" s="26"/>
      <c r="N462" s="316"/>
      <c r="R462" s="315"/>
    </row>
    <row r="463" spans="1:18" s="251" customFormat="1" ht="31" x14ac:dyDescent="0.35">
      <c r="A463" s="16">
        <v>1</v>
      </c>
      <c r="B463" s="16">
        <v>1</v>
      </c>
      <c r="C463" s="17" t="s">
        <v>669</v>
      </c>
      <c r="D463" s="18">
        <v>7799.9999999999991</v>
      </c>
      <c r="E463" s="11" t="e">
        <f>[3]!Table3235[[#This Row],[Mức giá theo Quyết định 46/2019/ QĐ-UBND]]*1.1</f>
        <v>#REF!</v>
      </c>
      <c r="F463" s="11" t="e">
        <f>[3]!Table3235[[#This Row],[Mức giá theo Quyết định 46/2019/ QĐ-UBND]]*1.3</f>
        <v>#REF!</v>
      </c>
      <c r="G463" s="19">
        <v>31200</v>
      </c>
      <c r="H463" s="20" t="e">
        <f>ROUND([3]!Table3235[[#This Row],[Mức giá theo Quyết định 46/2019/ QĐ-UBND]]*1.35,-2)</f>
        <v>#REF!</v>
      </c>
      <c r="I463" s="20" t="e">
        <f>ROUND([3]!Table3235[[#This Row],[Giá đất ở điều chỉnh, bổ sung]]*0.7,0)</f>
        <v>#REF!</v>
      </c>
      <c r="J463" s="12" t="e">
        <f>[3]!Table3235[[#This Row],[Giá đất ở điều chỉnh, bổ sung]]/[3]!Table3235[[#This Row],[Mức giá theo Quyết định 46/2019/ QĐ-UBND]]</f>
        <v>#REF!</v>
      </c>
      <c r="K463" s="31" t="s">
        <v>91</v>
      </c>
      <c r="L463" s="32" t="e">
        <f>[3]!Table3235[[#This Row],[Giá đất ở điều chỉnh, bổ sung]]/[3]!Table3235[[#This Row],[Mức giá theo Quyết định 46/2019/ QĐ-UBND]]</f>
        <v>#REF!</v>
      </c>
      <c r="M463" s="24"/>
      <c r="N463" s="314"/>
      <c r="R463" s="315"/>
    </row>
    <row r="464" spans="1:18" s="251" customFormat="1" ht="31" x14ac:dyDescent="0.35">
      <c r="A464" s="16">
        <v>2</v>
      </c>
      <c r="B464" s="16">
        <v>2</v>
      </c>
      <c r="C464" s="17" t="s">
        <v>670</v>
      </c>
      <c r="D464" s="18">
        <v>6000</v>
      </c>
      <c r="E464" s="11" t="e">
        <f>[3]!Table3235[[#This Row],[Mức giá theo Quyết định 46/2019/ QĐ-UBND]]*1.1</f>
        <v>#REF!</v>
      </c>
      <c r="F464" s="11" t="e">
        <f>[3]!Table3235[[#This Row],[Mức giá theo Quyết định 46/2019/ QĐ-UBND]]*1.3</f>
        <v>#REF!</v>
      </c>
      <c r="G464" s="19">
        <v>24000</v>
      </c>
      <c r="H464" s="20" t="e">
        <f>ROUND([3]!Table3235[[#This Row],[Mức giá theo Quyết định 46/2019/ QĐ-UBND]]*1.35,-2)</f>
        <v>#REF!</v>
      </c>
      <c r="I464" s="20" t="e">
        <f>ROUND([3]!Table3235[[#This Row],[Giá đất ở điều chỉnh, bổ sung]]*0.7,0)</f>
        <v>#REF!</v>
      </c>
      <c r="J464" s="12" t="e">
        <f>[3]!Table3235[[#This Row],[Giá đất ở điều chỉnh, bổ sung]]/[3]!Table3235[[#This Row],[Mức giá theo Quyết định 46/2019/ QĐ-UBND]]</f>
        <v>#REF!</v>
      </c>
      <c r="K464" s="31" t="s">
        <v>91</v>
      </c>
      <c r="L464" s="32" t="e">
        <f>[3]!Table3235[[#This Row],[Giá đất ở điều chỉnh, bổ sung]]/[3]!Table3235[[#This Row],[Mức giá theo Quyết định 46/2019/ QĐ-UBND]]</f>
        <v>#REF!</v>
      </c>
      <c r="M464" s="24"/>
      <c r="N464" s="314"/>
      <c r="R464" s="315"/>
    </row>
    <row r="465" spans="1:18" s="251" customFormat="1" x14ac:dyDescent="0.35">
      <c r="A465" s="16"/>
      <c r="B465" s="16"/>
      <c r="C465" s="9" t="s">
        <v>16</v>
      </c>
      <c r="D465" s="10"/>
      <c r="E465" s="11" t="e">
        <f>[3]!Table3235[[#This Row],[Mức giá theo Quyết định 46/2019/ QĐ-UBND]]*1.1</f>
        <v>#REF!</v>
      </c>
      <c r="F465" s="11"/>
      <c r="G465" s="19"/>
      <c r="H465" s="20"/>
      <c r="I465" s="20"/>
      <c r="J465" s="12"/>
      <c r="K465" s="21"/>
      <c r="L465" s="23"/>
      <c r="M465" s="24"/>
      <c r="N465" s="314"/>
      <c r="R465" s="315"/>
    </row>
    <row r="466" spans="1:18" s="251" customFormat="1" ht="31" x14ac:dyDescent="0.35">
      <c r="A466" s="16">
        <v>1</v>
      </c>
      <c r="B466" s="16">
        <v>1</v>
      </c>
      <c r="C466" s="17" t="s">
        <v>671</v>
      </c>
      <c r="D466" s="18"/>
      <c r="E466" s="11" t="e">
        <f>[3]!Table3235[[#This Row],[Mức giá theo Quyết định 46/2019/ QĐ-UBND]]*1.1</f>
        <v>#REF!</v>
      </c>
      <c r="F466" s="11"/>
      <c r="G466" s="19"/>
      <c r="H466" s="20"/>
      <c r="I466" s="20"/>
      <c r="J466" s="12"/>
      <c r="K466" s="21"/>
      <c r="L466" s="23"/>
      <c r="M466" s="24"/>
      <c r="N466" s="314"/>
      <c r="R466" s="315"/>
    </row>
    <row r="467" spans="1:18" s="251" customFormat="1" x14ac:dyDescent="0.35">
      <c r="A467" s="16" t="s">
        <v>67</v>
      </c>
      <c r="B467" s="16" t="s">
        <v>67</v>
      </c>
      <c r="C467" s="17" t="s">
        <v>672</v>
      </c>
      <c r="D467" s="18">
        <v>7200</v>
      </c>
      <c r="E467" s="11" t="e">
        <f>[3]!Table3235[[#This Row],[Mức giá theo Quyết định 46/2019/ QĐ-UBND]]*1.1</f>
        <v>#REF!</v>
      </c>
      <c r="F467" s="11" t="e">
        <f>[3]!Table3235[[#This Row],[Mức giá theo Quyết định 46/2019/ QĐ-UBND]]*1.3</f>
        <v>#REF!</v>
      </c>
      <c r="G467" s="19">
        <v>21600</v>
      </c>
      <c r="H467" s="20" t="e">
        <f>ROUND([3]!Table3235[[#This Row],[Mức giá theo Quyết định 46/2019/ QĐ-UBND]]*1.3,-2)</f>
        <v>#REF!</v>
      </c>
      <c r="I467" s="20" t="e">
        <f>ROUND([3]!Table3235[[#This Row],[Giá đất ở điều chỉnh, bổ sung]]*0.7,0)</f>
        <v>#REF!</v>
      </c>
      <c r="J467" s="12" t="e">
        <f>[3]!Table3235[[#This Row],[Giá đất ở điều chỉnh, bổ sung]]/[3]!Table3235[[#This Row],[Mức giá theo Quyết định 46/2019/ QĐ-UBND]]</f>
        <v>#REF!</v>
      </c>
      <c r="K467" s="21"/>
      <c r="L467" s="23" t="e">
        <f>[3]!Table3235[[#This Row],[Giá đất ở điều chỉnh, bổ sung]]/[3]!Table3235[[#This Row],[Mức giá theo Quyết định 46/2019/ QĐ-UBND]]</f>
        <v>#REF!</v>
      </c>
      <c r="M467" s="24"/>
      <c r="N467" s="314"/>
      <c r="R467" s="315"/>
    </row>
    <row r="468" spans="1:18" s="251" customFormat="1" x14ac:dyDescent="0.35">
      <c r="A468" s="16" t="s">
        <v>69</v>
      </c>
      <c r="B468" s="16" t="s">
        <v>69</v>
      </c>
      <c r="C468" s="17" t="s">
        <v>673</v>
      </c>
      <c r="D468" s="18">
        <v>6000</v>
      </c>
      <c r="E468" s="11" t="e">
        <f>[3]!Table3235[[#This Row],[Mức giá theo Quyết định 46/2019/ QĐ-UBND]]*1.1</f>
        <v>#REF!</v>
      </c>
      <c r="F468" s="11" t="e">
        <f>[3]!Table3235[[#This Row],[Mức giá theo Quyết định 46/2019/ QĐ-UBND]]*1.3</f>
        <v>#REF!</v>
      </c>
      <c r="G468" s="19">
        <v>18000</v>
      </c>
      <c r="H468" s="20" t="e">
        <f>ROUND([3]!Table3235[[#This Row],[Mức giá theo Quyết định 46/2019/ QĐ-UBND]]*1.3,-2)</f>
        <v>#REF!</v>
      </c>
      <c r="I468" s="20" t="e">
        <f>ROUND([3]!Table3235[[#This Row],[Giá đất ở điều chỉnh, bổ sung]]*0.7,0)</f>
        <v>#REF!</v>
      </c>
      <c r="J468" s="12" t="e">
        <f>[3]!Table3235[[#This Row],[Giá đất ở điều chỉnh, bổ sung]]/[3]!Table3235[[#This Row],[Mức giá theo Quyết định 46/2019/ QĐ-UBND]]</f>
        <v>#REF!</v>
      </c>
      <c r="K468" s="21"/>
      <c r="L468" s="23" t="e">
        <f>[3]!Table3235[[#This Row],[Giá đất ở điều chỉnh, bổ sung]]/[3]!Table3235[[#This Row],[Mức giá theo Quyết định 46/2019/ QĐ-UBND]]</f>
        <v>#REF!</v>
      </c>
      <c r="M468" s="24"/>
      <c r="N468" s="314"/>
      <c r="R468" s="315"/>
    </row>
    <row r="469" spans="1:18" s="251" customFormat="1" x14ac:dyDescent="0.35">
      <c r="A469" s="16" t="s">
        <v>71</v>
      </c>
      <c r="B469" s="16" t="s">
        <v>71</v>
      </c>
      <c r="C469" s="17" t="s">
        <v>674</v>
      </c>
      <c r="D469" s="18">
        <v>5400</v>
      </c>
      <c r="E469" s="11" t="e">
        <f>[3]!Table3235[[#This Row],[Mức giá theo Quyết định 46/2019/ QĐ-UBND]]*1.1</f>
        <v>#REF!</v>
      </c>
      <c r="F469" s="11" t="e">
        <f>[3]!Table3235[[#This Row],[Mức giá theo Quyết định 46/2019/ QĐ-UBND]]*1.3</f>
        <v>#REF!</v>
      </c>
      <c r="G469" s="19">
        <v>16200</v>
      </c>
      <c r="H469" s="20" t="e">
        <f>ROUND([3]!Table3235[[#This Row],[Mức giá theo Quyết định 46/2019/ QĐ-UBND]]*1.3,-2)</f>
        <v>#REF!</v>
      </c>
      <c r="I469" s="20" t="e">
        <f>ROUND([3]!Table3235[[#This Row],[Giá đất ở điều chỉnh, bổ sung]]*0.7,0)</f>
        <v>#REF!</v>
      </c>
      <c r="J469" s="12" t="e">
        <f>[3]!Table3235[[#This Row],[Giá đất ở điều chỉnh, bổ sung]]/[3]!Table3235[[#This Row],[Mức giá theo Quyết định 46/2019/ QĐ-UBND]]</f>
        <v>#REF!</v>
      </c>
      <c r="K469" s="21"/>
      <c r="L469" s="23" t="e">
        <f>[3]!Table3235[[#This Row],[Giá đất ở điều chỉnh, bổ sung]]/[3]!Table3235[[#This Row],[Mức giá theo Quyết định 46/2019/ QĐ-UBND]]</f>
        <v>#REF!</v>
      </c>
      <c r="M469" s="24"/>
      <c r="N469" s="314"/>
      <c r="R469" s="315"/>
    </row>
    <row r="470" spans="1:18" s="315" customFormat="1" ht="31" x14ac:dyDescent="0.35">
      <c r="A470" s="16">
        <v>2</v>
      </c>
      <c r="B470" s="16">
        <v>2</v>
      </c>
      <c r="C470" s="17" t="s">
        <v>675</v>
      </c>
      <c r="D470" s="18">
        <v>3600</v>
      </c>
      <c r="E470" s="11" t="e">
        <f>[3]!Table3235[[#This Row],[Mức giá theo Quyết định 46/2019/ QĐ-UBND]]*1.1</f>
        <v>#REF!</v>
      </c>
      <c r="F470" s="11" t="e">
        <f>[3]!Table3235[[#This Row],[Mức giá theo Quyết định 46/2019/ QĐ-UBND]]*1.3</f>
        <v>#REF!</v>
      </c>
      <c r="G470" s="19">
        <v>10800</v>
      </c>
      <c r="H470" s="20" t="e">
        <f>ROUND([3]!Table3235[[#This Row],[Mức giá theo Quyết định 46/2019/ QĐ-UBND]]*1.3,-2)</f>
        <v>#REF!</v>
      </c>
      <c r="I470" s="20" t="e">
        <f>ROUND([3]!Table3235[[#This Row],[Giá đất ở điều chỉnh, bổ sung]]*0.7,0)</f>
        <v>#REF!</v>
      </c>
      <c r="J470" s="12" t="e">
        <f>[3]!Table3235[[#This Row],[Giá đất ở điều chỉnh, bổ sung]]/[3]!Table3235[[#This Row],[Mức giá theo Quyết định 46/2019/ QĐ-UBND]]</f>
        <v>#REF!</v>
      </c>
      <c r="K470" s="21"/>
      <c r="L470" s="23" t="e">
        <f>[3]!Table3235[[#This Row],[Giá đất ở điều chỉnh, bổ sung]]/[3]!Table3235[[#This Row],[Mức giá theo Quyết định 46/2019/ QĐ-UBND]]</f>
        <v>#REF!</v>
      </c>
      <c r="M470" s="24"/>
      <c r="N470" s="314"/>
    </row>
    <row r="471" spans="1:18" s="251" customFormat="1" ht="30" x14ac:dyDescent="0.35">
      <c r="A471" s="8" t="s">
        <v>676</v>
      </c>
      <c r="B471" s="8" t="s">
        <v>676</v>
      </c>
      <c r="C471" s="9" t="s">
        <v>677</v>
      </c>
      <c r="D471" s="10"/>
      <c r="E471" s="11" t="e">
        <f>[3]!Table3235[[#This Row],[Mức giá theo Quyết định 46/2019/ QĐ-UBND]]*1.1</f>
        <v>#REF!</v>
      </c>
      <c r="F471" s="11"/>
      <c r="G471" s="19"/>
      <c r="H471" s="20"/>
      <c r="I471" s="20"/>
      <c r="J471" s="12"/>
      <c r="K471" s="21"/>
      <c r="L471" s="23"/>
      <c r="M471" s="26"/>
      <c r="N471" s="316"/>
      <c r="R471" s="315"/>
    </row>
    <row r="472" spans="1:18" s="251" customFormat="1" ht="31" x14ac:dyDescent="0.35">
      <c r="A472" s="16">
        <v>1</v>
      </c>
      <c r="B472" s="16">
        <v>1</v>
      </c>
      <c r="C472" s="17" t="s">
        <v>678</v>
      </c>
      <c r="D472" s="18">
        <v>13000</v>
      </c>
      <c r="E472" s="11" t="e">
        <f>[3]!Table3235[[#This Row],[Mức giá theo Quyết định 46/2019/ QĐ-UBND]]*1.1</f>
        <v>#REF!</v>
      </c>
      <c r="F472" s="11" t="e">
        <f>[3]!Table3235[[#This Row],[Mức giá theo Quyết định 46/2019/ QĐ-UBND]]*1.3</f>
        <v>#REF!</v>
      </c>
      <c r="G472" s="19">
        <v>78000</v>
      </c>
      <c r="H472" s="20" t="e">
        <f>ROUND([3]!Table3235[[#This Row],[Mức giá theo Quyết định 46/2019/ QĐ-UBND]]*1.3,-2)</f>
        <v>#REF!</v>
      </c>
      <c r="I472" s="20" t="e">
        <f>ROUND([3]!Table3235[[#This Row],[Giá đất ở điều chỉnh, bổ sung]]*0.7,0)</f>
        <v>#REF!</v>
      </c>
      <c r="J472" s="12" t="e">
        <f>[3]!Table3235[[#This Row],[Giá đất ở điều chỉnh, bổ sung]]/[3]!Table3235[[#This Row],[Mức giá theo Quyết định 46/2019/ QĐ-UBND]]</f>
        <v>#REF!</v>
      </c>
      <c r="K472" s="21"/>
      <c r="L472" s="23" t="e">
        <f>[3]!Table3235[[#This Row],[Giá đất ở điều chỉnh, bổ sung]]/[3]!Table3235[[#This Row],[Mức giá theo Quyết định 46/2019/ QĐ-UBND]]</f>
        <v>#REF!</v>
      </c>
      <c r="M472" s="24"/>
      <c r="N472" s="314"/>
      <c r="O472" s="325" t="s">
        <v>679</v>
      </c>
      <c r="R472" s="315"/>
    </row>
    <row r="473" spans="1:18" s="251" customFormat="1" x14ac:dyDescent="0.35">
      <c r="A473" s="16">
        <v>2</v>
      </c>
      <c r="B473" s="16">
        <v>2</v>
      </c>
      <c r="C473" s="17" t="s">
        <v>680</v>
      </c>
      <c r="D473" s="18">
        <v>14999.999999999998</v>
      </c>
      <c r="E473" s="11" t="e">
        <f>[3]!Table3235[[#This Row],[Mức giá theo Quyết định 46/2019/ QĐ-UBND]]*1.1</f>
        <v>#REF!</v>
      </c>
      <c r="F473" s="11" t="e">
        <f>[3]!Table3235[[#This Row],[Mức giá theo Quyết định 46/2019/ QĐ-UBND]]*1.3</f>
        <v>#REF!</v>
      </c>
      <c r="G473" s="19">
        <v>90000</v>
      </c>
      <c r="H473" s="20" t="e">
        <f>ROUND([3]!Table3235[[#This Row],[Mức giá theo Quyết định 46/2019/ QĐ-UBND]]*1.3,-2)</f>
        <v>#REF!</v>
      </c>
      <c r="I473" s="20" t="e">
        <f>ROUND([3]!Table3235[[#This Row],[Giá đất ở điều chỉnh, bổ sung]]*0.7,0)</f>
        <v>#REF!</v>
      </c>
      <c r="J473" s="12" t="e">
        <f>[3]!Table3235[[#This Row],[Giá đất ở điều chỉnh, bổ sung]]/[3]!Table3235[[#This Row],[Mức giá theo Quyết định 46/2019/ QĐ-UBND]]</f>
        <v>#REF!</v>
      </c>
      <c r="K473" s="21"/>
      <c r="L473" s="23" t="e">
        <f>[3]!Table3235[[#This Row],[Giá đất ở điều chỉnh, bổ sung]]/[3]!Table3235[[#This Row],[Mức giá theo Quyết định 46/2019/ QĐ-UBND]]</f>
        <v>#REF!</v>
      </c>
      <c r="M473" s="24"/>
      <c r="N473" s="314"/>
      <c r="R473" s="315"/>
    </row>
    <row r="474" spans="1:18" s="251" customFormat="1" x14ac:dyDescent="0.35">
      <c r="A474" s="16"/>
      <c r="B474" s="16"/>
      <c r="C474" s="9" t="s">
        <v>16</v>
      </c>
      <c r="D474" s="10"/>
      <c r="E474" s="11" t="e">
        <f>[3]!Table3235[[#This Row],[Mức giá theo Quyết định 46/2019/ QĐ-UBND]]*1.1</f>
        <v>#REF!</v>
      </c>
      <c r="F474" s="11"/>
      <c r="G474" s="19"/>
      <c r="H474" s="20"/>
      <c r="I474" s="20"/>
      <c r="J474" s="12"/>
      <c r="K474" s="21"/>
      <c r="L474" s="23"/>
      <c r="M474" s="24"/>
      <c r="N474" s="314"/>
      <c r="R474" s="315"/>
    </row>
    <row r="475" spans="1:18" s="251" customFormat="1" ht="31" x14ac:dyDescent="0.35">
      <c r="A475" s="16">
        <v>1</v>
      </c>
      <c r="B475" s="16">
        <v>1</v>
      </c>
      <c r="C475" s="17" t="s">
        <v>681</v>
      </c>
      <c r="D475" s="18">
        <v>7000</v>
      </c>
      <c r="E475" s="11" t="e">
        <f>[3]!Table3235[[#This Row],[Mức giá theo Quyết định 46/2019/ QĐ-UBND]]*1.1</f>
        <v>#REF!</v>
      </c>
      <c r="F475" s="11" t="e">
        <f>[3]!Table3235[[#This Row],[Mức giá theo Quyết định 46/2019/ QĐ-UBND]]*1.3</f>
        <v>#REF!</v>
      </c>
      <c r="G475" s="19">
        <v>28000</v>
      </c>
      <c r="H475" s="20" t="e">
        <f>ROUND([3]!Table3235[[#This Row],[Mức giá theo Quyết định 46/2019/ QĐ-UBND]]*1.3,-2)</f>
        <v>#REF!</v>
      </c>
      <c r="I475" s="20" t="e">
        <f>ROUND([3]!Table3235[[#This Row],[Giá đất ở điều chỉnh, bổ sung]]*0.7,0)</f>
        <v>#REF!</v>
      </c>
      <c r="J475" s="12" t="e">
        <f>[3]!Table3235[[#This Row],[Giá đất ở điều chỉnh, bổ sung]]/[3]!Table3235[[#This Row],[Mức giá theo Quyết định 46/2019/ QĐ-UBND]]</f>
        <v>#REF!</v>
      </c>
      <c r="K475" s="21"/>
      <c r="L475" s="23" t="e">
        <f>[3]!Table3235[[#This Row],[Giá đất ở điều chỉnh, bổ sung]]/[3]!Table3235[[#This Row],[Mức giá theo Quyết định 46/2019/ QĐ-UBND]]</f>
        <v>#REF!</v>
      </c>
      <c r="M475" s="24" t="s">
        <v>682</v>
      </c>
      <c r="N475" s="314" t="s">
        <v>683</v>
      </c>
      <c r="R475" s="315"/>
    </row>
    <row r="476" spans="1:18" s="251" customFormat="1" ht="31" x14ac:dyDescent="0.35">
      <c r="A476" s="16" t="s">
        <v>67</v>
      </c>
      <c r="B476" s="16" t="s">
        <v>67</v>
      </c>
      <c r="C476" s="17" t="s">
        <v>684</v>
      </c>
      <c r="D476" s="18">
        <v>5000</v>
      </c>
      <c r="E476" s="11" t="e">
        <f>[3]!Table3235[[#This Row],[Mức giá theo Quyết định 46/2019/ QĐ-UBND]]*1.1</f>
        <v>#REF!</v>
      </c>
      <c r="F476" s="11" t="e">
        <f>[3]!Table3235[[#This Row],[Mức giá theo Quyết định 46/2019/ QĐ-UBND]]*1.3</f>
        <v>#REF!</v>
      </c>
      <c r="G476" s="19">
        <v>20000</v>
      </c>
      <c r="H476" s="20" t="e">
        <f>ROUND([3]!Table3235[[#This Row],[Mức giá theo Quyết định 46/2019/ QĐ-UBND]]*1.3,-2)</f>
        <v>#REF!</v>
      </c>
      <c r="I476" s="20" t="e">
        <f>ROUND([3]!Table3235[[#This Row],[Giá đất ở điều chỉnh, bổ sung]]*0.7,0)</f>
        <v>#REF!</v>
      </c>
      <c r="J476" s="12" t="e">
        <f>[3]!Table3235[[#This Row],[Giá đất ở điều chỉnh, bổ sung]]/[3]!Table3235[[#This Row],[Mức giá theo Quyết định 46/2019/ QĐ-UBND]]</f>
        <v>#REF!</v>
      </c>
      <c r="K476" s="21"/>
      <c r="L476" s="23" t="e">
        <f>[3]!Table3235[[#This Row],[Giá đất ở điều chỉnh, bổ sung]]/[3]!Table3235[[#This Row],[Mức giá theo Quyết định 46/2019/ QĐ-UBND]]</f>
        <v>#REF!</v>
      </c>
      <c r="M476" s="24"/>
      <c r="N476" s="314"/>
      <c r="R476" s="315"/>
    </row>
    <row r="477" spans="1:18" s="251" customFormat="1" x14ac:dyDescent="0.35">
      <c r="A477" s="16"/>
      <c r="B477" s="16">
        <v>2</v>
      </c>
      <c r="C477" s="27" t="s">
        <v>685</v>
      </c>
      <c r="D477" s="28"/>
      <c r="E477" s="11" t="e">
        <f>[3]!Table3235[[#This Row],[Mức giá theo Quyết định 46/2019/ QĐ-UBND]]*1.1</f>
        <v>#REF!</v>
      </c>
      <c r="F477" s="11"/>
      <c r="G477" s="19">
        <v>20000</v>
      </c>
      <c r="H477" s="20" t="e">
        <f>H486</f>
        <v>#REF!</v>
      </c>
      <c r="I477" s="20" t="e">
        <f>ROUND([3]!Table3235[[#This Row],[Giá đất ở điều chỉnh, bổ sung]]*0.7,0)</f>
        <v>#REF!</v>
      </c>
      <c r="J477" s="12"/>
      <c r="K477" s="21"/>
      <c r="L477" s="23"/>
      <c r="M477" s="24" t="s">
        <v>5380</v>
      </c>
      <c r="N477" s="314" t="s">
        <v>686</v>
      </c>
      <c r="R477" s="315"/>
    </row>
    <row r="478" spans="1:18" s="251" customFormat="1" ht="46.5" x14ac:dyDescent="0.35">
      <c r="A478" s="16">
        <v>2</v>
      </c>
      <c r="B478" s="16">
        <v>3</v>
      </c>
      <c r="C478" s="17" t="s">
        <v>687</v>
      </c>
      <c r="D478" s="18">
        <v>5500</v>
      </c>
      <c r="E478" s="11" t="e">
        <f>[3]!Table3235[[#This Row],[Mức giá theo Quyết định 46/2019/ QĐ-UBND]]*1.1</f>
        <v>#REF!</v>
      </c>
      <c r="F478" s="11" t="e">
        <f>[3]!Table3235[[#This Row],[Mức giá theo Quyết định 46/2019/ QĐ-UBND]]*1.3</f>
        <v>#REF!</v>
      </c>
      <c r="G478" s="19">
        <v>22000</v>
      </c>
      <c r="H478" s="20" t="e">
        <f>ROUND([3]!Table3235[[#This Row],[Mức giá theo Quyết định 46/2019/ QĐ-UBND]]*1.3,-2)</f>
        <v>#REF!</v>
      </c>
      <c r="I478" s="20" t="e">
        <f>ROUND([3]!Table3235[[#This Row],[Giá đất ở điều chỉnh, bổ sung]]*0.7,0)</f>
        <v>#REF!</v>
      </c>
      <c r="J478" s="12" t="e">
        <f>[3]!Table3235[[#This Row],[Giá đất ở điều chỉnh, bổ sung]]/[3]!Table3235[[#This Row],[Mức giá theo Quyết định 46/2019/ QĐ-UBND]]</f>
        <v>#REF!</v>
      </c>
      <c r="K478" s="21"/>
      <c r="L478" s="23" t="e">
        <f>[3]!Table3235[[#This Row],[Giá đất ở điều chỉnh, bổ sung]]/[3]!Table3235[[#This Row],[Mức giá theo Quyết định 46/2019/ QĐ-UBND]]</f>
        <v>#REF!</v>
      </c>
      <c r="M478" s="24"/>
      <c r="N478" s="314"/>
      <c r="R478" s="315"/>
    </row>
    <row r="479" spans="1:18" s="251" customFormat="1" x14ac:dyDescent="0.35">
      <c r="A479" s="16"/>
      <c r="B479" s="16">
        <v>5</v>
      </c>
      <c r="C479" s="27" t="s">
        <v>688</v>
      </c>
      <c r="D479" s="28"/>
      <c r="E479" s="11" t="e">
        <f>[3]!Table3235[[#This Row],[Mức giá theo Quyết định 46/2019/ QĐ-UBND]]*1.1</f>
        <v>#REF!</v>
      </c>
      <c r="F479" s="11"/>
      <c r="G479" s="19">
        <v>20000</v>
      </c>
      <c r="H479" s="20"/>
      <c r="I479" s="20"/>
      <c r="J479" s="12"/>
      <c r="K479" s="21"/>
      <c r="L479" s="23"/>
      <c r="M479" s="24"/>
      <c r="N479" s="314"/>
      <c r="R479" s="315"/>
    </row>
    <row r="480" spans="1:18" s="251" customFormat="1" ht="28" x14ac:dyDescent="0.35">
      <c r="A480" s="16">
        <v>3</v>
      </c>
      <c r="B480" s="16">
        <v>6</v>
      </c>
      <c r="C480" s="17" t="s">
        <v>689</v>
      </c>
      <c r="D480" s="18"/>
      <c r="E480" s="11" t="e">
        <f>[3]!Table3235[[#This Row],[Mức giá theo Quyết định 46/2019/ QĐ-UBND]]*1.1</f>
        <v>#REF!</v>
      </c>
      <c r="F480" s="11"/>
      <c r="G480" s="19"/>
      <c r="H480" s="20"/>
      <c r="I480" s="20"/>
      <c r="J480" s="12"/>
      <c r="K480" s="21"/>
      <c r="L480" s="23"/>
      <c r="M480" s="24" t="s">
        <v>690</v>
      </c>
      <c r="N480" s="314" t="s">
        <v>691</v>
      </c>
      <c r="R480" s="315"/>
    </row>
    <row r="481" spans="1:18" s="251" customFormat="1" x14ac:dyDescent="0.35">
      <c r="A481" s="16" t="s">
        <v>83</v>
      </c>
      <c r="B481" s="16" t="s">
        <v>327</v>
      </c>
      <c r="C481" s="17" t="s">
        <v>692</v>
      </c>
      <c r="D481" s="18">
        <v>4500</v>
      </c>
      <c r="E481" s="11" t="e">
        <f>[3]!Table3235[[#This Row],[Mức giá theo Quyết định 46/2019/ QĐ-UBND]]*1.1</f>
        <v>#REF!</v>
      </c>
      <c r="F481" s="11" t="e">
        <f>[3]!Table3235[[#This Row],[Mức giá theo Quyết định 46/2019/ QĐ-UBND]]*1.3</f>
        <v>#REF!</v>
      </c>
      <c r="G481" s="19">
        <v>18000</v>
      </c>
      <c r="H481" s="20" t="e">
        <f>ROUND([3]!Table3235[[#This Row],[Mức giá theo Quyết định 46/2019/ QĐ-UBND]]*1.3,-2)</f>
        <v>#REF!</v>
      </c>
      <c r="I481" s="20" t="e">
        <f>ROUND([3]!Table3235[[#This Row],[Giá đất ở điều chỉnh, bổ sung]]*0.7,0)</f>
        <v>#REF!</v>
      </c>
      <c r="J481" s="12" t="e">
        <f>[3]!Table3235[[#This Row],[Giá đất ở điều chỉnh, bổ sung]]/[3]!Table3235[[#This Row],[Mức giá theo Quyết định 46/2019/ QĐ-UBND]]</f>
        <v>#REF!</v>
      </c>
      <c r="K481" s="21"/>
      <c r="L481" s="23" t="e">
        <f>[3]!Table3235[[#This Row],[Giá đất ở điều chỉnh, bổ sung]]/[3]!Table3235[[#This Row],[Mức giá theo Quyết định 46/2019/ QĐ-UBND]]</f>
        <v>#REF!</v>
      </c>
      <c r="M481" s="24"/>
      <c r="N481" s="314"/>
      <c r="R481" s="315"/>
    </row>
    <row r="482" spans="1:18" s="251" customFormat="1" x14ac:dyDescent="0.35">
      <c r="A482" s="16" t="s">
        <v>84</v>
      </c>
      <c r="B482" s="16" t="s">
        <v>329</v>
      </c>
      <c r="C482" s="17" t="s">
        <v>85</v>
      </c>
      <c r="D482" s="18">
        <v>3500</v>
      </c>
      <c r="E482" s="11" t="e">
        <f>[3]!Table3235[[#This Row],[Mức giá theo Quyết định 46/2019/ QĐ-UBND]]*1.1</f>
        <v>#REF!</v>
      </c>
      <c r="F482" s="11" t="e">
        <f>[3]!Table3235[[#This Row],[Mức giá theo Quyết định 46/2019/ QĐ-UBND]]*1.3</f>
        <v>#REF!</v>
      </c>
      <c r="G482" s="19">
        <v>14000</v>
      </c>
      <c r="H482" s="20" t="e">
        <f>ROUND([3]!Table3235[[#This Row],[Mức giá theo Quyết định 46/2019/ QĐ-UBND]]*1.3,-2)</f>
        <v>#REF!</v>
      </c>
      <c r="I482" s="20" t="e">
        <f>ROUND([3]!Table3235[[#This Row],[Giá đất ở điều chỉnh, bổ sung]]*0.7,0)</f>
        <v>#REF!</v>
      </c>
      <c r="J482" s="12" t="e">
        <f>[3]!Table3235[[#This Row],[Giá đất ở điều chỉnh, bổ sung]]/[3]!Table3235[[#This Row],[Mức giá theo Quyết định 46/2019/ QĐ-UBND]]</f>
        <v>#REF!</v>
      </c>
      <c r="K482" s="21"/>
      <c r="L482" s="23" t="e">
        <f>[3]!Table3235[[#This Row],[Giá đất ở điều chỉnh, bổ sung]]/[3]!Table3235[[#This Row],[Mức giá theo Quyết định 46/2019/ QĐ-UBND]]</f>
        <v>#REF!</v>
      </c>
      <c r="M482" s="24"/>
      <c r="N482" s="314"/>
      <c r="R482" s="315"/>
    </row>
    <row r="483" spans="1:18" s="251" customFormat="1" ht="31" x14ac:dyDescent="0.35">
      <c r="A483" s="16">
        <v>4</v>
      </c>
      <c r="B483" s="16">
        <v>7</v>
      </c>
      <c r="C483" s="17" t="s">
        <v>693</v>
      </c>
      <c r="D483" s="18">
        <v>3500</v>
      </c>
      <c r="E483" s="11" t="e">
        <f>[3]!Table3235[[#This Row],[Mức giá theo Quyết định 46/2019/ QĐ-UBND]]*1.1</f>
        <v>#REF!</v>
      </c>
      <c r="F483" s="11" t="e">
        <f>[3]!Table3235[[#This Row],[Mức giá theo Quyết định 46/2019/ QĐ-UBND]]*1.3</f>
        <v>#REF!</v>
      </c>
      <c r="G483" s="19">
        <v>14000</v>
      </c>
      <c r="H483" s="20" t="e">
        <f>ROUND([3]!Table3235[[#This Row],[Mức giá theo Quyết định 46/2019/ QĐ-UBND]]*1.3,-2)</f>
        <v>#REF!</v>
      </c>
      <c r="I483" s="20" t="e">
        <f>ROUND([3]!Table3235[[#This Row],[Giá đất ở điều chỉnh, bổ sung]]*0.7,0)</f>
        <v>#REF!</v>
      </c>
      <c r="J483" s="12" t="e">
        <f>[3]!Table3235[[#This Row],[Giá đất ở điều chỉnh, bổ sung]]/[3]!Table3235[[#This Row],[Mức giá theo Quyết định 46/2019/ QĐ-UBND]]</f>
        <v>#REF!</v>
      </c>
      <c r="K483" s="21"/>
      <c r="L483" s="23" t="e">
        <f>[3]!Table3235[[#This Row],[Giá đất ở điều chỉnh, bổ sung]]/[3]!Table3235[[#This Row],[Mức giá theo Quyết định 46/2019/ QĐ-UBND]]</f>
        <v>#REF!</v>
      </c>
      <c r="M483" s="24" t="s">
        <v>690</v>
      </c>
      <c r="N483" s="314" t="s">
        <v>691</v>
      </c>
      <c r="R483" s="315"/>
    </row>
    <row r="484" spans="1:18" s="251" customFormat="1" x14ac:dyDescent="0.35">
      <c r="A484" s="16"/>
      <c r="B484" s="16">
        <v>8</v>
      </c>
      <c r="C484" s="27" t="s">
        <v>694</v>
      </c>
      <c r="D484" s="28"/>
      <c r="E484" s="11" t="e">
        <f>[3]!Table3235[[#This Row],[Mức giá theo Quyết định 46/2019/ QĐ-UBND]]*1.1</f>
        <v>#REF!</v>
      </c>
      <c r="F484" s="11"/>
      <c r="G484" s="19">
        <v>15000</v>
      </c>
      <c r="H484" s="20"/>
      <c r="I484" s="20"/>
      <c r="J484" s="12"/>
      <c r="K484" s="21"/>
      <c r="L484" s="23"/>
      <c r="M484" s="24"/>
      <c r="N484" s="314"/>
      <c r="R484" s="315"/>
    </row>
    <row r="485" spans="1:18" s="251" customFormat="1" ht="28" x14ac:dyDescent="0.35">
      <c r="A485" s="16">
        <v>5</v>
      </c>
      <c r="B485" s="16">
        <v>9</v>
      </c>
      <c r="C485" s="17" t="s">
        <v>695</v>
      </c>
      <c r="D485" s="18"/>
      <c r="E485" s="11" t="e">
        <f>[3]!Table3235[[#This Row],[Mức giá theo Quyết định 46/2019/ QĐ-UBND]]*1.1</f>
        <v>#REF!</v>
      </c>
      <c r="F485" s="11"/>
      <c r="G485" s="19"/>
      <c r="H485" s="20"/>
      <c r="I485" s="20"/>
      <c r="J485" s="12"/>
      <c r="K485" s="21"/>
      <c r="L485" s="23"/>
      <c r="M485" s="24" t="s">
        <v>696</v>
      </c>
      <c r="N485" s="314" t="s">
        <v>697</v>
      </c>
      <c r="R485" s="315"/>
    </row>
    <row r="486" spans="1:18" s="251" customFormat="1" x14ac:dyDescent="0.35">
      <c r="A486" s="16">
        <v>5.0999999999999996</v>
      </c>
      <c r="B486" s="16" t="s">
        <v>522</v>
      </c>
      <c r="C486" s="17" t="s">
        <v>698</v>
      </c>
      <c r="D486" s="18">
        <v>3400</v>
      </c>
      <c r="E486" s="11" t="e">
        <f>[3]!Table3235[[#This Row],[Mức giá theo Quyết định 46/2019/ QĐ-UBND]]*1.1</f>
        <v>#REF!</v>
      </c>
      <c r="F486" s="11" t="e">
        <f>[3]!Table3235[[#This Row],[Mức giá theo Quyết định 46/2019/ QĐ-UBND]]*1.3</f>
        <v>#REF!</v>
      </c>
      <c r="G486" s="19">
        <v>13600</v>
      </c>
      <c r="H486" s="20" t="e">
        <f>ROUND([3]!Table3235[[#This Row],[Mức giá theo Quyết định 46/2019/ QĐ-UBND]]*1.35,-2)</f>
        <v>#REF!</v>
      </c>
      <c r="I486" s="20" t="e">
        <f>ROUND([3]!Table3235[[#This Row],[Giá đất ở điều chỉnh, bổ sung]]*0.7,0)</f>
        <v>#REF!</v>
      </c>
      <c r="J486" s="12" t="e">
        <f>[3]!Table3235[[#This Row],[Giá đất ở điều chỉnh, bổ sung]]/[3]!Table3235[[#This Row],[Mức giá theo Quyết định 46/2019/ QĐ-UBND]]</f>
        <v>#REF!</v>
      </c>
      <c r="K486" s="31" t="s">
        <v>91</v>
      </c>
      <c r="L486" s="32" t="e">
        <f>[3]!Table3235[[#This Row],[Giá đất ở điều chỉnh, bổ sung]]/[3]!Table3235[[#This Row],[Mức giá theo Quyết định 46/2019/ QĐ-UBND]]</f>
        <v>#REF!</v>
      </c>
      <c r="M486" s="24"/>
      <c r="N486" s="314"/>
      <c r="R486" s="315"/>
    </row>
    <row r="487" spans="1:18" s="251" customFormat="1" ht="31" x14ac:dyDescent="0.35">
      <c r="A487" s="16">
        <v>5.2</v>
      </c>
      <c r="B487" s="16" t="s">
        <v>523</v>
      </c>
      <c r="C487" s="17" t="s">
        <v>699</v>
      </c>
      <c r="D487" s="18">
        <v>3000</v>
      </c>
      <c r="E487" s="11" t="e">
        <f>[3]!Table3235[[#This Row],[Mức giá theo Quyết định 46/2019/ QĐ-UBND]]*1.1</f>
        <v>#REF!</v>
      </c>
      <c r="F487" s="11" t="e">
        <f>[3]!Table3235[[#This Row],[Mức giá theo Quyết định 46/2019/ QĐ-UBND]]*1.3</f>
        <v>#REF!</v>
      </c>
      <c r="G487" s="19">
        <v>12000</v>
      </c>
      <c r="H487" s="20" t="e">
        <f>ROUND([3]!Table3235[[#This Row],[Mức giá theo Quyết định 46/2019/ QĐ-UBND]]*1.35,-2)</f>
        <v>#REF!</v>
      </c>
      <c r="I487" s="20" t="e">
        <f>ROUND([3]!Table3235[[#This Row],[Giá đất ở điều chỉnh, bổ sung]]*0.7,0)</f>
        <v>#REF!</v>
      </c>
      <c r="J487" s="12" t="e">
        <f>[3]!Table3235[[#This Row],[Giá đất ở điều chỉnh, bổ sung]]/[3]!Table3235[[#This Row],[Mức giá theo Quyết định 46/2019/ QĐ-UBND]]</f>
        <v>#REF!</v>
      </c>
      <c r="K487" s="31" t="s">
        <v>91</v>
      </c>
      <c r="L487" s="32" t="e">
        <f>[3]!Table3235[[#This Row],[Giá đất ở điều chỉnh, bổ sung]]/[3]!Table3235[[#This Row],[Mức giá theo Quyết định 46/2019/ QĐ-UBND]]</f>
        <v>#REF!</v>
      </c>
      <c r="M487" s="24" t="s">
        <v>700</v>
      </c>
      <c r="N487" s="314" t="s">
        <v>701</v>
      </c>
      <c r="R487" s="315"/>
    </row>
    <row r="488" spans="1:18" s="251" customFormat="1" ht="31" x14ac:dyDescent="0.35">
      <c r="A488" s="16">
        <v>6</v>
      </c>
      <c r="B488" s="16">
        <v>10</v>
      </c>
      <c r="C488" s="17" t="s">
        <v>702</v>
      </c>
      <c r="D488" s="18">
        <v>5500</v>
      </c>
      <c r="E488" s="11" t="e">
        <f>[3]!Table3235[[#This Row],[Mức giá theo Quyết định 46/2019/ QĐ-UBND]]*1.1</f>
        <v>#REF!</v>
      </c>
      <c r="F488" s="11" t="e">
        <f>[3]!Table3235[[#This Row],[Mức giá theo Quyết định 46/2019/ QĐ-UBND]]*1.3</f>
        <v>#REF!</v>
      </c>
      <c r="G488" s="19">
        <v>22000</v>
      </c>
      <c r="H488" s="20" t="e">
        <f>ROUND([3]!Table3235[[#This Row],[Mức giá theo Quyết định 46/2019/ QĐ-UBND]]*1.3,-2)</f>
        <v>#REF!</v>
      </c>
      <c r="I488" s="20" t="e">
        <f>ROUND([3]!Table3235[[#This Row],[Giá đất ở điều chỉnh, bổ sung]]*0.7,0)</f>
        <v>#REF!</v>
      </c>
      <c r="J488" s="12" t="e">
        <f>[3]!Table3235[[#This Row],[Giá đất ở điều chỉnh, bổ sung]]/[3]!Table3235[[#This Row],[Mức giá theo Quyết định 46/2019/ QĐ-UBND]]</f>
        <v>#REF!</v>
      </c>
      <c r="K488" s="21"/>
      <c r="L488" s="23" t="e">
        <f>[3]!Table3235[[#This Row],[Giá đất ở điều chỉnh, bổ sung]]/[3]!Table3235[[#This Row],[Mức giá theo Quyết định 46/2019/ QĐ-UBND]]</f>
        <v>#REF!</v>
      </c>
      <c r="M488" s="24"/>
      <c r="N488" s="314"/>
      <c r="R488" s="315"/>
    </row>
    <row r="489" spans="1:18" s="251" customFormat="1" ht="31" x14ac:dyDescent="0.35">
      <c r="A489" s="16">
        <v>7</v>
      </c>
      <c r="B489" s="16">
        <v>11</v>
      </c>
      <c r="C489" s="17" t="s">
        <v>703</v>
      </c>
      <c r="D489" s="18">
        <v>6000</v>
      </c>
      <c r="E489" s="11" t="e">
        <f>[3]!Table3235[[#This Row],[Mức giá theo Quyết định 46/2019/ QĐ-UBND]]*1.1</f>
        <v>#REF!</v>
      </c>
      <c r="F489" s="11" t="e">
        <f>[3]!Table3235[[#This Row],[Mức giá theo Quyết định 46/2019/ QĐ-UBND]]*1.3</f>
        <v>#REF!</v>
      </c>
      <c r="G489" s="19">
        <v>24000</v>
      </c>
      <c r="H489" s="20" t="e">
        <f>ROUND([3]!Table3235[[#This Row],[Mức giá theo Quyết định 46/2019/ QĐ-UBND]]*1.3,-2)</f>
        <v>#REF!</v>
      </c>
      <c r="I489" s="20" t="e">
        <f>ROUND([3]!Table3235[[#This Row],[Giá đất ở điều chỉnh, bổ sung]]*0.7,0)</f>
        <v>#REF!</v>
      </c>
      <c r="J489" s="12" t="e">
        <f>[3]!Table3235[[#This Row],[Giá đất ở điều chỉnh, bổ sung]]/[3]!Table3235[[#This Row],[Mức giá theo Quyết định 46/2019/ QĐ-UBND]]</f>
        <v>#REF!</v>
      </c>
      <c r="K489" s="21"/>
      <c r="L489" s="23" t="e">
        <f>[3]!Table3235[[#This Row],[Giá đất ở điều chỉnh, bổ sung]]/[3]!Table3235[[#This Row],[Mức giá theo Quyết định 46/2019/ QĐ-UBND]]</f>
        <v>#REF!</v>
      </c>
      <c r="M489" s="24"/>
      <c r="N489" s="314"/>
      <c r="R489" s="315"/>
    </row>
    <row r="490" spans="1:18" s="251" customFormat="1" x14ac:dyDescent="0.35">
      <c r="A490" s="16">
        <v>8</v>
      </c>
      <c r="B490" s="16">
        <v>12</v>
      </c>
      <c r="C490" s="17" t="s">
        <v>704</v>
      </c>
      <c r="D490" s="18">
        <v>4500</v>
      </c>
      <c r="E490" s="11" t="e">
        <f>[3]!Table3235[[#This Row],[Mức giá theo Quyết định 46/2019/ QĐ-UBND]]*1.1</f>
        <v>#REF!</v>
      </c>
      <c r="F490" s="11" t="e">
        <f>[3]!Table3235[[#This Row],[Mức giá theo Quyết định 46/2019/ QĐ-UBND]]*1.3</f>
        <v>#REF!</v>
      </c>
      <c r="G490" s="19">
        <v>18000</v>
      </c>
      <c r="H490" s="20" t="e">
        <f>ROUND([3]!Table3235[[#This Row],[Mức giá theo Quyết định 46/2019/ QĐ-UBND]]*1.3,-2)</f>
        <v>#REF!</v>
      </c>
      <c r="I490" s="20" t="e">
        <f>ROUND([3]!Table3235[[#This Row],[Giá đất ở điều chỉnh, bổ sung]]*0.7,0)</f>
        <v>#REF!</v>
      </c>
      <c r="J490" s="12" t="e">
        <f>[3]!Table3235[[#This Row],[Giá đất ở điều chỉnh, bổ sung]]/[3]!Table3235[[#This Row],[Mức giá theo Quyết định 46/2019/ QĐ-UBND]]</f>
        <v>#REF!</v>
      </c>
      <c r="K490" s="21"/>
      <c r="L490" s="23" t="e">
        <f>[3]!Table3235[[#This Row],[Giá đất ở điều chỉnh, bổ sung]]/[3]!Table3235[[#This Row],[Mức giá theo Quyết định 46/2019/ QĐ-UBND]]</f>
        <v>#REF!</v>
      </c>
      <c r="M490" s="24"/>
      <c r="N490" s="314"/>
      <c r="R490" s="315"/>
    </row>
    <row r="491" spans="1:18" s="251" customFormat="1" ht="31" x14ac:dyDescent="0.35">
      <c r="A491" s="16">
        <v>9</v>
      </c>
      <c r="B491" s="16">
        <v>13</v>
      </c>
      <c r="C491" s="17" t="s">
        <v>705</v>
      </c>
      <c r="D491" s="18"/>
      <c r="E491" s="11" t="e">
        <f>[3]!Table3235[[#This Row],[Mức giá theo Quyết định 46/2019/ QĐ-UBND]]*1.1</f>
        <v>#REF!</v>
      </c>
      <c r="F491" s="11"/>
      <c r="G491" s="19"/>
      <c r="H491" s="20"/>
      <c r="I491" s="20"/>
      <c r="J491" s="12"/>
      <c r="K491" s="21"/>
      <c r="L491" s="23"/>
      <c r="M491" s="24"/>
      <c r="N491" s="314"/>
      <c r="R491" s="315"/>
    </row>
    <row r="492" spans="1:18" s="251" customFormat="1" x14ac:dyDescent="0.35">
      <c r="A492" s="16" t="s">
        <v>522</v>
      </c>
      <c r="B492" s="16" t="s">
        <v>343</v>
      </c>
      <c r="C492" s="17" t="s">
        <v>692</v>
      </c>
      <c r="D492" s="18">
        <v>4500</v>
      </c>
      <c r="E492" s="11" t="e">
        <f>[3]!Table3235[[#This Row],[Mức giá theo Quyết định 46/2019/ QĐ-UBND]]*1.1</f>
        <v>#REF!</v>
      </c>
      <c r="F492" s="11" t="e">
        <f>[3]!Table3235[[#This Row],[Mức giá theo Quyết định 46/2019/ QĐ-UBND]]*1.3</f>
        <v>#REF!</v>
      </c>
      <c r="G492" s="19">
        <v>18000</v>
      </c>
      <c r="H492" s="20" t="e">
        <f>ROUND([3]!Table3235[[#This Row],[Mức giá theo Quyết định 46/2019/ QĐ-UBND]]*1.3,-2)</f>
        <v>#REF!</v>
      </c>
      <c r="I492" s="20" t="e">
        <f>ROUND([3]!Table3235[[#This Row],[Giá đất ở điều chỉnh, bổ sung]]*0.7,0)</f>
        <v>#REF!</v>
      </c>
      <c r="J492" s="12" t="e">
        <f>[3]!Table3235[[#This Row],[Giá đất ở điều chỉnh, bổ sung]]/[3]!Table3235[[#This Row],[Mức giá theo Quyết định 46/2019/ QĐ-UBND]]</f>
        <v>#REF!</v>
      </c>
      <c r="K492" s="21"/>
      <c r="L492" s="23" t="e">
        <f>[3]!Table3235[[#This Row],[Giá đất ở điều chỉnh, bổ sung]]/[3]!Table3235[[#This Row],[Mức giá theo Quyết định 46/2019/ QĐ-UBND]]</f>
        <v>#REF!</v>
      </c>
      <c r="M492" s="24"/>
      <c r="N492" s="314"/>
      <c r="R492" s="315"/>
    </row>
    <row r="493" spans="1:18" s="251" customFormat="1" ht="31" x14ac:dyDescent="0.35">
      <c r="A493" s="16" t="s">
        <v>523</v>
      </c>
      <c r="B493" s="16" t="s">
        <v>346</v>
      </c>
      <c r="C493" s="17" t="s">
        <v>706</v>
      </c>
      <c r="D493" s="18">
        <v>3999.9999999999995</v>
      </c>
      <c r="E493" s="11" t="e">
        <f>[3]!Table3235[[#This Row],[Mức giá theo Quyết định 46/2019/ QĐ-UBND]]*1.1</f>
        <v>#REF!</v>
      </c>
      <c r="F493" s="11" t="e">
        <f>[3]!Table3235[[#This Row],[Mức giá theo Quyết định 46/2019/ QĐ-UBND]]*1.3</f>
        <v>#REF!</v>
      </c>
      <c r="G493" s="19">
        <v>16000</v>
      </c>
      <c r="H493" s="20" t="e">
        <f>ROUND([3]!Table3235[[#This Row],[Mức giá theo Quyết định 46/2019/ QĐ-UBND]]*1.3,-2)</f>
        <v>#REF!</v>
      </c>
      <c r="I493" s="20" t="e">
        <f>ROUND([3]!Table3235[[#This Row],[Giá đất ở điều chỉnh, bổ sung]]*0.7,0)</f>
        <v>#REF!</v>
      </c>
      <c r="J493" s="12" t="e">
        <f>[3]!Table3235[[#This Row],[Giá đất ở điều chỉnh, bổ sung]]/[3]!Table3235[[#This Row],[Mức giá theo Quyết định 46/2019/ QĐ-UBND]]</f>
        <v>#REF!</v>
      </c>
      <c r="K493" s="21"/>
      <c r="L493" s="23" t="e">
        <f>[3]!Table3235[[#This Row],[Giá đất ở điều chỉnh, bổ sung]]/[3]!Table3235[[#This Row],[Mức giá theo Quyết định 46/2019/ QĐ-UBND]]</f>
        <v>#REF!</v>
      </c>
      <c r="M493" s="24"/>
      <c r="N493" s="314"/>
      <c r="R493" s="315"/>
    </row>
    <row r="494" spans="1:18" s="251" customFormat="1" ht="31" x14ac:dyDescent="0.35">
      <c r="A494" s="16" t="s">
        <v>665</v>
      </c>
      <c r="B494" s="16" t="s">
        <v>348</v>
      </c>
      <c r="C494" s="17" t="s">
        <v>707</v>
      </c>
      <c r="D494" s="18">
        <v>7999.9999999999991</v>
      </c>
      <c r="E494" s="11" t="e">
        <f>[3]!Table3235[[#This Row],[Mức giá theo Quyết định 46/2019/ QĐ-UBND]]*1.1</f>
        <v>#REF!</v>
      </c>
      <c r="F494" s="11" t="e">
        <f>[3]!Table3235[[#This Row],[Mức giá theo Quyết định 46/2019/ QĐ-UBND]]*1.3</f>
        <v>#REF!</v>
      </c>
      <c r="G494" s="19">
        <v>32000</v>
      </c>
      <c r="H494" s="20" t="e">
        <f>ROUND([3]!Table3235[[#This Row],[Mức giá theo Quyết định 46/2019/ QĐ-UBND]]*1.3,-2)</f>
        <v>#REF!</v>
      </c>
      <c r="I494" s="20" t="e">
        <f>ROUND([3]!Table3235[[#This Row],[Giá đất ở điều chỉnh, bổ sung]]*0.7,0)</f>
        <v>#REF!</v>
      </c>
      <c r="J494" s="12" t="e">
        <f>[3]!Table3235[[#This Row],[Giá đất ở điều chỉnh, bổ sung]]/[3]!Table3235[[#This Row],[Mức giá theo Quyết định 46/2019/ QĐ-UBND]]</f>
        <v>#REF!</v>
      </c>
      <c r="K494" s="21"/>
      <c r="L494" s="23" t="e">
        <f>[3]!Table3235[[#This Row],[Giá đất ở điều chỉnh, bổ sung]]/[3]!Table3235[[#This Row],[Mức giá theo Quyết định 46/2019/ QĐ-UBND]]</f>
        <v>#REF!</v>
      </c>
      <c r="M494" s="24"/>
      <c r="N494" s="314"/>
      <c r="R494" s="315"/>
    </row>
    <row r="495" spans="1:18" s="251" customFormat="1" ht="46.5" x14ac:dyDescent="0.35">
      <c r="A495" s="16" t="s">
        <v>708</v>
      </c>
      <c r="B495" s="16" t="s">
        <v>350</v>
      </c>
      <c r="C495" s="17" t="s">
        <v>709</v>
      </c>
      <c r="D495" s="18">
        <v>7000</v>
      </c>
      <c r="E495" s="11" t="e">
        <f>[3]!Table3235[[#This Row],[Mức giá theo Quyết định 46/2019/ QĐ-UBND]]*1.1</f>
        <v>#REF!</v>
      </c>
      <c r="F495" s="11" t="e">
        <f>[3]!Table3235[[#This Row],[Mức giá theo Quyết định 46/2019/ QĐ-UBND]]*1.3</f>
        <v>#REF!</v>
      </c>
      <c r="G495" s="19">
        <v>28000</v>
      </c>
      <c r="H495" s="20" t="e">
        <f>ROUND([3]!Table3235[[#This Row],[Mức giá theo Quyết định 46/2019/ QĐ-UBND]]*1.3,-2)</f>
        <v>#REF!</v>
      </c>
      <c r="I495" s="20" t="e">
        <f>ROUND([3]!Table3235[[#This Row],[Giá đất ở điều chỉnh, bổ sung]]*0.7,0)</f>
        <v>#REF!</v>
      </c>
      <c r="J495" s="12" t="e">
        <f>[3]!Table3235[[#This Row],[Giá đất ở điều chỉnh, bổ sung]]/[3]!Table3235[[#This Row],[Mức giá theo Quyết định 46/2019/ QĐ-UBND]]</f>
        <v>#REF!</v>
      </c>
      <c r="K495" s="21"/>
      <c r="L495" s="23" t="e">
        <f>[3]!Table3235[[#This Row],[Giá đất ở điều chỉnh, bổ sung]]/[3]!Table3235[[#This Row],[Mức giá theo Quyết định 46/2019/ QĐ-UBND]]</f>
        <v>#REF!</v>
      </c>
      <c r="M495" s="24"/>
      <c r="N495" s="314"/>
      <c r="R495" s="315"/>
    </row>
    <row r="496" spans="1:18" s="251" customFormat="1" ht="31" x14ac:dyDescent="0.35">
      <c r="A496" s="16" t="s">
        <v>710</v>
      </c>
      <c r="B496" s="16" t="s">
        <v>711</v>
      </c>
      <c r="C496" s="17" t="s">
        <v>712</v>
      </c>
      <c r="D496" s="18">
        <v>6000</v>
      </c>
      <c r="E496" s="11" t="e">
        <f>[3]!Table3235[[#This Row],[Mức giá theo Quyết định 46/2019/ QĐ-UBND]]*1.1</f>
        <v>#REF!</v>
      </c>
      <c r="F496" s="11" t="e">
        <f>[3]!Table3235[[#This Row],[Mức giá theo Quyết định 46/2019/ QĐ-UBND]]*1.3</f>
        <v>#REF!</v>
      </c>
      <c r="G496" s="19">
        <v>24000</v>
      </c>
      <c r="H496" s="20" t="e">
        <f>ROUND([3]!Table3235[[#This Row],[Mức giá theo Quyết định 46/2019/ QĐ-UBND]]*1.3,-2)</f>
        <v>#REF!</v>
      </c>
      <c r="I496" s="20" t="e">
        <f>ROUND([3]!Table3235[[#This Row],[Giá đất ở điều chỉnh, bổ sung]]*0.7,0)</f>
        <v>#REF!</v>
      </c>
      <c r="J496" s="12" t="e">
        <f>[3]!Table3235[[#This Row],[Giá đất ở điều chỉnh, bổ sung]]/[3]!Table3235[[#This Row],[Mức giá theo Quyết định 46/2019/ QĐ-UBND]]</f>
        <v>#REF!</v>
      </c>
      <c r="K496" s="21"/>
      <c r="L496" s="23" t="e">
        <f>[3]!Table3235[[#This Row],[Giá đất ở điều chỉnh, bổ sung]]/[3]!Table3235[[#This Row],[Mức giá theo Quyết định 46/2019/ QĐ-UBND]]</f>
        <v>#REF!</v>
      </c>
      <c r="M496" s="24"/>
      <c r="N496" s="314"/>
      <c r="R496" s="315"/>
    </row>
    <row r="497" spans="1:18" s="251" customFormat="1" x14ac:dyDescent="0.35">
      <c r="A497" s="16">
        <v>10</v>
      </c>
      <c r="B497" s="16">
        <v>14</v>
      </c>
      <c r="C497" s="17" t="s">
        <v>713</v>
      </c>
      <c r="D497" s="18"/>
      <c r="E497" s="11" t="e">
        <f>[3]!Table3235[[#This Row],[Mức giá theo Quyết định 46/2019/ QĐ-UBND]]*1.1</f>
        <v>#REF!</v>
      </c>
      <c r="F497" s="11"/>
      <c r="G497" s="19"/>
      <c r="H497" s="20"/>
      <c r="I497" s="20"/>
      <c r="J497" s="12"/>
      <c r="K497" s="21"/>
      <c r="L497" s="23"/>
      <c r="M497" s="24"/>
      <c r="N497" s="314"/>
      <c r="R497" s="315"/>
    </row>
    <row r="498" spans="1:18" s="251" customFormat="1" x14ac:dyDescent="0.35">
      <c r="A498" s="16" t="s">
        <v>525</v>
      </c>
      <c r="B498" s="16" t="s">
        <v>714</v>
      </c>
      <c r="C498" s="17" t="s">
        <v>715</v>
      </c>
      <c r="D498" s="18">
        <v>5000</v>
      </c>
      <c r="E498" s="11" t="e">
        <f>[3]!Table3235[[#This Row],[Mức giá theo Quyết định 46/2019/ QĐ-UBND]]*1.1</f>
        <v>#REF!</v>
      </c>
      <c r="F498" s="11" t="e">
        <f>[3]!Table3235[[#This Row],[Mức giá theo Quyết định 46/2019/ QĐ-UBND]]*1.3</f>
        <v>#REF!</v>
      </c>
      <c r="G498" s="19">
        <v>20000</v>
      </c>
      <c r="H498" s="20" t="e">
        <f>ROUND([3]!Table3235[[#This Row],[Mức giá theo Quyết định 46/2019/ QĐ-UBND]]*1.3,-2)</f>
        <v>#REF!</v>
      </c>
      <c r="I498" s="20" t="e">
        <f>ROUND([3]!Table3235[[#This Row],[Giá đất ở điều chỉnh, bổ sung]]*0.7,0)</f>
        <v>#REF!</v>
      </c>
      <c r="J498" s="12" t="e">
        <f>[3]!Table3235[[#This Row],[Giá đất ở điều chỉnh, bổ sung]]/[3]!Table3235[[#This Row],[Mức giá theo Quyết định 46/2019/ QĐ-UBND]]</f>
        <v>#REF!</v>
      </c>
      <c r="K498" s="21"/>
      <c r="L498" s="23" t="e">
        <f>[3]!Table3235[[#This Row],[Giá đất ở điều chỉnh, bổ sung]]/[3]!Table3235[[#This Row],[Mức giá theo Quyết định 46/2019/ QĐ-UBND]]</f>
        <v>#REF!</v>
      </c>
      <c r="M498" s="24"/>
      <c r="N498" s="314"/>
      <c r="R498" s="315"/>
    </row>
    <row r="499" spans="1:18" s="251" customFormat="1" x14ac:dyDescent="0.35">
      <c r="A499" s="16" t="s">
        <v>526</v>
      </c>
      <c r="B499" s="16" t="s">
        <v>716</v>
      </c>
      <c r="C499" s="17" t="s">
        <v>717</v>
      </c>
      <c r="D499" s="18">
        <v>3999.9999999999995</v>
      </c>
      <c r="E499" s="11" t="e">
        <f>[3]!Table3235[[#This Row],[Mức giá theo Quyết định 46/2019/ QĐ-UBND]]*1.1</f>
        <v>#REF!</v>
      </c>
      <c r="F499" s="11" t="e">
        <f>[3]!Table3235[[#This Row],[Mức giá theo Quyết định 46/2019/ QĐ-UBND]]*1.3</f>
        <v>#REF!</v>
      </c>
      <c r="G499" s="19">
        <v>16000</v>
      </c>
      <c r="H499" s="20" t="e">
        <f>ROUND([3]!Table3235[[#This Row],[Mức giá theo Quyết định 46/2019/ QĐ-UBND]]*1.3,-2)</f>
        <v>#REF!</v>
      </c>
      <c r="I499" s="20" t="e">
        <f>ROUND([3]!Table3235[[#This Row],[Giá đất ở điều chỉnh, bổ sung]]*0.7,0)</f>
        <v>#REF!</v>
      </c>
      <c r="J499" s="12" t="e">
        <f>[3]!Table3235[[#This Row],[Giá đất ở điều chỉnh, bổ sung]]/[3]!Table3235[[#This Row],[Mức giá theo Quyết định 46/2019/ QĐ-UBND]]</f>
        <v>#REF!</v>
      </c>
      <c r="K499" s="21"/>
      <c r="L499" s="23" t="e">
        <f>[3]!Table3235[[#This Row],[Giá đất ở điều chỉnh, bổ sung]]/[3]!Table3235[[#This Row],[Mức giá theo Quyết định 46/2019/ QĐ-UBND]]</f>
        <v>#REF!</v>
      </c>
      <c r="M499" s="24"/>
      <c r="N499" s="314"/>
      <c r="R499" s="315"/>
    </row>
    <row r="500" spans="1:18" s="251" customFormat="1" x14ac:dyDescent="0.35">
      <c r="A500" s="16"/>
      <c r="B500" s="16">
        <v>15</v>
      </c>
      <c r="C500" s="27" t="s">
        <v>718</v>
      </c>
      <c r="D500" s="28"/>
      <c r="E500" s="11" t="e">
        <f>[3]!Table3235[[#This Row],[Mức giá theo Quyết định 46/2019/ QĐ-UBND]]*1.1</f>
        <v>#REF!</v>
      </c>
      <c r="F500" s="11"/>
      <c r="G500" s="19"/>
      <c r="H500" s="20" t="e">
        <f>H506</f>
        <v>#REF!</v>
      </c>
      <c r="I500" s="20" t="e">
        <f>ROUND([3]!Table3235[[#This Row],[Giá đất ở điều chỉnh, bổ sung]]*0.7,0)</f>
        <v>#REF!</v>
      </c>
      <c r="J500" s="12"/>
      <c r="K500" s="21"/>
      <c r="L500" s="23"/>
      <c r="M500" s="24" t="s">
        <v>5365</v>
      </c>
      <c r="N500" s="314" t="s">
        <v>719</v>
      </c>
      <c r="R500" s="315"/>
    </row>
    <row r="501" spans="1:18" s="251" customFormat="1" ht="42" x14ac:dyDescent="0.35">
      <c r="A501" s="16">
        <v>11</v>
      </c>
      <c r="B501" s="16">
        <v>16</v>
      </c>
      <c r="C501" s="52" t="s">
        <v>720</v>
      </c>
      <c r="D501" s="53">
        <v>3999.9999999999995</v>
      </c>
      <c r="E501" s="11" t="e">
        <f>[3]!Table3235[[#This Row],[Mức giá theo Quyết định 46/2019/ QĐ-UBND]]*1.1</f>
        <v>#REF!</v>
      </c>
      <c r="F501" s="11" t="e">
        <f>[3]!Table3235[[#This Row],[Mức giá theo Quyết định 46/2019/ QĐ-UBND]]*1.3</f>
        <v>#REF!</v>
      </c>
      <c r="G501" s="19">
        <v>16000</v>
      </c>
      <c r="H501" s="20" t="e">
        <f>ROUND([3]!Table3235[[#This Row],[Mức giá theo Quyết định 46/2019/ QĐ-UBND]]*1.3,-2)</f>
        <v>#REF!</v>
      </c>
      <c r="I501" s="20" t="e">
        <f>ROUND([3]!Table3235[[#This Row],[Giá đất ở điều chỉnh, bổ sung]]*0.7,0)</f>
        <v>#REF!</v>
      </c>
      <c r="J501" s="12" t="e">
        <f>[3]!Table3235[[#This Row],[Giá đất ở điều chỉnh, bổ sung]]/[3]!Table3235[[#This Row],[Mức giá theo Quyết định 46/2019/ QĐ-UBND]]</f>
        <v>#REF!</v>
      </c>
      <c r="K501" s="21"/>
      <c r="L501" s="23" t="e">
        <f>[3]!Table3235[[#This Row],[Giá đất ở điều chỉnh, bổ sung]]/[3]!Table3235[[#This Row],[Mức giá theo Quyết định 46/2019/ QĐ-UBND]]</f>
        <v>#REF!</v>
      </c>
      <c r="M501" s="24" t="s">
        <v>721</v>
      </c>
      <c r="N501" s="314" t="s">
        <v>722</v>
      </c>
      <c r="R501" s="315"/>
    </row>
    <row r="502" spans="1:18" s="251" customFormat="1" ht="31" x14ac:dyDescent="0.35">
      <c r="A502" s="16">
        <v>12</v>
      </c>
      <c r="B502" s="16">
        <v>17</v>
      </c>
      <c r="C502" s="17" t="s">
        <v>723</v>
      </c>
      <c r="D502" s="18">
        <v>3999.9999999999995</v>
      </c>
      <c r="E502" s="11" t="e">
        <f>[3]!Table3235[[#This Row],[Mức giá theo Quyết định 46/2019/ QĐ-UBND]]*1.1</f>
        <v>#REF!</v>
      </c>
      <c r="F502" s="11" t="e">
        <f>[3]!Table3235[[#This Row],[Mức giá theo Quyết định 46/2019/ QĐ-UBND]]*1.3</f>
        <v>#REF!</v>
      </c>
      <c r="G502" s="19">
        <v>16000</v>
      </c>
      <c r="H502" s="20" t="e">
        <f>ROUND([3]!Table3235[[#This Row],[Mức giá theo Quyết định 46/2019/ QĐ-UBND]]*1.3,-2)</f>
        <v>#REF!</v>
      </c>
      <c r="I502" s="20" t="e">
        <f>ROUND([3]!Table3235[[#This Row],[Giá đất ở điều chỉnh, bổ sung]]*0.7,0)</f>
        <v>#REF!</v>
      </c>
      <c r="J502" s="12" t="e">
        <f>[3]!Table3235[[#This Row],[Giá đất ở điều chỉnh, bổ sung]]/[3]!Table3235[[#This Row],[Mức giá theo Quyết định 46/2019/ QĐ-UBND]]</f>
        <v>#REF!</v>
      </c>
      <c r="K502" s="21"/>
      <c r="L502" s="23" t="e">
        <f>[3]!Table3235[[#This Row],[Giá đất ở điều chỉnh, bổ sung]]/[3]!Table3235[[#This Row],[Mức giá theo Quyết định 46/2019/ QĐ-UBND]]</f>
        <v>#REF!</v>
      </c>
      <c r="M502" s="24"/>
      <c r="N502" s="314"/>
      <c r="R502" s="315"/>
    </row>
    <row r="503" spans="1:18" s="251" customFormat="1" ht="31" x14ac:dyDescent="0.35">
      <c r="A503" s="16">
        <v>13</v>
      </c>
      <c r="B503" s="16">
        <v>17</v>
      </c>
      <c r="C503" s="17" t="s">
        <v>724</v>
      </c>
      <c r="D503" s="18"/>
      <c r="E503" s="11" t="e">
        <f>[3]!Table3235[[#This Row],[Mức giá theo Quyết định 46/2019/ QĐ-UBND]]*1.1</f>
        <v>#REF!</v>
      </c>
      <c r="F503" s="11"/>
      <c r="G503" s="19"/>
      <c r="H503" s="20"/>
      <c r="I503" s="20"/>
      <c r="J503" s="12"/>
      <c r="K503" s="21"/>
      <c r="L503" s="23"/>
      <c r="M503" s="24"/>
      <c r="N503" s="314"/>
      <c r="R503" s="315"/>
    </row>
    <row r="504" spans="1:18" s="251" customFormat="1" x14ac:dyDescent="0.35">
      <c r="A504" s="16" t="s">
        <v>343</v>
      </c>
      <c r="B504" s="16" t="s">
        <v>114</v>
      </c>
      <c r="C504" s="17" t="s">
        <v>725</v>
      </c>
      <c r="D504" s="18">
        <v>4500</v>
      </c>
      <c r="E504" s="11" t="e">
        <f>[3]!Table3235[[#This Row],[Mức giá theo Quyết định 46/2019/ QĐ-UBND]]*1.1</f>
        <v>#REF!</v>
      </c>
      <c r="F504" s="11" t="e">
        <f>[3]!Table3235[[#This Row],[Mức giá theo Quyết định 46/2019/ QĐ-UBND]]*1.3</f>
        <v>#REF!</v>
      </c>
      <c r="G504" s="19">
        <v>18000</v>
      </c>
      <c r="H504" s="20" t="e">
        <f>ROUND([3]!Table3235[[#This Row],[Mức giá theo Quyết định 46/2019/ QĐ-UBND]]*1.3,-2)</f>
        <v>#REF!</v>
      </c>
      <c r="I504" s="20" t="e">
        <f>ROUND([3]!Table3235[[#This Row],[Giá đất ở điều chỉnh, bổ sung]]*0.7,0)</f>
        <v>#REF!</v>
      </c>
      <c r="J504" s="12" t="e">
        <f>[3]!Table3235[[#This Row],[Giá đất ở điều chỉnh, bổ sung]]/[3]!Table3235[[#This Row],[Mức giá theo Quyết định 46/2019/ QĐ-UBND]]</f>
        <v>#REF!</v>
      </c>
      <c r="K504" s="21"/>
      <c r="L504" s="23" t="e">
        <f>[3]!Table3235[[#This Row],[Giá đất ở điều chỉnh, bổ sung]]/[3]!Table3235[[#This Row],[Mức giá theo Quyết định 46/2019/ QĐ-UBND]]</f>
        <v>#REF!</v>
      </c>
      <c r="M504" s="24"/>
      <c r="N504" s="314"/>
      <c r="R504" s="315"/>
    </row>
    <row r="505" spans="1:18" s="251" customFormat="1" x14ac:dyDescent="0.35">
      <c r="A505" s="16" t="s">
        <v>346</v>
      </c>
      <c r="B505" s="16" t="s">
        <v>726</v>
      </c>
      <c r="C505" s="17" t="s">
        <v>727</v>
      </c>
      <c r="D505" s="18">
        <v>3999.9999999999995</v>
      </c>
      <c r="E505" s="11" t="e">
        <f>[3]!Table3235[[#This Row],[Mức giá theo Quyết định 46/2019/ QĐ-UBND]]*1.1</f>
        <v>#REF!</v>
      </c>
      <c r="F505" s="11" t="e">
        <f>[3]!Table3235[[#This Row],[Mức giá theo Quyết định 46/2019/ QĐ-UBND]]*1.3</f>
        <v>#REF!</v>
      </c>
      <c r="G505" s="19">
        <v>16000</v>
      </c>
      <c r="H505" s="20" t="e">
        <f>ROUND([3]!Table3235[[#This Row],[Mức giá theo Quyết định 46/2019/ QĐ-UBND]]*1.3,-2)</f>
        <v>#REF!</v>
      </c>
      <c r="I505" s="20" t="e">
        <f>ROUND([3]!Table3235[[#This Row],[Giá đất ở điều chỉnh, bổ sung]]*0.7,0)</f>
        <v>#REF!</v>
      </c>
      <c r="J505" s="12" t="e">
        <f>[3]!Table3235[[#This Row],[Giá đất ở điều chỉnh, bổ sung]]/[3]!Table3235[[#This Row],[Mức giá theo Quyết định 46/2019/ QĐ-UBND]]</f>
        <v>#REF!</v>
      </c>
      <c r="K505" s="21"/>
      <c r="L505" s="23" t="e">
        <f>[3]!Table3235[[#This Row],[Giá đất ở điều chỉnh, bổ sung]]/[3]!Table3235[[#This Row],[Mức giá theo Quyết định 46/2019/ QĐ-UBND]]</f>
        <v>#REF!</v>
      </c>
      <c r="M505" s="24"/>
      <c r="N505" s="314"/>
      <c r="R505" s="315"/>
    </row>
    <row r="506" spans="1:18" s="251" customFormat="1" x14ac:dyDescent="0.35">
      <c r="A506" s="16">
        <v>14</v>
      </c>
      <c r="B506" s="16">
        <v>19</v>
      </c>
      <c r="C506" s="17" t="s">
        <v>728</v>
      </c>
      <c r="D506" s="18">
        <v>3500</v>
      </c>
      <c r="E506" s="11" t="e">
        <f>[3]!Table3235[[#This Row],[Mức giá theo Quyết định 46/2019/ QĐ-UBND]]*1.1</f>
        <v>#REF!</v>
      </c>
      <c r="F506" s="11" t="e">
        <f>[3]!Table3235[[#This Row],[Mức giá theo Quyết định 46/2019/ QĐ-UBND]]*1.3</f>
        <v>#REF!</v>
      </c>
      <c r="G506" s="19">
        <v>14000</v>
      </c>
      <c r="H506" s="20" t="e">
        <f>ROUND([3]!Table3235[[#This Row],[Mức giá theo Quyết định 46/2019/ QĐ-UBND]]*1.35,-2)</f>
        <v>#REF!</v>
      </c>
      <c r="I506" s="20" t="e">
        <f>ROUND([3]!Table3235[[#This Row],[Giá đất ở điều chỉnh, bổ sung]]*0.7,0)</f>
        <v>#REF!</v>
      </c>
      <c r="J506" s="12" t="e">
        <f>[3]!Table3235[[#This Row],[Giá đất ở điều chỉnh, bổ sung]]/[3]!Table3235[[#This Row],[Mức giá theo Quyết định 46/2019/ QĐ-UBND]]</f>
        <v>#REF!</v>
      </c>
      <c r="K506" s="31" t="s">
        <v>91</v>
      </c>
      <c r="L506" s="32" t="e">
        <f>[3]!Table3235[[#This Row],[Giá đất ở điều chỉnh, bổ sung]]/[3]!Table3235[[#This Row],[Mức giá theo Quyết định 46/2019/ QĐ-UBND]]</f>
        <v>#REF!</v>
      </c>
      <c r="M506" s="24"/>
      <c r="N506" s="314"/>
      <c r="R506" s="315"/>
    </row>
    <row r="507" spans="1:18" s="251" customFormat="1" ht="31" x14ac:dyDescent="0.35">
      <c r="A507" s="16">
        <v>15</v>
      </c>
      <c r="B507" s="16">
        <v>20</v>
      </c>
      <c r="C507" s="17" t="s">
        <v>729</v>
      </c>
      <c r="D507" s="18">
        <v>6000</v>
      </c>
      <c r="E507" s="11" t="e">
        <f>[3]!Table3235[[#This Row],[Mức giá theo Quyết định 46/2019/ QĐ-UBND]]*1.1</f>
        <v>#REF!</v>
      </c>
      <c r="F507" s="11" t="e">
        <f>[3]!Table3235[[#This Row],[Mức giá theo Quyết định 46/2019/ QĐ-UBND]]*1.3</f>
        <v>#REF!</v>
      </c>
      <c r="G507" s="19">
        <v>24000</v>
      </c>
      <c r="H507" s="20" t="e">
        <f>ROUND([3]!Table3235[[#This Row],[Mức giá theo Quyết định 46/2019/ QĐ-UBND]]*1.3,-2)</f>
        <v>#REF!</v>
      </c>
      <c r="I507" s="20" t="e">
        <f>ROUND([3]!Table3235[[#This Row],[Giá đất ở điều chỉnh, bổ sung]]*0.7,0)</f>
        <v>#REF!</v>
      </c>
      <c r="J507" s="12" t="e">
        <f>[3]!Table3235[[#This Row],[Giá đất ở điều chỉnh, bổ sung]]/[3]!Table3235[[#This Row],[Mức giá theo Quyết định 46/2019/ QĐ-UBND]]</f>
        <v>#REF!</v>
      </c>
      <c r="K507" s="21"/>
      <c r="L507" s="23" t="e">
        <f>[3]!Table3235[[#This Row],[Giá đất ở điều chỉnh, bổ sung]]/[3]!Table3235[[#This Row],[Mức giá theo Quyết định 46/2019/ QĐ-UBND]]</f>
        <v>#REF!</v>
      </c>
      <c r="M507" s="24"/>
      <c r="N507" s="314"/>
      <c r="R507" s="315"/>
    </row>
    <row r="508" spans="1:18" s="251" customFormat="1" ht="31" x14ac:dyDescent="0.35">
      <c r="A508" s="16">
        <v>16</v>
      </c>
      <c r="B508" s="16">
        <v>21</v>
      </c>
      <c r="C508" s="17" t="s">
        <v>730</v>
      </c>
      <c r="D508" s="18"/>
      <c r="E508" s="11" t="e">
        <f>[3]!Table3235[[#This Row],[Mức giá theo Quyết định 46/2019/ QĐ-UBND]]*1.1</f>
        <v>#REF!</v>
      </c>
      <c r="F508" s="11"/>
      <c r="G508" s="19"/>
      <c r="H508" s="20"/>
      <c r="I508" s="20"/>
      <c r="J508" s="12"/>
      <c r="K508" s="21"/>
      <c r="L508" s="23"/>
      <c r="M508" s="24"/>
      <c r="N508" s="314"/>
      <c r="R508" s="315"/>
    </row>
    <row r="509" spans="1:18" s="251" customFormat="1" x14ac:dyDescent="0.35">
      <c r="A509" s="16" t="s">
        <v>731</v>
      </c>
      <c r="B509" s="16" t="s">
        <v>115</v>
      </c>
      <c r="C509" s="17" t="s">
        <v>732</v>
      </c>
      <c r="D509" s="18">
        <v>7000</v>
      </c>
      <c r="E509" s="11" t="e">
        <f>[3]!Table3235[[#This Row],[Mức giá theo Quyết định 46/2019/ QĐ-UBND]]*1.1</f>
        <v>#REF!</v>
      </c>
      <c r="F509" s="11" t="e">
        <f>[3]!Table3235[[#This Row],[Mức giá theo Quyết định 46/2019/ QĐ-UBND]]*1.3</f>
        <v>#REF!</v>
      </c>
      <c r="G509" s="19">
        <v>28000</v>
      </c>
      <c r="H509" s="20" t="e">
        <f>ROUND([3]!Table3235[[#This Row],[Mức giá theo Quyết định 46/2019/ QĐ-UBND]]*1.3,-2)</f>
        <v>#REF!</v>
      </c>
      <c r="I509" s="20" t="e">
        <f>ROUND([3]!Table3235[[#This Row],[Giá đất ở điều chỉnh, bổ sung]]*0.7,0)</f>
        <v>#REF!</v>
      </c>
      <c r="J509" s="12" t="e">
        <f>[3]!Table3235[[#This Row],[Giá đất ở điều chỉnh, bổ sung]]/[3]!Table3235[[#This Row],[Mức giá theo Quyết định 46/2019/ QĐ-UBND]]</f>
        <v>#REF!</v>
      </c>
      <c r="K509" s="21"/>
      <c r="L509" s="23" t="e">
        <f>[3]!Table3235[[#This Row],[Giá đất ở điều chỉnh, bổ sung]]/[3]!Table3235[[#This Row],[Mức giá theo Quyết định 46/2019/ QĐ-UBND]]</f>
        <v>#REF!</v>
      </c>
      <c r="M509" s="24"/>
      <c r="N509" s="314"/>
      <c r="R509" s="315"/>
    </row>
    <row r="510" spans="1:18" s="251" customFormat="1" x14ac:dyDescent="0.35">
      <c r="A510" s="16" t="s">
        <v>733</v>
      </c>
      <c r="B510" s="16" t="s">
        <v>117</v>
      </c>
      <c r="C510" s="17" t="s">
        <v>734</v>
      </c>
      <c r="D510" s="18">
        <v>6000</v>
      </c>
      <c r="E510" s="11" t="e">
        <f>[3]!Table3235[[#This Row],[Mức giá theo Quyết định 46/2019/ QĐ-UBND]]*1.1</f>
        <v>#REF!</v>
      </c>
      <c r="F510" s="11" t="e">
        <f>[3]!Table3235[[#This Row],[Mức giá theo Quyết định 46/2019/ QĐ-UBND]]*1.3</f>
        <v>#REF!</v>
      </c>
      <c r="G510" s="19">
        <v>24000</v>
      </c>
      <c r="H510" s="20" t="e">
        <f>ROUND([3]!Table3235[[#This Row],[Mức giá theo Quyết định 46/2019/ QĐ-UBND]]*1.3,-2)</f>
        <v>#REF!</v>
      </c>
      <c r="I510" s="20" t="e">
        <f>ROUND([3]!Table3235[[#This Row],[Giá đất ở điều chỉnh, bổ sung]]*0.7,0)</f>
        <v>#REF!</v>
      </c>
      <c r="J510" s="12" t="e">
        <f>[3]!Table3235[[#This Row],[Giá đất ở điều chỉnh, bổ sung]]/[3]!Table3235[[#This Row],[Mức giá theo Quyết định 46/2019/ QĐ-UBND]]</f>
        <v>#REF!</v>
      </c>
      <c r="K510" s="21"/>
      <c r="L510" s="23" t="e">
        <f>[3]!Table3235[[#This Row],[Giá đất ở điều chỉnh, bổ sung]]/[3]!Table3235[[#This Row],[Mức giá theo Quyết định 46/2019/ QĐ-UBND]]</f>
        <v>#REF!</v>
      </c>
      <c r="M510" s="24"/>
      <c r="N510" s="314"/>
      <c r="R510" s="315"/>
    </row>
    <row r="511" spans="1:18" s="315" customFormat="1" ht="31" x14ac:dyDescent="0.35">
      <c r="A511" s="16"/>
      <c r="B511" s="16">
        <v>22</v>
      </c>
      <c r="C511" s="52" t="s">
        <v>735</v>
      </c>
      <c r="D511" s="53"/>
      <c r="E511" s="11" t="e">
        <f>[3]!Table3235[[#This Row],[Mức giá theo Quyết định 46/2019/ QĐ-UBND]]*1.1</f>
        <v>#REF!</v>
      </c>
      <c r="F511" s="11"/>
      <c r="G511" s="19">
        <v>22000</v>
      </c>
      <c r="H511" s="20" t="e">
        <f>H506</f>
        <v>#REF!</v>
      </c>
      <c r="I511" s="20" t="e">
        <f>ROUND([3]!Table3235[[#This Row],[Giá đất ở điều chỉnh, bổ sung]]*0.7,0)</f>
        <v>#REF!</v>
      </c>
      <c r="J511" s="12" t="e">
        <f>[3]!Table3235[[#This Row],[Giá đất ở điều chỉnh, bổ sung]]/[3]!Table3235[[#This Row],[Mức giá theo Quyết định 46/2019/ QĐ-UBND]]</f>
        <v>#REF!</v>
      </c>
      <c r="K511" s="21"/>
      <c r="L511" s="23"/>
      <c r="M511" s="24" t="s">
        <v>736</v>
      </c>
      <c r="N511" s="314" t="s">
        <v>737</v>
      </c>
    </row>
    <row r="512" spans="1:18" s="251" customFormat="1" ht="30" x14ac:dyDescent="0.35">
      <c r="A512" s="8" t="s">
        <v>738</v>
      </c>
      <c r="B512" s="8" t="s">
        <v>738</v>
      </c>
      <c r="C512" s="9" t="s">
        <v>739</v>
      </c>
      <c r="D512" s="10"/>
      <c r="E512" s="11" t="e">
        <f>[3]!Table3235[[#This Row],[Mức giá theo Quyết định 46/2019/ QĐ-UBND]]*1.1</f>
        <v>#REF!</v>
      </c>
      <c r="F512" s="11"/>
      <c r="G512" s="19"/>
      <c r="H512" s="20"/>
      <c r="I512" s="20"/>
      <c r="J512" s="12"/>
      <c r="K512" s="21"/>
      <c r="L512" s="23"/>
      <c r="M512" s="26"/>
      <c r="N512" s="316"/>
      <c r="R512" s="315"/>
    </row>
    <row r="513" spans="1:18" s="315" customFormat="1" x14ac:dyDescent="0.35">
      <c r="A513" s="16">
        <v>1</v>
      </c>
      <c r="B513" s="16">
        <v>1</v>
      </c>
      <c r="C513" s="17" t="s">
        <v>15</v>
      </c>
      <c r="D513" s="18">
        <v>7000</v>
      </c>
      <c r="E513" s="11" t="e">
        <f>[3]!Table3235[[#This Row],[Mức giá theo Quyết định 46/2019/ QĐ-UBND]]*1.1</f>
        <v>#REF!</v>
      </c>
      <c r="F513" s="11" t="e">
        <f>[3]!Table3235[[#This Row],[Mức giá theo Quyết định 46/2019/ QĐ-UBND]]*1.3</f>
        <v>#REF!</v>
      </c>
      <c r="G513" s="19">
        <v>28000</v>
      </c>
      <c r="H513" s="20" t="e">
        <f>ROUND([3]!Table3235[[#This Row],[Mức giá theo Quyết định 46/2019/ QĐ-UBND]]*1.3,-2)</f>
        <v>#REF!</v>
      </c>
      <c r="I513" s="20" t="e">
        <f>ROUND([3]!Table3235[[#This Row],[Giá đất ở điều chỉnh, bổ sung]]*0.7,0)</f>
        <v>#REF!</v>
      </c>
      <c r="J513" s="12" t="e">
        <f>[3]!Table3235[[#This Row],[Giá đất ở điều chỉnh, bổ sung]]/[3]!Table3235[[#This Row],[Mức giá theo Quyết định 46/2019/ QĐ-UBND]]</f>
        <v>#REF!</v>
      </c>
      <c r="K513" s="21"/>
      <c r="L513" s="23" t="e">
        <f>[3]!Table3235[[#This Row],[Giá đất ở điều chỉnh, bổ sung]]/[3]!Table3235[[#This Row],[Mức giá theo Quyết định 46/2019/ QĐ-UBND]]</f>
        <v>#REF!</v>
      </c>
      <c r="M513" s="24"/>
      <c r="N513" s="314"/>
    </row>
    <row r="514" spans="1:18" s="251" customFormat="1" ht="45" x14ac:dyDescent="0.35">
      <c r="A514" s="8" t="s">
        <v>740</v>
      </c>
      <c r="B514" s="8" t="s">
        <v>740</v>
      </c>
      <c r="C514" s="9" t="s">
        <v>741</v>
      </c>
      <c r="D514" s="10"/>
      <c r="E514" s="11" t="e">
        <f>[3]!Table3235[[#This Row],[Mức giá theo Quyết định 46/2019/ QĐ-UBND]]*1.1</f>
        <v>#REF!</v>
      </c>
      <c r="F514" s="11"/>
      <c r="G514" s="19"/>
      <c r="H514" s="20"/>
      <c r="I514" s="20"/>
      <c r="J514" s="12"/>
      <c r="K514" s="21"/>
      <c r="L514" s="23"/>
      <c r="M514" s="26"/>
      <c r="N514" s="316"/>
      <c r="R514" s="315"/>
    </row>
    <row r="515" spans="1:18" s="315" customFormat="1" x14ac:dyDescent="0.35">
      <c r="A515" s="16">
        <v>1</v>
      </c>
      <c r="B515" s="16">
        <v>1</v>
      </c>
      <c r="C515" s="17" t="s">
        <v>15</v>
      </c>
      <c r="D515" s="18">
        <v>7000</v>
      </c>
      <c r="E515" s="11" t="e">
        <f>[3]!Table3235[[#This Row],[Mức giá theo Quyết định 46/2019/ QĐ-UBND]]*1.1</f>
        <v>#REF!</v>
      </c>
      <c r="F515" s="11" t="e">
        <f>[3]!Table3235[[#This Row],[Mức giá theo Quyết định 46/2019/ QĐ-UBND]]*1.3</f>
        <v>#REF!</v>
      </c>
      <c r="G515" s="19">
        <v>28000</v>
      </c>
      <c r="H515" s="20" t="e">
        <f>ROUND([3]!Table3235[[#This Row],[Mức giá theo Quyết định 46/2019/ QĐ-UBND]]*1.3,-2)</f>
        <v>#REF!</v>
      </c>
      <c r="I515" s="20" t="e">
        <f>ROUND([3]!Table3235[[#This Row],[Giá đất ở điều chỉnh, bổ sung]]*0.7,0)</f>
        <v>#REF!</v>
      </c>
      <c r="J515" s="12" t="e">
        <f>[3]!Table3235[[#This Row],[Giá đất ở điều chỉnh, bổ sung]]/[3]!Table3235[[#This Row],[Mức giá theo Quyết định 46/2019/ QĐ-UBND]]</f>
        <v>#REF!</v>
      </c>
      <c r="K515" s="21"/>
      <c r="L515" s="23" t="e">
        <f>[3]!Table3235[[#This Row],[Giá đất ở điều chỉnh, bổ sung]]/[3]!Table3235[[#This Row],[Mức giá theo Quyết định 46/2019/ QĐ-UBND]]</f>
        <v>#REF!</v>
      </c>
      <c r="M515" s="24"/>
      <c r="N515" s="314"/>
    </row>
    <row r="516" spans="1:18" s="251" customFormat="1" ht="45" x14ac:dyDescent="0.35">
      <c r="A516" s="8" t="s">
        <v>742</v>
      </c>
      <c r="B516" s="8" t="s">
        <v>742</v>
      </c>
      <c r="C516" s="9" t="s">
        <v>743</v>
      </c>
      <c r="D516" s="10"/>
      <c r="E516" s="11" t="e">
        <f>[3]!Table3235[[#This Row],[Mức giá theo Quyết định 46/2019/ QĐ-UBND]]*1.1</f>
        <v>#REF!</v>
      </c>
      <c r="F516" s="11"/>
      <c r="G516" s="19"/>
      <c r="H516" s="20"/>
      <c r="I516" s="20"/>
      <c r="J516" s="12"/>
      <c r="K516" s="21"/>
      <c r="L516" s="23"/>
      <c r="M516" s="26"/>
      <c r="N516" s="316"/>
      <c r="R516" s="315"/>
    </row>
    <row r="517" spans="1:18" s="251" customFormat="1" ht="31" x14ac:dyDescent="0.35">
      <c r="A517" s="16">
        <v>1</v>
      </c>
      <c r="B517" s="16">
        <v>1</v>
      </c>
      <c r="C517" s="17" t="s">
        <v>744</v>
      </c>
      <c r="D517" s="18">
        <v>7000</v>
      </c>
      <c r="E517" s="11" t="e">
        <f>[3]!Table3235[[#This Row],[Mức giá theo Quyết định 46/2019/ QĐ-UBND]]*1.1</f>
        <v>#REF!</v>
      </c>
      <c r="F517" s="11" t="e">
        <f>[3]!Table3235[[#This Row],[Mức giá theo Quyết định 46/2019/ QĐ-UBND]]*1.3</f>
        <v>#REF!</v>
      </c>
      <c r="G517" s="19">
        <v>28000</v>
      </c>
      <c r="H517" s="20" t="e">
        <f>ROUND([3]!Table3235[[#This Row],[Mức giá theo Quyết định 46/2019/ QĐ-UBND]]*1.3,-2)</f>
        <v>#REF!</v>
      </c>
      <c r="I517" s="20" t="e">
        <f>ROUND([3]!Table3235[[#This Row],[Giá đất ở điều chỉnh, bổ sung]]*0.7,0)</f>
        <v>#REF!</v>
      </c>
      <c r="J517" s="12" t="e">
        <f>[3]!Table3235[[#This Row],[Giá đất ở điều chỉnh, bổ sung]]/[3]!Table3235[[#This Row],[Mức giá theo Quyết định 46/2019/ QĐ-UBND]]</f>
        <v>#REF!</v>
      </c>
      <c r="K517" s="21"/>
      <c r="L517" s="23" t="e">
        <f>[3]!Table3235[[#This Row],[Giá đất ở điều chỉnh, bổ sung]]/[3]!Table3235[[#This Row],[Mức giá theo Quyết định 46/2019/ QĐ-UBND]]</f>
        <v>#REF!</v>
      </c>
      <c r="M517" s="24"/>
      <c r="N517" s="314"/>
      <c r="R517" s="315"/>
    </row>
    <row r="518" spans="1:18" s="251" customFormat="1" ht="31" x14ac:dyDescent="0.35">
      <c r="A518" s="16">
        <v>2</v>
      </c>
      <c r="B518" s="16">
        <v>2</v>
      </c>
      <c r="C518" s="17" t="s">
        <v>745</v>
      </c>
      <c r="D518" s="18">
        <v>5400</v>
      </c>
      <c r="E518" s="11" t="e">
        <f>[3]!Table3235[[#This Row],[Mức giá theo Quyết định 46/2019/ QĐ-UBND]]*1.1</f>
        <v>#REF!</v>
      </c>
      <c r="F518" s="11" t="e">
        <f>[3]!Table3235[[#This Row],[Mức giá theo Quyết định 46/2019/ QĐ-UBND]]*1.3</f>
        <v>#REF!</v>
      </c>
      <c r="G518" s="19">
        <v>21600</v>
      </c>
      <c r="H518" s="20" t="e">
        <f>ROUND([3]!Table3235[[#This Row],[Mức giá theo Quyết định 46/2019/ QĐ-UBND]]*1.35,-2)</f>
        <v>#REF!</v>
      </c>
      <c r="I518" s="20" t="e">
        <f>ROUND([3]!Table3235[[#This Row],[Giá đất ở điều chỉnh, bổ sung]]*0.7,0)</f>
        <v>#REF!</v>
      </c>
      <c r="J518" s="12" t="e">
        <f>[3]!Table3235[[#This Row],[Giá đất ở điều chỉnh, bổ sung]]/[3]!Table3235[[#This Row],[Mức giá theo Quyết định 46/2019/ QĐ-UBND]]</f>
        <v>#REF!</v>
      </c>
      <c r="K518" s="31" t="s">
        <v>91</v>
      </c>
      <c r="L518" s="32" t="e">
        <f>[3]!Table3235[[#This Row],[Giá đất ở điều chỉnh, bổ sung]]/[3]!Table3235[[#This Row],[Mức giá theo Quyết định 46/2019/ QĐ-UBND]]</f>
        <v>#REF!</v>
      </c>
      <c r="M518" s="24"/>
      <c r="N518" s="314"/>
      <c r="R518" s="315"/>
    </row>
    <row r="519" spans="1:18" s="251" customFormat="1" x14ac:dyDescent="0.35">
      <c r="A519" s="16"/>
      <c r="B519" s="16"/>
      <c r="C519" s="9" t="s">
        <v>16</v>
      </c>
      <c r="D519" s="10"/>
      <c r="E519" s="11" t="e">
        <f>[3]!Table3235[[#This Row],[Mức giá theo Quyết định 46/2019/ QĐ-UBND]]*1.1</f>
        <v>#REF!</v>
      </c>
      <c r="F519" s="11"/>
      <c r="G519" s="19"/>
      <c r="H519" s="20"/>
      <c r="I519" s="20"/>
      <c r="J519" s="12"/>
      <c r="K519" s="21"/>
      <c r="L519" s="23"/>
      <c r="M519" s="24"/>
      <c r="N519" s="314"/>
      <c r="R519" s="315"/>
    </row>
    <row r="520" spans="1:18" s="251" customFormat="1" x14ac:dyDescent="0.35">
      <c r="A520" s="16">
        <v>1</v>
      </c>
      <c r="B520" s="16">
        <v>1</v>
      </c>
      <c r="C520" s="17" t="s">
        <v>746</v>
      </c>
      <c r="D520" s="18">
        <v>3500</v>
      </c>
      <c r="E520" s="11" t="e">
        <f>[3]!Table3235[[#This Row],[Mức giá theo Quyết định 46/2019/ QĐ-UBND]]*1.1</f>
        <v>#REF!</v>
      </c>
      <c r="F520" s="11" t="e">
        <f>[3]!Table3235[[#This Row],[Mức giá theo Quyết định 46/2019/ QĐ-UBND]]*1.3</f>
        <v>#REF!</v>
      </c>
      <c r="G520" s="19">
        <v>14000</v>
      </c>
      <c r="H520" s="20" t="e">
        <f>ROUND([3]!Table3235[[#This Row],[Mức giá theo Quyết định 46/2019/ QĐ-UBND]]*1.3,-2)</f>
        <v>#REF!</v>
      </c>
      <c r="I520" s="20" t="e">
        <f>ROUND([3]!Table3235[[#This Row],[Giá đất ở điều chỉnh, bổ sung]]*0.7,0)</f>
        <v>#REF!</v>
      </c>
      <c r="J520" s="12" t="e">
        <f>[3]!Table3235[[#This Row],[Giá đất ở điều chỉnh, bổ sung]]/[3]!Table3235[[#This Row],[Mức giá theo Quyết định 46/2019/ QĐ-UBND]]</f>
        <v>#REF!</v>
      </c>
      <c r="K520" s="21"/>
      <c r="L520" s="23" t="e">
        <f>[3]!Table3235[[#This Row],[Giá đất ở điều chỉnh, bổ sung]]/[3]!Table3235[[#This Row],[Mức giá theo Quyết định 46/2019/ QĐ-UBND]]</f>
        <v>#REF!</v>
      </c>
      <c r="M520" s="24"/>
      <c r="N520" s="314"/>
      <c r="R520" s="315"/>
    </row>
    <row r="521" spans="1:18" s="251" customFormat="1" x14ac:dyDescent="0.35">
      <c r="A521" s="16">
        <v>2</v>
      </c>
      <c r="B521" s="16">
        <v>2</v>
      </c>
      <c r="C521" s="17" t="s">
        <v>747</v>
      </c>
      <c r="D521" s="18">
        <v>3500</v>
      </c>
      <c r="E521" s="11" t="e">
        <f>[3]!Table3235[[#This Row],[Mức giá theo Quyết định 46/2019/ QĐ-UBND]]*1.1</f>
        <v>#REF!</v>
      </c>
      <c r="F521" s="11" t="e">
        <f>[3]!Table3235[[#This Row],[Mức giá theo Quyết định 46/2019/ QĐ-UBND]]*1.3</f>
        <v>#REF!</v>
      </c>
      <c r="G521" s="19">
        <v>14000</v>
      </c>
      <c r="H521" s="20" t="e">
        <f>ROUND([3]!Table3235[[#This Row],[Mức giá theo Quyết định 46/2019/ QĐ-UBND]]*1.3,-2)</f>
        <v>#REF!</v>
      </c>
      <c r="I521" s="20" t="e">
        <f>ROUND([3]!Table3235[[#This Row],[Giá đất ở điều chỉnh, bổ sung]]*0.7,0)</f>
        <v>#REF!</v>
      </c>
      <c r="J521" s="12" t="e">
        <f>[3]!Table3235[[#This Row],[Giá đất ở điều chỉnh, bổ sung]]/[3]!Table3235[[#This Row],[Mức giá theo Quyết định 46/2019/ QĐ-UBND]]</f>
        <v>#REF!</v>
      </c>
      <c r="K521" s="21"/>
      <c r="L521" s="23" t="e">
        <f>[3]!Table3235[[#This Row],[Giá đất ở điều chỉnh, bổ sung]]/[3]!Table3235[[#This Row],[Mức giá theo Quyết định 46/2019/ QĐ-UBND]]</f>
        <v>#REF!</v>
      </c>
      <c r="M521" s="24"/>
      <c r="N521" s="314"/>
      <c r="R521" s="315"/>
    </row>
    <row r="522" spans="1:18" s="251" customFormat="1" ht="31" x14ac:dyDescent="0.35">
      <c r="A522" s="16" t="s">
        <v>74</v>
      </c>
      <c r="B522" s="16" t="s">
        <v>74</v>
      </c>
      <c r="C522" s="17" t="s">
        <v>748</v>
      </c>
      <c r="D522" s="18">
        <v>3000</v>
      </c>
      <c r="E522" s="11" t="e">
        <f>[3]!Table3235[[#This Row],[Mức giá theo Quyết định 46/2019/ QĐ-UBND]]*1.1</f>
        <v>#REF!</v>
      </c>
      <c r="F522" s="11" t="e">
        <f>[3]!Table3235[[#This Row],[Mức giá theo Quyết định 46/2019/ QĐ-UBND]]*1.3</f>
        <v>#REF!</v>
      </c>
      <c r="G522" s="19">
        <v>12000</v>
      </c>
      <c r="H522" s="20" t="e">
        <f>ROUND([3]!Table3235[[#This Row],[Mức giá theo Quyết định 46/2019/ QĐ-UBND]]*1.3,-2)</f>
        <v>#REF!</v>
      </c>
      <c r="I522" s="20" t="e">
        <f>ROUND([3]!Table3235[[#This Row],[Giá đất ở điều chỉnh, bổ sung]]*0.7,0)</f>
        <v>#REF!</v>
      </c>
      <c r="J522" s="12" t="e">
        <f>[3]!Table3235[[#This Row],[Giá đất ở điều chỉnh, bổ sung]]/[3]!Table3235[[#This Row],[Mức giá theo Quyết định 46/2019/ QĐ-UBND]]</f>
        <v>#REF!</v>
      </c>
      <c r="K522" s="21"/>
      <c r="L522" s="23" t="e">
        <f>[3]!Table3235[[#This Row],[Giá đất ở điều chỉnh, bổ sung]]/[3]!Table3235[[#This Row],[Mức giá theo Quyết định 46/2019/ QĐ-UBND]]</f>
        <v>#REF!</v>
      </c>
      <c r="M522" s="24"/>
      <c r="N522" s="314"/>
      <c r="R522" s="315"/>
    </row>
    <row r="523" spans="1:18" s="251" customFormat="1" ht="31" x14ac:dyDescent="0.35">
      <c r="A523" s="16">
        <v>3</v>
      </c>
      <c r="B523" s="16">
        <v>3</v>
      </c>
      <c r="C523" s="17" t="s">
        <v>749</v>
      </c>
      <c r="D523" s="18">
        <v>3500</v>
      </c>
      <c r="E523" s="11" t="e">
        <f>[3]!Table3235[[#This Row],[Mức giá theo Quyết định 46/2019/ QĐ-UBND]]*1.1</f>
        <v>#REF!</v>
      </c>
      <c r="F523" s="11" t="e">
        <f>[3]!Table3235[[#This Row],[Mức giá theo Quyết định 46/2019/ QĐ-UBND]]*1.3</f>
        <v>#REF!</v>
      </c>
      <c r="G523" s="19">
        <v>14000</v>
      </c>
      <c r="H523" s="20" t="e">
        <f>ROUND([3]!Table3235[[#This Row],[Mức giá theo Quyết định 46/2019/ QĐ-UBND]]*1.3,-2)</f>
        <v>#REF!</v>
      </c>
      <c r="I523" s="20" t="e">
        <f>ROUND([3]!Table3235[[#This Row],[Giá đất ở điều chỉnh, bổ sung]]*0.7,0)</f>
        <v>#REF!</v>
      </c>
      <c r="J523" s="12" t="e">
        <f>[3]!Table3235[[#This Row],[Giá đất ở điều chỉnh, bổ sung]]/[3]!Table3235[[#This Row],[Mức giá theo Quyết định 46/2019/ QĐ-UBND]]</f>
        <v>#REF!</v>
      </c>
      <c r="K523" s="21"/>
      <c r="L523" s="23" t="e">
        <f>[3]!Table3235[[#This Row],[Giá đất ở điều chỉnh, bổ sung]]/[3]!Table3235[[#This Row],[Mức giá theo Quyết định 46/2019/ QĐ-UBND]]</f>
        <v>#REF!</v>
      </c>
      <c r="M523" s="24" t="s">
        <v>750</v>
      </c>
      <c r="N523" s="314" t="s">
        <v>751</v>
      </c>
      <c r="R523" s="315"/>
    </row>
    <row r="524" spans="1:18" s="251" customFormat="1" x14ac:dyDescent="0.35">
      <c r="A524" s="16">
        <v>4</v>
      </c>
      <c r="B524" s="16">
        <v>4</v>
      </c>
      <c r="C524" s="17" t="s">
        <v>752</v>
      </c>
      <c r="D524" s="18">
        <v>3500</v>
      </c>
      <c r="E524" s="11" t="e">
        <f>[3]!Table3235[[#This Row],[Mức giá theo Quyết định 46/2019/ QĐ-UBND]]*1.1</f>
        <v>#REF!</v>
      </c>
      <c r="F524" s="11" t="e">
        <f>[3]!Table3235[[#This Row],[Mức giá theo Quyết định 46/2019/ QĐ-UBND]]*1.3</f>
        <v>#REF!</v>
      </c>
      <c r="G524" s="19">
        <v>14000</v>
      </c>
      <c r="H524" s="20" t="e">
        <f>ROUND([3]!Table3235[[#This Row],[Mức giá theo Quyết định 46/2019/ QĐ-UBND]]*1.3,-2)</f>
        <v>#REF!</v>
      </c>
      <c r="I524" s="20" t="e">
        <f>ROUND([3]!Table3235[[#This Row],[Giá đất ở điều chỉnh, bổ sung]]*0.7,0)</f>
        <v>#REF!</v>
      </c>
      <c r="J524" s="12" t="e">
        <f>[3]!Table3235[[#This Row],[Giá đất ở điều chỉnh, bổ sung]]/[3]!Table3235[[#This Row],[Mức giá theo Quyết định 46/2019/ QĐ-UBND]]</f>
        <v>#REF!</v>
      </c>
      <c r="K524" s="21"/>
      <c r="L524" s="23" t="e">
        <f>[3]!Table3235[[#This Row],[Giá đất ở điều chỉnh, bổ sung]]/[3]!Table3235[[#This Row],[Mức giá theo Quyết định 46/2019/ QĐ-UBND]]</f>
        <v>#REF!</v>
      </c>
      <c r="M524" s="24"/>
      <c r="N524" s="314"/>
      <c r="R524" s="315"/>
    </row>
    <row r="525" spans="1:18" s="315" customFormat="1" x14ac:dyDescent="0.35">
      <c r="A525" s="16"/>
      <c r="B525" s="16"/>
      <c r="C525" s="27" t="s">
        <v>753</v>
      </c>
      <c r="D525" s="28"/>
      <c r="E525" s="11" t="e">
        <f>[3]!Table3235[[#This Row],[Mức giá theo Quyết định 46/2019/ QĐ-UBND]]*1.1</f>
        <v>#REF!</v>
      </c>
      <c r="F525" s="11"/>
      <c r="G525" s="19"/>
      <c r="H525" s="20"/>
      <c r="I525" s="20"/>
      <c r="J525" s="12"/>
      <c r="K525" s="21"/>
      <c r="L525" s="23"/>
      <c r="M525" s="24"/>
      <c r="N525" s="314"/>
    </row>
    <row r="526" spans="1:18" s="251" customFormat="1" ht="30" x14ac:dyDescent="0.35">
      <c r="A526" s="8" t="s">
        <v>754</v>
      </c>
      <c r="B526" s="8" t="s">
        <v>754</v>
      </c>
      <c r="C526" s="9" t="s">
        <v>755</v>
      </c>
      <c r="D526" s="10"/>
      <c r="E526" s="11" t="e">
        <f>[3]!Table3235[[#This Row],[Mức giá theo Quyết định 46/2019/ QĐ-UBND]]*1.1</f>
        <v>#REF!</v>
      </c>
      <c r="F526" s="11"/>
      <c r="G526" s="19"/>
      <c r="H526" s="20"/>
      <c r="I526" s="20"/>
      <c r="J526" s="12"/>
      <c r="K526" s="21"/>
      <c r="L526" s="23"/>
      <c r="M526" s="26"/>
      <c r="N526" s="316"/>
      <c r="R526" s="315"/>
    </row>
    <row r="527" spans="1:18" s="251" customFormat="1" x14ac:dyDescent="0.35">
      <c r="A527" s="16">
        <v>1</v>
      </c>
      <c r="B527" s="16">
        <v>1</v>
      </c>
      <c r="C527" s="17" t="s">
        <v>756</v>
      </c>
      <c r="D527" s="18">
        <v>19000</v>
      </c>
      <c r="E527" s="11" t="e">
        <f>[3]!Table3235[[#This Row],[Mức giá theo Quyết định 46/2019/ QĐ-UBND]]*1.1</f>
        <v>#REF!</v>
      </c>
      <c r="F527" s="11" t="e">
        <f>[3]!Table3235[[#This Row],[Mức giá theo Quyết định 46/2019/ QĐ-UBND]]*1.3</f>
        <v>#REF!</v>
      </c>
      <c r="G527" s="19">
        <v>76000</v>
      </c>
      <c r="H527" s="20" t="e">
        <f>ROUND([3]!Table3235[[#This Row],[Mức giá theo Quyết định 46/2019/ QĐ-UBND]]*1.3,-2)</f>
        <v>#REF!</v>
      </c>
      <c r="I527" s="20" t="e">
        <f>ROUND([3]!Table3235[[#This Row],[Giá đất ở điều chỉnh, bổ sung]]*0.7,0)</f>
        <v>#REF!</v>
      </c>
      <c r="J527" s="12" t="e">
        <f>[3]!Table3235[[#This Row],[Giá đất ở điều chỉnh, bổ sung]]/[3]!Table3235[[#This Row],[Mức giá theo Quyết định 46/2019/ QĐ-UBND]]</f>
        <v>#REF!</v>
      </c>
      <c r="K527" s="21"/>
      <c r="L527" s="23" t="e">
        <f>[3]!Table3235[[#This Row],[Giá đất ở điều chỉnh, bổ sung]]/[3]!Table3235[[#This Row],[Mức giá theo Quyết định 46/2019/ QĐ-UBND]]</f>
        <v>#REF!</v>
      </c>
      <c r="M527" s="24"/>
      <c r="N527" s="314"/>
      <c r="R527" s="315"/>
    </row>
    <row r="528" spans="1:18" s="251" customFormat="1" ht="31" x14ac:dyDescent="0.35">
      <c r="A528" s="16">
        <v>2</v>
      </c>
      <c r="B528" s="16">
        <v>2</v>
      </c>
      <c r="C528" s="17" t="s">
        <v>757</v>
      </c>
      <c r="D528" s="18">
        <v>15499.999999999998</v>
      </c>
      <c r="E528" s="11" t="e">
        <f>[3]!Table3235[[#This Row],[Mức giá theo Quyết định 46/2019/ QĐ-UBND]]*1.1</f>
        <v>#REF!</v>
      </c>
      <c r="F528" s="11" t="e">
        <f>[3]!Table3235[[#This Row],[Mức giá theo Quyết định 46/2019/ QĐ-UBND]]*1.3</f>
        <v>#REF!</v>
      </c>
      <c r="G528" s="19">
        <v>62000</v>
      </c>
      <c r="H528" s="20" t="e">
        <f>ROUND([3]!Table3235[[#This Row],[Mức giá theo Quyết định 46/2019/ QĐ-UBND]]*1.3,-2)</f>
        <v>#REF!</v>
      </c>
      <c r="I528" s="20" t="e">
        <f>ROUND([3]!Table3235[[#This Row],[Giá đất ở điều chỉnh, bổ sung]]*0.7,0)</f>
        <v>#REF!</v>
      </c>
      <c r="J528" s="12" t="e">
        <f>[3]!Table3235[[#This Row],[Giá đất ở điều chỉnh, bổ sung]]/[3]!Table3235[[#This Row],[Mức giá theo Quyết định 46/2019/ QĐ-UBND]]</f>
        <v>#REF!</v>
      </c>
      <c r="K528" s="21"/>
      <c r="L528" s="23" t="e">
        <f>[3]!Table3235[[#This Row],[Giá đất ở điều chỉnh, bổ sung]]/[3]!Table3235[[#This Row],[Mức giá theo Quyết định 46/2019/ QĐ-UBND]]</f>
        <v>#REF!</v>
      </c>
      <c r="M528" s="24"/>
      <c r="N528" s="314"/>
      <c r="R528" s="315"/>
    </row>
    <row r="529" spans="1:18" s="251" customFormat="1" ht="31" x14ac:dyDescent="0.35">
      <c r="A529" s="16">
        <v>3</v>
      </c>
      <c r="B529" s="16">
        <v>3</v>
      </c>
      <c r="C529" s="17" t="s">
        <v>758</v>
      </c>
      <c r="D529" s="18">
        <v>12000</v>
      </c>
      <c r="E529" s="11" t="e">
        <f>[3]!Table3235[[#This Row],[Mức giá theo Quyết định 46/2019/ QĐ-UBND]]*1.1</f>
        <v>#REF!</v>
      </c>
      <c r="F529" s="11" t="e">
        <f>[3]!Table3235[[#This Row],[Mức giá theo Quyết định 46/2019/ QĐ-UBND]]*1.3</f>
        <v>#REF!</v>
      </c>
      <c r="G529" s="19">
        <v>48000</v>
      </c>
      <c r="H529" s="20" t="e">
        <f>ROUND([3]!Table3235[[#This Row],[Mức giá theo Quyết định 46/2019/ QĐ-UBND]]*1.3,-2)</f>
        <v>#REF!</v>
      </c>
      <c r="I529" s="20" t="e">
        <f>ROUND([3]!Table3235[[#This Row],[Giá đất ở điều chỉnh, bổ sung]]*0.7,0)</f>
        <v>#REF!</v>
      </c>
      <c r="J529" s="12" t="e">
        <f>[3]!Table3235[[#This Row],[Giá đất ở điều chỉnh, bổ sung]]/[3]!Table3235[[#This Row],[Mức giá theo Quyết định 46/2019/ QĐ-UBND]]</f>
        <v>#REF!</v>
      </c>
      <c r="K529" s="21"/>
      <c r="L529" s="23" t="e">
        <f>[3]!Table3235[[#This Row],[Giá đất ở điều chỉnh, bổ sung]]/[3]!Table3235[[#This Row],[Mức giá theo Quyết định 46/2019/ QĐ-UBND]]</f>
        <v>#REF!</v>
      </c>
      <c r="M529" s="24"/>
      <c r="N529" s="314"/>
      <c r="R529" s="315"/>
    </row>
    <row r="530" spans="1:18" s="251" customFormat="1" x14ac:dyDescent="0.35">
      <c r="A530" s="16">
        <v>4</v>
      </c>
      <c r="B530" s="16">
        <v>4</v>
      </c>
      <c r="C530" s="17" t="s">
        <v>759</v>
      </c>
      <c r="D530" s="18">
        <v>7499.9999999999991</v>
      </c>
      <c r="E530" s="11" t="e">
        <f>[3]!Table3235[[#This Row],[Mức giá theo Quyết định 46/2019/ QĐ-UBND]]*1.1</f>
        <v>#REF!</v>
      </c>
      <c r="F530" s="11" t="e">
        <f>[3]!Table3235[[#This Row],[Mức giá theo Quyết định 46/2019/ QĐ-UBND]]*1.3</f>
        <v>#REF!</v>
      </c>
      <c r="G530" s="19">
        <v>30000</v>
      </c>
      <c r="H530" s="20" t="e">
        <f>ROUND([3]!Table3235[[#This Row],[Mức giá theo Quyết định 46/2019/ QĐ-UBND]]*1.3,-2)</f>
        <v>#REF!</v>
      </c>
      <c r="I530" s="20" t="e">
        <f>ROUND([3]!Table3235[[#This Row],[Giá đất ở điều chỉnh, bổ sung]]*0.7,0)</f>
        <v>#REF!</v>
      </c>
      <c r="J530" s="12" t="e">
        <f>[3]!Table3235[[#This Row],[Giá đất ở điều chỉnh, bổ sung]]/[3]!Table3235[[#This Row],[Mức giá theo Quyết định 46/2019/ QĐ-UBND]]</f>
        <v>#REF!</v>
      </c>
      <c r="K530" s="21"/>
      <c r="L530" s="23" t="e">
        <f>[3]!Table3235[[#This Row],[Giá đất ở điều chỉnh, bổ sung]]/[3]!Table3235[[#This Row],[Mức giá theo Quyết định 46/2019/ QĐ-UBND]]</f>
        <v>#REF!</v>
      </c>
      <c r="M530" s="24"/>
      <c r="N530" s="314"/>
      <c r="R530" s="315"/>
    </row>
    <row r="531" spans="1:18" s="251" customFormat="1" x14ac:dyDescent="0.35">
      <c r="A531" s="16">
        <v>5</v>
      </c>
      <c r="B531" s="16">
        <v>5</v>
      </c>
      <c r="C531" s="17" t="s">
        <v>760</v>
      </c>
      <c r="D531" s="18">
        <v>6000</v>
      </c>
      <c r="E531" s="11" t="e">
        <f>[3]!Table3235[[#This Row],[Mức giá theo Quyết định 46/2019/ QĐ-UBND]]*1.1</f>
        <v>#REF!</v>
      </c>
      <c r="F531" s="11" t="e">
        <f>[3]!Table3235[[#This Row],[Mức giá theo Quyết định 46/2019/ QĐ-UBND]]*1.3</f>
        <v>#REF!</v>
      </c>
      <c r="G531" s="19">
        <v>24000</v>
      </c>
      <c r="H531" s="20" t="e">
        <f>ROUND([3]!Table3235[[#This Row],[Mức giá theo Quyết định 46/2019/ QĐ-UBND]]*1.3,-2)</f>
        <v>#REF!</v>
      </c>
      <c r="I531" s="20" t="e">
        <f>ROUND([3]!Table3235[[#This Row],[Giá đất ở điều chỉnh, bổ sung]]*0.7,0)</f>
        <v>#REF!</v>
      </c>
      <c r="J531" s="12" t="e">
        <f>[3]!Table3235[[#This Row],[Giá đất ở điều chỉnh, bổ sung]]/[3]!Table3235[[#This Row],[Mức giá theo Quyết định 46/2019/ QĐ-UBND]]</f>
        <v>#REF!</v>
      </c>
      <c r="K531" s="21"/>
      <c r="L531" s="23" t="e">
        <f>[3]!Table3235[[#This Row],[Giá đất ở điều chỉnh, bổ sung]]/[3]!Table3235[[#This Row],[Mức giá theo Quyết định 46/2019/ QĐ-UBND]]</f>
        <v>#REF!</v>
      </c>
      <c r="M531" s="24"/>
      <c r="N531" s="314"/>
      <c r="R531" s="315"/>
    </row>
    <row r="532" spans="1:18" s="251" customFormat="1" x14ac:dyDescent="0.35">
      <c r="A532" s="16"/>
      <c r="B532" s="16"/>
      <c r="C532" s="9" t="s">
        <v>16</v>
      </c>
      <c r="D532" s="10"/>
      <c r="E532" s="11" t="e">
        <f>[3]!Table3235[[#This Row],[Mức giá theo Quyết định 46/2019/ QĐ-UBND]]*1.1</f>
        <v>#REF!</v>
      </c>
      <c r="F532" s="11"/>
      <c r="G532" s="19"/>
      <c r="H532" s="20"/>
      <c r="I532" s="20"/>
      <c r="J532" s="12"/>
      <c r="K532" s="21"/>
      <c r="L532" s="23"/>
      <c r="M532" s="24"/>
      <c r="N532" s="314"/>
      <c r="R532" s="315"/>
    </row>
    <row r="533" spans="1:18" s="251" customFormat="1" ht="46.5" x14ac:dyDescent="0.35">
      <c r="A533" s="16">
        <v>1</v>
      </c>
      <c r="B533" s="16">
        <v>1</v>
      </c>
      <c r="C533" s="27" t="s">
        <v>761</v>
      </c>
      <c r="D533" s="28">
        <v>9600</v>
      </c>
      <c r="E533" s="11" t="e">
        <f>[3]!Table3235[[#This Row],[Mức giá theo Quyết định 46/2019/ QĐ-UBND]]*1.1</f>
        <v>#REF!</v>
      </c>
      <c r="F533" s="11" t="e">
        <f>[3]!Table3235[[#This Row],[Mức giá theo Quyết định 46/2019/ QĐ-UBND]]*1.3</f>
        <v>#REF!</v>
      </c>
      <c r="G533" s="19">
        <v>28800</v>
      </c>
      <c r="H533" s="20" t="e">
        <f>ROUND([3]!Table3235[[#This Row],[Mức giá theo Quyết định 46/2019/ QĐ-UBND]]*1.3,-2)</f>
        <v>#REF!</v>
      </c>
      <c r="I533" s="20" t="e">
        <f>ROUND([3]!Table3235[[#This Row],[Giá đất ở điều chỉnh, bổ sung]]*0.7,0)</f>
        <v>#REF!</v>
      </c>
      <c r="J533" s="12" t="e">
        <f>[3]!Table3235[[#This Row],[Giá đất ở điều chỉnh, bổ sung]]/[3]!Table3235[[#This Row],[Mức giá theo Quyết định 46/2019/ QĐ-UBND]]</f>
        <v>#REF!</v>
      </c>
      <c r="K533" s="21"/>
      <c r="L533" s="23" t="e">
        <f>[3]!Table3235[[#This Row],[Giá đất ở điều chỉnh, bổ sung]]/[3]!Table3235[[#This Row],[Mức giá theo Quyết định 46/2019/ QĐ-UBND]]</f>
        <v>#REF!</v>
      </c>
      <c r="M533" s="24" t="s">
        <v>762</v>
      </c>
      <c r="N533" s="314" t="s">
        <v>763</v>
      </c>
      <c r="R533" s="315"/>
    </row>
    <row r="534" spans="1:18" s="251" customFormat="1" ht="31" x14ac:dyDescent="0.35">
      <c r="A534" s="16">
        <v>2</v>
      </c>
      <c r="B534" s="16">
        <v>2</v>
      </c>
      <c r="C534" s="17" t="s">
        <v>764</v>
      </c>
      <c r="D534" s="18"/>
      <c r="E534" s="11" t="e">
        <f>[3]!Table3235[[#This Row],[Mức giá theo Quyết định 46/2019/ QĐ-UBND]]*1.1</f>
        <v>#REF!</v>
      </c>
      <c r="F534" s="11"/>
      <c r="G534" s="19"/>
      <c r="H534" s="20"/>
      <c r="I534" s="20"/>
      <c r="J534" s="12"/>
      <c r="K534" s="21"/>
      <c r="L534" s="23"/>
      <c r="M534" s="24"/>
      <c r="N534" s="314"/>
      <c r="R534" s="315"/>
    </row>
    <row r="535" spans="1:18" s="251" customFormat="1" ht="31" x14ac:dyDescent="0.35">
      <c r="A535" s="16" t="s">
        <v>74</v>
      </c>
      <c r="B535" s="16" t="s">
        <v>74</v>
      </c>
      <c r="C535" s="17" t="s">
        <v>765</v>
      </c>
      <c r="D535" s="18">
        <v>6000</v>
      </c>
      <c r="E535" s="11" t="e">
        <f>[3]!Table3235[[#This Row],[Mức giá theo Quyết định 46/2019/ QĐ-UBND]]*1.1</f>
        <v>#REF!</v>
      </c>
      <c r="F535" s="11" t="e">
        <f>[3]!Table3235[[#This Row],[Mức giá theo Quyết định 46/2019/ QĐ-UBND]]*1.3</f>
        <v>#REF!</v>
      </c>
      <c r="G535" s="19">
        <v>18000</v>
      </c>
      <c r="H535" s="20" t="e">
        <f>ROUND([3]!Table3235[[#This Row],[Mức giá theo Quyết định 46/2019/ QĐ-UBND]]*1.3,-2)</f>
        <v>#REF!</v>
      </c>
      <c r="I535" s="20" t="e">
        <f>ROUND([3]!Table3235[[#This Row],[Giá đất ở điều chỉnh, bổ sung]]*0.7,0)</f>
        <v>#REF!</v>
      </c>
      <c r="J535" s="12" t="e">
        <f>[3]!Table3235[[#This Row],[Giá đất ở điều chỉnh, bổ sung]]/[3]!Table3235[[#This Row],[Mức giá theo Quyết định 46/2019/ QĐ-UBND]]</f>
        <v>#REF!</v>
      </c>
      <c r="K535" s="21"/>
      <c r="L535" s="23" t="e">
        <f>[3]!Table3235[[#This Row],[Giá đất ở điều chỉnh, bổ sung]]/[3]!Table3235[[#This Row],[Mức giá theo Quyết định 46/2019/ QĐ-UBND]]</f>
        <v>#REF!</v>
      </c>
      <c r="M535" s="24"/>
      <c r="N535" s="314"/>
      <c r="R535" s="315"/>
    </row>
    <row r="536" spans="1:18" s="251" customFormat="1" ht="31" x14ac:dyDescent="0.35">
      <c r="A536" s="16" t="s">
        <v>76</v>
      </c>
      <c r="B536" s="16" t="s">
        <v>76</v>
      </c>
      <c r="C536" s="17" t="s">
        <v>766</v>
      </c>
      <c r="D536" s="18">
        <v>4800</v>
      </c>
      <c r="E536" s="11" t="e">
        <f>[3]!Table3235[[#This Row],[Mức giá theo Quyết định 46/2019/ QĐ-UBND]]*1.1</f>
        <v>#REF!</v>
      </c>
      <c r="F536" s="11" t="e">
        <f>[3]!Table3235[[#This Row],[Mức giá theo Quyết định 46/2019/ QĐ-UBND]]*1.3</f>
        <v>#REF!</v>
      </c>
      <c r="G536" s="19">
        <v>14400</v>
      </c>
      <c r="H536" s="20" t="e">
        <f>ROUND([3]!Table3235[[#This Row],[Mức giá theo Quyết định 46/2019/ QĐ-UBND]]*1.3,-2)</f>
        <v>#REF!</v>
      </c>
      <c r="I536" s="20" t="e">
        <f>ROUND([3]!Table3235[[#This Row],[Giá đất ở điều chỉnh, bổ sung]]*0.7,0)</f>
        <v>#REF!</v>
      </c>
      <c r="J536" s="12" t="e">
        <f>[3]!Table3235[[#This Row],[Giá đất ở điều chỉnh, bổ sung]]/[3]!Table3235[[#This Row],[Mức giá theo Quyết định 46/2019/ QĐ-UBND]]</f>
        <v>#REF!</v>
      </c>
      <c r="K536" s="21"/>
      <c r="L536" s="23" t="e">
        <f>[3]!Table3235[[#This Row],[Giá đất ở điều chỉnh, bổ sung]]/[3]!Table3235[[#This Row],[Mức giá theo Quyết định 46/2019/ QĐ-UBND]]</f>
        <v>#REF!</v>
      </c>
      <c r="M536" s="24"/>
      <c r="N536" s="314"/>
      <c r="R536" s="315"/>
    </row>
    <row r="537" spans="1:18" s="251" customFormat="1" ht="31" x14ac:dyDescent="0.35">
      <c r="A537" s="16">
        <v>3</v>
      </c>
      <c r="B537" s="16">
        <v>3</v>
      </c>
      <c r="C537" s="17" t="s">
        <v>767</v>
      </c>
      <c r="D537" s="18">
        <v>6600</v>
      </c>
      <c r="E537" s="11" t="e">
        <f>[3]!Table3235[[#This Row],[Mức giá theo Quyết định 46/2019/ QĐ-UBND]]*1.1</f>
        <v>#REF!</v>
      </c>
      <c r="F537" s="11" t="e">
        <f>[3]!Table3235[[#This Row],[Mức giá theo Quyết định 46/2019/ QĐ-UBND]]*1.3</f>
        <v>#REF!</v>
      </c>
      <c r="G537" s="19">
        <v>19800</v>
      </c>
      <c r="H537" s="20" t="e">
        <f>ROUND([3]!Table3235[[#This Row],[Mức giá theo Quyết định 46/2019/ QĐ-UBND]]*1.3,-2)</f>
        <v>#REF!</v>
      </c>
      <c r="I537" s="20" t="e">
        <f>ROUND([3]!Table3235[[#This Row],[Giá đất ở điều chỉnh, bổ sung]]*0.7,0)</f>
        <v>#REF!</v>
      </c>
      <c r="J537" s="12" t="e">
        <f>[3]!Table3235[[#This Row],[Giá đất ở điều chỉnh, bổ sung]]/[3]!Table3235[[#This Row],[Mức giá theo Quyết định 46/2019/ QĐ-UBND]]</f>
        <v>#REF!</v>
      </c>
      <c r="K537" s="21"/>
      <c r="L537" s="23" t="e">
        <f>[3]!Table3235[[#This Row],[Giá đất ở điều chỉnh, bổ sung]]/[3]!Table3235[[#This Row],[Mức giá theo Quyết định 46/2019/ QĐ-UBND]]</f>
        <v>#REF!</v>
      </c>
      <c r="M537" s="24" t="s">
        <v>768</v>
      </c>
      <c r="N537" s="314" t="s">
        <v>769</v>
      </c>
      <c r="R537" s="315"/>
    </row>
    <row r="538" spans="1:18" s="251" customFormat="1" x14ac:dyDescent="0.35">
      <c r="A538" s="16">
        <v>4</v>
      </c>
      <c r="B538" s="16">
        <v>4</v>
      </c>
      <c r="C538" s="17" t="s">
        <v>770</v>
      </c>
      <c r="D538" s="18"/>
      <c r="E538" s="11" t="e">
        <f>[3]!Table3235[[#This Row],[Mức giá theo Quyết định 46/2019/ QĐ-UBND]]*1.1</f>
        <v>#REF!</v>
      </c>
      <c r="F538" s="11"/>
      <c r="G538" s="19"/>
      <c r="H538" s="20"/>
      <c r="I538" s="20"/>
      <c r="J538" s="12"/>
      <c r="K538" s="21"/>
      <c r="L538" s="23"/>
      <c r="M538" s="24"/>
      <c r="N538" s="314"/>
      <c r="R538" s="315"/>
    </row>
    <row r="539" spans="1:18" s="251" customFormat="1" x14ac:dyDescent="0.35">
      <c r="A539" s="16" t="s">
        <v>31</v>
      </c>
      <c r="B539" s="16" t="s">
        <v>31</v>
      </c>
      <c r="C539" s="17" t="s">
        <v>771</v>
      </c>
      <c r="D539" s="18">
        <v>4800</v>
      </c>
      <c r="E539" s="11" t="e">
        <f>[3]!Table3235[[#This Row],[Mức giá theo Quyết định 46/2019/ QĐ-UBND]]*1.1</f>
        <v>#REF!</v>
      </c>
      <c r="F539" s="11" t="e">
        <f>[3]!Table3235[[#This Row],[Mức giá theo Quyết định 46/2019/ QĐ-UBND]]*1.3</f>
        <v>#REF!</v>
      </c>
      <c r="G539" s="19">
        <v>14400</v>
      </c>
      <c r="H539" s="20" t="e">
        <f>ROUND([3]!Table3235[[#This Row],[Mức giá theo Quyết định 46/2019/ QĐ-UBND]]*1.3,-2)</f>
        <v>#REF!</v>
      </c>
      <c r="I539" s="20" t="e">
        <f>ROUND([3]!Table3235[[#This Row],[Giá đất ở điều chỉnh, bổ sung]]*0.7,0)</f>
        <v>#REF!</v>
      </c>
      <c r="J539" s="12" t="e">
        <f>[3]!Table3235[[#This Row],[Giá đất ở điều chỉnh, bổ sung]]/[3]!Table3235[[#This Row],[Mức giá theo Quyết định 46/2019/ QĐ-UBND]]</f>
        <v>#REF!</v>
      </c>
      <c r="K539" s="21"/>
      <c r="L539" s="23" t="e">
        <f>[3]!Table3235[[#This Row],[Giá đất ở điều chỉnh, bổ sung]]/[3]!Table3235[[#This Row],[Mức giá theo Quyết định 46/2019/ QĐ-UBND]]</f>
        <v>#REF!</v>
      </c>
      <c r="M539" s="24"/>
      <c r="N539" s="314"/>
      <c r="R539" s="315"/>
    </row>
    <row r="540" spans="1:18" s="251" customFormat="1" x14ac:dyDescent="0.35">
      <c r="A540" s="16" t="s">
        <v>34</v>
      </c>
      <c r="B540" s="16" t="s">
        <v>34</v>
      </c>
      <c r="C540" s="17" t="s">
        <v>772</v>
      </c>
      <c r="D540" s="18">
        <v>4200</v>
      </c>
      <c r="E540" s="11" t="e">
        <f>[3]!Table3235[[#This Row],[Mức giá theo Quyết định 46/2019/ QĐ-UBND]]*1.1</f>
        <v>#REF!</v>
      </c>
      <c r="F540" s="11" t="e">
        <f>[3]!Table3235[[#This Row],[Mức giá theo Quyết định 46/2019/ QĐ-UBND]]*1.3</f>
        <v>#REF!</v>
      </c>
      <c r="G540" s="19">
        <v>12600</v>
      </c>
      <c r="H540" s="20" t="e">
        <f>ROUND([3]!Table3235[[#This Row],[Mức giá theo Quyết định 46/2019/ QĐ-UBND]]*1.3,-2)</f>
        <v>#REF!</v>
      </c>
      <c r="I540" s="20" t="e">
        <f>ROUND([3]!Table3235[[#This Row],[Giá đất ở điều chỉnh, bổ sung]]*0.7,0)</f>
        <v>#REF!</v>
      </c>
      <c r="J540" s="12" t="e">
        <f>[3]!Table3235[[#This Row],[Giá đất ở điều chỉnh, bổ sung]]/[3]!Table3235[[#This Row],[Mức giá theo Quyết định 46/2019/ QĐ-UBND]]</f>
        <v>#REF!</v>
      </c>
      <c r="K540" s="21"/>
      <c r="L540" s="23" t="e">
        <f>[3]!Table3235[[#This Row],[Giá đất ở điều chỉnh, bổ sung]]/[3]!Table3235[[#This Row],[Mức giá theo Quyết định 46/2019/ QĐ-UBND]]</f>
        <v>#REF!</v>
      </c>
      <c r="M540" s="24"/>
      <c r="N540" s="314"/>
      <c r="R540" s="315"/>
    </row>
    <row r="541" spans="1:18" s="251" customFormat="1" ht="31" x14ac:dyDescent="0.35">
      <c r="A541" s="16" t="s">
        <v>578</v>
      </c>
      <c r="B541" s="16" t="s">
        <v>578</v>
      </c>
      <c r="C541" s="17" t="s">
        <v>773</v>
      </c>
      <c r="D541" s="18">
        <v>3999.9999999999995</v>
      </c>
      <c r="E541" s="11" t="e">
        <f>[3]!Table3235[[#This Row],[Mức giá theo Quyết định 46/2019/ QĐ-UBND]]*1.1</f>
        <v>#REF!</v>
      </c>
      <c r="F541" s="11" t="e">
        <f>[3]!Table3235[[#This Row],[Mức giá theo Quyết định 46/2019/ QĐ-UBND]]*1.3</f>
        <v>#REF!</v>
      </c>
      <c r="G541" s="19">
        <v>12000</v>
      </c>
      <c r="H541" s="20" t="e">
        <f>ROUND([3]!Table3235[[#This Row],[Mức giá theo Quyết định 46/2019/ QĐ-UBND]]*1.3,-2)</f>
        <v>#REF!</v>
      </c>
      <c r="I541" s="20" t="e">
        <f>ROUND([3]!Table3235[[#This Row],[Giá đất ở điều chỉnh, bổ sung]]*0.7,0)</f>
        <v>#REF!</v>
      </c>
      <c r="J541" s="12" t="e">
        <f>[3]!Table3235[[#This Row],[Giá đất ở điều chỉnh, bổ sung]]/[3]!Table3235[[#This Row],[Mức giá theo Quyết định 46/2019/ QĐ-UBND]]</f>
        <v>#REF!</v>
      </c>
      <c r="K541" s="21"/>
      <c r="L541" s="23" t="e">
        <f>[3]!Table3235[[#This Row],[Giá đất ở điều chỉnh, bổ sung]]/[3]!Table3235[[#This Row],[Mức giá theo Quyết định 46/2019/ QĐ-UBND]]</f>
        <v>#REF!</v>
      </c>
      <c r="M541" s="24"/>
      <c r="N541" s="314"/>
      <c r="R541" s="315"/>
    </row>
    <row r="542" spans="1:18" s="251" customFormat="1" x14ac:dyDescent="0.35">
      <c r="A542" s="16">
        <v>5</v>
      </c>
      <c r="B542" s="16">
        <v>5</v>
      </c>
      <c r="C542" s="17" t="s">
        <v>774</v>
      </c>
      <c r="D542" s="18"/>
      <c r="E542" s="11" t="e">
        <f>[3]!Table3235[[#This Row],[Mức giá theo Quyết định 46/2019/ QĐ-UBND]]*1.1</f>
        <v>#REF!</v>
      </c>
      <c r="F542" s="11"/>
      <c r="G542" s="19"/>
      <c r="H542" s="20"/>
      <c r="I542" s="20"/>
      <c r="J542" s="12"/>
      <c r="K542" s="21"/>
      <c r="L542" s="23"/>
      <c r="M542" s="24"/>
      <c r="N542" s="314"/>
      <c r="R542" s="315"/>
    </row>
    <row r="543" spans="1:18" s="251" customFormat="1" x14ac:dyDescent="0.35">
      <c r="A543" s="16" t="s">
        <v>509</v>
      </c>
      <c r="B543" s="16" t="s">
        <v>509</v>
      </c>
      <c r="C543" s="17" t="s">
        <v>775</v>
      </c>
      <c r="D543" s="18">
        <v>4800</v>
      </c>
      <c r="E543" s="11" t="e">
        <f>[3]!Table3235[[#This Row],[Mức giá theo Quyết định 46/2019/ QĐ-UBND]]*1.1</f>
        <v>#REF!</v>
      </c>
      <c r="F543" s="11" t="e">
        <f>[3]!Table3235[[#This Row],[Mức giá theo Quyết định 46/2019/ QĐ-UBND]]*1.3</f>
        <v>#REF!</v>
      </c>
      <c r="G543" s="19">
        <v>14400</v>
      </c>
      <c r="H543" s="20" t="e">
        <f>ROUND([3]!Table3235[[#This Row],[Mức giá theo Quyết định 46/2019/ QĐ-UBND]]*1.3,-2)</f>
        <v>#REF!</v>
      </c>
      <c r="I543" s="20" t="e">
        <f>ROUND([3]!Table3235[[#This Row],[Giá đất ở điều chỉnh, bổ sung]]*0.7,0)</f>
        <v>#REF!</v>
      </c>
      <c r="J543" s="12" t="e">
        <f>[3]!Table3235[[#This Row],[Giá đất ở điều chỉnh, bổ sung]]/[3]!Table3235[[#This Row],[Mức giá theo Quyết định 46/2019/ QĐ-UBND]]</f>
        <v>#REF!</v>
      </c>
      <c r="K543" s="21"/>
      <c r="L543" s="23" t="e">
        <f>[3]!Table3235[[#This Row],[Giá đất ở điều chỉnh, bổ sung]]/[3]!Table3235[[#This Row],[Mức giá theo Quyết định 46/2019/ QĐ-UBND]]</f>
        <v>#REF!</v>
      </c>
      <c r="M543" s="24"/>
      <c r="N543" s="314"/>
      <c r="R543" s="315"/>
    </row>
    <row r="544" spans="1:18" s="251" customFormat="1" ht="31" x14ac:dyDescent="0.35">
      <c r="A544" s="16" t="s">
        <v>511</v>
      </c>
      <c r="B544" s="16" t="s">
        <v>511</v>
      </c>
      <c r="C544" s="17" t="s">
        <v>776</v>
      </c>
      <c r="D544" s="18">
        <v>4200</v>
      </c>
      <c r="E544" s="11" t="e">
        <f>[3]!Table3235[[#This Row],[Mức giá theo Quyết định 46/2019/ QĐ-UBND]]*1.1</f>
        <v>#REF!</v>
      </c>
      <c r="F544" s="11" t="e">
        <f>[3]!Table3235[[#This Row],[Mức giá theo Quyết định 46/2019/ QĐ-UBND]]*1.3</f>
        <v>#REF!</v>
      </c>
      <c r="G544" s="19">
        <v>12600</v>
      </c>
      <c r="H544" s="20" t="e">
        <f>ROUND([3]!Table3235[[#This Row],[Mức giá theo Quyết định 46/2019/ QĐ-UBND]]*1.3,-2)</f>
        <v>#REF!</v>
      </c>
      <c r="I544" s="20" t="e">
        <f>ROUND([3]!Table3235[[#This Row],[Giá đất ở điều chỉnh, bổ sung]]*0.7,0)</f>
        <v>#REF!</v>
      </c>
      <c r="J544" s="12" t="e">
        <f>[3]!Table3235[[#This Row],[Giá đất ở điều chỉnh, bổ sung]]/[3]!Table3235[[#This Row],[Mức giá theo Quyết định 46/2019/ QĐ-UBND]]</f>
        <v>#REF!</v>
      </c>
      <c r="K544" s="21"/>
      <c r="L544" s="23" t="e">
        <f>[3]!Table3235[[#This Row],[Giá đất ở điều chỉnh, bổ sung]]/[3]!Table3235[[#This Row],[Mức giá theo Quyết định 46/2019/ QĐ-UBND]]</f>
        <v>#REF!</v>
      </c>
      <c r="M544" s="24"/>
      <c r="N544" s="314"/>
      <c r="R544" s="315"/>
    </row>
    <row r="545" spans="1:18" s="251" customFormat="1" x14ac:dyDescent="0.35">
      <c r="A545" s="16" t="s">
        <v>777</v>
      </c>
      <c r="B545" s="16" t="s">
        <v>777</v>
      </c>
      <c r="C545" s="17" t="s">
        <v>778</v>
      </c>
      <c r="D545" s="18">
        <v>3799.9999999999995</v>
      </c>
      <c r="E545" s="11" t="e">
        <f>[3]!Table3235[[#This Row],[Mức giá theo Quyết định 46/2019/ QĐ-UBND]]*1.1</f>
        <v>#REF!</v>
      </c>
      <c r="F545" s="11" t="e">
        <f>[3]!Table3235[[#This Row],[Mức giá theo Quyết định 46/2019/ QĐ-UBND]]*1.3</f>
        <v>#REF!</v>
      </c>
      <c r="G545" s="19">
        <v>11400</v>
      </c>
      <c r="H545" s="20" t="e">
        <f>ROUND([3]!Table3235[[#This Row],[Mức giá theo Quyết định 46/2019/ QĐ-UBND]]*1.3,-2)</f>
        <v>#REF!</v>
      </c>
      <c r="I545" s="20" t="e">
        <f>ROUND([3]!Table3235[[#This Row],[Giá đất ở điều chỉnh, bổ sung]]*0.7,0)</f>
        <v>#REF!</v>
      </c>
      <c r="J545" s="12" t="e">
        <f>[3]!Table3235[[#This Row],[Giá đất ở điều chỉnh, bổ sung]]/[3]!Table3235[[#This Row],[Mức giá theo Quyết định 46/2019/ QĐ-UBND]]</f>
        <v>#REF!</v>
      </c>
      <c r="K545" s="21"/>
      <c r="L545" s="23" t="e">
        <f>[3]!Table3235[[#This Row],[Giá đất ở điều chỉnh, bổ sung]]/[3]!Table3235[[#This Row],[Mức giá theo Quyết định 46/2019/ QĐ-UBND]]</f>
        <v>#REF!</v>
      </c>
      <c r="M545" s="24"/>
      <c r="N545" s="314"/>
      <c r="R545" s="315"/>
    </row>
    <row r="546" spans="1:18" s="251" customFormat="1" ht="28" x14ac:dyDescent="0.35">
      <c r="A546" s="16">
        <v>6</v>
      </c>
      <c r="B546" s="16">
        <v>6</v>
      </c>
      <c r="C546" s="17" t="s">
        <v>779</v>
      </c>
      <c r="D546" s="18"/>
      <c r="E546" s="11" t="e">
        <f>[3]!Table3235[[#This Row],[Mức giá theo Quyết định 46/2019/ QĐ-UBND]]*1.1</f>
        <v>#REF!</v>
      </c>
      <c r="F546" s="11"/>
      <c r="G546" s="19"/>
      <c r="H546" s="20"/>
      <c r="I546" s="20"/>
      <c r="J546" s="12"/>
      <c r="K546" s="21"/>
      <c r="L546" s="23"/>
      <c r="M546" s="24" t="s">
        <v>780</v>
      </c>
      <c r="N546" s="314" t="s">
        <v>781</v>
      </c>
      <c r="R546" s="315"/>
    </row>
    <row r="547" spans="1:18" s="251" customFormat="1" x14ac:dyDescent="0.35">
      <c r="A547" s="16" t="s">
        <v>327</v>
      </c>
      <c r="B547" s="16" t="s">
        <v>327</v>
      </c>
      <c r="C547" s="17" t="s">
        <v>782</v>
      </c>
      <c r="D547" s="18">
        <v>3400</v>
      </c>
      <c r="E547" s="11" t="e">
        <f>[3]!Table3235[[#This Row],[Mức giá theo Quyết định 46/2019/ QĐ-UBND]]*1.1</f>
        <v>#REF!</v>
      </c>
      <c r="F547" s="11" t="e">
        <f>[3]!Table3235[[#This Row],[Mức giá theo Quyết định 46/2019/ QĐ-UBND]]*1.3</f>
        <v>#REF!</v>
      </c>
      <c r="G547" s="19">
        <v>10200</v>
      </c>
      <c r="H547" s="20" t="e">
        <f>ROUND([3]!Table3235[[#This Row],[Mức giá theo Quyết định 46/2019/ QĐ-UBND]]*1.3,-2)</f>
        <v>#REF!</v>
      </c>
      <c r="I547" s="20" t="e">
        <f>ROUND([3]!Table3235[[#This Row],[Giá đất ở điều chỉnh, bổ sung]]*0.7,0)</f>
        <v>#REF!</v>
      </c>
      <c r="J547" s="12" t="e">
        <f>[3]!Table3235[[#This Row],[Giá đất ở điều chỉnh, bổ sung]]/[3]!Table3235[[#This Row],[Mức giá theo Quyết định 46/2019/ QĐ-UBND]]</f>
        <v>#REF!</v>
      </c>
      <c r="K547" s="21"/>
      <c r="L547" s="23" t="e">
        <f>[3]!Table3235[[#This Row],[Giá đất ở điều chỉnh, bổ sung]]/[3]!Table3235[[#This Row],[Mức giá theo Quyết định 46/2019/ QĐ-UBND]]</f>
        <v>#REF!</v>
      </c>
      <c r="M547" s="24"/>
      <c r="N547" s="314"/>
      <c r="R547" s="315"/>
    </row>
    <row r="548" spans="1:18" s="251" customFormat="1" x14ac:dyDescent="0.35">
      <c r="A548" s="16" t="s">
        <v>329</v>
      </c>
      <c r="B548" s="16" t="s">
        <v>329</v>
      </c>
      <c r="C548" s="17" t="s">
        <v>783</v>
      </c>
      <c r="D548" s="18">
        <v>2700</v>
      </c>
      <c r="E548" s="11" t="e">
        <f>[3]!Table3235[[#This Row],[Mức giá theo Quyết định 46/2019/ QĐ-UBND]]*1.1</f>
        <v>#REF!</v>
      </c>
      <c r="F548" s="11" t="e">
        <f>[3]!Table3235[[#This Row],[Mức giá theo Quyết định 46/2019/ QĐ-UBND]]*1.3</f>
        <v>#REF!</v>
      </c>
      <c r="G548" s="19">
        <v>8100</v>
      </c>
      <c r="H548" s="20" t="e">
        <f>ROUND([3]!Table3235[[#This Row],[Mức giá theo Quyết định 46/2019/ QĐ-UBND]]*1.3,-2)</f>
        <v>#REF!</v>
      </c>
      <c r="I548" s="20" t="e">
        <f>ROUND([3]!Table3235[[#This Row],[Giá đất ở điều chỉnh, bổ sung]]*0.7,0)</f>
        <v>#REF!</v>
      </c>
      <c r="J548" s="12" t="e">
        <f>[3]!Table3235[[#This Row],[Giá đất ở điều chỉnh, bổ sung]]/[3]!Table3235[[#This Row],[Mức giá theo Quyết định 46/2019/ QĐ-UBND]]</f>
        <v>#REF!</v>
      </c>
      <c r="K548" s="21"/>
      <c r="L548" s="23" t="e">
        <f>[3]!Table3235[[#This Row],[Giá đất ở điều chỉnh, bổ sung]]/[3]!Table3235[[#This Row],[Mức giá theo Quyết định 46/2019/ QĐ-UBND]]</f>
        <v>#REF!</v>
      </c>
      <c r="M548" s="24"/>
      <c r="N548" s="314"/>
      <c r="R548" s="315"/>
    </row>
    <row r="549" spans="1:18" s="251" customFormat="1" x14ac:dyDescent="0.35">
      <c r="A549" s="16">
        <v>7</v>
      </c>
      <c r="B549" s="16">
        <v>7</v>
      </c>
      <c r="C549" s="17" t="s">
        <v>784</v>
      </c>
      <c r="D549" s="18"/>
      <c r="E549" s="11" t="e">
        <f>[3]!Table3235[[#This Row],[Mức giá theo Quyết định 46/2019/ QĐ-UBND]]*1.1</f>
        <v>#REF!</v>
      </c>
      <c r="F549" s="11"/>
      <c r="G549" s="19"/>
      <c r="H549" s="20"/>
      <c r="I549" s="20"/>
      <c r="J549" s="12"/>
      <c r="K549" s="21"/>
      <c r="L549" s="23"/>
      <c r="M549" s="24"/>
      <c r="N549" s="314"/>
      <c r="R549" s="315"/>
    </row>
    <row r="550" spans="1:18" s="251" customFormat="1" x14ac:dyDescent="0.35">
      <c r="A550" s="16" t="s">
        <v>32</v>
      </c>
      <c r="B550" s="16" t="s">
        <v>32</v>
      </c>
      <c r="C550" s="17" t="s">
        <v>785</v>
      </c>
      <c r="D550" s="18">
        <v>3400</v>
      </c>
      <c r="E550" s="11" t="e">
        <f>[3]!Table3235[[#This Row],[Mức giá theo Quyết định 46/2019/ QĐ-UBND]]*1.1</f>
        <v>#REF!</v>
      </c>
      <c r="F550" s="11" t="e">
        <f>[3]!Table3235[[#This Row],[Mức giá theo Quyết định 46/2019/ QĐ-UBND]]*1.3</f>
        <v>#REF!</v>
      </c>
      <c r="G550" s="19">
        <v>10200</v>
      </c>
      <c r="H550" s="20" t="e">
        <f>ROUND([3]!Table3235[[#This Row],[Mức giá theo Quyết định 46/2019/ QĐ-UBND]]*1.3,-2)</f>
        <v>#REF!</v>
      </c>
      <c r="I550" s="20" t="e">
        <f>ROUND([3]!Table3235[[#This Row],[Giá đất ở điều chỉnh, bổ sung]]*0.7,0)</f>
        <v>#REF!</v>
      </c>
      <c r="J550" s="12" t="e">
        <f>[3]!Table3235[[#This Row],[Giá đất ở điều chỉnh, bổ sung]]/[3]!Table3235[[#This Row],[Mức giá theo Quyết định 46/2019/ QĐ-UBND]]</f>
        <v>#REF!</v>
      </c>
      <c r="K550" s="21"/>
      <c r="L550" s="23" t="e">
        <f>[3]!Table3235[[#This Row],[Giá đất ở điều chỉnh, bổ sung]]/[3]!Table3235[[#This Row],[Mức giá theo Quyết định 46/2019/ QĐ-UBND]]</f>
        <v>#REF!</v>
      </c>
      <c r="M550" s="24"/>
      <c r="N550" s="314"/>
      <c r="R550" s="315"/>
    </row>
    <row r="551" spans="1:18" s="251" customFormat="1" x14ac:dyDescent="0.35">
      <c r="A551" s="16" t="s">
        <v>35</v>
      </c>
      <c r="B551" s="16" t="s">
        <v>35</v>
      </c>
      <c r="C551" s="17" t="s">
        <v>783</v>
      </c>
      <c r="D551" s="18">
        <v>2700</v>
      </c>
      <c r="E551" s="11" t="e">
        <f>[3]!Table3235[[#This Row],[Mức giá theo Quyết định 46/2019/ QĐ-UBND]]*1.1</f>
        <v>#REF!</v>
      </c>
      <c r="F551" s="11" t="e">
        <f>[3]!Table3235[[#This Row],[Mức giá theo Quyết định 46/2019/ QĐ-UBND]]*1.3</f>
        <v>#REF!</v>
      </c>
      <c r="G551" s="19">
        <v>8100</v>
      </c>
      <c r="H551" s="20" t="e">
        <f>ROUND([3]!Table3235[[#This Row],[Mức giá theo Quyết định 46/2019/ QĐ-UBND]]*1.3,-2)</f>
        <v>#REF!</v>
      </c>
      <c r="I551" s="20" t="e">
        <f>ROUND([3]!Table3235[[#This Row],[Giá đất ở điều chỉnh, bổ sung]]*0.7,0)</f>
        <v>#REF!</v>
      </c>
      <c r="J551" s="12" t="e">
        <f>[3]!Table3235[[#This Row],[Giá đất ở điều chỉnh, bổ sung]]/[3]!Table3235[[#This Row],[Mức giá theo Quyết định 46/2019/ QĐ-UBND]]</f>
        <v>#REF!</v>
      </c>
      <c r="K551" s="21"/>
      <c r="L551" s="23" t="e">
        <f>[3]!Table3235[[#This Row],[Giá đất ở điều chỉnh, bổ sung]]/[3]!Table3235[[#This Row],[Mức giá theo Quyết định 46/2019/ QĐ-UBND]]</f>
        <v>#REF!</v>
      </c>
      <c r="M551" s="24"/>
      <c r="N551" s="314"/>
      <c r="R551" s="315"/>
    </row>
    <row r="552" spans="1:18" s="251" customFormat="1" ht="31" x14ac:dyDescent="0.35">
      <c r="A552" s="16">
        <v>8</v>
      </c>
      <c r="B552" s="16">
        <v>8</v>
      </c>
      <c r="C552" s="52" t="s">
        <v>786</v>
      </c>
      <c r="D552" s="53"/>
      <c r="E552" s="11" t="e">
        <f>[3]!Table3235[[#This Row],[Mức giá theo Quyết định 46/2019/ QĐ-UBND]]*1.1</f>
        <v>#REF!</v>
      </c>
      <c r="F552" s="11"/>
      <c r="G552" s="19"/>
      <c r="H552" s="20"/>
      <c r="I552" s="20"/>
      <c r="J552" s="12"/>
      <c r="K552" s="21"/>
      <c r="L552" s="23"/>
      <c r="M552" s="24" t="s">
        <v>787</v>
      </c>
      <c r="N552" s="314" t="s">
        <v>788</v>
      </c>
      <c r="R552" s="315"/>
    </row>
    <row r="553" spans="1:18" s="251" customFormat="1" x14ac:dyDescent="0.35">
      <c r="A553" s="16" t="s">
        <v>624</v>
      </c>
      <c r="B553" s="16" t="s">
        <v>624</v>
      </c>
      <c r="C553" s="17" t="s">
        <v>789</v>
      </c>
      <c r="D553" s="18">
        <v>4800</v>
      </c>
      <c r="E553" s="11" t="e">
        <f>[3]!Table3235[[#This Row],[Mức giá theo Quyết định 46/2019/ QĐ-UBND]]*1.1</f>
        <v>#REF!</v>
      </c>
      <c r="F553" s="11" t="e">
        <f>[3]!Table3235[[#This Row],[Mức giá theo Quyết định 46/2019/ QĐ-UBND]]*1.3</f>
        <v>#REF!</v>
      </c>
      <c r="G553" s="19">
        <v>14400</v>
      </c>
      <c r="H553" s="20" t="e">
        <f>ROUND([3]!Table3235[[#This Row],[Mức giá theo Quyết định 46/2019/ QĐ-UBND]]*1.3,-2)</f>
        <v>#REF!</v>
      </c>
      <c r="I553" s="20" t="e">
        <f>ROUND([3]!Table3235[[#This Row],[Giá đất ở điều chỉnh, bổ sung]]*0.7,0)</f>
        <v>#REF!</v>
      </c>
      <c r="J553" s="12" t="e">
        <f>[3]!Table3235[[#This Row],[Giá đất ở điều chỉnh, bổ sung]]/[3]!Table3235[[#This Row],[Mức giá theo Quyết định 46/2019/ QĐ-UBND]]</f>
        <v>#REF!</v>
      </c>
      <c r="K553" s="21"/>
      <c r="L553" s="23" t="e">
        <f>[3]!Table3235[[#This Row],[Giá đất ở điều chỉnh, bổ sung]]/[3]!Table3235[[#This Row],[Mức giá theo Quyết định 46/2019/ QĐ-UBND]]</f>
        <v>#REF!</v>
      </c>
      <c r="M553" s="24"/>
      <c r="N553" s="314"/>
      <c r="R553" s="315"/>
    </row>
    <row r="554" spans="1:18" s="251" customFormat="1" x14ac:dyDescent="0.35">
      <c r="A554" s="16" t="s">
        <v>626</v>
      </c>
      <c r="B554" s="16" t="s">
        <v>626</v>
      </c>
      <c r="C554" s="17" t="s">
        <v>790</v>
      </c>
      <c r="D554" s="18">
        <v>4200</v>
      </c>
      <c r="E554" s="11" t="e">
        <f>[3]!Table3235[[#This Row],[Mức giá theo Quyết định 46/2019/ QĐ-UBND]]*1.1</f>
        <v>#REF!</v>
      </c>
      <c r="F554" s="11" t="e">
        <f>[3]!Table3235[[#This Row],[Mức giá theo Quyết định 46/2019/ QĐ-UBND]]*1.3</f>
        <v>#REF!</v>
      </c>
      <c r="G554" s="19">
        <v>12600</v>
      </c>
      <c r="H554" s="20" t="e">
        <f>ROUND([3]!Table3235[[#This Row],[Mức giá theo Quyết định 46/2019/ QĐ-UBND]]*1.3,-2)</f>
        <v>#REF!</v>
      </c>
      <c r="I554" s="20" t="e">
        <f>ROUND([3]!Table3235[[#This Row],[Giá đất ở điều chỉnh, bổ sung]]*0.7,0)</f>
        <v>#REF!</v>
      </c>
      <c r="J554" s="12" t="e">
        <f>[3]!Table3235[[#This Row],[Giá đất ở điều chỉnh, bổ sung]]/[3]!Table3235[[#This Row],[Mức giá theo Quyết định 46/2019/ QĐ-UBND]]</f>
        <v>#REF!</v>
      </c>
      <c r="K554" s="21"/>
      <c r="L554" s="23" t="e">
        <f>[3]!Table3235[[#This Row],[Giá đất ở điều chỉnh, bổ sung]]/[3]!Table3235[[#This Row],[Mức giá theo Quyết định 46/2019/ QĐ-UBND]]</f>
        <v>#REF!</v>
      </c>
      <c r="M554" s="24"/>
      <c r="N554" s="314"/>
      <c r="R554" s="315"/>
    </row>
    <row r="555" spans="1:18" s="251" customFormat="1" ht="28" x14ac:dyDescent="0.35">
      <c r="A555" s="16">
        <v>9</v>
      </c>
      <c r="B555" s="16">
        <v>9</v>
      </c>
      <c r="C555" s="52" t="s">
        <v>791</v>
      </c>
      <c r="D555" s="53"/>
      <c r="E555" s="11" t="e">
        <f>[3]!Table3235[[#This Row],[Mức giá theo Quyết định 46/2019/ QĐ-UBND]]*1.1</f>
        <v>#REF!</v>
      </c>
      <c r="F555" s="11"/>
      <c r="G555" s="19"/>
      <c r="H555" s="20"/>
      <c r="I555" s="20"/>
      <c r="J555" s="12"/>
      <c r="K555" s="21"/>
      <c r="L555" s="23"/>
      <c r="M555" s="24" t="s">
        <v>792</v>
      </c>
      <c r="N555" s="314" t="s">
        <v>793</v>
      </c>
      <c r="R555" s="315"/>
    </row>
    <row r="556" spans="1:18" s="251" customFormat="1" x14ac:dyDescent="0.35">
      <c r="A556" s="16" t="s">
        <v>522</v>
      </c>
      <c r="B556" s="16" t="s">
        <v>522</v>
      </c>
      <c r="C556" s="17" t="s">
        <v>785</v>
      </c>
      <c r="D556" s="18">
        <v>3000</v>
      </c>
      <c r="E556" s="11" t="e">
        <f>[3]!Table3235[[#This Row],[Mức giá theo Quyết định 46/2019/ QĐ-UBND]]*1.1</f>
        <v>#REF!</v>
      </c>
      <c r="F556" s="11" t="e">
        <f>[3]!Table3235[[#This Row],[Mức giá theo Quyết định 46/2019/ QĐ-UBND]]*1.3</f>
        <v>#REF!</v>
      </c>
      <c r="G556" s="19">
        <v>9000</v>
      </c>
      <c r="H556" s="20" t="e">
        <f>ROUND([3]!Table3235[[#This Row],[Mức giá theo Quyết định 46/2019/ QĐ-UBND]]*1.3,-2)</f>
        <v>#REF!</v>
      </c>
      <c r="I556" s="20" t="e">
        <f>ROUND([3]!Table3235[[#This Row],[Giá đất ở điều chỉnh, bổ sung]]*0.7,0)</f>
        <v>#REF!</v>
      </c>
      <c r="J556" s="12" t="e">
        <f>[3]!Table3235[[#This Row],[Giá đất ở điều chỉnh, bổ sung]]/[3]!Table3235[[#This Row],[Mức giá theo Quyết định 46/2019/ QĐ-UBND]]</f>
        <v>#REF!</v>
      </c>
      <c r="K556" s="21"/>
      <c r="L556" s="23" t="e">
        <f>[3]!Table3235[[#This Row],[Giá đất ở điều chỉnh, bổ sung]]/[3]!Table3235[[#This Row],[Mức giá theo Quyết định 46/2019/ QĐ-UBND]]</f>
        <v>#REF!</v>
      </c>
      <c r="M556" s="24"/>
      <c r="N556" s="314"/>
      <c r="R556" s="315"/>
    </row>
    <row r="557" spans="1:18" s="251" customFormat="1" x14ac:dyDescent="0.35">
      <c r="A557" s="16" t="s">
        <v>523</v>
      </c>
      <c r="B557" s="16" t="s">
        <v>523</v>
      </c>
      <c r="C557" s="17" t="s">
        <v>783</v>
      </c>
      <c r="D557" s="18">
        <v>2500</v>
      </c>
      <c r="E557" s="11" t="e">
        <f>[3]!Table3235[[#This Row],[Mức giá theo Quyết định 46/2019/ QĐ-UBND]]*1.1</f>
        <v>#REF!</v>
      </c>
      <c r="F557" s="11" t="e">
        <f>[3]!Table3235[[#This Row],[Mức giá theo Quyết định 46/2019/ QĐ-UBND]]*1.3</f>
        <v>#REF!</v>
      </c>
      <c r="G557" s="19">
        <v>7500</v>
      </c>
      <c r="H557" s="20" t="e">
        <f>ROUND([3]!Table3235[[#This Row],[Mức giá theo Quyết định 46/2019/ QĐ-UBND]]*1.3,-2)</f>
        <v>#REF!</v>
      </c>
      <c r="I557" s="20" t="e">
        <f>ROUND([3]!Table3235[[#This Row],[Giá đất ở điều chỉnh, bổ sung]]*0.7,0)</f>
        <v>#REF!</v>
      </c>
      <c r="J557" s="12" t="e">
        <f>[3]!Table3235[[#This Row],[Giá đất ở điều chỉnh, bổ sung]]/[3]!Table3235[[#This Row],[Mức giá theo Quyết định 46/2019/ QĐ-UBND]]</f>
        <v>#REF!</v>
      </c>
      <c r="K557" s="21"/>
      <c r="L557" s="23" t="e">
        <f>[3]!Table3235[[#This Row],[Giá đất ở điều chỉnh, bổ sung]]/[3]!Table3235[[#This Row],[Mức giá theo Quyết định 46/2019/ QĐ-UBND]]</f>
        <v>#REF!</v>
      </c>
      <c r="M557" s="24"/>
      <c r="N557" s="314"/>
      <c r="R557" s="315"/>
    </row>
    <row r="558" spans="1:18" s="251" customFormat="1" ht="28" x14ac:dyDescent="0.35">
      <c r="A558" s="16">
        <v>10</v>
      </c>
      <c r="B558" s="16">
        <v>10</v>
      </c>
      <c r="C558" s="17" t="s">
        <v>794</v>
      </c>
      <c r="D558" s="18"/>
      <c r="E558" s="11" t="e">
        <f>[3]!Table3235[[#This Row],[Mức giá theo Quyết định 46/2019/ QĐ-UBND]]*1.1</f>
        <v>#REF!</v>
      </c>
      <c r="F558" s="11" t="e">
        <f>[3]!Table3235[[#This Row],[Mức giá theo Quyết định 46/2019/ QĐ-UBND]]*1.3</f>
        <v>#REF!</v>
      </c>
      <c r="G558" s="19">
        <v>12600</v>
      </c>
      <c r="H558" s="20"/>
      <c r="I558" s="20"/>
      <c r="J558" s="12"/>
      <c r="K558" s="21"/>
      <c r="L558" s="21"/>
      <c r="M558" s="81" t="s">
        <v>795</v>
      </c>
      <c r="N558" s="326" t="s">
        <v>796</v>
      </c>
      <c r="R558" s="315"/>
    </row>
    <row r="559" spans="1:18" s="251" customFormat="1" x14ac:dyDescent="0.35">
      <c r="A559" s="33" t="s">
        <v>525</v>
      </c>
      <c r="B559" s="33" t="s">
        <v>525</v>
      </c>
      <c r="C559" s="17" t="s">
        <v>797</v>
      </c>
      <c r="D559" s="34">
        <v>4200</v>
      </c>
      <c r="E559" s="35"/>
      <c r="F559" s="48" t="e">
        <f>[3]!Table3235[[#This Row],[Mức giá theo Quyết định 46/2019/ QĐ-UBND]]*1.3</f>
        <v>#REF!</v>
      </c>
      <c r="G559" s="36"/>
      <c r="H559" s="20" t="e">
        <f>ROUND([3]!Table3235[[#This Row],[Mức giá theo Quyết định 46/2019/ QĐ-UBND]]*1.3,-2)</f>
        <v>#REF!</v>
      </c>
      <c r="I559" s="20" t="e">
        <f>ROUND([3]!Table3235[[#This Row],[Giá đất ở điều chỉnh, bổ sung]]*0.7,0)</f>
        <v>#REF!</v>
      </c>
      <c r="J559" s="12" t="e">
        <f>[3]!Table3235[[#This Row],[Giá đất ở điều chỉnh, bổ sung]]/[3]!Table3235[[#This Row],[Mức giá theo Quyết định 46/2019/ QĐ-UBND]]</f>
        <v>#REF!</v>
      </c>
      <c r="K559" s="37"/>
      <c r="L559" s="37" t="e">
        <f>[3]!Table3235[[#This Row],[Giá đất ở điều chỉnh, bổ sung]]/[3]!Table3235[[#This Row],[Mức giá theo Quyết định 46/2019/ QĐ-UBND]]</f>
        <v>#REF!</v>
      </c>
      <c r="M559" s="51"/>
      <c r="N559" s="321"/>
      <c r="R559" s="315"/>
    </row>
    <row r="560" spans="1:18" s="251" customFormat="1" x14ac:dyDescent="0.35">
      <c r="A560" s="16" t="s">
        <v>526</v>
      </c>
      <c r="B560" s="16" t="s">
        <v>526</v>
      </c>
      <c r="C560" s="52" t="s">
        <v>798</v>
      </c>
      <c r="D560" s="53"/>
      <c r="E560" s="11" t="e">
        <f>[3]!Table3235[[#This Row],[Mức giá theo Quyết định 46/2019/ QĐ-UBND]]*1.1</f>
        <v>#REF!</v>
      </c>
      <c r="F560" s="11" t="e">
        <f>[3]!Table3235[[#This Row],[Mức giá theo Quyết định 46/2019/ QĐ-UBND]]*1.3</f>
        <v>#REF!</v>
      </c>
      <c r="G560" s="19">
        <v>8000</v>
      </c>
      <c r="H560" s="20">
        <v>5200</v>
      </c>
      <c r="I560" s="20" t="e">
        <f>ROUND([3]!Table3235[[#This Row],[Giá đất ở điều chỉnh, bổ sung]]*0.7,0)</f>
        <v>#REF!</v>
      </c>
      <c r="J560" s="12" t="e">
        <f>[3]!Table3235[[#This Row],[Giá đất ở điều chỉnh, bổ sung]]/[3]!Table3235[[#This Row],[Mức giá theo Quyết định 46/2019/ QĐ-UBND]]</f>
        <v>#REF!</v>
      </c>
      <c r="K560" s="21"/>
      <c r="L560" s="23"/>
      <c r="M560" s="24"/>
      <c r="N560" s="314"/>
      <c r="R560" s="315"/>
    </row>
    <row r="561" spans="1:18" s="251" customFormat="1" ht="31" x14ac:dyDescent="0.35">
      <c r="A561" s="16" t="s">
        <v>527</v>
      </c>
      <c r="B561" s="16" t="s">
        <v>527</v>
      </c>
      <c r="C561" s="52" t="s">
        <v>799</v>
      </c>
      <c r="D561" s="53"/>
      <c r="E561" s="11" t="e">
        <f>[3]!Table3235[[#This Row],[Mức giá theo Quyết định 46/2019/ QĐ-UBND]]*1.1</f>
        <v>#REF!</v>
      </c>
      <c r="F561" s="11" t="e">
        <f>[3]!Table3235[[#This Row],[Mức giá theo Quyết định 46/2019/ QĐ-UBND]]*1.3</f>
        <v>#REF!</v>
      </c>
      <c r="G561" s="19">
        <v>9000</v>
      </c>
      <c r="H561" s="20">
        <v>5000</v>
      </c>
      <c r="I561" s="20" t="e">
        <f>ROUND([3]!Table3235[[#This Row],[Giá đất ở điều chỉnh, bổ sung]]*0.7,0)</f>
        <v>#REF!</v>
      </c>
      <c r="J561" s="12" t="e">
        <f>[3]!Table3235[[#This Row],[Giá đất ở điều chỉnh, bổ sung]]/[3]!Table3235[[#This Row],[Mức giá theo Quyết định 46/2019/ QĐ-UBND]]</f>
        <v>#REF!</v>
      </c>
      <c r="K561" s="21"/>
      <c r="L561" s="23"/>
      <c r="M561" s="24"/>
      <c r="N561" s="314"/>
      <c r="R561" s="315"/>
    </row>
    <row r="562" spans="1:18" s="315" customFormat="1" ht="31" x14ac:dyDescent="0.35">
      <c r="A562" s="16" t="s">
        <v>800</v>
      </c>
      <c r="B562" s="16" t="s">
        <v>800</v>
      </c>
      <c r="C562" s="52" t="s">
        <v>801</v>
      </c>
      <c r="D562" s="53"/>
      <c r="E562" s="11" t="e">
        <f>[3]!Table3235[[#This Row],[Mức giá theo Quyết định 46/2019/ QĐ-UBND]]*1.1</f>
        <v>#REF!</v>
      </c>
      <c r="F562" s="11" t="e">
        <f>[3]!Table3235[[#This Row],[Mức giá theo Quyết định 46/2019/ QĐ-UBND]]*1.3</f>
        <v>#REF!</v>
      </c>
      <c r="G562" s="19">
        <v>10000</v>
      </c>
      <c r="H562" s="20">
        <v>4500</v>
      </c>
      <c r="I562" s="20" t="e">
        <f>ROUND([3]!Table3235[[#This Row],[Giá đất ở điều chỉnh, bổ sung]]*0.7,0)</f>
        <v>#REF!</v>
      </c>
      <c r="J562" s="12" t="e">
        <f>[3]!Table3235[[#This Row],[Giá đất ở điều chỉnh, bổ sung]]/[3]!Table3235[[#This Row],[Mức giá theo Quyết định 46/2019/ QĐ-UBND]]</f>
        <v>#REF!</v>
      </c>
      <c r="K562" s="21"/>
      <c r="L562" s="23"/>
      <c r="M562" s="24"/>
      <c r="N562" s="314"/>
    </row>
    <row r="563" spans="1:18" s="251" customFormat="1" ht="45" x14ac:dyDescent="0.35">
      <c r="A563" s="8" t="s">
        <v>802</v>
      </c>
      <c r="B563" s="8" t="s">
        <v>802</v>
      </c>
      <c r="C563" s="9" t="s">
        <v>803</v>
      </c>
      <c r="D563" s="10"/>
      <c r="E563" s="11" t="e">
        <f>[3]!Table3235[[#This Row],[Mức giá theo Quyết định 46/2019/ QĐ-UBND]]*1.1</f>
        <v>#REF!</v>
      </c>
      <c r="F563" s="11"/>
      <c r="G563" s="19"/>
      <c r="H563" s="20"/>
      <c r="I563" s="20"/>
      <c r="J563" s="12"/>
      <c r="K563" s="21"/>
      <c r="L563" s="23"/>
      <c r="M563" s="26"/>
      <c r="N563" s="316"/>
      <c r="R563" s="315"/>
    </row>
    <row r="564" spans="1:18" s="251" customFormat="1" ht="31" x14ac:dyDescent="0.35">
      <c r="A564" s="16">
        <v>1</v>
      </c>
      <c r="B564" s="16">
        <v>1</v>
      </c>
      <c r="C564" s="17" t="s">
        <v>804</v>
      </c>
      <c r="D564" s="18">
        <v>7200</v>
      </c>
      <c r="E564" s="11" t="e">
        <f>[3]!Table3235[[#This Row],[Mức giá theo Quyết định 46/2019/ QĐ-UBND]]*1.1</f>
        <v>#REF!</v>
      </c>
      <c r="F564" s="11" t="e">
        <f>[3]!Table3235[[#This Row],[Mức giá theo Quyết định 46/2019/ QĐ-UBND]]*1.3</f>
        <v>#REF!</v>
      </c>
      <c r="G564" s="19">
        <v>28800</v>
      </c>
      <c r="H564" s="20" t="e">
        <f>ROUND([3]!Table3235[[#This Row],[Mức giá theo Quyết định 46/2019/ QĐ-UBND]]*1.3,-2)</f>
        <v>#REF!</v>
      </c>
      <c r="I564" s="20" t="e">
        <f>ROUND([3]!Table3235[[#This Row],[Giá đất ở điều chỉnh, bổ sung]]*0.7,0)</f>
        <v>#REF!</v>
      </c>
      <c r="J564" s="12" t="e">
        <f>[3]!Table3235[[#This Row],[Giá đất ở điều chỉnh, bổ sung]]/[3]!Table3235[[#This Row],[Mức giá theo Quyết định 46/2019/ QĐ-UBND]]</f>
        <v>#REF!</v>
      </c>
      <c r="K564" s="21"/>
      <c r="L564" s="23" t="e">
        <f>[3]!Table3235[[#This Row],[Giá đất ở điều chỉnh, bổ sung]]/[3]!Table3235[[#This Row],[Mức giá theo Quyết định 46/2019/ QĐ-UBND]]</f>
        <v>#REF!</v>
      </c>
      <c r="M564" s="24"/>
      <c r="N564" s="314"/>
      <c r="R564" s="315"/>
    </row>
    <row r="565" spans="1:18" s="251" customFormat="1" ht="31" x14ac:dyDescent="0.35">
      <c r="A565" s="16">
        <v>2</v>
      </c>
      <c r="B565" s="16">
        <v>2</v>
      </c>
      <c r="C565" s="17" t="s">
        <v>805</v>
      </c>
      <c r="D565" s="18">
        <v>6000</v>
      </c>
      <c r="E565" s="11" t="e">
        <f>[3]!Table3235[[#This Row],[Mức giá theo Quyết định 46/2019/ QĐ-UBND]]*1.1</f>
        <v>#REF!</v>
      </c>
      <c r="F565" s="11" t="e">
        <f>[3]!Table3235[[#This Row],[Mức giá theo Quyết định 46/2019/ QĐ-UBND]]*1.3</f>
        <v>#REF!</v>
      </c>
      <c r="G565" s="19">
        <v>24000</v>
      </c>
      <c r="H565" s="20" t="e">
        <f>ROUND([3]!Table3235[[#This Row],[Mức giá theo Quyết định 46/2019/ QĐ-UBND]]*1.3,-2)</f>
        <v>#REF!</v>
      </c>
      <c r="I565" s="20" t="e">
        <f>ROUND([3]!Table3235[[#This Row],[Giá đất ở điều chỉnh, bổ sung]]*0.7,0)</f>
        <v>#REF!</v>
      </c>
      <c r="J565" s="12" t="e">
        <f>[3]!Table3235[[#This Row],[Giá đất ở điều chỉnh, bổ sung]]/[3]!Table3235[[#This Row],[Mức giá theo Quyết định 46/2019/ QĐ-UBND]]</f>
        <v>#REF!</v>
      </c>
      <c r="K565" s="21"/>
      <c r="L565" s="23" t="e">
        <f>[3]!Table3235[[#This Row],[Giá đất ở điều chỉnh, bổ sung]]/[3]!Table3235[[#This Row],[Mức giá theo Quyết định 46/2019/ QĐ-UBND]]</f>
        <v>#REF!</v>
      </c>
      <c r="M565" s="24"/>
      <c r="N565" s="314"/>
      <c r="R565" s="315"/>
    </row>
    <row r="566" spans="1:18" s="251" customFormat="1" ht="31" x14ac:dyDescent="0.35">
      <c r="A566" s="16">
        <v>3</v>
      </c>
      <c r="B566" s="16">
        <v>3</v>
      </c>
      <c r="C566" s="17" t="s">
        <v>5381</v>
      </c>
      <c r="D566" s="18">
        <v>4800</v>
      </c>
      <c r="E566" s="11" t="e">
        <f>[3]!Table3235[[#This Row],[Mức giá theo Quyết định 46/2019/ QĐ-UBND]]*1.1</f>
        <v>#REF!</v>
      </c>
      <c r="F566" s="11" t="e">
        <f>[3]!Table3235[[#This Row],[Mức giá theo Quyết định 46/2019/ QĐ-UBND]]*1.3</f>
        <v>#REF!</v>
      </c>
      <c r="G566" s="19">
        <v>19200</v>
      </c>
      <c r="H566" s="20" t="e">
        <f>ROUND([3]!Table3235[[#This Row],[Mức giá theo Quyết định 46/2019/ QĐ-UBND]]*1.3,-2)</f>
        <v>#REF!</v>
      </c>
      <c r="I566" s="20" t="e">
        <f>ROUND([3]!Table3235[[#This Row],[Giá đất ở điều chỉnh, bổ sung]]*0.7,0)</f>
        <v>#REF!</v>
      </c>
      <c r="J566" s="12" t="e">
        <f>[3]!Table3235[[#This Row],[Giá đất ở điều chỉnh, bổ sung]]/[3]!Table3235[[#This Row],[Mức giá theo Quyết định 46/2019/ QĐ-UBND]]</f>
        <v>#REF!</v>
      </c>
      <c r="K566" s="21"/>
      <c r="L566" s="23" t="e">
        <f>[3]!Table3235[[#This Row],[Giá đất ở điều chỉnh, bổ sung]]/[3]!Table3235[[#This Row],[Mức giá theo Quyết định 46/2019/ QĐ-UBND]]</f>
        <v>#REF!</v>
      </c>
      <c r="M566" s="24"/>
      <c r="N566" s="314"/>
      <c r="R566" s="315"/>
    </row>
    <row r="567" spans="1:18" s="251" customFormat="1" ht="31" x14ac:dyDescent="0.35">
      <c r="A567" s="16">
        <v>4</v>
      </c>
      <c r="B567" s="16">
        <v>4</v>
      </c>
      <c r="C567" s="17" t="s">
        <v>806</v>
      </c>
      <c r="D567" s="18">
        <v>3600</v>
      </c>
      <c r="E567" s="11" t="e">
        <f>[3]!Table3235[[#This Row],[Mức giá theo Quyết định 46/2019/ QĐ-UBND]]*1.1</f>
        <v>#REF!</v>
      </c>
      <c r="F567" s="11" t="e">
        <f>[3]!Table3235[[#This Row],[Mức giá theo Quyết định 46/2019/ QĐ-UBND]]*1.3</f>
        <v>#REF!</v>
      </c>
      <c r="G567" s="19">
        <v>14400</v>
      </c>
      <c r="H567" s="20" t="e">
        <f>ROUND([3]!Table3235[[#This Row],[Mức giá theo Quyết định 46/2019/ QĐ-UBND]]*1.3,-2)</f>
        <v>#REF!</v>
      </c>
      <c r="I567" s="20" t="e">
        <f>ROUND([3]!Table3235[[#This Row],[Giá đất ở điều chỉnh, bổ sung]]*0.7,0)</f>
        <v>#REF!</v>
      </c>
      <c r="J567" s="12" t="e">
        <f>[3]!Table3235[[#This Row],[Giá đất ở điều chỉnh, bổ sung]]/[3]!Table3235[[#This Row],[Mức giá theo Quyết định 46/2019/ QĐ-UBND]]</f>
        <v>#REF!</v>
      </c>
      <c r="K567" s="21"/>
      <c r="L567" s="23" t="e">
        <f>[3]!Table3235[[#This Row],[Giá đất ở điều chỉnh, bổ sung]]/[3]!Table3235[[#This Row],[Mức giá theo Quyết định 46/2019/ QĐ-UBND]]</f>
        <v>#REF!</v>
      </c>
      <c r="M567" s="24"/>
      <c r="N567" s="314"/>
      <c r="R567" s="315"/>
    </row>
    <row r="568" spans="1:18" s="251" customFormat="1" x14ac:dyDescent="0.35">
      <c r="A568" s="16"/>
      <c r="B568" s="16"/>
      <c r="C568" s="9" t="s">
        <v>16</v>
      </c>
      <c r="D568" s="10"/>
      <c r="E568" s="11" t="e">
        <f>[3]!Table3235[[#This Row],[Mức giá theo Quyết định 46/2019/ QĐ-UBND]]*1.1</f>
        <v>#REF!</v>
      </c>
      <c r="F568" s="11"/>
      <c r="G568" s="19"/>
      <c r="H568" s="20"/>
      <c r="I568" s="20"/>
      <c r="J568" s="12"/>
      <c r="K568" s="21"/>
      <c r="L568" s="23"/>
      <c r="M568" s="24"/>
      <c r="N568" s="314"/>
      <c r="R568" s="315"/>
    </row>
    <row r="569" spans="1:18" s="251" customFormat="1" ht="31" x14ac:dyDescent="0.35">
      <c r="A569" s="16">
        <v>1</v>
      </c>
      <c r="B569" s="16">
        <v>1</v>
      </c>
      <c r="C569" s="17" t="s">
        <v>807</v>
      </c>
      <c r="D569" s="18">
        <v>4400</v>
      </c>
      <c r="E569" s="11" t="e">
        <f>[3]!Table3235[[#This Row],[Mức giá theo Quyết định 46/2019/ QĐ-UBND]]*1.1</f>
        <v>#REF!</v>
      </c>
      <c r="F569" s="11" t="e">
        <f>[3]!Table3235[[#This Row],[Mức giá theo Quyết định 46/2019/ QĐ-UBND]]*1.3</f>
        <v>#REF!</v>
      </c>
      <c r="G569" s="19">
        <v>17600</v>
      </c>
      <c r="H569" s="20" t="e">
        <f>ROUND([3]!Table3235[[#This Row],[Mức giá theo Quyết định 46/2019/ QĐ-UBND]]*1.3,-2)</f>
        <v>#REF!</v>
      </c>
      <c r="I569" s="20" t="e">
        <f>ROUND([3]!Table3235[[#This Row],[Giá đất ở điều chỉnh, bổ sung]]*0.7,0)</f>
        <v>#REF!</v>
      </c>
      <c r="J569" s="12" t="e">
        <f>[3]!Table3235[[#This Row],[Giá đất ở điều chỉnh, bổ sung]]/[3]!Table3235[[#This Row],[Mức giá theo Quyết định 46/2019/ QĐ-UBND]]</f>
        <v>#REF!</v>
      </c>
      <c r="K569" s="21"/>
      <c r="L569" s="23" t="e">
        <f>[3]!Table3235[[#This Row],[Giá đất ở điều chỉnh, bổ sung]]/[3]!Table3235[[#This Row],[Mức giá theo Quyết định 46/2019/ QĐ-UBND]]</f>
        <v>#REF!</v>
      </c>
      <c r="M569" s="24"/>
      <c r="N569" s="314"/>
      <c r="R569" s="315"/>
    </row>
    <row r="570" spans="1:18" s="251" customFormat="1" ht="31" x14ac:dyDescent="0.35">
      <c r="A570" s="16">
        <v>2</v>
      </c>
      <c r="B570" s="16">
        <v>2</v>
      </c>
      <c r="C570" s="17" t="s">
        <v>808</v>
      </c>
      <c r="D570" s="18">
        <v>4200</v>
      </c>
      <c r="E570" s="11" t="e">
        <f>[3]!Table3235[[#This Row],[Mức giá theo Quyết định 46/2019/ QĐ-UBND]]*1.1</f>
        <v>#REF!</v>
      </c>
      <c r="F570" s="11" t="e">
        <f>[3]!Table3235[[#This Row],[Mức giá theo Quyết định 46/2019/ QĐ-UBND]]*1.3</f>
        <v>#REF!</v>
      </c>
      <c r="G570" s="19">
        <v>16800</v>
      </c>
      <c r="H570" s="20" t="e">
        <f>ROUND([3]!Table3235[[#This Row],[Mức giá theo Quyết định 46/2019/ QĐ-UBND]]*1.3,-2)</f>
        <v>#REF!</v>
      </c>
      <c r="I570" s="20" t="e">
        <f>ROUND([3]!Table3235[[#This Row],[Giá đất ở điều chỉnh, bổ sung]]*0.7,0)</f>
        <v>#REF!</v>
      </c>
      <c r="J570" s="12" t="e">
        <f>[3]!Table3235[[#This Row],[Giá đất ở điều chỉnh, bổ sung]]/[3]!Table3235[[#This Row],[Mức giá theo Quyết định 46/2019/ QĐ-UBND]]</f>
        <v>#REF!</v>
      </c>
      <c r="K570" s="21"/>
      <c r="L570" s="23" t="e">
        <f>[3]!Table3235[[#This Row],[Giá đất ở điều chỉnh, bổ sung]]/[3]!Table3235[[#This Row],[Mức giá theo Quyết định 46/2019/ QĐ-UBND]]</f>
        <v>#REF!</v>
      </c>
      <c r="M570" s="24"/>
      <c r="N570" s="314"/>
      <c r="R570" s="315"/>
    </row>
    <row r="571" spans="1:18" s="251" customFormat="1" x14ac:dyDescent="0.35">
      <c r="A571" s="16"/>
      <c r="B571" s="16"/>
      <c r="C571" s="27" t="s">
        <v>809</v>
      </c>
      <c r="D571" s="28"/>
      <c r="E571" s="11" t="e">
        <f>[3]!Table3235[[#This Row],[Mức giá theo Quyết định 46/2019/ QĐ-UBND]]*1.1</f>
        <v>#REF!</v>
      </c>
      <c r="F571" s="11"/>
      <c r="G571" s="19">
        <v>10000</v>
      </c>
      <c r="H571" s="20"/>
      <c r="I571" s="20"/>
      <c r="J571" s="12"/>
      <c r="K571" s="21"/>
      <c r="L571" s="23"/>
      <c r="M571" s="24"/>
      <c r="N571" s="314"/>
      <c r="R571" s="315"/>
    </row>
    <row r="572" spans="1:18" s="251" customFormat="1" ht="28" x14ac:dyDescent="0.35">
      <c r="A572" s="16">
        <v>3</v>
      </c>
      <c r="B572" s="16">
        <v>3</v>
      </c>
      <c r="C572" s="17" t="s">
        <v>810</v>
      </c>
      <c r="D572" s="18">
        <v>2700</v>
      </c>
      <c r="E572" s="11" t="e">
        <f>[3]!Table3235[[#This Row],[Mức giá theo Quyết định 46/2019/ QĐ-UBND]]*1.1</f>
        <v>#REF!</v>
      </c>
      <c r="F572" s="11" t="e">
        <f>[3]!Table3235[[#This Row],[Mức giá theo Quyết định 46/2019/ QĐ-UBND]]*1.3</f>
        <v>#REF!</v>
      </c>
      <c r="G572" s="19">
        <v>10800</v>
      </c>
      <c r="H572" s="20" t="e">
        <f>ROUND([3]!Table3235[[#This Row],[Mức giá theo Quyết định 46/2019/ QĐ-UBND]]*1.3,-2)</f>
        <v>#REF!</v>
      </c>
      <c r="I572" s="20" t="e">
        <f>ROUND([3]!Table3235[[#This Row],[Giá đất ở điều chỉnh, bổ sung]]*0.7,0)</f>
        <v>#REF!</v>
      </c>
      <c r="J572" s="12" t="e">
        <f>[3]!Table3235[[#This Row],[Giá đất ở điều chỉnh, bổ sung]]/[3]!Table3235[[#This Row],[Mức giá theo Quyết định 46/2019/ QĐ-UBND]]</f>
        <v>#REF!</v>
      </c>
      <c r="K572" s="21"/>
      <c r="L572" s="23" t="e">
        <f>[3]!Table3235[[#This Row],[Giá đất ở điều chỉnh, bổ sung]]/[3]!Table3235[[#This Row],[Mức giá theo Quyết định 46/2019/ QĐ-UBND]]</f>
        <v>#REF!</v>
      </c>
      <c r="M572" s="24" t="s">
        <v>811</v>
      </c>
      <c r="N572" s="314" t="s">
        <v>812</v>
      </c>
      <c r="R572" s="315"/>
    </row>
    <row r="573" spans="1:18" s="251" customFormat="1" ht="28" x14ac:dyDescent="0.35">
      <c r="A573" s="16">
        <v>4</v>
      </c>
      <c r="B573" s="16">
        <v>4</v>
      </c>
      <c r="C573" s="17" t="s">
        <v>813</v>
      </c>
      <c r="D573" s="18">
        <v>2700</v>
      </c>
      <c r="E573" s="11" t="e">
        <f>[3]!Table3235[[#This Row],[Mức giá theo Quyết định 46/2019/ QĐ-UBND]]*1.1</f>
        <v>#REF!</v>
      </c>
      <c r="F573" s="11" t="e">
        <f>[3]!Table3235[[#This Row],[Mức giá theo Quyết định 46/2019/ QĐ-UBND]]*1.3</f>
        <v>#REF!</v>
      </c>
      <c r="G573" s="19">
        <v>10800</v>
      </c>
      <c r="H573" s="20" t="e">
        <f>ROUND([3]!Table3235[[#This Row],[Mức giá theo Quyết định 46/2019/ QĐ-UBND]]*1.3,-2)</f>
        <v>#REF!</v>
      </c>
      <c r="I573" s="20" t="e">
        <f>ROUND([3]!Table3235[[#This Row],[Giá đất ở điều chỉnh, bổ sung]]*0.7,0)</f>
        <v>#REF!</v>
      </c>
      <c r="J573" s="12" t="e">
        <f>[3]!Table3235[[#This Row],[Giá đất ở điều chỉnh, bổ sung]]/[3]!Table3235[[#This Row],[Mức giá theo Quyết định 46/2019/ QĐ-UBND]]</f>
        <v>#REF!</v>
      </c>
      <c r="K573" s="21"/>
      <c r="L573" s="23" t="e">
        <f>[3]!Table3235[[#This Row],[Giá đất ở điều chỉnh, bổ sung]]/[3]!Table3235[[#This Row],[Mức giá theo Quyết định 46/2019/ QĐ-UBND]]</f>
        <v>#REF!</v>
      </c>
      <c r="M573" s="24" t="s">
        <v>814</v>
      </c>
      <c r="N573" s="314" t="s">
        <v>815</v>
      </c>
      <c r="R573" s="315"/>
    </row>
    <row r="574" spans="1:18" s="251" customFormat="1" x14ac:dyDescent="0.35">
      <c r="A574" s="16">
        <v>5</v>
      </c>
      <c r="B574" s="16">
        <v>5</v>
      </c>
      <c r="C574" s="17" t="s">
        <v>816</v>
      </c>
      <c r="D574" s="18">
        <v>2500</v>
      </c>
      <c r="E574" s="11" t="e">
        <f>[3]!Table3235[[#This Row],[Mức giá theo Quyết định 46/2019/ QĐ-UBND]]*1.1</f>
        <v>#REF!</v>
      </c>
      <c r="F574" s="11" t="e">
        <f>[3]!Table3235[[#This Row],[Mức giá theo Quyết định 46/2019/ QĐ-UBND]]*1.3</f>
        <v>#REF!</v>
      </c>
      <c r="G574" s="19">
        <v>10000</v>
      </c>
      <c r="H574" s="20" t="e">
        <f>ROUND([3]!Table3235[[#This Row],[Mức giá theo Quyết định 46/2019/ QĐ-UBND]]*1.35,-2)</f>
        <v>#REF!</v>
      </c>
      <c r="I574" s="20" t="e">
        <f>ROUND([3]!Table3235[[#This Row],[Giá đất ở điều chỉnh, bổ sung]]*0.7,0)</f>
        <v>#REF!</v>
      </c>
      <c r="J574" s="12" t="e">
        <f>[3]!Table3235[[#This Row],[Giá đất ở điều chỉnh, bổ sung]]/[3]!Table3235[[#This Row],[Mức giá theo Quyết định 46/2019/ QĐ-UBND]]</f>
        <v>#REF!</v>
      </c>
      <c r="K574" s="31" t="s">
        <v>817</v>
      </c>
      <c r="L574" s="32" t="e">
        <f>[3]!Table3235[[#This Row],[Giá đất ở điều chỉnh, bổ sung]]/[3]!Table3235[[#This Row],[Mức giá theo Quyết định 46/2019/ QĐ-UBND]]</f>
        <v>#REF!</v>
      </c>
      <c r="M574" s="24" t="s">
        <v>818</v>
      </c>
      <c r="N574" s="314" t="s">
        <v>819</v>
      </c>
      <c r="R574" s="315"/>
    </row>
    <row r="575" spans="1:18" s="251" customFormat="1" x14ac:dyDescent="0.35">
      <c r="A575" s="16">
        <v>6</v>
      </c>
      <c r="B575" s="16">
        <v>6</v>
      </c>
      <c r="C575" s="17" t="s">
        <v>820</v>
      </c>
      <c r="D575" s="18">
        <v>2700</v>
      </c>
      <c r="E575" s="11" t="e">
        <f>[3]!Table3235[[#This Row],[Mức giá theo Quyết định 46/2019/ QĐ-UBND]]*1.1</f>
        <v>#REF!</v>
      </c>
      <c r="F575" s="11" t="e">
        <f>[3]!Table3235[[#This Row],[Mức giá theo Quyết định 46/2019/ QĐ-UBND]]*1.3</f>
        <v>#REF!</v>
      </c>
      <c r="G575" s="19">
        <v>10800</v>
      </c>
      <c r="H575" s="20" t="e">
        <f>ROUND([3]!Table3235[[#This Row],[Mức giá theo Quyết định 46/2019/ QĐ-UBND]]*1.3,-2)</f>
        <v>#REF!</v>
      </c>
      <c r="I575" s="20" t="e">
        <f>ROUND([3]!Table3235[[#This Row],[Giá đất ở điều chỉnh, bổ sung]]*0.7,0)</f>
        <v>#REF!</v>
      </c>
      <c r="J575" s="12" t="e">
        <f>[3]!Table3235[[#This Row],[Giá đất ở điều chỉnh, bổ sung]]/[3]!Table3235[[#This Row],[Mức giá theo Quyết định 46/2019/ QĐ-UBND]]</f>
        <v>#REF!</v>
      </c>
      <c r="K575" s="21"/>
      <c r="L575" s="23" t="e">
        <f>[3]!Table3235[[#This Row],[Giá đất ở điều chỉnh, bổ sung]]/[3]!Table3235[[#This Row],[Mức giá theo Quyết định 46/2019/ QĐ-UBND]]</f>
        <v>#REF!</v>
      </c>
      <c r="M575" s="24" t="s">
        <v>821</v>
      </c>
      <c r="N575" s="314" t="s">
        <v>822</v>
      </c>
      <c r="R575" s="315"/>
    </row>
    <row r="576" spans="1:18" s="315" customFormat="1" x14ac:dyDescent="0.35">
      <c r="A576" s="16"/>
      <c r="B576" s="16"/>
      <c r="C576" s="27" t="s">
        <v>823</v>
      </c>
      <c r="D576" s="28"/>
      <c r="E576" s="11" t="e">
        <f>[3]!Table3235[[#This Row],[Mức giá theo Quyết định 46/2019/ QĐ-UBND]]*1.1</f>
        <v>#REF!</v>
      </c>
      <c r="F576" s="11"/>
      <c r="G576" s="19">
        <v>8000</v>
      </c>
      <c r="H576" s="20"/>
      <c r="I576" s="20"/>
      <c r="J576" s="12"/>
      <c r="K576" s="21"/>
      <c r="L576" s="23"/>
      <c r="M576" s="24"/>
      <c r="N576" s="314"/>
    </row>
    <row r="577" spans="1:18" s="251" customFormat="1" ht="30" x14ac:dyDescent="0.35">
      <c r="A577" s="8" t="s">
        <v>824</v>
      </c>
      <c r="B577" s="8" t="s">
        <v>824</v>
      </c>
      <c r="C577" s="9" t="s">
        <v>825</v>
      </c>
      <c r="D577" s="10"/>
      <c r="E577" s="11" t="e">
        <f>[3]!Table3235[[#This Row],[Mức giá theo Quyết định 46/2019/ QĐ-UBND]]*1.1</f>
        <v>#REF!</v>
      </c>
      <c r="F577" s="11"/>
      <c r="G577" s="19"/>
      <c r="H577" s="20"/>
      <c r="I577" s="20"/>
      <c r="J577" s="12"/>
      <c r="K577" s="21"/>
      <c r="L577" s="23"/>
      <c r="M577" s="26"/>
      <c r="N577" s="316"/>
      <c r="R577" s="315"/>
    </row>
    <row r="578" spans="1:18" s="251" customFormat="1" x14ac:dyDescent="0.35">
      <c r="A578" s="16">
        <v>1</v>
      </c>
      <c r="B578" s="16">
        <v>1</v>
      </c>
      <c r="C578" s="17" t="s">
        <v>15</v>
      </c>
      <c r="D578" s="18">
        <v>12000</v>
      </c>
      <c r="E578" s="11" t="e">
        <f>[3]!Table3235[[#This Row],[Mức giá theo Quyết định 46/2019/ QĐ-UBND]]*1.1</f>
        <v>#REF!</v>
      </c>
      <c r="F578" s="11" t="e">
        <f>[3]!Table3235[[#This Row],[Mức giá theo Quyết định 46/2019/ QĐ-UBND]]*1.3</f>
        <v>#REF!</v>
      </c>
      <c r="G578" s="19">
        <v>48000</v>
      </c>
      <c r="H578" s="20">
        <v>16200</v>
      </c>
      <c r="I578" s="20" t="e">
        <f>ROUND([3]!Table3235[[#This Row],[Giá đất ở điều chỉnh, bổ sung]]*0.7,0)</f>
        <v>#REF!</v>
      </c>
      <c r="J578" s="12" t="e">
        <f>[3]!Table3235[[#This Row],[Giá đất ở điều chỉnh, bổ sung]]/[3]!Table3235[[#This Row],[Mức giá theo Quyết định 46/2019/ QĐ-UBND]]</f>
        <v>#REF!</v>
      </c>
      <c r="K578" s="21"/>
      <c r="L578" s="23" t="e">
        <f>[3]!Table3235[[#This Row],[Giá đất ở điều chỉnh, bổ sung]]/[3]!Table3235[[#This Row],[Mức giá theo Quyết định 46/2019/ QĐ-UBND]]</f>
        <v>#REF!</v>
      </c>
      <c r="M578" s="24"/>
      <c r="N578" s="314"/>
      <c r="R578" s="315"/>
    </row>
    <row r="579" spans="1:18" s="251" customFormat="1" x14ac:dyDescent="0.35">
      <c r="A579" s="16"/>
      <c r="B579" s="16"/>
      <c r="C579" s="9" t="s">
        <v>16</v>
      </c>
      <c r="D579" s="10"/>
      <c r="E579" s="11" t="e">
        <f>[3]!Table3235[[#This Row],[Mức giá theo Quyết định 46/2019/ QĐ-UBND]]*1.1</f>
        <v>#REF!</v>
      </c>
      <c r="F579" s="11"/>
      <c r="G579" s="19"/>
      <c r="H579" s="20"/>
      <c r="I579" s="20"/>
      <c r="J579" s="12"/>
      <c r="K579" s="21"/>
      <c r="L579" s="23"/>
      <c r="M579" s="24"/>
      <c r="N579" s="314"/>
      <c r="R579" s="315"/>
    </row>
    <row r="580" spans="1:18" s="251" customFormat="1" ht="28" x14ac:dyDescent="0.35">
      <c r="A580" s="16"/>
      <c r="B580" s="16">
        <v>1</v>
      </c>
      <c r="C580" s="29" t="s">
        <v>826</v>
      </c>
      <c r="D580" s="67"/>
      <c r="E580" s="11" t="e">
        <f>[3]!Table3235[[#This Row],[Mức giá theo Quyết định 46/2019/ QĐ-UBND]]*1.1</f>
        <v>#REF!</v>
      </c>
      <c r="F580" s="11"/>
      <c r="G580" s="19">
        <v>12000</v>
      </c>
      <c r="H580" s="20" t="e">
        <f>H584</f>
        <v>#REF!</v>
      </c>
      <c r="I580" s="20" t="e">
        <f>ROUND([3]!Table3235[[#This Row],[Giá đất ở điều chỉnh, bổ sung]]*0.7,0)</f>
        <v>#REF!</v>
      </c>
      <c r="J580" s="12" t="e">
        <f>[3]!Table3235[[#This Row],[Giá đất ở điều chỉnh, bổ sung]]/[3]!Table3235[[#This Row],[Mức giá theo Quyết định 46/2019/ QĐ-UBND]]</f>
        <v>#REF!</v>
      </c>
      <c r="K580" s="21"/>
      <c r="L580" s="23"/>
      <c r="M580" s="24" t="s">
        <v>827</v>
      </c>
      <c r="N580" s="314" t="s">
        <v>828</v>
      </c>
      <c r="R580" s="315"/>
    </row>
    <row r="581" spans="1:18" s="251" customFormat="1" x14ac:dyDescent="0.35">
      <c r="A581" s="16">
        <v>1</v>
      </c>
      <c r="B581" s="16">
        <v>2</v>
      </c>
      <c r="C581" s="17" t="s">
        <v>829</v>
      </c>
      <c r="D581" s="18"/>
      <c r="E581" s="11" t="e">
        <f>[3]!Table3235[[#This Row],[Mức giá theo Quyết định 46/2019/ QĐ-UBND]]*1.1</f>
        <v>#REF!</v>
      </c>
      <c r="F581" s="11"/>
      <c r="G581" s="19"/>
      <c r="H581" s="20"/>
      <c r="I581" s="20"/>
      <c r="J581" s="12"/>
      <c r="K581" s="21"/>
      <c r="L581" s="23"/>
      <c r="M581" s="24" t="s">
        <v>830</v>
      </c>
      <c r="N581" s="314" t="s">
        <v>831</v>
      </c>
      <c r="R581" s="315"/>
    </row>
    <row r="582" spans="1:18" s="251" customFormat="1" x14ac:dyDescent="0.35">
      <c r="A582" s="16" t="s">
        <v>67</v>
      </c>
      <c r="B582" s="16" t="s">
        <v>74</v>
      </c>
      <c r="C582" s="17" t="s">
        <v>204</v>
      </c>
      <c r="D582" s="18">
        <v>3400</v>
      </c>
      <c r="E582" s="11" t="e">
        <f>[3]!Table3235[[#This Row],[Mức giá theo Quyết định 46/2019/ QĐ-UBND]]*1.1</f>
        <v>#REF!</v>
      </c>
      <c r="F582" s="11" t="e">
        <f>[3]!Table3235[[#This Row],[Mức giá theo Quyết định 46/2019/ QĐ-UBND]]*1.3</f>
        <v>#REF!</v>
      </c>
      <c r="G582" s="19">
        <v>13600</v>
      </c>
      <c r="H582" s="20" t="e">
        <f>ROUND([3]!Table3235[[#This Row],[Mức giá theo Quyết định 46/2019/ QĐ-UBND]]*1.3,-2)</f>
        <v>#REF!</v>
      </c>
      <c r="I582" s="20" t="e">
        <f>ROUND([3]!Table3235[[#This Row],[Giá đất ở điều chỉnh, bổ sung]]*0.7,0)</f>
        <v>#REF!</v>
      </c>
      <c r="J582" s="12" t="e">
        <f>[3]!Table3235[[#This Row],[Giá đất ở điều chỉnh, bổ sung]]/[3]!Table3235[[#This Row],[Mức giá theo Quyết định 46/2019/ QĐ-UBND]]</f>
        <v>#REF!</v>
      </c>
      <c r="K582" s="21"/>
      <c r="L582" s="23" t="e">
        <f>[3]!Table3235[[#This Row],[Giá đất ở điều chỉnh, bổ sung]]/[3]!Table3235[[#This Row],[Mức giá theo Quyết định 46/2019/ QĐ-UBND]]</f>
        <v>#REF!</v>
      </c>
      <c r="M582" s="24"/>
      <c r="N582" s="314"/>
      <c r="R582" s="315"/>
    </row>
    <row r="583" spans="1:18" s="251" customFormat="1" x14ac:dyDescent="0.35">
      <c r="A583" s="16" t="s">
        <v>69</v>
      </c>
      <c r="B583" s="16" t="s">
        <v>76</v>
      </c>
      <c r="C583" s="17" t="s">
        <v>36</v>
      </c>
      <c r="D583" s="18">
        <v>2700</v>
      </c>
      <c r="E583" s="11" t="e">
        <f>[3]!Table3235[[#This Row],[Mức giá theo Quyết định 46/2019/ QĐ-UBND]]*1.1</f>
        <v>#REF!</v>
      </c>
      <c r="F583" s="11" t="e">
        <f>[3]!Table3235[[#This Row],[Mức giá theo Quyết định 46/2019/ QĐ-UBND]]*1.3</f>
        <v>#REF!</v>
      </c>
      <c r="G583" s="19">
        <v>10800</v>
      </c>
      <c r="H583" s="20" t="e">
        <f>ROUND([3]!Table3235[[#This Row],[Mức giá theo Quyết định 46/2019/ QĐ-UBND]]*1.3,-2)</f>
        <v>#REF!</v>
      </c>
      <c r="I583" s="20" t="e">
        <f>ROUND([3]!Table3235[[#This Row],[Giá đất ở điều chỉnh, bổ sung]]*0.7,0)</f>
        <v>#REF!</v>
      </c>
      <c r="J583" s="12" t="e">
        <f>[3]!Table3235[[#This Row],[Giá đất ở điều chỉnh, bổ sung]]/[3]!Table3235[[#This Row],[Mức giá theo Quyết định 46/2019/ QĐ-UBND]]</f>
        <v>#REF!</v>
      </c>
      <c r="K583" s="21"/>
      <c r="L583" s="23" t="e">
        <f>[3]!Table3235[[#This Row],[Giá đất ở điều chỉnh, bổ sung]]/[3]!Table3235[[#This Row],[Mức giá theo Quyết định 46/2019/ QĐ-UBND]]</f>
        <v>#REF!</v>
      </c>
      <c r="M583" s="24"/>
      <c r="N583" s="314"/>
      <c r="R583" s="315"/>
    </row>
    <row r="584" spans="1:18" s="251" customFormat="1" ht="31" x14ac:dyDescent="0.35">
      <c r="A584" s="16">
        <v>2</v>
      </c>
      <c r="B584" s="16">
        <v>3</v>
      </c>
      <c r="C584" s="17" t="s">
        <v>832</v>
      </c>
      <c r="D584" s="18">
        <v>4200</v>
      </c>
      <c r="E584" s="11" t="e">
        <f>[3]!Table3235[[#This Row],[Mức giá theo Quyết định 46/2019/ QĐ-UBND]]*1.1</f>
        <v>#REF!</v>
      </c>
      <c r="F584" s="11" t="e">
        <f>[3]!Table3235[[#This Row],[Mức giá theo Quyết định 46/2019/ QĐ-UBND]]*1.3</f>
        <v>#REF!</v>
      </c>
      <c r="G584" s="19">
        <v>16800</v>
      </c>
      <c r="H584" s="20" t="e">
        <f>ROUND([3]!Table3235[[#This Row],[Mức giá theo Quyết định 46/2019/ QĐ-UBND]]*1.3,-2)</f>
        <v>#REF!</v>
      </c>
      <c r="I584" s="20" t="e">
        <f>ROUND([3]!Table3235[[#This Row],[Giá đất ở điều chỉnh, bổ sung]]*0.7,0)</f>
        <v>#REF!</v>
      </c>
      <c r="J584" s="12" t="e">
        <f>[3]!Table3235[[#This Row],[Giá đất ở điều chỉnh, bổ sung]]/[3]!Table3235[[#This Row],[Mức giá theo Quyết định 46/2019/ QĐ-UBND]]</f>
        <v>#REF!</v>
      </c>
      <c r="K584" s="21"/>
      <c r="L584" s="23" t="e">
        <f>[3]!Table3235[[#This Row],[Giá đất ở điều chỉnh, bổ sung]]/[3]!Table3235[[#This Row],[Mức giá theo Quyết định 46/2019/ QĐ-UBND]]</f>
        <v>#REF!</v>
      </c>
      <c r="M584" s="24"/>
      <c r="N584" s="314"/>
      <c r="R584" s="315"/>
    </row>
    <row r="585" spans="1:18" s="251" customFormat="1" ht="31" x14ac:dyDescent="0.35">
      <c r="A585" s="16">
        <v>3</v>
      </c>
      <c r="B585" s="16">
        <v>4</v>
      </c>
      <c r="C585" s="17" t="s">
        <v>833</v>
      </c>
      <c r="D585" s="18">
        <v>3400</v>
      </c>
      <c r="E585" s="11" t="e">
        <f>[3]!Table3235[[#This Row],[Mức giá theo Quyết định 46/2019/ QĐ-UBND]]*1.1</f>
        <v>#REF!</v>
      </c>
      <c r="F585" s="11" t="e">
        <f>[3]!Table3235[[#This Row],[Mức giá theo Quyết định 46/2019/ QĐ-UBND]]*1.3</f>
        <v>#REF!</v>
      </c>
      <c r="G585" s="19">
        <v>13600</v>
      </c>
      <c r="H585" s="20" t="e">
        <f>ROUND([3]!Table3235[[#This Row],[Mức giá theo Quyết định 46/2019/ QĐ-UBND]]*1.35,-2)</f>
        <v>#REF!</v>
      </c>
      <c r="I585" s="20" t="e">
        <f>ROUND([3]!Table3235[[#This Row],[Giá đất ở điều chỉnh, bổ sung]]*0.7,0)</f>
        <v>#REF!</v>
      </c>
      <c r="J585" s="12" t="e">
        <f>[3]!Table3235[[#This Row],[Giá đất ở điều chỉnh, bổ sung]]/[3]!Table3235[[#This Row],[Mức giá theo Quyết định 46/2019/ QĐ-UBND]]</f>
        <v>#REF!</v>
      </c>
      <c r="K585" s="31" t="s">
        <v>91</v>
      </c>
      <c r="L585" s="32" t="e">
        <f>[3]!Table3235[[#This Row],[Giá đất ở điều chỉnh, bổ sung]]/[3]!Table3235[[#This Row],[Mức giá theo Quyết định 46/2019/ QĐ-UBND]]</f>
        <v>#REF!</v>
      </c>
      <c r="M585" s="24"/>
      <c r="N585" s="314"/>
      <c r="R585" s="315"/>
    </row>
    <row r="586" spans="1:18" s="251" customFormat="1" x14ac:dyDescent="0.35">
      <c r="A586" s="16">
        <v>4</v>
      </c>
      <c r="B586" s="16">
        <v>5</v>
      </c>
      <c r="C586" s="17" t="s">
        <v>834</v>
      </c>
      <c r="D586" s="18">
        <v>4500</v>
      </c>
      <c r="E586" s="11" t="e">
        <f>[3]!Table3235[[#This Row],[Mức giá theo Quyết định 46/2019/ QĐ-UBND]]*1.1</f>
        <v>#REF!</v>
      </c>
      <c r="F586" s="11" t="e">
        <f>[3]!Table3235[[#This Row],[Mức giá theo Quyết định 46/2019/ QĐ-UBND]]*1.3</f>
        <v>#REF!</v>
      </c>
      <c r="G586" s="19">
        <v>18000</v>
      </c>
      <c r="H586" s="20" t="e">
        <f>ROUND([3]!Table3235[[#This Row],[Mức giá theo Quyết định 46/2019/ QĐ-UBND]]*1.3,-2)</f>
        <v>#REF!</v>
      </c>
      <c r="I586" s="20" t="e">
        <f>ROUND([3]!Table3235[[#This Row],[Giá đất ở điều chỉnh, bổ sung]]*0.7,0)</f>
        <v>#REF!</v>
      </c>
      <c r="J586" s="12" t="e">
        <f>[3]!Table3235[[#This Row],[Giá đất ở điều chỉnh, bổ sung]]/[3]!Table3235[[#This Row],[Mức giá theo Quyết định 46/2019/ QĐ-UBND]]</f>
        <v>#REF!</v>
      </c>
      <c r="K586" s="21"/>
      <c r="L586" s="23" t="e">
        <f>[3]!Table3235[[#This Row],[Giá đất ở điều chỉnh, bổ sung]]/[3]!Table3235[[#This Row],[Mức giá theo Quyết định 46/2019/ QĐ-UBND]]</f>
        <v>#REF!</v>
      </c>
      <c r="M586" s="24"/>
      <c r="N586" s="314"/>
      <c r="R586" s="315"/>
    </row>
    <row r="587" spans="1:18" s="251" customFormat="1" x14ac:dyDescent="0.35">
      <c r="A587" s="16">
        <v>5</v>
      </c>
      <c r="B587" s="16">
        <v>6</v>
      </c>
      <c r="C587" s="17" t="s">
        <v>835</v>
      </c>
      <c r="D587" s="18">
        <v>4200</v>
      </c>
      <c r="E587" s="11" t="e">
        <f>[3]!Table3235[[#This Row],[Mức giá theo Quyết định 46/2019/ QĐ-UBND]]*1.1</f>
        <v>#REF!</v>
      </c>
      <c r="F587" s="11" t="e">
        <f>[3]!Table3235[[#This Row],[Mức giá theo Quyết định 46/2019/ QĐ-UBND]]*1.3</f>
        <v>#REF!</v>
      </c>
      <c r="G587" s="19">
        <v>16800</v>
      </c>
      <c r="H587" s="20" t="e">
        <f>ROUND([3]!Table3235[[#This Row],[Mức giá theo Quyết định 46/2019/ QĐ-UBND]]*1.3,-2)</f>
        <v>#REF!</v>
      </c>
      <c r="I587" s="20" t="e">
        <f>ROUND([3]!Table3235[[#This Row],[Giá đất ở điều chỉnh, bổ sung]]*0.7,0)</f>
        <v>#REF!</v>
      </c>
      <c r="J587" s="12" t="e">
        <f>[3]!Table3235[[#This Row],[Giá đất ở điều chỉnh, bổ sung]]/[3]!Table3235[[#This Row],[Mức giá theo Quyết định 46/2019/ QĐ-UBND]]</f>
        <v>#REF!</v>
      </c>
      <c r="K587" s="21"/>
      <c r="L587" s="23" t="e">
        <f>[3]!Table3235[[#This Row],[Giá đất ở điều chỉnh, bổ sung]]/[3]!Table3235[[#This Row],[Mức giá theo Quyết định 46/2019/ QĐ-UBND]]</f>
        <v>#REF!</v>
      </c>
      <c r="M587" s="24"/>
      <c r="N587" s="314"/>
      <c r="R587" s="315"/>
    </row>
    <row r="588" spans="1:18" s="251" customFormat="1" ht="31" x14ac:dyDescent="0.35">
      <c r="A588" s="16">
        <v>6</v>
      </c>
      <c r="B588" s="16">
        <v>7</v>
      </c>
      <c r="C588" s="17" t="s">
        <v>836</v>
      </c>
      <c r="D588" s="18">
        <v>3799.9999999999995</v>
      </c>
      <c r="E588" s="11" t="e">
        <f>[3]!Table3235[[#This Row],[Mức giá theo Quyết định 46/2019/ QĐ-UBND]]*1.1</f>
        <v>#REF!</v>
      </c>
      <c r="F588" s="11" t="e">
        <f>[3]!Table3235[[#This Row],[Mức giá theo Quyết định 46/2019/ QĐ-UBND]]*1.3</f>
        <v>#REF!</v>
      </c>
      <c r="G588" s="19">
        <v>15200</v>
      </c>
      <c r="H588" s="20" t="e">
        <f>ROUND([3]!Table3235[[#This Row],[Mức giá theo Quyết định 46/2019/ QĐ-UBND]]*1.3,-2)</f>
        <v>#REF!</v>
      </c>
      <c r="I588" s="20" t="e">
        <f>ROUND([3]!Table3235[[#This Row],[Giá đất ở điều chỉnh, bổ sung]]*0.7,0)</f>
        <v>#REF!</v>
      </c>
      <c r="J588" s="12" t="e">
        <f>[3]!Table3235[[#This Row],[Giá đất ở điều chỉnh, bổ sung]]/[3]!Table3235[[#This Row],[Mức giá theo Quyết định 46/2019/ QĐ-UBND]]</f>
        <v>#REF!</v>
      </c>
      <c r="K588" s="21"/>
      <c r="L588" s="23" t="e">
        <f>[3]!Table3235[[#This Row],[Giá đất ở điều chỉnh, bổ sung]]/[3]!Table3235[[#This Row],[Mức giá theo Quyết định 46/2019/ QĐ-UBND]]</f>
        <v>#REF!</v>
      </c>
      <c r="M588" s="24"/>
      <c r="N588" s="314"/>
      <c r="R588" s="315"/>
    </row>
    <row r="589" spans="1:18" s="251" customFormat="1" ht="28" x14ac:dyDescent="0.35">
      <c r="A589" s="16"/>
      <c r="B589" s="16">
        <v>8</v>
      </c>
      <c r="C589" s="27" t="s">
        <v>837</v>
      </c>
      <c r="D589" s="28"/>
      <c r="E589" s="11" t="e">
        <f>[3]!Table3235[[#This Row],[Mức giá theo Quyết định 46/2019/ QĐ-UBND]]*1.1</f>
        <v>#REF!</v>
      </c>
      <c r="F589" s="11"/>
      <c r="G589" s="19"/>
      <c r="H589" s="20" t="e">
        <f>H590</f>
        <v>#REF!</v>
      </c>
      <c r="I589" s="20" t="e">
        <f>ROUND([3]!Table3235[[#This Row],[Giá đất ở điều chỉnh, bổ sung]]*0.7,0)</f>
        <v>#REF!</v>
      </c>
      <c r="J589" s="12"/>
      <c r="K589" s="21"/>
      <c r="L589" s="23"/>
      <c r="M589" s="24" t="s">
        <v>838</v>
      </c>
      <c r="N589" s="314" t="s">
        <v>838</v>
      </c>
      <c r="R589" s="315"/>
    </row>
    <row r="590" spans="1:18" s="251" customFormat="1" x14ac:dyDescent="0.35">
      <c r="A590" s="16">
        <v>7</v>
      </c>
      <c r="B590" s="16">
        <v>9</v>
      </c>
      <c r="C590" s="52" t="s">
        <v>839</v>
      </c>
      <c r="D590" s="53">
        <v>3400</v>
      </c>
      <c r="E590" s="11" t="e">
        <f>[3]!Table3235[[#This Row],[Mức giá theo Quyết định 46/2019/ QĐ-UBND]]*1.1</f>
        <v>#REF!</v>
      </c>
      <c r="F590" s="11" t="e">
        <f>[3]!Table3235[[#This Row],[Mức giá theo Quyết định 46/2019/ QĐ-UBND]]*1.3</f>
        <v>#REF!</v>
      </c>
      <c r="G590" s="19">
        <v>13600</v>
      </c>
      <c r="H590" s="20" t="e">
        <f>ROUND([3]!Table3235[[#This Row],[Mức giá theo Quyết định 46/2019/ QĐ-UBND]]*1.3,-2)</f>
        <v>#REF!</v>
      </c>
      <c r="I590" s="20" t="e">
        <f>ROUND([3]!Table3235[[#This Row],[Giá đất ở điều chỉnh, bổ sung]]*0.7,0)</f>
        <v>#REF!</v>
      </c>
      <c r="J590" s="12" t="e">
        <f>[3]!Table3235[[#This Row],[Giá đất ở điều chỉnh, bổ sung]]/[3]!Table3235[[#This Row],[Mức giá theo Quyết định 46/2019/ QĐ-UBND]]</f>
        <v>#REF!</v>
      </c>
      <c r="K590" s="21"/>
      <c r="L590" s="23" t="e">
        <f>[3]!Table3235[[#This Row],[Giá đất ở điều chỉnh, bổ sung]]/[3]!Table3235[[#This Row],[Mức giá theo Quyết định 46/2019/ QĐ-UBND]]</f>
        <v>#REF!</v>
      </c>
      <c r="M590" s="24" t="s">
        <v>840</v>
      </c>
      <c r="N590" s="314" t="s">
        <v>841</v>
      </c>
      <c r="R590" s="315"/>
    </row>
    <row r="591" spans="1:18" s="251" customFormat="1" ht="31" x14ac:dyDescent="0.35">
      <c r="A591" s="16">
        <v>8</v>
      </c>
      <c r="B591" s="16">
        <v>10</v>
      </c>
      <c r="C591" s="17" t="s">
        <v>842</v>
      </c>
      <c r="D591" s="18"/>
      <c r="E591" s="11" t="e">
        <f>[3]!Table3235[[#This Row],[Mức giá theo Quyết định 46/2019/ QĐ-UBND]]*1.1</f>
        <v>#REF!</v>
      </c>
      <c r="F591" s="11"/>
      <c r="G591" s="19"/>
      <c r="H591" s="20"/>
      <c r="I591" s="20"/>
      <c r="J591" s="12"/>
      <c r="K591" s="21"/>
      <c r="L591" s="23"/>
      <c r="M591" s="24"/>
      <c r="N591" s="314"/>
      <c r="R591" s="315"/>
    </row>
    <row r="592" spans="1:18" s="251" customFormat="1" x14ac:dyDescent="0.35">
      <c r="A592" s="16" t="s">
        <v>624</v>
      </c>
      <c r="B592" s="16" t="s">
        <v>525</v>
      </c>
      <c r="C592" s="17" t="s">
        <v>843</v>
      </c>
      <c r="D592" s="18">
        <v>9000</v>
      </c>
      <c r="E592" s="11" t="e">
        <f>[3]!Table3235[[#This Row],[Mức giá theo Quyết định 46/2019/ QĐ-UBND]]*1.1</f>
        <v>#REF!</v>
      </c>
      <c r="F592" s="11" t="e">
        <f>[3]!Table3235[[#This Row],[Mức giá theo Quyết định 46/2019/ QĐ-UBND]]*1.3</f>
        <v>#REF!</v>
      </c>
      <c r="G592" s="19">
        <v>36000</v>
      </c>
      <c r="H592" s="20" t="e">
        <f>ROUND([3]!Table3235[[#This Row],[Mức giá theo Quyết định 46/2019/ QĐ-UBND]]*1.3,-2)</f>
        <v>#REF!</v>
      </c>
      <c r="I592" s="20" t="e">
        <f>ROUND([3]!Table3235[[#This Row],[Giá đất ở điều chỉnh, bổ sung]]*0.7,0)</f>
        <v>#REF!</v>
      </c>
      <c r="J592" s="12" t="e">
        <f>[3]!Table3235[[#This Row],[Giá đất ở điều chỉnh, bổ sung]]/[3]!Table3235[[#This Row],[Mức giá theo Quyết định 46/2019/ QĐ-UBND]]</f>
        <v>#REF!</v>
      </c>
      <c r="K592" s="21"/>
      <c r="L592" s="23" t="e">
        <f>[3]!Table3235[[#This Row],[Giá đất ở điều chỉnh, bổ sung]]/[3]!Table3235[[#This Row],[Mức giá theo Quyết định 46/2019/ QĐ-UBND]]</f>
        <v>#REF!</v>
      </c>
      <c r="M592" s="24"/>
      <c r="N592" s="314"/>
      <c r="R592" s="315"/>
    </row>
    <row r="593" spans="1:18" s="251" customFormat="1" ht="31" x14ac:dyDescent="0.35">
      <c r="A593" s="16" t="s">
        <v>626</v>
      </c>
      <c r="B593" s="16" t="s">
        <v>526</v>
      </c>
      <c r="C593" s="17" t="s">
        <v>844</v>
      </c>
      <c r="D593" s="18">
        <v>7000</v>
      </c>
      <c r="E593" s="11" t="e">
        <f>[3]!Table3235[[#This Row],[Mức giá theo Quyết định 46/2019/ QĐ-UBND]]*1.1</f>
        <v>#REF!</v>
      </c>
      <c r="F593" s="11" t="e">
        <f>[3]!Table3235[[#This Row],[Mức giá theo Quyết định 46/2019/ QĐ-UBND]]*1.3</f>
        <v>#REF!</v>
      </c>
      <c r="G593" s="19">
        <v>28000</v>
      </c>
      <c r="H593" s="20" t="e">
        <f>ROUND([3]!Table3235[[#This Row],[Mức giá theo Quyết định 46/2019/ QĐ-UBND]]*1.3,-2)</f>
        <v>#REF!</v>
      </c>
      <c r="I593" s="20" t="e">
        <f>ROUND([3]!Table3235[[#This Row],[Giá đất ở điều chỉnh, bổ sung]]*0.7,0)</f>
        <v>#REF!</v>
      </c>
      <c r="J593" s="12" t="e">
        <f>[3]!Table3235[[#This Row],[Giá đất ở điều chỉnh, bổ sung]]/[3]!Table3235[[#This Row],[Mức giá theo Quyết định 46/2019/ QĐ-UBND]]</f>
        <v>#REF!</v>
      </c>
      <c r="K593" s="21"/>
      <c r="L593" s="23" t="e">
        <f>[3]!Table3235[[#This Row],[Giá đất ở điều chỉnh, bổ sung]]/[3]!Table3235[[#This Row],[Mức giá theo Quyết định 46/2019/ QĐ-UBND]]</f>
        <v>#REF!</v>
      </c>
      <c r="M593" s="24"/>
      <c r="N593" s="314"/>
      <c r="R593" s="315"/>
    </row>
    <row r="594" spans="1:18" s="251" customFormat="1" ht="31" x14ac:dyDescent="0.35">
      <c r="A594" s="33"/>
      <c r="B594" s="16" t="s">
        <v>527</v>
      </c>
      <c r="C594" s="17" t="s">
        <v>845</v>
      </c>
      <c r="D594" s="47"/>
      <c r="E594" s="35"/>
      <c r="F594" s="48"/>
      <c r="G594" s="36"/>
      <c r="H594" s="76" t="e">
        <f>ROUND(H592*1.2,-2)</f>
        <v>#REF!</v>
      </c>
      <c r="I594" s="20" t="e">
        <f>ROUND([3]!Table3235[[#This Row],[Giá đất ở điều chỉnh, bổ sung]]*0.7,0)</f>
        <v>#REF!</v>
      </c>
      <c r="J594" s="12"/>
      <c r="K594" s="37"/>
      <c r="L594" s="23"/>
      <c r="M594" s="38" t="s">
        <v>846</v>
      </c>
      <c r="N594" s="317" t="s">
        <v>846</v>
      </c>
      <c r="R594" s="315"/>
    </row>
    <row r="595" spans="1:18" s="315" customFormat="1" ht="31" x14ac:dyDescent="0.35">
      <c r="A595" s="16"/>
      <c r="B595" s="16">
        <v>11</v>
      </c>
      <c r="C595" s="17" t="s">
        <v>847</v>
      </c>
      <c r="D595" s="18"/>
      <c r="E595" s="11" t="e">
        <f>[3]!Table3235[[#This Row],[Mức giá theo Quyết định 46/2019/ QĐ-UBND]]*1.1</f>
        <v>#REF!</v>
      </c>
      <c r="F595" s="11"/>
      <c r="G595" s="19">
        <v>12000</v>
      </c>
      <c r="H595" s="20">
        <v>3800</v>
      </c>
      <c r="I595" s="20" t="e">
        <f>ROUND([3]!Table3235[[#This Row],[Giá đất ở điều chỉnh, bổ sung]]*0.7,0)</f>
        <v>#REF!</v>
      </c>
      <c r="J595" s="12"/>
      <c r="K595" s="21"/>
      <c r="L595" s="54"/>
      <c r="M595" s="38" t="s">
        <v>848</v>
      </c>
      <c r="N595" s="317" t="s">
        <v>848</v>
      </c>
    </row>
    <row r="596" spans="1:18" s="251" customFormat="1" ht="30" x14ac:dyDescent="0.35">
      <c r="A596" s="8" t="s">
        <v>849</v>
      </c>
      <c r="B596" s="8" t="s">
        <v>849</v>
      </c>
      <c r="C596" s="9" t="s">
        <v>850</v>
      </c>
      <c r="D596" s="10"/>
      <c r="E596" s="11" t="e">
        <f>[3]!Table3235[[#This Row],[Mức giá theo Quyết định 46/2019/ QĐ-UBND]]*1.1</f>
        <v>#REF!</v>
      </c>
      <c r="F596" s="11"/>
      <c r="G596" s="19"/>
      <c r="H596" s="20"/>
      <c r="I596" s="20"/>
      <c r="J596" s="12"/>
      <c r="K596" s="21"/>
      <c r="L596" s="23"/>
      <c r="M596" s="26"/>
      <c r="N596" s="316"/>
      <c r="R596" s="315"/>
    </row>
    <row r="597" spans="1:18" s="251" customFormat="1" ht="31" x14ac:dyDescent="0.35">
      <c r="A597" s="16">
        <v>1</v>
      </c>
      <c r="B597" s="16">
        <v>1</v>
      </c>
      <c r="C597" s="17" t="s">
        <v>851</v>
      </c>
      <c r="D597" s="18">
        <v>4200</v>
      </c>
      <c r="E597" s="11" t="e">
        <f>[3]!Table3235[[#This Row],[Mức giá theo Quyết định 46/2019/ QĐ-UBND]]*1.1</f>
        <v>#REF!</v>
      </c>
      <c r="F597" s="11" t="e">
        <f>[3]!Table3235[[#This Row],[Mức giá theo Quyết định 46/2019/ QĐ-UBND]]*1.3</f>
        <v>#REF!</v>
      </c>
      <c r="G597" s="19">
        <v>16800</v>
      </c>
      <c r="H597" s="20" t="e">
        <f>ROUND([3]!Table3235[[#This Row],[Mức giá theo Quyết định 46/2019/ QĐ-UBND]]*1.35,-2)</f>
        <v>#REF!</v>
      </c>
      <c r="I597" s="20" t="e">
        <f>ROUND([3]!Table3235[[#This Row],[Giá đất ở điều chỉnh, bổ sung]]*0.7,0)</f>
        <v>#REF!</v>
      </c>
      <c r="J597" s="12" t="e">
        <f>[3]!Table3235[[#This Row],[Giá đất ở điều chỉnh, bổ sung]]/[3]!Table3235[[#This Row],[Mức giá theo Quyết định 46/2019/ QĐ-UBND]]</f>
        <v>#REF!</v>
      </c>
      <c r="K597" s="31" t="s">
        <v>91</v>
      </c>
      <c r="L597" s="32" t="e">
        <f>[3]!Table3235[[#This Row],[Giá đất ở điều chỉnh, bổ sung]]/[3]!Table3235[[#This Row],[Mức giá theo Quyết định 46/2019/ QĐ-UBND]]</f>
        <v>#REF!</v>
      </c>
      <c r="M597" s="24"/>
      <c r="N597" s="314"/>
      <c r="R597" s="315"/>
    </row>
    <row r="598" spans="1:18" s="251" customFormat="1" ht="31" x14ac:dyDescent="0.35">
      <c r="A598" s="16">
        <v>2</v>
      </c>
      <c r="B598" s="16">
        <v>2</v>
      </c>
      <c r="C598" s="17" t="s">
        <v>852</v>
      </c>
      <c r="D598" s="18">
        <v>3799.9999999999995</v>
      </c>
      <c r="E598" s="11" t="e">
        <f>[3]!Table3235[[#This Row],[Mức giá theo Quyết định 46/2019/ QĐ-UBND]]*1.1</f>
        <v>#REF!</v>
      </c>
      <c r="F598" s="11" t="e">
        <f>[3]!Table3235[[#This Row],[Mức giá theo Quyết định 46/2019/ QĐ-UBND]]*1.3</f>
        <v>#REF!</v>
      </c>
      <c r="G598" s="19">
        <v>15200</v>
      </c>
      <c r="H598" s="20" t="e">
        <f>ROUND([3]!Table3235[[#This Row],[Mức giá theo Quyết định 46/2019/ QĐ-UBND]]*1.35,-2)</f>
        <v>#REF!</v>
      </c>
      <c r="I598" s="20" t="e">
        <f>ROUND([3]!Table3235[[#This Row],[Giá đất ở điều chỉnh, bổ sung]]*0.7,0)</f>
        <v>#REF!</v>
      </c>
      <c r="J598" s="12" t="e">
        <f>[3]!Table3235[[#This Row],[Giá đất ở điều chỉnh, bổ sung]]/[3]!Table3235[[#This Row],[Mức giá theo Quyết định 46/2019/ QĐ-UBND]]</f>
        <v>#REF!</v>
      </c>
      <c r="K598" s="31" t="s">
        <v>91</v>
      </c>
      <c r="L598" s="32" t="e">
        <f>[3]!Table3235[[#This Row],[Giá đất ở điều chỉnh, bổ sung]]/[3]!Table3235[[#This Row],[Mức giá theo Quyết định 46/2019/ QĐ-UBND]]</f>
        <v>#REF!</v>
      </c>
      <c r="M598" s="24" t="s">
        <v>853</v>
      </c>
      <c r="N598" s="314" t="s">
        <v>854</v>
      </c>
      <c r="R598" s="315"/>
    </row>
    <row r="599" spans="1:18" s="251" customFormat="1" ht="31" x14ac:dyDescent="0.35">
      <c r="A599" s="16">
        <v>3</v>
      </c>
      <c r="B599" s="16">
        <v>3</v>
      </c>
      <c r="C599" s="17" t="s">
        <v>855</v>
      </c>
      <c r="D599" s="18">
        <v>2800</v>
      </c>
      <c r="E599" s="11" t="e">
        <f>[3]!Table3235[[#This Row],[Mức giá theo Quyết định 46/2019/ QĐ-UBND]]*1.1</f>
        <v>#REF!</v>
      </c>
      <c r="F599" s="11" t="e">
        <f>[3]!Table3235[[#This Row],[Mức giá theo Quyết định 46/2019/ QĐ-UBND]]*1.3</f>
        <v>#REF!</v>
      </c>
      <c r="G599" s="19">
        <v>11200</v>
      </c>
      <c r="H599" s="20" t="e">
        <f>ROUND([3]!Table3235[[#This Row],[Mức giá theo Quyết định 46/2019/ QĐ-UBND]]*1.35,-2)</f>
        <v>#REF!</v>
      </c>
      <c r="I599" s="20" t="e">
        <f>ROUND([3]!Table3235[[#This Row],[Giá đất ở điều chỉnh, bổ sung]]*0.7,0)</f>
        <v>#REF!</v>
      </c>
      <c r="J599" s="12" t="e">
        <f>[3]!Table3235[[#This Row],[Giá đất ở điều chỉnh, bổ sung]]/[3]!Table3235[[#This Row],[Mức giá theo Quyết định 46/2019/ QĐ-UBND]]</f>
        <v>#REF!</v>
      </c>
      <c r="K599" s="31" t="s">
        <v>91</v>
      </c>
      <c r="L599" s="32" t="e">
        <f>[3]!Table3235[[#This Row],[Giá đất ở điều chỉnh, bổ sung]]/[3]!Table3235[[#This Row],[Mức giá theo Quyết định 46/2019/ QĐ-UBND]]</f>
        <v>#REF!</v>
      </c>
      <c r="M599" s="24" t="s">
        <v>856</v>
      </c>
      <c r="N599" s="314" t="s">
        <v>857</v>
      </c>
      <c r="R599" s="315"/>
    </row>
    <row r="600" spans="1:18" s="251" customFormat="1" x14ac:dyDescent="0.35">
      <c r="A600" s="16">
        <v>4</v>
      </c>
      <c r="B600" s="16">
        <v>4</v>
      </c>
      <c r="C600" s="17" t="s">
        <v>858</v>
      </c>
      <c r="D600" s="18">
        <v>2300</v>
      </c>
      <c r="E600" s="11" t="e">
        <f>[3]!Table3235[[#This Row],[Mức giá theo Quyết định 46/2019/ QĐ-UBND]]*1.1</f>
        <v>#REF!</v>
      </c>
      <c r="F600" s="11" t="e">
        <f>[3]!Table3235[[#This Row],[Mức giá theo Quyết định 46/2019/ QĐ-UBND]]*1.3</f>
        <v>#REF!</v>
      </c>
      <c r="G600" s="19">
        <v>9200</v>
      </c>
      <c r="H600" s="20" t="e">
        <f>ROUND([3]!Table3235[[#This Row],[Mức giá theo Quyết định 46/2019/ QĐ-UBND]]*1.3,-2)</f>
        <v>#REF!</v>
      </c>
      <c r="I600" s="20" t="e">
        <f>ROUND([3]!Table3235[[#This Row],[Giá đất ở điều chỉnh, bổ sung]]*0.7,0)</f>
        <v>#REF!</v>
      </c>
      <c r="J600" s="12" t="e">
        <f>[3]!Table3235[[#This Row],[Giá đất ở điều chỉnh, bổ sung]]/[3]!Table3235[[#This Row],[Mức giá theo Quyết định 46/2019/ QĐ-UBND]]</f>
        <v>#REF!</v>
      </c>
      <c r="K600" s="21"/>
      <c r="L600" s="23" t="e">
        <f>[3]!Table3235[[#This Row],[Giá đất ở điều chỉnh, bổ sung]]/[3]!Table3235[[#This Row],[Mức giá theo Quyết định 46/2019/ QĐ-UBND]]</f>
        <v>#REF!</v>
      </c>
      <c r="M600" s="24"/>
      <c r="N600" s="314"/>
      <c r="R600" s="315"/>
    </row>
    <row r="601" spans="1:18" s="251" customFormat="1" x14ac:dyDescent="0.35">
      <c r="A601" s="16"/>
      <c r="B601" s="16"/>
      <c r="C601" s="9" t="s">
        <v>16</v>
      </c>
      <c r="D601" s="10"/>
      <c r="E601" s="11" t="e">
        <f>[3]!Table3235[[#This Row],[Mức giá theo Quyết định 46/2019/ QĐ-UBND]]*1.1</f>
        <v>#REF!</v>
      </c>
      <c r="F601" s="11"/>
      <c r="G601" s="19"/>
      <c r="H601" s="20"/>
      <c r="I601" s="20"/>
      <c r="J601" s="12"/>
      <c r="K601" s="21"/>
      <c r="L601" s="23"/>
      <c r="M601" s="24"/>
      <c r="N601" s="314"/>
      <c r="R601" s="315"/>
    </row>
    <row r="602" spans="1:18" s="251" customFormat="1" ht="31" x14ac:dyDescent="0.35">
      <c r="A602" s="16">
        <v>1</v>
      </c>
      <c r="B602" s="16">
        <v>1</v>
      </c>
      <c r="C602" s="17" t="s">
        <v>859</v>
      </c>
      <c r="D602" s="18">
        <v>2500</v>
      </c>
      <c r="E602" s="11" t="e">
        <f>[3]!Table3235[[#This Row],[Mức giá theo Quyết định 46/2019/ QĐ-UBND]]*1.1</f>
        <v>#REF!</v>
      </c>
      <c r="F602" s="11" t="e">
        <f>[3]!Table3235[[#This Row],[Mức giá theo Quyết định 46/2019/ QĐ-UBND]]*1.3</f>
        <v>#REF!</v>
      </c>
      <c r="G602" s="19">
        <v>10000</v>
      </c>
      <c r="H602" s="20" t="e">
        <f>ROUND([3]!Table3235[[#This Row],[Mức giá theo Quyết định 46/2019/ QĐ-UBND]]*1.3,-2)</f>
        <v>#REF!</v>
      </c>
      <c r="I602" s="20" t="e">
        <f>ROUND([3]!Table3235[[#This Row],[Giá đất ở điều chỉnh, bổ sung]]*0.7,0)</f>
        <v>#REF!</v>
      </c>
      <c r="J602" s="12" t="e">
        <f>[3]!Table3235[[#This Row],[Giá đất ở điều chỉnh, bổ sung]]/[3]!Table3235[[#This Row],[Mức giá theo Quyết định 46/2019/ QĐ-UBND]]</f>
        <v>#REF!</v>
      </c>
      <c r="K602" s="21"/>
      <c r="L602" s="23" t="e">
        <f>[3]!Table3235[[#This Row],[Giá đất ở điều chỉnh, bổ sung]]/[3]!Table3235[[#This Row],[Mức giá theo Quyết định 46/2019/ QĐ-UBND]]</f>
        <v>#REF!</v>
      </c>
      <c r="M602" s="24" t="s">
        <v>5390</v>
      </c>
      <c r="N602" s="314" t="s">
        <v>5390</v>
      </c>
      <c r="R602" s="315"/>
    </row>
    <row r="603" spans="1:18" s="315" customFormat="1" ht="31" x14ac:dyDescent="0.35">
      <c r="A603" s="16">
        <v>2</v>
      </c>
      <c r="B603" s="16">
        <v>2</v>
      </c>
      <c r="C603" s="17" t="s">
        <v>860</v>
      </c>
      <c r="D603" s="18">
        <v>1800</v>
      </c>
      <c r="E603" s="11" t="e">
        <f>[3]!Table3235[[#This Row],[Mức giá theo Quyết định 46/2019/ QĐ-UBND]]*1.1</f>
        <v>#REF!</v>
      </c>
      <c r="F603" s="11" t="e">
        <f>[3]!Table3235[[#This Row],[Mức giá theo Quyết định 46/2019/ QĐ-UBND]]*1.3</f>
        <v>#REF!</v>
      </c>
      <c r="G603" s="19">
        <v>7200</v>
      </c>
      <c r="H603" s="20" t="e">
        <f>ROUND([3]!Table3235[[#This Row],[Mức giá theo Quyết định 46/2019/ QĐ-UBND]]*1.3,-2)</f>
        <v>#REF!</v>
      </c>
      <c r="I603" s="20" t="e">
        <f>ROUND([3]!Table3235[[#This Row],[Giá đất ở điều chỉnh, bổ sung]]*0.7,0)</f>
        <v>#REF!</v>
      </c>
      <c r="J603" s="12" t="e">
        <f>[3]!Table3235[[#This Row],[Giá đất ở điều chỉnh, bổ sung]]/[3]!Table3235[[#This Row],[Mức giá theo Quyết định 46/2019/ QĐ-UBND]]</f>
        <v>#REF!</v>
      </c>
      <c r="K603" s="21"/>
      <c r="L603" s="23" t="e">
        <f>[3]!Table3235[[#This Row],[Giá đất ở điều chỉnh, bổ sung]]/[3]!Table3235[[#This Row],[Mức giá theo Quyết định 46/2019/ QĐ-UBND]]</f>
        <v>#REF!</v>
      </c>
      <c r="M603" s="24"/>
      <c r="N603" s="314"/>
    </row>
    <row r="604" spans="1:18" s="251" customFormat="1" ht="45" x14ac:dyDescent="0.35">
      <c r="A604" s="8" t="s">
        <v>861</v>
      </c>
      <c r="B604" s="8" t="s">
        <v>861</v>
      </c>
      <c r="C604" s="9" t="s">
        <v>862</v>
      </c>
      <c r="D604" s="10"/>
      <c r="E604" s="11" t="e">
        <f>[3]!Table3235[[#This Row],[Mức giá theo Quyết định 46/2019/ QĐ-UBND]]*1.1</f>
        <v>#REF!</v>
      </c>
      <c r="F604" s="11"/>
      <c r="G604" s="19"/>
      <c r="H604" s="20"/>
      <c r="I604" s="20"/>
      <c r="J604" s="12"/>
      <c r="K604" s="21"/>
      <c r="L604" s="23"/>
      <c r="M604" s="24" t="s">
        <v>863</v>
      </c>
      <c r="N604" s="314" t="s">
        <v>864</v>
      </c>
      <c r="R604" s="315"/>
    </row>
    <row r="605" spans="1:18" s="251" customFormat="1" ht="31" x14ac:dyDescent="0.35">
      <c r="A605" s="16">
        <v>1</v>
      </c>
      <c r="B605" s="16">
        <v>1</v>
      </c>
      <c r="C605" s="17" t="s">
        <v>865</v>
      </c>
      <c r="D605" s="18">
        <v>5000</v>
      </c>
      <c r="E605" s="11" t="e">
        <f>[3]!Table3235[[#This Row],[Mức giá theo Quyết định 46/2019/ QĐ-UBND]]*1.1</f>
        <v>#REF!</v>
      </c>
      <c r="F605" s="11" t="e">
        <f>[3]!Table3235[[#This Row],[Mức giá theo Quyết định 46/2019/ QĐ-UBND]]*1.3</f>
        <v>#REF!</v>
      </c>
      <c r="G605" s="19">
        <v>20000</v>
      </c>
      <c r="H605" s="20" t="e">
        <f>ROUND([3]!Table3235[[#This Row],[Mức giá theo Quyết định 46/2019/ QĐ-UBND]]*1.3,-2)</f>
        <v>#REF!</v>
      </c>
      <c r="I605" s="20" t="e">
        <f>ROUND([3]!Table3235[[#This Row],[Giá đất ở điều chỉnh, bổ sung]]*0.7,0)</f>
        <v>#REF!</v>
      </c>
      <c r="J605" s="12" t="e">
        <f>[3]!Table3235[[#This Row],[Giá đất ở điều chỉnh, bổ sung]]/[3]!Table3235[[#This Row],[Mức giá theo Quyết định 46/2019/ QĐ-UBND]]</f>
        <v>#REF!</v>
      </c>
      <c r="K605" s="21"/>
      <c r="L605" s="23" t="e">
        <f>[3]!Table3235[[#This Row],[Giá đất ở điều chỉnh, bổ sung]]/[3]!Table3235[[#This Row],[Mức giá theo Quyết định 46/2019/ QĐ-UBND]]</f>
        <v>#REF!</v>
      </c>
      <c r="M605" s="24"/>
      <c r="N605" s="314"/>
      <c r="R605" s="315"/>
    </row>
    <row r="606" spans="1:18" s="251" customFormat="1" ht="31" x14ac:dyDescent="0.35">
      <c r="A606" s="16">
        <v>2</v>
      </c>
      <c r="B606" s="16">
        <v>2</v>
      </c>
      <c r="C606" s="17" t="s">
        <v>866</v>
      </c>
      <c r="D606" s="18">
        <v>3999.9999999999995</v>
      </c>
      <c r="E606" s="11" t="e">
        <f>[3]!Table3235[[#This Row],[Mức giá theo Quyết định 46/2019/ QĐ-UBND]]*1.1</f>
        <v>#REF!</v>
      </c>
      <c r="F606" s="11" t="e">
        <f>[3]!Table3235[[#This Row],[Mức giá theo Quyết định 46/2019/ QĐ-UBND]]*1.3</f>
        <v>#REF!</v>
      </c>
      <c r="G606" s="19">
        <v>16000</v>
      </c>
      <c r="H606" s="20" t="e">
        <f>ROUND([3]!Table3235[[#This Row],[Mức giá theo Quyết định 46/2019/ QĐ-UBND]]*1.3,-2)</f>
        <v>#REF!</v>
      </c>
      <c r="I606" s="20" t="e">
        <f>ROUND([3]!Table3235[[#This Row],[Giá đất ở điều chỉnh, bổ sung]]*0.7,0)</f>
        <v>#REF!</v>
      </c>
      <c r="J606" s="12" t="e">
        <f>[3]!Table3235[[#This Row],[Giá đất ở điều chỉnh, bổ sung]]/[3]!Table3235[[#This Row],[Mức giá theo Quyết định 46/2019/ QĐ-UBND]]</f>
        <v>#REF!</v>
      </c>
      <c r="K606" s="21"/>
      <c r="L606" s="23" t="e">
        <f>[3]!Table3235[[#This Row],[Giá đất ở điều chỉnh, bổ sung]]/[3]!Table3235[[#This Row],[Mức giá theo Quyết định 46/2019/ QĐ-UBND]]</f>
        <v>#REF!</v>
      </c>
      <c r="M606" s="24"/>
      <c r="N606" s="314"/>
      <c r="R606" s="315"/>
    </row>
    <row r="607" spans="1:18" s="251" customFormat="1" ht="31" x14ac:dyDescent="0.35">
      <c r="A607" s="16">
        <v>3</v>
      </c>
      <c r="B607" s="16">
        <v>3</v>
      </c>
      <c r="C607" s="17" t="s">
        <v>867</v>
      </c>
      <c r="D607" s="18">
        <v>3500</v>
      </c>
      <c r="E607" s="11" t="e">
        <f>[3]!Table3235[[#This Row],[Mức giá theo Quyết định 46/2019/ QĐ-UBND]]*1.1</f>
        <v>#REF!</v>
      </c>
      <c r="F607" s="11" t="e">
        <f>[3]!Table3235[[#This Row],[Mức giá theo Quyết định 46/2019/ QĐ-UBND]]*1.3</f>
        <v>#REF!</v>
      </c>
      <c r="G607" s="19">
        <v>14000</v>
      </c>
      <c r="H607" s="20" t="e">
        <f>ROUND([3]!Table3235[[#This Row],[Mức giá theo Quyết định 46/2019/ QĐ-UBND]]*1.3,-2)</f>
        <v>#REF!</v>
      </c>
      <c r="I607" s="20" t="e">
        <f>ROUND([3]!Table3235[[#This Row],[Giá đất ở điều chỉnh, bổ sung]]*0.7,0)</f>
        <v>#REF!</v>
      </c>
      <c r="J607" s="12" t="e">
        <f>[3]!Table3235[[#This Row],[Giá đất ở điều chỉnh, bổ sung]]/[3]!Table3235[[#This Row],[Mức giá theo Quyết định 46/2019/ QĐ-UBND]]</f>
        <v>#REF!</v>
      </c>
      <c r="K607" s="21"/>
      <c r="L607" s="23" t="e">
        <f>[3]!Table3235[[#This Row],[Giá đất ở điều chỉnh, bổ sung]]/[3]!Table3235[[#This Row],[Mức giá theo Quyết định 46/2019/ QĐ-UBND]]</f>
        <v>#REF!</v>
      </c>
      <c r="M607" s="24"/>
      <c r="N607" s="314"/>
      <c r="R607" s="315"/>
    </row>
    <row r="608" spans="1:18" s="251" customFormat="1" ht="31" x14ac:dyDescent="0.35">
      <c r="A608" s="16">
        <v>4</v>
      </c>
      <c r="B608" s="16">
        <v>4</v>
      </c>
      <c r="C608" s="17" t="s">
        <v>868</v>
      </c>
      <c r="D608" s="18">
        <v>3000</v>
      </c>
      <c r="E608" s="11" t="e">
        <f>[3]!Table3235[[#This Row],[Mức giá theo Quyết định 46/2019/ QĐ-UBND]]*1.1</f>
        <v>#REF!</v>
      </c>
      <c r="F608" s="11" t="e">
        <f>[3]!Table3235[[#This Row],[Mức giá theo Quyết định 46/2019/ QĐ-UBND]]*1.3</f>
        <v>#REF!</v>
      </c>
      <c r="G608" s="19">
        <v>12000</v>
      </c>
      <c r="H608" s="20" t="e">
        <f>ROUND([3]!Table3235[[#This Row],[Mức giá theo Quyết định 46/2019/ QĐ-UBND]]*1.3,-2)</f>
        <v>#REF!</v>
      </c>
      <c r="I608" s="20" t="e">
        <f>ROUND([3]!Table3235[[#This Row],[Giá đất ở điều chỉnh, bổ sung]]*0.7,0)</f>
        <v>#REF!</v>
      </c>
      <c r="J608" s="12" t="e">
        <f>[3]!Table3235[[#This Row],[Giá đất ở điều chỉnh, bổ sung]]/[3]!Table3235[[#This Row],[Mức giá theo Quyết định 46/2019/ QĐ-UBND]]</f>
        <v>#REF!</v>
      </c>
      <c r="K608" s="21"/>
      <c r="L608" s="23" t="e">
        <f>[3]!Table3235[[#This Row],[Giá đất ở điều chỉnh, bổ sung]]/[3]!Table3235[[#This Row],[Mức giá theo Quyết định 46/2019/ QĐ-UBND]]</f>
        <v>#REF!</v>
      </c>
      <c r="M608" s="24" t="s">
        <v>863</v>
      </c>
      <c r="N608" s="314" t="s">
        <v>864</v>
      </c>
      <c r="R608" s="315"/>
    </row>
    <row r="609" spans="1:18" s="251" customFormat="1" x14ac:dyDescent="0.35">
      <c r="A609" s="16"/>
      <c r="B609" s="16"/>
      <c r="C609" s="9" t="s">
        <v>16</v>
      </c>
      <c r="D609" s="10"/>
      <c r="E609" s="11" t="e">
        <f>[3]!Table3235[[#This Row],[Mức giá theo Quyết định 46/2019/ QĐ-UBND]]*1.1</f>
        <v>#REF!</v>
      </c>
      <c r="F609" s="11"/>
      <c r="G609" s="19"/>
      <c r="H609" s="20"/>
      <c r="I609" s="20"/>
      <c r="J609" s="12"/>
      <c r="K609" s="21"/>
      <c r="L609" s="23"/>
      <c r="M609" s="24"/>
      <c r="N609" s="314"/>
      <c r="R609" s="315"/>
    </row>
    <row r="610" spans="1:18" s="251" customFormat="1" ht="31" x14ac:dyDescent="0.35">
      <c r="A610" s="16">
        <v>1</v>
      </c>
      <c r="B610" s="16">
        <v>1</v>
      </c>
      <c r="C610" s="17" t="s">
        <v>869</v>
      </c>
      <c r="D610" s="18">
        <v>3500</v>
      </c>
      <c r="E610" s="11" t="e">
        <f>[3]!Table3235[[#This Row],[Mức giá theo Quyết định 46/2019/ QĐ-UBND]]*1.1</f>
        <v>#REF!</v>
      </c>
      <c r="F610" s="11" t="e">
        <f>[3]!Table3235[[#This Row],[Mức giá theo Quyết định 46/2019/ QĐ-UBND]]*1.3</f>
        <v>#REF!</v>
      </c>
      <c r="G610" s="19">
        <v>14000</v>
      </c>
      <c r="H610" s="20" t="e">
        <f>ROUND([3]!Table3235[[#This Row],[Mức giá theo Quyết định 46/2019/ QĐ-UBND]]*1.35,-2)</f>
        <v>#REF!</v>
      </c>
      <c r="I610" s="20" t="e">
        <f>ROUND([3]!Table3235[[#This Row],[Giá đất ở điều chỉnh, bổ sung]]*0.7,0)</f>
        <v>#REF!</v>
      </c>
      <c r="J610" s="12" t="e">
        <f>[3]!Table3235[[#This Row],[Giá đất ở điều chỉnh, bổ sung]]/[3]!Table3235[[#This Row],[Mức giá theo Quyết định 46/2019/ QĐ-UBND]]</f>
        <v>#REF!</v>
      </c>
      <c r="K610" s="31" t="s">
        <v>91</v>
      </c>
      <c r="L610" s="32" t="e">
        <f>[3]!Table3235[[#This Row],[Giá đất ở điều chỉnh, bổ sung]]/[3]!Table3235[[#This Row],[Mức giá theo Quyết định 46/2019/ QĐ-UBND]]</f>
        <v>#REF!</v>
      </c>
      <c r="M610" s="24"/>
      <c r="N610" s="314"/>
      <c r="R610" s="315"/>
    </row>
    <row r="611" spans="1:18" s="251" customFormat="1" x14ac:dyDescent="0.35">
      <c r="A611" s="16">
        <v>2</v>
      </c>
      <c r="B611" s="16">
        <v>2</v>
      </c>
      <c r="C611" s="17" t="s">
        <v>870</v>
      </c>
      <c r="D611" s="18">
        <v>2800</v>
      </c>
      <c r="E611" s="11" t="e">
        <f>[3]!Table3235[[#This Row],[Mức giá theo Quyết định 46/2019/ QĐ-UBND]]*1.1</f>
        <v>#REF!</v>
      </c>
      <c r="F611" s="11" t="e">
        <f>[3]!Table3235[[#This Row],[Mức giá theo Quyết định 46/2019/ QĐ-UBND]]*1.3</f>
        <v>#REF!</v>
      </c>
      <c r="G611" s="19">
        <v>11200</v>
      </c>
      <c r="H611" s="20" t="e">
        <f>ROUND([3]!Table3235[[#This Row],[Mức giá theo Quyết định 46/2019/ QĐ-UBND]]*1.3,-2)</f>
        <v>#REF!</v>
      </c>
      <c r="I611" s="20" t="e">
        <f>ROUND([3]!Table3235[[#This Row],[Giá đất ở điều chỉnh, bổ sung]]*0.7,0)</f>
        <v>#REF!</v>
      </c>
      <c r="J611" s="12" t="e">
        <f>[3]!Table3235[[#This Row],[Giá đất ở điều chỉnh, bổ sung]]/[3]!Table3235[[#This Row],[Mức giá theo Quyết định 46/2019/ QĐ-UBND]]</f>
        <v>#REF!</v>
      </c>
      <c r="K611" s="21"/>
      <c r="L611" s="23" t="e">
        <f>[3]!Table3235[[#This Row],[Giá đất ở điều chỉnh, bổ sung]]/[3]!Table3235[[#This Row],[Mức giá theo Quyết định 46/2019/ QĐ-UBND]]</f>
        <v>#REF!</v>
      </c>
      <c r="M611" s="24"/>
      <c r="N611" s="314"/>
      <c r="R611" s="315"/>
    </row>
    <row r="612" spans="1:18" s="251" customFormat="1" ht="31" x14ac:dyDescent="0.35">
      <c r="A612" s="16">
        <v>3</v>
      </c>
      <c r="B612" s="16">
        <v>3</v>
      </c>
      <c r="C612" s="17" t="s">
        <v>871</v>
      </c>
      <c r="D612" s="18">
        <v>2500</v>
      </c>
      <c r="E612" s="11" t="e">
        <f>[3]!Table3235[[#This Row],[Mức giá theo Quyết định 46/2019/ QĐ-UBND]]*1.1</f>
        <v>#REF!</v>
      </c>
      <c r="F612" s="11" t="e">
        <f>[3]!Table3235[[#This Row],[Mức giá theo Quyết định 46/2019/ QĐ-UBND]]*1.3</f>
        <v>#REF!</v>
      </c>
      <c r="G612" s="19">
        <v>10000</v>
      </c>
      <c r="H612" s="20" t="e">
        <f>ROUND([3]!Table3235[[#This Row],[Mức giá theo Quyết định 46/2019/ QĐ-UBND]]*1.3,-2)</f>
        <v>#REF!</v>
      </c>
      <c r="I612" s="20" t="e">
        <f>ROUND([3]!Table3235[[#This Row],[Giá đất ở điều chỉnh, bổ sung]]*0.7,0)</f>
        <v>#REF!</v>
      </c>
      <c r="J612" s="12" t="e">
        <f>[3]!Table3235[[#This Row],[Giá đất ở điều chỉnh, bổ sung]]/[3]!Table3235[[#This Row],[Mức giá theo Quyết định 46/2019/ QĐ-UBND]]</f>
        <v>#REF!</v>
      </c>
      <c r="K612" s="21"/>
      <c r="L612" s="23" t="e">
        <f>[3]!Table3235[[#This Row],[Giá đất ở điều chỉnh, bổ sung]]/[3]!Table3235[[#This Row],[Mức giá theo Quyết định 46/2019/ QĐ-UBND]]</f>
        <v>#REF!</v>
      </c>
      <c r="M612" s="24"/>
      <c r="N612" s="314"/>
      <c r="R612" s="315"/>
    </row>
    <row r="613" spans="1:18" s="251" customFormat="1" x14ac:dyDescent="0.35">
      <c r="A613" s="16">
        <v>4</v>
      </c>
      <c r="B613" s="16">
        <v>4</v>
      </c>
      <c r="C613" s="17" t="s">
        <v>872</v>
      </c>
      <c r="D613" s="18">
        <v>2500</v>
      </c>
      <c r="E613" s="11" t="e">
        <f>[3]!Table3235[[#This Row],[Mức giá theo Quyết định 46/2019/ QĐ-UBND]]*1.1</f>
        <v>#REF!</v>
      </c>
      <c r="F613" s="11" t="e">
        <f>[3]!Table3235[[#This Row],[Mức giá theo Quyết định 46/2019/ QĐ-UBND]]*1.3</f>
        <v>#REF!</v>
      </c>
      <c r="G613" s="19">
        <v>10000</v>
      </c>
      <c r="H613" s="20" t="e">
        <f>ROUND([3]!Table3235[[#This Row],[Mức giá theo Quyết định 46/2019/ QĐ-UBND]]*1.3,-2)</f>
        <v>#REF!</v>
      </c>
      <c r="I613" s="20" t="e">
        <f>ROUND([3]!Table3235[[#This Row],[Giá đất ở điều chỉnh, bổ sung]]*0.7,0)</f>
        <v>#REF!</v>
      </c>
      <c r="J613" s="12" t="e">
        <f>[3]!Table3235[[#This Row],[Giá đất ở điều chỉnh, bổ sung]]/[3]!Table3235[[#This Row],[Mức giá theo Quyết định 46/2019/ QĐ-UBND]]</f>
        <v>#REF!</v>
      </c>
      <c r="K613" s="21"/>
      <c r="L613" s="23" t="e">
        <f>[3]!Table3235[[#This Row],[Giá đất ở điều chỉnh, bổ sung]]/[3]!Table3235[[#This Row],[Mức giá theo Quyết định 46/2019/ QĐ-UBND]]</f>
        <v>#REF!</v>
      </c>
      <c r="M613" s="24"/>
      <c r="N613" s="314"/>
      <c r="R613" s="315"/>
    </row>
    <row r="614" spans="1:18" s="315" customFormat="1" ht="31" x14ac:dyDescent="0.35">
      <c r="A614" s="16">
        <v>5</v>
      </c>
      <c r="B614" s="16">
        <v>5</v>
      </c>
      <c r="C614" s="17" t="s">
        <v>873</v>
      </c>
      <c r="D614" s="18">
        <v>3000</v>
      </c>
      <c r="E614" s="11" t="e">
        <f>[3]!Table3235[[#This Row],[Mức giá theo Quyết định 46/2019/ QĐ-UBND]]*1.1</f>
        <v>#REF!</v>
      </c>
      <c r="F614" s="11" t="e">
        <f>[3]!Table3235[[#This Row],[Mức giá theo Quyết định 46/2019/ QĐ-UBND]]*1.3</f>
        <v>#REF!</v>
      </c>
      <c r="G614" s="19">
        <v>12000</v>
      </c>
      <c r="H614" s="20" t="e">
        <f>ROUND([3]!Table3235[[#This Row],[Mức giá theo Quyết định 46/2019/ QĐ-UBND]]*1.3,-2)</f>
        <v>#REF!</v>
      </c>
      <c r="I614" s="20" t="e">
        <f>ROUND([3]!Table3235[[#This Row],[Giá đất ở điều chỉnh, bổ sung]]*0.7,0)</f>
        <v>#REF!</v>
      </c>
      <c r="J614" s="12" t="e">
        <f>[3]!Table3235[[#This Row],[Giá đất ở điều chỉnh, bổ sung]]/[3]!Table3235[[#This Row],[Mức giá theo Quyết định 46/2019/ QĐ-UBND]]</f>
        <v>#REF!</v>
      </c>
      <c r="K614" s="21"/>
      <c r="L614" s="23" t="e">
        <f>[3]!Table3235[[#This Row],[Giá đất ở điều chỉnh, bổ sung]]/[3]!Table3235[[#This Row],[Mức giá theo Quyết định 46/2019/ QĐ-UBND]]</f>
        <v>#REF!</v>
      </c>
      <c r="M614" s="24"/>
      <c r="N614" s="314"/>
    </row>
    <row r="615" spans="1:18" s="251" customFormat="1" ht="30" x14ac:dyDescent="0.35">
      <c r="A615" s="8" t="s">
        <v>874</v>
      </c>
      <c r="B615" s="8" t="s">
        <v>874</v>
      </c>
      <c r="C615" s="9" t="s">
        <v>875</v>
      </c>
      <c r="D615" s="10"/>
      <c r="E615" s="11" t="e">
        <f>[3]!Table3235[[#This Row],[Mức giá theo Quyết định 46/2019/ QĐ-UBND]]*1.1</f>
        <v>#REF!</v>
      </c>
      <c r="F615" s="11"/>
      <c r="G615" s="19"/>
      <c r="H615" s="20"/>
      <c r="I615" s="20"/>
      <c r="J615" s="12"/>
      <c r="K615" s="21"/>
      <c r="L615" s="23"/>
      <c r="M615" s="26"/>
      <c r="N615" s="316"/>
      <c r="R615" s="315"/>
    </row>
    <row r="616" spans="1:18" s="251" customFormat="1" ht="46.5" x14ac:dyDescent="0.35">
      <c r="A616" s="16">
        <v>1</v>
      </c>
      <c r="B616" s="16">
        <v>1</v>
      </c>
      <c r="C616" s="17" t="s">
        <v>876</v>
      </c>
      <c r="D616" s="18">
        <v>6500</v>
      </c>
      <c r="E616" s="11" t="e">
        <f>[3]!Table3235[[#This Row],[Mức giá theo Quyết định 46/2019/ QĐ-UBND]]*1.1</f>
        <v>#REF!</v>
      </c>
      <c r="F616" s="11" t="e">
        <f>[3]!Table3235[[#This Row],[Mức giá theo Quyết định 46/2019/ QĐ-UBND]]*1.3</f>
        <v>#REF!</v>
      </c>
      <c r="G616" s="19">
        <v>19500</v>
      </c>
      <c r="H616" s="20" t="e">
        <f>ROUND([3]!Table3235[[#This Row],[Mức giá theo Quyết định 46/2019/ QĐ-UBND]]*1.3,-2)</f>
        <v>#REF!</v>
      </c>
      <c r="I616" s="20" t="e">
        <f>ROUND([3]!Table3235[[#This Row],[Giá đất ở điều chỉnh, bổ sung]]*0.7,0)</f>
        <v>#REF!</v>
      </c>
      <c r="J616" s="12" t="e">
        <f>[3]!Table3235[[#This Row],[Giá đất ở điều chỉnh, bổ sung]]/[3]!Table3235[[#This Row],[Mức giá theo Quyết định 46/2019/ QĐ-UBND]]</f>
        <v>#REF!</v>
      </c>
      <c r="K616" s="21"/>
      <c r="L616" s="23" t="e">
        <f>[3]!Table3235[[#This Row],[Giá đất ở điều chỉnh, bổ sung]]/[3]!Table3235[[#This Row],[Mức giá theo Quyết định 46/2019/ QĐ-UBND]]</f>
        <v>#REF!</v>
      </c>
      <c r="M616" s="24"/>
      <c r="N616" s="314"/>
      <c r="R616" s="315"/>
    </row>
    <row r="617" spans="1:18" s="251" customFormat="1" ht="31" x14ac:dyDescent="0.35">
      <c r="A617" s="16">
        <v>2</v>
      </c>
      <c r="B617" s="16">
        <v>2</v>
      </c>
      <c r="C617" s="17" t="s">
        <v>877</v>
      </c>
      <c r="D617" s="18">
        <v>3500</v>
      </c>
      <c r="E617" s="11" t="e">
        <f>[3]!Table3235[[#This Row],[Mức giá theo Quyết định 46/2019/ QĐ-UBND]]*1.1</f>
        <v>#REF!</v>
      </c>
      <c r="F617" s="11" t="e">
        <f>[3]!Table3235[[#This Row],[Mức giá theo Quyết định 46/2019/ QĐ-UBND]]*1.3</f>
        <v>#REF!</v>
      </c>
      <c r="G617" s="19">
        <v>10500</v>
      </c>
      <c r="H617" s="20" t="e">
        <f>ROUND([3]!Table3235[[#This Row],[Mức giá theo Quyết định 46/2019/ QĐ-UBND]]*1.3,-2)</f>
        <v>#REF!</v>
      </c>
      <c r="I617" s="20" t="e">
        <f>ROUND([3]!Table3235[[#This Row],[Giá đất ở điều chỉnh, bổ sung]]*0.7,0)</f>
        <v>#REF!</v>
      </c>
      <c r="J617" s="12" t="e">
        <f>[3]!Table3235[[#This Row],[Giá đất ở điều chỉnh, bổ sung]]/[3]!Table3235[[#This Row],[Mức giá theo Quyết định 46/2019/ QĐ-UBND]]</f>
        <v>#REF!</v>
      </c>
      <c r="K617" s="21"/>
      <c r="L617" s="23" t="e">
        <f>[3]!Table3235[[#This Row],[Giá đất ở điều chỉnh, bổ sung]]/[3]!Table3235[[#This Row],[Mức giá theo Quyết định 46/2019/ QĐ-UBND]]</f>
        <v>#REF!</v>
      </c>
      <c r="M617" s="24"/>
      <c r="N617" s="314"/>
      <c r="R617" s="315"/>
    </row>
    <row r="618" spans="1:18" s="251" customFormat="1" x14ac:dyDescent="0.35">
      <c r="A618" s="16">
        <v>3</v>
      </c>
      <c r="B618" s="16">
        <v>3</v>
      </c>
      <c r="C618" s="17" t="s">
        <v>878</v>
      </c>
      <c r="D618" s="18">
        <v>2800</v>
      </c>
      <c r="E618" s="11" t="e">
        <f>[3]!Table3235[[#This Row],[Mức giá theo Quyết định 46/2019/ QĐ-UBND]]*1.1</f>
        <v>#REF!</v>
      </c>
      <c r="F618" s="11" t="e">
        <f>[3]!Table3235[[#This Row],[Mức giá theo Quyết định 46/2019/ QĐ-UBND]]*1.3</f>
        <v>#REF!</v>
      </c>
      <c r="G618" s="19">
        <v>8400</v>
      </c>
      <c r="H618" s="20" t="e">
        <f>ROUND([3]!Table3235[[#This Row],[Mức giá theo Quyết định 46/2019/ QĐ-UBND]]*1.3,-2)</f>
        <v>#REF!</v>
      </c>
      <c r="I618" s="20" t="e">
        <f>ROUND([3]!Table3235[[#This Row],[Giá đất ở điều chỉnh, bổ sung]]*0.7,0)</f>
        <v>#REF!</v>
      </c>
      <c r="J618" s="12" t="e">
        <f>[3]!Table3235[[#This Row],[Giá đất ở điều chỉnh, bổ sung]]/[3]!Table3235[[#This Row],[Mức giá theo Quyết định 46/2019/ QĐ-UBND]]</f>
        <v>#REF!</v>
      </c>
      <c r="K618" s="21"/>
      <c r="L618" s="23" t="e">
        <f>[3]!Table3235[[#This Row],[Giá đất ở điều chỉnh, bổ sung]]/[3]!Table3235[[#This Row],[Mức giá theo Quyết định 46/2019/ QĐ-UBND]]</f>
        <v>#REF!</v>
      </c>
      <c r="M618" s="24"/>
      <c r="N618" s="314"/>
      <c r="R618" s="315"/>
    </row>
    <row r="619" spans="1:18" s="251" customFormat="1" x14ac:dyDescent="0.35">
      <c r="A619" s="16">
        <v>4</v>
      </c>
      <c r="B619" s="16">
        <v>4</v>
      </c>
      <c r="C619" s="17" t="s">
        <v>879</v>
      </c>
      <c r="D619" s="18">
        <v>3999.9999999999995</v>
      </c>
      <c r="E619" s="11" t="e">
        <f>[3]!Table3235[[#This Row],[Mức giá theo Quyết định 46/2019/ QĐ-UBND]]*1.1</f>
        <v>#REF!</v>
      </c>
      <c r="F619" s="11" t="e">
        <f>[3]!Table3235[[#This Row],[Mức giá theo Quyết định 46/2019/ QĐ-UBND]]*1.3</f>
        <v>#REF!</v>
      </c>
      <c r="G619" s="19">
        <v>12000</v>
      </c>
      <c r="H619" s="20" t="e">
        <f>ROUND([3]!Table3235[[#This Row],[Mức giá theo Quyết định 46/2019/ QĐ-UBND]]*1.3,-2)</f>
        <v>#REF!</v>
      </c>
      <c r="I619" s="20" t="e">
        <f>ROUND([3]!Table3235[[#This Row],[Giá đất ở điều chỉnh, bổ sung]]*0.7,0)</f>
        <v>#REF!</v>
      </c>
      <c r="J619" s="12" t="e">
        <f>[3]!Table3235[[#This Row],[Giá đất ở điều chỉnh, bổ sung]]/[3]!Table3235[[#This Row],[Mức giá theo Quyết định 46/2019/ QĐ-UBND]]</f>
        <v>#REF!</v>
      </c>
      <c r="K619" s="21"/>
      <c r="L619" s="23" t="e">
        <f>[3]!Table3235[[#This Row],[Giá đất ở điều chỉnh, bổ sung]]/[3]!Table3235[[#This Row],[Mức giá theo Quyết định 46/2019/ QĐ-UBND]]</f>
        <v>#REF!</v>
      </c>
      <c r="M619" s="24"/>
      <c r="N619" s="314"/>
      <c r="R619" s="315"/>
    </row>
    <row r="620" spans="1:18" s="251" customFormat="1" x14ac:dyDescent="0.35">
      <c r="A620" s="16">
        <v>5</v>
      </c>
      <c r="B620" s="16">
        <v>5</v>
      </c>
      <c r="C620" s="17" t="s">
        <v>880</v>
      </c>
      <c r="D620" s="18">
        <v>5000</v>
      </c>
      <c r="E620" s="11" t="e">
        <f>[3]!Table3235[[#This Row],[Mức giá theo Quyết định 46/2019/ QĐ-UBND]]*1.1</f>
        <v>#REF!</v>
      </c>
      <c r="F620" s="11" t="e">
        <f>[3]!Table3235[[#This Row],[Mức giá theo Quyết định 46/2019/ QĐ-UBND]]*1.3</f>
        <v>#REF!</v>
      </c>
      <c r="G620" s="19">
        <v>15000</v>
      </c>
      <c r="H620" s="20" t="e">
        <f>ROUND([3]!Table3235[[#This Row],[Mức giá theo Quyết định 46/2019/ QĐ-UBND]]*1.3,-2)</f>
        <v>#REF!</v>
      </c>
      <c r="I620" s="20" t="e">
        <f>ROUND([3]!Table3235[[#This Row],[Giá đất ở điều chỉnh, bổ sung]]*0.7,0)</f>
        <v>#REF!</v>
      </c>
      <c r="J620" s="12" t="e">
        <f>[3]!Table3235[[#This Row],[Giá đất ở điều chỉnh, bổ sung]]/[3]!Table3235[[#This Row],[Mức giá theo Quyết định 46/2019/ QĐ-UBND]]</f>
        <v>#REF!</v>
      </c>
      <c r="K620" s="21"/>
      <c r="L620" s="23" t="e">
        <f>[3]!Table3235[[#This Row],[Giá đất ở điều chỉnh, bổ sung]]/[3]!Table3235[[#This Row],[Mức giá theo Quyết định 46/2019/ QĐ-UBND]]</f>
        <v>#REF!</v>
      </c>
      <c r="M620" s="24"/>
      <c r="N620" s="314"/>
      <c r="R620" s="315"/>
    </row>
    <row r="621" spans="1:18" s="251" customFormat="1" x14ac:dyDescent="0.35">
      <c r="A621" s="16"/>
      <c r="B621" s="16"/>
      <c r="C621" s="9" t="s">
        <v>16</v>
      </c>
      <c r="D621" s="10"/>
      <c r="E621" s="11" t="e">
        <f>[3]!Table3235[[#This Row],[Mức giá theo Quyết định 46/2019/ QĐ-UBND]]*1.1</f>
        <v>#REF!</v>
      </c>
      <c r="F621" s="11"/>
      <c r="G621" s="19"/>
      <c r="H621" s="20"/>
      <c r="I621" s="20"/>
      <c r="J621" s="12"/>
      <c r="K621" s="21"/>
      <c r="L621" s="23"/>
      <c r="M621" s="24"/>
      <c r="N621" s="314"/>
      <c r="R621" s="315"/>
    </row>
    <row r="622" spans="1:18" s="251" customFormat="1" ht="31" x14ac:dyDescent="0.35">
      <c r="A622" s="16">
        <v>1</v>
      </c>
      <c r="B622" s="16">
        <v>1</v>
      </c>
      <c r="C622" s="17" t="s">
        <v>881</v>
      </c>
      <c r="D622" s="18">
        <v>2500</v>
      </c>
      <c r="E622" s="11" t="e">
        <f>[3]!Table3235[[#This Row],[Mức giá theo Quyết định 46/2019/ QĐ-UBND]]*1.1</f>
        <v>#REF!</v>
      </c>
      <c r="F622" s="11" t="e">
        <f>[3]!Table3235[[#This Row],[Mức giá theo Quyết định 46/2019/ QĐ-UBND]]*1.3</f>
        <v>#REF!</v>
      </c>
      <c r="G622" s="19">
        <v>7500</v>
      </c>
      <c r="H622" s="20" t="e">
        <f>ROUND([3]!Table3235[[#This Row],[Mức giá theo Quyết định 46/2019/ QĐ-UBND]]*1.3,-2)</f>
        <v>#REF!</v>
      </c>
      <c r="I622" s="20" t="e">
        <f>ROUND([3]!Table3235[[#This Row],[Giá đất ở điều chỉnh, bổ sung]]*0.7,0)</f>
        <v>#REF!</v>
      </c>
      <c r="J622" s="12" t="e">
        <f>[3]!Table3235[[#This Row],[Giá đất ở điều chỉnh, bổ sung]]/[3]!Table3235[[#This Row],[Mức giá theo Quyết định 46/2019/ QĐ-UBND]]</f>
        <v>#REF!</v>
      </c>
      <c r="K622" s="21"/>
      <c r="L622" s="23" t="e">
        <f>[3]!Table3235[[#This Row],[Giá đất ở điều chỉnh, bổ sung]]/[3]!Table3235[[#This Row],[Mức giá theo Quyết định 46/2019/ QĐ-UBND]]</f>
        <v>#REF!</v>
      </c>
      <c r="M622" s="24"/>
      <c r="N622" s="314"/>
      <c r="R622" s="315"/>
    </row>
    <row r="623" spans="1:18" s="251" customFormat="1" ht="31" x14ac:dyDescent="0.35">
      <c r="A623" s="16">
        <v>2</v>
      </c>
      <c r="B623" s="16">
        <v>2</v>
      </c>
      <c r="C623" s="17" t="s">
        <v>882</v>
      </c>
      <c r="D623" s="18">
        <v>2500</v>
      </c>
      <c r="E623" s="11" t="e">
        <f>[3]!Table3235[[#This Row],[Mức giá theo Quyết định 46/2019/ QĐ-UBND]]*1.1</f>
        <v>#REF!</v>
      </c>
      <c r="F623" s="11" t="e">
        <f>[3]!Table3235[[#This Row],[Mức giá theo Quyết định 46/2019/ QĐ-UBND]]*1.3</f>
        <v>#REF!</v>
      </c>
      <c r="G623" s="19">
        <v>7500</v>
      </c>
      <c r="H623" s="20" t="e">
        <f>ROUND([3]!Table3235[[#This Row],[Mức giá theo Quyết định 46/2019/ QĐ-UBND]]*1.35,-2)</f>
        <v>#REF!</v>
      </c>
      <c r="I623" s="20" t="e">
        <f>ROUND([3]!Table3235[[#This Row],[Giá đất ở điều chỉnh, bổ sung]]*0.7,0)</f>
        <v>#REF!</v>
      </c>
      <c r="J623" s="12" t="e">
        <f>[3]!Table3235[[#This Row],[Giá đất ở điều chỉnh, bổ sung]]/[3]!Table3235[[#This Row],[Mức giá theo Quyết định 46/2019/ QĐ-UBND]]</f>
        <v>#REF!</v>
      </c>
      <c r="K623" s="31" t="s">
        <v>91</v>
      </c>
      <c r="L623" s="32" t="e">
        <f>[3]!Table3235[[#This Row],[Giá đất ở điều chỉnh, bổ sung]]/[3]!Table3235[[#This Row],[Mức giá theo Quyết định 46/2019/ QĐ-UBND]]</f>
        <v>#REF!</v>
      </c>
      <c r="M623" s="24"/>
      <c r="N623" s="314"/>
      <c r="R623" s="315"/>
    </row>
    <row r="624" spans="1:18" s="251" customFormat="1" ht="31" x14ac:dyDescent="0.35">
      <c r="A624" s="16">
        <v>3</v>
      </c>
      <c r="B624" s="16">
        <v>3</v>
      </c>
      <c r="C624" s="17" t="s">
        <v>883</v>
      </c>
      <c r="D624" s="18">
        <v>1999.9999999999998</v>
      </c>
      <c r="E624" s="11" t="e">
        <f>[3]!Table3235[[#This Row],[Mức giá theo Quyết định 46/2019/ QĐ-UBND]]*1.1</f>
        <v>#REF!</v>
      </c>
      <c r="F624" s="11" t="e">
        <f>[3]!Table3235[[#This Row],[Mức giá theo Quyết định 46/2019/ QĐ-UBND]]*1.3</f>
        <v>#REF!</v>
      </c>
      <c r="G624" s="19">
        <v>6000</v>
      </c>
      <c r="H624" s="20" t="e">
        <f>ROUND([3]!Table3235[[#This Row],[Mức giá theo Quyết định 46/2019/ QĐ-UBND]]*1.3,-2)</f>
        <v>#REF!</v>
      </c>
      <c r="I624" s="20" t="e">
        <f>ROUND([3]!Table3235[[#This Row],[Giá đất ở điều chỉnh, bổ sung]]*0.7,0)</f>
        <v>#REF!</v>
      </c>
      <c r="J624" s="12" t="e">
        <f>[3]!Table3235[[#This Row],[Giá đất ở điều chỉnh, bổ sung]]/[3]!Table3235[[#This Row],[Mức giá theo Quyết định 46/2019/ QĐ-UBND]]</f>
        <v>#REF!</v>
      </c>
      <c r="K624" s="21"/>
      <c r="L624" s="23" t="e">
        <f>[3]!Table3235[[#This Row],[Giá đất ở điều chỉnh, bổ sung]]/[3]!Table3235[[#This Row],[Mức giá theo Quyết định 46/2019/ QĐ-UBND]]</f>
        <v>#REF!</v>
      </c>
      <c r="M624" s="24"/>
      <c r="N624" s="314"/>
      <c r="R624" s="315"/>
    </row>
    <row r="625" spans="1:18" x14ac:dyDescent="0.35">
      <c r="A625" s="16">
        <v>4</v>
      </c>
      <c r="B625" s="16">
        <v>4</v>
      </c>
      <c r="C625" s="17" t="s">
        <v>884</v>
      </c>
      <c r="D625" s="18">
        <v>3000</v>
      </c>
      <c r="E625" s="11" t="e">
        <f>[3]!Table3235[[#This Row],[Mức giá theo Quyết định 46/2019/ QĐ-UBND]]*1.1</f>
        <v>#REF!</v>
      </c>
      <c r="F625" s="11" t="e">
        <f>[3]!Table3235[[#This Row],[Mức giá theo Quyết định 46/2019/ QĐ-UBND]]*1.3</f>
        <v>#REF!</v>
      </c>
      <c r="G625" s="19">
        <v>9000</v>
      </c>
      <c r="H625" s="20" t="e">
        <f>ROUND([3]!Table3235[[#This Row],[Mức giá theo Quyết định 46/2019/ QĐ-UBND]]*1.3,-2)</f>
        <v>#REF!</v>
      </c>
      <c r="I625" s="20" t="e">
        <f>ROUND([3]!Table3235[[#This Row],[Giá đất ở điều chỉnh, bổ sung]]*0.7,0)</f>
        <v>#REF!</v>
      </c>
      <c r="J625" s="12" t="e">
        <f>[3]!Table3235[[#This Row],[Giá đất ở điều chỉnh, bổ sung]]/[3]!Table3235[[#This Row],[Mức giá theo Quyết định 46/2019/ QĐ-UBND]]</f>
        <v>#REF!</v>
      </c>
      <c r="K625" s="21"/>
      <c r="L625" s="23" t="e">
        <f>[3]!Table3235[[#This Row],[Giá đất ở điều chỉnh, bổ sung]]/[3]!Table3235[[#This Row],[Mức giá theo Quyết định 46/2019/ QĐ-UBND]]</f>
        <v>#REF!</v>
      </c>
      <c r="M625" s="24"/>
      <c r="N625" s="314"/>
    </row>
    <row r="626" spans="1:18" x14ac:dyDescent="0.35">
      <c r="A626" s="82">
        <v>31</v>
      </c>
      <c r="B626" s="82">
        <v>5</v>
      </c>
      <c r="C626" s="27" t="s">
        <v>885</v>
      </c>
      <c r="D626" s="5"/>
      <c r="E626" s="11" t="e">
        <f>[3]!Table3235[[#This Row],[Mức giá theo Quyết định 46/2019/ QĐ-UBND]]*1.1</f>
        <v>#REF!</v>
      </c>
      <c r="F626" s="11" t="e">
        <f>[3]!Table3235[[#This Row],[Mức giá theo Quyết định 46/2019/ QĐ-UBND]]*1.3</f>
        <v>#REF!</v>
      </c>
      <c r="G626" s="40"/>
      <c r="H626" s="20"/>
      <c r="I626" s="20"/>
      <c r="J626" s="12"/>
      <c r="K626" s="21"/>
      <c r="L626" s="21"/>
      <c r="M626" s="41" t="s">
        <v>146</v>
      </c>
      <c r="N626" s="318" t="s">
        <v>146</v>
      </c>
    </row>
    <row r="627" spans="1:18" x14ac:dyDescent="0.35">
      <c r="A627" s="83"/>
      <c r="B627" s="84" t="s">
        <v>509</v>
      </c>
      <c r="C627" s="27" t="s">
        <v>886</v>
      </c>
      <c r="D627" s="28"/>
      <c r="E627" s="11"/>
      <c r="F627" s="11"/>
      <c r="G627" s="44">
        <v>10000</v>
      </c>
      <c r="H627" s="20">
        <v>3450</v>
      </c>
      <c r="I627" s="20" t="e">
        <f>ROUND([3]!Table3235[[#This Row],[Giá đất ở điều chỉnh, bổ sung]]*0.7,0)</f>
        <v>#REF!</v>
      </c>
      <c r="J627" s="12" t="e">
        <f>[3]!Table3235[[#This Row],[Giá đất ở điều chỉnh, bổ sung]]/[3]!Table3235[[#This Row],[Mức giá theo Quyết định 46/2019/ QĐ-UBND]]</f>
        <v>#REF!</v>
      </c>
      <c r="K627" s="21"/>
      <c r="L627" s="21"/>
      <c r="M627" s="85"/>
      <c r="N627" s="327" t="s">
        <v>887</v>
      </c>
    </row>
    <row r="628" spans="1:18" x14ac:dyDescent="0.35">
      <c r="A628" s="86"/>
      <c r="B628" s="87" t="s">
        <v>511</v>
      </c>
      <c r="C628" s="27" t="s">
        <v>888</v>
      </c>
      <c r="D628" s="28"/>
      <c r="E628" s="11"/>
      <c r="F628" s="11"/>
      <c r="G628" s="44">
        <v>8000</v>
      </c>
      <c r="H628" s="20">
        <v>3000</v>
      </c>
      <c r="I628" s="20" t="e">
        <f>ROUND([3]!Table3235[[#This Row],[Giá đất ở điều chỉnh, bổ sung]]*0.7,0)</f>
        <v>#REF!</v>
      </c>
      <c r="J628" s="12" t="e">
        <f>[3]!Table3235[[#This Row],[Giá đất ở điều chỉnh, bổ sung]]/[3]!Table3235[[#This Row],[Mức giá theo Quyết định 46/2019/ QĐ-UBND]]</f>
        <v>#REF!</v>
      </c>
      <c r="K628" s="21"/>
      <c r="L628" s="21"/>
      <c r="M628" s="85"/>
      <c r="N628" s="327" t="s">
        <v>887</v>
      </c>
    </row>
    <row r="629" spans="1:18" x14ac:dyDescent="0.35">
      <c r="A629" s="39"/>
      <c r="B629" s="39">
        <v>6</v>
      </c>
      <c r="C629" s="27" t="s">
        <v>5410</v>
      </c>
      <c r="D629" s="5"/>
      <c r="E629" s="11" t="e">
        <f>[3]!Table3235[[#This Row],[Mức giá theo Quyết định 46/2019/ QĐ-UBND]]*1.1</f>
        <v>#REF!</v>
      </c>
      <c r="F629" s="11" t="e">
        <f>[3]!Table3235[[#This Row],[Mức giá theo Quyết định 46/2019/ QĐ-UBND]]*1.3</f>
        <v>#REF!</v>
      </c>
      <c r="G629" s="40"/>
      <c r="H629" s="20"/>
      <c r="I629" s="20"/>
      <c r="J629" s="12"/>
      <c r="K629" s="21"/>
      <c r="L629" s="21"/>
      <c r="M629" s="41" t="s">
        <v>146</v>
      </c>
      <c r="N629" s="318" t="s">
        <v>146</v>
      </c>
    </row>
    <row r="630" spans="1:18" x14ac:dyDescent="0.35">
      <c r="A630" s="42"/>
      <c r="B630" s="43" t="s">
        <v>327</v>
      </c>
      <c r="C630" s="27" t="s">
        <v>150</v>
      </c>
      <c r="D630" s="88"/>
      <c r="E630" s="11"/>
      <c r="F630" s="11"/>
      <c r="G630" s="44">
        <v>11000</v>
      </c>
      <c r="H630" s="20">
        <v>5500</v>
      </c>
      <c r="I630" s="20" t="e">
        <f>ROUND([3]!Table3235[[#This Row],[Giá đất ở điều chỉnh, bổ sung]]*0.7,0)</f>
        <v>#REF!</v>
      </c>
      <c r="J630" s="12" t="e">
        <f>[3]!Table3235[[#This Row],[Giá đất ở điều chỉnh, bổ sung]]/[3]!Table3235[[#This Row],[Mức giá theo Quyết định 46/2019/ QĐ-UBND]]</f>
        <v>#REF!</v>
      </c>
      <c r="K630" s="21"/>
      <c r="L630" s="21"/>
      <c r="M630" s="85"/>
      <c r="N630" s="327" t="s">
        <v>889</v>
      </c>
    </row>
    <row r="631" spans="1:18" x14ac:dyDescent="0.35">
      <c r="A631" s="46"/>
      <c r="B631" s="39" t="s">
        <v>329</v>
      </c>
      <c r="C631" s="27" t="s">
        <v>153</v>
      </c>
      <c r="D631" s="88"/>
      <c r="E631" s="11"/>
      <c r="F631" s="11"/>
      <c r="G631" s="44">
        <v>9000</v>
      </c>
      <c r="H631" s="20">
        <v>3450</v>
      </c>
      <c r="I631" s="20" t="e">
        <f>ROUND([3]!Table3235[[#This Row],[Giá đất ở điều chỉnh, bổ sung]]*0.7,0)</f>
        <v>#REF!</v>
      </c>
      <c r="J631" s="12" t="e">
        <f>[3]!Table3235[[#This Row],[Giá đất ở điều chỉnh, bổ sung]]/[3]!Table3235[[#This Row],[Mức giá theo Quyết định 46/2019/ QĐ-UBND]]</f>
        <v>#REF!</v>
      </c>
      <c r="K631" s="21"/>
      <c r="L631" s="21"/>
      <c r="M631" s="85"/>
      <c r="N631" s="327" t="s">
        <v>887</v>
      </c>
    </row>
    <row r="632" spans="1:18" x14ac:dyDescent="0.35">
      <c r="A632" s="46"/>
      <c r="B632" s="39" t="s">
        <v>653</v>
      </c>
      <c r="C632" s="27" t="s">
        <v>654</v>
      </c>
      <c r="D632" s="88"/>
      <c r="E632" s="11"/>
      <c r="F632" s="11"/>
      <c r="G632" s="44">
        <v>8000</v>
      </c>
      <c r="H632" s="20">
        <v>3400</v>
      </c>
      <c r="I632" s="20" t="e">
        <f>ROUND([3]!Table3235[[#This Row],[Giá đất ở điều chỉnh, bổ sung]]*0.7,0)</f>
        <v>#REF!</v>
      </c>
      <c r="J632" s="12" t="e">
        <f>[3]!Table3235[[#This Row],[Giá đất ở điều chỉnh, bổ sung]]/[3]!Table3235[[#This Row],[Mức giá theo Quyết định 46/2019/ QĐ-UBND]]</f>
        <v>#REF!</v>
      </c>
      <c r="K632" s="21"/>
      <c r="L632" s="21"/>
      <c r="M632" s="85"/>
      <c r="N632" s="327" t="s">
        <v>887</v>
      </c>
    </row>
    <row r="633" spans="1:18" s="251" customFormat="1" ht="45" x14ac:dyDescent="0.35">
      <c r="A633" s="8" t="s">
        <v>890</v>
      </c>
      <c r="B633" s="8" t="s">
        <v>890</v>
      </c>
      <c r="C633" s="9" t="s">
        <v>891</v>
      </c>
      <c r="D633" s="10"/>
      <c r="E633" s="11" t="e">
        <f>[3]!Table3235[[#This Row],[Mức giá theo Quyết định 46/2019/ QĐ-UBND]]*1.1</f>
        <v>#REF!</v>
      </c>
      <c r="F633" s="11"/>
      <c r="G633" s="19"/>
      <c r="H633" s="20"/>
      <c r="I633" s="20"/>
      <c r="J633" s="12"/>
      <c r="K633" s="21"/>
      <c r="L633" s="23"/>
      <c r="M633" s="26"/>
      <c r="N633" s="316"/>
      <c r="R633" s="315"/>
    </row>
    <row r="634" spans="1:18" s="251" customFormat="1" ht="31" x14ac:dyDescent="0.35">
      <c r="A634" s="16">
        <v>1</v>
      </c>
      <c r="B634" s="16">
        <v>1</v>
      </c>
      <c r="C634" s="17" t="s">
        <v>892</v>
      </c>
      <c r="D634" s="18">
        <v>12000</v>
      </c>
      <c r="E634" s="11" t="e">
        <f>[3]!Table3235[[#This Row],[Mức giá theo Quyết định 46/2019/ QĐ-UBND]]*1.1</f>
        <v>#REF!</v>
      </c>
      <c r="F634" s="11" t="e">
        <f>[3]!Table3235[[#This Row],[Mức giá theo Quyết định 46/2019/ QĐ-UBND]]*1.3</f>
        <v>#REF!</v>
      </c>
      <c r="G634" s="19">
        <v>36000</v>
      </c>
      <c r="H634" s="20" t="e">
        <f>ROUND([3]!Table3235[[#This Row],[Mức giá theo Quyết định 46/2019/ QĐ-UBND]]*1.3,-2)</f>
        <v>#REF!</v>
      </c>
      <c r="I634" s="20" t="e">
        <f>ROUND([3]!Table3235[[#This Row],[Giá đất ở điều chỉnh, bổ sung]]*0.7,0)</f>
        <v>#REF!</v>
      </c>
      <c r="J634" s="12" t="e">
        <f>[3]!Table3235[[#This Row],[Giá đất ở điều chỉnh, bổ sung]]/[3]!Table3235[[#This Row],[Mức giá theo Quyết định 46/2019/ QĐ-UBND]]</f>
        <v>#REF!</v>
      </c>
      <c r="K634" s="21"/>
      <c r="L634" s="23" t="e">
        <f>[3]!Table3235[[#This Row],[Giá đất ở điều chỉnh, bổ sung]]/[3]!Table3235[[#This Row],[Mức giá theo Quyết định 46/2019/ QĐ-UBND]]</f>
        <v>#REF!</v>
      </c>
      <c r="M634" s="24"/>
      <c r="N634" s="314"/>
      <c r="R634" s="315"/>
    </row>
    <row r="635" spans="1:18" s="251" customFormat="1" x14ac:dyDescent="0.35">
      <c r="A635" s="16">
        <v>2</v>
      </c>
      <c r="B635" s="16">
        <v>2</v>
      </c>
      <c r="C635" s="17" t="s">
        <v>893</v>
      </c>
      <c r="D635" s="18">
        <v>10000</v>
      </c>
      <c r="E635" s="11" t="e">
        <f>[3]!Table3235[[#This Row],[Mức giá theo Quyết định 46/2019/ QĐ-UBND]]*1.1</f>
        <v>#REF!</v>
      </c>
      <c r="F635" s="11" t="e">
        <f>[3]!Table3235[[#This Row],[Mức giá theo Quyết định 46/2019/ QĐ-UBND]]*1.3</f>
        <v>#REF!</v>
      </c>
      <c r="G635" s="19">
        <v>30000</v>
      </c>
      <c r="H635" s="20" t="e">
        <f>ROUND([3]!Table3235[[#This Row],[Mức giá theo Quyết định 46/2019/ QĐ-UBND]]*1.3,-2)</f>
        <v>#REF!</v>
      </c>
      <c r="I635" s="20" t="e">
        <f>ROUND([3]!Table3235[[#This Row],[Giá đất ở điều chỉnh, bổ sung]]*0.7,0)</f>
        <v>#REF!</v>
      </c>
      <c r="J635" s="12" t="e">
        <f>[3]!Table3235[[#This Row],[Giá đất ở điều chỉnh, bổ sung]]/[3]!Table3235[[#This Row],[Mức giá theo Quyết định 46/2019/ QĐ-UBND]]</f>
        <v>#REF!</v>
      </c>
      <c r="K635" s="21"/>
      <c r="L635" s="23" t="e">
        <f>[3]!Table3235[[#This Row],[Giá đất ở điều chỉnh, bổ sung]]/[3]!Table3235[[#This Row],[Mức giá theo Quyết định 46/2019/ QĐ-UBND]]</f>
        <v>#REF!</v>
      </c>
      <c r="M635" s="24"/>
      <c r="N635" s="314"/>
      <c r="R635" s="315"/>
    </row>
    <row r="636" spans="1:18" s="251" customFormat="1" x14ac:dyDescent="0.35">
      <c r="A636" s="16"/>
      <c r="B636" s="16"/>
      <c r="C636" s="9" t="s">
        <v>16</v>
      </c>
      <c r="D636" s="10"/>
      <c r="E636" s="11" t="e">
        <f>[3]!Table3235[[#This Row],[Mức giá theo Quyết định 46/2019/ QĐ-UBND]]*1.1</f>
        <v>#REF!</v>
      </c>
      <c r="F636" s="11"/>
      <c r="G636" s="19"/>
      <c r="H636" s="20"/>
      <c r="I636" s="20"/>
      <c r="J636" s="12"/>
      <c r="K636" s="21"/>
      <c r="L636" s="23"/>
      <c r="M636" s="24"/>
      <c r="N636" s="314"/>
      <c r="R636" s="315"/>
    </row>
    <row r="637" spans="1:18" s="251" customFormat="1" ht="31" x14ac:dyDescent="0.35">
      <c r="A637" s="16">
        <v>1</v>
      </c>
      <c r="B637" s="16">
        <v>1</v>
      </c>
      <c r="C637" s="17" t="s">
        <v>894</v>
      </c>
      <c r="D637" s="18">
        <v>5000</v>
      </c>
      <c r="E637" s="11" t="e">
        <f>[3]!Table3235[[#This Row],[Mức giá theo Quyết định 46/2019/ QĐ-UBND]]*1.1</f>
        <v>#REF!</v>
      </c>
      <c r="F637" s="11" t="e">
        <f>[3]!Table3235[[#This Row],[Mức giá theo Quyết định 46/2019/ QĐ-UBND]]*1.3</f>
        <v>#REF!</v>
      </c>
      <c r="G637" s="19">
        <v>15000</v>
      </c>
      <c r="H637" s="20" t="e">
        <f>ROUND([3]!Table3235[[#This Row],[Mức giá theo Quyết định 46/2019/ QĐ-UBND]]*1.3,-2)</f>
        <v>#REF!</v>
      </c>
      <c r="I637" s="20" t="e">
        <f>ROUND([3]!Table3235[[#This Row],[Giá đất ở điều chỉnh, bổ sung]]*0.7,0)</f>
        <v>#REF!</v>
      </c>
      <c r="J637" s="12" t="e">
        <f>[3]!Table3235[[#This Row],[Giá đất ở điều chỉnh, bổ sung]]/[3]!Table3235[[#This Row],[Mức giá theo Quyết định 46/2019/ QĐ-UBND]]</f>
        <v>#REF!</v>
      </c>
      <c r="K637" s="21"/>
      <c r="L637" s="23" t="e">
        <f>[3]!Table3235[[#This Row],[Giá đất ở điều chỉnh, bổ sung]]/[3]!Table3235[[#This Row],[Mức giá theo Quyết định 46/2019/ QĐ-UBND]]</f>
        <v>#REF!</v>
      </c>
      <c r="M637" s="24"/>
      <c r="N637" s="314"/>
      <c r="R637" s="315"/>
    </row>
    <row r="638" spans="1:18" s="251" customFormat="1" x14ac:dyDescent="0.35">
      <c r="A638" s="16">
        <v>2</v>
      </c>
      <c r="B638" s="16">
        <v>2</v>
      </c>
      <c r="C638" s="17" t="s">
        <v>895</v>
      </c>
      <c r="D638" s="18"/>
      <c r="E638" s="11" t="e">
        <f>[3]!Table3235[[#This Row],[Mức giá theo Quyết định 46/2019/ QĐ-UBND]]*1.1</f>
        <v>#REF!</v>
      </c>
      <c r="F638" s="11"/>
      <c r="G638" s="19"/>
      <c r="H638" s="20"/>
      <c r="I638" s="20"/>
      <c r="J638" s="12"/>
      <c r="K638" s="21"/>
      <c r="L638" s="23"/>
      <c r="M638" s="24"/>
      <c r="N638" s="314"/>
      <c r="R638" s="315"/>
    </row>
    <row r="639" spans="1:18" s="251" customFormat="1" ht="31" x14ac:dyDescent="0.35">
      <c r="A639" s="16" t="s">
        <v>74</v>
      </c>
      <c r="B639" s="16" t="s">
        <v>74</v>
      </c>
      <c r="C639" s="17" t="s">
        <v>896</v>
      </c>
      <c r="D639" s="18">
        <v>5000</v>
      </c>
      <c r="E639" s="11" t="e">
        <f>[3]!Table3235[[#This Row],[Mức giá theo Quyết định 46/2019/ QĐ-UBND]]*1.1</f>
        <v>#REF!</v>
      </c>
      <c r="F639" s="11" t="e">
        <f>[3]!Table3235[[#This Row],[Mức giá theo Quyết định 46/2019/ QĐ-UBND]]*1.3</f>
        <v>#REF!</v>
      </c>
      <c r="G639" s="19">
        <v>15000</v>
      </c>
      <c r="H639" s="20" t="e">
        <f>ROUND([3]!Table3235[[#This Row],[Mức giá theo Quyết định 46/2019/ QĐ-UBND]]*1.3,-2)</f>
        <v>#REF!</v>
      </c>
      <c r="I639" s="20" t="e">
        <f>ROUND([3]!Table3235[[#This Row],[Giá đất ở điều chỉnh, bổ sung]]*0.7,0)</f>
        <v>#REF!</v>
      </c>
      <c r="J639" s="12" t="e">
        <f>[3]!Table3235[[#This Row],[Giá đất ở điều chỉnh, bổ sung]]/[3]!Table3235[[#This Row],[Mức giá theo Quyết định 46/2019/ QĐ-UBND]]</f>
        <v>#REF!</v>
      </c>
      <c r="K639" s="21"/>
      <c r="L639" s="23" t="e">
        <f>[3]!Table3235[[#This Row],[Giá đất ở điều chỉnh, bổ sung]]/[3]!Table3235[[#This Row],[Mức giá theo Quyết định 46/2019/ QĐ-UBND]]</f>
        <v>#REF!</v>
      </c>
      <c r="M639" s="24"/>
      <c r="N639" s="314"/>
      <c r="R639" s="315"/>
    </row>
    <row r="640" spans="1:18" s="251" customFormat="1" ht="31" x14ac:dyDescent="0.35">
      <c r="A640" s="16" t="s">
        <v>76</v>
      </c>
      <c r="B640" s="16" t="s">
        <v>76</v>
      </c>
      <c r="C640" s="17" t="s">
        <v>897</v>
      </c>
      <c r="D640" s="18">
        <v>3999.9999999999995</v>
      </c>
      <c r="E640" s="11" t="e">
        <f>[3]!Table3235[[#This Row],[Mức giá theo Quyết định 46/2019/ QĐ-UBND]]*1.1</f>
        <v>#REF!</v>
      </c>
      <c r="F640" s="11" t="e">
        <f>[3]!Table3235[[#This Row],[Mức giá theo Quyết định 46/2019/ QĐ-UBND]]*1.3</f>
        <v>#REF!</v>
      </c>
      <c r="G640" s="19">
        <v>12000</v>
      </c>
      <c r="H640" s="20" t="e">
        <f>ROUND([3]!Table3235[[#This Row],[Mức giá theo Quyết định 46/2019/ QĐ-UBND]]*1.3,-2)</f>
        <v>#REF!</v>
      </c>
      <c r="I640" s="20" t="e">
        <f>ROUND([3]!Table3235[[#This Row],[Giá đất ở điều chỉnh, bổ sung]]*0.7,0)</f>
        <v>#REF!</v>
      </c>
      <c r="J640" s="12" t="e">
        <f>[3]!Table3235[[#This Row],[Giá đất ở điều chỉnh, bổ sung]]/[3]!Table3235[[#This Row],[Mức giá theo Quyết định 46/2019/ QĐ-UBND]]</f>
        <v>#REF!</v>
      </c>
      <c r="K640" s="21"/>
      <c r="L640" s="23" t="e">
        <f>[3]!Table3235[[#This Row],[Giá đất ở điều chỉnh, bổ sung]]/[3]!Table3235[[#This Row],[Mức giá theo Quyết định 46/2019/ QĐ-UBND]]</f>
        <v>#REF!</v>
      </c>
      <c r="M640" s="24"/>
      <c r="N640" s="314"/>
      <c r="R640" s="315"/>
    </row>
    <row r="641" spans="1:18" s="251" customFormat="1" x14ac:dyDescent="0.35">
      <c r="A641" s="16">
        <v>3</v>
      </c>
      <c r="B641" s="16">
        <v>3</v>
      </c>
      <c r="C641" s="17" t="s">
        <v>898</v>
      </c>
      <c r="D641" s="18"/>
      <c r="E641" s="11" t="e">
        <f>[3]!Table3235[[#This Row],[Mức giá theo Quyết định 46/2019/ QĐ-UBND]]*1.1</f>
        <v>#REF!</v>
      </c>
      <c r="F641" s="11"/>
      <c r="G641" s="19"/>
      <c r="H641" s="20"/>
      <c r="I641" s="20"/>
      <c r="J641" s="12"/>
      <c r="K641" s="21"/>
      <c r="L641" s="23"/>
      <c r="M641" s="24"/>
      <c r="N641" s="314"/>
      <c r="R641" s="315"/>
    </row>
    <row r="642" spans="1:18" s="251" customFormat="1" x14ac:dyDescent="0.35">
      <c r="A642" s="16" t="s">
        <v>83</v>
      </c>
      <c r="B642" s="16" t="s">
        <v>83</v>
      </c>
      <c r="C642" s="17" t="s">
        <v>899</v>
      </c>
      <c r="D642" s="18">
        <v>5500</v>
      </c>
      <c r="E642" s="11" t="e">
        <f>[3]!Table3235[[#This Row],[Mức giá theo Quyết định 46/2019/ QĐ-UBND]]*1.1</f>
        <v>#REF!</v>
      </c>
      <c r="F642" s="11" t="e">
        <f>[3]!Table3235[[#This Row],[Mức giá theo Quyết định 46/2019/ QĐ-UBND]]*1.3</f>
        <v>#REF!</v>
      </c>
      <c r="G642" s="19">
        <v>16500</v>
      </c>
      <c r="H642" s="20" t="e">
        <f>ROUND([3]!Table3235[[#This Row],[Mức giá theo Quyết định 46/2019/ QĐ-UBND]]*1.3,-2)</f>
        <v>#REF!</v>
      </c>
      <c r="I642" s="20" t="e">
        <f>ROUND([3]!Table3235[[#This Row],[Giá đất ở điều chỉnh, bổ sung]]*0.7,0)</f>
        <v>#REF!</v>
      </c>
      <c r="J642" s="12" t="e">
        <f>[3]!Table3235[[#This Row],[Giá đất ở điều chỉnh, bổ sung]]/[3]!Table3235[[#This Row],[Mức giá theo Quyết định 46/2019/ QĐ-UBND]]</f>
        <v>#REF!</v>
      </c>
      <c r="K642" s="21"/>
      <c r="L642" s="23" t="e">
        <f>[3]!Table3235[[#This Row],[Giá đất ở điều chỉnh, bổ sung]]/[3]!Table3235[[#This Row],[Mức giá theo Quyết định 46/2019/ QĐ-UBND]]</f>
        <v>#REF!</v>
      </c>
      <c r="M642" s="24"/>
      <c r="N642" s="314"/>
      <c r="R642" s="315"/>
    </row>
    <row r="643" spans="1:18" s="251" customFormat="1" ht="31" x14ac:dyDescent="0.35">
      <c r="A643" s="16" t="s">
        <v>84</v>
      </c>
      <c r="B643" s="16" t="s">
        <v>84</v>
      </c>
      <c r="C643" s="17" t="s">
        <v>900</v>
      </c>
      <c r="D643" s="18">
        <v>5000</v>
      </c>
      <c r="E643" s="11" t="e">
        <f>[3]!Table3235[[#This Row],[Mức giá theo Quyết định 46/2019/ QĐ-UBND]]*1.1</f>
        <v>#REF!</v>
      </c>
      <c r="F643" s="11" t="e">
        <f>[3]!Table3235[[#This Row],[Mức giá theo Quyết định 46/2019/ QĐ-UBND]]*1.3</f>
        <v>#REF!</v>
      </c>
      <c r="G643" s="19">
        <v>15000</v>
      </c>
      <c r="H643" s="20" t="e">
        <f>ROUND([3]!Table3235[[#This Row],[Mức giá theo Quyết định 46/2019/ QĐ-UBND]]*1.3,-2)</f>
        <v>#REF!</v>
      </c>
      <c r="I643" s="20" t="e">
        <f>ROUND([3]!Table3235[[#This Row],[Giá đất ở điều chỉnh, bổ sung]]*0.7,0)</f>
        <v>#REF!</v>
      </c>
      <c r="J643" s="12" t="e">
        <f>[3]!Table3235[[#This Row],[Giá đất ở điều chỉnh, bổ sung]]/[3]!Table3235[[#This Row],[Mức giá theo Quyết định 46/2019/ QĐ-UBND]]</f>
        <v>#REF!</v>
      </c>
      <c r="K643" s="21"/>
      <c r="L643" s="23" t="e">
        <f>[3]!Table3235[[#This Row],[Giá đất ở điều chỉnh, bổ sung]]/[3]!Table3235[[#This Row],[Mức giá theo Quyết định 46/2019/ QĐ-UBND]]</f>
        <v>#REF!</v>
      </c>
      <c r="M643" s="24"/>
      <c r="N643" s="314"/>
      <c r="R643" s="315"/>
    </row>
    <row r="644" spans="1:18" s="251" customFormat="1" x14ac:dyDescent="0.35">
      <c r="A644" s="16">
        <v>4</v>
      </c>
      <c r="B644" s="16">
        <v>4</v>
      </c>
      <c r="C644" s="17" t="s">
        <v>901</v>
      </c>
      <c r="D644" s="18">
        <v>4500</v>
      </c>
      <c r="E644" s="11" t="e">
        <f>[3]!Table3235[[#This Row],[Mức giá theo Quyết định 46/2019/ QĐ-UBND]]*1.1</f>
        <v>#REF!</v>
      </c>
      <c r="F644" s="11" t="e">
        <f>[3]!Table3235[[#This Row],[Mức giá theo Quyết định 46/2019/ QĐ-UBND]]*1.3</f>
        <v>#REF!</v>
      </c>
      <c r="G644" s="19">
        <v>13500</v>
      </c>
      <c r="H644" s="20" t="e">
        <f>ROUND([3]!Table3235[[#This Row],[Mức giá theo Quyết định 46/2019/ QĐ-UBND]]*1.3,-2)</f>
        <v>#REF!</v>
      </c>
      <c r="I644" s="20" t="e">
        <f>ROUND([3]!Table3235[[#This Row],[Giá đất ở điều chỉnh, bổ sung]]*0.7,0)</f>
        <v>#REF!</v>
      </c>
      <c r="J644" s="12" t="e">
        <f>[3]!Table3235[[#This Row],[Giá đất ở điều chỉnh, bổ sung]]/[3]!Table3235[[#This Row],[Mức giá theo Quyết định 46/2019/ QĐ-UBND]]</f>
        <v>#REF!</v>
      </c>
      <c r="K644" s="21"/>
      <c r="L644" s="23" t="e">
        <f>[3]!Table3235[[#This Row],[Giá đất ở điều chỉnh, bổ sung]]/[3]!Table3235[[#This Row],[Mức giá theo Quyết định 46/2019/ QĐ-UBND]]</f>
        <v>#REF!</v>
      </c>
      <c r="M644" s="24"/>
      <c r="N644" s="314"/>
      <c r="R644" s="315"/>
    </row>
    <row r="645" spans="1:18" s="251" customFormat="1" ht="31" x14ac:dyDescent="0.35">
      <c r="A645" s="16">
        <v>5</v>
      </c>
      <c r="B645" s="16">
        <v>5</v>
      </c>
      <c r="C645" s="17" t="s">
        <v>902</v>
      </c>
      <c r="D645" s="18">
        <v>5000</v>
      </c>
      <c r="E645" s="11" t="e">
        <f>[3]!Table3235[[#This Row],[Mức giá theo Quyết định 46/2019/ QĐ-UBND]]*1.1</f>
        <v>#REF!</v>
      </c>
      <c r="F645" s="11" t="e">
        <f>[3]!Table3235[[#This Row],[Mức giá theo Quyết định 46/2019/ QĐ-UBND]]*1.3</f>
        <v>#REF!</v>
      </c>
      <c r="G645" s="19">
        <v>15000</v>
      </c>
      <c r="H645" s="20" t="e">
        <f>ROUND([3]!Table3235[[#This Row],[Mức giá theo Quyết định 46/2019/ QĐ-UBND]]*1.3,-2)</f>
        <v>#REF!</v>
      </c>
      <c r="I645" s="20" t="e">
        <f>ROUND([3]!Table3235[[#This Row],[Giá đất ở điều chỉnh, bổ sung]]*0.7,0)</f>
        <v>#REF!</v>
      </c>
      <c r="J645" s="12" t="e">
        <f>[3]!Table3235[[#This Row],[Giá đất ở điều chỉnh, bổ sung]]/[3]!Table3235[[#This Row],[Mức giá theo Quyết định 46/2019/ QĐ-UBND]]</f>
        <v>#REF!</v>
      </c>
      <c r="K645" s="21"/>
      <c r="L645" s="23" t="e">
        <f>[3]!Table3235[[#This Row],[Giá đất ở điều chỉnh, bổ sung]]/[3]!Table3235[[#This Row],[Mức giá theo Quyết định 46/2019/ QĐ-UBND]]</f>
        <v>#REF!</v>
      </c>
      <c r="M645" s="24"/>
      <c r="N645" s="314"/>
      <c r="R645" s="315"/>
    </row>
    <row r="646" spans="1:18" s="251" customFormat="1" ht="31" x14ac:dyDescent="0.35">
      <c r="A646" s="16">
        <v>6</v>
      </c>
      <c r="B646" s="16">
        <v>6</v>
      </c>
      <c r="C646" s="17" t="s">
        <v>903</v>
      </c>
      <c r="D646" s="18">
        <v>3999.9999999999995</v>
      </c>
      <c r="E646" s="11" t="e">
        <f>[3]!Table3235[[#This Row],[Mức giá theo Quyết định 46/2019/ QĐ-UBND]]*1.1</f>
        <v>#REF!</v>
      </c>
      <c r="F646" s="11" t="e">
        <f>[3]!Table3235[[#This Row],[Mức giá theo Quyết định 46/2019/ QĐ-UBND]]*1.3</f>
        <v>#REF!</v>
      </c>
      <c r="G646" s="19">
        <v>12000</v>
      </c>
      <c r="H646" s="20" t="e">
        <f>ROUND([3]!Table3235[[#This Row],[Mức giá theo Quyết định 46/2019/ QĐ-UBND]]*1.3,-2)</f>
        <v>#REF!</v>
      </c>
      <c r="I646" s="20" t="e">
        <f>ROUND([3]!Table3235[[#This Row],[Giá đất ở điều chỉnh, bổ sung]]*0.7,0)</f>
        <v>#REF!</v>
      </c>
      <c r="J646" s="12" t="e">
        <f>[3]!Table3235[[#This Row],[Giá đất ở điều chỉnh, bổ sung]]/[3]!Table3235[[#This Row],[Mức giá theo Quyết định 46/2019/ QĐ-UBND]]</f>
        <v>#REF!</v>
      </c>
      <c r="K646" s="21"/>
      <c r="L646" s="23" t="e">
        <f>[3]!Table3235[[#This Row],[Giá đất ở điều chỉnh, bổ sung]]/[3]!Table3235[[#This Row],[Mức giá theo Quyết định 46/2019/ QĐ-UBND]]</f>
        <v>#REF!</v>
      </c>
      <c r="M646" s="24"/>
      <c r="N646" s="314"/>
      <c r="R646" s="315"/>
    </row>
    <row r="647" spans="1:18" s="251" customFormat="1" x14ac:dyDescent="0.35">
      <c r="A647" s="16">
        <v>7</v>
      </c>
      <c r="B647" s="16">
        <v>7</v>
      </c>
      <c r="C647" s="17" t="s">
        <v>904</v>
      </c>
      <c r="D647" s="18">
        <v>3500</v>
      </c>
      <c r="E647" s="11" t="e">
        <f>[3]!Table3235[[#This Row],[Mức giá theo Quyết định 46/2019/ QĐ-UBND]]*1.1</f>
        <v>#REF!</v>
      </c>
      <c r="F647" s="11" t="e">
        <f>[3]!Table3235[[#This Row],[Mức giá theo Quyết định 46/2019/ QĐ-UBND]]*1.3</f>
        <v>#REF!</v>
      </c>
      <c r="G647" s="19">
        <v>10500</v>
      </c>
      <c r="H647" s="20" t="e">
        <f>ROUND([3]!Table3235[[#This Row],[Mức giá theo Quyết định 46/2019/ QĐ-UBND]]*1.3,-2)</f>
        <v>#REF!</v>
      </c>
      <c r="I647" s="20" t="e">
        <f>ROUND([3]!Table3235[[#This Row],[Giá đất ở điều chỉnh, bổ sung]]*0.7,0)</f>
        <v>#REF!</v>
      </c>
      <c r="J647" s="12" t="e">
        <f>[3]!Table3235[[#This Row],[Giá đất ở điều chỉnh, bổ sung]]/[3]!Table3235[[#This Row],[Mức giá theo Quyết định 46/2019/ QĐ-UBND]]</f>
        <v>#REF!</v>
      </c>
      <c r="K647" s="21"/>
      <c r="L647" s="23" t="e">
        <f>[3]!Table3235[[#This Row],[Giá đất ở điều chỉnh, bổ sung]]/[3]!Table3235[[#This Row],[Mức giá theo Quyết định 46/2019/ QĐ-UBND]]</f>
        <v>#REF!</v>
      </c>
      <c r="M647" s="24"/>
      <c r="N647" s="314"/>
      <c r="R647" s="315"/>
    </row>
    <row r="648" spans="1:18" s="251" customFormat="1" ht="31" x14ac:dyDescent="0.35">
      <c r="A648" s="16">
        <v>8</v>
      </c>
      <c r="B648" s="16">
        <v>8</v>
      </c>
      <c r="C648" s="17" t="s">
        <v>905</v>
      </c>
      <c r="D648" s="18"/>
      <c r="E648" s="11" t="e">
        <f>[3]!Table3235[[#This Row],[Mức giá theo Quyết định 46/2019/ QĐ-UBND]]*1.1</f>
        <v>#REF!</v>
      </c>
      <c r="F648" s="11"/>
      <c r="G648" s="19"/>
      <c r="H648" s="20"/>
      <c r="I648" s="20"/>
      <c r="J648" s="12"/>
      <c r="K648" s="21"/>
      <c r="L648" s="23"/>
      <c r="M648" s="24"/>
      <c r="N648" s="314"/>
      <c r="R648" s="315"/>
    </row>
    <row r="649" spans="1:18" s="251" customFormat="1" x14ac:dyDescent="0.35">
      <c r="A649" s="16" t="s">
        <v>624</v>
      </c>
      <c r="B649" s="16" t="s">
        <v>624</v>
      </c>
      <c r="C649" s="17" t="s">
        <v>906</v>
      </c>
      <c r="D649" s="18">
        <v>3999.9999999999995</v>
      </c>
      <c r="E649" s="11" t="e">
        <f>[3]!Table3235[[#This Row],[Mức giá theo Quyết định 46/2019/ QĐ-UBND]]*1.1</f>
        <v>#REF!</v>
      </c>
      <c r="F649" s="11" t="e">
        <f>[3]!Table3235[[#This Row],[Mức giá theo Quyết định 46/2019/ QĐ-UBND]]*1.3</f>
        <v>#REF!</v>
      </c>
      <c r="G649" s="19">
        <v>12000</v>
      </c>
      <c r="H649" s="20" t="e">
        <f>ROUND([3]!Table3235[[#This Row],[Mức giá theo Quyết định 46/2019/ QĐ-UBND]]*1.3,-2)</f>
        <v>#REF!</v>
      </c>
      <c r="I649" s="20" t="e">
        <f>ROUND([3]!Table3235[[#This Row],[Giá đất ở điều chỉnh, bổ sung]]*0.7,0)</f>
        <v>#REF!</v>
      </c>
      <c r="J649" s="12" t="e">
        <f>[3]!Table3235[[#This Row],[Giá đất ở điều chỉnh, bổ sung]]/[3]!Table3235[[#This Row],[Mức giá theo Quyết định 46/2019/ QĐ-UBND]]</f>
        <v>#REF!</v>
      </c>
      <c r="K649" s="21"/>
      <c r="L649" s="23" t="e">
        <f>[3]!Table3235[[#This Row],[Giá đất ở điều chỉnh, bổ sung]]/[3]!Table3235[[#This Row],[Mức giá theo Quyết định 46/2019/ QĐ-UBND]]</f>
        <v>#REF!</v>
      </c>
      <c r="M649" s="24"/>
      <c r="N649" s="314"/>
      <c r="R649" s="315"/>
    </row>
    <row r="650" spans="1:18" s="251" customFormat="1" ht="46.5" x14ac:dyDescent="0.35">
      <c r="A650" s="16" t="s">
        <v>626</v>
      </c>
      <c r="B650" s="16" t="s">
        <v>626</v>
      </c>
      <c r="C650" s="17" t="s">
        <v>907</v>
      </c>
      <c r="D650" s="18">
        <v>3200</v>
      </c>
      <c r="E650" s="11" t="e">
        <f>[3]!Table3235[[#This Row],[Mức giá theo Quyết định 46/2019/ QĐ-UBND]]*1.1</f>
        <v>#REF!</v>
      </c>
      <c r="F650" s="11" t="e">
        <f>[3]!Table3235[[#This Row],[Mức giá theo Quyết định 46/2019/ QĐ-UBND]]*1.3</f>
        <v>#REF!</v>
      </c>
      <c r="G650" s="19">
        <v>9600</v>
      </c>
      <c r="H650" s="20" t="e">
        <f>ROUND([3]!Table3235[[#This Row],[Mức giá theo Quyết định 46/2019/ QĐ-UBND]]*1.3,-2)</f>
        <v>#REF!</v>
      </c>
      <c r="I650" s="20" t="e">
        <f>ROUND([3]!Table3235[[#This Row],[Giá đất ở điều chỉnh, bổ sung]]*0.7,0)</f>
        <v>#REF!</v>
      </c>
      <c r="J650" s="12" t="e">
        <f>[3]!Table3235[[#This Row],[Giá đất ở điều chỉnh, bổ sung]]/[3]!Table3235[[#This Row],[Mức giá theo Quyết định 46/2019/ QĐ-UBND]]</f>
        <v>#REF!</v>
      </c>
      <c r="K650" s="21"/>
      <c r="L650" s="23" t="e">
        <f>[3]!Table3235[[#This Row],[Giá đất ở điều chỉnh, bổ sung]]/[3]!Table3235[[#This Row],[Mức giá theo Quyết định 46/2019/ QĐ-UBND]]</f>
        <v>#REF!</v>
      </c>
      <c r="M650" s="24"/>
      <c r="N650" s="314"/>
      <c r="R650" s="315"/>
    </row>
    <row r="651" spans="1:18" s="251" customFormat="1" ht="28" x14ac:dyDescent="0.35">
      <c r="A651" s="16">
        <v>9</v>
      </c>
      <c r="B651" s="16">
        <v>9</v>
      </c>
      <c r="C651" s="17" t="s">
        <v>5420</v>
      </c>
      <c r="D651" s="18"/>
      <c r="E651" s="11" t="e">
        <f>[3]!Table3235[[#This Row],[Mức giá theo Quyết định 46/2019/ QĐ-UBND]]*1.1</f>
        <v>#REF!</v>
      </c>
      <c r="F651" s="11"/>
      <c r="G651" s="19"/>
      <c r="H651" s="20"/>
      <c r="I651" s="20"/>
      <c r="J651" s="12"/>
      <c r="K651" s="21"/>
      <c r="L651" s="23"/>
      <c r="M651" s="24" t="s">
        <v>5419</v>
      </c>
      <c r="N651" s="314"/>
      <c r="R651" s="315"/>
    </row>
    <row r="652" spans="1:18" s="209" customFormat="1" ht="31" x14ac:dyDescent="0.35">
      <c r="A652" s="16">
        <v>9.1</v>
      </c>
      <c r="B652" s="16" t="s">
        <v>522</v>
      </c>
      <c r="C652" s="17" t="s">
        <v>908</v>
      </c>
      <c r="D652" s="18">
        <v>3999.9999999999995</v>
      </c>
      <c r="E652" s="11" t="e">
        <f>[3]!Table3235[[#This Row],[Mức giá theo Quyết định 46/2019/ QĐ-UBND]]*1.1</f>
        <v>#REF!</v>
      </c>
      <c r="F652" s="11" t="e">
        <f>[3]!Table3235[[#This Row],[Mức giá theo Quyết định 46/2019/ QĐ-UBND]]*1.3</f>
        <v>#REF!</v>
      </c>
      <c r="G652" s="19">
        <v>12000</v>
      </c>
      <c r="H652" s="20" t="e">
        <f>ROUND([3]!Table3235[[#This Row],[Mức giá theo Quyết định 46/2019/ QĐ-UBND]]*1.35,-2)</f>
        <v>#REF!</v>
      </c>
      <c r="I652" s="20" t="e">
        <f>ROUND([3]!Table3235[[#This Row],[Giá đất ở điều chỉnh, bổ sung]]*0.7,0)</f>
        <v>#REF!</v>
      </c>
      <c r="J652" s="12" t="e">
        <f>[3]!Table3235[[#This Row],[Giá đất ở điều chỉnh, bổ sung]]/[3]!Table3235[[#This Row],[Mức giá theo Quyết định 46/2019/ QĐ-UBND]]</f>
        <v>#REF!</v>
      </c>
      <c r="K652" s="31" t="s">
        <v>91</v>
      </c>
      <c r="L652" s="32" t="e">
        <f>[3]!Table3235[[#This Row],[Giá đất ở điều chỉnh, bổ sung]]/[3]!Table3235[[#This Row],[Mức giá theo Quyết định 46/2019/ QĐ-UBND]]</f>
        <v>#REF!</v>
      </c>
      <c r="M652" s="24"/>
      <c r="N652" s="314"/>
      <c r="O652" s="209" t="s">
        <v>909</v>
      </c>
      <c r="R652" s="315"/>
    </row>
    <row r="653" spans="1:18" s="315" customFormat="1" ht="42" x14ac:dyDescent="0.35">
      <c r="A653" s="39">
        <v>9.1999999999999993</v>
      </c>
      <c r="B653" s="39" t="s">
        <v>523</v>
      </c>
      <c r="C653" s="90" t="s">
        <v>910</v>
      </c>
      <c r="D653" s="91">
        <v>3500</v>
      </c>
      <c r="E653" s="11" t="e">
        <f>[3]!Table3235[[#This Row],[Mức giá theo Quyết định 46/2019/ QĐ-UBND]]*1.1</f>
        <v>#REF!</v>
      </c>
      <c r="F653" s="11" t="e">
        <f>[3]!Table3235[[#This Row],[Mức giá theo Quyết định 46/2019/ QĐ-UBND]]*1.3</f>
        <v>#REF!</v>
      </c>
      <c r="G653" s="19">
        <v>10500</v>
      </c>
      <c r="H653" s="20" t="e">
        <f>ROUND([3]!Table3235[[#This Row],[Mức giá theo Quyết định 46/2019/ QĐ-UBND]]*1.35,-2)</f>
        <v>#REF!</v>
      </c>
      <c r="I653" s="20" t="e">
        <f>ROUND([3]!Table3235[[#This Row],[Giá đất ở điều chỉnh, bổ sung]]*0.7,0)</f>
        <v>#REF!</v>
      </c>
      <c r="J653" s="12" t="e">
        <f>[3]!Table3235[[#This Row],[Giá đất ở điều chỉnh, bổ sung]]/[3]!Table3235[[#This Row],[Mức giá theo Quyết định 46/2019/ QĐ-UBND]]</f>
        <v>#REF!</v>
      </c>
      <c r="K653" s="31" t="s">
        <v>91</v>
      </c>
      <c r="L653" s="32" t="e">
        <f>[3]!Table3235[[#This Row],[Giá đất ở điều chỉnh, bổ sung]]/[3]!Table3235[[#This Row],[Mức giá theo Quyết định 46/2019/ QĐ-UBND]]</f>
        <v>#REF!</v>
      </c>
      <c r="M653" s="24" t="s">
        <v>911</v>
      </c>
      <c r="N653" s="314" t="s">
        <v>912</v>
      </c>
    </row>
    <row r="654" spans="1:18" s="251" customFormat="1" ht="30" x14ac:dyDescent="0.35">
      <c r="A654" s="8" t="s">
        <v>913</v>
      </c>
      <c r="B654" s="8" t="s">
        <v>913</v>
      </c>
      <c r="C654" s="9" t="s">
        <v>914</v>
      </c>
      <c r="D654" s="10"/>
      <c r="E654" s="11" t="e">
        <f>[3]!Table3235[[#This Row],[Mức giá theo Quyết định 46/2019/ QĐ-UBND]]*1.1</f>
        <v>#REF!</v>
      </c>
      <c r="F654" s="11"/>
      <c r="G654" s="19"/>
      <c r="H654" s="20"/>
      <c r="I654" s="20"/>
      <c r="J654" s="12"/>
      <c r="K654" s="21"/>
      <c r="L654" s="23"/>
      <c r="M654" s="26"/>
      <c r="N654" s="316"/>
      <c r="R654" s="315"/>
    </row>
    <row r="655" spans="1:18" s="251" customFormat="1" ht="31" x14ac:dyDescent="0.35">
      <c r="A655" s="16">
        <v>1</v>
      </c>
      <c r="B655" s="16">
        <v>1</v>
      </c>
      <c r="C655" s="17" t="s">
        <v>915</v>
      </c>
      <c r="D655" s="18">
        <v>12000</v>
      </c>
      <c r="E655" s="11" t="e">
        <f>[3]!Table3235[[#This Row],[Mức giá theo Quyết định 46/2019/ QĐ-UBND]]*1.1</f>
        <v>#REF!</v>
      </c>
      <c r="F655" s="11" t="e">
        <f>[3]!Table3235[[#This Row],[Mức giá theo Quyết định 46/2019/ QĐ-UBND]]*1.3</f>
        <v>#REF!</v>
      </c>
      <c r="G655" s="19">
        <v>36000</v>
      </c>
      <c r="H655" s="20" t="e">
        <f>ROUND([3]!Table3235[[#This Row],[Mức giá theo Quyết định 46/2019/ QĐ-UBND]]*1.35,-2)</f>
        <v>#REF!</v>
      </c>
      <c r="I655" s="20" t="e">
        <f>ROUND([3]!Table3235[[#This Row],[Giá đất ở điều chỉnh, bổ sung]]*0.7,0)</f>
        <v>#REF!</v>
      </c>
      <c r="J655" s="12" t="e">
        <f>[3]!Table3235[[#This Row],[Giá đất ở điều chỉnh, bổ sung]]/[3]!Table3235[[#This Row],[Mức giá theo Quyết định 46/2019/ QĐ-UBND]]</f>
        <v>#REF!</v>
      </c>
      <c r="K655" s="31" t="s">
        <v>91</v>
      </c>
      <c r="L655" s="32" t="e">
        <f>[3]!Table3235[[#This Row],[Giá đất ở điều chỉnh, bổ sung]]/[3]!Table3235[[#This Row],[Mức giá theo Quyết định 46/2019/ QĐ-UBND]]</f>
        <v>#REF!</v>
      </c>
      <c r="M655" s="24"/>
      <c r="N655" s="314"/>
      <c r="R655" s="315"/>
    </row>
    <row r="656" spans="1:18" s="251" customFormat="1" ht="31" x14ac:dyDescent="0.35">
      <c r="A656" s="16">
        <v>2</v>
      </c>
      <c r="B656" s="16">
        <v>2</v>
      </c>
      <c r="C656" s="17" t="s">
        <v>916</v>
      </c>
      <c r="D656" s="18">
        <v>10000</v>
      </c>
      <c r="E656" s="11" t="e">
        <f>[3]!Table3235[[#This Row],[Mức giá theo Quyết định 46/2019/ QĐ-UBND]]*1.1</f>
        <v>#REF!</v>
      </c>
      <c r="F656" s="11" t="e">
        <f>[3]!Table3235[[#This Row],[Mức giá theo Quyết định 46/2019/ QĐ-UBND]]*1.3</f>
        <v>#REF!</v>
      </c>
      <c r="G656" s="19">
        <v>30000</v>
      </c>
      <c r="H656" s="20" t="e">
        <f>ROUND([3]!Table3235[[#This Row],[Mức giá theo Quyết định 46/2019/ QĐ-UBND]]*1.35,-2)</f>
        <v>#REF!</v>
      </c>
      <c r="I656" s="20" t="e">
        <f>ROUND([3]!Table3235[[#This Row],[Giá đất ở điều chỉnh, bổ sung]]*0.7,0)</f>
        <v>#REF!</v>
      </c>
      <c r="J656" s="12" t="e">
        <f>[3]!Table3235[[#This Row],[Giá đất ở điều chỉnh, bổ sung]]/[3]!Table3235[[#This Row],[Mức giá theo Quyết định 46/2019/ QĐ-UBND]]</f>
        <v>#REF!</v>
      </c>
      <c r="K656" s="31" t="s">
        <v>91</v>
      </c>
      <c r="L656" s="32" t="e">
        <f>[3]!Table3235[[#This Row],[Giá đất ở điều chỉnh, bổ sung]]/[3]!Table3235[[#This Row],[Mức giá theo Quyết định 46/2019/ QĐ-UBND]]</f>
        <v>#REF!</v>
      </c>
      <c r="M656" s="24"/>
      <c r="N656" s="314"/>
      <c r="R656" s="315"/>
    </row>
    <row r="657" spans="1:18" s="251" customFormat="1" x14ac:dyDescent="0.35">
      <c r="A657" s="16"/>
      <c r="B657" s="16"/>
      <c r="C657" s="9" t="s">
        <v>16</v>
      </c>
      <c r="D657" s="10"/>
      <c r="E657" s="11" t="e">
        <f>[3]!Table3235[[#This Row],[Mức giá theo Quyết định 46/2019/ QĐ-UBND]]*1.1</f>
        <v>#REF!</v>
      </c>
      <c r="F657" s="11"/>
      <c r="G657" s="19"/>
      <c r="H657" s="20"/>
      <c r="I657" s="20"/>
      <c r="J657" s="12"/>
      <c r="K657" s="21"/>
      <c r="L657" s="23"/>
      <c r="M657" s="24"/>
      <c r="N657" s="314"/>
      <c r="R657" s="315"/>
    </row>
    <row r="658" spans="1:18" s="251" customFormat="1" ht="31" x14ac:dyDescent="0.35">
      <c r="A658" s="16">
        <v>1</v>
      </c>
      <c r="B658" s="16">
        <v>1</v>
      </c>
      <c r="C658" s="17" t="s">
        <v>917</v>
      </c>
      <c r="D658" s="18">
        <v>7799.9999999999991</v>
      </c>
      <c r="E658" s="11" t="e">
        <f>[3]!Table3235[[#This Row],[Mức giá theo Quyết định 46/2019/ QĐ-UBND]]*1.1</f>
        <v>#REF!</v>
      </c>
      <c r="F658" s="11" t="e">
        <f>[3]!Table3235[[#This Row],[Mức giá theo Quyết định 46/2019/ QĐ-UBND]]*1.3</f>
        <v>#REF!</v>
      </c>
      <c r="G658" s="19">
        <v>23400</v>
      </c>
      <c r="H658" s="20" t="e">
        <f>ROUND([3]!Table3235[[#This Row],[Mức giá theo Quyết định 46/2019/ QĐ-UBND]]*1.35,-2)</f>
        <v>#REF!</v>
      </c>
      <c r="I658" s="20" t="e">
        <f>ROUND([3]!Table3235[[#This Row],[Giá đất ở điều chỉnh, bổ sung]]*0.7,0)</f>
        <v>#REF!</v>
      </c>
      <c r="J658" s="12" t="e">
        <f>[3]!Table3235[[#This Row],[Giá đất ở điều chỉnh, bổ sung]]/[3]!Table3235[[#This Row],[Mức giá theo Quyết định 46/2019/ QĐ-UBND]]</f>
        <v>#REF!</v>
      </c>
      <c r="K658" s="31" t="s">
        <v>91</v>
      </c>
      <c r="L658" s="32" t="e">
        <f>[3]!Table3235[[#This Row],[Giá đất ở điều chỉnh, bổ sung]]/[3]!Table3235[[#This Row],[Mức giá theo Quyết định 46/2019/ QĐ-UBND]]</f>
        <v>#REF!</v>
      </c>
      <c r="M658" s="24"/>
      <c r="N658" s="314"/>
      <c r="R658" s="315"/>
    </row>
    <row r="659" spans="1:18" s="315" customFormat="1" ht="46.5" x14ac:dyDescent="0.35">
      <c r="A659" s="16">
        <v>2</v>
      </c>
      <c r="B659" s="16">
        <v>2</v>
      </c>
      <c r="C659" s="17" t="s">
        <v>918</v>
      </c>
      <c r="D659" s="18">
        <v>6000</v>
      </c>
      <c r="E659" s="11" t="e">
        <f>[3]!Table3235[[#This Row],[Mức giá theo Quyết định 46/2019/ QĐ-UBND]]*1.1</f>
        <v>#REF!</v>
      </c>
      <c r="F659" s="11" t="e">
        <f>[3]!Table3235[[#This Row],[Mức giá theo Quyết định 46/2019/ QĐ-UBND]]*1.3</f>
        <v>#REF!</v>
      </c>
      <c r="G659" s="19">
        <v>18000</v>
      </c>
      <c r="H659" s="20" t="e">
        <f>ROUND([3]!Table3235[[#This Row],[Mức giá theo Quyết định 46/2019/ QĐ-UBND]]*1.35,-2)</f>
        <v>#REF!</v>
      </c>
      <c r="I659" s="20" t="e">
        <f>ROUND([3]!Table3235[[#This Row],[Giá đất ở điều chỉnh, bổ sung]]*0.7,0)</f>
        <v>#REF!</v>
      </c>
      <c r="J659" s="12" t="e">
        <f>[3]!Table3235[[#This Row],[Giá đất ở điều chỉnh, bổ sung]]/[3]!Table3235[[#This Row],[Mức giá theo Quyết định 46/2019/ QĐ-UBND]]</f>
        <v>#REF!</v>
      </c>
      <c r="K659" s="31" t="s">
        <v>91</v>
      </c>
      <c r="L659" s="32" t="e">
        <f>[3]!Table3235[[#This Row],[Giá đất ở điều chỉnh, bổ sung]]/[3]!Table3235[[#This Row],[Mức giá theo Quyết định 46/2019/ QĐ-UBND]]</f>
        <v>#REF!</v>
      </c>
      <c r="M659" s="24"/>
      <c r="N659" s="314"/>
    </row>
    <row r="660" spans="1:18" s="251" customFormat="1" ht="45" x14ac:dyDescent="0.35">
      <c r="A660" s="8" t="s">
        <v>919</v>
      </c>
      <c r="B660" s="8" t="s">
        <v>919</v>
      </c>
      <c r="C660" s="9" t="s">
        <v>920</v>
      </c>
      <c r="D660" s="10"/>
      <c r="E660" s="11" t="e">
        <f>[3]!Table3235[[#This Row],[Mức giá theo Quyết định 46/2019/ QĐ-UBND]]*1.1</f>
        <v>#REF!</v>
      </c>
      <c r="F660" s="11"/>
      <c r="G660" s="19"/>
      <c r="H660" s="20"/>
      <c r="I660" s="20"/>
      <c r="J660" s="12"/>
      <c r="K660" s="21"/>
      <c r="L660" s="23"/>
      <c r="M660" s="24" t="s">
        <v>921</v>
      </c>
      <c r="N660" s="314" t="s">
        <v>922</v>
      </c>
      <c r="R660" s="315"/>
    </row>
    <row r="661" spans="1:18" s="251" customFormat="1" ht="31" x14ac:dyDescent="0.35">
      <c r="A661" s="16">
        <v>1</v>
      </c>
      <c r="B661" s="16">
        <v>1</v>
      </c>
      <c r="C661" s="17" t="s">
        <v>923</v>
      </c>
      <c r="D661" s="18">
        <v>6000</v>
      </c>
      <c r="E661" s="11" t="e">
        <f>[3]!Table3235[[#This Row],[Mức giá theo Quyết định 46/2019/ QĐ-UBND]]*1.1</f>
        <v>#REF!</v>
      </c>
      <c r="F661" s="11" t="e">
        <f>[3]!Table3235[[#This Row],[Mức giá theo Quyết định 46/2019/ QĐ-UBND]]*1.3</f>
        <v>#REF!</v>
      </c>
      <c r="G661" s="19">
        <v>18000</v>
      </c>
      <c r="H661" s="20" t="e">
        <f>ROUND([3]!Table3235[[#This Row],[Mức giá theo Quyết định 46/2019/ QĐ-UBND]]*1.35,-2)</f>
        <v>#REF!</v>
      </c>
      <c r="I661" s="20" t="e">
        <f>ROUND([3]!Table3235[[#This Row],[Giá đất ở điều chỉnh, bổ sung]]*0.7,0)</f>
        <v>#REF!</v>
      </c>
      <c r="J661" s="12" t="e">
        <f>[3]!Table3235[[#This Row],[Giá đất ở điều chỉnh, bổ sung]]/[3]!Table3235[[#This Row],[Mức giá theo Quyết định 46/2019/ QĐ-UBND]]</f>
        <v>#REF!</v>
      </c>
      <c r="K661" s="31" t="s">
        <v>91</v>
      </c>
      <c r="L661" s="32" t="e">
        <f>[3]!Table3235[[#This Row],[Giá đất ở điều chỉnh, bổ sung]]/[3]!Table3235[[#This Row],[Mức giá theo Quyết định 46/2019/ QĐ-UBND]]</f>
        <v>#REF!</v>
      </c>
      <c r="M661" s="24"/>
      <c r="N661" s="314"/>
      <c r="R661" s="315"/>
    </row>
    <row r="662" spans="1:18" s="251" customFormat="1" ht="31" x14ac:dyDescent="0.35">
      <c r="A662" s="16">
        <v>2</v>
      </c>
      <c r="B662" s="16">
        <v>2</v>
      </c>
      <c r="C662" s="17" t="s">
        <v>924</v>
      </c>
      <c r="D662" s="18">
        <v>6600</v>
      </c>
      <c r="E662" s="11" t="e">
        <f>[3]!Table3235[[#This Row],[Mức giá theo Quyết định 46/2019/ QĐ-UBND]]*1.1</f>
        <v>#REF!</v>
      </c>
      <c r="F662" s="11" t="e">
        <f>[3]!Table3235[[#This Row],[Mức giá theo Quyết định 46/2019/ QĐ-UBND]]*1.3</f>
        <v>#REF!</v>
      </c>
      <c r="G662" s="19">
        <v>19800</v>
      </c>
      <c r="H662" s="20" t="e">
        <f>ROUND([3]!Table3235[[#This Row],[Mức giá theo Quyết định 46/2019/ QĐ-UBND]]*1.35,-2)</f>
        <v>#REF!</v>
      </c>
      <c r="I662" s="20" t="e">
        <f>ROUND([3]!Table3235[[#This Row],[Giá đất ở điều chỉnh, bổ sung]]*0.7,0)</f>
        <v>#REF!</v>
      </c>
      <c r="J662" s="12" t="e">
        <f>[3]!Table3235[[#This Row],[Giá đất ở điều chỉnh, bổ sung]]/[3]!Table3235[[#This Row],[Mức giá theo Quyết định 46/2019/ QĐ-UBND]]</f>
        <v>#REF!</v>
      </c>
      <c r="K662" s="31" t="s">
        <v>91</v>
      </c>
      <c r="L662" s="32" t="e">
        <f>[3]!Table3235[[#This Row],[Giá đất ở điều chỉnh, bổ sung]]/[3]!Table3235[[#This Row],[Mức giá theo Quyết định 46/2019/ QĐ-UBND]]</f>
        <v>#REF!</v>
      </c>
      <c r="M662" s="24"/>
      <c r="N662" s="314"/>
      <c r="R662" s="315"/>
    </row>
    <row r="663" spans="1:18" s="251" customFormat="1" ht="31" x14ac:dyDescent="0.35">
      <c r="A663" s="16">
        <v>3</v>
      </c>
      <c r="B663" s="16">
        <v>3</v>
      </c>
      <c r="C663" s="17" t="s">
        <v>925</v>
      </c>
      <c r="D663" s="18">
        <v>7200</v>
      </c>
      <c r="E663" s="11" t="e">
        <f>[3]!Table3235[[#This Row],[Mức giá theo Quyết định 46/2019/ QĐ-UBND]]*1.1</f>
        <v>#REF!</v>
      </c>
      <c r="F663" s="11" t="e">
        <f>[3]!Table3235[[#This Row],[Mức giá theo Quyết định 46/2019/ QĐ-UBND]]*1.3</f>
        <v>#REF!</v>
      </c>
      <c r="G663" s="19">
        <v>21600</v>
      </c>
      <c r="H663" s="20" t="e">
        <f>ROUND([3]!Table3235[[#This Row],[Mức giá theo Quyết định 46/2019/ QĐ-UBND]]*1.35,-2)</f>
        <v>#REF!</v>
      </c>
      <c r="I663" s="20" t="e">
        <f>ROUND([3]!Table3235[[#This Row],[Giá đất ở điều chỉnh, bổ sung]]*0.7,0)</f>
        <v>#REF!</v>
      </c>
      <c r="J663" s="12" t="e">
        <f>[3]!Table3235[[#This Row],[Giá đất ở điều chỉnh, bổ sung]]/[3]!Table3235[[#This Row],[Mức giá theo Quyết định 46/2019/ QĐ-UBND]]</f>
        <v>#REF!</v>
      </c>
      <c r="K663" s="31" t="s">
        <v>91</v>
      </c>
      <c r="L663" s="32" t="e">
        <f>[3]!Table3235[[#This Row],[Giá đất ở điều chỉnh, bổ sung]]/[3]!Table3235[[#This Row],[Mức giá theo Quyết định 46/2019/ QĐ-UBND]]</f>
        <v>#REF!</v>
      </c>
      <c r="M663" s="24"/>
      <c r="N663" s="314"/>
      <c r="R663" s="315"/>
    </row>
    <row r="664" spans="1:18" s="251" customFormat="1" x14ac:dyDescent="0.35">
      <c r="A664" s="16"/>
      <c r="B664" s="16"/>
      <c r="C664" s="9" t="s">
        <v>16</v>
      </c>
      <c r="D664" s="10"/>
      <c r="E664" s="11" t="e">
        <f>[3]!Table3235[[#This Row],[Mức giá theo Quyết định 46/2019/ QĐ-UBND]]*1.1</f>
        <v>#REF!</v>
      </c>
      <c r="F664" s="11"/>
      <c r="G664" s="19"/>
      <c r="H664" s="20"/>
      <c r="I664" s="20"/>
      <c r="J664" s="12"/>
      <c r="K664" s="21"/>
      <c r="L664" s="23"/>
      <c r="M664" s="24"/>
      <c r="N664" s="314"/>
      <c r="R664" s="315"/>
    </row>
    <row r="665" spans="1:18" s="251" customFormat="1" x14ac:dyDescent="0.35">
      <c r="A665" s="16">
        <v>1</v>
      </c>
      <c r="B665" s="16">
        <v>1</v>
      </c>
      <c r="C665" s="17" t="s">
        <v>926</v>
      </c>
      <c r="D665" s="18">
        <v>3600</v>
      </c>
      <c r="E665" s="11" t="e">
        <f>[3]!Table3235[[#This Row],[Mức giá theo Quyết định 46/2019/ QĐ-UBND]]*1.1</f>
        <v>#REF!</v>
      </c>
      <c r="F665" s="11" t="e">
        <f>[3]!Table3235[[#This Row],[Mức giá theo Quyết định 46/2019/ QĐ-UBND]]*1.3</f>
        <v>#REF!</v>
      </c>
      <c r="G665" s="19">
        <v>10800</v>
      </c>
      <c r="H665" s="20" t="e">
        <f>ROUND([3]!Table3235[[#This Row],[Mức giá theo Quyết định 46/2019/ QĐ-UBND]]*1.3,-2)</f>
        <v>#REF!</v>
      </c>
      <c r="I665" s="20" t="e">
        <f>ROUND([3]!Table3235[[#This Row],[Giá đất ở điều chỉnh, bổ sung]]*0.7,0)</f>
        <v>#REF!</v>
      </c>
      <c r="J665" s="12" t="e">
        <f>[3]!Table3235[[#This Row],[Giá đất ở điều chỉnh, bổ sung]]/[3]!Table3235[[#This Row],[Mức giá theo Quyết định 46/2019/ QĐ-UBND]]</f>
        <v>#REF!</v>
      </c>
      <c r="K665" s="21"/>
      <c r="L665" s="23" t="e">
        <f>[3]!Table3235[[#This Row],[Giá đất ở điều chỉnh, bổ sung]]/[3]!Table3235[[#This Row],[Mức giá theo Quyết định 46/2019/ QĐ-UBND]]</f>
        <v>#REF!</v>
      </c>
      <c r="M665" s="24"/>
      <c r="N665" s="314"/>
      <c r="R665" s="315"/>
    </row>
    <row r="666" spans="1:18" s="251" customFormat="1" x14ac:dyDescent="0.35">
      <c r="A666" s="16">
        <v>2</v>
      </c>
      <c r="B666" s="16">
        <v>2</v>
      </c>
      <c r="C666" s="17" t="s">
        <v>927</v>
      </c>
      <c r="D666" s="18"/>
      <c r="E666" s="11" t="e">
        <f>[3]!Table3235[[#This Row],[Mức giá theo Quyết định 46/2019/ QĐ-UBND]]*1.1</f>
        <v>#REF!</v>
      </c>
      <c r="F666" s="11"/>
      <c r="G666" s="19"/>
      <c r="H666" s="20"/>
      <c r="I666" s="20"/>
      <c r="J666" s="12"/>
      <c r="K666" s="21"/>
      <c r="L666" s="23"/>
      <c r="M666" s="24"/>
      <c r="N666" s="314"/>
      <c r="R666" s="315"/>
    </row>
    <row r="667" spans="1:18" s="251" customFormat="1" x14ac:dyDescent="0.35">
      <c r="A667" s="16" t="s">
        <v>74</v>
      </c>
      <c r="B667" s="16" t="s">
        <v>74</v>
      </c>
      <c r="C667" s="17" t="s">
        <v>928</v>
      </c>
      <c r="D667" s="18">
        <v>4500</v>
      </c>
      <c r="E667" s="11" t="e">
        <f>[3]!Table3235[[#This Row],[Mức giá theo Quyết định 46/2019/ QĐ-UBND]]*1.1</f>
        <v>#REF!</v>
      </c>
      <c r="F667" s="11" t="e">
        <f>[3]!Table3235[[#This Row],[Mức giá theo Quyết định 46/2019/ QĐ-UBND]]*1.3</f>
        <v>#REF!</v>
      </c>
      <c r="G667" s="19">
        <v>13500</v>
      </c>
      <c r="H667" s="20" t="e">
        <f>ROUND([3]!Table3235[[#This Row],[Mức giá theo Quyết định 46/2019/ QĐ-UBND]]*1.3,-2)</f>
        <v>#REF!</v>
      </c>
      <c r="I667" s="20" t="e">
        <f>ROUND([3]!Table3235[[#This Row],[Giá đất ở điều chỉnh, bổ sung]]*0.7,0)</f>
        <v>#REF!</v>
      </c>
      <c r="J667" s="12" t="e">
        <f>[3]!Table3235[[#This Row],[Giá đất ở điều chỉnh, bổ sung]]/[3]!Table3235[[#This Row],[Mức giá theo Quyết định 46/2019/ QĐ-UBND]]</f>
        <v>#REF!</v>
      </c>
      <c r="K667" s="21"/>
      <c r="L667" s="23" t="e">
        <f>[3]!Table3235[[#This Row],[Giá đất ở điều chỉnh, bổ sung]]/[3]!Table3235[[#This Row],[Mức giá theo Quyết định 46/2019/ QĐ-UBND]]</f>
        <v>#REF!</v>
      </c>
      <c r="M667" s="24"/>
      <c r="N667" s="314"/>
      <c r="R667" s="315"/>
    </row>
    <row r="668" spans="1:18" s="251" customFormat="1" x14ac:dyDescent="0.35">
      <c r="A668" s="16" t="s">
        <v>76</v>
      </c>
      <c r="B668" s="16" t="s">
        <v>76</v>
      </c>
      <c r="C668" s="17" t="s">
        <v>929</v>
      </c>
      <c r="D668" s="18">
        <v>3600</v>
      </c>
      <c r="E668" s="11" t="e">
        <f>[3]!Table3235[[#This Row],[Mức giá theo Quyết định 46/2019/ QĐ-UBND]]*1.1</f>
        <v>#REF!</v>
      </c>
      <c r="F668" s="11" t="e">
        <f>[3]!Table3235[[#This Row],[Mức giá theo Quyết định 46/2019/ QĐ-UBND]]*1.3</f>
        <v>#REF!</v>
      </c>
      <c r="G668" s="19">
        <v>10800</v>
      </c>
      <c r="H668" s="20" t="e">
        <f>ROUND([3]!Table3235[[#This Row],[Mức giá theo Quyết định 46/2019/ QĐ-UBND]]*1.3,-2)</f>
        <v>#REF!</v>
      </c>
      <c r="I668" s="20" t="e">
        <f>ROUND([3]!Table3235[[#This Row],[Giá đất ở điều chỉnh, bổ sung]]*0.7,0)</f>
        <v>#REF!</v>
      </c>
      <c r="J668" s="12" t="e">
        <f>[3]!Table3235[[#This Row],[Giá đất ở điều chỉnh, bổ sung]]/[3]!Table3235[[#This Row],[Mức giá theo Quyết định 46/2019/ QĐ-UBND]]</f>
        <v>#REF!</v>
      </c>
      <c r="K668" s="21"/>
      <c r="L668" s="23" t="e">
        <f>[3]!Table3235[[#This Row],[Giá đất ở điều chỉnh, bổ sung]]/[3]!Table3235[[#This Row],[Mức giá theo Quyết định 46/2019/ QĐ-UBND]]</f>
        <v>#REF!</v>
      </c>
      <c r="M668" s="24"/>
      <c r="N668" s="314"/>
      <c r="R668" s="315"/>
    </row>
    <row r="669" spans="1:18" s="251" customFormat="1" x14ac:dyDescent="0.35">
      <c r="A669" s="16" t="s">
        <v>78</v>
      </c>
      <c r="B669" s="16" t="s">
        <v>78</v>
      </c>
      <c r="C669" s="17" t="s">
        <v>930</v>
      </c>
      <c r="D669" s="18">
        <v>3000</v>
      </c>
      <c r="E669" s="11" t="e">
        <f>[3]!Table3235[[#This Row],[Mức giá theo Quyết định 46/2019/ QĐ-UBND]]*1.1</f>
        <v>#REF!</v>
      </c>
      <c r="F669" s="11" t="e">
        <f>[3]!Table3235[[#This Row],[Mức giá theo Quyết định 46/2019/ QĐ-UBND]]*1.3</f>
        <v>#REF!</v>
      </c>
      <c r="G669" s="19">
        <v>9000</v>
      </c>
      <c r="H669" s="20" t="e">
        <f>ROUND([3]!Table3235[[#This Row],[Mức giá theo Quyết định 46/2019/ QĐ-UBND]]*1.3,-2)</f>
        <v>#REF!</v>
      </c>
      <c r="I669" s="20" t="e">
        <f>ROUND([3]!Table3235[[#This Row],[Giá đất ở điều chỉnh, bổ sung]]*0.7,0)</f>
        <v>#REF!</v>
      </c>
      <c r="J669" s="12" t="e">
        <f>[3]!Table3235[[#This Row],[Giá đất ở điều chỉnh, bổ sung]]/[3]!Table3235[[#This Row],[Mức giá theo Quyết định 46/2019/ QĐ-UBND]]</f>
        <v>#REF!</v>
      </c>
      <c r="K669" s="21"/>
      <c r="L669" s="23" t="e">
        <f>[3]!Table3235[[#This Row],[Giá đất ở điều chỉnh, bổ sung]]/[3]!Table3235[[#This Row],[Mức giá theo Quyết định 46/2019/ QĐ-UBND]]</f>
        <v>#REF!</v>
      </c>
      <c r="M669" s="24"/>
      <c r="N669" s="314"/>
      <c r="R669" s="315"/>
    </row>
    <row r="670" spans="1:18" s="251" customFormat="1" x14ac:dyDescent="0.35">
      <c r="A670" s="16">
        <v>3</v>
      </c>
      <c r="B670" s="16">
        <v>3</v>
      </c>
      <c r="C670" s="17" t="s">
        <v>931</v>
      </c>
      <c r="D670" s="18">
        <v>3000</v>
      </c>
      <c r="E670" s="11" t="e">
        <f>[3]!Table3235[[#This Row],[Mức giá theo Quyết định 46/2019/ QĐ-UBND]]*1.1</f>
        <v>#REF!</v>
      </c>
      <c r="F670" s="11" t="e">
        <f>[3]!Table3235[[#This Row],[Mức giá theo Quyết định 46/2019/ QĐ-UBND]]*1.3</f>
        <v>#REF!</v>
      </c>
      <c r="G670" s="19">
        <v>9000</v>
      </c>
      <c r="H670" s="20" t="e">
        <f>ROUND([3]!Table3235[[#This Row],[Mức giá theo Quyết định 46/2019/ QĐ-UBND]]*1.3,-2)</f>
        <v>#REF!</v>
      </c>
      <c r="I670" s="20" t="e">
        <f>ROUND([3]!Table3235[[#This Row],[Giá đất ở điều chỉnh, bổ sung]]*0.7,0)</f>
        <v>#REF!</v>
      </c>
      <c r="J670" s="12" t="e">
        <f>[3]!Table3235[[#This Row],[Giá đất ở điều chỉnh, bổ sung]]/[3]!Table3235[[#This Row],[Mức giá theo Quyết định 46/2019/ QĐ-UBND]]</f>
        <v>#REF!</v>
      </c>
      <c r="K670" s="21"/>
      <c r="L670" s="23" t="e">
        <f>[3]!Table3235[[#This Row],[Giá đất ở điều chỉnh, bổ sung]]/[3]!Table3235[[#This Row],[Mức giá theo Quyết định 46/2019/ QĐ-UBND]]</f>
        <v>#REF!</v>
      </c>
      <c r="M670" s="24"/>
      <c r="N670" s="314"/>
      <c r="R670" s="315"/>
    </row>
    <row r="671" spans="1:18" s="251" customFormat="1" ht="31" x14ac:dyDescent="0.35">
      <c r="A671" s="16">
        <v>4</v>
      </c>
      <c r="B671" s="16">
        <v>4</v>
      </c>
      <c r="C671" s="17" t="s">
        <v>932</v>
      </c>
      <c r="D671" s="18">
        <v>3500</v>
      </c>
      <c r="E671" s="11" t="e">
        <f>[3]!Table3235[[#This Row],[Mức giá theo Quyết định 46/2019/ QĐ-UBND]]*1.1</f>
        <v>#REF!</v>
      </c>
      <c r="F671" s="11" t="e">
        <f>[3]!Table3235[[#This Row],[Mức giá theo Quyết định 46/2019/ QĐ-UBND]]*1.3</f>
        <v>#REF!</v>
      </c>
      <c r="G671" s="19">
        <v>10500</v>
      </c>
      <c r="H671" s="20" t="e">
        <f>ROUND([3]!Table3235[[#This Row],[Mức giá theo Quyết định 46/2019/ QĐ-UBND]]*1.3,-2)</f>
        <v>#REF!</v>
      </c>
      <c r="I671" s="20" t="e">
        <f>ROUND([3]!Table3235[[#This Row],[Giá đất ở điều chỉnh, bổ sung]]*0.7,0)</f>
        <v>#REF!</v>
      </c>
      <c r="J671" s="12" t="e">
        <f>[3]!Table3235[[#This Row],[Giá đất ở điều chỉnh, bổ sung]]/[3]!Table3235[[#This Row],[Mức giá theo Quyết định 46/2019/ QĐ-UBND]]</f>
        <v>#REF!</v>
      </c>
      <c r="K671" s="21"/>
      <c r="L671" s="23" t="e">
        <f>[3]!Table3235[[#This Row],[Giá đất ở điều chỉnh, bổ sung]]/[3]!Table3235[[#This Row],[Mức giá theo Quyết định 46/2019/ QĐ-UBND]]</f>
        <v>#REF!</v>
      </c>
      <c r="M671" s="24"/>
      <c r="N671" s="314"/>
      <c r="R671" s="315"/>
    </row>
    <row r="672" spans="1:18" s="251" customFormat="1" ht="31" x14ac:dyDescent="0.35">
      <c r="A672" s="16">
        <v>5</v>
      </c>
      <c r="B672" s="16">
        <v>5</v>
      </c>
      <c r="C672" s="17" t="s">
        <v>933</v>
      </c>
      <c r="D672" s="18"/>
      <c r="E672" s="11" t="e">
        <f>[3]!Table3235[[#This Row],[Mức giá theo Quyết định 46/2019/ QĐ-UBND]]*1.1</f>
        <v>#REF!</v>
      </c>
      <c r="F672" s="11"/>
      <c r="G672" s="19"/>
      <c r="H672" s="20"/>
      <c r="I672" s="20"/>
      <c r="J672" s="12"/>
      <c r="K672" s="21"/>
      <c r="L672" s="23"/>
      <c r="M672" s="24"/>
      <c r="N672" s="314"/>
      <c r="R672" s="315"/>
    </row>
    <row r="673" spans="1:18" s="251" customFormat="1" x14ac:dyDescent="0.35">
      <c r="A673" s="16" t="s">
        <v>509</v>
      </c>
      <c r="B673" s="16" t="s">
        <v>509</v>
      </c>
      <c r="C673" s="17" t="s">
        <v>934</v>
      </c>
      <c r="D673" s="18">
        <v>6000</v>
      </c>
      <c r="E673" s="11" t="e">
        <f>[3]!Table3235[[#This Row],[Mức giá theo Quyết định 46/2019/ QĐ-UBND]]*1.1</f>
        <v>#REF!</v>
      </c>
      <c r="F673" s="11" t="e">
        <f>[3]!Table3235[[#This Row],[Mức giá theo Quyết định 46/2019/ QĐ-UBND]]*1.3</f>
        <v>#REF!</v>
      </c>
      <c r="G673" s="19">
        <v>18000</v>
      </c>
      <c r="H673" s="20" t="e">
        <f>ROUND([3]!Table3235[[#This Row],[Mức giá theo Quyết định 46/2019/ QĐ-UBND]]*1.3,-2)</f>
        <v>#REF!</v>
      </c>
      <c r="I673" s="20" t="e">
        <f>ROUND([3]!Table3235[[#This Row],[Giá đất ở điều chỉnh, bổ sung]]*0.7,0)</f>
        <v>#REF!</v>
      </c>
      <c r="J673" s="12" t="e">
        <f>[3]!Table3235[[#This Row],[Giá đất ở điều chỉnh, bổ sung]]/[3]!Table3235[[#This Row],[Mức giá theo Quyết định 46/2019/ QĐ-UBND]]</f>
        <v>#REF!</v>
      </c>
      <c r="K673" s="21"/>
      <c r="L673" s="23" t="e">
        <f>[3]!Table3235[[#This Row],[Giá đất ở điều chỉnh, bổ sung]]/[3]!Table3235[[#This Row],[Mức giá theo Quyết định 46/2019/ QĐ-UBND]]</f>
        <v>#REF!</v>
      </c>
      <c r="M673" s="24"/>
      <c r="N673" s="314"/>
      <c r="R673" s="315"/>
    </row>
    <row r="674" spans="1:18" s="315" customFormat="1" x14ac:dyDescent="0.35">
      <c r="A674" s="16" t="s">
        <v>511</v>
      </c>
      <c r="B674" s="16" t="s">
        <v>511</v>
      </c>
      <c r="C674" s="17" t="s">
        <v>935</v>
      </c>
      <c r="D674" s="18">
        <v>4500</v>
      </c>
      <c r="E674" s="11" t="e">
        <f>[3]!Table3235[[#This Row],[Mức giá theo Quyết định 46/2019/ QĐ-UBND]]*1.1</f>
        <v>#REF!</v>
      </c>
      <c r="F674" s="11" t="e">
        <f>[3]!Table3235[[#This Row],[Mức giá theo Quyết định 46/2019/ QĐ-UBND]]*1.3</f>
        <v>#REF!</v>
      </c>
      <c r="G674" s="19">
        <v>13500</v>
      </c>
      <c r="H674" s="20" t="e">
        <f>ROUND([3]!Table3235[[#This Row],[Mức giá theo Quyết định 46/2019/ QĐ-UBND]]*1.3,-2)</f>
        <v>#REF!</v>
      </c>
      <c r="I674" s="20" t="e">
        <f>ROUND([3]!Table3235[[#This Row],[Giá đất ở điều chỉnh, bổ sung]]*0.7,0)</f>
        <v>#REF!</v>
      </c>
      <c r="J674" s="12" t="e">
        <f>[3]!Table3235[[#This Row],[Giá đất ở điều chỉnh, bổ sung]]/[3]!Table3235[[#This Row],[Mức giá theo Quyết định 46/2019/ QĐ-UBND]]</f>
        <v>#REF!</v>
      </c>
      <c r="K674" s="21"/>
      <c r="L674" s="23" t="e">
        <f>[3]!Table3235[[#This Row],[Giá đất ở điều chỉnh, bổ sung]]/[3]!Table3235[[#This Row],[Mức giá theo Quyết định 46/2019/ QĐ-UBND]]</f>
        <v>#REF!</v>
      </c>
      <c r="M674" s="24"/>
      <c r="N674" s="314"/>
    </row>
    <row r="675" spans="1:18" s="251" customFormat="1" ht="30" x14ac:dyDescent="0.35">
      <c r="A675" s="8" t="s">
        <v>936</v>
      </c>
      <c r="B675" s="8" t="s">
        <v>936</v>
      </c>
      <c r="C675" s="9" t="s">
        <v>937</v>
      </c>
      <c r="D675" s="10"/>
      <c r="E675" s="11" t="e">
        <f>[3]!Table3235[[#This Row],[Mức giá theo Quyết định 46/2019/ QĐ-UBND]]*1.1</f>
        <v>#REF!</v>
      </c>
      <c r="F675" s="11"/>
      <c r="G675" s="19"/>
      <c r="H675" s="20"/>
      <c r="I675" s="20"/>
      <c r="J675" s="12"/>
      <c r="K675" s="21"/>
      <c r="L675" s="23"/>
      <c r="M675" s="26"/>
      <c r="N675" s="316"/>
      <c r="R675" s="315"/>
    </row>
    <row r="676" spans="1:18" s="251" customFormat="1" x14ac:dyDescent="0.35">
      <c r="A676" s="16">
        <v>1</v>
      </c>
      <c r="B676" s="16">
        <v>1</v>
      </c>
      <c r="C676" s="17" t="s">
        <v>938</v>
      </c>
      <c r="D676" s="18">
        <v>6500</v>
      </c>
      <c r="E676" s="11" t="e">
        <f>[3]!Table3235[[#This Row],[Mức giá theo Quyết định 46/2019/ QĐ-UBND]]*1.1</f>
        <v>#REF!</v>
      </c>
      <c r="F676" s="11" t="e">
        <f>[3]!Table3235[[#This Row],[Mức giá theo Quyết định 46/2019/ QĐ-UBND]]*1.3</f>
        <v>#REF!</v>
      </c>
      <c r="G676" s="19">
        <v>32500</v>
      </c>
      <c r="H676" s="20" t="e">
        <f>ROUND([3]!Table3235[[#This Row],[Mức giá theo Quyết định 46/2019/ QĐ-UBND]]*1.3,-2)</f>
        <v>#REF!</v>
      </c>
      <c r="I676" s="20" t="e">
        <f>ROUND([3]!Table3235[[#This Row],[Giá đất ở điều chỉnh, bổ sung]]*0.7,0)</f>
        <v>#REF!</v>
      </c>
      <c r="J676" s="12" t="e">
        <f>[3]!Table3235[[#This Row],[Giá đất ở điều chỉnh, bổ sung]]/[3]!Table3235[[#This Row],[Mức giá theo Quyết định 46/2019/ QĐ-UBND]]</f>
        <v>#REF!</v>
      </c>
      <c r="K676" s="21"/>
      <c r="L676" s="23" t="e">
        <f>[3]!Table3235[[#This Row],[Giá đất ở điều chỉnh, bổ sung]]/[3]!Table3235[[#This Row],[Mức giá theo Quyết định 46/2019/ QĐ-UBND]]</f>
        <v>#REF!</v>
      </c>
      <c r="M676" s="24"/>
      <c r="N676" s="314"/>
      <c r="R676" s="315"/>
    </row>
    <row r="677" spans="1:18" s="251" customFormat="1" ht="31" x14ac:dyDescent="0.35">
      <c r="A677" s="16">
        <v>2</v>
      </c>
      <c r="B677" s="16">
        <v>2</v>
      </c>
      <c r="C677" s="17" t="s">
        <v>939</v>
      </c>
      <c r="D677" s="18">
        <v>7000</v>
      </c>
      <c r="E677" s="11" t="e">
        <f>[3]!Table3235[[#This Row],[Mức giá theo Quyết định 46/2019/ QĐ-UBND]]*1.1</f>
        <v>#REF!</v>
      </c>
      <c r="F677" s="11" t="e">
        <f>[3]!Table3235[[#This Row],[Mức giá theo Quyết định 46/2019/ QĐ-UBND]]*1.3</f>
        <v>#REF!</v>
      </c>
      <c r="G677" s="19">
        <v>35000</v>
      </c>
      <c r="H677" s="20" t="e">
        <f>ROUND([3]!Table3235[[#This Row],[Mức giá theo Quyết định 46/2019/ QĐ-UBND]]*1.3,-2)</f>
        <v>#REF!</v>
      </c>
      <c r="I677" s="20" t="e">
        <f>ROUND([3]!Table3235[[#This Row],[Giá đất ở điều chỉnh, bổ sung]]*0.7,0)</f>
        <v>#REF!</v>
      </c>
      <c r="J677" s="12" t="e">
        <f>[3]!Table3235[[#This Row],[Giá đất ở điều chỉnh, bổ sung]]/[3]!Table3235[[#This Row],[Mức giá theo Quyết định 46/2019/ QĐ-UBND]]</f>
        <v>#REF!</v>
      </c>
      <c r="K677" s="21"/>
      <c r="L677" s="23" t="e">
        <f>[3]!Table3235[[#This Row],[Giá đất ở điều chỉnh, bổ sung]]/[3]!Table3235[[#This Row],[Mức giá theo Quyết định 46/2019/ QĐ-UBND]]</f>
        <v>#REF!</v>
      </c>
      <c r="M677" s="24"/>
      <c r="N677" s="314"/>
      <c r="R677" s="315"/>
    </row>
    <row r="678" spans="1:18" s="251" customFormat="1" x14ac:dyDescent="0.35">
      <c r="A678" s="16"/>
      <c r="B678" s="16"/>
      <c r="C678" s="9" t="s">
        <v>16</v>
      </c>
      <c r="D678" s="10"/>
      <c r="E678" s="11" t="e">
        <f>[3]!Table3235[[#This Row],[Mức giá theo Quyết định 46/2019/ QĐ-UBND]]*1.1</f>
        <v>#REF!</v>
      </c>
      <c r="F678" s="11"/>
      <c r="G678" s="19"/>
      <c r="H678" s="20"/>
      <c r="I678" s="20"/>
      <c r="J678" s="12"/>
      <c r="K678" s="21"/>
      <c r="L678" s="23"/>
      <c r="M678" s="24"/>
      <c r="N678" s="314"/>
      <c r="R678" s="315"/>
    </row>
    <row r="679" spans="1:18" s="251" customFormat="1" ht="31" x14ac:dyDescent="0.35">
      <c r="A679" s="16">
        <v>1</v>
      </c>
      <c r="B679" s="16">
        <v>1</v>
      </c>
      <c r="C679" s="17" t="s">
        <v>940</v>
      </c>
      <c r="D679" s="18">
        <v>4800</v>
      </c>
      <c r="E679" s="11" t="e">
        <f>[3]!Table3235[[#This Row],[Mức giá theo Quyết định 46/2019/ QĐ-UBND]]*1.1</f>
        <v>#REF!</v>
      </c>
      <c r="F679" s="11" t="e">
        <f>[3]!Table3235[[#This Row],[Mức giá theo Quyết định 46/2019/ QĐ-UBND]]*1.3</f>
        <v>#REF!</v>
      </c>
      <c r="G679" s="19">
        <v>19200</v>
      </c>
      <c r="H679" s="20" t="e">
        <f>ROUND([3]!Table3235[[#This Row],[Mức giá theo Quyết định 46/2019/ QĐ-UBND]]*1.3,-2)</f>
        <v>#REF!</v>
      </c>
      <c r="I679" s="20" t="e">
        <f>ROUND([3]!Table3235[[#This Row],[Giá đất ở điều chỉnh, bổ sung]]*0.7,0)</f>
        <v>#REF!</v>
      </c>
      <c r="J679" s="12" t="e">
        <f>[3]!Table3235[[#This Row],[Giá đất ở điều chỉnh, bổ sung]]/[3]!Table3235[[#This Row],[Mức giá theo Quyết định 46/2019/ QĐ-UBND]]</f>
        <v>#REF!</v>
      </c>
      <c r="K679" s="21"/>
      <c r="L679" s="23" t="e">
        <f>[3]!Table3235[[#This Row],[Giá đất ở điều chỉnh, bổ sung]]/[3]!Table3235[[#This Row],[Mức giá theo Quyết định 46/2019/ QĐ-UBND]]</f>
        <v>#REF!</v>
      </c>
      <c r="M679" s="24"/>
      <c r="N679" s="314"/>
      <c r="R679" s="315"/>
    </row>
    <row r="680" spans="1:18" s="251" customFormat="1" ht="28" x14ac:dyDescent="0.35">
      <c r="A680" s="16">
        <v>2</v>
      </c>
      <c r="B680" s="16">
        <v>2</v>
      </c>
      <c r="C680" s="17" t="s">
        <v>941</v>
      </c>
      <c r="D680" s="18">
        <v>3999.9999999999995</v>
      </c>
      <c r="E680" s="11" t="e">
        <f>[3]!Table3235[[#This Row],[Mức giá theo Quyết định 46/2019/ QĐ-UBND]]*1.1</f>
        <v>#REF!</v>
      </c>
      <c r="F680" s="11" t="e">
        <f>[3]!Table3235[[#This Row],[Mức giá theo Quyết định 46/2019/ QĐ-UBND]]*1.3</f>
        <v>#REF!</v>
      </c>
      <c r="G680" s="19">
        <v>16000</v>
      </c>
      <c r="H680" s="20" t="e">
        <f>ROUND([3]!Table3235[[#This Row],[Mức giá theo Quyết định 46/2019/ QĐ-UBND]]*1.35,-2)</f>
        <v>#REF!</v>
      </c>
      <c r="I680" s="20" t="e">
        <f>ROUND([3]!Table3235[[#This Row],[Giá đất ở điều chỉnh, bổ sung]]*0.7,0)</f>
        <v>#REF!</v>
      </c>
      <c r="J680" s="12" t="e">
        <f>[3]!Table3235[[#This Row],[Giá đất ở điều chỉnh, bổ sung]]/[3]!Table3235[[#This Row],[Mức giá theo Quyết định 46/2019/ QĐ-UBND]]</f>
        <v>#REF!</v>
      </c>
      <c r="K680" s="31" t="s">
        <v>91</v>
      </c>
      <c r="L680" s="32" t="e">
        <f>[3]!Table3235[[#This Row],[Giá đất ở điều chỉnh, bổ sung]]/[3]!Table3235[[#This Row],[Mức giá theo Quyết định 46/2019/ QĐ-UBND]]</f>
        <v>#REF!</v>
      </c>
      <c r="M680" s="24" t="s">
        <v>942</v>
      </c>
      <c r="N680" s="314" t="s">
        <v>943</v>
      </c>
      <c r="R680" s="315"/>
    </row>
    <row r="681" spans="1:18" s="251" customFormat="1" ht="31" x14ac:dyDescent="0.35">
      <c r="A681" s="16">
        <v>3</v>
      </c>
      <c r="B681" s="16">
        <v>3</v>
      </c>
      <c r="C681" s="17" t="s">
        <v>944</v>
      </c>
      <c r="D681" s="18">
        <v>3000</v>
      </c>
      <c r="E681" s="11" t="e">
        <f>[3]!Table3235[[#This Row],[Mức giá theo Quyết định 46/2019/ QĐ-UBND]]*1.1</f>
        <v>#REF!</v>
      </c>
      <c r="F681" s="11" t="e">
        <f>[3]!Table3235[[#This Row],[Mức giá theo Quyết định 46/2019/ QĐ-UBND]]*1.3</f>
        <v>#REF!</v>
      </c>
      <c r="G681" s="19">
        <v>12000</v>
      </c>
      <c r="H681" s="20" t="e">
        <f>ROUND([3]!Table3235[[#This Row],[Mức giá theo Quyết định 46/2019/ QĐ-UBND]]*1.3,-2)</f>
        <v>#REF!</v>
      </c>
      <c r="I681" s="20" t="e">
        <f>ROUND([3]!Table3235[[#This Row],[Giá đất ở điều chỉnh, bổ sung]]*0.7,0)</f>
        <v>#REF!</v>
      </c>
      <c r="J681" s="12" t="e">
        <f>[3]!Table3235[[#This Row],[Giá đất ở điều chỉnh, bổ sung]]/[3]!Table3235[[#This Row],[Mức giá theo Quyết định 46/2019/ QĐ-UBND]]</f>
        <v>#REF!</v>
      </c>
      <c r="K681" s="21"/>
      <c r="L681" s="23" t="e">
        <f>[3]!Table3235[[#This Row],[Giá đất ở điều chỉnh, bổ sung]]/[3]!Table3235[[#This Row],[Mức giá theo Quyết định 46/2019/ QĐ-UBND]]</f>
        <v>#REF!</v>
      </c>
      <c r="M681" s="24"/>
      <c r="N681" s="314"/>
      <c r="R681" s="315"/>
    </row>
    <row r="682" spans="1:18" s="251" customFormat="1" x14ac:dyDescent="0.35">
      <c r="A682" s="16">
        <v>4</v>
      </c>
      <c r="B682" s="16">
        <v>4</v>
      </c>
      <c r="C682" s="17" t="s">
        <v>945</v>
      </c>
      <c r="D682" s="18">
        <v>3500</v>
      </c>
      <c r="E682" s="11" t="e">
        <f>[3]!Table3235[[#This Row],[Mức giá theo Quyết định 46/2019/ QĐ-UBND]]*1.1</f>
        <v>#REF!</v>
      </c>
      <c r="F682" s="11" t="e">
        <f>[3]!Table3235[[#This Row],[Mức giá theo Quyết định 46/2019/ QĐ-UBND]]*1.3</f>
        <v>#REF!</v>
      </c>
      <c r="G682" s="19">
        <v>14000</v>
      </c>
      <c r="H682" s="20" t="e">
        <f>ROUND([3]!Table3235[[#This Row],[Mức giá theo Quyết định 46/2019/ QĐ-UBND]]*1.3,-2)</f>
        <v>#REF!</v>
      </c>
      <c r="I682" s="20" t="e">
        <f>ROUND([3]!Table3235[[#This Row],[Giá đất ở điều chỉnh, bổ sung]]*0.7,0)</f>
        <v>#REF!</v>
      </c>
      <c r="J682" s="12" t="e">
        <f>[3]!Table3235[[#This Row],[Giá đất ở điều chỉnh, bổ sung]]/[3]!Table3235[[#This Row],[Mức giá theo Quyết định 46/2019/ QĐ-UBND]]</f>
        <v>#REF!</v>
      </c>
      <c r="K682" s="21"/>
      <c r="L682" s="23" t="e">
        <f>[3]!Table3235[[#This Row],[Giá đất ở điều chỉnh, bổ sung]]/[3]!Table3235[[#This Row],[Mức giá theo Quyết định 46/2019/ QĐ-UBND]]</f>
        <v>#REF!</v>
      </c>
      <c r="M682" s="24"/>
      <c r="N682" s="314"/>
      <c r="R682" s="315"/>
    </row>
    <row r="683" spans="1:18" s="251" customFormat="1" ht="31" x14ac:dyDescent="0.35">
      <c r="A683" s="16">
        <v>5</v>
      </c>
      <c r="B683" s="16">
        <v>5</v>
      </c>
      <c r="C683" s="17" t="s">
        <v>946</v>
      </c>
      <c r="D683" s="18"/>
      <c r="E683" s="11" t="e">
        <f>[3]!Table3235[[#This Row],[Mức giá theo Quyết định 46/2019/ QĐ-UBND]]*1.1</f>
        <v>#REF!</v>
      </c>
      <c r="F683" s="11"/>
      <c r="G683" s="19"/>
      <c r="H683" s="20"/>
      <c r="I683" s="20"/>
      <c r="J683" s="12"/>
      <c r="K683" s="21"/>
      <c r="L683" s="23"/>
      <c r="M683" s="24"/>
      <c r="N683" s="314"/>
      <c r="R683" s="315"/>
    </row>
    <row r="684" spans="1:18" s="251" customFormat="1" x14ac:dyDescent="0.35">
      <c r="A684" s="16" t="s">
        <v>509</v>
      </c>
      <c r="B684" s="16" t="s">
        <v>509</v>
      </c>
      <c r="C684" s="17" t="s">
        <v>947</v>
      </c>
      <c r="D684" s="18">
        <v>5500</v>
      </c>
      <c r="E684" s="11" t="e">
        <f>[3]!Table3235[[#This Row],[Mức giá theo Quyết định 46/2019/ QĐ-UBND]]*1.1</f>
        <v>#REF!</v>
      </c>
      <c r="F684" s="11" t="e">
        <f>[3]!Table3235[[#This Row],[Mức giá theo Quyết định 46/2019/ QĐ-UBND]]*1.3</f>
        <v>#REF!</v>
      </c>
      <c r="G684" s="19">
        <v>22000</v>
      </c>
      <c r="H684" s="20" t="e">
        <f>ROUND([3]!Table3235[[#This Row],[Mức giá theo Quyết định 46/2019/ QĐ-UBND]]*1.3,-2)</f>
        <v>#REF!</v>
      </c>
      <c r="I684" s="20" t="e">
        <f>ROUND([3]!Table3235[[#This Row],[Giá đất ở điều chỉnh, bổ sung]]*0.7,0)</f>
        <v>#REF!</v>
      </c>
      <c r="J684" s="12" t="e">
        <f>[3]!Table3235[[#This Row],[Giá đất ở điều chỉnh, bổ sung]]/[3]!Table3235[[#This Row],[Mức giá theo Quyết định 46/2019/ QĐ-UBND]]</f>
        <v>#REF!</v>
      </c>
      <c r="K684" s="21"/>
      <c r="L684" s="23" t="e">
        <f>[3]!Table3235[[#This Row],[Giá đất ở điều chỉnh, bổ sung]]/[3]!Table3235[[#This Row],[Mức giá theo Quyết định 46/2019/ QĐ-UBND]]</f>
        <v>#REF!</v>
      </c>
      <c r="M684" s="24"/>
      <c r="N684" s="314"/>
      <c r="R684" s="315"/>
    </row>
    <row r="685" spans="1:18" s="315" customFormat="1" x14ac:dyDescent="0.35">
      <c r="A685" s="16" t="s">
        <v>511</v>
      </c>
      <c r="B685" s="16" t="s">
        <v>511</v>
      </c>
      <c r="C685" s="17" t="s">
        <v>948</v>
      </c>
      <c r="D685" s="18">
        <v>4500</v>
      </c>
      <c r="E685" s="11" t="e">
        <f>[3]!Table3235[[#This Row],[Mức giá theo Quyết định 46/2019/ QĐ-UBND]]*1.1</f>
        <v>#REF!</v>
      </c>
      <c r="F685" s="11" t="e">
        <f>[3]!Table3235[[#This Row],[Mức giá theo Quyết định 46/2019/ QĐ-UBND]]*1.3</f>
        <v>#REF!</v>
      </c>
      <c r="G685" s="19">
        <v>18000</v>
      </c>
      <c r="H685" s="20" t="e">
        <f>ROUND([3]!Table3235[[#This Row],[Mức giá theo Quyết định 46/2019/ QĐ-UBND]]*1.3,-2)</f>
        <v>#REF!</v>
      </c>
      <c r="I685" s="20" t="e">
        <f>ROUND([3]!Table3235[[#This Row],[Giá đất ở điều chỉnh, bổ sung]]*0.7,0)</f>
        <v>#REF!</v>
      </c>
      <c r="J685" s="12" t="e">
        <f>[3]!Table3235[[#This Row],[Giá đất ở điều chỉnh, bổ sung]]/[3]!Table3235[[#This Row],[Mức giá theo Quyết định 46/2019/ QĐ-UBND]]</f>
        <v>#REF!</v>
      </c>
      <c r="K685" s="21"/>
      <c r="L685" s="23" t="e">
        <f>[3]!Table3235[[#This Row],[Giá đất ở điều chỉnh, bổ sung]]/[3]!Table3235[[#This Row],[Mức giá theo Quyết định 46/2019/ QĐ-UBND]]</f>
        <v>#REF!</v>
      </c>
      <c r="M685" s="24"/>
      <c r="N685" s="314"/>
    </row>
    <row r="686" spans="1:18" s="251" customFormat="1" ht="45" x14ac:dyDescent="0.35">
      <c r="A686" s="8" t="s">
        <v>949</v>
      </c>
      <c r="B686" s="8" t="s">
        <v>949</v>
      </c>
      <c r="C686" s="9" t="s">
        <v>950</v>
      </c>
      <c r="D686" s="10"/>
      <c r="E686" s="11" t="e">
        <f>[3]!Table3235[[#This Row],[Mức giá theo Quyết định 46/2019/ QĐ-UBND]]*1.1</f>
        <v>#REF!</v>
      </c>
      <c r="F686" s="11"/>
      <c r="G686" s="19"/>
      <c r="H686" s="20"/>
      <c r="I686" s="20"/>
      <c r="J686" s="12"/>
      <c r="K686" s="21"/>
      <c r="L686" s="23"/>
      <c r="M686" s="26"/>
      <c r="N686" s="316"/>
      <c r="R686" s="315"/>
    </row>
    <row r="687" spans="1:18" s="251" customFormat="1" ht="31" x14ac:dyDescent="0.35">
      <c r="A687" s="16">
        <v>1</v>
      </c>
      <c r="B687" s="16">
        <v>1</v>
      </c>
      <c r="C687" s="17" t="s">
        <v>951</v>
      </c>
      <c r="D687" s="18">
        <v>7000</v>
      </c>
      <c r="E687" s="11" t="e">
        <f>[3]!Table3235[[#This Row],[Mức giá theo Quyết định 46/2019/ QĐ-UBND]]*1.1</f>
        <v>#REF!</v>
      </c>
      <c r="F687" s="11" t="e">
        <f>[3]!Table3235[[#This Row],[Mức giá theo Quyết định 46/2019/ QĐ-UBND]]*1.3</f>
        <v>#REF!</v>
      </c>
      <c r="G687" s="19">
        <v>21000</v>
      </c>
      <c r="H687" s="20" t="e">
        <f>ROUND([3]!Table3235[[#This Row],[Mức giá theo Quyết định 46/2019/ QĐ-UBND]]*1.3,-2)</f>
        <v>#REF!</v>
      </c>
      <c r="I687" s="20" t="e">
        <f>ROUND([3]!Table3235[[#This Row],[Giá đất ở điều chỉnh, bổ sung]]*0.7,0)</f>
        <v>#REF!</v>
      </c>
      <c r="J687" s="12" t="e">
        <f>[3]!Table3235[[#This Row],[Giá đất ở điều chỉnh, bổ sung]]/[3]!Table3235[[#This Row],[Mức giá theo Quyết định 46/2019/ QĐ-UBND]]</f>
        <v>#REF!</v>
      </c>
      <c r="K687" s="21"/>
      <c r="L687" s="23" t="e">
        <f>[3]!Table3235[[#This Row],[Giá đất ở điều chỉnh, bổ sung]]/[3]!Table3235[[#This Row],[Mức giá theo Quyết định 46/2019/ QĐ-UBND]]</f>
        <v>#REF!</v>
      </c>
      <c r="M687" s="24" t="s">
        <v>952</v>
      </c>
      <c r="N687" s="314" t="s">
        <v>953</v>
      </c>
      <c r="R687" s="315"/>
    </row>
    <row r="688" spans="1:18" s="251" customFormat="1" ht="31" x14ac:dyDescent="0.35">
      <c r="A688" s="16">
        <v>2</v>
      </c>
      <c r="B688" s="16">
        <v>2</v>
      </c>
      <c r="C688" s="17" t="s">
        <v>954</v>
      </c>
      <c r="D688" s="18">
        <v>6000</v>
      </c>
      <c r="E688" s="11" t="e">
        <f>[3]!Table3235[[#This Row],[Mức giá theo Quyết định 46/2019/ QĐ-UBND]]*1.1</f>
        <v>#REF!</v>
      </c>
      <c r="F688" s="11" t="e">
        <f>[3]!Table3235[[#This Row],[Mức giá theo Quyết định 46/2019/ QĐ-UBND]]*1.3</f>
        <v>#REF!</v>
      </c>
      <c r="G688" s="19">
        <v>18000</v>
      </c>
      <c r="H688" s="20" t="e">
        <f>ROUND([3]!Table3235[[#This Row],[Mức giá theo Quyết định 46/2019/ QĐ-UBND]]*1.3,-2)</f>
        <v>#REF!</v>
      </c>
      <c r="I688" s="20" t="e">
        <f>ROUND([3]!Table3235[[#This Row],[Giá đất ở điều chỉnh, bổ sung]]*0.7,0)</f>
        <v>#REF!</v>
      </c>
      <c r="J688" s="12" t="e">
        <f>[3]!Table3235[[#This Row],[Giá đất ở điều chỉnh, bổ sung]]/[3]!Table3235[[#This Row],[Mức giá theo Quyết định 46/2019/ QĐ-UBND]]</f>
        <v>#REF!</v>
      </c>
      <c r="K688" s="21"/>
      <c r="L688" s="23" t="e">
        <f>[3]!Table3235[[#This Row],[Giá đất ở điều chỉnh, bổ sung]]/[3]!Table3235[[#This Row],[Mức giá theo Quyết định 46/2019/ QĐ-UBND]]</f>
        <v>#REF!</v>
      </c>
      <c r="M688" s="24" t="s">
        <v>955</v>
      </c>
      <c r="N688" s="314" t="s">
        <v>956</v>
      </c>
      <c r="R688" s="315"/>
    </row>
    <row r="689" spans="1:18" s="251" customFormat="1" x14ac:dyDescent="0.35">
      <c r="A689" s="16"/>
      <c r="B689" s="16"/>
      <c r="C689" s="9" t="s">
        <v>16</v>
      </c>
      <c r="D689" s="10"/>
      <c r="E689" s="11" t="e">
        <f>[3]!Table3235[[#This Row],[Mức giá theo Quyết định 46/2019/ QĐ-UBND]]*1.1</f>
        <v>#REF!</v>
      </c>
      <c r="F689" s="11"/>
      <c r="G689" s="19"/>
      <c r="H689" s="20"/>
      <c r="I689" s="20"/>
      <c r="J689" s="12"/>
      <c r="K689" s="21"/>
      <c r="L689" s="23"/>
      <c r="M689" s="24"/>
      <c r="N689" s="314"/>
      <c r="R689" s="315"/>
    </row>
    <row r="690" spans="1:18" s="251" customFormat="1" x14ac:dyDescent="0.35">
      <c r="A690" s="16">
        <v>1</v>
      </c>
      <c r="B690" s="16">
        <v>1</v>
      </c>
      <c r="C690" s="17" t="s">
        <v>957</v>
      </c>
      <c r="D690" s="18">
        <v>4800</v>
      </c>
      <c r="E690" s="11" t="e">
        <f>[3]!Table3235[[#This Row],[Mức giá theo Quyết định 46/2019/ QĐ-UBND]]*1.1</f>
        <v>#REF!</v>
      </c>
      <c r="F690" s="11" t="e">
        <f>[3]!Table3235[[#This Row],[Mức giá theo Quyết định 46/2019/ QĐ-UBND]]*1.3</f>
        <v>#REF!</v>
      </c>
      <c r="G690" s="19">
        <v>14400</v>
      </c>
      <c r="H690" s="20" t="e">
        <f>ROUND([3]!Table3235[[#This Row],[Mức giá theo Quyết định 46/2019/ QĐ-UBND]]*1.3,-2)</f>
        <v>#REF!</v>
      </c>
      <c r="I690" s="20" t="e">
        <f>ROUND([3]!Table3235[[#This Row],[Giá đất ở điều chỉnh, bổ sung]]*0.7,0)</f>
        <v>#REF!</v>
      </c>
      <c r="J690" s="12" t="e">
        <f>[3]!Table3235[[#This Row],[Giá đất ở điều chỉnh, bổ sung]]/[3]!Table3235[[#This Row],[Mức giá theo Quyết định 46/2019/ QĐ-UBND]]</f>
        <v>#REF!</v>
      </c>
      <c r="K690" s="21"/>
      <c r="L690" s="23" t="e">
        <f>[3]!Table3235[[#This Row],[Giá đất ở điều chỉnh, bổ sung]]/[3]!Table3235[[#This Row],[Mức giá theo Quyết định 46/2019/ QĐ-UBND]]</f>
        <v>#REF!</v>
      </c>
      <c r="M690" s="24" t="s">
        <v>958</v>
      </c>
      <c r="N690" s="314" t="s">
        <v>959</v>
      </c>
      <c r="R690" s="315"/>
    </row>
    <row r="691" spans="1:18" s="251" customFormat="1" x14ac:dyDescent="0.35">
      <c r="A691" s="16">
        <v>2</v>
      </c>
      <c r="B691" s="16">
        <v>2</v>
      </c>
      <c r="C691" s="17" t="s">
        <v>960</v>
      </c>
      <c r="D691" s="18">
        <v>4800</v>
      </c>
      <c r="E691" s="11" t="e">
        <f>[3]!Table3235[[#This Row],[Mức giá theo Quyết định 46/2019/ QĐ-UBND]]*1.1</f>
        <v>#REF!</v>
      </c>
      <c r="F691" s="11" t="e">
        <f>[3]!Table3235[[#This Row],[Mức giá theo Quyết định 46/2019/ QĐ-UBND]]*1.3</f>
        <v>#REF!</v>
      </c>
      <c r="G691" s="19">
        <v>14400</v>
      </c>
      <c r="H691" s="20" t="e">
        <f>ROUND([3]!Table3235[[#This Row],[Mức giá theo Quyết định 46/2019/ QĐ-UBND]]*1.3,-2)</f>
        <v>#REF!</v>
      </c>
      <c r="I691" s="20" t="e">
        <f>ROUND([3]!Table3235[[#This Row],[Giá đất ở điều chỉnh, bổ sung]]*0.7,0)</f>
        <v>#REF!</v>
      </c>
      <c r="J691" s="12" t="e">
        <f>[3]!Table3235[[#This Row],[Giá đất ở điều chỉnh, bổ sung]]/[3]!Table3235[[#This Row],[Mức giá theo Quyết định 46/2019/ QĐ-UBND]]</f>
        <v>#REF!</v>
      </c>
      <c r="K691" s="21"/>
      <c r="L691" s="23" t="e">
        <f>[3]!Table3235[[#This Row],[Giá đất ở điều chỉnh, bổ sung]]/[3]!Table3235[[#This Row],[Mức giá theo Quyết định 46/2019/ QĐ-UBND]]</f>
        <v>#REF!</v>
      </c>
      <c r="M691" s="24"/>
      <c r="N691" s="314"/>
      <c r="R691" s="315"/>
    </row>
    <row r="692" spans="1:18" s="251" customFormat="1" ht="31" x14ac:dyDescent="0.35">
      <c r="A692" s="16">
        <v>3</v>
      </c>
      <c r="B692" s="16">
        <v>3</v>
      </c>
      <c r="C692" s="17" t="s">
        <v>961</v>
      </c>
      <c r="D692" s="18">
        <v>5200</v>
      </c>
      <c r="E692" s="11" t="e">
        <f>[3]!Table3235[[#This Row],[Mức giá theo Quyết định 46/2019/ QĐ-UBND]]*1.1</f>
        <v>#REF!</v>
      </c>
      <c r="F692" s="11" t="e">
        <f>[3]!Table3235[[#This Row],[Mức giá theo Quyết định 46/2019/ QĐ-UBND]]*1.3</f>
        <v>#REF!</v>
      </c>
      <c r="G692" s="19">
        <v>15600</v>
      </c>
      <c r="H692" s="20" t="e">
        <f>ROUND([3]!Table3235[[#This Row],[Mức giá theo Quyết định 46/2019/ QĐ-UBND]]*1.3,-2)</f>
        <v>#REF!</v>
      </c>
      <c r="I692" s="20" t="e">
        <f>ROUND([3]!Table3235[[#This Row],[Giá đất ở điều chỉnh, bổ sung]]*0.7,0)</f>
        <v>#REF!</v>
      </c>
      <c r="J692" s="12" t="e">
        <f>[3]!Table3235[[#This Row],[Giá đất ở điều chỉnh, bổ sung]]/[3]!Table3235[[#This Row],[Mức giá theo Quyết định 46/2019/ QĐ-UBND]]</f>
        <v>#REF!</v>
      </c>
      <c r="K692" s="21"/>
      <c r="L692" s="23" t="e">
        <f>[3]!Table3235[[#This Row],[Giá đất ở điều chỉnh, bổ sung]]/[3]!Table3235[[#This Row],[Mức giá theo Quyết định 46/2019/ QĐ-UBND]]</f>
        <v>#REF!</v>
      </c>
      <c r="M692" s="24"/>
      <c r="N692" s="314"/>
      <c r="R692" s="315"/>
    </row>
    <row r="693" spans="1:18" s="251" customFormat="1" x14ac:dyDescent="0.35">
      <c r="A693" s="16">
        <v>4</v>
      </c>
      <c r="B693" s="16">
        <v>4</v>
      </c>
      <c r="C693" s="17" t="s">
        <v>962</v>
      </c>
      <c r="D693" s="18">
        <v>4500</v>
      </c>
      <c r="E693" s="11" t="e">
        <f>[3]!Table3235[[#This Row],[Mức giá theo Quyết định 46/2019/ QĐ-UBND]]*1.1</f>
        <v>#REF!</v>
      </c>
      <c r="F693" s="11" t="e">
        <f>[3]!Table3235[[#This Row],[Mức giá theo Quyết định 46/2019/ QĐ-UBND]]*1.3</f>
        <v>#REF!</v>
      </c>
      <c r="G693" s="19">
        <v>13500</v>
      </c>
      <c r="H693" s="20" t="e">
        <f>ROUND([3]!Table3235[[#This Row],[Mức giá theo Quyết định 46/2019/ QĐ-UBND]]*1.35,-2)</f>
        <v>#REF!</v>
      </c>
      <c r="I693" s="20" t="e">
        <f>ROUND([3]!Table3235[[#This Row],[Giá đất ở điều chỉnh, bổ sung]]*0.7,0)</f>
        <v>#REF!</v>
      </c>
      <c r="J693" s="12" t="e">
        <f>[3]!Table3235[[#This Row],[Giá đất ở điều chỉnh, bổ sung]]/[3]!Table3235[[#This Row],[Mức giá theo Quyết định 46/2019/ QĐ-UBND]]</f>
        <v>#REF!</v>
      </c>
      <c r="K693" s="31" t="s">
        <v>91</v>
      </c>
      <c r="L693" s="32" t="e">
        <f>[3]!Table3235[[#This Row],[Giá đất ở điều chỉnh, bổ sung]]/[3]!Table3235[[#This Row],[Mức giá theo Quyết định 46/2019/ QĐ-UBND]]</f>
        <v>#REF!</v>
      </c>
      <c r="M693" s="24"/>
      <c r="N693" s="314"/>
      <c r="R693" s="315"/>
    </row>
    <row r="694" spans="1:18" s="315" customFormat="1" ht="31" x14ac:dyDescent="0.35">
      <c r="A694" s="16"/>
      <c r="B694" s="16">
        <v>5</v>
      </c>
      <c r="C694" s="29" t="s">
        <v>5421</v>
      </c>
      <c r="D694" s="67"/>
      <c r="E694" s="11"/>
      <c r="F694" s="11"/>
      <c r="G694" s="19">
        <v>10000</v>
      </c>
      <c r="H694" s="20" t="e">
        <f>ROUND(H693*0.85,-2)</f>
        <v>#REF!</v>
      </c>
      <c r="I694" s="20" t="e">
        <f>ROUND([3]!Table3235[[#This Row],[Giá đất ở điều chỉnh, bổ sung]]*0.7,0)</f>
        <v>#REF!</v>
      </c>
      <c r="J694" s="12" t="e">
        <f>[3]!Table3235[[#This Row],[Giá đất ở điều chỉnh, bổ sung]]/[3]!Table3235[[#This Row],[Mức giá theo Quyết định 46/2019/ QĐ-UBND]]</f>
        <v>#REF!</v>
      </c>
      <c r="K694" s="21"/>
      <c r="L694" s="23"/>
      <c r="M694" s="24" t="s">
        <v>963</v>
      </c>
      <c r="N694" s="314" t="s">
        <v>963</v>
      </c>
    </row>
    <row r="695" spans="1:18" s="251" customFormat="1" ht="45" x14ac:dyDescent="0.35">
      <c r="A695" s="8" t="s">
        <v>964</v>
      </c>
      <c r="B695" s="8" t="s">
        <v>964</v>
      </c>
      <c r="C695" s="9" t="s">
        <v>965</v>
      </c>
      <c r="D695" s="10"/>
      <c r="E695" s="11" t="e">
        <f>[3]!Table3235[[#This Row],[Mức giá theo Quyết định 46/2019/ QĐ-UBND]]*1.1</f>
        <v>#REF!</v>
      </c>
      <c r="F695" s="11"/>
      <c r="G695" s="19"/>
      <c r="H695" s="20"/>
      <c r="I695" s="20"/>
      <c r="J695" s="12"/>
      <c r="K695" s="21"/>
      <c r="L695" s="23"/>
      <c r="M695" s="26"/>
      <c r="N695" s="316"/>
      <c r="R695" s="315"/>
    </row>
    <row r="696" spans="1:18" s="251" customFormat="1" x14ac:dyDescent="0.35">
      <c r="A696" s="16">
        <v>1</v>
      </c>
      <c r="B696" s="16">
        <v>1</v>
      </c>
      <c r="C696" s="17" t="s">
        <v>966</v>
      </c>
      <c r="D696" s="18"/>
      <c r="E696" s="11"/>
      <c r="F696" s="11"/>
      <c r="G696" s="19">
        <v>25000</v>
      </c>
      <c r="H696" s="20">
        <v>5500</v>
      </c>
      <c r="I696" s="20" t="e">
        <f>ROUND([3]!Table3235[[#This Row],[Giá đất ở điều chỉnh, bổ sung]]*0.7,0)</f>
        <v>#REF!</v>
      </c>
      <c r="J696" s="12" t="e">
        <f>[3]!Table3235[[#This Row],[Giá đất ở điều chỉnh, bổ sung]]/[3]!Table3235[[#This Row],[Mức giá theo Quyết định 46/2019/ QĐ-UBND]]</f>
        <v>#REF!</v>
      </c>
      <c r="K696" s="21"/>
      <c r="L696" s="54"/>
      <c r="M696" s="38" t="s">
        <v>146</v>
      </c>
      <c r="N696" s="317" t="s">
        <v>146</v>
      </c>
      <c r="R696" s="315"/>
    </row>
    <row r="697" spans="1:18" s="251" customFormat="1" x14ac:dyDescent="0.35">
      <c r="A697" s="33">
        <v>2</v>
      </c>
      <c r="B697" s="33">
        <v>2</v>
      </c>
      <c r="C697" s="17" t="s">
        <v>967</v>
      </c>
      <c r="D697" s="47"/>
      <c r="E697" s="35"/>
      <c r="F697" s="48"/>
      <c r="G697" s="36"/>
      <c r="H697" s="76">
        <v>7000</v>
      </c>
      <c r="I697" s="20" t="e">
        <f>ROUND([3]!Table3235[[#This Row],[Giá đất ở điều chỉnh, bổ sung]]*0.7,0)</f>
        <v>#REF!</v>
      </c>
      <c r="J697" s="12" t="e">
        <f>[3]!Table3235[[#This Row],[Giá đất ở điều chỉnh, bổ sung]]/[3]!Table3235[[#This Row],[Mức giá theo Quyết định 46/2019/ QĐ-UBND]]</f>
        <v>#REF!</v>
      </c>
      <c r="K697" s="37"/>
      <c r="L697" s="37"/>
      <c r="M697" s="38" t="s">
        <v>146</v>
      </c>
      <c r="N697" s="317" t="s">
        <v>146</v>
      </c>
      <c r="R697" s="315"/>
    </row>
    <row r="698" spans="1:18" s="315" customFormat="1" ht="31" x14ac:dyDescent="0.35">
      <c r="A698" s="33">
        <v>3</v>
      </c>
      <c r="B698" s="33">
        <v>3</v>
      </c>
      <c r="C698" s="17" t="s">
        <v>5411</v>
      </c>
      <c r="D698" s="47"/>
      <c r="E698" s="35"/>
      <c r="F698" s="48"/>
      <c r="G698" s="36"/>
      <c r="H698" s="76">
        <v>9000</v>
      </c>
      <c r="I698" s="20" t="e">
        <f>ROUND([3]!Table3235[[#This Row],[Giá đất ở điều chỉnh, bổ sung]]*0.7,0)</f>
        <v>#REF!</v>
      </c>
      <c r="J698" s="12" t="e">
        <f>[3]!Table3235[[#This Row],[Giá đất ở điều chỉnh, bổ sung]]/[3]!Table3235[[#This Row],[Mức giá theo Quyết định 46/2019/ QĐ-UBND]]</f>
        <v>#REF!</v>
      </c>
      <c r="K698" s="37"/>
      <c r="L698" s="37"/>
      <c r="M698" s="38" t="s">
        <v>146</v>
      </c>
      <c r="N698" s="317" t="s">
        <v>146</v>
      </c>
    </row>
    <row r="699" spans="1:18" s="251" customFormat="1" ht="31" x14ac:dyDescent="0.35">
      <c r="A699" s="33">
        <v>4</v>
      </c>
      <c r="B699" s="33">
        <v>4</v>
      </c>
      <c r="C699" s="17" t="s">
        <v>968</v>
      </c>
      <c r="D699" s="34"/>
      <c r="E699" s="35"/>
      <c r="F699" s="11"/>
      <c r="G699" s="36"/>
      <c r="H699" s="76">
        <v>11600</v>
      </c>
      <c r="I699" s="20" t="e">
        <f>ROUND([3]!Table3235[[#This Row],[Giá đất ở điều chỉnh, bổ sung]]*0.7,0)</f>
        <v>#REF!</v>
      </c>
      <c r="J699" s="12" t="e">
        <f>[3]!Table3235[[#This Row],[Giá đất ở điều chỉnh, bổ sung]]/[3]!Table3235[[#This Row],[Mức giá theo Quyết định 46/2019/ QĐ-UBND]]</f>
        <v>#REF!</v>
      </c>
      <c r="K699" s="37"/>
      <c r="L699" s="37"/>
      <c r="M699" s="38" t="s">
        <v>146</v>
      </c>
      <c r="N699" s="317" t="s">
        <v>146</v>
      </c>
      <c r="R699" s="315"/>
    </row>
    <row r="700" spans="1:18" s="251" customFormat="1" ht="31" x14ac:dyDescent="0.35">
      <c r="A700" s="16">
        <v>5</v>
      </c>
      <c r="B700" s="16">
        <v>5</v>
      </c>
      <c r="C700" s="17" t="s">
        <v>969</v>
      </c>
      <c r="D700" s="18">
        <v>12000</v>
      </c>
      <c r="E700" s="11" t="e">
        <f>[3]!Table3235[[#This Row],[Mức giá theo Quyết định 46/2019/ QĐ-UBND]]*1.1</f>
        <v>#REF!</v>
      </c>
      <c r="F700" s="11" t="e">
        <f>[3]!Table3235[[#This Row],[Mức giá theo Quyết định 46/2019/ QĐ-UBND]]*1.3</f>
        <v>#REF!</v>
      </c>
      <c r="G700" s="19">
        <v>36000</v>
      </c>
      <c r="H700" s="20">
        <v>13800</v>
      </c>
      <c r="I700" s="20" t="e">
        <f>ROUND([3]!Table3235[[#This Row],[Giá đất ở điều chỉnh, bổ sung]]*0.7,0)</f>
        <v>#REF!</v>
      </c>
      <c r="J700" s="12" t="e">
        <f>[3]!Table3235[[#This Row],[Giá đất ở điều chỉnh, bổ sung]]/[3]!Table3235[[#This Row],[Mức giá theo Quyết định 46/2019/ QĐ-UBND]]</f>
        <v>#REF!</v>
      </c>
      <c r="K700" s="21"/>
      <c r="L700" s="23" t="e">
        <f>[3]!Table3235[[#This Row],[Giá đất ở điều chỉnh, bổ sung]]/[3]!Table3235[[#This Row],[Mức giá theo Quyết định 46/2019/ QĐ-UBND]]</f>
        <v>#REF!</v>
      </c>
      <c r="M700" s="24"/>
      <c r="N700" s="314"/>
      <c r="R700" s="315"/>
    </row>
    <row r="701" spans="1:18" s="251" customFormat="1" ht="31" x14ac:dyDescent="0.35">
      <c r="A701" s="16">
        <v>6</v>
      </c>
      <c r="B701" s="16">
        <v>6</v>
      </c>
      <c r="C701" s="17" t="s">
        <v>970</v>
      </c>
      <c r="D701" s="18">
        <v>11000</v>
      </c>
      <c r="E701" s="11" t="e">
        <f>[3]!Table3235[[#This Row],[Mức giá theo Quyết định 46/2019/ QĐ-UBND]]*1.1</f>
        <v>#REF!</v>
      </c>
      <c r="F701" s="11" t="e">
        <f>[3]!Table3235[[#This Row],[Mức giá theo Quyết định 46/2019/ QĐ-UBND]]*1.3</f>
        <v>#REF!</v>
      </c>
      <c r="G701" s="19">
        <v>33000</v>
      </c>
      <c r="H701" s="20">
        <v>12650</v>
      </c>
      <c r="I701" s="20" t="e">
        <f>ROUND([3]!Table3235[[#This Row],[Giá đất ở điều chỉnh, bổ sung]]*0.7,0)</f>
        <v>#REF!</v>
      </c>
      <c r="J701" s="12" t="e">
        <f>[3]!Table3235[[#This Row],[Giá đất ở điều chỉnh, bổ sung]]/[3]!Table3235[[#This Row],[Mức giá theo Quyết định 46/2019/ QĐ-UBND]]</f>
        <v>#REF!</v>
      </c>
      <c r="K701" s="21"/>
      <c r="L701" s="23" t="e">
        <f>[3]!Table3235[[#This Row],[Giá đất ở điều chỉnh, bổ sung]]/[3]!Table3235[[#This Row],[Mức giá theo Quyết định 46/2019/ QĐ-UBND]]</f>
        <v>#REF!</v>
      </c>
      <c r="M701" s="24"/>
      <c r="N701" s="314"/>
      <c r="R701" s="315"/>
    </row>
    <row r="702" spans="1:18" s="251" customFormat="1" ht="31" x14ac:dyDescent="0.35">
      <c r="A702" s="16">
        <v>7</v>
      </c>
      <c r="B702" s="16">
        <v>7</v>
      </c>
      <c r="C702" s="17" t="s">
        <v>971</v>
      </c>
      <c r="D702" s="18">
        <v>10000</v>
      </c>
      <c r="E702" s="11" t="e">
        <f>[3]!Table3235[[#This Row],[Mức giá theo Quyết định 46/2019/ QĐ-UBND]]*1.1</f>
        <v>#REF!</v>
      </c>
      <c r="F702" s="11" t="e">
        <f>[3]!Table3235[[#This Row],[Mức giá theo Quyết định 46/2019/ QĐ-UBND]]*1.3</f>
        <v>#REF!</v>
      </c>
      <c r="G702" s="19">
        <v>30000</v>
      </c>
      <c r="H702" s="20">
        <v>11500</v>
      </c>
      <c r="I702" s="20" t="e">
        <f>ROUND([3]!Table3235[[#This Row],[Giá đất ở điều chỉnh, bổ sung]]*0.7,0)</f>
        <v>#REF!</v>
      </c>
      <c r="J702" s="12" t="e">
        <f>[3]!Table3235[[#This Row],[Giá đất ở điều chỉnh, bổ sung]]/[3]!Table3235[[#This Row],[Mức giá theo Quyết định 46/2019/ QĐ-UBND]]</f>
        <v>#REF!</v>
      </c>
      <c r="K702" s="21"/>
      <c r="L702" s="23" t="e">
        <f>[3]!Table3235[[#This Row],[Giá đất ở điều chỉnh, bổ sung]]/[3]!Table3235[[#This Row],[Mức giá theo Quyết định 46/2019/ QĐ-UBND]]</f>
        <v>#REF!</v>
      </c>
      <c r="M702" s="24"/>
      <c r="N702" s="314"/>
      <c r="R702" s="315"/>
    </row>
    <row r="703" spans="1:18" s="251" customFormat="1" x14ac:dyDescent="0.35">
      <c r="A703" s="16"/>
      <c r="B703" s="16"/>
      <c r="C703" s="9" t="s">
        <v>16</v>
      </c>
      <c r="D703" s="10"/>
      <c r="E703" s="11" t="e">
        <f>[3]!Table3235[[#This Row],[Mức giá theo Quyết định 46/2019/ QĐ-UBND]]*1.1</f>
        <v>#REF!</v>
      </c>
      <c r="F703" s="11"/>
      <c r="G703" s="30"/>
      <c r="H703" s="21"/>
      <c r="I703" s="20"/>
      <c r="J703" s="12"/>
      <c r="K703" s="21"/>
      <c r="L703" s="23"/>
      <c r="M703" s="24"/>
      <c r="N703" s="314"/>
      <c r="R703" s="315"/>
    </row>
    <row r="704" spans="1:18" s="251" customFormat="1" ht="31" x14ac:dyDescent="0.35">
      <c r="A704" s="16">
        <v>1</v>
      </c>
      <c r="B704" s="16">
        <v>1</v>
      </c>
      <c r="C704" s="17" t="s">
        <v>972</v>
      </c>
      <c r="D704" s="18">
        <v>3500</v>
      </c>
      <c r="E704" s="11" t="e">
        <f>[3]!Table3235[[#This Row],[Mức giá theo Quyết định 46/2019/ QĐ-UBND]]*1.1</f>
        <v>#REF!</v>
      </c>
      <c r="F704" s="11" t="e">
        <f>[3]!Table3235[[#This Row],[Mức giá theo Quyết định 46/2019/ QĐ-UBND]]*1.3</f>
        <v>#REF!</v>
      </c>
      <c r="G704" s="19">
        <v>14000</v>
      </c>
      <c r="H704" s="92" t="e">
        <f>ROUND([3]!Table3235[[#This Row],[Mức giá theo Quyết định 46/2019/ QĐ-UBND]]*1.3,-2)</f>
        <v>#REF!</v>
      </c>
      <c r="I704" s="20" t="e">
        <f>ROUND([3]!Table3235[[#This Row],[Giá đất ở điều chỉnh, bổ sung]]*0.7,0)</f>
        <v>#REF!</v>
      </c>
      <c r="J704" s="12" t="e">
        <f>[3]!Table3235[[#This Row],[Giá đất ở điều chỉnh, bổ sung]]/[3]!Table3235[[#This Row],[Mức giá theo Quyết định 46/2019/ QĐ-UBND]]</f>
        <v>#REF!</v>
      </c>
      <c r="K704" s="21"/>
      <c r="L704" s="23" t="e">
        <f>[3]!Table3235[[#This Row],[Giá đất ở điều chỉnh, bổ sung]]/[3]!Table3235[[#This Row],[Mức giá theo Quyết định 46/2019/ QĐ-UBND]]</f>
        <v>#REF!</v>
      </c>
      <c r="M704" s="24"/>
      <c r="N704" s="314"/>
      <c r="R704" s="315"/>
    </row>
    <row r="705" spans="1:21" s="251" customFormat="1" ht="31" x14ac:dyDescent="0.35">
      <c r="A705" s="16">
        <v>2</v>
      </c>
      <c r="B705" s="16">
        <v>2</v>
      </c>
      <c r="C705" s="17" t="s">
        <v>973</v>
      </c>
      <c r="D705" s="18">
        <v>3500</v>
      </c>
      <c r="E705" s="11" t="e">
        <f>[3]!Table3235[[#This Row],[Mức giá theo Quyết định 46/2019/ QĐ-UBND]]*1.1</f>
        <v>#REF!</v>
      </c>
      <c r="F705" s="11" t="e">
        <f>[3]!Table3235[[#This Row],[Mức giá theo Quyết định 46/2019/ QĐ-UBND]]*1.3</f>
        <v>#REF!</v>
      </c>
      <c r="G705" s="19">
        <v>14000</v>
      </c>
      <c r="H705" s="20" t="e">
        <f>ROUND([3]!Table3235[[#This Row],[Mức giá theo Quyết định 46/2019/ QĐ-UBND]]*1.3,-2)</f>
        <v>#REF!</v>
      </c>
      <c r="I705" s="20" t="e">
        <f>ROUND([3]!Table3235[[#This Row],[Giá đất ở điều chỉnh, bổ sung]]*0.7,0)</f>
        <v>#REF!</v>
      </c>
      <c r="J705" s="12" t="e">
        <f>[3]!Table3235[[#This Row],[Giá đất ở điều chỉnh, bổ sung]]/[3]!Table3235[[#This Row],[Mức giá theo Quyết định 46/2019/ QĐ-UBND]]</f>
        <v>#REF!</v>
      </c>
      <c r="K705" s="21"/>
      <c r="L705" s="23" t="e">
        <f>[3]!Table3235[[#This Row],[Giá đất ở điều chỉnh, bổ sung]]/[3]!Table3235[[#This Row],[Mức giá theo Quyết định 46/2019/ QĐ-UBND]]</f>
        <v>#REF!</v>
      </c>
      <c r="M705" s="24"/>
      <c r="N705" s="314"/>
      <c r="R705" s="315"/>
    </row>
    <row r="706" spans="1:21" s="251" customFormat="1" ht="31" x14ac:dyDescent="0.35">
      <c r="A706" s="16">
        <v>3</v>
      </c>
      <c r="B706" s="16">
        <v>3</v>
      </c>
      <c r="C706" s="17" t="s">
        <v>974</v>
      </c>
      <c r="D706" s="18"/>
      <c r="E706" s="11" t="e">
        <f>[3]!Table3235[[#This Row],[Mức giá theo Quyết định 46/2019/ QĐ-UBND]]*1.1</f>
        <v>#REF!</v>
      </c>
      <c r="F706" s="11"/>
      <c r="G706" s="19"/>
      <c r="H706" s="20"/>
      <c r="I706" s="20"/>
      <c r="J706" s="12"/>
      <c r="K706" s="21"/>
      <c r="L706" s="23"/>
      <c r="M706" s="24"/>
      <c r="N706" s="314"/>
      <c r="R706" s="315"/>
    </row>
    <row r="707" spans="1:21" s="251" customFormat="1" x14ac:dyDescent="0.35">
      <c r="A707" s="16" t="s">
        <v>83</v>
      </c>
      <c r="B707" s="16" t="s">
        <v>83</v>
      </c>
      <c r="C707" s="17" t="s">
        <v>975</v>
      </c>
      <c r="D707" s="18">
        <v>5000</v>
      </c>
      <c r="E707" s="11" t="e">
        <f>[3]!Table3235[[#This Row],[Mức giá theo Quyết định 46/2019/ QĐ-UBND]]*1.1</f>
        <v>#REF!</v>
      </c>
      <c r="F707" s="11" t="e">
        <f>[3]!Table3235[[#This Row],[Mức giá theo Quyết định 46/2019/ QĐ-UBND]]*1.3</f>
        <v>#REF!</v>
      </c>
      <c r="G707" s="19">
        <v>20000</v>
      </c>
      <c r="H707" s="20" t="e">
        <f>ROUND([3]!Table3235[[#This Row],[Mức giá theo Quyết định 46/2019/ QĐ-UBND]]*1.3,-2)</f>
        <v>#REF!</v>
      </c>
      <c r="I707" s="20" t="e">
        <f>ROUND([3]!Table3235[[#This Row],[Giá đất ở điều chỉnh, bổ sung]]*0.7,0)</f>
        <v>#REF!</v>
      </c>
      <c r="J707" s="12" t="e">
        <f>[3]!Table3235[[#This Row],[Giá đất ở điều chỉnh, bổ sung]]/[3]!Table3235[[#This Row],[Mức giá theo Quyết định 46/2019/ QĐ-UBND]]</f>
        <v>#REF!</v>
      </c>
      <c r="K707" s="21"/>
      <c r="L707" s="23" t="e">
        <f>[3]!Table3235[[#This Row],[Giá đất ở điều chỉnh, bổ sung]]/[3]!Table3235[[#This Row],[Mức giá theo Quyết định 46/2019/ QĐ-UBND]]</f>
        <v>#REF!</v>
      </c>
      <c r="M707" s="24"/>
      <c r="N707" s="314"/>
      <c r="R707" s="315"/>
    </row>
    <row r="708" spans="1:21" x14ac:dyDescent="0.35">
      <c r="A708" s="16" t="s">
        <v>84</v>
      </c>
      <c r="B708" s="16" t="s">
        <v>84</v>
      </c>
      <c r="C708" s="17" t="s">
        <v>976</v>
      </c>
      <c r="D708" s="18">
        <v>3999.9999999999995</v>
      </c>
      <c r="E708" s="11" t="e">
        <f>[3]!Table3235[[#This Row],[Mức giá theo Quyết định 46/2019/ QĐ-UBND]]*1.1</f>
        <v>#REF!</v>
      </c>
      <c r="F708" s="11" t="e">
        <f>[3]!Table3235[[#This Row],[Mức giá theo Quyết định 46/2019/ QĐ-UBND]]*1.3</f>
        <v>#REF!</v>
      </c>
      <c r="G708" s="19">
        <v>16000</v>
      </c>
      <c r="H708" s="20" t="e">
        <f>ROUND([3]!Table3235[[#This Row],[Mức giá theo Quyết định 46/2019/ QĐ-UBND]]*1.3,-2)</f>
        <v>#REF!</v>
      </c>
      <c r="I708" s="20" t="e">
        <f>ROUND([3]!Table3235[[#This Row],[Giá đất ở điều chỉnh, bổ sung]]*0.7,0)</f>
        <v>#REF!</v>
      </c>
      <c r="J708" s="12" t="e">
        <f>[3]!Table3235[[#This Row],[Giá đất ở điều chỉnh, bổ sung]]/[3]!Table3235[[#This Row],[Mức giá theo Quyết định 46/2019/ QĐ-UBND]]</f>
        <v>#REF!</v>
      </c>
      <c r="K708" s="21"/>
      <c r="L708" s="23" t="e">
        <f>[3]!Table3235[[#This Row],[Giá đất ở điều chỉnh, bổ sung]]/[3]!Table3235[[#This Row],[Mức giá theo Quyết định 46/2019/ QĐ-UBND]]</f>
        <v>#REF!</v>
      </c>
      <c r="M708" s="24"/>
      <c r="N708" s="314"/>
    </row>
    <row r="709" spans="1:21" s="315" customFormat="1" ht="31" x14ac:dyDescent="0.35">
      <c r="A709" s="84"/>
      <c r="B709" s="84">
        <v>4</v>
      </c>
      <c r="C709" s="93" t="s">
        <v>977</v>
      </c>
      <c r="D709" s="94"/>
      <c r="E709" s="95" t="e">
        <f>[3]!Table3235[[#This Row],[Mức giá theo Quyết định 46/2019/ QĐ-UBND]]*1.1</f>
        <v>#REF!</v>
      </c>
      <c r="F709" s="95"/>
      <c r="G709" s="96"/>
      <c r="H709" s="97">
        <v>5000</v>
      </c>
      <c r="I709" s="20" t="e">
        <f>ROUND([3]!Table3235[[#This Row],[Giá đất ở điều chỉnh, bổ sung]]*0.7,0)</f>
        <v>#REF!</v>
      </c>
      <c r="J709" s="98"/>
      <c r="K709" s="99"/>
      <c r="L709" s="99"/>
      <c r="M709" s="45"/>
      <c r="N709" s="320" t="s">
        <v>978</v>
      </c>
    </row>
    <row r="710" spans="1:21" ht="31" x14ac:dyDescent="0.35">
      <c r="A710" s="39"/>
      <c r="B710" s="39">
        <v>5</v>
      </c>
      <c r="C710" s="100" t="s">
        <v>979</v>
      </c>
      <c r="D710" s="101"/>
      <c r="E710" s="11" t="e">
        <f>[3]!Table3235[[#This Row],[Mức giá theo Quyết định 46/2019/ QĐ-UBND]]*1.1</f>
        <v>#REF!</v>
      </c>
      <c r="F710" s="11"/>
      <c r="G710" s="102"/>
      <c r="H710" s="20"/>
      <c r="I710" s="20"/>
      <c r="J710" s="12"/>
      <c r="K710" s="21"/>
      <c r="L710" s="21"/>
      <c r="M710" s="85"/>
      <c r="N710" s="327"/>
    </row>
    <row r="711" spans="1:21" x14ac:dyDescent="0.35">
      <c r="A711" s="42"/>
      <c r="B711" s="43" t="s">
        <v>509</v>
      </c>
      <c r="C711" s="100" t="s">
        <v>980</v>
      </c>
      <c r="D711" s="88"/>
      <c r="E711" s="11"/>
      <c r="F711" s="11"/>
      <c r="G711" s="102"/>
      <c r="H711" s="20">
        <v>3900</v>
      </c>
      <c r="I711" s="20" t="e">
        <f>ROUND([3]!Table3235[[#This Row],[Giá đất ở điều chỉnh, bổ sung]]*0.7,0)</f>
        <v>#REF!</v>
      </c>
      <c r="J711" s="12" t="e">
        <f>[3]!Table3235[[#This Row],[Giá đất ở điều chỉnh, bổ sung]]/[3]!Table3235[[#This Row],[Mức giá theo Quyết định 46/2019/ QĐ-UBND]]</f>
        <v>#REF!</v>
      </c>
      <c r="K711" s="21"/>
      <c r="L711" s="21"/>
      <c r="M711" s="85"/>
      <c r="N711" s="327" t="s">
        <v>981</v>
      </c>
    </row>
    <row r="712" spans="1:21" x14ac:dyDescent="0.35">
      <c r="A712" s="46"/>
      <c r="B712" s="39" t="s">
        <v>511</v>
      </c>
      <c r="C712" s="100" t="s">
        <v>982</v>
      </c>
      <c r="D712" s="88"/>
      <c r="E712" s="11"/>
      <c r="F712" s="11"/>
      <c r="G712" s="102"/>
      <c r="H712" s="20">
        <v>3800</v>
      </c>
      <c r="I712" s="20" t="e">
        <f>ROUND([3]!Table3235[[#This Row],[Giá đất ở điều chỉnh, bổ sung]]*0.7,0)</f>
        <v>#REF!</v>
      </c>
      <c r="J712" s="12" t="e">
        <f>[3]!Table3235[[#This Row],[Giá đất ở điều chỉnh, bổ sung]]/[3]!Table3235[[#This Row],[Mức giá theo Quyết định 46/2019/ QĐ-UBND]]</f>
        <v>#REF!</v>
      </c>
      <c r="K712" s="21"/>
      <c r="L712" s="21"/>
      <c r="M712" s="85"/>
      <c r="N712" s="327" t="s">
        <v>889</v>
      </c>
    </row>
    <row r="713" spans="1:21" x14ac:dyDescent="0.35">
      <c r="A713" s="46"/>
      <c r="B713" s="39" t="s">
        <v>777</v>
      </c>
      <c r="C713" s="100" t="s">
        <v>886</v>
      </c>
      <c r="D713" s="88"/>
      <c r="E713" s="11"/>
      <c r="F713" s="11"/>
      <c r="G713" s="102"/>
      <c r="H713" s="20">
        <v>3700</v>
      </c>
      <c r="I713" s="20" t="e">
        <f>ROUND([3]!Table3235[[#This Row],[Giá đất ở điều chỉnh, bổ sung]]*0.7,0)</f>
        <v>#REF!</v>
      </c>
      <c r="J713" s="12" t="e">
        <f>[3]!Table3235[[#This Row],[Giá đất ở điều chỉnh, bổ sung]]/[3]!Table3235[[#This Row],[Mức giá theo Quyết định 46/2019/ QĐ-UBND]]</f>
        <v>#REF!</v>
      </c>
      <c r="K713" s="21"/>
      <c r="L713" s="21"/>
      <c r="M713" s="85"/>
      <c r="N713" s="327" t="s">
        <v>889</v>
      </c>
    </row>
    <row r="714" spans="1:21" x14ac:dyDescent="0.35">
      <c r="A714" s="46"/>
      <c r="B714" s="39" t="s">
        <v>983</v>
      </c>
      <c r="C714" s="100" t="s">
        <v>984</v>
      </c>
      <c r="D714" s="88"/>
      <c r="E714" s="11"/>
      <c r="F714" s="11"/>
      <c r="G714" s="102"/>
      <c r="H714" s="20">
        <v>3500</v>
      </c>
      <c r="I714" s="20" t="e">
        <f>ROUND([3]!Table3235[[#This Row],[Giá đất ở điều chỉnh, bổ sung]]*0.7,0)</f>
        <v>#REF!</v>
      </c>
      <c r="J714" s="12" t="e">
        <f>[3]!Table3235[[#This Row],[Giá đất ở điều chỉnh, bổ sung]]/[3]!Table3235[[#This Row],[Mức giá theo Quyết định 46/2019/ QĐ-UBND]]</f>
        <v>#REF!</v>
      </c>
      <c r="K714" s="21"/>
      <c r="L714" s="21"/>
      <c r="M714" s="85"/>
      <c r="N714" s="327" t="s">
        <v>887</v>
      </c>
    </row>
    <row r="715" spans="1:21" s="315" customFormat="1" ht="31" x14ac:dyDescent="0.35">
      <c r="A715" s="43"/>
      <c r="B715" s="43">
        <v>6</v>
      </c>
      <c r="C715" s="27" t="s">
        <v>985</v>
      </c>
      <c r="D715" s="28"/>
      <c r="E715" s="11"/>
      <c r="F715" s="11"/>
      <c r="G715" s="44">
        <v>20000</v>
      </c>
      <c r="H715" s="20">
        <v>3500</v>
      </c>
      <c r="I715" s="20" t="e">
        <f>ROUND([3]!Table3235[[#This Row],[Giá đất ở điều chỉnh, bổ sung]]*0.7,0)</f>
        <v>#REF!</v>
      </c>
      <c r="J715" s="12" t="e">
        <f>[3]!Table3235[[#This Row],[Giá đất ở điều chỉnh, bổ sung]]/[3]!Table3235[[#This Row],[Mức giá theo Quyết định 46/2019/ QĐ-UBND]]</f>
        <v>#REF!</v>
      </c>
      <c r="K715" s="21"/>
      <c r="L715" s="21"/>
      <c r="M715" s="85"/>
      <c r="N715" s="327" t="s">
        <v>986</v>
      </c>
    </row>
    <row r="716" spans="1:21" s="251" customFormat="1" ht="45" x14ac:dyDescent="0.35">
      <c r="A716" s="8" t="s">
        <v>987</v>
      </c>
      <c r="B716" s="8" t="s">
        <v>987</v>
      </c>
      <c r="C716" s="9" t="s">
        <v>988</v>
      </c>
      <c r="D716" s="10"/>
      <c r="E716" s="11"/>
      <c r="F716" s="11"/>
      <c r="G716" s="19"/>
      <c r="H716" s="20"/>
      <c r="I716" s="20"/>
      <c r="J716" s="12"/>
      <c r="K716" s="21"/>
      <c r="L716" s="23"/>
      <c r="M716" s="26"/>
      <c r="N716" s="316"/>
      <c r="R716" s="315"/>
    </row>
    <row r="717" spans="1:21" s="251" customFormat="1" x14ac:dyDescent="0.35">
      <c r="A717" s="16">
        <v>1</v>
      </c>
      <c r="B717" s="16">
        <v>1</v>
      </c>
      <c r="C717" s="17" t="s">
        <v>989</v>
      </c>
      <c r="D717" s="18">
        <v>13200</v>
      </c>
      <c r="E717" s="11" t="e">
        <f>[3]!Table3235[[#This Row],[Mức giá theo Quyết định 46/2019/ QĐ-UBND]]*1.1</f>
        <v>#REF!</v>
      </c>
      <c r="F717" s="11" t="e">
        <f>[3]!Table3235[[#This Row],[Mức giá theo Quyết định 46/2019/ QĐ-UBND]]*1.3</f>
        <v>#REF!</v>
      </c>
      <c r="G717" s="19">
        <v>46200</v>
      </c>
      <c r="H717" s="20" t="e">
        <f>ROUND([3]!Table3235[[#This Row],[Mức giá theo Quyết định 46/2019/ QĐ-UBND]]*1.3,-2)</f>
        <v>#REF!</v>
      </c>
      <c r="I717" s="20" t="e">
        <f>ROUND([3]!Table3235[[#This Row],[Giá đất ở điều chỉnh, bổ sung]]*0.7,0)</f>
        <v>#REF!</v>
      </c>
      <c r="J717" s="12" t="e">
        <f>[3]!Table3235[[#This Row],[Giá đất ở điều chỉnh, bổ sung]]/[3]!Table3235[[#This Row],[Mức giá theo Quyết định 46/2019/ QĐ-UBND]]</f>
        <v>#REF!</v>
      </c>
      <c r="K717" s="21"/>
      <c r="L717" s="23" t="e">
        <f>[3]!Table3235[[#This Row],[Giá đất ở điều chỉnh, bổ sung]]/[3]!Table3235[[#This Row],[Mức giá theo Quyết định 46/2019/ QĐ-UBND]]</f>
        <v>#REF!</v>
      </c>
      <c r="M717" s="24"/>
      <c r="N717" s="314"/>
      <c r="R717" s="315"/>
    </row>
    <row r="718" spans="1:21" s="251" customFormat="1" ht="31" x14ac:dyDescent="0.35">
      <c r="A718" s="16">
        <v>2</v>
      </c>
      <c r="B718" s="16">
        <v>2</v>
      </c>
      <c r="C718" s="17" t="s">
        <v>990</v>
      </c>
      <c r="D718" s="18">
        <v>13800</v>
      </c>
      <c r="E718" s="11" t="e">
        <f>[3]!Table3235[[#This Row],[Mức giá theo Quyết định 46/2019/ QĐ-UBND]]*1.1</f>
        <v>#REF!</v>
      </c>
      <c r="F718" s="11" t="e">
        <f>[3]!Table3235[[#This Row],[Mức giá theo Quyết định 46/2019/ QĐ-UBND]]*1.3</f>
        <v>#REF!</v>
      </c>
      <c r="G718" s="19">
        <v>48300</v>
      </c>
      <c r="H718" s="20" t="e">
        <f>ROUND([3]!Table3235[[#This Row],[Mức giá theo Quyết định 46/2019/ QĐ-UBND]]*1.3,-2)</f>
        <v>#REF!</v>
      </c>
      <c r="I718" s="20" t="e">
        <f>ROUND([3]!Table3235[[#This Row],[Giá đất ở điều chỉnh, bổ sung]]*0.7,0)</f>
        <v>#REF!</v>
      </c>
      <c r="J718" s="12" t="e">
        <f>[3]!Table3235[[#This Row],[Giá đất ở điều chỉnh, bổ sung]]/[3]!Table3235[[#This Row],[Mức giá theo Quyết định 46/2019/ QĐ-UBND]]</f>
        <v>#REF!</v>
      </c>
      <c r="K718" s="21"/>
      <c r="L718" s="23" t="e">
        <f>[3]!Table3235[[#This Row],[Giá đất ở điều chỉnh, bổ sung]]/[3]!Table3235[[#This Row],[Mức giá theo Quyết định 46/2019/ QĐ-UBND]]</f>
        <v>#REF!</v>
      </c>
      <c r="M718" s="24"/>
      <c r="N718" s="314"/>
      <c r="R718" s="315"/>
    </row>
    <row r="719" spans="1:21" s="251" customFormat="1" ht="31" x14ac:dyDescent="0.35">
      <c r="A719" s="16">
        <v>3</v>
      </c>
      <c r="B719" s="16">
        <v>3</v>
      </c>
      <c r="C719" s="17" t="s">
        <v>991</v>
      </c>
      <c r="D719" s="18">
        <v>9000</v>
      </c>
      <c r="E719" s="11" t="e">
        <f>[3]!Table3235[[#This Row],[Mức giá theo Quyết định 46/2019/ QĐ-UBND]]*1.1</f>
        <v>#REF!</v>
      </c>
      <c r="F719" s="11" t="e">
        <f>[3]!Table3235[[#This Row],[Mức giá theo Quyết định 46/2019/ QĐ-UBND]]*1.3</f>
        <v>#REF!</v>
      </c>
      <c r="G719" s="19">
        <v>31500</v>
      </c>
      <c r="H719" s="20" t="e">
        <f>ROUND([3]!Table3235[[#This Row],[Mức giá theo Quyết định 46/2019/ QĐ-UBND]]*1.3,-2)</f>
        <v>#REF!</v>
      </c>
      <c r="I719" s="20" t="e">
        <f>ROUND([3]!Table3235[[#This Row],[Giá đất ở điều chỉnh, bổ sung]]*0.7,0)</f>
        <v>#REF!</v>
      </c>
      <c r="J719" s="12" t="e">
        <f>[3]!Table3235[[#This Row],[Giá đất ở điều chỉnh, bổ sung]]/[3]!Table3235[[#This Row],[Mức giá theo Quyết định 46/2019/ QĐ-UBND]]</f>
        <v>#REF!</v>
      </c>
      <c r="K719" s="21"/>
      <c r="L719" s="23" t="e">
        <f>[3]!Table3235[[#This Row],[Giá đất ở điều chỉnh, bổ sung]]/[3]!Table3235[[#This Row],[Mức giá theo Quyết định 46/2019/ QĐ-UBND]]</f>
        <v>#REF!</v>
      </c>
      <c r="M719" s="24"/>
      <c r="N719" s="314"/>
      <c r="R719" s="315"/>
      <c r="U719" s="328"/>
    </row>
    <row r="720" spans="1:21" s="251" customFormat="1" ht="31" x14ac:dyDescent="0.35">
      <c r="A720" s="16">
        <v>4</v>
      </c>
      <c r="B720" s="16">
        <v>4</v>
      </c>
      <c r="C720" s="17" t="s">
        <v>992</v>
      </c>
      <c r="D720" s="18">
        <v>7000</v>
      </c>
      <c r="E720" s="11" t="e">
        <f>[3]!Table3235[[#This Row],[Mức giá theo Quyết định 46/2019/ QĐ-UBND]]*1.1</f>
        <v>#REF!</v>
      </c>
      <c r="F720" s="11" t="e">
        <f>[3]!Table3235[[#This Row],[Mức giá theo Quyết định 46/2019/ QĐ-UBND]]*1.3</f>
        <v>#REF!</v>
      </c>
      <c r="G720" s="19">
        <v>24500</v>
      </c>
      <c r="H720" s="20" t="e">
        <f>ROUND([3]!Table3235[[#This Row],[Mức giá theo Quyết định 46/2019/ QĐ-UBND]]*1.3,-2)</f>
        <v>#REF!</v>
      </c>
      <c r="I720" s="20" t="e">
        <f>ROUND([3]!Table3235[[#This Row],[Giá đất ở điều chỉnh, bổ sung]]*0.7,0)</f>
        <v>#REF!</v>
      </c>
      <c r="J720" s="12" t="e">
        <f>[3]!Table3235[[#This Row],[Giá đất ở điều chỉnh, bổ sung]]/[3]!Table3235[[#This Row],[Mức giá theo Quyết định 46/2019/ QĐ-UBND]]</f>
        <v>#REF!</v>
      </c>
      <c r="K720" s="21"/>
      <c r="L720" s="23" t="e">
        <f>[3]!Table3235[[#This Row],[Giá đất ở điều chỉnh, bổ sung]]/[3]!Table3235[[#This Row],[Mức giá theo Quyết định 46/2019/ QĐ-UBND]]</f>
        <v>#REF!</v>
      </c>
      <c r="M720" s="24"/>
      <c r="N720" s="314"/>
      <c r="R720" s="315"/>
    </row>
    <row r="721" spans="1:18" s="251" customFormat="1" x14ac:dyDescent="0.35">
      <c r="A721" s="16"/>
      <c r="B721" s="16"/>
      <c r="C721" s="9" t="s">
        <v>16</v>
      </c>
      <c r="D721" s="10"/>
      <c r="E721" s="11" t="e">
        <f>[3]!Table3235[[#This Row],[Mức giá theo Quyết định 46/2019/ QĐ-UBND]]*1.1</f>
        <v>#REF!</v>
      </c>
      <c r="F721" s="11"/>
      <c r="G721" s="19"/>
      <c r="H721" s="20"/>
      <c r="I721" s="20"/>
      <c r="J721" s="12"/>
      <c r="K721" s="21"/>
      <c r="L721" s="23"/>
      <c r="M721" s="24"/>
      <c r="N721" s="314"/>
      <c r="R721" s="315"/>
    </row>
    <row r="722" spans="1:18" s="251" customFormat="1" x14ac:dyDescent="0.35">
      <c r="A722" s="16">
        <v>1</v>
      </c>
      <c r="B722" s="16">
        <v>1</v>
      </c>
      <c r="C722" s="17" t="s">
        <v>993</v>
      </c>
      <c r="D722" s="18"/>
      <c r="E722" s="11" t="e">
        <f>[3]!Table3235[[#This Row],[Mức giá theo Quyết định 46/2019/ QĐ-UBND]]*1.1</f>
        <v>#REF!</v>
      </c>
      <c r="F722" s="11"/>
      <c r="G722" s="19"/>
      <c r="H722" s="20"/>
      <c r="I722" s="20"/>
      <c r="J722" s="12"/>
      <c r="K722" s="21"/>
      <c r="L722" s="23"/>
      <c r="M722" s="24"/>
      <c r="N722" s="314"/>
      <c r="R722" s="315"/>
    </row>
    <row r="723" spans="1:18" s="251" customFormat="1" x14ac:dyDescent="0.35">
      <c r="A723" s="16" t="s">
        <v>67</v>
      </c>
      <c r="B723" s="16" t="s">
        <v>67</v>
      </c>
      <c r="C723" s="17" t="s">
        <v>994</v>
      </c>
      <c r="D723" s="18">
        <v>6000</v>
      </c>
      <c r="E723" s="11" t="e">
        <f>[3]!Table3235[[#This Row],[Mức giá theo Quyết định 46/2019/ QĐ-UBND]]*1.1</f>
        <v>#REF!</v>
      </c>
      <c r="F723" s="11" t="e">
        <f>[3]!Table3235[[#This Row],[Mức giá theo Quyết định 46/2019/ QĐ-UBND]]*1.3</f>
        <v>#REF!</v>
      </c>
      <c r="G723" s="19">
        <v>18000</v>
      </c>
      <c r="H723" s="20" t="e">
        <f>ROUND([3]!Table3235[[#This Row],[Mức giá theo Quyết định 46/2019/ QĐ-UBND]]*1.3,-2)</f>
        <v>#REF!</v>
      </c>
      <c r="I723" s="20" t="e">
        <f>ROUND([3]!Table3235[[#This Row],[Giá đất ở điều chỉnh, bổ sung]]*0.7,0)</f>
        <v>#REF!</v>
      </c>
      <c r="J723" s="12" t="e">
        <f>[3]!Table3235[[#This Row],[Giá đất ở điều chỉnh, bổ sung]]/[3]!Table3235[[#This Row],[Mức giá theo Quyết định 46/2019/ QĐ-UBND]]</f>
        <v>#REF!</v>
      </c>
      <c r="K723" s="21"/>
      <c r="L723" s="23" t="e">
        <f>[3]!Table3235[[#This Row],[Giá đất ở điều chỉnh, bổ sung]]/[3]!Table3235[[#This Row],[Mức giá theo Quyết định 46/2019/ QĐ-UBND]]</f>
        <v>#REF!</v>
      </c>
      <c r="M723" s="24"/>
      <c r="N723" s="314"/>
      <c r="R723" s="315"/>
    </row>
    <row r="724" spans="1:18" s="251" customFormat="1" ht="31" x14ac:dyDescent="0.35">
      <c r="A724" s="16" t="s">
        <v>69</v>
      </c>
      <c r="B724" s="16" t="s">
        <v>69</v>
      </c>
      <c r="C724" s="17" t="s">
        <v>995</v>
      </c>
      <c r="D724" s="18">
        <v>3000</v>
      </c>
      <c r="E724" s="11" t="e">
        <f>[3]!Table3235[[#This Row],[Mức giá theo Quyết định 46/2019/ QĐ-UBND]]*1.1</f>
        <v>#REF!</v>
      </c>
      <c r="F724" s="11" t="e">
        <f>[3]!Table3235[[#This Row],[Mức giá theo Quyết định 46/2019/ QĐ-UBND]]*1.3</f>
        <v>#REF!</v>
      </c>
      <c r="G724" s="19">
        <v>9000</v>
      </c>
      <c r="H724" s="20" t="e">
        <f>ROUND([3]!Table3235[[#This Row],[Mức giá theo Quyết định 46/2019/ QĐ-UBND]]*1.3,-2)</f>
        <v>#REF!</v>
      </c>
      <c r="I724" s="20" t="e">
        <f>ROUND([3]!Table3235[[#This Row],[Giá đất ở điều chỉnh, bổ sung]]*0.7,0)</f>
        <v>#REF!</v>
      </c>
      <c r="J724" s="12" t="e">
        <f>[3]!Table3235[[#This Row],[Giá đất ở điều chỉnh, bổ sung]]/[3]!Table3235[[#This Row],[Mức giá theo Quyết định 46/2019/ QĐ-UBND]]</f>
        <v>#REF!</v>
      </c>
      <c r="K724" s="21"/>
      <c r="L724" s="23" t="e">
        <f>[3]!Table3235[[#This Row],[Giá đất ở điều chỉnh, bổ sung]]/[3]!Table3235[[#This Row],[Mức giá theo Quyết định 46/2019/ QĐ-UBND]]</f>
        <v>#REF!</v>
      </c>
      <c r="M724" s="24"/>
      <c r="N724" s="314"/>
      <c r="R724" s="315"/>
    </row>
    <row r="725" spans="1:18" s="251" customFormat="1" x14ac:dyDescent="0.35">
      <c r="A725" s="16">
        <v>2</v>
      </c>
      <c r="B725" s="16">
        <v>2</v>
      </c>
      <c r="C725" s="17" t="s">
        <v>996</v>
      </c>
      <c r="D725" s="18"/>
      <c r="E725" s="11" t="e">
        <f>[3]!Table3235[[#This Row],[Mức giá theo Quyết định 46/2019/ QĐ-UBND]]*1.1</f>
        <v>#REF!</v>
      </c>
      <c r="F725" s="11"/>
      <c r="G725" s="19"/>
      <c r="H725" s="20"/>
      <c r="I725" s="20"/>
      <c r="J725" s="12"/>
      <c r="K725" s="21"/>
      <c r="L725" s="23"/>
      <c r="M725" s="24"/>
      <c r="N725" s="314"/>
      <c r="R725" s="315"/>
    </row>
    <row r="726" spans="1:18" s="251" customFormat="1" x14ac:dyDescent="0.35">
      <c r="A726" s="16" t="s">
        <v>74</v>
      </c>
      <c r="B726" s="16" t="s">
        <v>74</v>
      </c>
      <c r="C726" s="17" t="s">
        <v>204</v>
      </c>
      <c r="D726" s="18">
        <v>4200</v>
      </c>
      <c r="E726" s="11" t="e">
        <f>[3]!Table3235[[#This Row],[Mức giá theo Quyết định 46/2019/ QĐ-UBND]]*1.1</f>
        <v>#REF!</v>
      </c>
      <c r="F726" s="11" t="e">
        <f>[3]!Table3235[[#This Row],[Mức giá theo Quyết định 46/2019/ QĐ-UBND]]*1.3</f>
        <v>#REF!</v>
      </c>
      <c r="G726" s="19">
        <v>12600</v>
      </c>
      <c r="H726" s="20" t="e">
        <f>ROUND([3]!Table3235[[#This Row],[Mức giá theo Quyết định 46/2019/ QĐ-UBND]]*1.3,-2)</f>
        <v>#REF!</v>
      </c>
      <c r="I726" s="20" t="e">
        <f>ROUND([3]!Table3235[[#This Row],[Giá đất ở điều chỉnh, bổ sung]]*0.7,0)</f>
        <v>#REF!</v>
      </c>
      <c r="J726" s="12" t="e">
        <f>[3]!Table3235[[#This Row],[Giá đất ở điều chỉnh, bổ sung]]/[3]!Table3235[[#This Row],[Mức giá theo Quyết định 46/2019/ QĐ-UBND]]</f>
        <v>#REF!</v>
      </c>
      <c r="K726" s="21"/>
      <c r="L726" s="23" t="e">
        <f>[3]!Table3235[[#This Row],[Giá đất ở điều chỉnh, bổ sung]]/[3]!Table3235[[#This Row],[Mức giá theo Quyết định 46/2019/ QĐ-UBND]]</f>
        <v>#REF!</v>
      </c>
      <c r="M726" s="24"/>
      <c r="N726" s="314"/>
      <c r="R726" s="315"/>
    </row>
    <row r="727" spans="1:18" s="251" customFormat="1" ht="31" x14ac:dyDescent="0.35">
      <c r="A727" s="16" t="s">
        <v>76</v>
      </c>
      <c r="B727" s="16" t="s">
        <v>76</v>
      </c>
      <c r="C727" s="17" t="s">
        <v>997</v>
      </c>
      <c r="D727" s="18">
        <v>3600</v>
      </c>
      <c r="E727" s="11" t="e">
        <f>[3]!Table3235[[#This Row],[Mức giá theo Quyết định 46/2019/ QĐ-UBND]]*1.1</f>
        <v>#REF!</v>
      </c>
      <c r="F727" s="11" t="e">
        <f>[3]!Table3235[[#This Row],[Mức giá theo Quyết định 46/2019/ QĐ-UBND]]*1.3</f>
        <v>#REF!</v>
      </c>
      <c r="G727" s="19">
        <v>10800</v>
      </c>
      <c r="H727" s="20" t="e">
        <f>ROUND([3]!Table3235[[#This Row],[Mức giá theo Quyết định 46/2019/ QĐ-UBND]]*1.3,-2)</f>
        <v>#REF!</v>
      </c>
      <c r="I727" s="20" t="e">
        <f>ROUND([3]!Table3235[[#This Row],[Giá đất ở điều chỉnh, bổ sung]]*0.7,0)</f>
        <v>#REF!</v>
      </c>
      <c r="J727" s="12" t="e">
        <f>[3]!Table3235[[#This Row],[Giá đất ở điều chỉnh, bổ sung]]/[3]!Table3235[[#This Row],[Mức giá theo Quyết định 46/2019/ QĐ-UBND]]</f>
        <v>#REF!</v>
      </c>
      <c r="K727" s="21"/>
      <c r="L727" s="23" t="e">
        <f>[3]!Table3235[[#This Row],[Giá đất ở điều chỉnh, bổ sung]]/[3]!Table3235[[#This Row],[Mức giá theo Quyết định 46/2019/ QĐ-UBND]]</f>
        <v>#REF!</v>
      </c>
      <c r="M727" s="24"/>
      <c r="N727" s="314"/>
      <c r="R727" s="315"/>
    </row>
    <row r="728" spans="1:18" s="251" customFormat="1" ht="31" x14ac:dyDescent="0.35">
      <c r="A728" s="16">
        <v>3</v>
      </c>
      <c r="B728" s="16">
        <v>3</v>
      </c>
      <c r="C728" s="17" t="s">
        <v>998</v>
      </c>
      <c r="D728" s="18"/>
      <c r="E728" s="11" t="e">
        <f>[3]!Table3235[[#This Row],[Mức giá theo Quyết định 46/2019/ QĐ-UBND]]*1.1</f>
        <v>#REF!</v>
      </c>
      <c r="F728" s="11"/>
      <c r="G728" s="19"/>
      <c r="H728" s="20"/>
      <c r="I728" s="20"/>
      <c r="J728" s="12"/>
      <c r="K728" s="21"/>
      <c r="L728" s="23"/>
      <c r="M728" s="24"/>
      <c r="N728" s="314"/>
      <c r="R728" s="315"/>
    </row>
    <row r="729" spans="1:18" s="251" customFormat="1" x14ac:dyDescent="0.35">
      <c r="A729" s="16" t="s">
        <v>83</v>
      </c>
      <c r="B729" s="16" t="s">
        <v>83</v>
      </c>
      <c r="C729" s="17" t="s">
        <v>999</v>
      </c>
      <c r="D729" s="18">
        <v>5200</v>
      </c>
      <c r="E729" s="11" t="e">
        <f>[3]!Table3235[[#This Row],[Mức giá theo Quyết định 46/2019/ QĐ-UBND]]*1.1</f>
        <v>#REF!</v>
      </c>
      <c r="F729" s="11" t="e">
        <f>[3]!Table3235[[#This Row],[Mức giá theo Quyết định 46/2019/ QĐ-UBND]]*1.3</f>
        <v>#REF!</v>
      </c>
      <c r="G729" s="19">
        <v>15600</v>
      </c>
      <c r="H729" s="20" t="e">
        <f>ROUND([3]!Table3235[[#This Row],[Mức giá theo Quyết định 46/2019/ QĐ-UBND]]*1.3,-2)</f>
        <v>#REF!</v>
      </c>
      <c r="I729" s="20" t="e">
        <f>ROUND([3]!Table3235[[#This Row],[Giá đất ở điều chỉnh, bổ sung]]*0.7,0)</f>
        <v>#REF!</v>
      </c>
      <c r="J729" s="12" t="e">
        <f>[3]!Table3235[[#This Row],[Giá đất ở điều chỉnh, bổ sung]]/[3]!Table3235[[#This Row],[Mức giá theo Quyết định 46/2019/ QĐ-UBND]]</f>
        <v>#REF!</v>
      </c>
      <c r="K729" s="21"/>
      <c r="L729" s="23" t="e">
        <f>[3]!Table3235[[#This Row],[Giá đất ở điều chỉnh, bổ sung]]/[3]!Table3235[[#This Row],[Mức giá theo Quyết định 46/2019/ QĐ-UBND]]</f>
        <v>#REF!</v>
      </c>
      <c r="M729" s="24"/>
      <c r="N729" s="314"/>
      <c r="R729" s="315"/>
    </row>
    <row r="730" spans="1:18" s="251" customFormat="1" ht="31" x14ac:dyDescent="0.35">
      <c r="A730" s="16" t="s">
        <v>84</v>
      </c>
      <c r="B730" s="16" t="s">
        <v>84</v>
      </c>
      <c r="C730" s="17" t="s">
        <v>1000</v>
      </c>
      <c r="D730" s="18">
        <v>4200</v>
      </c>
      <c r="E730" s="11" t="e">
        <f>[3]!Table3235[[#This Row],[Mức giá theo Quyết định 46/2019/ QĐ-UBND]]*1.1</f>
        <v>#REF!</v>
      </c>
      <c r="F730" s="11" t="e">
        <f>[3]!Table3235[[#This Row],[Mức giá theo Quyết định 46/2019/ QĐ-UBND]]*1.3</f>
        <v>#REF!</v>
      </c>
      <c r="G730" s="19">
        <v>12600</v>
      </c>
      <c r="H730" s="20" t="e">
        <f>ROUND([3]!Table3235[[#This Row],[Mức giá theo Quyết định 46/2019/ QĐ-UBND]]*1.3,-2)</f>
        <v>#REF!</v>
      </c>
      <c r="I730" s="20" t="e">
        <f>ROUND([3]!Table3235[[#This Row],[Giá đất ở điều chỉnh, bổ sung]]*0.7,0)</f>
        <v>#REF!</v>
      </c>
      <c r="J730" s="12" t="e">
        <f>[3]!Table3235[[#This Row],[Giá đất ở điều chỉnh, bổ sung]]/[3]!Table3235[[#This Row],[Mức giá theo Quyết định 46/2019/ QĐ-UBND]]</f>
        <v>#REF!</v>
      </c>
      <c r="K730" s="21"/>
      <c r="L730" s="23" t="e">
        <f>[3]!Table3235[[#This Row],[Giá đất ở điều chỉnh, bổ sung]]/[3]!Table3235[[#This Row],[Mức giá theo Quyết định 46/2019/ QĐ-UBND]]</f>
        <v>#REF!</v>
      </c>
      <c r="M730" s="24"/>
      <c r="N730" s="314"/>
      <c r="R730" s="315"/>
    </row>
    <row r="731" spans="1:18" s="251" customFormat="1" x14ac:dyDescent="0.35">
      <c r="A731" s="16">
        <v>4</v>
      </c>
      <c r="B731" s="16">
        <v>4</v>
      </c>
      <c r="C731" s="17" t="s">
        <v>1001</v>
      </c>
      <c r="D731" s="18">
        <v>3799.9999999999995</v>
      </c>
      <c r="E731" s="11" t="e">
        <f>[3]!Table3235[[#This Row],[Mức giá theo Quyết định 46/2019/ QĐ-UBND]]*1.1</f>
        <v>#REF!</v>
      </c>
      <c r="F731" s="11" t="e">
        <f>[3]!Table3235[[#This Row],[Mức giá theo Quyết định 46/2019/ QĐ-UBND]]*1.3</f>
        <v>#REF!</v>
      </c>
      <c r="G731" s="19">
        <v>11400</v>
      </c>
      <c r="H731" s="20" t="e">
        <f>ROUND([3]!Table3235[[#This Row],[Mức giá theo Quyết định 46/2019/ QĐ-UBND]]*1.3,-2)</f>
        <v>#REF!</v>
      </c>
      <c r="I731" s="20" t="e">
        <f>ROUND([3]!Table3235[[#This Row],[Giá đất ở điều chỉnh, bổ sung]]*0.7,0)</f>
        <v>#REF!</v>
      </c>
      <c r="J731" s="12" t="e">
        <f>[3]!Table3235[[#This Row],[Giá đất ở điều chỉnh, bổ sung]]/[3]!Table3235[[#This Row],[Mức giá theo Quyết định 46/2019/ QĐ-UBND]]</f>
        <v>#REF!</v>
      </c>
      <c r="K731" s="21"/>
      <c r="L731" s="23" t="e">
        <f>[3]!Table3235[[#This Row],[Giá đất ở điều chỉnh, bổ sung]]/[3]!Table3235[[#This Row],[Mức giá theo Quyết định 46/2019/ QĐ-UBND]]</f>
        <v>#REF!</v>
      </c>
      <c r="M731" s="24"/>
      <c r="N731" s="314"/>
      <c r="R731" s="315"/>
    </row>
    <row r="732" spans="1:18" s="251" customFormat="1" x14ac:dyDescent="0.35">
      <c r="A732" s="16">
        <v>5</v>
      </c>
      <c r="B732" s="16">
        <v>5</v>
      </c>
      <c r="C732" s="17" t="s">
        <v>1002</v>
      </c>
      <c r="D732" s="18">
        <v>4200</v>
      </c>
      <c r="E732" s="11" t="e">
        <f>[3]!Table3235[[#This Row],[Mức giá theo Quyết định 46/2019/ QĐ-UBND]]*1.1</f>
        <v>#REF!</v>
      </c>
      <c r="F732" s="11" t="e">
        <f>[3]!Table3235[[#This Row],[Mức giá theo Quyết định 46/2019/ QĐ-UBND]]*1.3</f>
        <v>#REF!</v>
      </c>
      <c r="G732" s="19">
        <v>12600</v>
      </c>
      <c r="H732" s="20" t="e">
        <f>ROUND([3]!Table3235[[#This Row],[Mức giá theo Quyết định 46/2019/ QĐ-UBND]]*1.3,-2)</f>
        <v>#REF!</v>
      </c>
      <c r="I732" s="20" t="e">
        <f>ROUND([3]!Table3235[[#This Row],[Giá đất ở điều chỉnh, bổ sung]]*0.7,0)</f>
        <v>#REF!</v>
      </c>
      <c r="J732" s="12" t="e">
        <f>[3]!Table3235[[#This Row],[Giá đất ở điều chỉnh, bổ sung]]/[3]!Table3235[[#This Row],[Mức giá theo Quyết định 46/2019/ QĐ-UBND]]</f>
        <v>#REF!</v>
      </c>
      <c r="K732" s="21"/>
      <c r="L732" s="23" t="e">
        <f>[3]!Table3235[[#This Row],[Giá đất ở điều chỉnh, bổ sung]]/[3]!Table3235[[#This Row],[Mức giá theo Quyết định 46/2019/ QĐ-UBND]]</f>
        <v>#REF!</v>
      </c>
      <c r="M732" s="24"/>
      <c r="N732" s="314"/>
      <c r="R732" s="315"/>
    </row>
    <row r="733" spans="1:18" s="251" customFormat="1" ht="31" x14ac:dyDescent="0.35">
      <c r="A733" s="16">
        <v>7</v>
      </c>
      <c r="B733" s="16">
        <v>7</v>
      </c>
      <c r="C733" s="17" t="s">
        <v>1003</v>
      </c>
      <c r="D733" s="18">
        <v>4200</v>
      </c>
      <c r="E733" s="11" t="e">
        <f>[3]!Table3235[[#This Row],[Mức giá theo Quyết định 46/2019/ QĐ-UBND]]*1.1</f>
        <v>#REF!</v>
      </c>
      <c r="F733" s="11" t="e">
        <f>[3]!Table3235[[#This Row],[Mức giá theo Quyết định 46/2019/ QĐ-UBND]]*1.3</f>
        <v>#REF!</v>
      </c>
      <c r="G733" s="19">
        <v>12600</v>
      </c>
      <c r="H733" s="20" t="e">
        <f>ROUND([3]!Table3235[[#This Row],[Mức giá theo Quyết định 46/2019/ QĐ-UBND]]*1.3,-2)</f>
        <v>#REF!</v>
      </c>
      <c r="I733" s="20" t="e">
        <f>ROUND([3]!Table3235[[#This Row],[Giá đất ở điều chỉnh, bổ sung]]*0.7,0)</f>
        <v>#REF!</v>
      </c>
      <c r="J733" s="12" t="e">
        <f>[3]!Table3235[[#This Row],[Giá đất ở điều chỉnh, bổ sung]]/[3]!Table3235[[#This Row],[Mức giá theo Quyết định 46/2019/ QĐ-UBND]]</f>
        <v>#REF!</v>
      </c>
      <c r="K733" s="21"/>
      <c r="L733" s="23" t="e">
        <f>[3]!Table3235[[#This Row],[Giá đất ở điều chỉnh, bổ sung]]/[3]!Table3235[[#This Row],[Mức giá theo Quyết định 46/2019/ QĐ-UBND]]</f>
        <v>#REF!</v>
      </c>
      <c r="M733" s="24"/>
      <c r="N733" s="314"/>
      <c r="R733" s="315"/>
    </row>
    <row r="734" spans="1:18" s="251" customFormat="1" ht="31" x14ac:dyDescent="0.35">
      <c r="A734" s="16">
        <v>8</v>
      </c>
      <c r="B734" s="16">
        <v>8</v>
      </c>
      <c r="C734" s="17" t="s">
        <v>1004</v>
      </c>
      <c r="D734" s="18"/>
      <c r="E734" s="11" t="e">
        <f>[3]!Table3235[[#This Row],[Mức giá theo Quyết định 46/2019/ QĐ-UBND]]*1.1</f>
        <v>#REF!</v>
      </c>
      <c r="F734" s="11"/>
      <c r="G734" s="19"/>
      <c r="H734" s="20"/>
      <c r="I734" s="20"/>
      <c r="J734" s="12"/>
      <c r="K734" s="21"/>
      <c r="L734" s="23"/>
      <c r="M734" s="24" t="s">
        <v>1005</v>
      </c>
      <c r="N734" s="314" t="s">
        <v>1006</v>
      </c>
      <c r="R734" s="315"/>
    </row>
    <row r="735" spans="1:18" s="251" customFormat="1" x14ac:dyDescent="0.35">
      <c r="A735" s="16">
        <v>8.1</v>
      </c>
      <c r="B735" s="16" t="s">
        <v>624</v>
      </c>
      <c r="C735" s="17" t="s">
        <v>1007</v>
      </c>
      <c r="D735" s="18">
        <v>3799.9999999999995</v>
      </c>
      <c r="E735" s="11" t="e">
        <f>[3]!Table3235[[#This Row],[Mức giá theo Quyết định 46/2019/ QĐ-UBND]]*1.1</f>
        <v>#REF!</v>
      </c>
      <c r="F735" s="11" t="e">
        <f>[3]!Table3235[[#This Row],[Mức giá theo Quyết định 46/2019/ QĐ-UBND]]*1.3</f>
        <v>#REF!</v>
      </c>
      <c r="G735" s="19">
        <v>11400</v>
      </c>
      <c r="H735" s="20" t="e">
        <f>ROUND([3]!Table3235[[#This Row],[Mức giá theo Quyết định 46/2019/ QĐ-UBND]]*1.35,-2)</f>
        <v>#REF!</v>
      </c>
      <c r="I735" s="20" t="e">
        <f>ROUND([3]!Table3235[[#This Row],[Giá đất ở điều chỉnh, bổ sung]]*0.7,0)</f>
        <v>#REF!</v>
      </c>
      <c r="J735" s="12" t="e">
        <f>[3]!Table3235[[#This Row],[Giá đất ở điều chỉnh, bổ sung]]/[3]!Table3235[[#This Row],[Mức giá theo Quyết định 46/2019/ QĐ-UBND]]</f>
        <v>#REF!</v>
      </c>
      <c r="K735" s="31" t="s">
        <v>91</v>
      </c>
      <c r="L735" s="32" t="e">
        <f>[3]!Table3235[[#This Row],[Giá đất ở điều chỉnh, bổ sung]]/[3]!Table3235[[#This Row],[Mức giá theo Quyết định 46/2019/ QĐ-UBND]]</f>
        <v>#REF!</v>
      </c>
      <c r="M735" s="24"/>
      <c r="N735" s="314"/>
      <c r="R735" s="315"/>
    </row>
    <row r="736" spans="1:18" s="251" customFormat="1" ht="31" x14ac:dyDescent="0.35">
      <c r="A736" s="16">
        <v>8.1999999999999993</v>
      </c>
      <c r="B736" s="16" t="s">
        <v>626</v>
      </c>
      <c r="C736" s="17" t="s">
        <v>1008</v>
      </c>
      <c r="D736" s="18">
        <v>3200</v>
      </c>
      <c r="E736" s="11" t="e">
        <f>[3]!Table3235[[#This Row],[Mức giá theo Quyết định 46/2019/ QĐ-UBND]]*1.1</f>
        <v>#REF!</v>
      </c>
      <c r="F736" s="11" t="e">
        <f>[3]!Table3235[[#This Row],[Mức giá theo Quyết định 46/2019/ QĐ-UBND]]*1.3</f>
        <v>#REF!</v>
      </c>
      <c r="G736" s="19">
        <v>9600</v>
      </c>
      <c r="H736" s="20" t="e">
        <f>ROUND([3]!Table3235[[#This Row],[Mức giá theo Quyết định 46/2019/ QĐ-UBND]]*1.35,-2)</f>
        <v>#REF!</v>
      </c>
      <c r="I736" s="20" t="e">
        <f>ROUND([3]!Table3235[[#This Row],[Giá đất ở điều chỉnh, bổ sung]]*0.7,0)</f>
        <v>#REF!</v>
      </c>
      <c r="J736" s="12" t="e">
        <f>[3]!Table3235[[#This Row],[Giá đất ở điều chỉnh, bổ sung]]/[3]!Table3235[[#This Row],[Mức giá theo Quyết định 46/2019/ QĐ-UBND]]</f>
        <v>#REF!</v>
      </c>
      <c r="K736" s="31" t="s">
        <v>91</v>
      </c>
      <c r="L736" s="32" t="e">
        <f>[3]!Table3235[[#This Row],[Giá đất ở điều chỉnh, bổ sung]]/[3]!Table3235[[#This Row],[Mức giá theo Quyết định 46/2019/ QĐ-UBND]]</f>
        <v>#REF!</v>
      </c>
      <c r="M736" s="24"/>
      <c r="N736" s="314"/>
      <c r="R736" s="315"/>
    </row>
    <row r="737" spans="1:18" s="251" customFormat="1" ht="28" x14ac:dyDescent="0.35">
      <c r="A737" s="16"/>
      <c r="B737" s="16">
        <v>9</v>
      </c>
      <c r="C737" s="52" t="s">
        <v>1009</v>
      </c>
      <c r="D737" s="53"/>
      <c r="E737" s="11"/>
      <c r="F737" s="11"/>
      <c r="G737" s="19">
        <v>9000</v>
      </c>
      <c r="H737" s="20" t="e">
        <f>H735</f>
        <v>#REF!</v>
      </c>
      <c r="I737" s="20" t="e">
        <f>ROUND([3]!Table3235[[#This Row],[Giá đất ở điều chỉnh, bổ sung]]*0.7,0)</f>
        <v>#REF!</v>
      </c>
      <c r="J737" s="12" t="e">
        <f>[3]!Table3235[[#This Row],[Giá đất ở điều chỉnh, bổ sung]]/[3]!Table3235[[#This Row],[Mức giá theo Quyết định 46/2019/ QĐ-UBND]]</f>
        <v>#REF!</v>
      </c>
      <c r="K737" s="21"/>
      <c r="L737" s="23"/>
      <c r="M737" s="24" t="s">
        <v>1010</v>
      </c>
      <c r="N737" s="314" t="s">
        <v>1011</v>
      </c>
      <c r="R737" s="315"/>
    </row>
    <row r="738" spans="1:18" s="251" customFormat="1" ht="31" x14ac:dyDescent="0.35">
      <c r="A738" s="16">
        <v>9</v>
      </c>
      <c r="B738" s="16">
        <v>10</v>
      </c>
      <c r="C738" s="17" t="s">
        <v>1012</v>
      </c>
      <c r="D738" s="18">
        <v>4200</v>
      </c>
      <c r="E738" s="11" t="e">
        <f>[3]!Table3235[[#This Row],[Mức giá theo Quyết định 46/2019/ QĐ-UBND]]*1.1</f>
        <v>#REF!</v>
      </c>
      <c r="F738" s="11" t="e">
        <f>[3]!Table3235[[#This Row],[Mức giá theo Quyết định 46/2019/ QĐ-UBND]]*1.3</f>
        <v>#REF!</v>
      </c>
      <c r="G738" s="19">
        <v>12600</v>
      </c>
      <c r="H738" s="20" t="e">
        <f>ROUND([3]!Table3235[[#This Row],[Mức giá theo Quyết định 46/2019/ QĐ-UBND]]*1.3,-2)</f>
        <v>#REF!</v>
      </c>
      <c r="I738" s="20" t="e">
        <f>ROUND([3]!Table3235[[#This Row],[Giá đất ở điều chỉnh, bổ sung]]*0.7,0)</f>
        <v>#REF!</v>
      </c>
      <c r="J738" s="12" t="e">
        <f>[3]!Table3235[[#This Row],[Giá đất ở điều chỉnh, bổ sung]]/[3]!Table3235[[#This Row],[Mức giá theo Quyết định 46/2019/ QĐ-UBND]]</f>
        <v>#REF!</v>
      </c>
      <c r="K738" s="21"/>
      <c r="L738" s="23" t="e">
        <f>[3]!Table3235[[#This Row],[Giá đất ở điều chỉnh, bổ sung]]/[3]!Table3235[[#This Row],[Mức giá theo Quyết định 46/2019/ QĐ-UBND]]</f>
        <v>#REF!</v>
      </c>
      <c r="M738" s="24"/>
      <c r="N738" s="314"/>
      <c r="O738" s="251" t="s">
        <v>1013</v>
      </c>
      <c r="R738" s="315"/>
    </row>
    <row r="739" spans="1:18" s="251" customFormat="1" ht="28" x14ac:dyDescent="0.35">
      <c r="A739" s="16"/>
      <c r="B739" s="16">
        <v>11</v>
      </c>
      <c r="C739" s="17" t="s">
        <v>5422</v>
      </c>
      <c r="D739" s="18"/>
      <c r="E739" s="11" t="e">
        <f>[3]!Table3235[[#This Row],[Mức giá theo Quyết định 46/2019/ QĐ-UBND]]*1.1</f>
        <v>#REF!</v>
      </c>
      <c r="F739" s="11"/>
      <c r="G739" s="19">
        <v>10000</v>
      </c>
      <c r="H739" s="20">
        <v>5500</v>
      </c>
      <c r="I739" s="20" t="e">
        <f>ROUND([3]!Table3235[[#This Row],[Giá đất ở điều chỉnh, bổ sung]]*0.7,0)</f>
        <v>#REF!</v>
      </c>
      <c r="J739" s="12"/>
      <c r="K739" s="21"/>
      <c r="L739" s="54"/>
      <c r="M739" s="38" t="s">
        <v>1014</v>
      </c>
      <c r="N739" s="317" t="s">
        <v>1014</v>
      </c>
      <c r="R739" s="315"/>
    </row>
    <row r="740" spans="1:18" s="251" customFormat="1" ht="31" x14ac:dyDescent="0.35">
      <c r="A740" s="16">
        <v>10</v>
      </c>
      <c r="B740" s="16">
        <v>12</v>
      </c>
      <c r="C740" s="17" t="s">
        <v>1015</v>
      </c>
      <c r="D740" s="18">
        <v>4200</v>
      </c>
      <c r="E740" s="11" t="e">
        <f>[3]!Table3235[[#This Row],[Mức giá theo Quyết định 46/2019/ QĐ-UBND]]*1.1</f>
        <v>#REF!</v>
      </c>
      <c r="F740" s="11" t="e">
        <f>[3]!Table3235[[#This Row],[Mức giá theo Quyết định 46/2019/ QĐ-UBND]]*1.3</f>
        <v>#REF!</v>
      </c>
      <c r="G740" s="19">
        <v>12600</v>
      </c>
      <c r="H740" s="20" t="e">
        <f>ROUND([3]!Table3235[[#This Row],[Mức giá theo Quyết định 46/2019/ QĐ-UBND]]*1.3,-2)</f>
        <v>#REF!</v>
      </c>
      <c r="I740" s="20" t="e">
        <f>ROUND([3]!Table3235[[#This Row],[Giá đất ở điều chỉnh, bổ sung]]*0.7,0)</f>
        <v>#REF!</v>
      </c>
      <c r="J740" s="12" t="e">
        <f>[3]!Table3235[[#This Row],[Giá đất ở điều chỉnh, bổ sung]]/[3]!Table3235[[#This Row],[Mức giá theo Quyết định 46/2019/ QĐ-UBND]]</f>
        <v>#REF!</v>
      </c>
      <c r="K740" s="21"/>
      <c r="L740" s="23" t="e">
        <f>[3]!Table3235[[#This Row],[Giá đất ở điều chỉnh, bổ sung]]/[3]!Table3235[[#This Row],[Mức giá theo Quyết định 46/2019/ QĐ-UBND]]</f>
        <v>#REF!</v>
      </c>
      <c r="M740" s="24"/>
      <c r="N740" s="314"/>
      <c r="R740" s="315"/>
    </row>
    <row r="741" spans="1:18" s="251" customFormat="1" ht="31" x14ac:dyDescent="0.35">
      <c r="A741" s="16">
        <v>11</v>
      </c>
      <c r="B741" s="16">
        <v>13</v>
      </c>
      <c r="C741" s="17" t="s">
        <v>1016</v>
      </c>
      <c r="D741" s="18">
        <v>4200</v>
      </c>
      <c r="E741" s="11" t="e">
        <f>[3]!Table3235[[#This Row],[Mức giá theo Quyết định 46/2019/ QĐ-UBND]]*1.1</f>
        <v>#REF!</v>
      </c>
      <c r="F741" s="11" t="e">
        <f>[3]!Table3235[[#This Row],[Mức giá theo Quyết định 46/2019/ QĐ-UBND]]*1.3</f>
        <v>#REF!</v>
      </c>
      <c r="G741" s="19">
        <v>12600</v>
      </c>
      <c r="H741" s="20" t="e">
        <f>ROUND([3]!Table3235[[#This Row],[Mức giá theo Quyết định 46/2019/ QĐ-UBND]]*1.3,-2)</f>
        <v>#REF!</v>
      </c>
      <c r="I741" s="20" t="e">
        <f>ROUND([3]!Table3235[[#This Row],[Giá đất ở điều chỉnh, bổ sung]]*0.7,0)</f>
        <v>#REF!</v>
      </c>
      <c r="J741" s="12" t="e">
        <f>[3]!Table3235[[#This Row],[Giá đất ở điều chỉnh, bổ sung]]/[3]!Table3235[[#This Row],[Mức giá theo Quyết định 46/2019/ QĐ-UBND]]</f>
        <v>#REF!</v>
      </c>
      <c r="K741" s="21"/>
      <c r="L741" s="23" t="e">
        <f>[3]!Table3235[[#This Row],[Giá đất ở điều chỉnh, bổ sung]]/[3]!Table3235[[#This Row],[Mức giá theo Quyết định 46/2019/ QĐ-UBND]]</f>
        <v>#REF!</v>
      </c>
      <c r="M741" s="24" t="s">
        <v>1017</v>
      </c>
      <c r="N741" s="314" t="s">
        <v>1018</v>
      </c>
      <c r="R741" s="315"/>
    </row>
    <row r="742" spans="1:18" s="251" customFormat="1" x14ac:dyDescent="0.35">
      <c r="A742" s="16">
        <v>12</v>
      </c>
      <c r="B742" s="16">
        <v>14</v>
      </c>
      <c r="C742" s="17" t="s">
        <v>1019</v>
      </c>
      <c r="D742" s="18">
        <v>4200</v>
      </c>
      <c r="E742" s="11" t="e">
        <f>[3]!Table3235[[#This Row],[Mức giá theo Quyết định 46/2019/ QĐ-UBND]]*1.1</f>
        <v>#REF!</v>
      </c>
      <c r="F742" s="11" t="e">
        <f>[3]!Table3235[[#This Row],[Mức giá theo Quyết định 46/2019/ QĐ-UBND]]*1.3</f>
        <v>#REF!</v>
      </c>
      <c r="G742" s="19">
        <v>12600</v>
      </c>
      <c r="H742" s="20" t="e">
        <f>ROUND([3]!Table3235[[#This Row],[Mức giá theo Quyết định 46/2019/ QĐ-UBND]]*1.3,-2)</f>
        <v>#REF!</v>
      </c>
      <c r="I742" s="20" t="e">
        <f>ROUND([3]!Table3235[[#This Row],[Giá đất ở điều chỉnh, bổ sung]]*0.7,0)</f>
        <v>#REF!</v>
      </c>
      <c r="J742" s="12" t="e">
        <f>[3]!Table3235[[#This Row],[Giá đất ở điều chỉnh, bổ sung]]/[3]!Table3235[[#This Row],[Mức giá theo Quyết định 46/2019/ QĐ-UBND]]</f>
        <v>#REF!</v>
      </c>
      <c r="K742" s="21"/>
      <c r="L742" s="23" t="e">
        <f>[3]!Table3235[[#This Row],[Giá đất ở điều chỉnh, bổ sung]]/[3]!Table3235[[#This Row],[Mức giá theo Quyết định 46/2019/ QĐ-UBND]]</f>
        <v>#REF!</v>
      </c>
      <c r="M742" s="24"/>
      <c r="N742" s="314"/>
      <c r="R742" s="315"/>
    </row>
    <row r="743" spans="1:18" s="251" customFormat="1" ht="42" x14ac:dyDescent="0.35">
      <c r="A743" s="16">
        <v>13</v>
      </c>
      <c r="B743" s="16">
        <v>15</v>
      </c>
      <c r="C743" s="17" t="s">
        <v>1020</v>
      </c>
      <c r="D743" s="18">
        <v>4800</v>
      </c>
      <c r="E743" s="11" t="e">
        <f>[3]!Table3235[[#This Row],[Mức giá theo Quyết định 46/2019/ QĐ-UBND]]*1.1</f>
        <v>#REF!</v>
      </c>
      <c r="F743" s="11" t="e">
        <f>[3]!Table3235[[#This Row],[Mức giá theo Quyết định 46/2019/ QĐ-UBND]]*1.3</f>
        <v>#REF!</v>
      </c>
      <c r="G743" s="19">
        <v>14400</v>
      </c>
      <c r="H743" s="20" t="e">
        <f>ROUND([3]!Table3235[[#This Row],[Mức giá theo Quyết định 46/2019/ QĐ-UBND]]*1.3,-2)</f>
        <v>#REF!</v>
      </c>
      <c r="I743" s="20" t="e">
        <f>ROUND([3]!Table3235[[#This Row],[Giá đất ở điều chỉnh, bổ sung]]*0.7,0)</f>
        <v>#REF!</v>
      </c>
      <c r="J743" s="12" t="e">
        <f>[3]!Table3235[[#This Row],[Giá đất ở điều chỉnh, bổ sung]]/[3]!Table3235[[#This Row],[Mức giá theo Quyết định 46/2019/ QĐ-UBND]]</f>
        <v>#REF!</v>
      </c>
      <c r="K743" s="21"/>
      <c r="L743" s="23" t="e">
        <f>[3]!Table3235[[#This Row],[Giá đất ở điều chỉnh, bổ sung]]/[3]!Table3235[[#This Row],[Mức giá theo Quyết định 46/2019/ QĐ-UBND]]</f>
        <v>#REF!</v>
      </c>
      <c r="M743" s="24" t="s">
        <v>1021</v>
      </c>
      <c r="N743" s="314" t="s">
        <v>1022</v>
      </c>
      <c r="R743" s="315"/>
    </row>
    <row r="744" spans="1:18" s="251" customFormat="1" ht="70" x14ac:dyDescent="0.35">
      <c r="A744" s="16">
        <v>14</v>
      </c>
      <c r="B744" s="16">
        <v>16</v>
      </c>
      <c r="C744" s="17" t="s">
        <v>1023</v>
      </c>
      <c r="D744" s="18">
        <v>4700</v>
      </c>
      <c r="E744" s="11" t="e">
        <f>[3]!Table3235[[#This Row],[Mức giá theo Quyết định 46/2019/ QĐ-UBND]]*1.1</f>
        <v>#REF!</v>
      </c>
      <c r="F744" s="11" t="e">
        <f>[3]!Table3235[[#This Row],[Mức giá theo Quyết định 46/2019/ QĐ-UBND]]*1.3</f>
        <v>#REF!</v>
      </c>
      <c r="G744" s="19">
        <v>14100</v>
      </c>
      <c r="H744" s="20" t="e">
        <f>ROUND([3]!Table3235[[#This Row],[Mức giá theo Quyết định 46/2019/ QĐ-UBND]]*1.3,-2)</f>
        <v>#REF!</v>
      </c>
      <c r="I744" s="20" t="e">
        <f>ROUND([3]!Table3235[[#This Row],[Giá đất ở điều chỉnh, bổ sung]]*0.7,0)</f>
        <v>#REF!</v>
      </c>
      <c r="J744" s="12" t="e">
        <f>[3]!Table3235[[#This Row],[Giá đất ở điều chỉnh, bổ sung]]/[3]!Table3235[[#This Row],[Mức giá theo Quyết định 46/2019/ QĐ-UBND]]</f>
        <v>#REF!</v>
      </c>
      <c r="K744" s="21"/>
      <c r="L744" s="23" t="e">
        <f>[3]!Table3235[[#This Row],[Giá đất ở điều chỉnh, bổ sung]]/[3]!Table3235[[#This Row],[Mức giá theo Quyết định 46/2019/ QĐ-UBND]]</f>
        <v>#REF!</v>
      </c>
      <c r="M744" s="24" t="s">
        <v>1024</v>
      </c>
      <c r="N744" s="314" t="s">
        <v>1025</v>
      </c>
      <c r="R744" s="315"/>
    </row>
    <row r="745" spans="1:18" s="251" customFormat="1" x14ac:dyDescent="0.35">
      <c r="A745" s="16">
        <v>15</v>
      </c>
      <c r="B745" s="16">
        <v>17</v>
      </c>
      <c r="C745" s="17" t="s">
        <v>1026</v>
      </c>
      <c r="D745" s="18">
        <v>4200</v>
      </c>
      <c r="E745" s="11" t="e">
        <f>[3]!Table3235[[#This Row],[Mức giá theo Quyết định 46/2019/ QĐ-UBND]]*1.1</f>
        <v>#REF!</v>
      </c>
      <c r="F745" s="11" t="e">
        <f>[3]!Table3235[[#This Row],[Mức giá theo Quyết định 46/2019/ QĐ-UBND]]*1.3</f>
        <v>#REF!</v>
      </c>
      <c r="G745" s="19">
        <v>12600</v>
      </c>
      <c r="H745" s="20" t="e">
        <f>ROUND([3]!Table3235[[#This Row],[Mức giá theo Quyết định 46/2019/ QĐ-UBND]]*1.3,-2)</f>
        <v>#REF!</v>
      </c>
      <c r="I745" s="20" t="e">
        <f>ROUND([3]!Table3235[[#This Row],[Giá đất ở điều chỉnh, bổ sung]]*0.7,0)</f>
        <v>#REF!</v>
      </c>
      <c r="J745" s="12" t="e">
        <f>[3]!Table3235[[#This Row],[Giá đất ở điều chỉnh, bổ sung]]/[3]!Table3235[[#This Row],[Mức giá theo Quyết định 46/2019/ QĐ-UBND]]</f>
        <v>#REF!</v>
      </c>
      <c r="K745" s="21"/>
      <c r="L745" s="23" t="e">
        <f>[3]!Table3235[[#This Row],[Giá đất ở điều chỉnh, bổ sung]]/[3]!Table3235[[#This Row],[Mức giá theo Quyết định 46/2019/ QĐ-UBND]]</f>
        <v>#REF!</v>
      </c>
      <c r="M745" s="24"/>
      <c r="N745" s="314"/>
      <c r="R745" s="315"/>
    </row>
    <row r="746" spans="1:18" s="251" customFormat="1" ht="31" x14ac:dyDescent="0.35">
      <c r="A746" s="16">
        <v>16</v>
      </c>
      <c r="B746" s="16">
        <v>18</v>
      </c>
      <c r="C746" s="17" t="s">
        <v>1027</v>
      </c>
      <c r="D746" s="18">
        <v>4200</v>
      </c>
      <c r="E746" s="11" t="e">
        <f>[3]!Table3235[[#This Row],[Mức giá theo Quyết định 46/2019/ QĐ-UBND]]*1.1</f>
        <v>#REF!</v>
      </c>
      <c r="F746" s="11" t="e">
        <f>[3]!Table3235[[#This Row],[Mức giá theo Quyết định 46/2019/ QĐ-UBND]]*1.3</f>
        <v>#REF!</v>
      </c>
      <c r="G746" s="19">
        <v>12600</v>
      </c>
      <c r="H746" s="20" t="e">
        <f>ROUND([3]!Table3235[[#This Row],[Mức giá theo Quyết định 46/2019/ QĐ-UBND]]*1.3,-2)</f>
        <v>#REF!</v>
      </c>
      <c r="I746" s="20" t="e">
        <f>ROUND([3]!Table3235[[#This Row],[Giá đất ở điều chỉnh, bổ sung]]*0.7,0)</f>
        <v>#REF!</v>
      </c>
      <c r="J746" s="12" t="e">
        <f>[3]!Table3235[[#This Row],[Giá đất ở điều chỉnh, bổ sung]]/[3]!Table3235[[#This Row],[Mức giá theo Quyết định 46/2019/ QĐ-UBND]]</f>
        <v>#REF!</v>
      </c>
      <c r="K746" s="21"/>
      <c r="L746" s="23" t="e">
        <f>[3]!Table3235[[#This Row],[Giá đất ở điều chỉnh, bổ sung]]/[3]!Table3235[[#This Row],[Mức giá theo Quyết định 46/2019/ QĐ-UBND]]</f>
        <v>#REF!</v>
      </c>
      <c r="M746" s="24"/>
      <c r="N746" s="314"/>
      <c r="R746" s="315"/>
    </row>
    <row r="747" spans="1:18" s="251" customFormat="1" ht="31" x14ac:dyDescent="0.35">
      <c r="A747" s="16">
        <v>17</v>
      </c>
      <c r="B747" s="16">
        <v>19</v>
      </c>
      <c r="C747" s="17" t="s">
        <v>1028</v>
      </c>
      <c r="D747" s="18"/>
      <c r="E747" s="11" t="e">
        <f>[3]!Table3235[[#This Row],[Mức giá theo Quyết định 46/2019/ QĐ-UBND]]*1.1</f>
        <v>#REF!</v>
      </c>
      <c r="F747" s="11"/>
      <c r="G747" s="19"/>
      <c r="H747" s="20"/>
      <c r="I747" s="20"/>
      <c r="J747" s="12"/>
      <c r="K747" s="21"/>
      <c r="L747" s="23"/>
      <c r="M747" s="24"/>
      <c r="N747" s="314"/>
      <c r="R747" s="315"/>
    </row>
    <row r="748" spans="1:18" s="251" customFormat="1" ht="31" x14ac:dyDescent="0.35">
      <c r="A748" s="16" t="s">
        <v>108</v>
      </c>
      <c r="B748" s="16" t="s">
        <v>119</v>
      </c>
      <c r="C748" s="17" t="s">
        <v>1029</v>
      </c>
      <c r="D748" s="18">
        <v>7200</v>
      </c>
      <c r="E748" s="11" t="e">
        <f>[3]!Table3235[[#This Row],[Mức giá theo Quyết định 46/2019/ QĐ-UBND]]*1.1</f>
        <v>#REF!</v>
      </c>
      <c r="F748" s="11" t="e">
        <f>[3]!Table3235[[#This Row],[Mức giá theo Quyết định 46/2019/ QĐ-UBND]]*1.3</f>
        <v>#REF!</v>
      </c>
      <c r="G748" s="19">
        <v>21600</v>
      </c>
      <c r="H748" s="20" t="e">
        <f>ROUND([3]!Table3235[[#This Row],[Mức giá theo Quyết định 46/2019/ QĐ-UBND]]*1.3,-2)</f>
        <v>#REF!</v>
      </c>
      <c r="I748" s="20" t="e">
        <f>ROUND([3]!Table3235[[#This Row],[Giá đất ở điều chỉnh, bổ sung]]*0.7,0)</f>
        <v>#REF!</v>
      </c>
      <c r="J748" s="12" t="e">
        <f>[3]!Table3235[[#This Row],[Giá đất ở điều chỉnh, bổ sung]]/[3]!Table3235[[#This Row],[Mức giá theo Quyết định 46/2019/ QĐ-UBND]]</f>
        <v>#REF!</v>
      </c>
      <c r="K748" s="21"/>
      <c r="L748" s="23" t="e">
        <f>[3]!Table3235[[#This Row],[Giá đất ở điều chỉnh, bổ sung]]/[3]!Table3235[[#This Row],[Mức giá theo Quyết định 46/2019/ QĐ-UBND]]</f>
        <v>#REF!</v>
      </c>
      <c r="M748" s="24"/>
      <c r="N748" s="314"/>
      <c r="R748" s="315"/>
    </row>
    <row r="749" spans="1:18" s="251" customFormat="1" ht="31" x14ac:dyDescent="0.35">
      <c r="A749" s="16" t="s">
        <v>110</v>
      </c>
      <c r="B749" s="16" t="s">
        <v>122</v>
      </c>
      <c r="C749" s="17" t="s">
        <v>1030</v>
      </c>
      <c r="D749" s="18">
        <v>6000</v>
      </c>
      <c r="E749" s="11" t="e">
        <f>[3]!Table3235[[#This Row],[Mức giá theo Quyết định 46/2019/ QĐ-UBND]]*1.1</f>
        <v>#REF!</v>
      </c>
      <c r="F749" s="11" t="e">
        <f>[3]!Table3235[[#This Row],[Mức giá theo Quyết định 46/2019/ QĐ-UBND]]*1.3</f>
        <v>#REF!</v>
      </c>
      <c r="G749" s="19">
        <v>18000</v>
      </c>
      <c r="H749" s="20" t="e">
        <f>ROUND([3]!Table3235[[#This Row],[Mức giá theo Quyết định 46/2019/ QĐ-UBND]]*1.3,-2)</f>
        <v>#REF!</v>
      </c>
      <c r="I749" s="20" t="e">
        <f>ROUND([3]!Table3235[[#This Row],[Giá đất ở điều chỉnh, bổ sung]]*0.7,0)</f>
        <v>#REF!</v>
      </c>
      <c r="J749" s="12" t="e">
        <f>[3]!Table3235[[#This Row],[Giá đất ở điều chỉnh, bổ sung]]/[3]!Table3235[[#This Row],[Mức giá theo Quyết định 46/2019/ QĐ-UBND]]</f>
        <v>#REF!</v>
      </c>
      <c r="K749" s="21"/>
      <c r="L749" s="23" t="e">
        <f>[3]!Table3235[[#This Row],[Giá đất ở điều chỉnh, bổ sung]]/[3]!Table3235[[#This Row],[Mức giá theo Quyết định 46/2019/ QĐ-UBND]]</f>
        <v>#REF!</v>
      </c>
      <c r="M749" s="24"/>
      <c r="N749" s="314"/>
      <c r="R749" s="315"/>
    </row>
    <row r="750" spans="1:18" s="251" customFormat="1" ht="31" x14ac:dyDescent="0.35">
      <c r="A750" s="16">
        <v>18</v>
      </c>
      <c r="B750" s="16">
        <v>20</v>
      </c>
      <c r="C750" s="17" t="s">
        <v>1031</v>
      </c>
      <c r="D750" s="18">
        <v>5000</v>
      </c>
      <c r="E750" s="11" t="e">
        <f>[3]!Table3235[[#This Row],[Mức giá theo Quyết định 46/2019/ QĐ-UBND]]*1.1</f>
        <v>#REF!</v>
      </c>
      <c r="F750" s="11" t="e">
        <f>[3]!Table3235[[#This Row],[Mức giá theo Quyết định 46/2019/ QĐ-UBND]]*1.3</f>
        <v>#REF!</v>
      </c>
      <c r="G750" s="19">
        <v>15000</v>
      </c>
      <c r="H750" s="20" t="e">
        <f>ROUND([3]!Table3235[[#This Row],[Mức giá theo Quyết định 46/2019/ QĐ-UBND]]*1.3,-2)</f>
        <v>#REF!</v>
      </c>
      <c r="I750" s="20" t="e">
        <f>ROUND([3]!Table3235[[#This Row],[Giá đất ở điều chỉnh, bổ sung]]*0.7,0)</f>
        <v>#REF!</v>
      </c>
      <c r="J750" s="12" t="e">
        <f>[3]!Table3235[[#This Row],[Giá đất ở điều chỉnh, bổ sung]]/[3]!Table3235[[#This Row],[Mức giá theo Quyết định 46/2019/ QĐ-UBND]]</f>
        <v>#REF!</v>
      </c>
      <c r="K750" s="21"/>
      <c r="L750" s="23" t="e">
        <f>[3]!Table3235[[#This Row],[Giá đất ở điều chỉnh, bổ sung]]/[3]!Table3235[[#This Row],[Mức giá theo Quyết định 46/2019/ QĐ-UBND]]</f>
        <v>#REF!</v>
      </c>
      <c r="M750" s="24"/>
      <c r="N750" s="314"/>
      <c r="R750" s="315"/>
    </row>
    <row r="751" spans="1:18" s="251" customFormat="1" x14ac:dyDescent="0.35">
      <c r="A751" s="16">
        <v>19</v>
      </c>
      <c r="B751" s="16">
        <v>21</v>
      </c>
      <c r="C751" s="17" t="s">
        <v>1032</v>
      </c>
      <c r="D751" s="18">
        <v>3500</v>
      </c>
      <c r="E751" s="11" t="e">
        <f>[3]!Table3235[[#This Row],[Mức giá theo Quyết định 46/2019/ QĐ-UBND]]*1.1</f>
        <v>#REF!</v>
      </c>
      <c r="F751" s="11" t="e">
        <f>[3]!Table3235[[#This Row],[Mức giá theo Quyết định 46/2019/ QĐ-UBND]]*1.3</f>
        <v>#REF!</v>
      </c>
      <c r="G751" s="19">
        <v>10500</v>
      </c>
      <c r="H751" s="20" t="e">
        <f>ROUND([3]!Table3235[[#This Row],[Mức giá theo Quyết định 46/2019/ QĐ-UBND]]*1.3,-2)</f>
        <v>#REF!</v>
      </c>
      <c r="I751" s="20" t="e">
        <f>ROUND([3]!Table3235[[#This Row],[Giá đất ở điều chỉnh, bổ sung]]*0.7,0)</f>
        <v>#REF!</v>
      </c>
      <c r="J751" s="12" t="e">
        <f>[3]!Table3235[[#This Row],[Giá đất ở điều chỉnh, bổ sung]]/[3]!Table3235[[#This Row],[Mức giá theo Quyết định 46/2019/ QĐ-UBND]]</f>
        <v>#REF!</v>
      </c>
      <c r="K751" s="21"/>
      <c r="L751" s="23" t="e">
        <f>[3]!Table3235[[#This Row],[Giá đất ở điều chỉnh, bổ sung]]/[3]!Table3235[[#This Row],[Mức giá theo Quyết định 46/2019/ QĐ-UBND]]</f>
        <v>#REF!</v>
      </c>
      <c r="M751" s="24"/>
      <c r="N751" s="314"/>
      <c r="R751" s="315"/>
    </row>
    <row r="752" spans="1:18" s="251" customFormat="1" x14ac:dyDescent="0.35">
      <c r="A752" s="16">
        <v>20</v>
      </c>
      <c r="B752" s="16">
        <v>22</v>
      </c>
      <c r="C752" s="17" t="s">
        <v>1033</v>
      </c>
      <c r="D752" s="18">
        <v>4200</v>
      </c>
      <c r="E752" s="11" t="e">
        <f>[3]!Table3235[[#This Row],[Mức giá theo Quyết định 46/2019/ QĐ-UBND]]*1.1</f>
        <v>#REF!</v>
      </c>
      <c r="F752" s="11" t="e">
        <f>[3]!Table3235[[#This Row],[Mức giá theo Quyết định 46/2019/ QĐ-UBND]]*1.3</f>
        <v>#REF!</v>
      </c>
      <c r="G752" s="19">
        <v>12600</v>
      </c>
      <c r="H752" s="20" t="e">
        <f>ROUND([3]!Table3235[[#This Row],[Mức giá theo Quyết định 46/2019/ QĐ-UBND]]*1.3,-2)</f>
        <v>#REF!</v>
      </c>
      <c r="I752" s="20" t="e">
        <f>ROUND([3]!Table3235[[#This Row],[Giá đất ở điều chỉnh, bổ sung]]*0.7,0)</f>
        <v>#REF!</v>
      </c>
      <c r="J752" s="12" t="e">
        <f>[3]!Table3235[[#This Row],[Giá đất ở điều chỉnh, bổ sung]]/[3]!Table3235[[#This Row],[Mức giá theo Quyết định 46/2019/ QĐ-UBND]]</f>
        <v>#REF!</v>
      </c>
      <c r="K752" s="21"/>
      <c r="L752" s="23" t="e">
        <f>[3]!Table3235[[#This Row],[Giá đất ở điều chỉnh, bổ sung]]/[3]!Table3235[[#This Row],[Mức giá theo Quyết định 46/2019/ QĐ-UBND]]</f>
        <v>#REF!</v>
      </c>
      <c r="M752" s="24"/>
      <c r="N752" s="314"/>
      <c r="R752" s="315"/>
    </row>
    <row r="753" spans="1:18" s="251" customFormat="1" ht="31" x14ac:dyDescent="0.35">
      <c r="A753" s="16">
        <v>21</v>
      </c>
      <c r="B753" s="16">
        <v>23</v>
      </c>
      <c r="C753" s="17" t="s">
        <v>1034</v>
      </c>
      <c r="D753" s="18">
        <v>3000</v>
      </c>
      <c r="E753" s="11" t="e">
        <f>[3]!Table3235[[#This Row],[Mức giá theo Quyết định 46/2019/ QĐ-UBND]]*1.1</f>
        <v>#REF!</v>
      </c>
      <c r="F753" s="11" t="e">
        <f>[3]!Table3235[[#This Row],[Mức giá theo Quyết định 46/2019/ QĐ-UBND]]*1.3</f>
        <v>#REF!</v>
      </c>
      <c r="G753" s="19">
        <v>9000</v>
      </c>
      <c r="H753" s="20" t="e">
        <f>ROUND([3]!Table3235[[#This Row],[Mức giá theo Quyết định 46/2019/ QĐ-UBND]]*1.3,-2)</f>
        <v>#REF!</v>
      </c>
      <c r="I753" s="20" t="e">
        <f>ROUND([3]!Table3235[[#This Row],[Giá đất ở điều chỉnh, bổ sung]]*0.7,0)</f>
        <v>#REF!</v>
      </c>
      <c r="J753" s="12" t="e">
        <f>[3]!Table3235[[#This Row],[Giá đất ở điều chỉnh, bổ sung]]/[3]!Table3235[[#This Row],[Mức giá theo Quyết định 46/2019/ QĐ-UBND]]</f>
        <v>#REF!</v>
      </c>
      <c r="K753" s="21"/>
      <c r="L753" s="23" t="e">
        <f>[3]!Table3235[[#This Row],[Giá đất ở điều chỉnh, bổ sung]]/[3]!Table3235[[#This Row],[Mức giá theo Quyết định 46/2019/ QĐ-UBND]]</f>
        <v>#REF!</v>
      </c>
      <c r="M753" s="24"/>
      <c r="N753" s="314"/>
      <c r="R753" s="315"/>
    </row>
    <row r="754" spans="1:18" s="251" customFormat="1" x14ac:dyDescent="0.35">
      <c r="A754" s="16">
        <v>22</v>
      </c>
      <c r="B754" s="16">
        <v>24</v>
      </c>
      <c r="C754" s="17" t="s">
        <v>1035</v>
      </c>
      <c r="D754" s="18">
        <v>2800</v>
      </c>
      <c r="E754" s="11" t="e">
        <f>[3]!Table3235[[#This Row],[Mức giá theo Quyết định 46/2019/ QĐ-UBND]]*1.1</f>
        <v>#REF!</v>
      </c>
      <c r="F754" s="11" t="e">
        <f>[3]!Table3235[[#This Row],[Mức giá theo Quyết định 46/2019/ QĐ-UBND]]*1.3</f>
        <v>#REF!</v>
      </c>
      <c r="G754" s="19">
        <v>8400</v>
      </c>
      <c r="H754" s="20" t="e">
        <f>ROUND([3]!Table3235[[#This Row],[Mức giá theo Quyết định 46/2019/ QĐ-UBND]]*1.3,-2)</f>
        <v>#REF!</v>
      </c>
      <c r="I754" s="20" t="e">
        <f>ROUND([3]!Table3235[[#This Row],[Giá đất ở điều chỉnh, bổ sung]]*0.7,0)</f>
        <v>#REF!</v>
      </c>
      <c r="J754" s="12" t="e">
        <f>[3]!Table3235[[#This Row],[Giá đất ở điều chỉnh, bổ sung]]/[3]!Table3235[[#This Row],[Mức giá theo Quyết định 46/2019/ QĐ-UBND]]</f>
        <v>#REF!</v>
      </c>
      <c r="K754" s="21"/>
      <c r="L754" s="23" t="e">
        <f>[3]!Table3235[[#This Row],[Giá đất ở điều chỉnh, bổ sung]]/[3]!Table3235[[#This Row],[Mức giá theo Quyết định 46/2019/ QĐ-UBND]]</f>
        <v>#REF!</v>
      </c>
      <c r="M754" s="24"/>
      <c r="N754" s="314"/>
      <c r="R754" s="315"/>
    </row>
    <row r="755" spans="1:18" s="251" customFormat="1" x14ac:dyDescent="0.35">
      <c r="A755" s="16">
        <v>23</v>
      </c>
      <c r="B755" s="16">
        <v>25</v>
      </c>
      <c r="C755" s="17" t="s">
        <v>1036</v>
      </c>
      <c r="D755" s="18">
        <v>2800</v>
      </c>
      <c r="E755" s="11" t="e">
        <f>[3]!Table3235[[#This Row],[Mức giá theo Quyết định 46/2019/ QĐ-UBND]]*1.1</f>
        <v>#REF!</v>
      </c>
      <c r="F755" s="11" t="e">
        <f>[3]!Table3235[[#This Row],[Mức giá theo Quyết định 46/2019/ QĐ-UBND]]*1.3</f>
        <v>#REF!</v>
      </c>
      <c r="G755" s="19">
        <v>8400</v>
      </c>
      <c r="H755" s="20" t="e">
        <f>ROUND([3]!Table3235[[#This Row],[Mức giá theo Quyết định 46/2019/ QĐ-UBND]]*1.3,-2)</f>
        <v>#REF!</v>
      </c>
      <c r="I755" s="20" t="e">
        <f>ROUND([3]!Table3235[[#This Row],[Giá đất ở điều chỉnh, bổ sung]]*0.7,0)</f>
        <v>#REF!</v>
      </c>
      <c r="J755" s="12" t="e">
        <f>[3]!Table3235[[#This Row],[Giá đất ở điều chỉnh, bổ sung]]/[3]!Table3235[[#This Row],[Mức giá theo Quyết định 46/2019/ QĐ-UBND]]</f>
        <v>#REF!</v>
      </c>
      <c r="K755" s="21"/>
      <c r="L755" s="23" t="e">
        <f>[3]!Table3235[[#This Row],[Giá đất ở điều chỉnh, bổ sung]]/[3]!Table3235[[#This Row],[Mức giá theo Quyết định 46/2019/ QĐ-UBND]]</f>
        <v>#REF!</v>
      </c>
      <c r="M755" s="24"/>
      <c r="N755" s="314"/>
      <c r="R755" s="315"/>
    </row>
    <row r="756" spans="1:18" s="251" customFormat="1" x14ac:dyDescent="0.35">
      <c r="A756" s="16"/>
      <c r="B756" s="16">
        <v>26</v>
      </c>
      <c r="C756" s="27" t="s">
        <v>1037</v>
      </c>
      <c r="D756" s="28"/>
      <c r="E756" s="11"/>
      <c r="F756" s="11"/>
      <c r="G756" s="19">
        <v>8000</v>
      </c>
      <c r="H756" s="20" t="e">
        <f>H757</f>
        <v>#REF!</v>
      </c>
      <c r="I756" s="20" t="e">
        <f>ROUND([3]!Table3235[[#This Row],[Giá đất ở điều chỉnh, bổ sung]]*0.7,0)</f>
        <v>#REF!</v>
      </c>
      <c r="J756" s="12" t="e">
        <f>[3]!Table3235[[#This Row],[Giá đất ở điều chỉnh, bổ sung]]/[3]!Table3235[[#This Row],[Mức giá theo Quyết định 46/2019/ QĐ-UBND]]</f>
        <v>#REF!</v>
      </c>
      <c r="K756" s="21"/>
      <c r="L756" s="23"/>
      <c r="M756" s="24" t="s">
        <v>1038</v>
      </c>
      <c r="N756" s="314" t="s">
        <v>1038</v>
      </c>
      <c r="R756" s="315"/>
    </row>
    <row r="757" spans="1:18" s="251" customFormat="1" x14ac:dyDescent="0.35">
      <c r="A757" s="16">
        <v>24</v>
      </c>
      <c r="B757" s="16">
        <v>27</v>
      </c>
      <c r="C757" s="17" t="s">
        <v>1039</v>
      </c>
      <c r="D757" s="18">
        <v>2500</v>
      </c>
      <c r="E757" s="11" t="e">
        <f>[3]!Table3235[[#This Row],[Mức giá theo Quyết định 46/2019/ QĐ-UBND]]*1.1</f>
        <v>#REF!</v>
      </c>
      <c r="F757" s="11" t="e">
        <f>[3]!Table3235[[#This Row],[Mức giá theo Quyết định 46/2019/ QĐ-UBND]]*1.3</f>
        <v>#REF!</v>
      </c>
      <c r="G757" s="19">
        <v>7500</v>
      </c>
      <c r="H757" s="20" t="e">
        <f>ROUND([3]!Table3235[[#This Row],[Mức giá theo Quyết định 46/2019/ QĐ-UBND]]*1.3,-2)</f>
        <v>#REF!</v>
      </c>
      <c r="I757" s="20" t="e">
        <f>ROUND([3]!Table3235[[#This Row],[Giá đất ở điều chỉnh, bổ sung]]*0.7,0)</f>
        <v>#REF!</v>
      </c>
      <c r="J757" s="12" t="e">
        <f>[3]!Table3235[[#This Row],[Giá đất ở điều chỉnh, bổ sung]]/[3]!Table3235[[#This Row],[Mức giá theo Quyết định 46/2019/ QĐ-UBND]]</f>
        <v>#REF!</v>
      </c>
      <c r="K757" s="21"/>
      <c r="L757" s="23" t="e">
        <f>[3]!Table3235[[#This Row],[Giá đất ở điều chỉnh, bổ sung]]/[3]!Table3235[[#This Row],[Mức giá theo Quyết định 46/2019/ QĐ-UBND]]</f>
        <v>#REF!</v>
      </c>
      <c r="M757" s="24"/>
      <c r="N757" s="314"/>
      <c r="R757" s="315"/>
    </row>
    <row r="758" spans="1:18" s="251" customFormat="1" x14ac:dyDescent="0.35">
      <c r="A758" s="16">
        <v>25</v>
      </c>
      <c r="B758" s="16">
        <v>28</v>
      </c>
      <c r="C758" s="17" t="s">
        <v>1040</v>
      </c>
      <c r="D758" s="18">
        <v>2300</v>
      </c>
      <c r="E758" s="11" t="e">
        <f>[3]!Table3235[[#This Row],[Mức giá theo Quyết định 46/2019/ QĐ-UBND]]*1.1</f>
        <v>#REF!</v>
      </c>
      <c r="F758" s="11" t="e">
        <f>[3]!Table3235[[#This Row],[Mức giá theo Quyết định 46/2019/ QĐ-UBND]]*1.3</f>
        <v>#REF!</v>
      </c>
      <c r="G758" s="19">
        <v>6900</v>
      </c>
      <c r="H758" s="20" t="e">
        <f>ROUND([3]!Table3235[[#This Row],[Mức giá theo Quyết định 46/2019/ QĐ-UBND]]*1.3,-2)</f>
        <v>#REF!</v>
      </c>
      <c r="I758" s="20" t="e">
        <f>ROUND([3]!Table3235[[#This Row],[Giá đất ở điều chỉnh, bổ sung]]*0.7,0)</f>
        <v>#REF!</v>
      </c>
      <c r="J758" s="12" t="e">
        <f>[3]!Table3235[[#This Row],[Giá đất ở điều chỉnh, bổ sung]]/[3]!Table3235[[#This Row],[Mức giá theo Quyết định 46/2019/ QĐ-UBND]]</f>
        <v>#REF!</v>
      </c>
      <c r="K758" s="21"/>
      <c r="L758" s="23" t="e">
        <f>[3]!Table3235[[#This Row],[Giá đất ở điều chỉnh, bổ sung]]/[3]!Table3235[[#This Row],[Mức giá theo Quyết định 46/2019/ QĐ-UBND]]</f>
        <v>#REF!</v>
      </c>
      <c r="M758" s="24"/>
      <c r="N758" s="314"/>
      <c r="R758" s="315"/>
    </row>
    <row r="759" spans="1:18" s="251" customFormat="1" ht="28" x14ac:dyDescent="0.35">
      <c r="A759" s="16"/>
      <c r="B759" s="16">
        <v>29</v>
      </c>
      <c r="C759" s="17" t="s">
        <v>1041</v>
      </c>
      <c r="D759" s="18"/>
      <c r="E759" s="11" t="e">
        <f>[3]!Table3235[[#This Row],[Mức giá theo Quyết định 46/2019/ QĐ-UBND]]*1.1</f>
        <v>#REF!</v>
      </c>
      <c r="F759" s="11"/>
      <c r="G759" s="19"/>
      <c r="H759" s="20">
        <v>3000</v>
      </c>
      <c r="I759" s="20" t="e">
        <f>ROUND([3]!Table3235[[#This Row],[Giá đất ở điều chỉnh, bổ sung]]*0.7,0)</f>
        <v>#REF!</v>
      </c>
      <c r="J759" s="12"/>
      <c r="K759" s="21"/>
      <c r="L759" s="54"/>
      <c r="M759" s="38" t="s">
        <v>1042</v>
      </c>
      <c r="N759" s="317" t="s">
        <v>1042</v>
      </c>
      <c r="R759" s="315"/>
    </row>
    <row r="760" spans="1:18" s="251" customFormat="1" x14ac:dyDescent="0.35">
      <c r="A760" s="16">
        <v>27</v>
      </c>
      <c r="B760" s="16">
        <v>30</v>
      </c>
      <c r="C760" s="17" t="s">
        <v>1043</v>
      </c>
      <c r="D760" s="18">
        <v>2800</v>
      </c>
      <c r="E760" s="11" t="e">
        <f>[3]!Table3235[[#This Row],[Mức giá theo Quyết định 46/2019/ QĐ-UBND]]*1.1</f>
        <v>#REF!</v>
      </c>
      <c r="F760" s="11" t="e">
        <f>[3]!Table3235[[#This Row],[Mức giá theo Quyết định 46/2019/ QĐ-UBND]]*1.3</f>
        <v>#REF!</v>
      </c>
      <c r="G760" s="19">
        <v>8400</v>
      </c>
      <c r="H760" s="20" t="e">
        <f>ROUND([3]!Table3235[[#This Row],[Mức giá theo Quyết định 46/2019/ QĐ-UBND]]*1.3,-2)</f>
        <v>#REF!</v>
      </c>
      <c r="I760" s="20" t="e">
        <f>ROUND([3]!Table3235[[#This Row],[Giá đất ở điều chỉnh, bổ sung]]*0.7,0)</f>
        <v>#REF!</v>
      </c>
      <c r="J760" s="12" t="e">
        <f>[3]!Table3235[[#This Row],[Giá đất ở điều chỉnh, bổ sung]]/[3]!Table3235[[#This Row],[Mức giá theo Quyết định 46/2019/ QĐ-UBND]]</f>
        <v>#REF!</v>
      </c>
      <c r="K760" s="21"/>
      <c r="L760" s="23" t="e">
        <f>[3]!Table3235[[#This Row],[Giá đất ở điều chỉnh, bổ sung]]/[3]!Table3235[[#This Row],[Mức giá theo Quyết định 46/2019/ QĐ-UBND]]</f>
        <v>#REF!</v>
      </c>
      <c r="M760" s="24"/>
      <c r="N760" s="314"/>
      <c r="R760" s="315"/>
    </row>
    <row r="761" spans="1:18" s="251" customFormat="1" ht="46.5" x14ac:dyDescent="0.35">
      <c r="A761" s="16">
        <v>28</v>
      </c>
      <c r="B761" s="16">
        <v>31</v>
      </c>
      <c r="C761" s="17" t="s">
        <v>1044</v>
      </c>
      <c r="D761" s="18">
        <v>2500</v>
      </c>
      <c r="E761" s="11" t="e">
        <f>[3]!Table3235[[#This Row],[Mức giá theo Quyết định 46/2019/ QĐ-UBND]]*1.1</f>
        <v>#REF!</v>
      </c>
      <c r="F761" s="11" t="e">
        <f>[3]!Table3235[[#This Row],[Mức giá theo Quyết định 46/2019/ QĐ-UBND]]*1.3</f>
        <v>#REF!</v>
      </c>
      <c r="G761" s="19">
        <v>7500</v>
      </c>
      <c r="H761" s="20" t="e">
        <f>ROUND([3]!Table3235[[#This Row],[Mức giá theo Quyết định 46/2019/ QĐ-UBND]]*1.3,-2)</f>
        <v>#REF!</v>
      </c>
      <c r="I761" s="20" t="e">
        <f>ROUND([3]!Table3235[[#This Row],[Giá đất ở điều chỉnh, bổ sung]]*0.7,0)</f>
        <v>#REF!</v>
      </c>
      <c r="J761" s="12" t="e">
        <f>[3]!Table3235[[#This Row],[Giá đất ở điều chỉnh, bổ sung]]/[3]!Table3235[[#This Row],[Mức giá theo Quyết định 46/2019/ QĐ-UBND]]</f>
        <v>#REF!</v>
      </c>
      <c r="K761" s="21"/>
      <c r="L761" s="23" t="e">
        <f>[3]!Table3235[[#This Row],[Giá đất ở điều chỉnh, bổ sung]]/[3]!Table3235[[#This Row],[Mức giá theo Quyết định 46/2019/ QĐ-UBND]]</f>
        <v>#REF!</v>
      </c>
      <c r="M761" s="24" t="s">
        <v>1045</v>
      </c>
      <c r="N761" s="314" t="s">
        <v>1046</v>
      </c>
      <c r="R761" s="315"/>
    </row>
    <row r="762" spans="1:18" s="251" customFormat="1" ht="31" x14ac:dyDescent="0.35">
      <c r="A762" s="16">
        <v>29</v>
      </c>
      <c r="B762" s="16">
        <v>32</v>
      </c>
      <c r="C762" s="17" t="s">
        <v>1047</v>
      </c>
      <c r="D762" s="18">
        <v>2800</v>
      </c>
      <c r="E762" s="11" t="e">
        <f>[3]!Table3235[[#This Row],[Mức giá theo Quyết định 46/2019/ QĐ-UBND]]*1.1</f>
        <v>#REF!</v>
      </c>
      <c r="F762" s="11" t="e">
        <f>[3]!Table3235[[#This Row],[Mức giá theo Quyết định 46/2019/ QĐ-UBND]]*1.3</f>
        <v>#REF!</v>
      </c>
      <c r="G762" s="19">
        <v>8400</v>
      </c>
      <c r="H762" s="20" t="e">
        <f>ROUND([3]!Table3235[[#This Row],[Mức giá theo Quyết định 46/2019/ QĐ-UBND]]*1.3,-2)</f>
        <v>#REF!</v>
      </c>
      <c r="I762" s="20" t="e">
        <f>ROUND([3]!Table3235[[#This Row],[Giá đất ở điều chỉnh, bổ sung]]*0.7,0)</f>
        <v>#REF!</v>
      </c>
      <c r="J762" s="12" t="e">
        <f>[3]!Table3235[[#This Row],[Giá đất ở điều chỉnh, bổ sung]]/[3]!Table3235[[#This Row],[Mức giá theo Quyết định 46/2019/ QĐ-UBND]]</f>
        <v>#REF!</v>
      </c>
      <c r="K762" s="21"/>
      <c r="L762" s="23" t="e">
        <f>[3]!Table3235[[#This Row],[Giá đất ở điều chỉnh, bổ sung]]/[3]!Table3235[[#This Row],[Mức giá theo Quyết định 46/2019/ QĐ-UBND]]</f>
        <v>#REF!</v>
      </c>
      <c r="M762" s="24" t="s">
        <v>1048</v>
      </c>
      <c r="N762" s="314" t="s">
        <v>1049</v>
      </c>
      <c r="R762" s="315"/>
    </row>
    <row r="763" spans="1:18" s="251" customFormat="1" ht="31" x14ac:dyDescent="0.35">
      <c r="A763" s="16">
        <v>30</v>
      </c>
      <c r="B763" s="16">
        <v>33</v>
      </c>
      <c r="C763" s="17" t="s">
        <v>1050</v>
      </c>
      <c r="D763" s="18"/>
      <c r="E763" s="11" t="e">
        <f>[3]!Table3235[[#This Row],[Mức giá theo Quyết định 46/2019/ QĐ-UBND]]*1.1</f>
        <v>#REF!</v>
      </c>
      <c r="F763" s="11"/>
      <c r="G763" s="19"/>
      <c r="H763" s="20"/>
      <c r="I763" s="20"/>
      <c r="J763" s="12"/>
      <c r="K763" s="21"/>
      <c r="L763" s="23"/>
      <c r="M763" s="24"/>
      <c r="N763" s="314"/>
      <c r="R763" s="315"/>
    </row>
    <row r="764" spans="1:18" s="251" customFormat="1" ht="31" x14ac:dyDescent="0.35">
      <c r="A764" s="16" t="s">
        <v>182</v>
      </c>
      <c r="B764" s="16" t="s">
        <v>194</v>
      </c>
      <c r="C764" s="17" t="s">
        <v>1051</v>
      </c>
      <c r="D764" s="18">
        <v>6000</v>
      </c>
      <c r="E764" s="11" t="e">
        <f>[3]!Table3235[[#This Row],[Mức giá theo Quyết định 46/2019/ QĐ-UBND]]*1.1</f>
        <v>#REF!</v>
      </c>
      <c r="F764" s="11" t="e">
        <f>[3]!Table3235[[#This Row],[Mức giá theo Quyết định 46/2019/ QĐ-UBND]]*1.3</f>
        <v>#REF!</v>
      </c>
      <c r="G764" s="19">
        <v>18000</v>
      </c>
      <c r="H764" s="20" t="e">
        <f>ROUND([3]!Table3235[[#This Row],[Mức giá theo Quyết định 46/2019/ QĐ-UBND]]*1.3,-2)</f>
        <v>#REF!</v>
      </c>
      <c r="I764" s="20" t="e">
        <f>ROUND([3]!Table3235[[#This Row],[Giá đất ở điều chỉnh, bổ sung]]*0.7,0)</f>
        <v>#REF!</v>
      </c>
      <c r="J764" s="12" t="e">
        <f>[3]!Table3235[[#This Row],[Giá đất ở điều chỉnh, bổ sung]]/[3]!Table3235[[#This Row],[Mức giá theo Quyết định 46/2019/ QĐ-UBND]]</f>
        <v>#REF!</v>
      </c>
      <c r="K764" s="21"/>
      <c r="L764" s="23" t="e">
        <f>[3]!Table3235[[#This Row],[Giá đất ở điều chỉnh, bổ sung]]/[3]!Table3235[[#This Row],[Mức giá theo Quyết định 46/2019/ QĐ-UBND]]</f>
        <v>#REF!</v>
      </c>
      <c r="M764" s="24"/>
      <c r="N764" s="314"/>
      <c r="R764" s="315"/>
    </row>
    <row r="765" spans="1:18" s="251" customFormat="1" x14ac:dyDescent="0.35">
      <c r="A765" s="16" t="s">
        <v>183</v>
      </c>
      <c r="B765" s="16" t="s">
        <v>196</v>
      </c>
      <c r="C765" s="17" t="s">
        <v>1052</v>
      </c>
      <c r="D765" s="18">
        <v>5000</v>
      </c>
      <c r="E765" s="11" t="e">
        <f>[3]!Table3235[[#This Row],[Mức giá theo Quyết định 46/2019/ QĐ-UBND]]*1.1</f>
        <v>#REF!</v>
      </c>
      <c r="F765" s="11" t="e">
        <f>[3]!Table3235[[#This Row],[Mức giá theo Quyết định 46/2019/ QĐ-UBND]]*1.3</f>
        <v>#REF!</v>
      </c>
      <c r="G765" s="19">
        <v>15000</v>
      </c>
      <c r="H765" s="20" t="e">
        <f>ROUND([3]!Table3235[[#This Row],[Mức giá theo Quyết định 46/2019/ QĐ-UBND]]*1.3,-2)</f>
        <v>#REF!</v>
      </c>
      <c r="I765" s="20" t="e">
        <f>ROUND([3]!Table3235[[#This Row],[Giá đất ở điều chỉnh, bổ sung]]*0.7,0)</f>
        <v>#REF!</v>
      </c>
      <c r="J765" s="12" t="e">
        <f>[3]!Table3235[[#This Row],[Giá đất ở điều chỉnh, bổ sung]]/[3]!Table3235[[#This Row],[Mức giá theo Quyết định 46/2019/ QĐ-UBND]]</f>
        <v>#REF!</v>
      </c>
      <c r="K765" s="21"/>
      <c r="L765" s="23" t="e">
        <f>[3]!Table3235[[#This Row],[Giá đất ở điều chỉnh, bổ sung]]/[3]!Table3235[[#This Row],[Mức giá theo Quyết định 46/2019/ QĐ-UBND]]</f>
        <v>#REF!</v>
      </c>
      <c r="M765" s="24"/>
      <c r="N765" s="314"/>
      <c r="R765" s="315"/>
    </row>
    <row r="766" spans="1:18" s="251" customFormat="1" x14ac:dyDescent="0.35">
      <c r="A766" s="16" t="s">
        <v>1053</v>
      </c>
      <c r="B766" s="16" t="s">
        <v>198</v>
      </c>
      <c r="C766" s="17" t="s">
        <v>1054</v>
      </c>
      <c r="D766" s="18">
        <v>6000</v>
      </c>
      <c r="E766" s="11" t="e">
        <f>[3]!Table3235[[#This Row],[Mức giá theo Quyết định 46/2019/ QĐ-UBND]]*1.1</f>
        <v>#REF!</v>
      </c>
      <c r="F766" s="11" t="e">
        <f>[3]!Table3235[[#This Row],[Mức giá theo Quyết định 46/2019/ QĐ-UBND]]*1.3</f>
        <v>#REF!</v>
      </c>
      <c r="G766" s="19">
        <v>18000</v>
      </c>
      <c r="H766" s="20" t="e">
        <f>ROUND([3]!Table3235[[#This Row],[Mức giá theo Quyết định 46/2019/ QĐ-UBND]]*1.3,-2)</f>
        <v>#REF!</v>
      </c>
      <c r="I766" s="20" t="e">
        <f>ROUND([3]!Table3235[[#This Row],[Giá đất ở điều chỉnh, bổ sung]]*0.7,0)</f>
        <v>#REF!</v>
      </c>
      <c r="J766" s="12" t="e">
        <f>[3]!Table3235[[#This Row],[Giá đất ở điều chỉnh, bổ sung]]/[3]!Table3235[[#This Row],[Mức giá theo Quyết định 46/2019/ QĐ-UBND]]</f>
        <v>#REF!</v>
      </c>
      <c r="K766" s="21"/>
      <c r="L766" s="23" t="e">
        <f>[3]!Table3235[[#This Row],[Giá đất ở điều chỉnh, bổ sung]]/[3]!Table3235[[#This Row],[Mức giá theo Quyết định 46/2019/ QĐ-UBND]]</f>
        <v>#REF!</v>
      </c>
      <c r="M766" s="24"/>
      <c r="N766" s="314"/>
      <c r="R766" s="315"/>
    </row>
    <row r="767" spans="1:18" s="251" customFormat="1" x14ac:dyDescent="0.35">
      <c r="A767" s="16">
        <v>31</v>
      </c>
      <c r="B767" s="16">
        <v>34</v>
      </c>
      <c r="C767" s="17" t="s">
        <v>1055</v>
      </c>
      <c r="D767" s="18">
        <v>3500</v>
      </c>
      <c r="E767" s="11" t="e">
        <f>[3]!Table3235[[#This Row],[Mức giá theo Quyết định 46/2019/ QĐ-UBND]]*1.1</f>
        <v>#REF!</v>
      </c>
      <c r="F767" s="11" t="e">
        <f>[3]!Table3235[[#This Row],[Mức giá theo Quyết định 46/2019/ QĐ-UBND]]*1.3</f>
        <v>#REF!</v>
      </c>
      <c r="G767" s="19">
        <v>10500</v>
      </c>
      <c r="H767" s="20" t="e">
        <f>ROUND([3]!Table3235[[#This Row],[Mức giá theo Quyết định 46/2019/ QĐ-UBND]]*1.3,-2)</f>
        <v>#REF!</v>
      </c>
      <c r="I767" s="20" t="e">
        <f>ROUND([3]!Table3235[[#This Row],[Giá đất ở điều chỉnh, bổ sung]]*0.7,0)</f>
        <v>#REF!</v>
      </c>
      <c r="J767" s="12" t="e">
        <f>[3]!Table3235[[#This Row],[Giá đất ở điều chỉnh, bổ sung]]/[3]!Table3235[[#This Row],[Mức giá theo Quyết định 46/2019/ QĐ-UBND]]</f>
        <v>#REF!</v>
      </c>
      <c r="K767" s="21"/>
      <c r="L767" s="23" t="e">
        <f>[3]!Table3235[[#This Row],[Giá đất ở điều chỉnh, bổ sung]]/[3]!Table3235[[#This Row],[Mức giá theo Quyết định 46/2019/ QĐ-UBND]]</f>
        <v>#REF!</v>
      </c>
      <c r="M767" s="24"/>
      <c r="N767" s="314"/>
      <c r="R767" s="315"/>
    </row>
    <row r="768" spans="1:18" s="251" customFormat="1" x14ac:dyDescent="0.35">
      <c r="A768" s="16">
        <v>32</v>
      </c>
      <c r="B768" s="16">
        <v>35</v>
      </c>
      <c r="C768" s="17" t="s">
        <v>1056</v>
      </c>
      <c r="D768" s="18">
        <v>3999.9999999999995</v>
      </c>
      <c r="E768" s="11" t="e">
        <f>[3]!Table3235[[#This Row],[Mức giá theo Quyết định 46/2019/ QĐ-UBND]]*1.1</f>
        <v>#REF!</v>
      </c>
      <c r="F768" s="11" t="e">
        <f>[3]!Table3235[[#This Row],[Mức giá theo Quyết định 46/2019/ QĐ-UBND]]*1.3</f>
        <v>#REF!</v>
      </c>
      <c r="G768" s="19">
        <v>12000</v>
      </c>
      <c r="H768" s="20" t="e">
        <f>ROUND([3]!Table3235[[#This Row],[Mức giá theo Quyết định 46/2019/ QĐ-UBND]]*1.3,-2)</f>
        <v>#REF!</v>
      </c>
      <c r="I768" s="20" t="e">
        <f>ROUND([3]!Table3235[[#This Row],[Giá đất ở điều chỉnh, bổ sung]]*0.7,0)</f>
        <v>#REF!</v>
      </c>
      <c r="J768" s="12" t="e">
        <f>[3]!Table3235[[#This Row],[Giá đất ở điều chỉnh, bổ sung]]/[3]!Table3235[[#This Row],[Mức giá theo Quyết định 46/2019/ QĐ-UBND]]</f>
        <v>#REF!</v>
      </c>
      <c r="K768" s="21"/>
      <c r="L768" s="23" t="e">
        <f>[3]!Table3235[[#This Row],[Giá đất ở điều chỉnh, bổ sung]]/[3]!Table3235[[#This Row],[Mức giá theo Quyết định 46/2019/ QĐ-UBND]]</f>
        <v>#REF!</v>
      </c>
      <c r="M768" s="24"/>
      <c r="N768" s="314"/>
      <c r="R768" s="315"/>
    </row>
    <row r="769" spans="1:18" s="251" customFormat="1" ht="31" x14ac:dyDescent="0.35">
      <c r="A769" s="16">
        <v>33</v>
      </c>
      <c r="B769" s="16">
        <v>36</v>
      </c>
      <c r="C769" s="17" t="s">
        <v>1057</v>
      </c>
      <c r="D769" s="18"/>
      <c r="E769" s="11" t="e">
        <f>[3]!Table3235[[#This Row],[Mức giá theo Quyết định 46/2019/ QĐ-UBND]]*1.1</f>
        <v>#REF!</v>
      </c>
      <c r="F769" s="11"/>
      <c r="G769" s="19"/>
      <c r="H769" s="20"/>
      <c r="I769" s="20"/>
      <c r="J769" s="12"/>
      <c r="K769" s="21"/>
      <c r="L769" s="23"/>
      <c r="M769" s="24" t="s">
        <v>1058</v>
      </c>
      <c r="N769" s="314" t="s">
        <v>1059</v>
      </c>
      <c r="R769" s="315"/>
    </row>
    <row r="770" spans="1:18" s="251" customFormat="1" ht="31" x14ac:dyDescent="0.35">
      <c r="A770" s="16" t="s">
        <v>194</v>
      </c>
      <c r="B770" s="16" t="s">
        <v>203</v>
      </c>
      <c r="C770" s="17" t="s">
        <v>1060</v>
      </c>
      <c r="D770" s="18">
        <v>5000</v>
      </c>
      <c r="E770" s="11" t="e">
        <f>[3]!Table3235[[#This Row],[Mức giá theo Quyết định 46/2019/ QĐ-UBND]]*1.1</f>
        <v>#REF!</v>
      </c>
      <c r="F770" s="11" t="e">
        <f>[3]!Table3235[[#This Row],[Mức giá theo Quyết định 46/2019/ QĐ-UBND]]*1.3</f>
        <v>#REF!</v>
      </c>
      <c r="G770" s="19">
        <v>15000</v>
      </c>
      <c r="H770" s="20" t="e">
        <f>ROUND([3]!Table3235[[#This Row],[Mức giá theo Quyết định 46/2019/ QĐ-UBND]]*1.3,-2)</f>
        <v>#REF!</v>
      </c>
      <c r="I770" s="20" t="e">
        <f>ROUND([3]!Table3235[[#This Row],[Giá đất ở điều chỉnh, bổ sung]]*0.7,0)</f>
        <v>#REF!</v>
      </c>
      <c r="J770" s="12" t="e">
        <f>[3]!Table3235[[#This Row],[Giá đất ở điều chỉnh, bổ sung]]/[3]!Table3235[[#This Row],[Mức giá theo Quyết định 46/2019/ QĐ-UBND]]</f>
        <v>#REF!</v>
      </c>
      <c r="K770" s="21"/>
      <c r="L770" s="23" t="e">
        <f>[3]!Table3235[[#This Row],[Giá đất ở điều chỉnh, bổ sung]]/[3]!Table3235[[#This Row],[Mức giá theo Quyết định 46/2019/ QĐ-UBND]]</f>
        <v>#REF!</v>
      </c>
      <c r="M770" s="24"/>
      <c r="N770" s="314"/>
      <c r="R770" s="315"/>
    </row>
    <row r="771" spans="1:18" s="251" customFormat="1" x14ac:dyDescent="0.35">
      <c r="A771" s="16" t="s">
        <v>196</v>
      </c>
      <c r="B771" s="16" t="s">
        <v>205</v>
      </c>
      <c r="C771" s="17" t="s">
        <v>1061</v>
      </c>
      <c r="D771" s="18">
        <v>3999.9999999999995</v>
      </c>
      <c r="E771" s="11" t="e">
        <f>[3]!Table3235[[#This Row],[Mức giá theo Quyết định 46/2019/ QĐ-UBND]]*1.1</f>
        <v>#REF!</v>
      </c>
      <c r="F771" s="11" t="e">
        <f>[3]!Table3235[[#This Row],[Mức giá theo Quyết định 46/2019/ QĐ-UBND]]*1.3</f>
        <v>#REF!</v>
      </c>
      <c r="G771" s="19">
        <v>12000</v>
      </c>
      <c r="H771" s="20" t="e">
        <f>ROUND([3]!Table3235[[#This Row],[Mức giá theo Quyết định 46/2019/ QĐ-UBND]]*1.3,-2)</f>
        <v>#REF!</v>
      </c>
      <c r="I771" s="20" t="e">
        <f>ROUND([3]!Table3235[[#This Row],[Giá đất ở điều chỉnh, bổ sung]]*0.7,0)</f>
        <v>#REF!</v>
      </c>
      <c r="J771" s="12" t="e">
        <f>[3]!Table3235[[#This Row],[Giá đất ở điều chỉnh, bổ sung]]/[3]!Table3235[[#This Row],[Mức giá theo Quyết định 46/2019/ QĐ-UBND]]</f>
        <v>#REF!</v>
      </c>
      <c r="K771" s="21"/>
      <c r="L771" s="23" t="e">
        <f>[3]!Table3235[[#This Row],[Giá đất ở điều chỉnh, bổ sung]]/[3]!Table3235[[#This Row],[Mức giá theo Quyết định 46/2019/ QĐ-UBND]]</f>
        <v>#REF!</v>
      </c>
      <c r="M771" s="24"/>
      <c r="N771" s="314"/>
      <c r="R771" s="315"/>
    </row>
    <row r="772" spans="1:18" s="315" customFormat="1" ht="28" x14ac:dyDescent="0.35">
      <c r="A772" s="16">
        <v>34</v>
      </c>
      <c r="B772" s="16">
        <v>37</v>
      </c>
      <c r="C772" s="17" t="s">
        <v>1062</v>
      </c>
      <c r="D772" s="18">
        <v>2800</v>
      </c>
      <c r="E772" s="11" t="e">
        <f>[3]!Table3235[[#This Row],[Mức giá theo Quyết định 46/2019/ QĐ-UBND]]*1.1</f>
        <v>#REF!</v>
      </c>
      <c r="F772" s="11" t="e">
        <f>[3]!Table3235[[#This Row],[Mức giá theo Quyết định 46/2019/ QĐ-UBND]]*1.3</f>
        <v>#REF!</v>
      </c>
      <c r="G772" s="19">
        <v>8400</v>
      </c>
      <c r="H772" s="20" t="e">
        <f>ROUND([3]!Table3235[[#This Row],[Mức giá theo Quyết định 46/2019/ QĐ-UBND]]*1.3,-2)</f>
        <v>#REF!</v>
      </c>
      <c r="I772" s="20" t="e">
        <f>ROUND([3]!Table3235[[#This Row],[Giá đất ở điều chỉnh, bổ sung]]*0.7,0)</f>
        <v>#REF!</v>
      </c>
      <c r="J772" s="12" t="e">
        <f>[3]!Table3235[[#This Row],[Giá đất ở điều chỉnh, bổ sung]]/[3]!Table3235[[#This Row],[Mức giá theo Quyết định 46/2019/ QĐ-UBND]]</f>
        <v>#REF!</v>
      </c>
      <c r="K772" s="21"/>
      <c r="L772" s="23" t="e">
        <f>[3]!Table3235[[#This Row],[Giá đất ở điều chỉnh, bổ sung]]/[3]!Table3235[[#This Row],[Mức giá theo Quyết định 46/2019/ QĐ-UBND]]</f>
        <v>#REF!</v>
      </c>
      <c r="M772" s="38" t="s">
        <v>1063</v>
      </c>
      <c r="N772" s="317" t="s">
        <v>1063</v>
      </c>
    </row>
    <row r="773" spans="1:18" s="251" customFormat="1" ht="45" x14ac:dyDescent="0.35">
      <c r="A773" s="8" t="s">
        <v>1064</v>
      </c>
      <c r="B773" s="8" t="s">
        <v>1064</v>
      </c>
      <c r="C773" s="9" t="s">
        <v>5366</v>
      </c>
      <c r="D773" s="10"/>
      <c r="E773" s="11" t="e">
        <f>[3]!Table3235[[#This Row],[Mức giá theo Quyết định 46/2019/ QĐ-UBND]]*1.1</f>
        <v>#REF!</v>
      </c>
      <c r="F773" s="11"/>
      <c r="G773" s="30"/>
      <c r="H773" s="20"/>
      <c r="I773" s="20"/>
      <c r="J773" s="12"/>
      <c r="K773" s="21"/>
      <c r="L773" s="23"/>
      <c r="M773" s="26" t="s">
        <v>1065</v>
      </c>
      <c r="N773" s="316" t="s">
        <v>1066</v>
      </c>
      <c r="R773" s="315"/>
    </row>
    <row r="774" spans="1:18" s="251" customFormat="1" ht="31" x14ac:dyDescent="0.35">
      <c r="A774" s="16">
        <v>1</v>
      </c>
      <c r="B774" s="16">
        <v>1</v>
      </c>
      <c r="C774" s="17" t="s">
        <v>1067</v>
      </c>
      <c r="D774" s="18">
        <v>5000</v>
      </c>
      <c r="E774" s="11" t="e">
        <f>[3]!Table3235[[#This Row],[Mức giá theo Quyết định 46/2019/ QĐ-UBND]]*1.1</f>
        <v>#REF!</v>
      </c>
      <c r="F774" s="11" t="e">
        <f>[3]!Table3235[[#This Row],[Mức giá theo Quyết định 46/2019/ QĐ-UBND]]*1.3</f>
        <v>#REF!</v>
      </c>
      <c r="G774" s="19">
        <v>20000</v>
      </c>
      <c r="H774" s="20" t="e">
        <f>ROUND([3]!Table3235[[#This Row],[Mức giá theo Quyết định 46/2019/ QĐ-UBND]]*1.3,-2)</f>
        <v>#REF!</v>
      </c>
      <c r="I774" s="20" t="e">
        <f>ROUND([3]!Table3235[[#This Row],[Giá đất ở điều chỉnh, bổ sung]]*0.7,0)</f>
        <v>#REF!</v>
      </c>
      <c r="J774" s="12" t="e">
        <f>[3]!Table3235[[#This Row],[Giá đất ở điều chỉnh, bổ sung]]/[3]!Table3235[[#This Row],[Mức giá theo Quyết định 46/2019/ QĐ-UBND]]</f>
        <v>#REF!</v>
      </c>
      <c r="K774" s="21"/>
      <c r="L774" s="23" t="e">
        <f>[3]!Table3235[[#This Row],[Giá đất ở điều chỉnh, bổ sung]]/[3]!Table3235[[#This Row],[Mức giá theo Quyết định 46/2019/ QĐ-UBND]]</f>
        <v>#REF!</v>
      </c>
      <c r="M774" s="24"/>
      <c r="N774" s="314"/>
      <c r="R774" s="315"/>
    </row>
    <row r="775" spans="1:18" s="251" customFormat="1" ht="31" x14ac:dyDescent="0.35">
      <c r="A775" s="16">
        <v>2</v>
      </c>
      <c r="B775" s="16">
        <v>2</v>
      </c>
      <c r="C775" s="17" t="s">
        <v>1068</v>
      </c>
      <c r="D775" s="18">
        <v>4500</v>
      </c>
      <c r="E775" s="11" t="e">
        <f>[3]!Table3235[[#This Row],[Mức giá theo Quyết định 46/2019/ QĐ-UBND]]*1.1</f>
        <v>#REF!</v>
      </c>
      <c r="F775" s="11" t="e">
        <f>[3]!Table3235[[#This Row],[Mức giá theo Quyết định 46/2019/ QĐ-UBND]]*1.3</f>
        <v>#REF!</v>
      </c>
      <c r="G775" s="19">
        <v>18000</v>
      </c>
      <c r="H775" s="20" t="e">
        <f>ROUND([3]!Table3235[[#This Row],[Mức giá theo Quyết định 46/2019/ QĐ-UBND]]*1.3,-2)</f>
        <v>#REF!</v>
      </c>
      <c r="I775" s="20" t="e">
        <f>ROUND([3]!Table3235[[#This Row],[Giá đất ở điều chỉnh, bổ sung]]*0.7,0)</f>
        <v>#REF!</v>
      </c>
      <c r="J775" s="12" t="e">
        <f>[3]!Table3235[[#This Row],[Giá đất ở điều chỉnh, bổ sung]]/[3]!Table3235[[#This Row],[Mức giá theo Quyết định 46/2019/ QĐ-UBND]]</f>
        <v>#REF!</v>
      </c>
      <c r="K775" s="21"/>
      <c r="L775" s="23" t="e">
        <f>[3]!Table3235[[#This Row],[Giá đất ở điều chỉnh, bổ sung]]/[3]!Table3235[[#This Row],[Mức giá theo Quyết định 46/2019/ QĐ-UBND]]</f>
        <v>#REF!</v>
      </c>
      <c r="M775" s="24"/>
      <c r="N775" s="314"/>
      <c r="R775" s="315"/>
    </row>
    <row r="776" spans="1:18" s="251" customFormat="1" ht="31" x14ac:dyDescent="0.35">
      <c r="A776" s="16"/>
      <c r="B776" s="16">
        <v>3</v>
      </c>
      <c r="C776" s="17" t="s">
        <v>1069</v>
      </c>
      <c r="D776" s="18"/>
      <c r="E776" s="11" t="e">
        <f>[3]!Table3235[[#This Row],[Mức giá theo Quyết định 46/2019/ QĐ-UBND]]*1.1</f>
        <v>#REF!</v>
      </c>
      <c r="F776" s="11"/>
      <c r="G776" s="19">
        <v>15000</v>
      </c>
      <c r="H776" s="20">
        <v>5500</v>
      </c>
      <c r="I776" s="20" t="e">
        <f>ROUND([3]!Table3235[[#This Row],[Giá đất ở điều chỉnh, bổ sung]]*0.7,0)</f>
        <v>#REF!</v>
      </c>
      <c r="J776" s="12"/>
      <c r="K776" s="21"/>
      <c r="L776" s="23"/>
      <c r="M776" s="24" t="s">
        <v>1070</v>
      </c>
      <c r="N776" s="314" t="s">
        <v>1070</v>
      </c>
      <c r="R776" s="315"/>
    </row>
    <row r="777" spans="1:18" s="251" customFormat="1" x14ac:dyDescent="0.35">
      <c r="A777" s="16"/>
      <c r="B777" s="16"/>
      <c r="C777" s="9" t="s">
        <v>16</v>
      </c>
      <c r="D777" s="10"/>
      <c r="E777" s="11" t="e">
        <f>[3]!Table3235[[#This Row],[Mức giá theo Quyết định 46/2019/ QĐ-UBND]]*1.1</f>
        <v>#REF!</v>
      </c>
      <c r="F777" s="11"/>
      <c r="G777" s="30"/>
      <c r="H777" s="20"/>
      <c r="I777" s="20"/>
      <c r="J777" s="12"/>
      <c r="K777" s="21"/>
      <c r="L777" s="23"/>
      <c r="M777" s="24"/>
      <c r="N777" s="314"/>
      <c r="R777" s="315"/>
    </row>
    <row r="778" spans="1:18" s="251" customFormat="1" ht="31" x14ac:dyDescent="0.35">
      <c r="A778" s="16">
        <v>1</v>
      </c>
      <c r="B778" s="16">
        <v>1</v>
      </c>
      <c r="C778" s="17" t="s">
        <v>1071</v>
      </c>
      <c r="D778" s="18">
        <v>2500</v>
      </c>
      <c r="E778" s="11" t="e">
        <f>[3]!Table3235[[#This Row],[Mức giá theo Quyết định 46/2019/ QĐ-UBND]]*1.1</f>
        <v>#REF!</v>
      </c>
      <c r="F778" s="11" t="e">
        <f>[3]!Table3235[[#This Row],[Mức giá theo Quyết định 46/2019/ QĐ-UBND]]*1.3</f>
        <v>#REF!</v>
      </c>
      <c r="G778" s="19">
        <v>10000</v>
      </c>
      <c r="H778" s="20" t="e">
        <f>ROUND([3]!Table3235[[#This Row],[Mức giá theo Quyết định 46/2019/ QĐ-UBND]]*1.3,-2)</f>
        <v>#REF!</v>
      </c>
      <c r="I778" s="20" t="e">
        <f>ROUND([3]!Table3235[[#This Row],[Giá đất ở điều chỉnh, bổ sung]]*0.7,0)</f>
        <v>#REF!</v>
      </c>
      <c r="J778" s="12" t="e">
        <f>[3]!Table3235[[#This Row],[Giá đất ở điều chỉnh, bổ sung]]/[3]!Table3235[[#This Row],[Mức giá theo Quyết định 46/2019/ QĐ-UBND]]</f>
        <v>#REF!</v>
      </c>
      <c r="K778" s="21"/>
      <c r="L778" s="23" t="e">
        <f>[3]!Table3235[[#This Row],[Giá đất ở điều chỉnh, bổ sung]]/[3]!Table3235[[#This Row],[Mức giá theo Quyết định 46/2019/ QĐ-UBND]]</f>
        <v>#REF!</v>
      </c>
      <c r="M778" s="24"/>
      <c r="N778" s="314"/>
      <c r="R778" s="315"/>
    </row>
    <row r="779" spans="1:18" s="315" customFormat="1" x14ac:dyDescent="0.35">
      <c r="A779" s="16">
        <v>2</v>
      </c>
      <c r="B779" s="16">
        <v>2</v>
      </c>
      <c r="C779" s="17" t="s">
        <v>1072</v>
      </c>
      <c r="D779" s="18">
        <v>1999.9999999999998</v>
      </c>
      <c r="E779" s="11" t="e">
        <f>[3]!Table3235[[#This Row],[Mức giá theo Quyết định 46/2019/ QĐ-UBND]]*1.1</f>
        <v>#REF!</v>
      </c>
      <c r="F779" s="11" t="e">
        <f>[3]!Table3235[[#This Row],[Mức giá theo Quyết định 46/2019/ QĐ-UBND]]*1.3</f>
        <v>#REF!</v>
      </c>
      <c r="G779" s="19">
        <v>8000</v>
      </c>
      <c r="H779" s="20" t="e">
        <f>ROUND([3]!Table3235[[#This Row],[Mức giá theo Quyết định 46/2019/ QĐ-UBND]]*1.35,-2)</f>
        <v>#REF!</v>
      </c>
      <c r="I779" s="20" t="e">
        <f>ROUND([3]!Table3235[[#This Row],[Giá đất ở điều chỉnh, bổ sung]]*0.7,0)</f>
        <v>#REF!</v>
      </c>
      <c r="J779" s="12" t="e">
        <f>[3]!Table3235[[#This Row],[Giá đất ở điều chỉnh, bổ sung]]/[3]!Table3235[[#This Row],[Mức giá theo Quyết định 46/2019/ QĐ-UBND]]</f>
        <v>#REF!</v>
      </c>
      <c r="K779" s="31" t="s">
        <v>91</v>
      </c>
      <c r="L779" s="32" t="e">
        <f>[3]!Table3235[[#This Row],[Giá đất ở điều chỉnh, bổ sung]]/[3]!Table3235[[#This Row],[Mức giá theo Quyết định 46/2019/ QĐ-UBND]]</f>
        <v>#REF!</v>
      </c>
      <c r="M779" s="24"/>
      <c r="N779" s="314"/>
    </row>
    <row r="780" spans="1:18" s="251" customFormat="1" ht="45" x14ac:dyDescent="0.35">
      <c r="A780" s="8" t="s">
        <v>1073</v>
      </c>
      <c r="B780" s="8" t="s">
        <v>1073</v>
      </c>
      <c r="C780" s="9" t="s">
        <v>1074</v>
      </c>
      <c r="D780" s="10"/>
      <c r="E780" s="11" t="e">
        <f>[3]!Table3235[[#This Row],[Mức giá theo Quyết định 46/2019/ QĐ-UBND]]*1.1</f>
        <v>#REF!</v>
      </c>
      <c r="F780" s="11"/>
      <c r="G780" s="19"/>
      <c r="H780" s="20"/>
      <c r="I780" s="20"/>
      <c r="J780" s="12"/>
      <c r="K780" s="21"/>
      <c r="L780" s="23"/>
      <c r="M780" s="26"/>
      <c r="N780" s="316"/>
      <c r="R780" s="315"/>
    </row>
    <row r="781" spans="1:18" s="251" customFormat="1" ht="31" x14ac:dyDescent="0.35">
      <c r="A781" s="16">
        <v>1</v>
      </c>
      <c r="B781" s="16">
        <v>1</v>
      </c>
      <c r="C781" s="17" t="s">
        <v>1075</v>
      </c>
      <c r="D781" s="18">
        <v>4500</v>
      </c>
      <c r="E781" s="11" t="e">
        <f>[3]!Table3235[[#This Row],[Mức giá theo Quyết định 46/2019/ QĐ-UBND]]*1.1</f>
        <v>#REF!</v>
      </c>
      <c r="F781" s="11" t="e">
        <f>[3]!Table3235[[#This Row],[Mức giá theo Quyết định 46/2019/ QĐ-UBND]]*1.3</f>
        <v>#REF!</v>
      </c>
      <c r="G781" s="19">
        <v>22500</v>
      </c>
      <c r="H781" s="20" t="e">
        <f>ROUND([3]!Table3235[[#This Row],[Mức giá theo Quyết định 46/2019/ QĐ-UBND]]*1.35,-2)</f>
        <v>#REF!</v>
      </c>
      <c r="I781" s="20" t="e">
        <f>ROUND([3]!Table3235[[#This Row],[Giá đất ở điều chỉnh, bổ sung]]*0.7,0)</f>
        <v>#REF!</v>
      </c>
      <c r="J781" s="12" t="e">
        <f>[3]!Table3235[[#This Row],[Giá đất ở điều chỉnh, bổ sung]]/[3]!Table3235[[#This Row],[Mức giá theo Quyết định 46/2019/ QĐ-UBND]]</f>
        <v>#REF!</v>
      </c>
      <c r="K781" s="31" t="s">
        <v>91</v>
      </c>
      <c r="L781" s="32" t="e">
        <f>[3]!Table3235[[#This Row],[Giá đất ở điều chỉnh, bổ sung]]/[3]!Table3235[[#This Row],[Mức giá theo Quyết định 46/2019/ QĐ-UBND]]</f>
        <v>#REF!</v>
      </c>
      <c r="M781" s="24"/>
      <c r="N781" s="314"/>
      <c r="R781" s="315"/>
    </row>
    <row r="782" spans="1:18" s="251" customFormat="1" ht="46.5" x14ac:dyDescent="0.35">
      <c r="A782" s="16">
        <v>2</v>
      </c>
      <c r="B782" s="16">
        <v>2</v>
      </c>
      <c r="C782" s="17" t="s">
        <v>1076</v>
      </c>
      <c r="D782" s="18">
        <v>3999.9999999999995</v>
      </c>
      <c r="E782" s="11" t="e">
        <f>[3]!Table3235[[#This Row],[Mức giá theo Quyết định 46/2019/ QĐ-UBND]]*1.1</f>
        <v>#REF!</v>
      </c>
      <c r="F782" s="11" t="e">
        <f>[3]!Table3235[[#This Row],[Mức giá theo Quyết định 46/2019/ QĐ-UBND]]*1.3</f>
        <v>#REF!</v>
      </c>
      <c r="G782" s="19">
        <v>20000</v>
      </c>
      <c r="H782" s="20" t="e">
        <f>ROUND([3]!Table3235[[#This Row],[Mức giá theo Quyết định 46/2019/ QĐ-UBND]]*1.35,-2)</f>
        <v>#REF!</v>
      </c>
      <c r="I782" s="20" t="e">
        <f>ROUND([3]!Table3235[[#This Row],[Giá đất ở điều chỉnh, bổ sung]]*0.7,0)</f>
        <v>#REF!</v>
      </c>
      <c r="J782" s="12" t="e">
        <f>[3]!Table3235[[#This Row],[Giá đất ở điều chỉnh, bổ sung]]/[3]!Table3235[[#This Row],[Mức giá theo Quyết định 46/2019/ QĐ-UBND]]</f>
        <v>#REF!</v>
      </c>
      <c r="K782" s="31" t="s">
        <v>91</v>
      </c>
      <c r="L782" s="32" t="e">
        <f>[3]!Table3235[[#This Row],[Giá đất ở điều chỉnh, bổ sung]]/[3]!Table3235[[#This Row],[Mức giá theo Quyết định 46/2019/ QĐ-UBND]]</f>
        <v>#REF!</v>
      </c>
      <c r="M782" s="24"/>
      <c r="N782" s="314"/>
      <c r="R782" s="315"/>
    </row>
    <row r="783" spans="1:18" s="251" customFormat="1" ht="46.5" x14ac:dyDescent="0.35">
      <c r="A783" s="16">
        <v>3</v>
      </c>
      <c r="B783" s="16">
        <v>3</v>
      </c>
      <c r="C783" s="17" t="s">
        <v>1077</v>
      </c>
      <c r="D783" s="18">
        <v>2500</v>
      </c>
      <c r="E783" s="11" t="e">
        <f>[3]!Table3235[[#This Row],[Mức giá theo Quyết định 46/2019/ QĐ-UBND]]*1.1</f>
        <v>#REF!</v>
      </c>
      <c r="F783" s="11" t="e">
        <f>[3]!Table3235[[#This Row],[Mức giá theo Quyết định 46/2019/ QĐ-UBND]]*1.3</f>
        <v>#REF!</v>
      </c>
      <c r="G783" s="19">
        <v>12500</v>
      </c>
      <c r="H783" s="20" t="e">
        <f>ROUND([3]!Table3235[[#This Row],[Mức giá theo Quyết định 46/2019/ QĐ-UBND]]*1.35,-2)</f>
        <v>#REF!</v>
      </c>
      <c r="I783" s="20" t="e">
        <f>ROUND([3]!Table3235[[#This Row],[Giá đất ở điều chỉnh, bổ sung]]*0.7,0)</f>
        <v>#REF!</v>
      </c>
      <c r="J783" s="12" t="e">
        <f>[3]!Table3235[[#This Row],[Giá đất ở điều chỉnh, bổ sung]]/[3]!Table3235[[#This Row],[Mức giá theo Quyết định 46/2019/ QĐ-UBND]]</f>
        <v>#REF!</v>
      </c>
      <c r="K783" s="31" t="s">
        <v>91</v>
      </c>
      <c r="L783" s="32" t="e">
        <f>[3]!Table3235[[#This Row],[Giá đất ở điều chỉnh, bổ sung]]/[3]!Table3235[[#This Row],[Mức giá theo Quyết định 46/2019/ QĐ-UBND]]</f>
        <v>#REF!</v>
      </c>
      <c r="M783" s="24"/>
      <c r="N783" s="314"/>
      <c r="R783" s="315"/>
    </row>
    <row r="784" spans="1:18" s="251" customFormat="1" ht="31" x14ac:dyDescent="0.35">
      <c r="A784" s="16">
        <v>4</v>
      </c>
      <c r="B784" s="16">
        <v>4</v>
      </c>
      <c r="C784" s="17" t="s">
        <v>1078</v>
      </c>
      <c r="D784" s="18">
        <v>3999.9999999999995</v>
      </c>
      <c r="E784" s="11" t="e">
        <f>[3]!Table3235[[#This Row],[Mức giá theo Quyết định 46/2019/ QĐ-UBND]]*1.1</f>
        <v>#REF!</v>
      </c>
      <c r="F784" s="11" t="e">
        <f>[3]!Table3235[[#This Row],[Mức giá theo Quyết định 46/2019/ QĐ-UBND]]*1.3</f>
        <v>#REF!</v>
      </c>
      <c r="G784" s="19">
        <v>20000</v>
      </c>
      <c r="H784" s="20" t="e">
        <f>ROUND([3]!Table3235[[#This Row],[Mức giá theo Quyết định 46/2019/ QĐ-UBND]]*1.35,-2)</f>
        <v>#REF!</v>
      </c>
      <c r="I784" s="20" t="e">
        <f>ROUND([3]!Table3235[[#This Row],[Giá đất ở điều chỉnh, bổ sung]]*0.7,0)</f>
        <v>#REF!</v>
      </c>
      <c r="J784" s="12" t="e">
        <f>[3]!Table3235[[#This Row],[Giá đất ở điều chỉnh, bổ sung]]/[3]!Table3235[[#This Row],[Mức giá theo Quyết định 46/2019/ QĐ-UBND]]</f>
        <v>#REF!</v>
      </c>
      <c r="K784" s="31" t="s">
        <v>91</v>
      </c>
      <c r="L784" s="32" t="e">
        <f>[3]!Table3235[[#This Row],[Giá đất ở điều chỉnh, bổ sung]]/[3]!Table3235[[#This Row],[Mức giá theo Quyết định 46/2019/ QĐ-UBND]]</f>
        <v>#REF!</v>
      </c>
      <c r="M784" s="24"/>
      <c r="N784" s="314"/>
      <c r="R784" s="315"/>
    </row>
    <row r="785" spans="1:18" s="251" customFormat="1" ht="31" x14ac:dyDescent="0.35">
      <c r="A785" s="16">
        <v>5</v>
      </c>
      <c r="B785" s="16">
        <v>5</v>
      </c>
      <c r="C785" s="17" t="s">
        <v>1079</v>
      </c>
      <c r="D785" s="18">
        <v>4500</v>
      </c>
      <c r="E785" s="11" t="e">
        <f>[3]!Table3235[[#This Row],[Mức giá theo Quyết định 46/2019/ QĐ-UBND]]*1.1</f>
        <v>#REF!</v>
      </c>
      <c r="F785" s="11" t="e">
        <f>[3]!Table3235[[#This Row],[Mức giá theo Quyết định 46/2019/ QĐ-UBND]]*1.3</f>
        <v>#REF!</v>
      </c>
      <c r="G785" s="19">
        <v>22500</v>
      </c>
      <c r="H785" s="20" t="e">
        <f>ROUND([3]!Table3235[[#This Row],[Mức giá theo Quyết định 46/2019/ QĐ-UBND]]*1.35,-2)</f>
        <v>#REF!</v>
      </c>
      <c r="I785" s="20" t="e">
        <f>ROUND([3]!Table3235[[#This Row],[Giá đất ở điều chỉnh, bổ sung]]*0.7,0)</f>
        <v>#REF!</v>
      </c>
      <c r="J785" s="12" t="e">
        <f>[3]!Table3235[[#This Row],[Giá đất ở điều chỉnh, bổ sung]]/[3]!Table3235[[#This Row],[Mức giá theo Quyết định 46/2019/ QĐ-UBND]]</f>
        <v>#REF!</v>
      </c>
      <c r="K785" s="31" t="s">
        <v>91</v>
      </c>
      <c r="L785" s="32" t="e">
        <f>[3]!Table3235[[#This Row],[Giá đất ở điều chỉnh, bổ sung]]/[3]!Table3235[[#This Row],[Mức giá theo Quyết định 46/2019/ QĐ-UBND]]</f>
        <v>#REF!</v>
      </c>
      <c r="M785" s="24"/>
      <c r="N785" s="314"/>
      <c r="R785" s="315"/>
    </row>
    <row r="786" spans="1:18" s="251" customFormat="1" x14ac:dyDescent="0.35">
      <c r="A786" s="16"/>
      <c r="B786" s="16"/>
      <c r="C786" s="9" t="s">
        <v>16</v>
      </c>
      <c r="D786" s="10"/>
      <c r="E786" s="11" t="e">
        <f>[3]!Table3235[[#This Row],[Mức giá theo Quyết định 46/2019/ QĐ-UBND]]*1.1</f>
        <v>#REF!</v>
      </c>
      <c r="F786" s="11"/>
      <c r="G786" s="19"/>
      <c r="H786" s="20"/>
      <c r="I786" s="20"/>
      <c r="J786" s="12"/>
      <c r="K786" s="21"/>
      <c r="L786" s="23"/>
      <c r="M786" s="24"/>
      <c r="N786" s="314"/>
      <c r="R786" s="315"/>
    </row>
    <row r="787" spans="1:18" s="251" customFormat="1" ht="31" x14ac:dyDescent="0.35">
      <c r="A787" s="16">
        <v>1</v>
      </c>
      <c r="B787" s="16">
        <v>1</v>
      </c>
      <c r="C787" s="17" t="s">
        <v>1080</v>
      </c>
      <c r="D787" s="18"/>
      <c r="E787" s="11" t="e">
        <f>[3]!Table3235[[#This Row],[Mức giá theo Quyết định 46/2019/ QĐ-UBND]]*1.1</f>
        <v>#REF!</v>
      </c>
      <c r="F787" s="11"/>
      <c r="G787" s="19"/>
      <c r="H787" s="20"/>
      <c r="I787" s="20"/>
      <c r="J787" s="12"/>
      <c r="K787" s="21"/>
      <c r="L787" s="23"/>
      <c r="M787" s="24" t="s">
        <v>1081</v>
      </c>
      <c r="N787" s="314" t="s">
        <v>1082</v>
      </c>
      <c r="R787" s="315"/>
    </row>
    <row r="788" spans="1:18" s="251" customFormat="1" x14ac:dyDescent="0.35">
      <c r="A788" s="16" t="s">
        <v>67</v>
      </c>
      <c r="B788" s="16" t="s">
        <v>67</v>
      </c>
      <c r="C788" s="17" t="s">
        <v>732</v>
      </c>
      <c r="D788" s="18">
        <v>3999.9999999999995</v>
      </c>
      <c r="E788" s="11" t="e">
        <f>[3]!Table3235[[#This Row],[Mức giá theo Quyết định 46/2019/ QĐ-UBND]]*1.1</f>
        <v>#REF!</v>
      </c>
      <c r="F788" s="11" t="e">
        <f>[3]!Table3235[[#This Row],[Mức giá theo Quyết định 46/2019/ QĐ-UBND]]*1.3</f>
        <v>#REF!</v>
      </c>
      <c r="G788" s="19">
        <v>16000</v>
      </c>
      <c r="H788" s="20" t="e">
        <f>ROUND([3]!Table3235[[#This Row],[Mức giá theo Quyết định 46/2019/ QĐ-UBND]]*1.3,-2)</f>
        <v>#REF!</v>
      </c>
      <c r="I788" s="20" t="e">
        <f>ROUND([3]!Table3235[[#This Row],[Giá đất ở điều chỉnh, bổ sung]]*0.7,0)</f>
        <v>#REF!</v>
      </c>
      <c r="J788" s="12" t="e">
        <f>[3]!Table3235[[#This Row],[Giá đất ở điều chỉnh, bổ sung]]/[3]!Table3235[[#This Row],[Mức giá theo Quyết định 46/2019/ QĐ-UBND]]</f>
        <v>#REF!</v>
      </c>
      <c r="K788" s="21"/>
      <c r="L788" s="23" t="e">
        <f>[3]!Table3235[[#This Row],[Giá đất ở điều chỉnh, bổ sung]]/[3]!Table3235[[#This Row],[Mức giá theo Quyết định 46/2019/ QĐ-UBND]]</f>
        <v>#REF!</v>
      </c>
      <c r="M788" s="24"/>
      <c r="N788" s="314"/>
      <c r="R788" s="315"/>
    </row>
    <row r="789" spans="1:18" s="251" customFormat="1" ht="84" x14ac:dyDescent="0.35">
      <c r="A789" s="16" t="s">
        <v>69</v>
      </c>
      <c r="B789" s="16" t="s">
        <v>69</v>
      </c>
      <c r="C789" s="17" t="s">
        <v>1083</v>
      </c>
      <c r="D789" s="18">
        <v>3500</v>
      </c>
      <c r="E789" s="11" t="e">
        <f>[3]!Table3235[[#This Row],[Mức giá theo Quyết định 46/2019/ QĐ-UBND]]*1.1</f>
        <v>#REF!</v>
      </c>
      <c r="F789" s="11" t="e">
        <f>[3]!Table3235[[#This Row],[Mức giá theo Quyết định 46/2019/ QĐ-UBND]]*1.3</f>
        <v>#REF!</v>
      </c>
      <c r="G789" s="19">
        <v>14000</v>
      </c>
      <c r="H789" s="20" t="e">
        <f>ROUND([3]!Table3235[[#This Row],[Mức giá theo Quyết định 46/2019/ QĐ-UBND]]*1.3,-2)</f>
        <v>#REF!</v>
      </c>
      <c r="I789" s="20" t="e">
        <f>ROUND([3]!Table3235[[#This Row],[Giá đất ở điều chỉnh, bổ sung]]*0.7,0)</f>
        <v>#REF!</v>
      </c>
      <c r="J789" s="12" t="e">
        <f>[3]!Table3235[[#This Row],[Giá đất ở điều chỉnh, bổ sung]]/[3]!Table3235[[#This Row],[Mức giá theo Quyết định 46/2019/ QĐ-UBND]]</f>
        <v>#REF!</v>
      </c>
      <c r="K789" s="21"/>
      <c r="L789" s="23" t="e">
        <f>[3]!Table3235[[#This Row],[Giá đất ở điều chỉnh, bổ sung]]/[3]!Table3235[[#This Row],[Mức giá theo Quyết định 46/2019/ QĐ-UBND]]</f>
        <v>#REF!</v>
      </c>
      <c r="M789" s="24" t="s">
        <v>5552</v>
      </c>
      <c r="N789" s="314" t="s">
        <v>1084</v>
      </c>
      <c r="R789" s="315"/>
    </row>
    <row r="790" spans="1:18" s="251" customFormat="1" ht="31" x14ac:dyDescent="0.35">
      <c r="A790" s="16"/>
      <c r="B790" s="16">
        <v>2</v>
      </c>
      <c r="C790" s="29" t="s">
        <v>1085</v>
      </c>
      <c r="D790" s="18"/>
      <c r="E790" s="11"/>
      <c r="F790" s="11"/>
      <c r="G790" s="19">
        <v>12000</v>
      </c>
      <c r="H790" s="20" t="e">
        <f>H792</f>
        <v>#REF!</v>
      </c>
      <c r="I790" s="20" t="e">
        <f>ROUND([3]!Table3235[[#This Row],[Giá đất ở điều chỉnh, bổ sung]]*0.7,0)</f>
        <v>#REF!</v>
      </c>
      <c r="J790" s="12" t="e">
        <f>[3]!Table3235[[#This Row],[Giá đất ở điều chỉnh, bổ sung]]/[3]!Table3235[[#This Row],[Mức giá theo Quyết định 46/2019/ QĐ-UBND]]</f>
        <v>#REF!</v>
      </c>
      <c r="K790" s="21"/>
      <c r="L790" s="23"/>
      <c r="M790" s="24" t="s">
        <v>1086</v>
      </c>
      <c r="N790" s="314" t="s">
        <v>1086</v>
      </c>
      <c r="R790" s="315"/>
    </row>
    <row r="791" spans="1:18" s="251" customFormat="1" ht="31" x14ac:dyDescent="0.35">
      <c r="A791" s="16"/>
      <c r="B791" s="16">
        <v>3</v>
      </c>
      <c r="C791" s="52" t="s">
        <v>1087</v>
      </c>
      <c r="D791" s="53"/>
      <c r="E791" s="11"/>
      <c r="F791" s="11"/>
      <c r="G791" s="19">
        <v>15000</v>
      </c>
      <c r="H791" s="20" t="e">
        <f>H793</f>
        <v>#REF!</v>
      </c>
      <c r="I791" s="20" t="e">
        <f>ROUND([3]!Table3235[[#This Row],[Giá đất ở điều chỉnh, bổ sung]]*0.7,0)</f>
        <v>#REF!</v>
      </c>
      <c r="J791" s="12" t="e">
        <f>[3]!Table3235[[#This Row],[Giá đất ở điều chỉnh, bổ sung]]/[3]!Table3235[[#This Row],[Mức giá theo Quyết định 46/2019/ QĐ-UBND]]</f>
        <v>#REF!</v>
      </c>
      <c r="K791" s="21"/>
      <c r="L791" s="23"/>
      <c r="M791" s="24" t="s">
        <v>1088</v>
      </c>
      <c r="N791" s="314" t="s">
        <v>1088</v>
      </c>
      <c r="R791" s="315"/>
    </row>
    <row r="792" spans="1:18" s="251" customFormat="1" x14ac:dyDescent="0.35">
      <c r="A792" s="16">
        <v>3</v>
      </c>
      <c r="B792" s="16">
        <v>4</v>
      </c>
      <c r="C792" s="17" t="s">
        <v>5423</v>
      </c>
      <c r="D792" s="18">
        <v>3000</v>
      </c>
      <c r="E792" s="11" t="e">
        <f>[3]!Table3235[[#This Row],[Mức giá theo Quyết định 46/2019/ QĐ-UBND]]*1.1</f>
        <v>#REF!</v>
      </c>
      <c r="F792" s="11" t="e">
        <f>[3]!Table3235[[#This Row],[Mức giá theo Quyết định 46/2019/ QĐ-UBND]]*1.3</f>
        <v>#REF!</v>
      </c>
      <c r="G792" s="19">
        <v>12000</v>
      </c>
      <c r="H792" s="20" t="e">
        <f>ROUND([3]!Table3235[[#This Row],[Mức giá theo Quyết định 46/2019/ QĐ-UBND]]*1.3,-2)</f>
        <v>#REF!</v>
      </c>
      <c r="I792" s="20" t="e">
        <f>ROUND([3]!Table3235[[#This Row],[Giá đất ở điều chỉnh, bổ sung]]*0.7,0)</f>
        <v>#REF!</v>
      </c>
      <c r="J792" s="12" t="e">
        <f>[3]!Table3235[[#This Row],[Giá đất ở điều chỉnh, bổ sung]]/[3]!Table3235[[#This Row],[Mức giá theo Quyết định 46/2019/ QĐ-UBND]]</f>
        <v>#REF!</v>
      </c>
      <c r="K792" s="21"/>
      <c r="L792" s="23" t="e">
        <f>[3]!Table3235[[#This Row],[Giá đất ở điều chỉnh, bổ sung]]/[3]!Table3235[[#This Row],[Mức giá theo Quyết định 46/2019/ QĐ-UBND]]</f>
        <v>#REF!</v>
      </c>
      <c r="M792" s="24"/>
      <c r="N792" s="314"/>
      <c r="R792" s="315"/>
    </row>
    <row r="793" spans="1:18" s="251" customFormat="1" ht="31" x14ac:dyDescent="0.35">
      <c r="A793" s="16">
        <v>4</v>
      </c>
      <c r="B793" s="16">
        <v>5</v>
      </c>
      <c r="C793" s="17" t="s">
        <v>1089</v>
      </c>
      <c r="D793" s="18">
        <v>3200</v>
      </c>
      <c r="E793" s="11" t="e">
        <f>[3]!Table3235[[#This Row],[Mức giá theo Quyết định 46/2019/ QĐ-UBND]]*1.1</f>
        <v>#REF!</v>
      </c>
      <c r="F793" s="11" t="e">
        <f>[3]!Table3235[[#This Row],[Mức giá theo Quyết định 46/2019/ QĐ-UBND]]*1.3</f>
        <v>#REF!</v>
      </c>
      <c r="G793" s="19">
        <v>12800</v>
      </c>
      <c r="H793" s="20" t="e">
        <f>ROUND([3]!Table3235[[#This Row],[Mức giá theo Quyết định 46/2019/ QĐ-UBND]]*1.35,-2)</f>
        <v>#REF!</v>
      </c>
      <c r="I793" s="20" t="e">
        <f>ROUND([3]!Table3235[[#This Row],[Giá đất ở điều chỉnh, bổ sung]]*0.7,0)</f>
        <v>#REF!</v>
      </c>
      <c r="J793" s="12" t="e">
        <f>[3]!Table3235[[#This Row],[Giá đất ở điều chỉnh, bổ sung]]/[3]!Table3235[[#This Row],[Mức giá theo Quyết định 46/2019/ QĐ-UBND]]</f>
        <v>#REF!</v>
      </c>
      <c r="K793" s="31" t="s">
        <v>91</v>
      </c>
      <c r="L793" s="32" t="e">
        <f>[3]!Table3235[[#This Row],[Giá đất ở điều chỉnh, bổ sung]]/[3]!Table3235[[#This Row],[Mức giá theo Quyết định 46/2019/ QĐ-UBND]]</f>
        <v>#REF!</v>
      </c>
      <c r="M793" s="24"/>
      <c r="N793" s="314"/>
      <c r="R793" s="315"/>
    </row>
    <row r="794" spans="1:18" s="251" customFormat="1" x14ac:dyDescent="0.35">
      <c r="A794" s="16">
        <v>5</v>
      </c>
      <c r="B794" s="16">
        <v>6</v>
      </c>
      <c r="C794" s="17" t="s">
        <v>1090</v>
      </c>
      <c r="D794" s="18"/>
      <c r="E794" s="11" t="e">
        <f>[3]!Table3235[[#This Row],[Mức giá theo Quyết định 46/2019/ QĐ-UBND]]*1.1</f>
        <v>#REF!</v>
      </c>
      <c r="F794" s="11"/>
      <c r="G794" s="19"/>
      <c r="H794" s="20"/>
      <c r="I794" s="20"/>
      <c r="J794" s="12"/>
      <c r="K794" s="21"/>
      <c r="L794" s="23"/>
      <c r="M794" s="24" t="s">
        <v>1091</v>
      </c>
      <c r="N794" s="314" t="s">
        <v>1092</v>
      </c>
      <c r="R794" s="315"/>
    </row>
    <row r="795" spans="1:18" s="251" customFormat="1" x14ac:dyDescent="0.35">
      <c r="A795" s="16" t="s">
        <v>509</v>
      </c>
      <c r="B795" s="16" t="s">
        <v>32</v>
      </c>
      <c r="C795" s="17" t="s">
        <v>1093</v>
      </c>
      <c r="D795" s="18">
        <v>2700</v>
      </c>
      <c r="E795" s="11" t="e">
        <f>[3]!Table3235[[#This Row],[Mức giá theo Quyết định 46/2019/ QĐ-UBND]]*1.1</f>
        <v>#REF!</v>
      </c>
      <c r="F795" s="11" t="e">
        <f>[3]!Table3235[[#This Row],[Mức giá theo Quyết định 46/2019/ QĐ-UBND]]*1.3</f>
        <v>#REF!</v>
      </c>
      <c r="G795" s="19">
        <v>10800</v>
      </c>
      <c r="H795" s="20" t="e">
        <f>ROUND([3]!Table3235[[#This Row],[Mức giá theo Quyết định 46/2019/ QĐ-UBND]]*1.3,-2)</f>
        <v>#REF!</v>
      </c>
      <c r="I795" s="20" t="e">
        <f>ROUND([3]!Table3235[[#This Row],[Giá đất ở điều chỉnh, bổ sung]]*0.7,0)</f>
        <v>#REF!</v>
      </c>
      <c r="J795" s="12" t="e">
        <f>[3]!Table3235[[#This Row],[Giá đất ở điều chỉnh, bổ sung]]/[3]!Table3235[[#This Row],[Mức giá theo Quyết định 46/2019/ QĐ-UBND]]</f>
        <v>#REF!</v>
      </c>
      <c r="K795" s="21"/>
      <c r="L795" s="23" t="e">
        <f>[3]!Table3235[[#This Row],[Giá đất ở điều chỉnh, bổ sung]]/[3]!Table3235[[#This Row],[Mức giá theo Quyết định 46/2019/ QĐ-UBND]]</f>
        <v>#REF!</v>
      </c>
      <c r="M795" s="24" t="s">
        <v>1091</v>
      </c>
      <c r="N795" s="314" t="s">
        <v>1092</v>
      </c>
      <c r="R795" s="315"/>
    </row>
    <row r="796" spans="1:18" s="251" customFormat="1" x14ac:dyDescent="0.35">
      <c r="A796" s="16" t="s">
        <v>511</v>
      </c>
      <c r="B796" s="16" t="s">
        <v>35</v>
      </c>
      <c r="C796" s="17" t="s">
        <v>1094</v>
      </c>
      <c r="D796" s="18">
        <v>2200</v>
      </c>
      <c r="E796" s="11" t="e">
        <f>[3]!Table3235[[#This Row],[Mức giá theo Quyết định 46/2019/ QĐ-UBND]]*1.1</f>
        <v>#REF!</v>
      </c>
      <c r="F796" s="11" t="e">
        <f>[3]!Table3235[[#This Row],[Mức giá theo Quyết định 46/2019/ QĐ-UBND]]*1.3</f>
        <v>#REF!</v>
      </c>
      <c r="G796" s="19">
        <v>8800</v>
      </c>
      <c r="H796" s="20" t="e">
        <f>ROUND([3]!Table3235[[#This Row],[Mức giá theo Quyết định 46/2019/ QĐ-UBND]]*1.3,-2)</f>
        <v>#REF!</v>
      </c>
      <c r="I796" s="20" t="e">
        <f>ROUND([3]!Table3235[[#This Row],[Giá đất ở điều chỉnh, bổ sung]]*0.7,0)</f>
        <v>#REF!</v>
      </c>
      <c r="J796" s="12" t="e">
        <f>[3]!Table3235[[#This Row],[Giá đất ở điều chỉnh, bổ sung]]/[3]!Table3235[[#This Row],[Mức giá theo Quyết định 46/2019/ QĐ-UBND]]</f>
        <v>#REF!</v>
      </c>
      <c r="K796" s="21"/>
      <c r="L796" s="23" t="e">
        <f>[3]!Table3235[[#This Row],[Giá đất ở điều chỉnh, bổ sung]]/[3]!Table3235[[#This Row],[Mức giá theo Quyết định 46/2019/ QĐ-UBND]]</f>
        <v>#REF!</v>
      </c>
      <c r="M796" s="24"/>
      <c r="N796" s="314"/>
      <c r="R796" s="315"/>
    </row>
    <row r="797" spans="1:18" s="251" customFormat="1" ht="31" x14ac:dyDescent="0.35">
      <c r="A797" s="16">
        <v>6</v>
      </c>
      <c r="B797" s="16">
        <v>8</v>
      </c>
      <c r="C797" s="17" t="s">
        <v>1095</v>
      </c>
      <c r="D797" s="18">
        <v>2700</v>
      </c>
      <c r="E797" s="11" t="e">
        <f>[3]!Table3235[[#This Row],[Mức giá theo Quyết định 46/2019/ QĐ-UBND]]*1.1</f>
        <v>#REF!</v>
      </c>
      <c r="F797" s="11" t="e">
        <f>[3]!Table3235[[#This Row],[Mức giá theo Quyết định 46/2019/ QĐ-UBND]]*1.3</f>
        <v>#REF!</v>
      </c>
      <c r="G797" s="19">
        <v>10800</v>
      </c>
      <c r="H797" s="20" t="e">
        <f>ROUND([3]!Table3235[[#This Row],[Mức giá theo Quyết định 46/2019/ QĐ-UBND]]*1.3,-2)</f>
        <v>#REF!</v>
      </c>
      <c r="I797" s="20" t="e">
        <f>ROUND([3]!Table3235[[#This Row],[Giá đất ở điều chỉnh, bổ sung]]*0.7,0)</f>
        <v>#REF!</v>
      </c>
      <c r="J797" s="12" t="e">
        <f>[3]!Table3235[[#This Row],[Giá đất ở điều chỉnh, bổ sung]]/[3]!Table3235[[#This Row],[Mức giá theo Quyết định 46/2019/ QĐ-UBND]]</f>
        <v>#REF!</v>
      </c>
      <c r="K797" s="21"/>
      <c r="L797" s="23" t="e">
        <f>[3]!Table3235[[#This Row],[Giá đất ở điều chỉnh, bổ sung]]/[3]!Table3235[[#This Row],[Mức giá theo Quyết định 46/2019/ QĐ-UBND]]</f>
        <v>#REF!</v>
      </c>
      <c r="M797" s="24"/>
      <c r="N797" s="314"/>
      <c r="R797" s="315"/>
    </row>
    <row r="798" spans="1:18" s="251" customFormat="1" x14ac:dyDescent="0.35">
      <c r="A798" s="16">
        <v>7</v>
      </c>
      <c r="B798" s="16">
        <v>9</v>
      </c>
      <c r="C798" s="17" t="s">
        <v>1096</v>
      </c>
      <c r="D798" s="18">
        <v>2300</v>
      </c>
      <c r="E798" s="11" t="e">
        <f>[3]!Table3235[[#This Row],[Mức giá theo Quyết định 46/2019/ QĐ-UBND]]*1.1</f>
        <v>#REF!</v>
      </c>
      <c r="F798" s="11" t="e">
        <f>[3]!Table3235[[#This Row],[Mức giá theo Quyết định 46/2019/ QĐ-UBND]]*1.3</f>
        <v>#REF!</v>
      </c>
      <c r="G798" s="19">
        <v>9200</v>
      </c>
      <c r="H798" s="20" t="e">
        <f>ROUND([3]!Table3235[[#This Row],[Mức giá theo Quyết định 46/2019/ QĐ-UBND]]*1.35,-2)</f>
        <v>#REF!</v>
      </c>
      <c r="I798" s="20" t="e">
        <f>ROUND([3]!Table3235[[#This Row],[Giá đất ở điều chỉnh, bổ sung]]*0.7,0)</f>
        <v>#REF!</v>
      </c>
      <c r="J798" s="12" t="e">
        <f>[3]!Table3235[[#This Row],[Giá đất ở điều chỉnh, bổ sung]]/[3]!Table3235[[#This Row],[Mức giá theo Quyết định 46/2019/ QĐ-UBND]]</f>
        <v>#REF!</v>
      </c>
      <c r="K798" s="31" t="s">
        <v>91</v>
      </c>
      <c r="L798" s="32" t="e">
        <f>[3]!Table3235[[#This Row],[Giá đất ở điều chỉnh, bổ sung]]/[3]!Table3235[[#This Row],[Mức giá theo Quyết định 46/2019/ QĐ-UBND]]</f>
        <v>#REF!</v>
      </c>
      <c r="M798" s="24"/>
      <c r="N798" s="314"/>
      <c r="R798" s="315"/>
    </row>
    <row r="799" spans="1:18" s="315" customFormat="1" ht="31" x14ac:dyDescent="0.35">
      <c r="A799" s="16">
        <v>8</v>
      </c>
      <c r="B799" s="16">
        <v>10</v>
      </c>
      <c r="C799" s="17" t="s">
        <v>1097</v>
      </c>
      <c r="D799" s="18">
        <v>2700</v>
      </c>
      <c r="E799" s="11" t="e">
        <f>[3]!Table3235[[#This Row],[Mức giá theo Quyết định 46/2019/ QĐ-UBND]]*1.1</f>
        <v>#REF!</v>
      </c>
      <c r="F799" s="11" t="e">
        <f>[3]!Table3235[[#This Row],[Mức giá theo Quyết định 46/2019/ QĐ-UBND]]*1.3</f>
        <v>#REF!</v>
      </c>
      <c r="G799" s="19">
        <v>13500</v>
      </c>
      <c r="H799" s="20" t="e">
        <f>ROUND([3]!Table3235[[#This Row],[Mức giá theo Quyết định 46/2019/ QĐ-UBND]]*1.3,-2)</f>
        <v>#REF!</v>
      </c>
      <c r="I799" s="20" t="e">
        <f>ROUND([3]!Table3235[[#This Row],[Giá đất ở điều chỉnh, bổ sung]]*0.7,0)</f>
        <v>#REF!</v>
      </c>
      <c r="J799" s="12" t="e">
        <f>[3]!Table3235[[#This Row],[Giá đất ở điều chỉnh, bổ sung]]/[3]!Table3235[[#This Row],[Mức giá theo Quyết định 46/2019/ QĐ-UBND]]</f>
        <v>#REF!</v>
      </c>
      <c r="K799" s="21"/>
      <c r="L799" s="23" t="e">
        <f>[3]!Table3235[[#This Row],[Giá đất ở điều chỉnh, bổ sung]]/[3]!Table3235[[#This Row],[Mức giá theo Quyết định 46/2019/ QĐ-UBND]]</f>
        <v>#REF!</v>
      </c>
      <c r="M799" s="24"/>
      <c r="N799" s="314"/>
    </row>
    <row r="800" spans="1:18" s="251" customFormat="1" ht="45" x14ac:dyDescent="0.35">
      <c r="A800" s="8" t="s">
        <v>1098</v>
      </c>
      <c r="B800" s="8" t="s">
        <v>1098</v>
      </c>
      <c r="C800" s="9" t="s">
        <v>5424</v>
      </c>
      <c r="D800" s="10"/>
      <c r="E800" s="11" t="e">
        <f>[3]!Table3235[[#This Row],[Mức giá theo Quyết định 46/2019/ QĐ-UBND]]*1.1</f>
        <v>#REF!</v>
      </c>
      <c r="F800" s="11"/>
      <c r="G800" s="19"/>
      <c r="H800" s="20"/>
      <c r="I800" s="20"/>
      <c r="J800" s="12"/>
      <c r="K800" s="21"/>
      <c r="L800" s="23"/>
      <c r="M800" s="24" t="s">
        <v>5425</v>
      </c>
      <c r="N800" s="314" t="s">
        <v>1100</v>
      </c>
      <c r="R800" s="315"/>
    </row>
    <row r="801" spans="1:18" s="251" customFormat="1" x14ac:dyDescent="0.35">
      <c r="A801" s="16">
        <v>1</v>
      </c>
      <c r="B801" s="16">
        <v>1</v>
      </c>
      <c r="C801" s="17" t="s">
        <v>1007</v>
      </c>
      <c r="D801" s="18">
        <v>4200</v>
      </c>
      <c r="E801" s="11" t="e">
        <f>[3]!Table3235[[#This Row],[Mức giá theo Quyết định 46/2019/ QĐ-UBND]]*1.1</f>
        <v>#REF!</v>
      </c>
      <c r="F801" s="11" t="e">
        <f>[3]!Table3235[[#This Row],[Mức giá theo Quyết định 46/2019/ QĐ-UBND]]*1.3</f>
        <v>#REF!</v>
      </c>
      <c r="G801" s="19">
        <v>16800</v>
      </c>
      <c r="H801" s="20" t="e">
        <f>ROUND([3]!Table3235[[#This Row],[Mức giá theo Quyết định 46/2019/ QĐ-UBND]]*1.3,-2)</f>
        <v>#REF!</v>
      </c>
      <c r="I801" s="20" t="e">
        <f>ROUND([3]!Table3235[[#This Row],[Giá đất ở điều chỉnh, bổ sung]]*0.7,0)</f>
        <v>#REF!</v>
      </c>
      <c r="J801" s="12" t="e">
        <f>[3]!Table3235[[#This Row],[Giá đất ở điều chỉnh, bổ sung]]/[3]!Table3235[[#This Row],[Mức giá theo Quyết định 46/2019/ QĐ-UBND]]</f>
        <v>#REF!</v>
      </c>
      <c r="K801" s="21"/>
      <c r="L801" s="23" t="e">
        <f>[3]!Table3235[[#This Row],[Giá đất ở điều chỉnh, bổ sung]]/[3]!Table3235[[#This Row],[Mức giá theo Quyết định 46/2019/ QĐ-UBND]]</f>
        <v>#REF!</v>
      </c>
      <c r="M801" s="38" t="s">
        <v>1101</v>
      </c>
      <c r="N801" s="317" t="s">
        <v>1101</v>
      </c>
      <c r="O801" s="251" t="s">
        <v>1102</v>
      </c>
      <c r="R801" s="315"/>
    </row>
    <row r="802" spans="1:18" s="251" customFormat="1" x14ac:dyDescent="0.35">
      <c r="A802" s="16"/>
      <c r="B802" s="16">
        <v>2</v>
      </c>
      <c r="C802" s="17" t="s">
        <v>1103</v>
      </c>
      <c r="D802" s="18">
        <v>2700</v>
      </c>
      <c r="E802" s="11" t="e">
        <f>[3]!Table3235[[#This Row],[Mức giá theo Quyết định 46/2019/ QĐ-UBND]]*1.1</f>
        <v>#REF!</v>
      </c>
      <c r="F802" s="11" t="e">
        <f>[3]!Table3235[[#This Row],[Mức giá theo Quyết định 46/2019/ QĐ-UBND]]*1.3</f>
        <v>#REF!</v>
      </c>
      <c r="G802" s="19">
        <v>14200</v>
      </c>
      <c r="H802" s="20" t="e">
        <f>ROUND([3]!Table3235[[#This Row],[Mức giá theo Quyết định 46/2019/ QĐ-UBND]]*1.35,-2)</f>
        <v>#REF!</v>
      </c>
      <c r="I802" s="20" t="e">
        <f>ROUND([3]!Table3235[[#This Row],[Giá đất ở điều chỉnh, bổ sung]]*0.7,0)</f>
        <v>#REF!</v>
      </c>
      <c r="J802" s="12" t="e">
        <f>[3]!Table3235[[#This Row],[Giá đất ở điều chỉnh, bổ sung]]/[3]!Table3235[[#This Row],[Mức giá theo Quyết định 46/2019/ QĐ-UBND]]</f>
        <v>#REF!</v>
      </c>
      <c r="K802" s="21"/>
      <c r="L802" s="54" t="e">
        <f>[3]!Table3235[[#This Row],[Giá đất ở điều chỉnh, bổ sung]]/[3]!Table3235[[#This Row],[Mức giá theo Quyết định 46/2019/ QĐ-UBND]]</f>
        <v>#REF!</v>
      </c>
      <c r="M802" s="38" t="s">
        <v>1101</v>
      </c>
      <c r="N802" s="317" t="s">
        <v>1101</v>
      </c>
      <c r="R802" s="315"/>
    </row>
    <row r="803" spans="1:18" s="251" customFormat="1" ht="56" x14ac:dyDescent="0.35">
      <c r="A803" s="16">
        <v>2</v>
      </c>
      <c r="B803" s="16">
        <v>3</v>
      </c>
      <c r="C803" s="52" t="s">
        <v>1104</v>
      </c>
      <c r="D803" s="53">
        <v>2700</v>
      </c>
      <c r="E803" s="11" t="e">
        <f>[3]!Table3235[[#This Row],[Mức giá theo Quyết định 46/2019/ QĐ-UBND]]*1.1</f>
        <v>#REF!</v>
      </c>
      <c r="F803" s="11" t="e">
        <f>[3]!Table3235[[#This Row],[Mức giá theo Quyết định 46/2019/ QĐ-UBND]]*1.3</f>
        <v>#REF!</v>
      </c>
      <c r="G803" s="19">
        <v>10800</v>
      </c>
      <c r="H803" s="20" t="e">
        <f>ROUND([3]!Table3235[[#This Row],[Mức giá theo Quyết định 46/2019/ QĐ-UBND]]*1.3,-2)</f>
        <v>#REF!</v>
      </c>
      <c r="I803" s="20" t="e">
        <f>ROUND([3]!Table3235[[#This Row],[Giá đất ở điều chỉnh, bổ sung]]*0.7,0)</f>
        <v>#REF!</v>
      </c>
      <c r="J803" s="12" t="e">
        <f>[3]!Table3235[[#This Row],[Giá đất ở điều chỉnh, bổ sung]]/[3]!Table3235[[#This Row],[Mức giá theo Quyết định 46/2019/ QĐ-UBND]]</f>
        <v>#REF!</v>
      </c>
      <c r="K803" s="21"/>
      <c r="L803" s="23" t="e">
        <f>[3]!Table3235[[#This Row],[Giá đất ở điều chỉnh, bổ sung]]/[3]!Table3235[[#This Row],[Mức giá theo Quyết định 46/2019/ QĐ-UBND]]</f>
        <v>#REF!</v>
      </c>
      <c r="M803" s="24" t="s">
        <v>1105</v>
      </c>
      <c r="N803" s="314" t="s">
        <v>1106</v>
      </c>
      <c r="R803" s="315"/>
    </row>
    <row r="804" spans="1:18" s="251" customFormat="1" ht="42" x14ac:dyDescent="0.35">
      <c r="A804" s="16">
        <v>3</v>
      </c>
      <c r="B804" s="16">
        <v>4</v>
      </c>
      <c r="C804" s="17" t="s">
        <v>1107</v>
      </c>
      <c r="D804" s="18">
        <v>3799.9999999999995</v>
      </c>
      <c r="E804" s="11" t="e">
        <f>[3]!Table3235[[#This Row],[Mức giá theo Quyết định 46/2019/ QĐ-UBND]]*1.1</f>
        <v>#REF!</v>
      </c>
      <c r="F804" s="11" t="e">
        <f>[3]!Table3235[[#This Row],[Mức giá theo Quyết định 46/2019/ QĐ-UBND]]*1.3</f>
        <v>#REF!</v>
      </c>
      <c r="G804" s="19">
        <v>15200</v>
      </c>
      <c r="H804" s="20" t="e">
        <f>ROUND([3]!Table3235[[#This Row],[Mức giá theo Quyết định 46/2019/ QĐ-UBND]]*1.3,-2)</f>
        <v>#REF!</v>
      </c>
      <c r="I804" s="20" t="e">
        <f>ROUND([3]!Table3235[[#This Row],[Giá đất ở điều chỉnh, bổ sung]]*0.7,0)</f>
        <v>#REF!</v>
      </c>
      <c r="J804" s="12" t="e">
        <f>[3]!Table3235[[#This Row],[Giá đất ở điều chỉnh, bổ sung]]/[3]!Table3235[[#This Row],[Mức giá theo Quyết định 46/2019/ QĐ-UBND]]</f>
        <v>#REF!</v>
      </c>
      <c r="K804" s="21"/>
      <c r="L804" s="23" t="e">
        <f>[3]!Table3235[[#This Row],[Giá đất ở điều chỉnh, bổ sung]]/[3]!Table3235[[#This Row],[Mức giá theo Quyết định 46/2019/ QĐ-UBND]]</f>
        <v>#REF!</v>
      </c>
      <c r="M804" s="24" t="s">
        <v>1099</v>
      </c>
      <c r="N804" s="314" t="s">
        <v>1100</v>
      </c>
      <c r="R804" s="315"/>
    </row>
    <row r="805" spans="1:18" s="251" customFormat="1" ht="42" x14ac:dyDescent="0.35">
      <c r="A805" s="16">
        <v>4</v>
      </c>
      <c r="B805" s="16">
        <v>5</v>
      </c>
      <c r="C805" s="17" t="s">
        <v>1108</v>
      </c>
      <c r="D805" s="18">
        <v>5400</v>
      </c>
      <c r="E805" s="11" t="e">
        <f>[3]!Table3235[[#This Row],[Mức giá theo Quyết định 46/2019/ QĐ-UBND]]*1.1</f>
        <v>#REF!</v>
      </c>
      <c r="F805" s="11" t="e">
        <f>[3]!Table3235[[#This Row],[Mức giá theo Quyết định 46/2019/ QĐ-UBND]]*1.3</f>
        <v>#REF!</v>
      </c>
      <c r="G805" s="19">
        <v>21600</v>
      </c>
      <c r="H805" s="20" t="e">
        <f>ROUND([3]!Table3235[[#This Row],[Mức giá theo Quyết định 46/2019/ QĐ-UBND]]*1.3,-2)</f>
        <v>#REF!</v>
      </c>
      <c r="I805" s="20" t="e">
        <f>ROUND([3]!Table3235[[#This Row],[Giá đất ở điều chỉnh, bổ sung]]*0.7,0)</f>
        <v>#REF!</v>
      </c>
      <c r="J805" s="12" t="e">
        <f>[3]!Table3235[[#This Row],[Giá đất ở điều chỉnh, bổ sung]]/[3]!Table3235[[#This Row],[Mức giá theo Quyết định 46/2019/ QĐ-UBND]]</f>
        <v>#REF!</v>
      </c>
      <c r="K805" s="21"/>
      <c r="L805" s="23" t="e">
        <f>[3]!Table3235[[#This Row],[Giá đất ở điều chỉnh, bổ sung]]/[3]!Table3235[[#This Row],[Mức giá theo Quyết định 46/2019/ QĐ-UBND]]</f>
        <v>#REF!</v>
      </c>
      <c r="M805" s="24" t="s">
        <v>5425</v>
      </c>
      <c r="N805" s="314" t="s">
        <v>1100</v>
      </c>
      <c r="R805" s="315"/>
    </row>
    <row r="806" spans="1:18" s="251" customFormat="1" x14ac:dyDescent="0.35">
      <c r="A806" s="16"/>
      <c r="B806" s="16"/>
      <c r="C806" s="9" t="s">
        <v>439</v>
      </c>
      <c r="D806" s="10"/>
      <c r="E806" s="11" t="e">
        <f>[3]!Table3235[[#This Row],[Mức giá theo Quyết định 46/2019/ QĐ-UBND]]*1.1</f>
        <v>#REF!</v>
      </c>
      <c r="F806" s="11"/>
      <c r="G806" s="19"/>
      <c r="H806" s="20"/>
      <c r="I806" s="20"/>
      <c r="J806" s="12"/>
      <c r="K806" s="21"/>
      <c r="L806" s="23"/>
      <c r="M806" s="24"/>
      <c r="N806" s="314"/>
      <c r="R806" s="315"/>
    </row>
    <row r="807" spans="1:18" s="251" customFormat="1" x14ac:dyDescent="0.35">
      <c r="A807" s="16">
        <v>1</v>
      </c>
      <c r="B807" s="16">
        <v>1</v>
      </c>
      <c r="C807" s="17" t="s">
        <v>5426</v>
      </c>
      <c r="D807" s="18">
        <v>2500</v>
      </c>
      <c r="E807" s="11" t="e">
        <f>[3]!Table3235[[#This Row],[Mức giá theo Quyết định 46/2019/ QĐ-UBND]]*1.1</f>
        <v>#REF!</v>
      </c>
      <c r="F807" s="11" t="e">
        <f>[3]!Table3235[[#This Row],[Mức giá theo Quyết định 46/2019/ QĐ-UBND]]*1.3</f>
        <v>#REF!</v>
      </c>
      <c r="G807" s="19">
        <v>7500</v>
      </c>
      <c r="H807" s="20" t="e">
        <f>ROUND([3]!Table3235[[#This Row],[Mức giá theo Quyết định 46/2019/ QĐ-UBND]]*1.3,-2)</f>
        <v>#REF!</v>
      </c>
      <c r="I807" s="20" t="e">
        <f>ROUND([3]!Table3235[[#This Row],[Giá đất ở điều chỉnh, bổ sung]]*0.7,0)</f>
        <v>#REF!</v>
      </c>
      <c r="J807" s="12" t="e">
        <f>[3]!Table3235[[#This Row],[Giá đất ở điều chỉnh, bổ sung]]/[3]!Table3235[[#This Row],[Mức giá theo Quyết định 46/2019/ QĐ-UBND]]</f>
        <v>#REF!</v>
      </c>
      <c r="K807" s="21"/>
      <c r="L807" s="23" t="e">
        <f>[3]!Table3235[[#This Row],[Giá đất ở điều chỉnh, bổ sung]]/[3]!Table3235[[#This Row],[Mức giá theo Quyết định 46/2019/ QĐ-UBND]]</f>
        <v>#REF!</v>
      </c>
      <c r="M807" s="24"/>
      <c r="N807" s="314"/>
      <c r="R807" s="315"/>
    </row>
    <row r="808" spans="1:18" s="251" customFormat="1" x14ac:dyDescent="0.35">
      <c r="A808" s="16">
        <v>2</v>
      </c>
      <c r="B808" s="16">
        <v>2</v>
      </c>
      <c r="C808" s="17" t="s">
        <v>1109</v>
      </c>
      <c r="D808" s="18">
        <v>2500</v>
      </c>
      <c r="E808" s="11" t="e">
        <f>[3]!Table3235[[#This Row],[Mức giá theo Quyết định 46/2019/ QĐ-UBND]]*1.1</f>
        <v>#REF!</v>
      </c>
      <c r="F808" s="11" t="e">
        <f>[3]!Table3235[[#This Row],[Mức giá theo Quyết định 46/2019/ QĐ-UBND]]*1.3</f>
        <v>#REF!</v>
      </c>
      <c r="G808" s="19">
        <v>7500</v>
      </c>
      <c r="H808" s="20" t="e">
        <f>ROUND([3]!Table3235[[#This Row],[Mức giá theo Quyết định 46/2019/ QĐ-UBND]]*1.3,-2)</f>
        <v>#REF!</v>
      </c>
      <c r="I808" s="20" t="e">
        <f>ROUND([3]!Table3235[[#This Row],[Giá đất ở điều chỉnh, bổ sung]]*0.7,0)</f>
        <v>#REF!</v>
      </c>
      <c r="J808" s="12" t="e">
        <f>[3]!Table3235[[#This Row],[Giá đất ở điều chỉnh, bổ sung]]/[3]!Table3235[[#This Row],[Mức giá theo Quyết định 46/2019/ QĐ-UBND]]</f>
        <v>#REF!</v>
      </c>
      <c r="K808" s="21"/>
      <c r="L808" s="23" t="e">
        <f>[3]!Table3235[[#This Row],[Giá đất ở điều chỉnh, bổ sung]]/[3]!Table3235[[#This Row],[Mức giá theo Quyết định 46/2019/ QĐ-UBND]]</f>
        <v>#REF!</v>
      </c>
      <c r="M808" s="24"/>
      <c r="N808" s="314"/>
      <c r="R808" s="315"/>
    </row>
    <row r="809" spans="1:18" s="251" customFormat="1" x14ac:dyDescent="0.35">
      <c r="A809" s="16">
        <v>3</v>
      </c>
      <c r="B809" s="16">
        <v>3</v>
      </c>
      <c r="C809" s="17" t="s">
        <v>1110</v>
      </c>
      <c r="D809" s="18"/>
      <c r="E809" s="11" t="e">
        <f>[3]!Table3235[[#This Row],[Mức giá theo Quyết định 46/2019/ QĐ-UBND]]*1.1</f>
        <v>#REF!</v>
      </c>
      <c r="F809" s="11"/>
      <c r="G809" s="19"/>
      <c r="H809" s="20"/>
      <c r="I809" s="20"/>
      <c r="J809" s="12"/>
      <c r="K809" s="21"/>
      <c r="L809" s="23"/>
      <c r="M809" s="24"/>
      <c r="N809" s="314"/>
      <c r="R809" s="315"/>
    </row>
    <row r="810" spans="1:18" s="251" customFormat="1" x14ac:dyDescent="0.35">
      <c r="A810" s="16" t="s">
        <v>83</v>
      </c>
      <c r="B810" s="16" t="s">
        <v>83</v>
      </c>
      <c r="C810" s="17" t="s">
        <v>999</v>
      </c>
      <c r="D810" s="18">
        <v>2700</v>
      </c>
      <c r="E810" s="11" t="e">
        <f>[3]!Table3235[[#This Row],[Mức giá theo Quyết định 46/2019/ QĐ-UBND]]*1.1</f>
        <v>#REF!</v>
      </c>
      <c r="F810" s="11" t="e">
        <f>[3]!Table3235[[#This Row],[Mức giá theo Quyết định 46/2019/ QĐ-UBND]]*1.3</f>
        <v>#REF!</v>
      </c>
      <c r="G810" s="19">
        <v>8100</v>
      </c>
      <c r="H810" s="20" t="e">
        <f>ROUND([3]!Table3235[[#This Row],[Mức giá theo Quyết định 46/2019/ QĐ-UBND]]*1.3,-2)</f>
        <v>#REF!</v>
      </c>
      <c r="I810" s="20" t="e">
        <f>ROUND([3]!Table3235[[#This Row],[Giá đất ở điều chỉnh, bổ sung]]*0.7,0)</f>
        <v>#REF!</v>
      </c>
      <c r="J810" s="12" t="e">
        <f>[3]!Table3235[[#This Row],[Giá đất ở điều chỉnh, bổ sung]]/[3]!Table3235[[#This Row],[Mức giá theo Quyết định 46/2019/ QĐ-UBND]]</f>
        <v>#REF!</v>
      </c>
      <c r="K810" s="21"/>
      <c r="L810" s="23" t="e">
        <f>[3]!Table3235[[#This Row],[Giá đất ở điều chỉnh, bổ sung]]/[3]!Table3235[[#This Row],[Mức giá theo Quyết định 46/2019/ QĐ-UBND]]</f>
        <v>#REF!</v>
      </c>
      <c r="M810" s="24"/>
      <c r="N810" s="314"/>
      <c r="R810" s="315"/>
    </row>
    <row r="811" spans="1:18" s="251" customFormat="1" x14ac:dyDescent="0.35">
      <c r="A811" s="16" t="s">
        <v>84</v>
      </c>
      <c r="B811" s="16" t="s">
        <v>84</v>
      </c>
      <c r="C811" s="17" t="s">
        <v>1111</v>
      </c>
      <c r="D811" s="18">
        <v>2500</v>
      </c>
      <c r="E811" s="11" t="e">
        <f>[3]!Table3235[[#This Row],[Mức giá theo Quyết định 46/2019/ QĐ-UBND]]*1.1</f>
        <v>#REF!</v>
      </c>
      <c r="F811" s="11" t="e">
        <f>[3]!Table3235[[#This Row],[Mức giá theo Quyết định 46/2019/ QĐ-UBND]]*1.3</f>
        <v>#REF!</v>
      </c>
      <c r="G811" s="19">
        <v>7500</v>
      </c>
      <c r="H811" s="20" t="e">
        <f>ROUND([3]!Table3235[[#This Row],[Mức giá theo Quyết định 46/2019/ QĐ-UBND]]*1.3,-2)</f>
        <v>#REF!</v>
      </c>
      <c r="I811" s="20" t="e">
        <f>ROUND([3]!Table3235[[#This Row],[Giá đất ở điều chỉnh, bổ sung]]*0.7,0)</f>
        <v>#REF!</v>
      </c>
      <c r="J811" s="12" t="e">
        <f>[3]!Table3235[[#This Row],[Giá đất ở điều chỉnh, bổ sung]]/[3]!Table3235[[#This Row],[Mức giá theo Quyết định 46/2019/ QĐ-UBND]]</f>
        <v>#REF!</v>
      </c>
      <c r="K811" s="21"/>
      <c r="L811" s="23" t="e">
        <f>[3]!Table3235[[#This Row],[Giá đất ở điều chỉnh, bổ sung]]/[3]!Table3235[[#This Row],[Mức giá theo Quyết định 46/2019/ QĐ-UBND]]</f>
        <v>#REF!</v>
      </c>
      <c r="M811" s="24"/>
      <c r="N811" s="314"/>
      <c r="R811" s="315"/>
    </row>
    <row r="812" spans="1:18" s="315" customFormat="1" x14ac:dyDescent="0.35">
      <c r="A812" s="16">
        <v>4</v>
      </c>
      <c r="B812" s="16">
        <v>4</v>
      </c>
      <c r="C812" s="17" t="s">
        <v>1112</v>
      </c>
      <c r="D812" s="18">
        <v>2500</v>
      </c>
      <c r="E812" s="11" t="e">
        <f>[3]!Table3235[[#This Row],[Mức giá theo Quyết định 46/2019/ QĐ-UBND]]*1.1</f>
        <v>#REF!</v>
      </c>
      <c r="F812" s="11" t="e">
        <f>[3]!Table3235[[#This Row],[Mức giá theo Quyết định 46/2019/ QĐ-UBND]]*1.3</f>
        <v>#REF!</v>
      </c>
      <c r="G812" s="19">
        <v>7500</v>
      </c>
      <c r="H812" s="20" t="e">
        <f>ROUND([3]!Table3235[[#This Row],[Mức giá theo Quyết định 46/2019/ QĐ-UBND]]*1.3,-2)</f>
        <v>#REF!</v>
      </c>
      <c r="I812" s="20" t="e">
        <f>ROUND([3]!Table3235[[#This Row],[Giá đất ở điều chỉnh, bổ sung]]*0.7,0)</f>
        <v>#REF!</v>
      </c>
      <c r="J812" s="12" t="e">
        <f>[3]!Table3235[[#This Row],[Giá đất ở điều chỉnh, bổ sung]]/[3]!Table3235[[#This Row],[Mức giá theo Quyết định 46/2019/ QĐ-UBND]]</f>
        <v>#REF!</v>
      </c>
      <c r="K812" s="21"/>
      <c r="L812" s="23" t="e">
        <f>[3]!Table3235[[#This Row],[Giá đất ở điều chỉnh, bổ sung]]/[3]!Table3235[[#This Row],[Mức giá theo Quyết định 46/2019/ QĐ-UBND]]</f>
        <v>#REF!</v>
      </c>
      <c r="M812" s="24"/>
      <c r="N812" s="314"/>
    </row>
    <row r="813" spans="1:18" s="251" customFormat="1" ht="30" x14ac:dyDescent="0.35">
      <c r="A813" s="8" t="s">
        <v>1113</v>
      </c>
      <c r="B813" s="8" t="s">
        <v>1113</v>
      </c>
      <c r="C813" s="9" t="s">
        <v>1114</v>
      </c>
      <c r="D813" s="10"/>
      <c r="E813" s="11" t="e">
        <f>[3]!Table3235[[#This Row],[Mức giá theo Quyết định 46/2019/ QĐ-UBND]]*1.1</f>
        <v>#REF!</v>
      </c>
      <c r="F813" s="11"/>
      <c r="G813" s="19"/>
      <c r="H813" s="20"/>
      <c r="I813" s="20"/>
      <c r="J813" s="12"/>
      <c r="K813" s="21"/>
      <c r="L813" s="23"/>
      <c r="M813" s="26"/>
      <c r="N813" s="316"/>
      <c r="R813" s="315"/>
    </row>
    <row r="814" spans="1:18" s="251" customFormat="1" ht="31" x14ac:dyDescent="0.35">
      <c r="A814" s="16">
        <v>1</v>
      </c>
      <c r="B814" s="16">
        <v>1</v>
      </c>
      <c r="C814" s="17" t="s">
        <v>1115</v>
      </c>
      <c r="D814" s="18">
        <v>8400</v>
      </c>
      <c r="E814" s="11" t="e">
        <f>[3]!Table3235[[#This Row],[Mức giá theo Quyết định 46/2019/ QĐ-UBND]]*1.1</f>
        <v>#REF!</v>
      </c>
      <c r="F814" s="11" t="e">
        <f>[3]!Table3235[[#This Row],[Mức giá theo Quyết định 46/2019/ QĐ-UBND]]*1.3</f>
        <v>#REF!</v>
      </c>
      <c r="G814" s="19">
        <v>33600</v>
      </c>
      <c r="H814" s="20" t="e">
        <f>ROUND([3]!Table3235[[#This Row],[Mức giá theo Quyết định 46/2019/ QĐ-UBND]]*1.3,-2)</f>
        <v>#REF!</v>
      </c>
      <c r="I814" s="20" t="e">
        <f>ROUND([3]!Table3235[[#This Row],[Giá đất ở điều chỉnh, bổ sung]]*0.7,0)</f>
        <v>#REF!</v>
      </c>
      <c r="J814" s="12" t="e">
        <f>[3]!Table3235[[#This Row],[Giá đất ở điều chỉnh, bổ sung]]/[3]!Table3235[[#This Row],[Mức giá theo Quyết định 46/2019/ QĐ-UBND]]</f>
        <v>#REF!</v>
      </c>
      <c r="K814" s="21"/>
      <c r="L814" s="23" t="e">
        <f>[3]!Table3235[[#This Row],[Giá đất ở điều chỉnh, bổ sung]]/[3]!Table3235[[#This Row],[Mức giá theo Quyết định 46/2019/ QĐ-UBND]]</f>
        <v>#REF!</v>
      </c>
      <c r="M814" s="24"/>
      <c r="N814" s="314"/>
      <c r="R814" s="315"/>
    </row>
    <row r="815" spans="1:18" s="251" customFormat="1" x14ac:dyDescent="0.35">
      <c r="A815" s="16">
        <v>2</v>
      </c>
      <c r="B815" s="16">
        <v>2</v>
      </c>
      <c r="C815" s="17" t="s">
        <v>1116</v>
      </c>
      <c r="D815" s="18">
        <v>4500</v>
      </c>
      <c r="E815" s="11" t="e">
        <f>[3]!Table3235[[#This Row],[Mức giá theo Quyết định 46/2019/ QĐ-UBND]]*1.1</f>
        <v>#REF!</v>
      </c>
      <c r="F815" s="11" t="e">
        <f>[3]!Table3235[[#This Row],[Mức giá theo Quyết định 46/2019/ QĐ-UBND]]*1.3</f>
        <v>#REF!</v>
      </c>
      <c r="G815" s="19">
        <v>18000</v>
      </c>
      <c r="H815" s="20" t="e">
        <f>ROUND([3]!Table3235[[#This Row],[Mức giá theo Quyết định 46/2019/ QĐ-UBND]]*1.3,-2)</f>
        <v>#REF!</v>
      </c>
      <c r="I815" s="20" t="e">
        <f>ROUND([3]!Table3235[[#This Row],[Giá đất ở điều chỉnh, bổ sung]]*0.7,0)</f>
        <v>#REF!</v>
      </c>
      <c r="J815" s="12" t="e">
        <f>[3]!Table3235[[#This Row],[Giá đất ở điều chỉnh, bổ sung]]/[3]!Table3235[[#This Row],[Mức giá theo Quyết định 46/2019/ QĐ-UBND]]</f>
        <v>#REF!</v>
      </c>
      <c r="K815" s="21"/>
      <c r="L815" s="23" t="e">
        <f>[3]!Table3235[[#This Row],[Giá đất ở điều chỉnh, bổ sung]]/[3]!Table3235[[#This Row],[Mức giá theo Quyết định 46/2019/ QĐ-UBND]]</f>
        <v>#REF!</v>
      </c>
      <c r="M815" s="24"/>
      <c r="N815" s="314"/>
      <c r="R815" s="315"/>
    </row>
    <row r="816" spans="1:18" s="251" customFormat="1" x14ac:dyDescent="0.35">
      <c r="A816" s="16">
        <v>3</v>
      </c>
      <c r="B816" s="16">
        <v>3</v>
      </c>
      <c r="C816" s="17" t="s">
        <v>1117</v>
      </c>
      <c r="D816" s="18">
        <v>3600</v>
      </c>
      <c r="E816" s="11" t="e">
        <f>[3]!Table3235[[#This Row],[Mức giá theo Quyết định 46/2019/ QĐ-UBND]]*1.1</f>
        <v>#REF!</v>
      </c>
      <c r="F816" s="11" t="e">
        <f>[3]!Table3235[[#This Row],[Mức giá theo Quyết định 46/2019/ QĐ-UBND]]*1.3</f>
        <v>#REF!</v>
      </c>
      <c r="G816" s="19">
        <v>14400</v>
      </c>
      <c r="H816" s="20" t="e">
        <f>ROUND([3]!Table3235[[#This Row],[Mức giá theo Quyết định 46/2019/ QĐ-UBND]]*1.3,-2)</f>
        <v>#REF!</v>
      </c>
      <c r="I816" s="20" t="e">
        <f>ROUND([3]!Table3235[[#This Row],[Giá đất ở điều chỉnh, bổ sung]]*0.7,0)</f>
        <v>#REF!</v>
      </c>
      <c r="J816" s="12" t="e">
        <f>[3]!Table3235[[#This Row],[Giá đất ở điều chỉnh, bổ sung]]/[3]!Table3235[[#This Row],[Mức giá theo Quyết định 46/2019/ QĐ-UBND]]</f>
        <v>#REF!</v>
      </c>
      <c r="K816" s="21"/>
      <c r="L816" s="23" t="e">
        <f>[3]!Table3235[[#This Row],[Giá đất ở điều chỉnh, bổ sung]]/[3]!Table3235[[#This Row],[Mức giá theo Quyết định 46/2019/ QĐ-UBND]]</f>
        <v>#REF!</v>
      </c>
      <c r="M816" s="24"/>
      <c r="N816" s="314"/>
      <c r="R816" s="315"/>
    </row>
    <row r="817" spans="1:18" s="251" customFormat="1" x14ac:dyDescent="0.35">
      <c r="A817" s="16"/>
      <c r="B817" s="16"/>
      <c r="C817" s="9" t="s">
        <v>16</v>
      </c>
      <c r="D817" s="10"/>
      <c r="E817" s="11" t="e">
        <f>[3]!Table3235[[#This Row],[Mức giá theo Quyết định 46/2019/ QĐ-UBND]]*1.1</f>
        <v>#REF!</v>
      </c>
      <c r="F817" s="11"/>
      <c r="G817" s="19"/>
      <c r="H817" s="20"/>
      <c r="I817" s="20"/>
      <c r="J817" s="12"/>
      <c r="K817" s="21"/>
      <c r="L817" s="23"/>
      <c r="M817" s="24"/>
      <c r="N817" s="314"/>
      <c r="R817" s="315"/>
    </row>
    <row r="818" spans="1:18" s="251" customFormat="1" x14ac:dyDescent="0.35">
      <c r="A818" s="16">
        <v>1</v>
      </c>
      <c r="B818" s="16">
        <v>1</v>
      </c>
      <c r="C818" s="17" t="s">
        <v>1118</v>
      </c>
      <c r="D818" s="18">
        <v>3600</v>
      </c>
      <c r="E818" s="11" t="e">
        <f>[3]!Table3235[[#This Row],[Mức giá theo Quyết định 46/2019/ QĐ-UBND]]*1.1</f>
        <v>#REF!</v>
      </c>
      <c r="F818" s="11" t="e">
        <f>[3]!Table3235[[#This Row],[Mức giá theo Quyết định 46/2019/ QĐ-UBND]]*1.3</f>
        <v>#REF!</v>
      </c>
      <c r="G818" s="19">
        <v>14400</v>
      </c>
      <c r="H818" s="20" t="e">
        <f>ROUND([3]!Table3235[[#This Row],[Mức giá theo Quyết định 46/2019/ QĐ-UBND]]*1.3,-2)</f>
        <v>#REF!</v>
      </c>
      <c r="I818" s="20" t="e">
        <f>ROUND([3]!Table3235[[#This Row],[Giá đất ở điều chỉnh, bổ sung]]*0.7,0)</f>
        <v>#REF!</v>
      </c>
      <c r="J818" s="12" t="e">
        <f>[3]!Table3235[[#This Row],[Giá đất ở điều chỉnh, bổ sung]]/[3]!Table3235[[#This Row],[Mức giá theo Quyết định 46/2019/ QĐ-UBND]]</f>
        <v>#REF!</v>
      </c>
      <c r="K818" s="21"/>
      <c r="L818" s="23" t="e">
        <f>[3]!Table3235[[#This Row],[Giá đất ở điều chỉnh, bổ sung]]/[3]!Table3235[[#This Row],[Mức giá theo Quyết định 46/2019/ QĐ-UBND]]</f>
        <v>#REF!</v>
      </c>
      <c r="M818" s="24"/>
      <c r="N818" s="314"/>
      <c r="R818" s="315"/>
    </row>
    <row r="819" spans="1:18" s="251" customFormat="1" ht="31" x14ac:dyDescent="0.35">
      <c r="A819" s="16">
        <v>2</v>
      </c>
      <c r="B819" s="16">
        <v>2</v>
      </c>
      <c r="C819" s="17" t="s">
        <v>1119</v>
      </c>
      <c r="D819" s="18">
        <v>3600</v>
      </c>
      <c r="E819" s="11" t="e">
        <f>[3]!Table3235[[#This Row],[Mức giá theo Quyết định 46/2019/ QĐ-UBND]]*1.1</f>
        <v>#REF!</v>
      </c>
      <c r="F819" s="11" t="e">
        <f>[3]!Table3235[[#This Row],[Mức giá theo Quyết định 46/2019/ QĐ-UBND]]*1.3</f>
        <v>#REF!</v>
      </c>
      <c r="G819" s="19">
        <v>14400</v>
      </c>
      <c r="H819" s="20" t="e">
        <f>ROUND([3]!Table3235[[#This Row],[Mức giá theo Quyết định 46/2019/ QĐ-UBND]]*1.3,-2)</f>
        <v>#REF!</v>
      </c>
      <c r="I819" s="20" t="e">
        <f>ROUND([3]!Table3235[[#This Row],[Giá đất ở điều chỉnh, bổ sung]]*0.7,0)</f>
        <v>#REF!</v>
      </c>
      <c r="J819" s="12" t="e">
        <f>[3]!Table3235[[#This Row],[Giá đất ở điều chỉnh, bổ sung]]/[3]!Table3235[[#This Row],[Mức giá theo Quyết định 46/2019/ QĐ-UBND]]</f>
        <v>#REF!</v>
      </c>
      <c r="K819" s="21"/>
      <c r="L819" s="23" t="e">
        <f>[3]!Table3235[[#This Row],[Giá đất ở điều chỉnh, bổ sung]]/[3]!Table3235[[#This Row],[Mức giá theo Quyết định 46/2019/ QĐ-UBND]]</f>
        <v>#REF!</v>
      </c>
      <c r="M819" s="24" t="s">
        <v>1120</v>
      </c>
      <c r="N819" s="314" t="s">
        <v>1121</v>
      </c>
      <c r="R819" s="315"/>
    </row>
    <row r="820" spans="1:18" s="251" customFormat="1" x14ac:dyDescent="0.35">
      <c r="A820" s="16">
        <v>3</v>
      </c>
      <c r="B820" s="16">
        <v>3</v>
      </c>
      <c r="C820" s="17" t="s">
        <v>1122</v>
      </c>
      <c r="D820" s="18">
        <v>3600</v>
      </c>
      <c r="E820" s="11" t="e">
        <f>[3]!Table3235[[#This Row],[Mức giá theo Quyết định 46/2019/ QĐ-UBND]]*1.1</f>
        <v>#REF!</v>
      </c>
      <c r="F820" s="11" t="e">
        <f>[3]!Table3235[[#This Row],[Mức giá theo Quyết định 46/2019/ QĐ-UBND]]*1.3</f>
        <v>#REF!</v>
      </c>
      <c r="G820" s="19">
        <v>14400</v>
      </c>
      <c r="H820" s="20" t="e">
        <f>ROUND([3]!Table3235[[#This Row],[Mức giá theo Quyết định 46/2019/ QĐ-UBND]]*1.3,-2)</f>
        <v>#REF!</v>
      </c>
      <c r="I820" s="20" t="e">
        <f>ROUND([3]!Table3235[[#This Row],[Giá đất ở điều chỉnh, bổ sung]]*0.7,0)</f>
        <v>#REF!</v>
      </c>
      <c r="J820" s="12" t="e">
        <f>[3]!Table3235[[#This Row],[Giá đất ở điều chỉnh, bổ sung]]/[3]!Table3235[[#This Row],[Mức giá theo Quyết định 46/2019/ QĐ-UBND]]</f>
        <v>#REF!</v>
      </c>
      <c r="K820" s="21"/>
      <c r="L820" s="23" t="e">
        <f>[3]!Table3235[[#This Row],[Giá đất ở điều chỉnh, bổ sung]]/[3]!Table3235[[#This Row],[Mức giá theo Quyết định 46/2019/ QĐ-UBND]]</f>
        <v>#REF!</v>
      </c>
      <c r="M820" s="24"/>
      <c r="N820" s="314"/>
      <c r="R820" s="315"/>
    </row>
    <row r="821" spans="1:18" s="251" customFormat="1" x14ac:dyDescent="0.35">
      <c r="A821" s="16">
        <v>4</v>
      </c>
      <c r="B821" s="16">
        <v>4</v>
      </c>
      <c r="C821" s="17" t="s">
        <v>1123</v>
      </c>
      <c r="D821" s="18">
        <v>3600</v>
      </c>
      <c r="E821" s="11" t="e">
        <f>[3]!Table3235[[#This Row],[Mức giá theo Quyết định 46/2019/ QĐ-UBND]]*1.1</f>
        <v>#REF!</v>
      </c>
      <c r="F821" s="11" t="e">
        <f>[3]!Table3235[[#This Row],[Mức giá theo Quyết định 46/2019/ QĐ-UBND]]*1.3</f>
        <v>#REF!</v>
      </c>
      <c r="G821" s="19">
        <v>14400</v>
      </c>
      <c r="H821" s="20" t="e">
        <f>ROUND([3]!Table3235[[#This Row],[Mức giá theo Quyết định 46/2019/ QĐ-UBND]]*1.3,-2)</f>
        <v>#REF!</v>
      </c>
      <c r="I821" s="20" t="e">
        <f>ROUND([3]!Table3235[[#This Row],[Giá đất ở điều chỉnh, bổ sung]]*0.7,0)</f>
        <v>#REF!</v>
      </c>
      <c r="J821" s="12" t="e">
        <f>[3]!Table3235[[#This Row],[Giá đất ở điều chỉnh, bổ sung]]/[3]!Table3235[[#This Row],[Mức giá theo Quyết định 46/2019/ QĐ-UBND]]</f>
        <v>#REF!</v>
      </c>
      <c r="K821" s="21"/>
      <c r="L821" s="23" t="e">
        <f>[3]!Table3235[[#This Row],[Giá đất ở điều chỉnh, bổ sung]]/[3]!Table3235[[#This Row],[Mức giá theo Quyết định 46/2019/ QĐ-UBND]]</f>
        <v>#REF!</v>
      </c>
      <c r="M821" s="24"/>
      <c r="N821" s="314"/>
      <c r="R821" s="315"/>
    </row>
    <row r="822" spans="1:18" s="251" customFormat="1" x14ac:dyDescent="0.35">
      <c r="A822" s="33"/>
      <c r="B822" s="16">
        <v>5</v>
      </c>
      <c r="C822" s="17" t="s">
        <v>1124</v>
      </c>
      <c r="D822" s="47"/>
      <c r="E822" s="35"/>
      <c r="F822" s="11" t="e">
        <f>[3]!Table3235[[#This Row],[Mức giá theo Quyết định 46/2019/ QĐ-UBND]]*1.3</f>
        <v>#REF!</v>
      </c>
      <c r="G822" s="36"/>
      <c r="H822" s="20"/>
      <c r="I822" s="20"/>
      <c r="J822" s="12" t="e">
        <f>[3]!Table3235[[#This Row],[Giá đất ở điều chỉnh, bổ sung]]/[3]!Table3235[[#This Row],[Mức giá theo Quyết định 46/2019/ QĐ-UBND]]</f>
        <v>#REF!</v>
      </c>
      <c r="K822" s="37"/>
      <c r="L822" s="23" t="e">
        <f>[3]!Table3235[[#This Row],[Giá đất ở điều chỉnh, bổ sung]]/[3]!Table3235[[#This Row],[Mức giá theo Quyết định 46/2019/ QĐ-UBND]]</f>
        <v>#REF!</v>
      </c>
      <c r="M822" s="38" t="s">
        <v>1125</v>
      </c>
      <c r="N822" s="317" t="s">
        <v>1125</v>
      </c>
      <c r="R822" s="315"/>
    </row>
    <row r="823" spans="1:18" s="251" customFormat="1" x14ac:dyDescent="0.35">
      <c r="A823" s="33"/>
      <c r="B823" s="16" t="s">
        <v>509</v>
      </c>
      <c r="C823" s="17" t="s">
        <v>1126</v>
      </c>
      <c r="D823" s="47">
        <v>3600</v>
      </c>
      <c r="E823" s="35"/>
      <c r="F823" s="11" t="e">
        <f>[3]!Table3235[[#This Row],[Mức giá theo Quyết định 46/2019/ QĐ-UBND]]*1.3</f>
        <v>#REF!</v>
      </c>
      <c r="G823" s="36"/>
      <c r="H823" s="20" t="e">
        <f>ROUND([3]!Table3235[[#This Row],[Mức giá theo Quyết định 46/2019/ QĐ-UBND]]*1.3,-2)</f>
        <v>#REF!</v>
      </c>
      <c r="I823" s="20" t="e">
        <f>ROUND([3]!Table3235[[#This Row],[Giá đất ở điều chỉnh, bổ sung]]*0.7,0)</f>
        <v>#REF!</v>
      </c>
      <c r="J823" s="12" t="e">
        <f>[3]!Table3235[[#This Row],[Giá đất ở điều chỉnh, bổ sung]]/[3]!Table3235[[#This Row],[Mức giá theo Quyết định 46/2019/ QĐ-UBND]]</f>
        <v>#REF!</v>
      </c>
      <c r="K823" s="37"/>
      <c r="L823" s="23" t="e">
        <f>[3]!Table3235[[#This Row],[Giá đất ở điều chỉnh, bổ sung]]/[3]!Table3235[[#This Row],[Mức giá theo Quyết định 46/2019/ QĐ-UBND]]</f>
        <v>#REF!</v>
      </c>
      <c r="M823" s="38"/>
      <c r="N823" s="317"/>
      <c r="R823" s="315"/>
    </row>
    <row r="824" spans="1:18" s="251" customFormat="1" x14ac:dyDescent="0.35">
      <c r="A824" s="33"/>
      <c r="B824" s="16" t="s">
        <v>511</v>
      </c>
      <c r="C824" s="17" t="s">
        <v>1127</v>
      </c>
      <c r="D824" s="47">
        <v>3000</v>
      </c>
      <c r="E824" s="35"/>
      <c r="F824" s="11" t="e">
        <f>[3]!Table3235[[#This Row],[Mức giá theo Quyết định 46/2019/ QĐ-UBND]]*1.3</f>
        <v>#REF!</v>
      </c>
      <c r="G824" s="36"/>
      <c r="H824" s="20" t="e">
        <f>ROUND([3]!Table3235[[#This Row],[Mức giá theo Quyết định 46/2019/ QĐ-UBND]]*1.3,-2)</f>
        <v>#REF!</v>
      </c>
      <c r="I824" s="20" t="e">
        <f>ROUND([3]!Table3235[[#This Row],[Giá đất ở điều chỉnh, bổ sung]]*0.7,0)</f>
        <v>#REF!</v>
      </c>
      <c r="J824" s="12" t="e">
        <f>[3]!Table3235[[#This Row],[Giá đất ở điều chỉnh, bổ sung]]/[3]!Table3235[[#This Row],[Mức giá theo Quyết định 46/2019/ QĐ-UBND]]</f>
        <v>#REF!</v>
      </c>
      <c r="K824" s="37"/>
      <c r="L824" s="23" t="e">
        <f>[3]!Table3235[[#This Row],[Giá đất ở điều chỉnh, bổ sung]]/[3]!Table3235[[#This Row],[Mức giá theo Quyết định 46/2019/ QĐ-UBND]]</f>
        <v>#REF!</v>
      </c>
      <c r="M824" s="38"/>
      <c r="N824" s="317"/>
      <c r="R824" s="315"/>
    </row>
    <row r="825" spans="1:18" s="251" customFormat="1" x14ac:dyDescent="0.35">
      <c r="A825" s="16">
        <v>6</v>
      </c>
      <c r="B825" s="16">
        <v>6</v>
      </c>
      <c r="C825" s="17" t="s">
        <v>1128</v>
      </c>
      <c r="D825" s="18">
        <v>3600</v>
      </c>
      <c r="E825" s="11" t="e">
        <f>[3]!Table3235[[#This Row],[Mức giá theo Quyết định 46/2019/ QĐ-UBND]]*1.1</f>
        <v>#REF!</v>
      </c>
      <c r="F825" s="11" t="e">
        <f>[3]!Table3235[[#This Row],[Mức giá theo Quyết định 46/2019/ QĐ-UBND]]*1.3</f>
        <v>#REF!</v>
      </c>
      <c r="G825" s="19">
        <v>14400</v>
      </c>
      <c r="H825" s="20" t="e">
        <f>ROUND([3]!Table3235[[#This Row],[Mức giá theo Quyết định 46/2019/ QĐ-UBND]]*1.3,-2)</f>
        <v>#REF!</v>
      </c>
      <c r="I825" s="20" t="e">
        <f>ROUND([3]!Table3235[[#This Row],[Giá đất ở điều chỉnh, bổ sung]]*0.7,0)</f>
        <v>#REF!</v>
      </c>
      <c r="J825" s="12" t="e">
        <f>[3]!Table3235[[#This Row],[Giá đất ở điều chỉnh, bổ sung]]/[3]!Table3235[[#This Row],[Mức giá theo Quyết định 46/2019/ QĐ-UBND]]</f>
        <v>#REF!</v>
      </c>
      <c r="K825" s="21"/>
      <c r="L825" s="23" t="e">
        <f>[3]!Table3235[[#This Row],[Giá đất ở điều chỉnh, bổ sung]]/[3]!Table3235[[#This Row],[Mức giá theo Quyết định 46/2019/ QĐ-UBND]]</f>
        <v>#REF!</v>
      </c>
      <c r="M825" s="24"/>
      <c r="N825" s="314"/>
      <c r="R825" s="315"/>
    </row>
    <row r="826" spans="1:18" s="251" customFormat="1" ht="31" x14ac:dyDescent="0.35">
      <c r="A826" s="16">
        <v>7</v>
      </c>
      <c r="B826" s="16">
        <v>7</v>
      </c>
      <c r="C826" s="17" t="s">
        <v>1129</v>
      </c>
      <c r="D826" s="18"/>
      <c r="E826" s="11" t="e">
        <f>[3]!Table3235[[#This Row],[Mức giá theo Quyết định 46/2019/ QĐ-UBND]]*1.1</f>
        <v>#REF!</v>
      </c>
      <c r="F826" s="11"/>
      <c r="G826" s="19"/>
      <c r="H826" s="20"/>
      <c r="I826" s="20"/>
      <c r="J826" s="12"/>
      <c r="K826" s="21"/>
      <c r="L826" s="23"/>
      <c r="M826" s="24" t="s">
        <v>1120</v>
      </c>
      <c r="N826" s="314" t="s">
        <v>1121</v>
      </c>
      <c r="R826" s="315"/>
    </row>
    <row r="827" spans="1:18" s="251" customFormat="1" x14ac:dyDescent="0.35">
      <c r="A827" s="16" t="s">
        <v>32</v>
      </c>
      <c r="B827" s="16" t="s">
        <v>32</v>
      </c>
      <c r="C827" s="17" t="s">
        <v>204</v>
      </c>
      <c r="D827" s="18">
        <v>3000</v>
      </c>
      <c r="E827" s="11" t="e">
        <f>[3]!Table3235[[#This Row],[Mức giá theo Quyết định 46/2019/ QĐ-UBND]]*1.1</f>
        <v>#REF!</v>
      </c>
      <c r="F827" s="11" t="e">
        <f>[3]!Table3235[[#This Row],[Mức giá theo Quyết định 46/2019/ QĐ-UBND]]*1.3</f>
        <v>#REF!</v>
      </c>
      <c r="G827" s="19">
        <v>12000</v>
      </c>
      <c r="H827" s="20" t="e">
        <f>ROUND([3]!Table3235[[#This Row],[Mức giá theo Quyết định 46/2019/ QĐ-UBND]]*1.3,-2)</f>
        <v>#REF!</v>
      </c>
      <c r="I827" s="20" t="e">
        <f>ROUND([3]!Table3235[[#This Row],[Giá đất ở điều chỉnh, bổ sung]]*0.7,0)</f>
        <v>#REF!</v>
      </c>
      <c r="J827" s="12" t="e">
        <f>[3]!Table3235[[#This Row],[Giá đất ở điều chỉnh, bổ sung]]/[3]!Table3235[[#This Row],[Mức giá theo Quyết định 46/2019/ QĐ-UBND]]</f>
        <v>#REF!</v>
      </c>
      <c r="K827" s="21"/>
      <c r="L827" s="23" t="e">
        <f>[3]!Table3235[[#This Row],[Giá đất ở điều chỉnh, bổ sung]]/[3]!Table3235[[#This Row],[Mức giá theo Quyết định 46/2019/ QĐ-UBND]]</f>
        <v>#REF!</v>
      </c>
      <c r="M827" s="24"/>
      <c r="N827" s="314"/>
      <c r="R827" s="315"/>
    </row>
    <row r="828" spans="1:18" s="251" customFormat="1" x14ac:dyDescent="0.35">
      <c r="A828" s="16" t="s">
        <v>35</v>
      </c>
      <c r="B828" s="16" t="s">
        <v>35</v>
      </c>
      <c r="C828" s="17" t="s">
        <v>85</v>
      </c>
      <c r="D828" s="18">
        <v>2600</v>
      </c>
      <c r="E828" s="11" t="e">
        <f>[3]!Table3235[[#This Row],[Mức giá theo Quyết định 46/2019/ QĐ-UBND]]*1.1</f>
        <v>#REF!</v>
      </c>
      <c r="F828" s="11" t="e">
        <f>[3]!Table3235[[#This Row],[Mức giá theo Quyết định 46/2019/ QĐ-UBND]]*1.3</f>
        <v>#REF!</v>
      </c>
      <c r="G828" s="19">
        <v>10400</v>
      </c>
      <c r="H828" s="20" t="e">
        <f>ROUND([3]!Table3235[[#This Row],[Mức giá theo Quyết định 46/2019/ QĐ-UBND]]*1.3,-2)</f>
        <v>#REF!</v>
      </c>
      <c r="I828" s="20" t="e">
        <f>ROUND([3]!Table3235[[#This Row],[Giá đất ở điều chỉnh, bổ sung]]*0.7,0)</f>
        <v>#REF!</v>
      </c>
      <c r="J828" s="12" t="e">
        <f>[3]!Table3235[[#This Row],[Giá đất ở điều chỉnh, bổ sung]]/[3]!Table3235[[#This Row],[Mức giá theo Quyết định 46/2019/ QĐ-UBND]]</f>
        <v>#REF!</v>
      </c>
      <c r="K828" s="21"/>
      <c r="L828" s="23" t="e">
        <f>[3]!Table3235[[#This Row],[Giá đất ở điều chỉnh, bổ sung]]/[3]!Table3235[[#This Row],[Mức giá theo Quyết định 46/2019/ QĐ-UBND]]</f>
        <v>#REF!</v>
      </c>
      <c r="M828" s="24"/>
      <c r="N828" s="314"/>
      <c r="R828" s="315"/>
    </row>
    <row r="829" spans="1:18" s="251" customFormat="1" x14ac:dyDescent="0.35">
      <c r="A829" s="16">
        <v>8</v>
      </c>
      <c r="B829" s="16">
        <v>8</v>
      </c>
      <c r="C829" s="17" t="s">
        <v>1130</v>
      </c>
      <c r="D829" s="18"/>
      <c r="E829" s="11" t="e">
        <f>[3]!Table3235[[#This Row],[Mức giá theo Quyết định 46/2019/ QĐ-UBND]]*1.1</f>
        <v>#REF!</v>
      </c>
      <c r="F829" s="11"/>
      <c r="G829" s="19"/>
      <c r="H829" s="20"/>
      <c r="I829" s="20"/>
      <c r="J829" s="12"/>
      <c r="K829" s="21"/>
      <c r="L829" s="23"/>
      <c r="M829" s="24"/>
      <c r="N829" s="314"/>
      <c r="R829" s="315"/>
    </row>
    <row r="830" spans="1:18" s="251" customFormat="1" x14ac:dyDescent="0.35">
      <c r="A830" s="16" t="s">
        <v>624</v>
      </c>
      <c r="B830" s="16" t="s">
        <v>624</v>
      </c>
      <c r="C830" s="17" t="s">
        <v>1131</v>
      </c>
      <c r="D830" s="18">
        <v>4200</v>
      </c>
      <c r="E830" s="11" t="e">
        <f>[3]!Table3235[[#This Row],[Mức giá theo Quyết định 46/2019/ QĐ-UBND]]*1.1</f>
        <v>#REF!</v>
      </c>
      <c r="F830" s="11" t="e">
        <f>[3]!Table3235[[#This Row],[Mức giá theo Quyết định 46/2019/ QĐ-UBND]]*1.3</f>
        <v>#REF!</v>
      </c>
      <c r="G830" s="19">
        <v>16800</v>
      </c>
      <c r="H830" s="20" t="e">
        <f>ROUND([3]!Table3235[[#This Row],[Mức giá theo Quyết định 46/2019/ QĐ-UBND]]*1.3,-2)</f>
        <v>#REF!</v>
      </c>
      <c r="I830" s="20" t="e">
        <f>ROUND([3]!Table3235[[#This Row],[Giá đất ở điều chỉnh, bổ sung]]*0.7,0)</f>
        <v>#REF!</v>
      </c>
      <c r="J830" s="12" t="e">
        <f>[3]!Table3235[[#This Row],[Giá đất ở điều chỉnh, bổ sung]]/[3]!Table3235[[#This Row],[Mức giá theo Quyết định 46/2019/ QĐ-UBND]]</f>
        <v>#REF!</v>
      </c>
      <c r="K830" s="21"/>
      <c r="L830" s="23" t="e">
        <f>[3]!Table3235[[#This Row],[Giá đất ở điều chỉnh, bổ sung]]/[3]!Table3235[[#This Row],[Mức giá theo Quyết định 46/2019/ QĐ-UBND]]</f>
        <v>#REF!</v>
      </c>
      <c r="M830" s="24"/>
      <c r="N830" s="314"/>
      <c r="R830" s="315"/>
    </row>
    <row r="831" spans="1:18" s="251" customFormat="1" ht="31" x14ac:dyDescent="0.35">
      <c r="A831" s="16" t="s">
        <v>626</v>
      </c>
      <c r="B831" s="16" t="s">
        <v>626</v>
      </c>
      <c r="C831" s="17" t="s">
        <v>1132</v>
      </c>
      <c r="D831" s="18">
        <v>3000</v>
      </c>
      <c r="E831" s="11" t="e">
        <f>[3]!Table3235[[#This Row],[Mức giá theo Quyết định 46/2019/ QĐ-UBND]]*1.1</f>
        <v>#REF!</v>
      </c>
      <c r="F831" s="11" t="e">
        <f>[3]!Table3235[[#This Row],[Mức giá theo Quyết định 46/2019/ QĐ-UBND]]*1.3</f>
        <v>#REF!</v>
      </c>
      <c r="G831" s="19">
        <v>12000</v>
      </c>
      <c r="H831" s="20" t="e">
        <f>ROUND([3]!Table3235[[#This Row],[Mức giá theo Quyết định 46/2019/ QĐ-UBND]]*1.3,-2)</f>
        <v>#REF!</v>
      </c>
      <c r="I831" s="20" t="e">
        <f>ROUND([3]!Table3235[[#This Row],[Giá đất ở điều chỉnh, bổ sung]]*0.7,0)</f>
        <v>#REF!</v>
      </c>
      <c r="J831" s="12" t="e">
        <f>[3]!Table3235[[#This Row],[Giá đất ở điều chỉnh, bổ sung]]/[3]!Table3235[[#This Row],[Mức giá theo Quyết định 46/2019/ QĐ-UBND]]</f>
        <v>#REF!</v>
      </c>
      <c r="K831" s="21"/>
      <c r="L831" s="23" t="e">
        <f>[3]!Table3235[[#This Row],[Giá đất ở điều chỉnh, bổ sung]]/[3]!Table3235[[#This Row],[Mức giá theo Quyết định 46/2019/ QĐ-UBND]]</f>
        <v>#REF!</v>
      </c>
      <c r="M831" s="24" t="s">
        <v>1133</v>
      </c>
      <c r="N831" s="314" t="s">
        <v>1134</v>
      </c>
      <c r="R831" s="315"/>
    </row>
    <row r="832" spans="1:18" s="251" customFormat="1" ht="42" x14ac:dyDescent="0.35">
      <c r="A832" s="16" t="s">
        <v>1135</v>
      </c>
      <c r="B832" s="16" t="s">
        <v>1135</v>
      </c>
      <c r="C832" s="17" t="s">
        <v>1136</v>
      </c>
      <c r="D832" s="18">
        <v>2400</v>
      </c>
      <c r="E832" s="11" t="e">
        <f>[3]!Table3235[[#This Row],[Mức giá theo Quyết định 46/2019/ QĐ-UBND]]*1.1</f>
        <v>#REF!</v>
      </c>
      <c r="F832" s="11" t="e">
        <f>[3]!Table3235[[#This Row],[Mức giá theo Quyết định 46/2019/ QĐ-UBND]]*1.3</f>
        <v>#REF!</v>
      </c>
      <c r="G832" s="19">
        <v>9600</v>
      </c>
      <c r="H832" s="20" t="e">
        <f>ROUND([3]!Table3235[[#This Row],[Mức giá theo Quyết định 46/2019/ QĐ-UBND]]*1.3,-2)</f>
        <v>#REF!</v>
      </c>
      <c r="I832" s="20" t="e">
        <f>ROUND([3]!Table3235[[#This Row],[Giá đất ở điều chỉnh, bổ sung]]*0.7,0)</f>
        <v>#REF!</v>
      </c>
      <c r="J832" s="12" t="e">
        <f>[3]!Table3235[[#This Row],[Giá đất ở điều chỉnh, bổ sung]]/[3]!Table3235[[#This Row],[Mức giá theo Quyết định 46/2019/ QĐ-UBND]]</f>
        <v>#REF!</v>
      </c>
      <c r="K832" s="21"/>
      <c r="L832" s="23" t="e">
        <f>[3]!Table3235[[#This Row],[Giá đất ở điều chỉnh, bổ sung]]/[3]!Table3235[[#This Row],[Mức giá theo Quyết định 46/2019/ QĐ-UBND]]</f>
        <v>#REF!</v>
      </c>
      <c r="M832" s="24" t="s">
        <v>1137</v>
      </c>
      <c r="N832" s="314" t="s">
        <v>1137</v>
      </c>
      <c r="R832" s="315"/>
    </row>
    <row r="833" spans="1:18" s="251" customFormat="1" ht="28" x14ac:dyDescent="0.35">
      <c r="A833" s="16"/>
      <c r="B833" s="16">
        <v>9</v>
      </c>
      <c r="C833" s="52" t="s">
        <v>1138</v>
      </c>
      <c r="D833" s="53"/>
      <c r="E833" s="11" t="e">
        <f>[3]!Table3235[[#This Row],[Mức giá theo Quyết định 46/2019/ QĐ-UBND]]*1.1</f>
        <v>#REF!</v>
      </c>
      <c r="F833" s="11"/>
      <c r="G833" s="19"/>
      <c r="H833" s="20"/>
      <c r="I833" s="20"/>
      <c r="J833" s="12"/>
      <c r="K833" s="21"/>
      <c r="L833" s="23"/>
      <c r="M833" s="24" t="s">
        <v>5551</v>
      </c>
      <c r="N833" s="314" t="s">
        <v>1139</v>
      </c>
      <c r="R833" s="315"/>
    </row>
    <row r="834" spans="1:18" s="251" customFormat="1" x14ac:dyDescent="0.35">
      <c r="A834" s="16"/>
      <c r="B834" s="16" t="s">
        <v>522</v>
      </c>
      <c r="C834" s="52" t="s">
        <v>1126</v>
      </c>
      <c r="D834" s="53">
        <v>4200</v>
      </c>
      <c r="E834" s="11" t="e">
        <f>[3]!Table3235[[#This Row],[Mức giá theo Quyết định 46/2019/ QĐ-UBND]]*1.1</f>
        <v>#REF!</v>
      </c>
      <c r="F834" s="11" t="e">
        <f>[3]!Table3235[[#This Row],[Mức giá theo Quyết định 46/2019/ QĐ-UBND]]*1.3</f>
        <v>#REF!</v>
      </c>
      <c r="G834" s="19">
        <v>8000</v>
      </c>
      <c r="H834" s="20" t="e">
        <f>ROUND([3]!Table3235[[#This Row],[Mức giá theo Quyết định 46/2019/ QĐ-UBND]]*1.3,-2)</f>
        <v>#REF!</v>
      </c>
      <c r="I834" s="20" t="e">
        <f>ROUND([3]!Table3235[[#This Row],[Giá đất ở điều chỉnh, bổ sung]]*0.7,0)</f>
        <v>#REF!</v>
      </c>
      <c r="J834" s="12" t="e">
        <f>[3]!Table3235[[#This Row],[Giá đất ở điều chỉnh, bổ sung]]/[3]!Table3235[[#This Row],[Mức giá theo Quyết định 46/2019/ QĐ-UBND]]</f>
        <v>#REF!</v>
      </c>
      <c r="K834" s="21"/>
      <c r="L834" s="54" t="e">
        <f>[3]!Table3235[[#This Row],[Giá đất ở điều chỉnh, bổ sung]]/[3]!Table3235[[#This Row],[Mức giá theo Quyết định 46/2019/ QĐ-UBND]]</f>
        <v>#REF!</v>
      </c>
      <c r="M834" s="38"/>
      <c r="N834" s="317"/>
      <c r="R834" s="315"/>
    </row>
    <row r="835" spans="1:18" s="251" customFormat="1" ht="28" x14ac:dyDescent="0.35">
      <c r="A835" s="16"/>
      <c r="B835" s="16" t="s">
        <v>523</v>
      </c>
      <c r="C835" s="52" t="s">
        <v>1140</v>
      </c>
      <c r="D835" s="53">
        <v>3000</v>
      </c>
      <c r="E835" s="11" t="e">
        <f>[3]!Table3235[[#This Row],[Mức giá theo Quyết định 46/2019/ QĐ-UBND]]*1.1</f>
        <v>#REF!</v>
      </c>
      <c r="F835" s="11" t="e">
        <f>[3]!Table3235[[#This Row],[Mức giá theo Quyết định 46/2019/ QĐ-UBND]]*1.3</f>
        <v>#REF!</v>
      </c>
      <c r="G835" s="19">
        <v>7000</v>
      </c>
      <c r="H835" s="20" t="e">
        <f>ROUND([3]!Table3235[[#This Row],[Mức giá theo Quyết định 46/2019/ QĐ-UBND]]*1.3,-2)</f>
        <v>#REF!</v>
      </c>
      <c r="I835" s="20" t="e">
        <f>ROUND([3]!Table3235[[#This Row],[Giá đất ở điều chỉnh, bổ sung]]*0.7,0)</f>
        <v>#REF!</v>
      </c>
      <c r="J835" s="12" t="e">
        <f>[3]!Table3235[[#This Row],[Giá đất ở điều chỉnh, bổ sung]]/[3]!Table3235[[#This Row],[Mức giá theo Quyết định 46/2019/ QĐ-UBND]]</f>
        <v>#REF!</v>
      </c>
      <c r="K835" s="21"/>
      <c r="L835" s="54" t="e">
        <f>[3]!Table3235[[#This Row],[Giá đất ở điều chỉnh, bổ sung]]/[3]!Table3235[[#This Row],[Mức giá theo Quyết định 46/2019/ QĐ-UBND]]</f>
        <v>#REF!</v>
      </c>
      <c r="M835" s="38" t="s">
        <v>5367</v>
      </c>
      <c r="N835" s="317" t="s">
        <v>1141</v>
      </c>
      <c r="R835" s="315"/>
    </row>
    <row r="836" spans="1:18" s="251" customFormat="1" ht="31" x14ac:dyDescent="0.35">
      <c r="A836" s="16">
        <v>10</v>
      </c>
      <c r="B836" s="16">
        <v>10</v>
      </c>
      <c r="C836" s="17" t="s">
        <v>1142</v>
      </c>
      <c r="D836" s="18">
        <v>3200</v>
      </c>
      <c r="E836" s="11" t="e">
        <f>[3]!Table3235[[#This Row],[Mức giá theo Quyết định 46/2019/ QĐ-UBND]]*1.1</f>
        <v>#REF!</v>
      </c>
      <c r="F836" s="11" t="e">
        <f>[3]!Table3235[[#This Row],[Mức giá theo Quyết định 46/2019/ QĐ-UBND]]*1.3</f>
        <v>#REF!</v>
      </c>
      <c r="G836" s="19">
        <v>12800</v>
      </c>
      <c r="H836" s="20" t="e">
        <f>ROUND([3]!Table3235[[#This Row],[Mức giá theo Quyết định 46/2019/ QĐ-UBND]]*1.3,-2)</f>
        <v>#REF!</v>
      </c>
      <c r="I836" s="20" t="e">
        <f>ROUND([3]!Table3235[[#This Row],[Giá đất ở điều chỉnh, bổ sung]]*0.7,0)</f>
        <v>#REF!</v>
      </c>
      <c r="J836" s="12" t="e">
        <f>[3]!Table3235[[#This Row],[Giá đất ở điều chỉnh, bổ sung]]/[3]!Table3235[[#This Row],[Mức giá theo Quyết định 46/2019/ QĐ-UBND]]</f>
        <v>#REF!</v>
      </c>
      <c r="K836" s="21"/>
      <c r="L836" s="23" t="e">
        <f>[3]!Table3235[[#This Row],[Giá đất ở điều chỉnh, bổ sung]]/[3]!Table3235[[#This Row],[Mức giá theo Quyết định 46/2019/ QĐ-UBND]]</f>
        <v>#REF!</v>
      </c>
      <c r="M836" s="24" t="s">
        <v>1143</v>
      </c>
      <c r="N836" s="314" t="s">
        <v>1144</v>
      </c>
      <c r="R836" s="315"/>
    </row>
    <row r="837" spans="1:18" s="251" customFormat="1" ht="31" x14ac:dyDescent="0.35">
      <c r="A837" s="16">
        <v>11</v>
      </c>
      <c r="B837" s="16">
        <v>11</v>
      </c>
      <c r="C837" s="17" t="s">
        <v>1145</v>
      </c>
      <c r="D837" s="18">
        <v>3200</v>
      </c>
      <c r="E837" s="11" t="e">
        <f>[3]!Table3235[[#This Row],[Mức giá theo Quyết định 46/2019/ QĐ-UBND]]*1.1</f>
        <v>#REF!</v>
      </c>
      <c r="F837" s="11" t="e">
        <f>[3]!Table3235[[#This Row],[Mức giá theo Quyết định 46/2019/ QĐ-UBND]]*1.3</f>
        <v>#REF!</v>
      </c>
      <c r="G837" s="19">
        <v>12800</v>
      </c>
      <c r="H837" s="20" t="e">
        <f>ROUND([3]!Table3235[[#This Row],[Mức giá theo Quyết định 46/2019/ QĐ-UBND]]*1.3,-2)</f>
        <v>#REF!</v>
      </c>
      <c r="I837" s="20" t="e">
        <f>ROUND([3]!Table3235[[#This Row],[Giá đất ở điều chỉnh, bổ sung]]*0.7,0)</f>
        <v>#REF!</v>
      </c>
      <c r="J837" s="12" t="e">
        <f>[3]!Table3235[[#This Row],[Giá đất ở điều chỉnh, bổ sung]]/[3]!Table3235[[#This Row],[Mức giá theo Quyết định 46/2019/ QĐ-UBND]]</f>
        <v>#REF!</v>
      </c>
      <c r="K837" s="21"/>
      <c r="L837" s="23" t="e">
        <f>[3]!Table3235[[#This Row],[Giá đất ở điều chỉnh, bổ sung]]/[3]!Table3235[[#This Row],[Mức giá theo Quyết định 46/2019/ QĐ-UBND]]</f>
        <v>#REF!</v>
      </c>
      <c r="M837" s="24" t="s">
        <v>1146</v>
      </c>
      <c r="N837" s="314" t="s">
        <v>1147</v>
      </c>
      <c r="R837" s="315"/>
    </row>
    <row r="838" spans="1:18" s="251" customFormat="1" ht="31" x14ac:dyDescent="0.35">
      <c r="A838" s="16">
        <v>12</v>
      </c>
      <c r="B838" s="16">
        <v>12</v>
      </c>
      <c r="C838" s="17" t="s">
        <v>1148</v>
      </c>
      <c r="D838" s="18">
        <v>3200</v>
      </c>
      <c r="E838" s="11" t="e">
        <f>[3]!Table3235[[#This Row],[Mức giá theo Quyết định 46/2019/ QĐ-UBND]]*1.1</f>
        <v>#REF!</v>
      </c>
      <c r="F838" s="11" t="e">
        <f>[3]!Table3235[[#This Row],[Mức giá theo Quyết định 46/2019/ QĐ-UBND]]*1.3</f>
        <v>#REF!</v>
      </c>
      <c r="G838" s="19">
        <v>12800</v>
      </c>
      <c r="H838" s="20" t="e">
        <f>ROUND([3]!Table3235[[#This Row],[Mức giá theo Quyết định 46/2019/ QĐ-UBND]]*1.3,-2)</f>
        <v>#REF!</v>
      </c>
      <c r="I838" s="20" t="e">
        <f>ROUND([3]!Table3235[[#This Row],[Giá đất ở điều chỉnh, bổ sung]]*0.7,0)</f>
        <v>#REF!</v>
      </c>
      <c r="J838" s="12" t="e">
        <f>[3]!Table3235[[#This Row],[Giá đất ở điều chỉnh, bổ sung]]/[3]!Table3235[[#This Row],[Mức giá theo Quyết định 46/2019/ QĐ-UBND]]</f>
        <v>#REF!</v>
      </c>
      <c r="K838" s="21"/>
      <c r="L838" s="23" t="e">
        <f>[3]!Table3235[[#This Row],[Giá đất ở điều chỉnh, bổ sung]]/[3]!Table3235[[#This Row],[Mức giá theo Quyết định 46/2019/ QĐ-UBND]]</f>
        <v>#REF!</v>
      </c>
      <c r="M838" s="24" t="s">
        <v>1149</v>
      </c>
      <c r="N838" s="314" t="s">
        <v>1150</v>
      </c>
      <c r="R838" s="315"/>
    </row>
    <row r="839" spans="1:18" s="251" customFormat="1" ht="31" x14ac:dyDescent="0.35">
      <c r="A839" s="16">
        <v>13</v>
      </c>
      <c r="B839" s="16">
        <v>13</v>
      </c>
      <c r="C839" s="17" t="s">
        <v>1151</v>
      </c>
      <c r="D839" s="18">
        <v>3000</v>
      </c>
      <c r="E839" s="11" t="e">
        <f>[3]!Table3235[[#This Row],[Mức giá theo Quyết định 46/2019/ QĐ-UBND]]*1.1</f>
        <v>#REF!</v>
      </c>
      <c r="F839" s="11" t="e">
        <f>[3]!Table3235[[#This Row],[Mức giá theo Quyết định 46/2019/ QĐ-UBND]]*1.3</f>
        <v>#REF!</v>
      </c>
      <c r="G839" s="19">
        <v>12000</v>
      </c>
      <c r="H839" s="20" t="e">
        <f>ROUND([3]!Table3235[[#This Row],[Mức giá theo Quyết định 46/2019/ QĐ-UBND]]*1.3,-2)</f>
        <v>#REF!</v>
      </c>
      <c r="I839" s="20" t="e">
        <f>ROUND([3]!Table3235[[#This Row],[Giá đất ở điều chỉnh, bổ sung]]*0.7,0)</f>
        <v>#REF!</v>
      </c>
      <c r="J839" s="12" t="e">
        <f>[3]!Table3235[[#This Row],[Giá đất ở điều chỉnh, bổ sung]]/[3]!Table3235[[#This Row],[Mức giá theo Quyết định 46/2019/ QĐ-UBND]]</f>
        <v>#REF!</v>
      </c>
      <c r="K839" s="21"/>
      <c r="L839" s="23" t="e">
        <f>[3]!Table3235[[#This Row],[Giá đất ở điều chỉnh, bổ sung]]/[3]!Table3235[[#This Row],[Mức giá theo Quyết định 46/2019/ QĐ-UBND]]</f>
        <v>#REF!</v>
      </c>
      <c r="M839" s="24"/>
      <c r="N839" s="314"/>
      <c r="R839" s="315"/>
    </row>
    <row r="840" spans="1:18" s="251" customFormat="1" x14ac:dyDescent="0.35">
      <c r="A840" s="16">
        <v>14</v>
      </c>
      <c r="B840" s="16">
        <v>14</v>
      </c>
      <c r="C840" s="90" t="s">
        <v>1152</v>
      </c>
      <c r="D840" s="91"/>
      <c r="E840" s="11" t="e">
        <f>[3]!Table3235[[#This Row],[Mức giá theo Quyết định 46/2019/ QĐ-UBND]]*1.1</f>
        <v>#REF!</v>
      </c>
      <c r="F840" s="11"/>
      <c r="G840" s="19"/>
      <c r="H840" s="20"/>
      <c r="I840" s="20"/>
      <c r="J840" s="12"/>
      <c r="K840" s="21"/>
      <c r="L840" s="23"/>
      <c r="M840" s="24"/>
      <c r="N840" s="314"/>
      <c r="R840" s="315"/>
    </row>
    <row r="841" spans="1:18" s="251" customFormat="1" ht="31" x14ac:dyDescent="0.35">
      <c r="A841" s="16" t="s">
        <v>714</v>
      </c>
      <c r="B841" s="16" t="s">
        <v>714</v>
      </c>
      <c r="C841" s="17" t="s">
        <v>1153</v>
      </c>
      <c r="D841" s="18">
        <v>2500</v>
      </c>
      <c r="E841" s="11" t="e">
        <f>[3]!Table3235[[#This Row],[Mức giá theo Quyết định 46/2019/ QĐ-UBND]]*1.1</f>
        <v>#REF!</v>
      </c>
      <c r="F841" s="11" t="e">
        <f>[3]!Table3235[[#This Row],[Mức giá theo Quyết định 46/2019/ QĐ-UBND]]*1.3</f>
        <v>#REF!</v>
      </c>
      <c r="G841" s="19">
        <v>10000</v>
      </c>
      <c r="H841" s="20" t="e">
        <f>ROUND([3]!Table3235[[#This Row],[Mức giá theo Quyết định 46/2019/ QĐ-UBND]]*1.35,-2)</f>
        <v>#REF!</v>
      </c>
      <c r="I841" s="20" t="e">
        <f>ROUND([3]!Table3235[[#This Row],[Giá đất ở điều chỉnh, bổ sung]]*0.7,0)</f>
        <v>#REF!</v>
      </c>
      <c r="J841" s="12" t="e">
        <f>[3]!Table3235[[#This Row],[Giá đất ở điều chỉnh, bổ sung]]/[3]!Table3235[[#This Row],[Mức giá theo Quyết định 46/2019/ QĐ-UBND]]</f>
        <v>#REF!</v>
      </c>
      <c r="K841" s="31" t="s">
        <v>91</v>
      </c>
      <c r="L841" s="32" t="e">
        <f>[3]!Table3235[[#This Row],[Giá đất ở điều chỉnh, bổ sung]]/[3]!Table3235[[#This Row],[Mức giá theo Quyết định 46/2019/ QĐ-UBND]]</f>
        <v>#REF!</v>
      </c>
      <c r="M841" s="24"/>
      <c r="N841" s="314"/>
      <c r="R841" s="315"/>
    </row>
    <row r="842" spans="1:18" s="251" customFormat="1" ht="46.5" x14ac:dyDescent="0.35">
      <c r="A842" s="16" t="s">
        <v>716</v>
      </c>
      <c r="B842" s="16" t="s">
        <v>716</v>
      </c>
      <c r="C842" s="17" t="s">
        <v>1154</v>
      </c>
      <c r="D842" s="18">
        <v>2300</v>
      </c>
      <c r="E842" s="11" t="e">
        <f>[3]!Table3235[[#This Row],[Mức giá theo Quyết định 46/2019/ QĐ-UBND]]*1.1</f>
        <v>#REF!</v>
      </c>
      <c r="F842" s="11" t="e">
        <f>[3]!Table3235[[#This Row],[Mức giá theo Quyết định 46/2019/ QĐ-UBND]]*1.3</f>
        <v>#REF!</v>
      </c>
      <c r="G842" s="19">
        <v>9200</v>
      </c>
      <c r="H842" s="20" t="e">
        <f>ROUND([3]!Table3235[[#This Row],[Mức giá theo Quyết định 46/2019/ QĐ-UBND]]*1.3,-2)</f>
        <v>#REF!</v>
      </c>
      <c r="I842" s="20" t="e">
        <f>ROUND([3]!Table3235[[#This Row],[Giá đất ở điều chỉnh, bổ sung]]*0.7,0)</f>
        <v>#REF!</v>
      </c>
      <c r="J842" s="12" t="e">
        <f>[3]!Table3235[[#This Row],[Giá đất ở điều chỉnh, bổ sung]]/[3]!Table3235[[#This Row],[Mức giá theo Quyết định 46/2019/ QĐ-UBND]]</f>
        <v>#REF!</v>
      </c>
      <c r="K842" s="21"/>
      <c r="L842" s="23" t="e">
        <f>[3]!Table3235[[#This Row],[Giá đất ở điều chỉnh, bổ sung]]/[3]!Table3235[[#This Row],[Mức giá theo Quyết định 46/2019/ QĐ-UBND]]</f>
        <v>#REF!</v>
      </c>
      <c r="M842" s="24"/>
      <c r="N842" s="314"/>
      <c r="R842" s="315"/>
    </row>
    <row r="843" spans="1:18" s="251" customFormat="1" ht="31" x14ac:dyDescent="0.35">
      <c r="A843" s="16">
        <v>15</v>
      </c>
      <c r="B843" s="16">
        <v>15</v>
      </c>
      <c r="C843" s="17" t="s">
        <v>1155</v>
      </c>
      <c r="D843" s="18">
        <v>2500</v>
      </c>
      <c r="E843" s="11" t="e">
        <f>[3]!Table3235[[#This Row],[Mức giá theo Quyết định 46/2019/ QĐ-UBND]]*1.1</f>
        <v>#REF!</v>
      </c>
      <c r="F843" s="11" t="e">
        <f>[3]!Table3235[[#This Row],[Mức giá theo Quyết định 46/2019/ QĐ-UBND]]*1.3</f>
        <v>#REF!</v>
      </c>
      <c r="G843" s="19">
        <v>10000</v>
      </c>
      <c r="H843" s="20" t="e">
        <f>ROUND([3]!Table3235[[#This Row],[Mức giá theo Quyết định 46/2019/ QĐ-UBND]]*1.3,-2)</f>
        <v>#REF!</v>
      </c>
      <c r="I843" s="20" t="e">
        <f>ROUND([3]!Table3235[[#This Row],[Giá đất ở điều chỉnh, bổ sung]]*0.7,0)</f>
        <v>#REF!</v>
      </c>
      <c r="J843" s="12" t="e">
        <f>[3]!Table3235[[#This Row],[Giá đất ở điều chỉnh, bổ sung]]/[3]!Table3235[[#This Row],[Mức giá theo Quyết định 46/2019/ QĐ-UBND]]</f>
        <v>#REF!</v>
      </c>
      <c r="K843" s="21"/>
      <c r="L843" s="23" t="e">
        <f>[3]!Table3235[[#This Row],[Giá đất ở điều chỉnh, bổ sung]]/[3]!Table3235[[#This Row],[Mức giá theo Quyết định 46/2019/ QĐ-UBND]]</f>
        <v>#REF!</v>
      </c>
      <c r="M843" s="24"/>
      <c r="N843" s="314"/>
      <c r="R843" s="315"/>
    </row>
    <row r="844" spans="1:18" s="251" customFormat="1" x14ac:dyDescent="0.35">
      <c r="A844" s="16">
        <v>16</v>
      </c>
      <c r="B844" s="16">
        <v>16</v>
      </c>
      <c r="C844" s="17" t="s">
        <v>1156</v>
      </c>
      <c r="D844" s="18">
        <v>2500</v>
      </c>
      <c r="E844" s="11" t="e">
        <f>[3]!Table3235[[#This Row],[Mức giá theo Quyết định 46/2019/ QĐ-UBND]]*1.1</f>
        <v>#REF!</v>
      </c>
      <c r="F844" s="11" t="e">
        <f>[3]!Table3235[[#This Row],[Mức giá theo Quyết định 46/2019/ QĐ-UBND]]*1.3</f>
        <v>#REF!</v>
      </c>
      <c r="G844" s="19">
        <v>10000</v>
      </c>
      <c r="H844" s="20" t="e">
        <f>ROUND([3]!Table3235[[#This Row],[Mức giá theo Quyết định 46/2019/ QĐ-UBND]]*1.3,-2)</f>
        <v>#REF!</v>
      </c>
      <c r="I844" s="20" t="e">
        <f>ROUND([3]!Table3235[[#This Row],[Giá đất ở điều chỉnh, bổ sung]]*0.7,0)</f>
        <v>#REF!</v>
      </c>
      <c r="J844" s="12" t="e">
        <f>[3]!Table3235[[#This Row],[Giá đất ở điều chỉnh, bổ sung]]/[3]!Table3235[[#This Row],[Mức giá theo Quyết định 46/2019/ QĐ-UBND]]</f>
        <v>#REF!</v>
      </c>
      <c r="K844" s="21"/>
      <c r="L844" s="23" t="e">
        <f>[3]!Table3235[[#This Row],[Giá đất ở điều chỉnh, bổ sung]]/[3]!Table3235[[#This Row],[Mức giá theo Quyết định 46/2019/ QĐ-UBND]]</f>
        <v>#REF!</v>
      </c>
      <c r="M844" s="24"/>
      <c r="N844" s="314"/>
      <c r="R844" s="315"/>
    </row>
    <row r="845" spans="1:18" s="315" customFormat="1" x14ac:dyDescent="0.35">
      <c r="A845" s="16">
        <v>17</v>
      </c>
      <c r="B845" s="16">
        <v>17</v>
      </c>
      <c r="C845" s="17" t="s">
        <v>1157</v>
      </c>
      <c r="D845" s="18">
        <v>2200</v>
      </c>
      <c r="E845" s="11" t="e">
        <f>[3]!Table3235[[#This Row],[Mức giá theo Quyết định 46/2019/ QĐ-UBND]]*1.1</f>
        <v>#REF!</v>
      </c>
      <c r="F845" s="11" t="e">
        <f>[3]!Table3235[[#This Row],[Mức giá theo Quyết định 46/2019/ QĐ-UBND]]*1.3</f>
        <v>#REF!</v>
      </c>
      <c r="G845" s="19">
        <v>8800</v>
      </c>
      <c r="H845" s="20" t="e">
        <f>ROUND([3]!Table3235[[#This Row],[Mức giá theo Quyết định 46/2019/ QĐ-UBND]]*1.3,-2)</f>
        <v>#REF!</v>
      </c>
      <c r="I845" s="20" t="e">
        <f>ROUND([3]!Table3235[[#This Row],[Giá đất ở điều chỉnh, bổ sung]]*0.7,0)</f>
        <v>#REF!</v>
      </c>
      <c r="J845" s="12" t="e">
        <f>[3]!Table3235[[#This Row],[Giá đất ở điều chỉnh, bổ sung]]/[3]!Table3235[[#This Row],[Mức giá theo Quyết định 46/2019/ QĐ-UBND]]</f>
        <v>#REF!</v>
      </c>
      <c r="K845" s="21"/>
      <c r="L845" s="23" t="e">
        <f>[3]!Table3235[[#This Row],[Giá đất ở điều chỉnh, bổ sung]]/[3]!Table3235[[#This Row],[Mức giá theo Quyết định 46/2019/ QĐ-UBND]]</f>
        <v>#REF!</v>
      </c>
      <c r="M845" s="24"/>
      <c r="N845" s="314"/>
    </row>
    <row r="846" spans="1:18" s="251" customFormat="1" ht="30" x14ac:dyDescent="0.35">
      <c r="A846" s="8" t="s">
        <v>1158</v>
      </c>
      <c r="B846" s="8" t="s">
        <v>1158</v>
      </c>
      <c r="C846" s="9" t="s">
        <v>1159</v>
      </c>
      <c r="D846" s="10"/>
      <c r="E846" s="11" t="e">
        <f>[3]!Table3235[[#This Row],[Mức giá theo Quyết định 46/2019/ QĐ-UBND]]*1.1</f>
        <v>#REF!</v>
      </c>
      <c r="F846" s="11"/>
      <c r="G846" s="19"/>
      <c r="H846" s="20"/>
      <c r="I846" s="20"/>
      <c r="J846" s="12"/>
      <c r="K846" s="21"/>
      <c r="L846" s="23"/>
      <c r="M846" s="26"/>
      <c r="N846" s="316"/>
      <c r="R846" s="315"/>
    </row>
    <row r="847" spans="1:18" s="251" customFormat="1" ht="31" x14ac:dyDescent="0.35">
      <c r="A847" s="16">
        <v>1</v>
      </c>
      <c r="B847" s="16">
        <v>1</v>
      </c>
      <c r="C847" s="17" t="s">
        <v>1160</v>
      </c>
      <c r="D847" s="18">
        <v>6000</v>
      </c>
      <c r="E847" s="11" t="e">
        <f>[3]!Table3235[[#This Row],[Mức giá theo Quyết định 46/2019/ QĐ-UBND]]*1.1</f>
        <v>#REF!</v>
      </c>
      <c r="F847" s="11" t="e">
        <f>[3]!Table3235[[#This Row],[Mức giá theo Quyết định 46/2019/ QĐ-UBND]]*1.3</f>
        <v>#REF!</v>
      </c>
      <c r="G847" s="19">
        <v>30000</v>
      </c>
      <c r="H847" s="20" t="e">
        <f>ROUND([3]!Table3235[[#This Row],[Mức giá theo Quyết định 46/2019/ QĐ-UBND]]*1.3,-2)</f>
        <v>#REF!</v>
      </c>
      <c r="I847" s="20" t="e">
        <f>ROUND([3]!Table3235[[#This Row],[Giá đất ở điều chỉnh, bổ sung]]*0.7,0)</f>
        <v>#REF!</v>
      </c>
      <c r="J847" s="12" t="e">
        <f>[3]!Table3235[[#This Row],[Giá đất ở điều chỉnh, bổ sung]]/[3]!Table3235[[#This Row],[Mức giá theo Quyết định 46/2019/ QĐ-UBND]]</f>
        <v>#REF!</v>
      </c>
      <c r="K847" s="21"/>
      <c r="L847" s="23" t="e">
        <f>[3]!Table3235[[#This Row],[Giá đất ở điều chỉnh, bổ sung]]/[3]!Table3235[[#This Row],[Mức giá theo Quyết định 46/2019/ QĐ-UBND]]</f>
        <v>#REF!</v>
      </c>
      <c r="M847" s="24"/>
      <c r="N847" s="314"/>
      <c r="R847" s="315"/>
    </row>
    <row r="848" spans="1:18" s="251" customFormat="1" ht="31" x14ac:dyDescent="0.35">
      <c r="A848" s="16">
        <v>2</v>
      </c>
      <c r="B848" s="16">
        <v>2</v>
      </c>
      <c r="C848" s="17" t="s">
        <v>1161</v>
      </c>
      <c r="D848" s="18">
        <v>3999.9999999999995</v>
      </c>
      <c r="E848" s="11" t="e">
        <f>[3]!Table3235[[#This Row],[Mức giá theo Quyết định 46/2019/ QĐ-UBND]]*1.1</f>
        <v>#REF!</v>
      </c>
      <c r="F848" s="11" t="e">
        <f>[3]!Table3235[[#This Row],[Mức giá theo Quyết định 46/2019/ QĐ-UBND]]*1.3</f>
        <v>#REF!</v>
      </c>
      <c r="G848" s="19">
        <v>20000</v>
      </c>
      <c r="H848" s="20" t="e">
        <f>ROUND([3]!Table3235[[#This Row],[Mức giá theo Quyết định 46/2019/ QĐ-UBND]]*1.3,-2)</f>
        <v>#REF!</v>
      </c>
      <c r="I848" s="20" t="e">
        <f>ROUND([3]!Table3235[[#This Row],[Giá đất ở điều chỉnh, bổ sung]]*0.7,0)</f>
        <v>#REF!</v>
      </c>
      <c r="J848" s="12" t="e">
        <f>[3]!Table3235[[#This Row],[Giá đất ở điều chỉnh, bổ sung]]/[3]!Table3235[[#This Row],[Mức giá theo Quyết định 46/2019/ QĐ-UBND]]</f>
        <v>#REF!</v>
      </c>
      <c r="K848" s="21"/>
      <c r="L848" s="23" t="e">
        <f>[3]!Table3235[[#This Row],[Giá đất ở điều chỉnh, bổ sung]]/[3]!Table3235[[#This Row],[Mức giá theo Quyết định 46/2019/ QĐ-UBND]]</f>
        <v>#REF!</v>
      </c>
      <c r="M848" s="24"/>
      <c r="N848" s="314"/>
      <c r="R848" s="315"/>
    </row>
    <row r="849" spans="1:18" s="251" customFormat="1" x14ac:dyDescent="0.35">
      <c r="A849" s="16">
        <v>3</v>
      </c>
      <c r="B849" s="16">
        <v>3</v>
      </c>
      <c r="C849" s="17" t="s">
        <v>1162</v>
      </c>
      <c r="D849" s="18">
        <v>3500</v>
      </c>
      <c r="E849" s="11" t="e">
        <f>[3]!Table3235[[#This Row],[Mức giá theo Quyết định 46/2019/ QĐ-UBND]]*1.1</f>
        <v>#REF!</v>
      </c>
      <c r="F849" s="11" t="e">
        <f>[3]!Table3235[[#This Row],[Mức giá theo Quyết định 46/2019/ QĐ-UBND]]*1.3</f>
        <v>#REF!</v>
      </c>
      <c r="G849" s="19">
        <v>17500</v>
      </c>
      <c r="H849" s="20" t="e">
        <f>ROUND([3]!Table3235[[#This Row],[Mức giá theo Quyết định 46/2019/ QĐ-UBND]]*1.3,-2)</f>
        <v>#REF!</v>
      </c>
      <c r="I849" s="20" t="e">
        <f>ROUND([3]!Table3235[[#This Row],[Giá đất ở điều chỉnh, bổ sung]]*0.7,0)</f>
        <v>#REF!</v>
      </c>
      <c r="J849" s="12" t="e">
        <f>[3]!Table3235[[#This Row],[Giá đất ở điều chỉnh, bổ sung]]/[3]!Table3235[[#This Row],[Mức giá theo Quyết định 46/2019/ QĐ-UBND]]</f>
        <v>#REF!</v>
      </c>
      <c r="K849" s="21"/>
      <c r="L849" s="23" t="e">
        <f>[3]!Table3235[[#This Row],[Giá đất ở điều chỉnh, bổ sung]]/[3]!Table3235[[#This Row],[Mức giá theo Quyết định 46/2019/ QĐ-UBND]]</f>
        <v>#REF!</v>
      </c>
      <c r="M849" s="24"/>
      <c r="N849" s="314"/>
      <c r="R849" s="315"/>
    </row>
    <row r="850" spans="1:18" s="251" customFormat="1" ht="31" x14ac:dyDescent="0.35">
      <c r="A850" s="16">
        <v>4</v>
      </c>
      <c r="B850" s="16">
        <v>4</v>
      </c>
      <c r="C850" s="17" t="s">
        <v>1163</v>
      </c>
      <c r="D850" s="18">
        <v>2500</v>
      </c>
      <c r="E850" s="11" t="e">
        <f>[3]!Table3235[[#This Row],[Mức giá theo Quyết định 46/2019/ QĐ-UBND]]*1.1</f>
        <v>#REF!</v>
      </c>
      <c r="F850" s="11" t="e">
        <f>[3]!Table3235[[#This Row],[Mức giá theo Quyết định 46/2019/ QĐ-UBND]]*1.3</f>
        <v>#REF!</v>
      </c>
      <c r="G850" s="19">
        <v>12500</v>
      </c>
      <c r="H850" s="20" t="e">
        <f>ROUND([3]!Table3235[[#This Row],[Mức giá theo Quyết định 46/2019/ QĐ-UBND]]*1.3,-2)</f>
        <v>#REF!</v>
      </c>
      <c r="I850" s="20" t="e">
        <f>ROUND([3]!Table3235[[#This Row],[Giá đất ở điều chỉnh, bổ sung]]*0.7,0)</f>
        <v>#REF!</v>
      </c>
      <c r="J850" s="12" t="e">
        <f>[3]!Table3235[[#This Row],[Giá đất ở điều chỉnh, bổ sung]]/[3]!Table3235[[#This Row],[Mức giá theo Quyết định 46/2019/ QĐ-UBND]]</f>
        <v>#REF!</v>
      </c>
      <c r="K850" s="21"/>
      <c r="L850" s="23" t="e">
        <f>[3]!Table3235[[#This Row],[Giá đất ở điều chỉnh, bổ sung]]/[3]!Table3235[[#This Row],[Mức giá theo Quyết định 46/2019/ QĐ-UBND]]</f>
        <v>#REF!</v>
      </c>
      <c r="M850" s="24"/>
      <c r="N850" s="314"/>
      <c r="R850" s="315"/>
    </row>
    <row r="851" spans="1:18" s="251" customFormat="1" ht="31" x14ac:dyDescent="0.35">
      <c r="A851" s="16">
        <v>5</v>
      </c>
      <c r="B851" s="16">
        <v>5</v>
      </c>
      <c r="C851" s="17" t="s">
        <v>1164</v>
      </c>
      <c r="D851" s="18">
        <v>3000</v>
      </c>
      <c r="E851" s="11" t="e">
        <f>[3]!Table3235[[#This Row],[Mức giá theo Quyết định 46/2019/ QĐ-UBND]]*1.1</f>
        <v>#REF!</v>
      </c>
      <c r="F851" s="11" t="e">
        <f>[3]!Table3235[[#This Row],[Mức giá theo Quyết định 46/2019/ QĐ-UBND]]*1.3</f>
        <v>#REF!</v>
      </c>
      <c r="G851" s="19">
        <v>15000</v>
      </c>
      <c r="H851" s="20" t="e">
        <f>ROUND([3]!Table3235[[#This Row],[Mức giá theo Quyết định 46/2019/ QĐ-UBND]]*1.3,-2)</f>
        <v>#REF!</v>
      </c>
      <c r="I851" s="20" t="e">
        <f>ROUND([3]!Table3235[[#This Row],[Giá đất ở điều chỉnh, bổ sung]]*0.7,0)</f>
        <v>#REF!</v>
      </c>
      <c r="J851" s="12" t="e">
        <f>[3]!Table3235[[#This Row],[Giá đất ở điều chỉnh, bổ sung]]/[3]!Table3235[[#This Row],[Mức giá theo Quyết định 46/2019/ QĐ-UBND]]</f>
        <v>#REF!</v>
      </c>
      <c r="K851" s="21"/>
      <c r="L851" s="23" t="e">
        <f>[3]!Table3235[[#This Row],[Giá đất ở điều chỉnh, bổ sung]]/[3]!Table3235[[#This Row],[Mức giá theo Quyết định 46/2019/ QĐ-UBND]]</f>
        <v>#REF!</v>
      </c>
      <c r="M851" s="24"/>
      <c r="N851" s="314"/>
      <c r="R851" s="315"/>
    </row>
    <row r="852" spans="1:18" s="251" customFormat="1" ht="56" x14ac:dyDescent="0.35">
      <c r="A852" s="16">
        <v>6</v>
      </c>
      <c r="B852" s="16">
        <v>6</v>
      </c>
      <c r="C852" s="17" t="s">
        <v>1165</v>
      </c>
      <c r="D852" s="18">
        <v>2500</v>
      </c>
      <c r="E852" s="11" t="e">
        <f>[3]!Table3235[[#This Row],[Mức giá theo Quyết định 46/2019/ QĐ-UBND]]*1.1</f>
        <v>#REF!</v>
      </c>
      <c r="F852" s="11" t="e">
        <f>[3]!Table3235[[#This Row],[Mức giá theo Quyết định 46/2019/ QĐ-UBND]]*1.3</f>
        <v>#REF!</v>
      </c>
      <c r="G852" s="19">
        <v>12500</v>
      </c>
      <c r="H852" s="20" t="e">
        <f>ROUND([3]!Table3235[[#This Row],[Mức giá theo Quyết định 46/2019/ QĐ-UBND]]*1.3,-2)</f>
        <v>#REF!</v>
      </c>
      <c r="I852" s="20" t="e">
        <f>ROUND([3]!Table3235[[#This Row],[Giá đất ở điều chỉnh, bổ sung]]*0.7,0)</f>
        <v>#REF!</v>
      </c>
      <c r="J852" s="12" t="e">
        <f>[3]!Table3235[[#This Row],[Giá đất ở điều chỉnh, bổ sung]]/[3]!Table3235[[#This Row],[Mức giá theo Quyết định 46/2019/ QĐ-UBND]]</f>
        <v>#REF!</v>
      </c>
      <c r="K852" s="21"/>
      <c r="L852" s="23" t="e">
        <f>[3]!Table3235[[#This Row],[Giá đất ở điều chỉnh, bổ sung]]/[3]!Table3235[[#This Row],[Mức giá theo Quyết định 46/2019/ QĐ-UBND]]</f>
        <v>#REF!</v>
      </c>
      <c r="M852" s="24" t="s">
        <v>5550</v>
      </c>
      <c r="N852" s="314" t="s">
        <v>1166</v>
      </c>
      <c r="R852" s="315"/>
    </row>
    <row r="853" spans="1:18" s="251" customFormat="1" ht="31" x14ac:dyDescent="0.35">
      <c r="A853" s="16">
        <v>7</v>
      </c>
      <c r="B853" s="16">
        <v>7</v>
      </c>
      <c r="C853" s="17" t="s">
        <v>1167</v>
      </c>
      <c r="D853" s="18">
        <v>1999.9999999999998</v>
      </c>
      <c r="E853" s="11" t="e">
        <f>[3]!Table3235[[#This Row],[Mức giá theo Quyết định 46/2019/ QĐ-UBND]]*1.1</f>
        <v>#REF!</v>
      </c>
      <c r="F853" s="11" t="e">
        <f>[3]!Table3235[[#This Row],[Mức giá theo Quyết định 46/2019/ QĐ-UBND]]*1.3</f>
        <v>#REF!</v>
      </c>
      <c r="G853" s="19">
        <v>10000</v>
      </c>
      <c r="H853" s="20" t="e">
        <f>ROUND([3]!Table3235[[#This Row],[Mức giá theo Quyết định 46/2019/ QĐ-UBND]]*1.3,-2)</f>
        <v>#REF!</v>
      </c>
      <c r="I853" s="20" t="e">
        <f>ROUND([3]!Table3235[[#This Row],[Giá đất ở điều chỉnh, bổ sung]]*0.7,0)</f>
        <v>#REF!</v>
      </c>
      <c r="J853" s="12" t="e">
        <f>[3]!Table3235[[#This Row],[Giá đất ở điều chỉnh, bổ sung]]/[3]!Table3235[[#This Row],[Mức giá theo Quyết định 46/2019/ QĐ-UBND]]</f>
        <v>#REF!</v>
      </c>
      <c r="K853" s="21"/>
      <c r="L853" s="23" t="e">
        <f>[3]!Table3235[[#This Row],[Giá đất ở điều chỉnh, bổ sung]]/[3]!Table3235[[#This Row],[Mức giá theo Quyết định 46/2019/ QĐ-UBND]]</f>
        <v>#REF!</v>
      </c>
      <c r="M853" s="24"/>
      <c r="N853" s="314"/>
      <c r="R853" s="315"/>
    </row>
    <row r="854" spans="1:18" s="251" customFormat="1" x14ac:dyDescent="0.35">
      <c r="A854" s="16">
        <v>8</v>
      </c>
      <c r="B854" s="16">
        <v>8</v>
      </c>
      <c r="C854" s="17" t="s">
        <v>1168</v>
      </c>
      <c r="D854" s="18">
        <v>1500</v>
      </c>
      <c r="E854" s="11" t="e">
        <f>[3]!Table3235[[#This Row],[Mức giá theo Quyết định 46/2019/ QĐ-UBND]]*1.1</f>
        <v>#REF!</v>
      </c>
      <c r="F854" s="11" t="e">
        <f>[3]!Table3235[[#This Row],[Mức giá theo Quyết định 46/2019/ QĐ-UBND]]*1.3</f>
        <v>#REF!</v>
      </c>
      <c r="G854" s="19">
        <v>7500</v>
      </c>
      <c r="H854" s="20" t="e">
        <f>ROUND([3]!Table3235[[#This Row],[Mức giá theo Quyết định 46/2019/ QĐ-UBND]]*1.3,-2)</f>
        <v>#REF!</v>
      </c>
      <c r="I854" s="20" t="e">
        <f>ROUND([3]!Table3235[[#This Row],[Giá đất ở điều chỉnh, bổ sung]]*0.7,0)</f>
        <v>#REF!</v>
      </c>
      <c r="J854" s="12" t="e">
        <f>[3]!Table3235[[#This Row],[Giá đất ở điều chỉnh, bổ sung]]/[3]!Table3235[[#This Row],[Mức giá theo Quyết định 46/2019/ QĐ-UBND]]</f>
        <v>#REF!</v>
      </c>
      <c r="K854" s="21"/>
      <c r="L854" s="23" t="e">
        <f>[3]!Table3235[[#This Row],[Giá đất ở điều chỉnh, bổ sung]]/[3]!Table3235[[#This Row],[Mức giá theo Quyết định 46/2019/ QĐ-UBND]]</f>
        <v>#REF!</v>
      </c>
      <c r="M854" s="24"/>
      <c r="N854" s="314"/>
      <c r="R854" s="315"/>
    </row>
    <row r="855" spans="1:18" s="251" customFormat="1" ht="42" x14ac:dyDescent="0.35">
      <c r="A855" s="16">
        <v>9</v>
      </c>
      <c r="B855" s="16">
        <v>9</v>
      </c>
      <c r="C855" s="17" t="s">
        <v>1169</v>
      </c>
      <c r="D855" s="18">
        <v>1100</v>
      </c>
      <c r="E855" s="11" t="e">
        <f>[3]!Table3235[[#This Row],[Mức giá theo Quyết định 46/2019/ QĐ-UBND]]*1.1</f>
        <v>#REF!</v>
      </c>
      <c r="F855" s="11" t="e">
        <f>[3]!Table3235[[#This Row],[Mức giá theo Quyết định 46/2019/ QĐ-UBND]]*1.3</f>
        <v>#REF!</v>
      </c>
      <c r="G855" s="19">
        <v>5500</v>
      </c>
      <c r="H855" s="20" t="e">
        <f>ROUND([3]!Table3235[[#This Row],[Mức giá theo Quyết định 46/2019/ QĐ-UBND]]*1.3,-2)</f>
        <v>#REF!</v>
      </c>
      <c r="I855" s="20" t="e">
        <f>ROUND([3]!Table3235[[#This Row],[Giá đất ở điều chỉnh, bổ sung]]*0.7,0)</f>
        <v>#REF!</v>
      </c>
      <c r="J855" s="12" t="e">
        <f>[3]!Table3235[[#This Row],[Giá đất ở điều chỉnh, bổ sung]]/[3]!Table3235[[#This Row],[Mức giá theo Quyết định 46/2019/ QĐ-UBND]]</f>
        <v>#REF!</v>
      </c>
      <c r="K855" s="21"/>
      <c r="L855" s="23" t="e">
        <f>[3]!Table3235[[#This Row],[Giá đất ở điều chỉnh, bổ sung]]/[3]!Table3235[[#This Row],[Mức giá theo Quyết định 46/2019/ QĐ-UBND]]</f>
        <v>#REF!</v>
      </c>
      <c r="M855" s="24" t="s">
        <v>1170</v>
      </c>
      <c r="N855" s="314" t="s">
        <v>1170</v>
      </c>
      <c r="R855" s="315"/>
    </row>
    <row r="856" spans="1:18" s="251" customFormat="1" x14ac:dyDescent="0.35">
      <c r="A856" s="16"/>
      <c r="B856" s="16"/>
      <c r="C856" s="9" t="s">
        <v>16</v>
      </c>
      <c r="D856" s="10"/>
      <c r="E856" s="11" t="e">
        <f>[3]!Table3235[[#This Row],[Mức giá theo Quyết định 46/2019/ QĐ-UBND]]*1.1</f>
        <v>#REF!</v>
      </c>
      <c r="F856" s="11"/>
      <c r="G856" s="19"/>
      <c r="H856" s="20"/>
      <c r="I856" s="20"/>
      <c r="J856" s="12"/>
      <c r="K856" s="21"/>
      <c r="L856" s="23"/>
      <c r="M856" s="24"/>
      <c r="N856" s="314"/>
      <c r="R856" s="315"/>
    </row>
    <row r="857" spans="1:18" s="251" customFormat="1" x14ac:dyDescent="0.35">
      <c r="A857" s="16">
        <v>1</v>
      </c>
      <c r="B857" s="16">
        <v>1</v>
      </c>
      <c r="C857" s="17" t="s">
        <v>1171</v>
      </c>
      <c r="D857" s="18">
        <v>2300</v>
      </c>
      <c r="E857" s="11" t="e">
        <f>[3]!Table3235[[#This Row],[Mức giá theo Quyết định 46/2019/ QĐ-UBND]]*1.1</f>
        <v>#REF!</v>
      </c>
      <c r="F857" s="11" t="e">
        <f>[3]!Table3235[[#This Row],[Mức giá theo Quyết định 46/2019/ QĐ-UBND]]*1.3</f>
        <v>#REF!</v>
      </c>
      <c r="G857" s="19">
        <v>9200</v>
      </c>
      <c r="H857" s="20" t="e">
        <f>ROUND([3]!Table3235[[#This Row],[Mức giá theo Quyết định 46/2019/ QĐ-UBND]]*1.3,-2)</f>
        <v>#REF!</v>
      </c>
      <c r="I857" s="20" t="e">
        <f>ROUND([3]!Table3235[[#This Row],[Giá đất ở điều chỉnh, bổ sung]]*0.7,0)</f>
        <v>#REF!</v>
      </c>
      <c r="J857" s="12" t="e">
        <f>[3]!Table3235[[#This Row],[Giá đất ở điều chỉnh, bổ sung]]/[3]!Table3235[[#This Row],[Mức giá theo Quyết định 46/2019/ QĐ-UBND]]</f>
        <v>#REF!</v>
      </c>
      <c r="K857" s="21"/>
      <c r="L857" s="23" t="e">
        <f>[3]!Table3235[[#This Row],[Giá đất ở điều chỉnh, bổ sung]]/[3]!Table3235[[#This Row],[Mức giá theo Quyết định 46/2019/ QĐ-UBND]]</f>
        <v>#REF!</v>
      </c>
      <c r="M857" s="24"/>
      <c r="N857" s="314"/>
      <c r="R857" s="315"/>
    </row>
    <row r="858" spans="1:18" s="251" customFormat="1" x14ac:dyDescent="0.35">
      <c r="A858" s="16">
        <v>2</v>
      </c>
      <c r="B858" s="16">
        <v>2</v>
      </c>
      <c r="C858" s="17" t="s">
        <v>1172</v>
      </c>
      <c r="D858" s="18">
        <v>2300</v>
      </c>
      <c r="E858" s="11" t="e">
        <f>[3]!Table3235[[#This Row],[Mức giá theo Quyết định 46/2019/ QĐ-UBND]]*1.1</f>
        <v>#REF!</v>
      </c>
      <c r="F858" s="11" t="e">
        <f>[3]!Table3235[[#This Row],[Mức giá theo Quyết định 46/2019/ QĐ-UBND]]*1.3</f>
        <v>#REF!</v>
      </c>
      <c r="G858" s="19">
        <v>9200</v>
      </c>
      <c r="H858" s="20" t="e">
        <f>ROUND([3]!Table3235[[#This Row],[Mức giá theo Quyết định 46/2019/ QĐ-UBND]]*1.3,-2)</f>
        <v>#REF!</v>
      </c>
      <c r="I858" s="20" t="e">
        <f>ROUND([3]!Table3235[[#This Row],[Giá đất ở điều chỉnh, bổ sung]]*0.7,0)</f>
        <v>#REF!</v>
      </c>
      <c r="J858" s="12" t="e">
        <f>[3]!Table3235[[#This Row],[Giá đất ở điều chỉnh, bổ sung]]/[3]!Table3235[[#This Row],[Mức giá theo Quyết định 46/2019/ QĐ-UBND]]</f>
        <v>#REF!</v>
      </c>
      <c r="K858" s="21"/>
      <c r="L858" s="23" t="e">
        <f>[3]!Table3235[[#This Row],[Giá đất ở điều chỉnh, bổ sung]]/[3]!Table3235[[#This Row],[Mức giá theo Quyết định 46/2019/ QĐ-UBND]]</f>
        <v>#REF!</v>
      </c>
      <c r="M858" s="24"/>
      <c r="N858" s="314"/>
      <c r="R858" s="315"/>
    </row>
    <row r="859" spans="1:18" s="251" customFormat="1" x14ac:dyDescent="0.35">
      <c r="A859" s="16">
        <v>3</v>
      </c>
      <c r="B859" s="16">
        <v>3</v>
      </c>
      <c r="C859" s="17" t="s">
        <v>1173</v>
      </c>
      <c r="D859" s="18">
        <v>2300</v>
      </c>
      <c r="E859" s="11" t="e">
        <f>[3]!Table3235[[#This Row],[Mức giá theo Quyết định 46/2019/ QĐ-UBND]]*1.1</f>
        <v>#REF!</v>
      </c>
      <c r="F859" s="11" t="e">
        <f>[3]!Table3235[[#This Row],[Mức giá theo Quyết định 46/2019/ QĐ-UBND]]*1.3</f>
        <v>#REF!</v>
      </c>
      <c r="G859" s="19">
        <v>9200</v>
      </c>
      <c r="H859" s="20" t="e">
        <f>ROUND([3]!Table3235[[#This Row],[Mức giá theo Quyết định 46/2019/ QĐ-UBND]]*1.3,-2)</f>
        <v>#REF!</v>
      </c>
      <c r="I859" s="20" t="e">
        <f>ROUND([3]!Table3235[[#This Row],[Giá đất ở điều chỉnh, bổ sung]]*0.7,0)</f>
        <v>#REF!</v>
      </c>
      <c r="J859" s="12" t="e">
        <f>[3]!Table3235[[#This Row],[Giá đất ở điều chỉnh, bổ sung]]/[3]!Table3235[[#This Row],[Mức giá theo Quyết định 46/2019/ QĐ-UBND]]</f>
        <v>#REF!</v>
      </c>
      <c r="K859" s="21"/>
      <c r="L859" s="23" t="e">
        <f>[3]!Table3235[[#This Row],[Giá đất ở điều chỉnh, bổ sung]]/[3]!Table3235[[#This Row],[Mức giá theo Quyết định 46/2019/ QĐ-UBND]]</f>
        <v>#REF!</v>
      </c>
      <c r="M859" s="24"/>
      <c r="N859" s="314"/>
      <c r="R859" s="315"/>
    </row>
    <row r="860" spans="1:18" s="251" customFormat="1" x14ac:dyDescent="0.35">
      <c r="A860" s="16">
        <v>4</v>
      </c>
      <c r="B860" s="16">
        <v>4</v>
      </c>
      <c r="C860" s="17" t="s">
        <v>1174</v>
      </c>
      <c r="D860" s="18">
        <v>3000</v>
      </c>
      <c r="E860" s="11" t="e">
        <f>[3]!Table3235[[#This Row],[Mức giá theo Quyết định 46/2019/ QĐ-UBND]]*1.1</f>
        <v>#REF!</v>
      </c>
      <c r="F860" s="11" t="e">
        <f>[3]!Table3235[[#This Row],[Mức giá theo Quyết định 46/2019/ QĐ-UBND]]*1.3</f>
        <v>#REF!</v>
      </c>
      <c r="G860" s="19">
        <v>12000</v>
      </c>
      <c r="H860" s="20" t="e">
        <f>ROUND([3]!Table3235[[#This Row],[Mức giá theo Quyết định 46/2019/ QĐ-UBND]]*1.3,-2)</f>
        <v>#REF!</v>
      </c>
      <c r="I860" s="20" t="e">
        <f>ROUND([3]!Table3235[[#This Row],[Giá đất ở điều chỉnh, bổ sung]]*0.7,0)</f>
        <v>#REF!</v>
      </c>
      <c r="J860" s="12" t="e">
        <f>[3]!Table3235[[#This Row],[Giá đất ở điều chỉnh, bổ sung]]/[3]!Table3235[[#This Row],[Mức giá theo Quyết định 46/2019/ QĐ-UBND]]</f>
        <v>#REF!</v>
      </c>
      <c r="K860" s="21"/>
      <c r="L860" s="23" t="e">
        <f>[3]!Table3235[[#This Row],[Giá đất ở điều chỉnh, bổ sung]]/[3]!Table3235[[#This Row],[Mức giá theo Quyết định 46/2019/ QĐ-UBND]]</f>
        <v>#REF!</v>
      </c>
      <c r="M860" s="24"/>
      <c r="N860" s="314"/>
      <c r="R860" s="315"/>
    </row>
    <row r="861" spans="1:18" s="251" customFormat="1" ht="31" x14ac:dyDescent="0.35">
      <c r="A861" s="16">
        <v>5</v>
      </c>
      <c r="B861" s="16">
        <v>5</v>
      </c>
      <c r="C861" s="52" t="s">
        <v>1175</v>
      </c>
      <c r="D861" s="53"/>
      <c r="E861" s="11" t="e">
        <f>[3]!Table3235[[#This Row],[Mức giá theo Quyết định 46/2019/ QĐ-UBND]]*1.1</f>
        <v>#REF!</v>
      </c>
      <c r="F861" s="11" t="e">
        <f>[3]!Table3235[[#This Row],[Mức giá theo Quyết định 46/2019/ QĐ-UBND]]*1.3</f>
        <v>#REF!</v>
      </c>
      <c r="G861" s="19"/>
      <c r="H861" s="20"/>
      <c r="I861" s="20"/>
      <c r="J861" s="12"/>
      <c r="K861" s="21"/>
      <c r="L861" s="23"/>
      <c r="M861" s="24" t="s">
        <v>1176</v>
      </c>
      <c r="N861" s="314" t="s">
        <v>1177</v>
      </c>
      <c r="O861" s="251" t="s">
        <v>1178</v>
      </c>
      <c r="R861" s="315"/>
    </row>
    <row r="862" spans="1:18" s="251" customFormat="1" ht="31" x14ac:dyDescent="0.35">
      <c r="A862" s="16"/>
      <c r="B862" s="16">
        <v>6</v>
      </c>
      <c r="C862" s="17" t="s">
        <v>1179</v>
      </c>
      <c r="D862" s="18">
        <v>3500</v>
      </c>
      <c r="E862" s="11" t="e">
        <f>[3]!Table3235[[#This Row],[Mức giá theo Quyết định 46/2019/ QĐ-UBND]]*1.1</f>
        <v>#REF!</v>
      </c>
      <c r="F862" s="11" t="e">
        <f>[3]!Table3235[[#This Row],[Mức giá theo Quyết định 46/2019/ QĐ-UBND]]*1.3</f>
        <v>#REF!</v>
      </c>
      <c r="G862" s="19">
        <v>18000</v>
      </c>
      <c r="H862" s="20" t="e">
        <f>ROUND([3]!Table3235[[#This Row],[Mức giá theo Quyết định 46/2019/ QĐ-UBND]]*1.3,-2)</f>
        <v>#REF!</v>
      </c>
      <c r="I862" s="20" t="e">
        <f>ROUND([3]!Table3235[[#This Row],[Giá đất ở điều chỉnh, bổ sung]]*0.7,0)</f>
        <v>#REF!</v>
      </c>
      <c r="J862" s="12" t="e">
        <f>[3]!Table3235[[#This Row],[Giá đất ở điều chỉnh, bổ sung]]/[3]!Table3235[[#This Row],[Mức giá theo Quyết định 46/2019/ QĐ-UBND]]</f>
        <v>#REF!</v>
      </c>
      <c r="K862" s="21"/>
      <c r="L862" s="54" t="e">
        <f>[3]!Table3235[[#This Row],[Giá đất ở điều chỉnh, bổ sung]]/[3]!Table3235[[#This Row],[Mức giá theo Quyết định 46/2019/ QĐ-UBND]]</f>
        <v>#REF!</v>
      </c>
      <c r="M862" s="38"/>
      <c r="N862" s="317"/>
      <c r="O862" s="251" t="s">
        <v>1180</v>
      </c>
      <c r="R862" s="315"/>
    </row>
    <row r="863" spans="1:18" s="251" customFormat="1" ht="31" x14ac:dyDescent="0.35">
      <c r="A863" s="16"/>
      <c r="B863" s="16">
        <v>7</v>
      </c>
      <c r="C863" s="17" t="s">
        <v>1181</v>
      </c>
      <c r="D863" s="18"/>
      <c r="E863" s="11"/>
      <c r="F863" s="11"/>
      <c r="G863" s="19">
        <v>16000</v>
      </c>
      <c r="H863" s="20">
        <v>4200</v>
      </c>
      <c r="I863" s="20" t="e">
        <f>ROUND([3]!Table3235[[#This Row],[Giá đất ở điều chỉnh, bổ sung]]*0.7,0)</f>
        <v>#REF!</v>
      </c>
      <c r="J863" s="12" t="e">
        <f>[3]!Table3235[[#This Row],[Giá đất ở điều chỉnh, bổ sung]]/[3]!Table3235[[#This Row],[Mức giá theo Quyết định 46/2019/ QĐ-UBND]]</f>
        <v>#REF!</v>
      </c>
      <c r="K863" s="21"/>
      <c r="L863" s="54"/>
      <c r="M863" s="38" t="s">
        <v>146</v>
      </c>
      <c r="N863" s="317" t="s">
        <v>146</v>
      </c>
      <c r="R863" s="315"/>
    </row>
    <row r="864" spans="1:18" s="251" customFormat="1" ht="31" x14ac:dyDescent="0.35">
      <c r="A864" s="16">
        <v>6</v>
      </c>
      <c r="B864" s="16">
        <v>8</v>
      </c>
      <c r="C864" s="17" t="s">
        <v>1182</v>
      </c>
      <c r="D864" s="18">
        <v>3500</v>
      </c>
      <c r="E864" s="11" t="e">
        <f>[3]!Table3235[[#This Row],[Mức giá theo Quyết định 46/2019/ QĐ-UBND]]*1.1</f>
        <v>#REF!</v>
      </c>
      <c r="F864" s="11" t="e">
        <f>[3]!Table3235[[#This Row],[Mức giá theo Quyết định 46/2019/ QĐ-UBND]]*1.3</f>
        <v>#REF!</v>
      </c>
      <c r="G864" s="19">
        <v>14000</v>
      </c>
      <c r="H864" s="20" t="e">
        <f>ROUND([3]!Table3235[[#This Row],[Mức giá theo Quyết định 46/2019/ QĐ-UBND]]*1.3,-2)</f>
        <v>#REF!</v>
      </c>
      <c r="I864" s="20" t="e">
        <f>ROUND([3]!Table3235[[#This Row],[Giá đất ở điều chỉnh, bổ sung]]*0.7,0)</f>
        <v>#REF!</v>
      </c>
      <c r="J864" s="12" t="e">
        <f>[3]!Table3235[[#This Row],[Giá đất ở điều chỉnh, bổ sung]]/[3]!Table3235[[#This Row],[Mức giá theo Quyết định 46/2019/ QĐ-UBND]]</f>
        <v>#REF!</v>
      </c>
      <c r="K864" s="21"/>
      <c r="L864" s="23" t="e">
        <f>[3]!Table3235[[#This Row],[Giá đất ở điều chỉnh, bổ sung]]/[3]!Table3235[[#This Row],[Mức giá theo Quyết định 46/2019/ QĐ-UBND]]</f>
        <v>#REF!</v>
      </c>
      <c r="M864" s="24"/>
      <c r="N864" s="314"/>
      <c r="R864" s="315"/>
    </row>
    <row r="865" spans="1:18" s="251" customFormat="1" ht="56" x14ac:dyDescent="0.35">
      <c r="A865" s="16">
        <v>7</v>
      </c>
      <c r="B865" s="16">
        <v>9</v>
      </c>
      <c r="C865" s="17" t="s">
        <v>1183</v>
      </c>
      <c r="D865" s="18"/>
      <c r="E865" s="11" t="e">
        <f>[3]!Table3235[[#This Row],[Mức giá theo Quyết định 46/2019/ QĐ-UBND]]*1.1</f>
        <v>#REF!</v>
      </c>
      <c r="F865" s="11"/>
      <c r="G865" s="19"/>
      <c r="H865" s="20"/>
      <c r="I865" s="20"/>
      <c r="J865" s="12"/>
      <c r="K865" s="21"/>
      <c r="L865" s="23"/>
      <c r="M865" s="24" t="s">
        <v>5549</v>
      </c>
      <c r="N865" s="314" t="s">
        <v>1184</v>
      </c>
      <c r="R865" s="315"/>
    </row>
    <row r="866" spans="1:18" s="251" customFormat="1" x14ac:dyDescent="0.35">
      <c r="A866" s="16" t="s">
        <v>35</v>
      </c>
      <c r="B866" s="16" t="s">
        <v>522</v>
      </c>
      <c r="C866" s="17" t="s">
        <v>1185</v>
      </c>
      <c r="D866" s="18">
        <v>3500</v>
      </c>
      <c r="E866" s="11" t="e">
        <f>[3]!Table3235[[#This Row],[Mức giá theo Quyết định 46/2019/ QĐ-UBND]]*1.1</f>
        <v>#REF!</v>
      </c>
      <c r="F866" s="11" t="e">
        <f>[3]!Table3235[[#This Row],[Mức giá theo Quyết định 46/2019/ QĐ-UBND]]*1.3</f>
        <v>#REF!</v>
      </c>
      <c r="G866" s="19">
        <v>14000</v>
      </c>
      <c r="H866" s="20" t="e">
        <f>ROUND([3]!Table3235[[#This Row],[Mức giá theo Quyết định 46/2019/ QĐ-UBND]]*1.3,-2)</f>
        <v>#REF!</v>
      </c>
      <c r="I866" s="20" t="e">
        <f>ROUND([3]!Table3235[[#This Row],[Giá đất ở điều chỉnh, bổ sung]]*0.7,0)</f>
        <v>#REF!</v>
      </c>
      <c r="J866" s="12" t="e">
        <f>[3]!Table3235[[#This Row],[Giá đất ở điều chỉnh, bổ sung]]/[3]!Table3235[[#This Row],[Mức giá theo Quyết định 46/2019/ QĐ-UBND]]</f>
        <v>#REF!</v>
      </c>
      <c r="K866" s="21"/>
      <c r="L866" s="23" t="e">
        <f>[3]!Table3235[[#This Row],[Giá đất ở điều chỉnh, bổ sung]]/[3]!Table3235[[#This Row],[Mức giá theo Quyết định 46/2019/ QĐ-UBND]]</f>
        <v>#REF!</v>
      </c>
      <c r="M866" s="24"/>
      <c r="N866" s="314"/>
      <c r="R866" s="315"/>
    </row>
    <row r="867" spans="1:18" x14ac:dyDescent="0.35">
      <c r="A867" s="16" t="s">
        <v>619</v>
      </c>
      <c r="B867" s="16" t="s">
        <v>523</v>
      </c>
      <c r="C867" s="17" t="s">
        <v>1186</v>
      </c>
      <c r="D867" s="18">
        <v>3300</v>
      </c>
      <c r="E867" s="11" t="e">
        <f>[3]!Table3235[[#This Row],[Mức giá theo Quyết định 46/2019/ QĐ-UBND]]*1.1</f>
        <v>#REF!</v>
      </c>
      <c r="F867" s="11" t="e">
        <f>[3]!Table3235[[#This Row],[Mức giá theo Quyết định 46/2019/ QĐ-UBND]]*1.3</f>
        <v>#REF!</v>
      </c>
      <c r="G867" s="19">
        <v>13200</v>
      </c>
      <c r="H867" s="20" t="e">
        <f>ROUND([3]!Table3235[[#This Row],[Mức giá theo Quyết định 46/2019/ QĐ-UBND]]*1.3,-2)</f>
        <v>#REF!</v>
      </c>
      <c r="I867" s="20" t="e">
        <f>ROUND([3]!Table3235[[#This Row],[Giá đất ở điều chỉnh, bổ sung]]*0.7,0)</f>
        <v>#REF!</v>
      </c>
      <c r="J867" s="12" t="e">
        <f>[3]!Table3235[[#This Row],[Giá đất ở điều chỉnh, bổ sung]]/[3]!Table3235[[#This Row],[Mức giá theo Quyết định 46/2019/ QĐ-UBND]]</f>
        <v>#REF!</v>
      </c>
      <c r="K867" s="21"/>
      <c r="L867" s="23" t="e">
        <f>[3]!Table3235[[#This Row],[Giá đất ở điều chỉnh, bổ sung]]/[3]!Table3235[[#This Row],[Mức giá theo Quyết định 46/2019/ QĐ-UBND]]</f>
        <v>#REF!</v>
      </c>
      <c r="M867" s="24"/>
      <c r="N867" s="314"/>
    </row>
    <row r="868" spans="1:18" x14ac:dyDescent="0.35">
      <c r="A868" s="39"/>
      <c r="B868" s="39">
        <v>10</v>
      </c>
      <c r="C868" s="27" t="s">
        <v>1187</v>
      </c>
      <c r="D868" s="5"/>
      <c r="E868" s="11" t="e">
        <f>[3]!Table3235[[#This Row],[Mức giá theo Quyết định 46/2019/ QĐ-UBND]]*1.1</f>
        <v>#REF!</v>
      </c>
      <c r="F868" s="11" t="e">
        <f>[3]!Table3235[[#This Row],[Mức giá theo Quyết định 46/2019/ QĐ-UBND]]*1.3</f>
        <v>#REF!</v>
      </c>
      <c r="G868" s="40"/>
      <c r="H868" s="20"/>
      <c r="I868" s="20"/>
      <c r="J868" s="12"/>
      <c r="K868" s="21"/>
      <c r="L868" s="21"/>
      <c r="M868" s="45" t="s">
        <v>146</v>
      </c>
      <c r="N868" s="320" t="s">
        <v>146</v>
      </c>
    </row>
    <row r="869" spans="1:18" x14ac:dyDescent="0.35">
      <c r="A869" s="42"/>
      <c r="B869" s="43" t="s">
        <v>525</v>
      </c>
      <c r="C869" s="27" t="s">
        <v>153</v>
      </c>
      <c r="D869" s="28"/>
      <c r="E869" s="11"/>
      <c r="F869" s="11"/>
      <c r="G869" s="44">
        <v>11000</v>
      </c>
      <c r="H869" s="20">
        <v>3500</v>
      </c>
      <c r="I869" s="20" t="e">
        <f>ROUND([3]!Table3235[[#This Row],[Giá đất ở điều chỉnh, bổ sung]]*0.7,0)</f>
        <v>#REF!</v>
      </c>
      <c r="J869" s="12" t="e">
        <f>[3]!Table3235[[#This Row],[Giá đất ở điều chỉnh, bổ sung]]/[3]!Table3235[[#This Row],[Mức giá theo Quyết định 46/2019/ QĐ-UBND]]</f>
        <v>#REF!</v>
      </c>
      <c r="K869" s="21"/>
      <c r="L869" s="21"/>
      <c r="M869" s="45"/>
      <c r="N869" s="320" t="s">
        <v>1188</v>
      </c>
    </row>
    <row r="870" spans="1:18" x14ac:dyDescent="0.35">
      <c r="A870" s="46"/>
      <c r="B870" s="39" t="s">
        <v>526</v>
      </c>
      <c r="C870" s="27" t="s">
        <v>1189</v>
      </c>
      <c r="D870" s="28"/>
      <c r="E870" s="11"/>
      <c r="F870" s="11"/>
      <c r="G870" s="44">
        <v>10500</v>
      </c>
      <c r="H870" s="20">
        <v>3200</v>
      </c>
      <c r="I870" s="20" t="e">
        <f>ROUND([3]!Table3235[[#This Row],[Giá đất ở điều chỉnh, bổ sung]]*0.7,0)</f>
        <v>#REF!</v>
      </c>
      <c r="J870" s="12" t="e">
        <f>[3]!Table3235[[#This Row],[Giá đất ở điều chỉnh, bổ sung]]/[3]!Table3235[[#This Row],[Mức giá theo Quyết định 46/2019/ QĐ-UBND]]</f>
        <v>#REF!</v>
      </c>
      <c r="K870" s="21"/>
      <c r="L870" s="21"/>
      <c r="M870" s="45"/>
      <c r="N870" s="320" t="s">
        <v>1190</v>
      </c>
    </row>
    <row r="871" spans="1:18" x14ac:dyDescent="0.35">
      <c r="A871" s="39"/>
      <c r="B871" s="39">
        <v>11</v>
      </c>
      <c r="C871" s="27" t="s">
        <v>1191</v>
      </c>
      <c r="D871" s="5"/>
      <c r="E871" s="11" t="e">
        <f>[3]!Table3235[[#This Row],[Mức giá theo Quyết định 46/2019/ QĐ-UBND]]*1.1</f>
        <v>#REF!</v>
      </c>
      <c r="F871" s="11" t="e">
        <f>[3]!Table3235[[#This Row],[Mức giá theo Quyết định 46/2019/ QĐ-UBND]]*1.3</f>
        <v>#REF!</v>
      </c>
      <c r="G871" s="40"/>
      <c r="H871" s="20"/>
      <c r="I871" s="20"/>
      <c r="J871" s="12"/>
      <c r="K871" s="21"/>
      <c r="L871" s="21"/>
      <c r="M871" s="45" t="s">
        <v>146</v>
      </c>
      <c r="N871" s="320" t="s">
        <v>146</v>
      </c>
    </row>
    <row r="872" spans="1:18" ht="26" x14ac:dyDescent="0.35">
      <c r="A872" s="42"/>
      <c r="B872" s="43" t="s">
        <v>1192</v>
      </c>
      <c r="C872" s="27" t="s">
        <v>1193</v>
      </c>
      <c r="D872" s="28"/>
      <c r="E872" s="11"/>
      <c r="F872" s="11"/>
      <c r="G872" s="44">
        <v>11200</v>
      </c>
      <c r="H872" s="20">
        <v>3600</v>
      </c>
      <c r="I872" s="20" t="e">
        <f>ROUND([3]!Table3235[[#This Row],[Giá đất ở điều chỉnh, bổ sung]]*0.7,0)</f>
        <v>#REF!</v>
      </c>
      <c r="J872" s="12" t="e">
        <f>[3]!Table3235[[#This Row],[Giá đất ở điều chỉnh, bổ sung]]/[3]!Table3235[[#This Row],[Mức giá theo Quyết định 46/2019/ QĐ-UBND]]</f>
        <v>#REF!</v>
      </c>
      <c r="K872" s="21"/>
      <c r="L872" s="21"/>
      <c r="M872" s="45"/>
      <c r="N872" s="320" t="s">
        <v>1194</v>
      </c>
    </row>
    <row r="873" spans="1:18" x14ac:dyDescent="0.35">
      <c r="A873" s="42"/>
      <c r="B873" s="43" t="s">
        <v>1195</v>
      </c>
      <c r="C873" s="27" t="s">
        <v>886</v>
      </c>
      <c r="D873" s="28"/>
      <c r="E873" s="11"/>
      <c r="F873" s="11"/>
      <c r="G873" s="44">
        <v>9700</v>
      </c>
      <c r="H873" s="20">
        <v>2700</v>
      </c>
      <c r="I873" s="20" t="e">
        <f>ROUND([3]!Table3235[[#This Row],[Giá đất ở điều chỉnh, bổ sung]]*0.7,0)</f>
        <v>#REF!</v>
      </c>
      <c r="J873" s="12" t="e">
        <f>[3]!Table3235[[#This Row],[Giá đất ở điều chỉnh, bổ sung]]/[3]!Table3235[[#This Row],[Mức giá theo Quyết định 46/2019/ QĐ-UBND]]</f>
        <v>#REF!</v>
      </c>
      <c r="K873" s="21"/>
      <c r="L873" s="21"/>
      <c r="M873" s="45"/>
      <c r="N873" s="320" t="s">
        <v>1196</v>
      </c>
    </row>
    <row r="874" spans="1:18" x14ac:dyDescent="0.35">
      <c r="A874" s="42"/>
      <c r="B874" s="43" t="s">
        <v>1197</v>
      </c>
      <c r="C874" s="27" t="s">
        <v>984</v>
      </c>
      <c r="D874" s="28"/>
      <c r="E874" s="11"/>
      <c r="F874" s="11"/>
      <c r="G874" s="44">
        <v>9300</v>
      </c>
      <c r="H874" s="20">
        <v>2600</v>
      </c>
      <c r="I874" s="20" t="e">
        <f>ROUND([3]!Table3235[[#This Row],[Giá đất ở điều chỉnh, bổ sung]]*0.7,0)</f>
        <v>#REF!</v>
      </c>
      <c r="J874" s="12" t="e">
        <f>[3]!Table3235[[#This Row],[Giá đất ở điều chỉnh, bổ sung]]/[3]!Table3235[[#This Row],[Mức giá theo Quyết định 46/2019/ QĐ-UBND]]</f>
        <v>#REF!</v>
      </c>
      <c r="K874" s="21"/>
      <c r="L874" s="21"/>
      <c r="M874" s="45"/>
      <c r="N874" s="320" t="s">
        <v>1198</v>
      </c>
    </row>
    <row r="875" spans="1:18" x14ac:dyDescent="0.35">
      <c r="A875" s="42"/>
      <c r="B875" s="43" t="s">
        <v>1199</v>
      </c>
      <c r="C875" s="27" t="s">
        <v>654</v>
      </c>
      <c r="D875" s="28"/>
      <c r="E875" s="11"/>
      <c r="F875" s="11"/>
      <c r="G875" s="44">
        <v>8400</v>
      </c>
      <c r="H875" s="20">
        <v>2500</v>
      </c>
      <c r="I875" s="20" t="e">
        <f>ROUND([3]!Table3235[[#This Row],[Giá đất ở điều chỉnh, bổ sung]]*0.7,0)</f>
        <v>#REF!</v>
      </c>
      <c r="J875" s="12" t="e">
        <f>[3]!Table3235[[#This Row],[Giá đất ở điều chỉnh, bổ sung]]/[3]!Table3235[[#This Row],[Mức giá theo Quyết định 46/2019/ QĐ-UBND]]</f>
        <v>#REF!</v>
      </c>
      <c r="K875" s="21"/>
      <c r="L875" s="21"/>
      <c r="M875" s="45"/>
      <c r="N875" s="320" t="s">
        <v>1198</v>
      </c>
    </row>
    <row r="876" spans="1:18" x14ac:dyDescent="0.35">
      <c r="A876" s="43"/>
      <c r="B876" s="43">
        <v>12</v>
      </c>
      <c r="C876" s="27" t="s">
        <v>1200</v>
      </c>
      <c r="D876" s="5"/>
      <c r="E876" s="11" t="e">
        <f>[3]!Table3235[[#This Row],[Mức giá theo Quyết định 46/2019/ QĐ-UBND]]*1.1</f>
        <v>#REF!</v>
      </c>
      <c r="F876" s="11" t="e">
        <f>[3]!Table3235[[#This Row],[Mức giá theo Quyết định 46/2019/ QĐ-UBND]]*1.3</f>
        <v>#REF!</v>
      </c>
      <c r="G876" s="40"/>
      <c r="H876" s="20"/>
      <c r="I876" s="20"/>
      <c r="J876" s="12"/>
      <c r="K876" s="21"/>
      <c r="L876" s="21"/>
      <c r="M876" s="45" t="s">
        <v>146</v>
      </c>
      <c r="N876" s="320" t="s">
        <v>146</v>
      </c>
    </row>
    <row r="877" spans="1:18" x14ac:dyDescent="0.35">
      <c r="A877" s="42"/>
      <c r="B877" s="43" t="s">
        <v>531</v>
      </c>
      <c r="C877" s="27" t="s">
        <v>984</v>
      </c>
      <c r="D877" s="28"/>
      <c r="E877" s="11"/>
      <c r="F877" s="11"/>
      <c r="G877" s="44">
        <v>10500</v>
      </c>
      <c r="H877" s="20">
        <v>3000</v>
      </c>
      <c r="I877" s="20" t="e">
        <f>ROUND([3]!Table3235[[#This Row],[Giá đất ở điều chỉnh, bổ sung]]*0.7,0)</f>
        <v>#REF!</v>
      </c>
      <c r="J877" s="12" t="e">
        <f>[3]!Table3235[[#This Row],[Giá đất ở điều chỉnh, bổ sung]]/[3]!Table3235[[#This Row],[Mức giá theo Quyết định 46/2019/ QĐ-UBND]]</f>
        <v>#REF!</v>
      </c>
      <c r="K877" s="21"/>
      <c r="L877" s="21"/>
      <c r="M877" s="45"/>
      <c r="N877" s="320" t="s">
        <v>1201</v>
      </c>
    </row>
    <row r="878" spans="1:18" x14ac:dyDescent="0.35">
      <c r="A878" s="42"/>
      <c r="B878" s="43" t="s">
        <v>532</v>
      </c>
      <c r="C878" s="27" t="s">
        <v>1202</v>
      </c>
      <c r="D878" s="28"/>
      <c r="E878" s="11"/>
      <c r="F878" s="11"/>
      <c r="G878" s="44">
        <v>10000</v>
      </c>
      <c r="H878" s="20">
        <v>2800</v>
      </c>
      <c r="I878" s="20" t="e">
        <f>ROUND([3]!Table3235[[#This Row],[Giá đất ở điều chỉnh, bổ sung]]*0.7,0)</f>
        <v>#REF!</v>
      </c>
      <c r="J878" s="12" t="e">
        <f>[3]!Table3235[[#This Row],[Giá đất ở điều chỉnh, bổ sung]]/[3]!Table3235[[#This Row],[Mức giá theo Quyết định 46/2019/ QĐ-UBND]]</f>
        <v>#REF!</v>
      </c>
      <c r="K878" s="21"/>
      <c r="L878" s="21"/>
      <c r="M878" s="45"/>
      <c r="N878" s="320" t="s">
        <v>1203</v>
      </c>
    </row>
    <row r="879" spans="1:18" ht="31" x14ac:dyDescent="0.35">
      <c r="A879" s="43"/>
      <c r="B879" s="43">
        <v>13</v>
      </c>
      <c r="C879" s="27" t="s">
        <v>1204</v>
      </c>
      <c r="D879" s="5"/>
      <c r="E879" s="11" t="e">
        <f>[3]!Table3235[[#This Row],[Mức giá theo Quyết định 46/2019/ QĐ-UBND]]*1.1</f>
        <v>#REF!</v>
      </c>
      <c r="F879" s="11" t="e">
        <f>[3]!Table3235[[#This Row],[Mức giá theo Quyết định 46/2019/ QĐ-UBND]]*1.3</f>
        <v>#REF!</v>
      </c>
      <c r="G879" s="40"/>
      <c r="H879" s="20"/>
      <c r="I879" s="20"/>
      <c r="J879" s="12"/>
      <c r="K879" s="21"/>
      <c r="L879" s="21"/>
      <c r="M879" s="45" t="s">
        <v>146</v>
      </c>
      <c r="N879" s="320" t="s">
        <v>146</v>
      </c>
    </row>
    <row r="880" spans="1:18" ht="26" x14ac:dyDescent="0.35">
      <c r="A880" s="42"/>
      <c r="B880" s="43" t="s">
        <v>343</v>
      </c>
      <c r="C880" s="27" t="s">
        <v>1193</v>
      </c>
      <c r="D880" s="28"/>
      <c r="E880" s="11"/>
      <c r="F880" s="11"/>
      <c r="G880" s="44">
        <v>11200</v>
      </c>
      <c r="H880" s="20">
        <v>3600</v>
      </c>
      <c r="I880" s="20" t="e">
        <f>ROUND([3]!Table3235[[#This Row],[Giá đất ở điều chỉnh, bổ sung]]*0.7,0)</f>
        <v>#REF!</v>
      </c>
      <c r="J880" s="12" t="e">
        <f>[3]!Table3235[[#This Row],[Giá đất ở điều chỉnh, bổ sung]]/[3]!Table3235[[#This Row],[Mức giá theo Quyết định 46/2019/ QĐ-UBND]]</f>
        <v>#REF!</v>
      </c>
      <c r="K880" s="21"/>
      <c r="L880" s="21"/>
      <c r="M880" s="45"/>
      <c r="N880" s="320" t="s">
        <v>1194</v>
      </c>
    </row>
    <row r="881" spans="1:14" x14ac:dyDescent="0.35">
      <c r="A881" s="42"/>
      <c r="B881" s="43" t="s">
        <v>346</v>
      </c>
      <c r="C881" s="27" t="s">
        <v>886</v>
      </c>
      <c r="D881" s="28"/>
      <c r="E881" s="11"/>
      <c r="F881" s="11"/>
      <c r="G881" s="44">
        <v>9700</v>
      </c>
      <c r="H881" s="20">
        <v>2700</v>
      </c>
      <c r="I881" s="20" t="e">
        <f>ROUND([3]!Table3235[[#This Row],[Giá đất ở điều chỉnh, bổ sung]]*0.7,0)</f>
        <v>#REF!</v>
      </c>
      <c r="J881" s="12" t="e">
        <f>[3]!Table3235[[#This Row],[Giá đất ở điều chỉnh, bổ sung]]/[3]!Table3235[[#This Row],[Mức giá theo Quyết định 46/2019/ QĐ-UBND]]</f>
        <v>#REF!</v>
      </c>
      <c r="K881" s="21"/>
      <c r="L881" s="21"/>
      <c r="M881" s="45"/>
      <c r="N881" s="320" t="s">
        <v>1196</v>
      </c>
    </row>
    <row r="882" spans="1:14" x14ac:dyDescent="0.35">
      <c r="A882" s="42"/>
      <c r="B882" s="43" t="s">
        <v>348</v>
      </c>
      <c r="C882" s="27" t="s">
        <v>654</v>
      </c>
      <c r="D882" s="28"/>
      <c r="E882" s="11"/>
      <c r="F882" s="11"/>
      <c r="G882" s="44">
        <v>8500</v>
      </c>
      <c r="H882" s="20">
        <v>2500</v>
      </c>
      <c r="I882" s="20" t="e">
        <f>ROUND([3]!Table3235[[#This Row],[Giá đất ở điều chỉnh, bổ sung]]*0.7,0)</f>
        <v>#REF!</v>
      </c>
      <c r="J882" s="12" t="e">
        <f>[3]!Table3235[[#This Row],[Giá đất ở điều chỉnh, bổ sung]]/[3]!Table3235[[#This Row],[Mức giá theo Quyết định 46/2019/ QĐ-UBND]]</f>
        <v>#REF!</v>
      </c>
      <c r="K882" s="21"/>
      <c r="L882" s="21"/>
      <c r="M882" s="45"/>
      <c r="N882" s="320" t="s">
        <v>1198</v>
      </c>
    </row>
    <row r="883" spans="1:14" x14ac:dyDescent="0.35">
      <c r="A883" s="43"/>
      <c r="B883" s="43">
        <v>14</v>
      </c>
      <c r="C883" s="27" t="s">
        <v>1205</v>
      </c>
      <c r="D883" s="5"/>
      <c r="E883" s="11" t="e">
        <f>[3]!Table3235[[#This Row],[Mức giá theo Quyết định 46/2019/ QĐ-UBND]]*1.1</f>
        <v>#REF!</v>
      </c>
      <c r="F883" s="11" t="e">
        <f>[3]!Table3235[[#This Row],[Mức giá theo Quyết định 46/2019/ QĐ-UBND]]*1.3</f>
        <v>#REF!</v>
      </c>
      <c r="G883" s="40"/>
      <c r="H883" s="20"/>
      <c r="I883" s="20"/>
      <c r="J883" s="12"/>
      <c r="K883" s="21"/>
      <c r="L883" s="21"/>
      <c r="M883" s="45" t="s">
        <v>146</v>
      </c>
      <c r="N883" s="320" t="s">
        <v>146</v>
      </c>
    </row>
    <row r="884" spans="1:14" x14ac:dyDescent="0.35">
      <c r="A884" s="46"/>
      <c r="B884" s="39" t="s">
        <v>714</v>
      </c>
      <c r="C884" s="27" t="s">
        <v>153</v>
      </c>
      <c r="D884" s="28">
        <v>2625</v>
      </c>
      <c r="E884" s="11" t="e">
        <f>[3]!Table3235[[#This Row],[Mức giá theo Quyết định 46/2019/ QĐ-UBND]]*1.1</f>
        <v>#REF!</v>
      </c>
      <c r="F884" s="11" t="e">
        <f>[3]!Table3235[[#This Row],[Mức giá theo Quyết định 46/2019/ QĐ-UBND]]*1.3</f>
        <v>#REF!</v>
      </c>
      <c r="G884" s="44">
        <v>9500</v>
      </c>
      <c r="H884" s="20">
        <v>2700</v>
      </c>
      <c r="I884" s="20" t="e">
        <f>ROUND([3]!Table3235[[#This Row],[Giá đất ở điều chỉnh, bổ sung]]*0.7,0)</f>
        <v>#REF!</v>
      </c>
      <c r="J884" s="12" t="e">
        <f>[3]!Table3235[[#This Row],[Giá đất ở điều chỉnh, bổ sung]]/[3]!Table3235[[#This Row],[Mức giá theo Quyết định 46/2019/ QĐ-UBND]]</f>
        <v>#REF!</v>
      </c>
      <c r="K884" s="21"/>
      <c r="L884" s="21" t="e">
        <f>[3]!Table3235[[#This Row],[Giá đất ở điều chỉnh, bổ sung]]/[3]!Table3235[[#This Row],[Mức giá theo Quyết định 46/2019/ QĐ-UBND]]</f>
        <v>#REF!</v>
      </c>
      <c r="M884" s="45"/>
      <c r="N884" s="320" t="s">
        <v>1196</v>
      </c>
    </row>
    <row r="885" spans="1:14" x14ac:dyDescent="0.35">
      <c r="A885" s="46"/>
      <c r="B885" s="39" t="s">
        <v>716</v>
      </c>
      <c r="C885" s="27" t="s">
        <v>654</v>
      </c>
      <c r="D885" s="28">
        <v>2100</v>
      </c>
      <c r="E885" s="11" t="e">
        <f>[3]!Table3235[[#This Row],[Mức giá theo Quyết định 46/2019/ QĐ-UBND]]*1.1</f>
        <v>#REF!</v>
      </c>
      <c r="F885" s="11" t="e">
        <f>[3]!Table3235[[#This Row],[Mức giá theo Quyết định 46/2019/ QĐ-UBND]]*1.3</f>
        <v>#REF!</v>
      </c>
      <c r="G885" s="44">
        <v>8300</v>
      </c>
      <c r="H885" s="20">
        <v>2500</v>
      </c>
      <c r="I885" s="20" t="e">
        <f>ROUND([3]!Table3235[[#This Row],[Giá đất ở điều chỉnh, bổ sung]]*0.7,0)</f>
        <v>#REF!</v>
      </c>
      <c r="J885" s="12" t="e">
        <f>[3]!Table3235[[#This Row],[Giá đất ở điều chỉnh, bổ sung]]/[3]!Table3235[[#This Row],[Mức giá theo Quyết định 46/2019/ QĐ-UBND]]</f>
        <v>#REF!</v>
      </c>
      <c r="K885" s="21"/>
      <c r="L885" s="21" t="e">
        <f>[3]!Table3235[[#This Row],[Giá đất ở điều chỉnh, bổ sung]]/[3]!Table3235[[#This Row],[Mức giá theo Quyết định 46/2019/ QĐ-UBND]]</f>
        <v>#REF!</v>
      </c>
      <c r="M885" s="45"/>
      <c r="N885" s="320" t="s">
        <v>1198</v>
      </c>
    </row>
    <row r="886" spans="1:14" x14ac:dyDescent="0.35">
      <c r="A886" s="46"/>
      <c r="B886" s="39" t="s">
        <v>1206</v>
      </c>
      <c r="C886" s="27" t="s">
        <v>1207</v>
      </c>
      <c r="D886" s="28">
        <v>1980</v>
      </c>
      <c r="E886" s="11" t="e">
        <f>[3]!Table3235[[#This Row],[Mức giá theo Quyết định 46/2019/ QĐ-UBND]]*1.1</f>
        <v>#REF!</v>
      </c>
      <c r="F886" s="11" t="e">
        <f>[3]!Table3235[[#This Row],[Mức giá theo Quyết định 46/2019/ QĐ-UBND]]*1.3</f>
        <v>#REF!</v>
      </c>
      <c r="G886" s="44">
        <v>6700</v>
      </c>
      <c r="H886" s="20">
        <v>2000</v>
      </c>
      <c r="I886" s="20" t="e">
        <f>ROUND([3]!Table3235[[#This Row],[Giá đất ở điều chỉnh, bổ sung]]*0.7,0)</f>
        <v>#REF!</v>
      </c>
      <c r="J886" s="12" t="e">
        <f>[3]!Table3235[[#This Row],[Giá đất ở điều chỉnh, bổ sung]]/[3]!Table3235[[#This Row],[Mức giá theo Quyết định 46/2019/ QĐ-UBND]]</f>
        <v>#REF!</v>
      </c>
      <c r="K886" s="21"/>
      <c r="L886" s="21" t="e">
        <f>[3]!Table3235[[#This Row],[Giá đất ở điều chỉnh, bổ sung]]/[3]!Table3235[[#This Row],[Mức giá theo Quyết định 46/2019/ QĐ-UBND]]</f>
        <v>#REF!</v>
      </c>
      <c r="M886" s="45"/>
      <c r="N886" s="320" t="s">
        <v>1208</v>
      </c>
    </row>
    <row r="887" spans="1:14" ht="31" x14ac:dyDescent="0.35">
      <c r="A887" s="39"/>
      <c r="B887" s="39">
        <v>15</v>
      </c>
      <c r="C887" s="27" t="s">
        <v>1209</v>
      </c>
      <c r="D887" s="5"/>
      <c r="E887" s="11" t="e">
        <f>[3]!Table3235[[#This Row],[Mức giá theo Quyết định 46/2019/ QĐ-UBND]]*1.1</f>
        <v>#REF!</v>
      </c>
      <c r="F887" s="11" t="e">
        <f>[3]!Table3235[[#This Row],[Mức giá theo Quyết định 46/2019/ QĐ-UBND]]*1.3</f>
        <v>#REF!</v>
      </c>
      <c r="G887" s="40"/>
      <c r="H887" s="20"/>
      <c r="I887" s="20"/>
      <c r="J887" s="12"/>
      <c r="K887" s="21"/>
      <c r="L887" s="21"/>
      <c r="M887" s="45" t="s">
        <v>146</v>
      </c>
      <c r="N887" s="320" t="s">
        <v>146</v>
      </c>
    </row>
    <row r="888" spans="1:14" x14ac:dyDescent="0.35">
      <c r="A888" s="42"/>
      <c r="B888" s="43" t="s">
        <v>1210</v>
      </c>
      <c r="C888" s="27" t="s">
        <v>150</v>
      </c>
      <c r="D888" s="28">
        <v>2550</v>
      </c>
      <c r="E888" s="11" t="e">
        <f>[3]!Table3235[[#This Row],[Mức giá theo Quyết định 46/2019/ QĐ-UBND]]*1.1</f>
        <v>#REF!</v>
      </c>
      <c r="F888" s="11" t="e">
        <f>[3]!Table3235[[#This Row],[Mức giá theo Quyết định 46/2019/ QĐ-UBND]]*1.3</f>
        <v>#REF!</v>
      </c>
      <c r="G888" s="44">
        <v>10500</v>
      </c>
      <c r="H888" s="20">
        <v>2800</v>
      </c>
      <c r="I888" s="20" t="e">
        <f>ROUND([3]!Table3235[[#This Row],[Giá đất ở điều chỉnh, bổ sung]]*0.7,0)</f>
        <v>#REF!</v>
      </c>
      <c r="J888" s="12" t="e">
        <f>[3]!Table3235[[#This Row],[Giá đất ở điều chỉnh, bổ sung]]/[3]!Table3235[[#This Row],[Mức giá theo Quyết định 46/2019/ QĐ-UBND]]</f>
        <v>#REF!</v>
      </c>
      <c r="K888" s="21"/>
      <c r="L888" s="21" t="e">
        <f>[3]!Table3235[[#This Row],[Giá đất ở điều chỉnh, bổ sung]]/[3]!Table3235[[#This Row],[Mức giá theo Quyết định 46/2019/ QĐ-UBND]]</f>
        <v>#REF!</v>
      </c>
      <c r="M888" s="45"/>
      <c r="N888" s="320" t="s">
        <v>1211</v>
      </c>
    </row>
    <row r="889" spans="1:14" s="251" customFormat="1" x14ac:dyDescent="0.35">
      <c r="A889" s="42"/>
      <c r="B889" s="43" t="s">
        <v>1212</v>
      </c>
      <c r="C889" s="27" t="s">
        <v>1189</v>
      </c>
      <c r="D889" s="28">
        <v>2250</v>
      </c>
      <c r="E889" s="11" t="e">
        <f>[3]!Table3235[[#This Row],[Mức giá theo Quyết định 46/2019/ QĐ-UBND]]*1.1</f>
        <v>#REF!</v>
      </c>
      <c r="F889" s="11" t="e">
        <f>[3]!Table3235[[#This Row],[Mức giá theo Quyết định 46/2019/ QĐ-UBND]]*1.3</f>
        <v>#REF!</v>
      </c>
      <c r="G889" s="44">
        <v>8100</v>
      </c>
      <c r="H889" s="20">
        <v>2400</v>
      </c>
      <c r="I889" s="20" t="e">
        <f>ROUND([3]!Table3235[[#This Row],[Giá đất ở điều chỉnh, bổ sung]]*0.7,0)</f>
        <v>#REF!</v>
      </c>
      <c r="J889" s="12" t="e">
        <f>[3]!Table3235[[#This Row],[Giá đất ở điều chỉnh, bổ sung]]/[3]!Table3235[[#This Row],[Mức giá theo Quyết định 46/2019/ QĐ-UBND]]</f>
        <v>#REF!</v>
      </c>
      <c r="K889" s="21"/>
      <c r="L889" s="21" t="e">
        <f>[3]!Table3235[[#This Row],[Giá đất ở điều chỉnh, bổ sung]]/[3]!Table3235[[#This Row],[Mức giá theo Quyết định 46/2019/ QĐ-UBND]]</f>
        <v>#REF!</v>
      </c>
      <c r="M889" s="45"/>
      <c r="N889" s="320" t="s">
        <v>1213</v>
      </c>
    </row>
    <row r="890" spans="1:14" s="251" customFormat="1" x14ac:dyDescent="0.35">
      <c r="A890" s="16">
        <v>8</v>
      </c>
      <c r="B890" s="16">
        <v>16</v>
      </c>
      <c r="C890" s="17" t="s">
        <v>1214</v>
      </c>
      <c r="D890" s="18">
        <v>1500</v>
      </c>
      <c r="E890" s="11" t="e">
        <f>[3]!Table3235[[#This Row],[Mức giá theo Quyết định 46/2019/ QĐ-UBND]]*1.1</f>
        <v>#REF!</v>
      </c>
      <c r="F890" s="11" t="e">
        <f>[3]!Table3235[[#This Row],[Mức giá theo Quyết định 46/2019/ QĐ-UBND]]*1.3</f>
        <v>#REF!</v>
      </c>
      <c r="G890" s="19">
        <v>6000</v>
      </c>
      <c r="H890" s="20" t="e">
        <f>ROUND([3]!Table3235[[#This Row],[Mức giá theo Quyết định 46/2019/ QĐ-UBND]]*1.3,-2)</f>
        <v>#REF!</v>
      </c>
      <c r="I890" s="20" t="e">
        <f>ROUND([3]!Table3235[[#This Row],[Giá đất ở điều chỉnh, bổ sung]]*0.7,0)</f>
        <v>#REF!</v>
      </c>
      <c r="J890" s="12" t="e">
        <f>[3]!Table3235[[#This Row],[Giá đất ở điều chỉnh, bổ sung]]/[3]!Table3235[[#This Row],[Mức giá theo Quyết định 46/2019/ QĐ-UBND]]</f>
        <v>#REF!</v>
      </c>
      <c r="K890" s="21"/>
      <c r="L890" s="23" t="e">
        <f>[3]!Table3235[[#This Row],[Giá đất ở điều chỉnh, bổ sung]]/[3]!Table3235[[#This Row],[Mức giá theo Quyết định 46/2019/ QĐ-UBND]]</f>
        <v>#REF!</v>
      </c>
      <c r="M890" s="24"/>
      <c r="N890" s="314"/>
    </row>
    <row r="891" spans="1:14" s="251" customFormat="1" ht="31" x14ac:dyDescent="0.35">
      <c r="A891" s="16">
        <v>10</v>
      </c>
      <c r="B891" s="16">
        <v>17</v>
      </c>
      <c r="C891" s="17" t="s">
        <v>1215</v>
      </c>
      <c r="D891" s="18">
        <v>1999.9999999999998</v>
      </c>
      <c r="E891" s="11" t="e">
        <f>[3]!Table3235[[#This Row],[Mức giá theo Quyết định 46/2019/ QĐ-UBND]]*1.1</f>
        <v>#REF!</v>
      </c>
      <c r="F891" s="11" t="e">
        <f>[3]!Table3235[[#This Row],[Mức giá theo Quyết định 46/2019/ QĐ-UBND]]*1.3</f>
        <v>#REF!</v>
      </c>
      <c r="G891" s="19">
        <v>8000</v>
      </c>
      <c r="H891" s="20" t="e">
        <f>ROUND([3]!Table3235[[#This Row],[Mức giá theo Quyết định 46/2019/ QĐ-UBND]]*1.3,-2)</f>
        <v>#REF!</v>
      </c>
      <c r="I891" s="20" t="e">
        <f>ROUND([3]!Table3235[[#This Row],[Giá đất ở điều chỉnh, bổ sung]]*0.7,0)</f>
        <v>#REF!</v>
      </c>
      <c r="J891" s="12" t="e">
        <f>[3]!Table3235[[#This Row],[Giá đất ở điều chỉnh, bổ sung]]/[3]!Table3235[[#This Row],[Mức giá theo Quyết định 46/2019/ QĐ-UBND]]</f>
        <v>#REF!</v>
      </c>
      <c r="K891" s="21"/>
      <c r="L891" s="23" t="e">
        <f>[3]!Table3235[[#This Row],[Giá đất ở điều chỉnh, bổ sung]]/[3]!Table3235[[#This Row],[Mức giá theo Quyết định 46/2019/ QĐ-UBND]]</f>
        <v>#REF!</v>
      </c>
      <c r="M891" s="24"/>
      <c r="N891" s="314"/>
    </row>
    <row r="892" spans="1:14" s="251" customFormat="1" x14ac:dyDescent="0.35">
      <c r="A892" s="16">
        <v>11</v>
      </c>
      <c r="B892" s="16">
        <v>18</v>
      </c>
      <c r="C892" s="17" t="s">
        <v>1216</v>
      </c>
      <c r="D892" s="18">
        <v>1200</v>
      </c>
      <c r="E892" s="11" t="e">
        <f>[3]!Table3235[[#This Row],[Mức giá theo Quyết định 46/2019/ QĐ-UBND]]*1.1</f>
        <v>#REF!</v>
      </c>
      <c r="F892" s="11" t="e">
        <f>[3]!Table3235[[#This Row],[Mức giá theo Quyết định 46/2019/ QĐ-UBND]]*1.3</f>
        <v>#REF!</v>
      </c>
      <c r="G892" s="19">
        <v>4800</v>
      </c>
      <c r="H892" s="20" t="e">
        <f>ROUND([3]!Table3235[[#This Row],[Mức giá theo Quyết định 46/2019/ QĐ-UBND]]*1.3,-2)</f>
        <v>#REF!</v>
      </c>
      <c r="I892" s="20" t="e">
        <f>ROUND([3]!Table3235[[#This Row],[Giá đất ở điều chỉnh, bổ sung]]*0.7,0)</f>
        <v>#REF!</v>
      </c>
      <c r="J892" s="12" t="e">
        <f>[3]!Table3235[[#This Row],[Giá đất ở điều chỉnh, bổ sung]]/[3]!Table3235[[#This Row],[Mức giá theo Quyết định 46/2019/ QĐ-UBND]]</f>
        <v>#REF!</v>
      </c>
      <c r="K892" s="21"/>
      <c r="L892" s="23" t="e">
        <f>[3]!Table3235[[#This Row],[Giá đất ở điều chỉnh, bổ sung]]/[3]!Table3235[[#This Row],[Mức giá theo Quyết định 46/2019/ QĐ-UBND]]</f>
        <v>#REF!</v>
      </c>
      <c r="M892" s="24"/>
      <c r="N892" s="314"/>
    </row>
    <row r="893" spans="1:14" s="251" customFormat="1" x14ac:dyDescent="0.35">
      <c r="A893" s="16">
        <v>12</v>
      </c>
      <c r="B893" s="16">
        <v>19</v>
      </c>
      <c r="C893" s="17" t="s">
        <v>1217</v>
      </c>
      <c r="D893" s="18">
        <v>1100</v>
      </c>
      <c r="E893" s="11" t="e">
        <f>[3]!Table3235[[#This Row],[Mức giá theo Quyết định 46/2019/ QĐ-UBND]]*1.1</f>
        <v>#REF!</v>
      </c>
      <c r="F893" s="11" t="e">
        <f>[3]!Table3235[[#This Row],[Mức giá theo Quyết định 46/2019/ QĐ-UBND]]*1.3</f>
        <v>#REF!</v>
      </c>
      <c r="G893" s="19">
        <v>4400</v>
      </c>
      <c r="H893" s="20" t="e">
        <f>ROUND([3]!Table3235[[#This Row],[Mức giá theo Quyết định 46/2019/ QĐ-UBND]]*1.3,-2)</f>
        <v>#REF!</v>
      </c>
      <c r="I893" s="20" t="e">
        <f>ROUND([3]!Table3235[[#This Row],[Giá đất ở điều chỉnh, bổ sung]]*0.7,0)</f>
        <v>#REF!</v>
      </c>
      <c r="J893" s="12" t="e">
        <f>[3]!Table3235[[#This Row],[Giá đất ở điều chỉnh, bổ sung]]/[3]!Table3235[[#This Row],[Mức giá theo Quyết định 46/2019/ QĐ-UBND]]</f>
        <v>#REF!</v>
      </c>
      <c r="K893" s="21"/>
      <c r="L893" s="23" t="e">
        <f>[3]!Table3235[[#This Row],[Giá đất ở điều chỉnh, bổ sung]]/[3]!Table3235[[#This Row],[Mức giá theo Quyết định 46/2019/ QĐ-UBND]]</f>
        <v>#REF!</v>
      </c>
      <c r="M893" s="24"/>
      <c r="N893" s="314"/>
    </row>
    <row r="894" spans="1:14" s="251" customFormat="1" ht="31" x14ac:dyDescent="0.35">
      <c r="A894" s="16" t="s">
        <v>531</v>
      </c>
      <c r="B894" s="16" t="s">
        <v>119</v>
      </c>
      <c r="C894" s="17" t="s">
        <v>1218</v>
      </c>
      <c r="D894" s="18">
        <v>999.99999999999989</v>
      </c>
      <c r="E894" s="11" t="e">
        <f>[3]!Table3235[[#This Row],[Mức giá theo Quyết định 46/2019/ QĐ-UBND]]*1.1</f>
        <v>#REF!</v>
      </c>
      <c r="F894" s="11" t="e">
        <f>[3]!Table3235[[#This Row],[Mức giá theo Quyết định 46/2019/ QĐ-UBND]]*1.3</f>
        <v>#REF!</v>
      </c>
      <c r="G894" s="19">
        <v>4000</v>
      </c>
      <c r="H894" s="20" t="e">
        <f>ROUND([3]!Table3235[[#This Row],[Mức giá theo Quyết định 46/2019/ QĐ-UBND]]*1.3,-2)</f>
        <v>#REF!</v>
      </c>
      <c r="I894" s="20" t="e">
        <f>ROUND([3]!Table3235[[#This Row],[Giá đất ở điều chỉnh, bổ sung]]*0.7,0)</f>
        <v>#REF!</v>
      </c>
      <c r="J894" s="12" t="e">
        <f>[3]!Table3235[[#This Row],[Giá đất ở điều chỉnh, bổ sung]]/[3]!Table3235[[#This Row],[Mức giá theo Quyết định 46/2019/ QĐ-UBND]]</f>
        <v>#REF!</v>
      </c>
      <c r="K894" s="21"/>
      <c r="L894" s="23" t="e">
        <f>[3]!Table3235[[#This Row],[Giá đất ở điều chỉnh, bổ sung]]/[3]!Table3235[[#This Row],[Mức giá theo Quyết định 46/2019/ QĐ-UBND]]</f>
        <v>#REF!</v>
      </c>
      <c r="M894" s="24"/>
      <c r="N894" s="314"/>
    </row>
    <row r="895" spans="1:14" s="251" customFormat="1" ht="56" x14ac:dyDescent="0.35">
      <c r="A895" s="16">
        <v>13</v>
      </c>
      <c r="B895" s="16">
        <v>20</v>
      </c>
      <c r="C895" s="17" t="s">
        <v>1219</v>
      </c>
      <c r="D895" s="18"/>
      <c r="E895" s="11" t="e">
        <f>[3]!Table3235[[#This Row],[Mức giá theo Quyết định 46/2019/ QĐ-UBND]]*1.1</f>
        <v>#REF!</v>
      </c>
      <c r="F895" s="11"/>
      <c r="G895" s="19"/>
      <c r="H895" s="20"/>
      <c r="I895" s="20"/>
      <c r="J895" s="12"/>
      <c r="K895" s="21"/>
      <c r="L895" s="23"/>
      <c r="M895" s="24" t="s">
        <v>6395</v>
      </c>
      <c r="N895" s="314" t="s">
        <v>6395</v>
      </c>
    </row>
    <row r="896" spans="1:14" s="251" customFormat="1" ht="28" x14ac:dyDescent="0.35">
      <c r="A896" s="16" t="s">
        <v>343</v>
      </c>
      <c r="B896" s="16" t="s">
        <v>109</v>
      </c>
      <c r="C896" s="52" t="s">
        <v>1220</v>
      </c>
      <c r="D896" s="53">
        <v>1300</v>
      </c>
      <c r="E896" s="11" t="e">
        <f>[3]!Table3235[[#This Row],[Mức giá theo Quyết định 46/2019/ QĐ-UBND]]*1.1</f>
        <v>#REF!</v>
      </c>
      <c r="F896" s="11" t="e">
        <f>[3]!Table3235[[#This Row],[Mức giá theo Quyết định 46/2019/ QĐ-UBND]]*1.3</f>
        <v>#REF!</v>
      </c>
      <c r="G896" s="19">
        <v>5200</v>
      </c>
      <c r="H896" s="20" t="e">
        <f>ROUND([3]!Table3235[[#This Row],[Mức giá theo Quyết định 46/2019/ QĐ-UBND]]*1.3,-2)</f>
        <v>#REF!</v>
      </c>
      <c r="I896" s="20" t="e">
        <f>ROUND([3]!Table3235[[#This Row],[Giá đất ở điều chỉnh, bổ sung]]*0.7,0)</f>
        <v>#REF!</v>
      </c>
      <c r="J896" s="12" t="e">
        <f>[3]!Table3235[[#This Row],[Giá đất ở điều chỉnh, bổ sung]]/[3]!Table3235[[#This Row],[Mức giá theo Quyết định 46/2019/ QĐ-UBND]]</f>
        <v>#REF!</v>
      </c>
      <c r="K896" s="21"/>
      <c r="L896" s="23" t="e">
        <f>[3]!Table3235[[#This Row],[Giá đất ở điều chỉnh, bổ sung]]/[3]!Table3235[[#This Row],[Mức giá theo Quyết định 46/2019/ QĐ-UBND]]</f>
        <v>#REF!</v>
      </c>
      <c r="M896" s="24" t="s">
        <v>1221</v>
      </c>
      <c r="N896" s="314" t="s">
        <v>1222</v>
      </c>
    </row>
    <row r="897" spans="1:16" s="251" customFormat="1" x14ac:dyDescent="0.35">
      <c r="A897" s="16" t="s">
        <v>346</v>
      </c>
      <c r="B897" s="16" t="s">
        <v>111</v>
      </c>
      <c r="C897" s="52" t="s">
        <v>1223</v>
      </c>
      <c r="D897" s="53">
        <v>1100</v>
      </c>
      <c r="E897" s="11" t="e">
        <f>[3]!Table3235[[#This Row],[Mức giá theo Quyết định 46/2019/ QĐ-UBND]]*1.1</f>
        <v>#REF!</v>
      </c>
      <c r="F897" s="11" t="e">
        <f>[3]!Table3235[[#This Row],[Mức giá theo Quyết định 46/2019/ QĐ-UBND]]*1.3</f>
        <v>#REF!</v>
      </c>
      <c r="G897" s="19">
        <v>4400</v>
      </c>
      <c r="H897" s="20" t="e">
        <f>ROUND([3]!Table3235[[#This Row],[Mức giá theo Quyết định 46/2019/ QĐ-UBND]]*1.3,-2)</f>
        <v>#REF!</v>
      </c>
      <c r="I897" s="20" t="e">
        <f>ROUND([3]!Table3235[[#This Row],[Giá đất ở điều chỉnh, bổ sung]]*0.7,0)</f>
        <v>#REF!</v>
      </c>
      <c r="J897" s="12" t="e">
        <f>[3]!Table3235[[#This Row],[Giá đất ở điều chỉnh, bổ sung]]/[3]!Table3235[[#This Row],[Mức giá theo Quyết định 46/2019/ QĐ-UBND]]</f>
        <v>#REF!</v>
      </c>
      <c r="K897" s="21"/>
      <c r="L897" s="23" t="e">
        <f>[3]!Table3235[[#This Row],[Giá đất ở điều chỉnh, bổ sung]]/[3]!Table3235[[#This Row],[Mức giá theo Quyết định 46/2019/ QĐ-UBND]]</f>
        <v>#REF!</v>
      </c>
      <c r="M897" s="24"/>
      <c r="N897" s="314"/>
    </row>
    <row r="898" spans="1:16" s="251" customFormat="1" ht="28" x14ac:dyDescent="0.35">
      <c r="A898" s="16" t="s">
        <v>348</v>
      </c>
      <c r="B898" s="16" t="s">
        <v>363</v>
      </c>
      <c r="C898" s="52" t="s">
        <v>5382</v>
      </c>
      <c r="D898" s="53">
        <v>1100</v>
      </c>
      <c r="E898" s="11" t="e">
        <f>[3]!Table3235[[#This Row],[Mức giá theo Quyết định 46/2019/ QĐ-UBND]]*1.1</f>
        <v>#REF!</v>
      </c>
      <c r="F898" s="11" t="e">
        <f>[3]!Table3235[[#This Row],[Mức giá theo Quyết định 46/2019/ QĐ-UBND]]*1.3</f>
        <v>#REF!</v>
      </c>
      <c r="G898" s="19">
        <v>4400</v>
      </c>
      <c r="H898" s="20" t="e">
        <f>ROUND([3]!Table3235[[#This Row],[Mức giá theo Quyết định 46/2019/ QĐ-UBND]]*1.3,-2)</f>
        <v>#REF!</v>
      </c>
      <c r="I898" s="20" t="e">
        <f>ROUND([3]!Table3235[[#This Row],[Giá đất ở điều chỉnh, bổ sung]]*0.7,0)</f>
        <v>#REF!</v>
      </c>
      <c r="J898" s="12" t="e">
        <f>[3]!Table3235[[#This Row],[Giá đất ở điều chỉnh, bổ sung]]/[3]!Table3235[[#This Row],[Mức giá theo Quyết định 46/2019/ QĐ-UBND]]</f>
        <v>#REF!</v>
      </c>
      <c r="K898" s="21"/>
      <c r="L898" s="23" t="e">
        <f>[3]!Table3235[[#This Row],[Giá đất ở điều chỉnh, bổ sung]]/[3]!Table3235[[#This Row],[Mức giá theo Quyết định 46/2019/ QĐ-UBND]]</f>
        <v>#REF!</v>
      </c>
      <c r="M898" s="24" t="s">
        <v>1224</v>
      </c>
      <c r="N898" s="314" t="s">
        <v>1225</v>
      </c>
    </row>
    <row r="899" spans="1:16" s="251" customFormat="1" ht="31" x14ac:dyDescent="0.35">
      <c r="A899" s="16">
        <v>14</v>
      </c>
      <c r="B899" s="16">
        <v>21</v>
      </c>
      <c r="C899" s="17" t="s">
        <v>1226</v>
      </c>
      <c r="D899" s="18">
        <v>1300</v>
      </c>
      <c r="E899" s="11" t="e">
        <f>[3]!Table3235[[#This Row],[Mức giá theo Quyết định 46/2019/ QĐ-UBND]]*1.1</f>
        <v>#REF!</v>
      </c>
      <c r="F899" s="11" t="e">
        <f>[3]!Table3235[[#This Row],[Mức giá theo Quyết định 46/2019/ QĐ-UBND]]*1.3</f>
        <v>#REF!</v>
      </c>
      <c r="G899" s="19">
        <v>5200</v>
      </c>
      <c r="H899" s="20" t="e">
        <f>ROUND([3]!Table3235[[#This Row],[Mức giá theo Quyết định 46/2019/ QĐ-UBND]]*1.3,-2)</f>
        <v>#REF!</v>
      </c>
      <c r="I899" s="20" t="e">
        <f>ROUND([3]!Table3235[[#This Row],[Giá đất ở điều chỉnh, bổ sung]]*0.7,0)</f>
        <v>#REF!</v>
      </c>
      <c r="J899" s="12" t="e">
        <f>[3]!Table3235[[#This Row],[Giá đất ở điều chỉnh, bổ sung]]/[3]!Table3235[[#This Row],[Mức giá theo Quyết định 46/2019/ QĐ-UBND]]</f>
        <v>#REF!</v>
      </c>
      <c r="K899" s="21"/>
      <c r="L899" s="23" t="e">
        <f>[3]!Table3235[[#This Row],[Giá đất ở điều chỉnh, bổ sung]]/[3]!Table3235[[#This Row],[Mức giá theo Quyết định 46/2019/ QĐ-UBND]]</f>
        <v>#REF!</v>
      </c>
      <c r="M899" s="24"/>
      <c r="N899" s="314"/>
    </row>
    <row r="900" spans="1:16" s="251" customFormat="1" ht="31" x14ac:dyDescent="0.35">
      <c r="A900" s="16">
        <v>15</v>
      </c>
      <c r="B900" s="16">
        <v>22</v>
      </c>
      <c r="C900" s="17" t="s">
        <v>5427</v>
      </c>
      <c r="D900" s="18">
        <v>1100</v>
      </c>
      <c r="E900" s="11" t="e">
        <f>[3]!Table3235[[#This Row],[Mức giá theo Quyết định 46/2019/ QĐ-UBND]]*1.1</f>
        <v>#REF!</v>
      </c>
      <c r="F900" s="11" t="e">
        <f>[3]!Table3235[[#This Row],[Mức giá theo Quyết định 46/2019/ QĐ-UBND]]*1.3</f>
        <v>#REF!</v>
      </c>
      <c r="G900" s="19">
        <v>4400</v>
      </c>
      <c r="H900" s="20" t="e">
        <f>ROUND([3]!Table3235[[#This Row],[Mức giá theo Quyết định 46/2019/ QĐ-UBND]]*1.3,-2)</f>
        <v>#REF!</v>
      </c>
      <c r="I900" s="20" t="e">
        <f>ROUND([3]!Table3235[[#This Row],[Giá đất ở điều chỉnh, bổ sung]]*0.7,0)</f>
        <v>#REF!</v>
      </c>
      <c r="J900" s="12" t="e">
        <f>[3]!Table3235[[#This Row],[Giá đất ở điều chỉnh, bổ sung]]/[3]!Table3235[[#This Row],[Mức giá theo Quyết định 46/2019/ QĐ-UBND]]</f>
        <v>#REF!</v>
      </c>
      <c r="K900" s="21"/>
      <c r="L900" s="23" t="e">
        <f>[3]!Table3235[[#This Row],[Giá đất ở điều chỉnh, bổ sung]]/[3]!Table3235[[#This Row],[Mức giá theo Quyết định 46/2019/ QĐ-UBND]]</f>
        <v>#REF!</v>
      </c>
      <c r="M900" s="24" t="s">
        <v>1227</v>
      </c>
      <c r="N900" s="314" t="s">
        <v>1228</v>
      </c>
      <c r="O900" s="251" t="s">
        <v>1229</v>
      </c>
    </row>
    <row r="901" spans="1:16" s="251" customFormat="1" x14ac:dyDescent="0.35">
      <c r="A901" s="16">
        <v>16</v>
      </c>
      <c r="B901" s="16">
        <v>23</v>
      </c>
      <c r="C901" s="17" t="s">
        <v>1230</v>
      </c>
      <c r="D901" s="18"/>
      <c r="E901" s="11" t="e">
        <f>[3]!Table3235[[#This Row],[Mức giá theo Quyết định 46/2019/ QĐ-UBND]]*1.1</f>
        <v>#REF!</v>
      </c>
      <c r="F901" s="11"/>
      <c r="G901" s="19"/>
      <c r="H901" s="20"/>
      <c r="I901" s="20"/>
      <c r="J901" s="12"/>
      <c r="K901" s="21"/>
      <c r="L901" s="23"/>
      <c r="M901" s="24" t="s">
        <v>1231</v>
      </c>
      <c r="N901" s="314" t="s">
        <v>1232</v>
      </c>
      <c r="O901" s="251" t="s">
        <v>1229</v>
      </c>
      <c r="P901" s="251" t="s">
        <v>1233</v>
      </c>
    </row>
    <row r="902" spans="1:16" s="251" customFormat="1" ht="56" x14ac:dyDescent="0.35">
      <c r="A902" s="16" t="s">
        <v>731</v>
      </c>
      <c r="B902" s="16" t="s">
        <v>126</v>
      </c>
      <c r="C902" s="52" t="s">
        <v>1234</v>
      </c>
      <c r="D902" s="53">
        <v>1300</v>
      </c>
      <c r="E902" s="11" t="e">
        <f>[3]!Table3235[[#This Row],[Mức giá theo Quyết định 46/2019/ QĐ-UBND]]*1.1</f>
        <v>#REF!</v>
      </c>
      <c r="F902" s="11" t="e">
        <f>[3]!Table3235[[#This Row],[Mức giá theo Quyết định 46/2019/ QĐ-UBND]]*1.3</f>
        <v>#REF!</v>
      </c>
      <c r="G902" s="19">
        <v>5200</v>
      </c>
      <c r="H902" s="20" t="e">
        <f>ROUND([3]!Table3235[[#This Row],[Mức giá theo Quyết định 46/2019/ QĐ-UBND]]*1.3,-2)</f>
        <v>#REF!</v>
      </c>
      <c r="I902" s="20" t="e">
        <f>ROUND([3]!Table3235[[#This Row],[Giá đất ở điều chỉnh, bổ sung]]*0.7,0)</f>
        <v>#REF!</v>
      </c>
      <c r="J902" s="12" t="e">
        <f>[3]!Table3235[[#This Row],[Giá đất ở điều chỉnh, bổ sung]]/[3]!Table3235[[#This Row],[Mức giá theo Quyết định 46/2019/ QĐ-UBND]]</f>
        <v>#REF!</v>
      </c>
      <c r="K902" s="21"/>
      <c r="L902" s="23" t="e">
        <f>[3]!Table3235[[#This Row],[Giá đất ở điều chỉnh, bổ sung]]/[3]!Table3235[[#This Row],[Mức giá theo Quyết định 46/2019/ QĐ-UBND]]</f>
        <v>#REF!</v>
      </c>
      <c r="M902" s="24" t="s">
        <v>5548</v>
      </c>
      <c r="N902" s="314" t="s">
        <v>5544</v>
      </c>
      <c r="O902" s="251" t="s">
        <v>1229</v>
      </c>
      <c r="P902" s="251" t="s">
        <v>1233</v>
      </c>
    </row>
    <row r="903" spans="1:16" s="251" customFormat="1" ht="56" x14ac:dyDescent="0.35">
      <c r="A903" s="16" t="s">
        <v>733</v>
      </c>
      <c r="B903" s="16" t="s">
        <v>127</v>
      </c>
      <c r="C903" s="52" t="s">
        <v>5545</v>
      </c>
      <c r="D903" s="53">
        <v>999.99999999999989</v>
      </c>
      <c r="E903" s="11" t="e">
        <f>[3]!Table3235[[#This Row],[Mức giá theo Quyết định 46/2019/ QĐ-UBND]]*1.1</f>
        <v>#REF!</v>
      </c>
      <c r="F903" s="11" t="e">
        <f>[3]!Table3235[[#This Row],[Mức giá theo Quyết định 46/2019/ QĐ-UBND]]*1.3</f>
        <v>#REF!</v>
      </c>
      <c r="G903" s="19">
        <v>4000</v>
      </c>
      <c r="H903" s="20" t="e">
        <f>ROUND([3]!Table3235[[#This Row],[Mức giá theo Quyết định 46/2019/ QĐ-UBND]]*1.3,-2)</f>
        <v>#REF!</v>
      </c>
      <c r="I903" s="20" t="e">
        <f>ROUND([3]!Table3235[[#This Row],[Giá đất ở điều chỉnh, bổ sung]]*0.7,0)</f>
        <v>#REF!</v>
      </c>
      <c r="J903" s="12" t="e">
        <f>[3]!Table3235[[#This Row],[Giá đất ở điều chỉnh, bổ sung]]/[3]!Table3235[[#This Row],[Mức giá theo Quyết định 46/2019/ QĐ-UBND]]</f>
        <v>#REF!</v>
      </c>
      <c r="K903" s="21"/>
      <c r="L903" s="23" t="e">
        <f>[3]!Table3235[[#This Row],[Giá đất ở điều chỉnh, bổ sung]]/[3]!Table3235[[#This Row],[Mức giá theo Quyết định 46/2019/ QĐ-UBND]]</f>
        <v>#REF!</v>
      </c>
      <c r="M903" s="24" t="s">
        <v>5546</v>
      </c>
      <c r="N903" s="314" t="s">
        <v>5547</v>
      </c>
    </row>
    <row r="904" spans="1:16" s="251" customFormat="1" x14ac:dyDescent="0.35">
      <c r="A904" s="16">
        <v>17</v>
      </c>
      <c r="B904" s="16">
        <v>24</v>
      </c>
      <c r="C904" s="17" t="s">
        <v>1235</v>
      </c>
      <c r="D904" s="18"/>
      <c r="E904" s="11" t="e">
        <f>[3]!Table3235[[#This Row],[Mức giá theo Quyết định 46/2019/ QĐ-UBND]]*1.1</f>
        <v>#REF!</v>
      </c>
      <c r="F904" s="11"/>
      <c r="G904" s="19"/>
      <c r="H904" s="20"/>
      <c r="I904" s="20"/>
      <c r="J904" s="12"/>
      <c r="K904" s="21"/>
      <c r="L904" s="23"/>
      <c r="M904" s="24" t="s">
        <v>1236</v>
      </c>
      <c r="N904" s="314" t="s">
        <v>1237</v>
      </c>
    </row>
    <row r="905" spans="1:16" s="251" customFormat="1" x14ac:dyDescent="0.35">
      <c r="A905" s="16" t="s">
        <v>108</v>
      </c>
      <c r="B905" s="16" t="s">
        <v>132</v>
      </c>
      <c r="C905" s="17" t="s">
        <v>1238</v>
      </c>
      <c r="D905" s="18">
        <v>1500</v>
      </c>
      <c r="E905" s="11" t="e">
        <f>[3]!Table3235[[#This Row],[Mức giá theo Quyết định 46/2019/ QĐ-UBND]]*1.1</f>
        <v>#REF!</v>
      </c>
      <c r="F905" s="11" t="e">
        <f>[3]!Table3235[[#This Row],[Mức giá theo Quyết định 46/2019/ QĐ-UBND]]*1.3</f>
        <v>#REF!</v>
      </c>
      <c r="G905" s="19">
        <v>6000</v>
      </c>
      <c r="H905" s="20" t="e">
        <f>ROUND([3]!Table3235[[#This Row],[Mức giá theo Quyết định 46/2019/ QĐ-UBND]]*1.3,-2)</f>
        <v>#REF!</v>
      </c>
      <c r="I905" s="20" t="e">
        <f>ROUND([3]!Table3235[[#This Row],[Giá đất ở điều chỉnh, bổ sung]]*0.7,0)</f>
        <v>#REF!</v>
      </c>
      <c r="J905" s="12" t="e">
        <f>[3]!Table3235[[#This Row],[Giá đất ở điều chỉnh, bổ sung]]/[3]!Table3235[[#This Row],[Mức giá theo Quyết định 46/2019/ QĐ-UBND]]</f>
        <v>#REF!</v>
      </c>
      <c r="K905" s="21"/>
      <c r="L905" s="23" t="e">
        <f>[3]!Table3235[[#This Row],[Giá đất ở điều chỉnh, bổ sung]]/[3]!Table3235[[#This Row],[Mức giá theo Quyết định 46/2019/ QĐ-UBND]]</f>
        <v>#REF!</v>
      </c>
      <c r="M905" s="24"/>
      <c r="N905" s="314"/>
    </row>
    <row r="906" spans="1:16" s="251" customFormat="1" ht="31" x14ac:dyDescent="0.35">
      <c r="A906" s="16" t="s">
        <v>110</v>
      </c>
      <c r="B906" s="16" t="s">
        <v>134</v>
      </c>
      <c r="C906" s="17" t="s">
        <v>1239</v>
      </c>
      <c r="D906" s="18">
        <v>1200</v>
      </c>
      <c r="E906" s="11" t="e">
        <f>[3]!Table3235[[#This Row],[Mức giá theo Quyết định 46/2019/ QĐ-UBND]]*1.1</f>
        <v>#REF!</v>
      </c>
      <c r="F906" s="11" t="e">
        <f>[3]!Table3235[[#This Row],[Mức giá theo Quyết định 46/2019/ QĐ-UBND]]*1.3</f>
        <v>#REF!</v>
      </c>
      <c r="G906" s="19">
        <v>4800</v>
      </c>
      <c r="H906" s="20" t="e">
        <f>ROUND([3]!Table3235[[#This Row],[Mức giá theo Quyết định 46/2019/ QĐ-UBND]]*1.3,-2)</f>
        <v>#REF!</v>
      </c>
      <c r="I906" s="20" t="e">
        <f>ROUND([3]!Table3235[[#This Row],[Giá đất ở điều chỉnh, bổ sung]]*0.7,0)</f>
        <v>#REF!</v>
      </c>
      <c r="J906" s="12" t="e">
        <f>[3]!Table3235[[#This Row],[Giá đất ở điều chỉnh, bổ sung]]/[3]!Table3235[[#This Row],[Mức giá theo Quyết định 46/2019/ QĐ-UBND]]</f>
        <v>#REF!</v>
      </c>
      <c r="K906" s="21"/>
      <c r="L906" s="23" t="e">
        <f>[3]!Table3235[[#This Row],[Giá đất ở điều chỉnh, bổ sung]]/[3]!Table3235[[#This Row],[Mức giá theo Quyết định 46/2019/ QĐ-UBND]]</f>
        <v>#REF!</v>
      </c>
      <c r="M906" s="24"/>
      <c r="N906" s="314"/>
      <c r="O906" s="251" t="s">
        <v>1240</v>
      </c>
    </row>
    <row r="907" spans="1:16" s="251" customFormat="1" ht="98" x14ac:dyDescent="0.35">
      <c r="A907" s="16">
        <v>18</v>
      </c>
      <c r="B907" s="16">
        <v>25</v>
      </c>
      <c r="C907" s="52" t="s">
        <v>1241</v>
      </c>
      <c r="D907" s="53">
        <v>1100</v>
      </c>
      <c r="E907" s="11" t="e">
        <f>[3]!Table3235[[#This Row],[Mức giá theo Quyết định 46/2019/ QĐ-UBND]]*1.1</f>
        <v>#REF!</v>
      </c>
      <c r="F907" s="11" t="e">
        <f>[3]!Table3235[[#This Row],[Mức giá theo Quyết định 46/2019/ QĐ-UBND]]*1.3</f>
        <v>#REF!</v>
      </c>
      <c r="G907" s="19">
        <v>4400</v>
      </c>
      <c r="H907" s="20" t="e">
        <f>ROUND([3]!Table3235[[#This Row],[Mức giá theo Quyết định 46/2019/ QĐ-UBND]]*1.35,-2)</f>
        <v>#REF!</v>
      </c>
      <c r="I907" s="20" t="e">
        <f>ROUND([3]!Table3235[[#This Row],[Giá đất ở điều chỉnh, bổ sung]]*0.7,0)</f>
        <v>#REF!</v>
      </c>
      <c r="J907" s="12" t="e">
        <f>[3]!Table3235[[#This Row],[Giá đất ở điều chỉnh, bổ sung]]/[3]!Table3235[[#This Row],[Mức giá theo Quyết định 46/2019/ QĐ-UBND]]</f>
        <v>#REF!</v>
      </c>
      <c r="K907" s="31" t="s">
        <v>91</v>
      </c>
      <c r="L907" s="32" t="e">
        <f>[3]!Table3235[[#This Row],[Giá đất ở điều chỉnh, bổ sung]]/[3]!Table3235[[#This Row],[Mức giá theo Quyết định 46/2019/ QĐ-UBND]]</f>
        <v>#REF!</v>
      </c>
      <c r="M907" s="24" t="s">
        <v>5428</v>
      </c>
      <c r="N907" s="314" t="s">
        <v>1242</v>
      </c>
    </row>
    <row r="908" spans="1:16" s="251" customFormat="1" ht="31" x14ac:dyDescent="0.35">
      <c r="A908" s="33">
        <v>19</v>
      </c>
      <c r="B908" s="16">
        <v>26</v>
      </c>
      <c r="C908" s="17" t="s">
        <v>6396</v>
      </c>
      <c r="D908" s="47">
        <v>1300</v>
      </c>
      <c r="E908" s="35"/>
      <c r="F908" s="11" t="e">
        <f>[3]!Table3235[[#This Row],[Mức giá theo Quyết định 46/2019/ QĐ-UBND]]*1.3</f>
        <v>#REF!</v>
      </c>
      <c r="G908" s="36"/>
      <c r="H908" s="20" t="e">
        <f>ROUND([3]!Table3235[[#This Row],[Mức giá theo Quyết định 46/2019/ QĐ-UBND]]*1.3,-2)</f>
        <v>#REF!</v>
      </c>
      <c r="I908" s="20" t="e">
        <f>ROUND([3]!Table3235[[#This Row],[Giá đất ở điều chỉnh, bổ sung]]*0.7,0)</f>
        <v>#REF!</v>
      </c>
      <c r="J908" s="12" t="e">
        <f>[3]!Table3235[[#This Row],[Giá đất ở điều chỉnh, bổ sung]]/[3]!Table3235[[#This Row],[Mức giá theo Quyết định 46/2019/ QĐ-UBND]]</f>
        <v>#REF!</v>
      </c>
      <c r="K908" s="37"/>
      <c r="L908" s="23" t="e">
        <f>[3]!Table3235[[#This Row],[Giá đất ở điều chỉnh, bổ sung]]/[3]!Table3235[[#This Row],[Mức giá theo Quyết định 46/2019/ QĐ-UBND]]</f>
        <v>#REF!</v>
      </c>
      <c r="M908" s="38"/>
      <c r="N908" s="317"/>
    </row>
    <row r="909" spans="1:16" s="251" customFormat="1" x14ac:dyDescent="0.35">
      <c r="A909" s="16">
        <v>22</v>
      </c>
      <c r="B909" s="16">
        <v>27</v>
      </c>
      <c r="C909" s="17" t="s">
        <v>1243</v>
      </c>
      <c r="D909" s="18"/>
      <c r="E909" s="11" t="e">
        <f>[3]!Table3235[[#This Row],[Mức giá theo Quyết định 46/2019/ QĐ-UBND]]*1.1</f>
        <v>#REF!</v>
      </c>
      <c r="F909" s="11"/>
      <c r="G909" s="19"/>
      <c r="H909" s="20"/>
      <c r="I909" s="20"/>
      <c r="J909" s="12"/>
      <c r="K909" s="21"/>
      <c r="L909" s="23"/>
      <c r="M909" s="24"/>
      <c r="N909" s="314"/>
      <c r="O909" s="251" t="s">
        <v>1244</v>
      </c>
    </row>
    <row r="910" spans="1:16" s="251" customFormat="1" ht="42" x14ac:dyDescent="0.35">
      <c r="A910" s="16" t="s">
        <v>120</v>
      </c>
      <c r="B910" s="16" t="s">
        <v>156</v>
      </c>
      <c r="C910" s="52" t="s">
        <v>1245</v>
      </c>
      <c r="D910" s="53">
        <v>1300</v>
      </c>
      <c r="E910" s="11" t="e">
        <f>[3]!Table3235[[#This Row],[Mức giá theo Quyết định 46/2019/ QĐ-UBND]]*1.1</f>
        <v>#REF!</v>
      </c>
      <c r="F910" s="11" t="e">
        <f>[3]!Table3235[[#This Row],[Mức giá theo Quyết định 46/2019/ QĐ-UBND]]*1.3</f>
        <v>#REF!</v>
      </c>
      <c r="G910" s="19">
        <v>5200</v>
      </c>
      <c r="H910" s="20" t="e">
        <f>ROUND([3]!Table3235[[#This Row],[Mức giá theo Quyết định 46/2019/ QĐ-UBND]]*1.3,-2)</f>
        <v>#REF!</v>
      </c>
      <c r="I910" s="20" t="e">
        <f>ROUND([3]!Table3235[[#This Row],[Giá đất ở điều chỉnh, bổ sung]]*0.7,0)</f>
        <v>#REF!</v>
      </c>
      <c r="J910" s="12" t="e">
        <f>[3]!Table3235[[#This Row],[Giá đất ở điều chỉnh, bổ sung]]/[3]!Table3235[[#This Row],[Mức giá theo Quyết định 46/2019/ QĐ-UBND]]</f>
        <v>#REF!</v>
      </c>
      <c r="K910" s="21"/>
      <c r="L910" s="23" t="e">
        <f>[3]!Table3235[[#This Row],[Giá đất ở điều chỉnh, bổ sung]]/[3]!Table3235[[#This Row],[Mức giá theo Quyết định 46/2019/ QĐ-UBND]]</f>
        <v>#REF!</v>
      </c>
      <c r="M910" s="24" t="s">
        <v>1246</v>
      </c>
      <c r="N910" s="314" t="s">
        <v>1247</v>
      </c>
      <c r="O910" s="251" t="s">
        <v>1244</v>
      </c>
    </row>
    <row r="911" spans="1:16" s="251" customFormat="1" ht="84" x14ac:dyDescent="0.35">
      <c r="A911" s="16" t="s">
        <v>123</v>
      </c>
      <c r="B911" s="16" t="s">
        <v>158</v>
      </c>
      <c r="C911" s="52" t="s">
        <v>1248</v>
      </c>
      <c r="D911" s="53">
        <v>999.99999999999989</v>
      </c>
      <c r="E911" s="11" t="e">
        <f>[3]!Table3235[[#This Row],[Mức giá theo Quyết định 46/2019/ QĐ-UBND]]*1.1</f>
        <v>#REF!</v>
      </c>
      <c r="F911" s="11" t="e">
        <f>[3]!Table3235[[#This Row],[Mức giá theo Quyết định 46/2019/ QĐ-UBND]]*1.3</f>
        <v>#REF!</v>
      </c>
      <c r="G911" s="19">
        <v>4000</v>
      </c>
      <c r="H911" s="20" t="e">
        <f>ROUND([3]!Table3235[[#This Row],[Mức giá theo Quyết định 46/2019/ QĐ-UBND]]*1.3,-2)</f>
        <v>#REF!</v>
      </c>
      <c r="I911" s="20" t="e">
        <f>ROUND([3]!Table3235[[#This Row],[Giá đất ở điều chỉnh, bổ sung]]*0.7,0)</f>
        <v>#REF!</v>
      </c>
      <c r="J911" s="12" t="e">
        <f>[3]!Table3235[[#This Row],[Giá đất ở điều chỉnh, bổ sung]]/[3]!Table3235[[#This Row],[Mức giá theo Quyết định 46/2019/ QĐ-UBND]]</f>
        <v>#REF!</v>
      </c>
      <c r="K911" s="21"/>
      <c r="L911" s="23" t="e">
        <f>[3]!Table3235[[#This Row],[Giá đất ở điều chỉnh, bổ sung]]/[3]!Table3235[[#This Row],[Mức giá theo Quyết định 46/2019/ QĐ-UBND]]</f>
        <v>#REF!</v>
      </c>
      <c r="M911" s="24" t="s">
        <v>1249</v>
      </c>
      <c r="N911" s="314" t="s">
        <v>1250</v>
      </c>
    </row>
    <row r="912" spans="1:16" s="251" customFormat="1" ht="31" x14ac:dyDescent="0.35">
      <c r="A912" s="16">
        <v>23</v>
      </c>
      <c r="B912" s="16">
        <v>28</v>
      </c>
      <c r="C912" s="17" t="s">
        <v>1251</v>
      </c>
      <c r="D912" s="18">
        <v>999.99999999999989</v>
      </c>
      <c r="E912" s="11" t="e">
        <f>[3]!Table3235[[#This Row],[Mức giá theo Quyết định 46/2019/ QĐ-UBND]]*1.1</f>
        <v>#REF!</v>
      </c>
      <c r="F912" s="11" t="e">
        <f>[3]!Table3235[[#This Row],[Mức giá theo Quyết định 46/2019/ QĐ-UBND]]*1.3</f>
        <v>#REF!</v>
      </c>
      <c r="G912" s="19">
        <v>4000</v>
      </c>
      <c r="H912" s="20" t="e">
        <f>ROUND([3]!Table3235[[#This Row],[Mức giá theo Quyết định 46/2019/ QĐ-UBND]]*1.3,-2)</f>
        <v>#REF!</v>
      </c>
      <c r="I912" s="20" t="e">
        <f>ROUND([3]!Table3235[[#This Row],[Giá đất ở điều chỉnh, bổ sung]]*0.7,0)</f>
        <v>#REF!</v>
      </c>
      <c r="J912" s="12" t="e">
        <f>[3]!Table3235[[#This Row],[Giá đất ở điều chỉnh, bổ sung]]/[3]!Table3235[[#This Row],[Mức giá theo Quyết định 46/2019/ QĐ-UBND]]</f>
        <v>#REF!</v>
      </c>
      <c r="K912" s="21"/>
      <c r="L912" s="23" t="e">
        <f>[3]!Table3235[[#This Row],[Giá đất ở điều chỉnh, bổ sung]]/[3]!Table3235[[#This Row],[Mức giá theo Quyết định 46/2019/ QĐ-UBND]]</f>
        <v>#REF!</v>
      </c>
      <c r="M912" s="24"/>
      <c r="N912" s="314"/>
    </row>
    <row r="913" spans="1:18" s="251" customFormat="1" ht="31" x14ac:dyDescent="0.35">
      <c r="A913" s="16">
        <v>24</v>
      </c>
      <c r="B913" s="16">
        <v>29</v>
      </c>
      <c r="C913" s="17" t="s">
        <v>1252</v>
      </c>
      <c r="D913" s="18">
        <v>1700</v>
      </c>
      <c r="E913" s="11" t="e">
        <f>[3]!Table3235[[#This Row],[Mức giá theo Quyết định 46/2019/ QĐ-UBND]]*1.1</f>
        <v>#REF!</v>
      </c>
      <c r="F913" s="11" t="e">
        <f>[3]!Table3235[[#This Row],[Mức giá theo Quyết định 46/2019/ QĐ-UBND]]*1.3</f>
        <v>#REF!</v>
      </c>
      <c r="G913" s="19">
        <v>6800</v>
      </c>
      <c r="H913" s="20" t="e">
        <f>ROUND([3]!Table3235[[#This Row],[Mức giá theo Quyết định 46/2019/ QĐ-UBND]]*1.3,-2)</f>
        <v>#REF!</v>
      </c>
      <c r="I913" s="20" t="e">
        <f>ROUND([3]!Table3235[[#This Row],[Giá đất ở điều chỉnh, bổ sung]]*0.7,0)</f>
        <v>#REF!</v>
      </c>
      <c r="J913" s="12" t="e">
        <f>[3]!Table3235[[#This Row],[Giá đất ở điều chỉnh, bổ sung]]/[3]!Table3235[[#This Row],[Mức giá theo Quyết định 46/2019/ QĐ-UBND]]</f>
        <v>#REF!</v>
      </c>
      <c r="K913" s="21"/>
      <c r="L913" s="23" t="e">
        <f>[3]!Table3235[[#This Row],[Giá đất ở điều chỉnh, bổ sung]]/[3]!Table3235[[#This Row],[Mức giá theo Quyết định 46/2019/ QĐ-UBND]]</f>
        <v>#REF!</v>
      </c>
      <c r="M913" s="24"/>
      <c r="N913" s="314"/>
    </row>
    <row r="914" spans="1:18" s="251" customFormat="1" ht="31" x14ac:dyDescent="0.35">
      <c r="A914" s="16">
        <v>25</v>
      </c>
      <c r="B914" s="16">
        <v>30</v>
      </c>
      <c r="C914" s="17" t="s">
        <v>1253</v>
      </c>
      <c r="D914" s="18">
        <v>1300</v>
      </c>
      <c r="E914" s="11" t="e">
        <f>[3]!Table3235[[#This Row],[Mức giá theo Quyết định 46/2019/ QĐ-UBND]]*1.1</f>
        <v>#REF!</v>
      </c>
      <c r="F914" s="11" t="e">
        <f>[3]!Table3235[[#This Row],[Mức giá theo Quyết định 46/2019/ QĐ-UBND]]*1.3</f>
        <v>#REF!</v>
      </c>
      <c r="G914" s="19">
        <v>5200</v>
      </c>
      <c r="H914" s="20" t="e">
        <f>ROUND([3]!Table3235[[#This Row],[Mức giá theo Quyết định 46/2019/ QĐ-UBND]]*1.3,-2)</f>
        <v>#REF!</v>
      </c>
      <c r="I914" s="20" t="e">
        <f>ROUND([3]!Table3235[[#This Row],[Giá đất ở điều chỉnh, bổ sung]]*0.7,0)</f>
        <v>#REF!</v>
      </c>
      <c r="J914" s="12" t="e">
        <f>[3]!Table3235[[#This Row],[Giá đất ở điều chỉnh, bổ sung]]/[3]!Table3235[[#This Row],[Mức giá theo Quyết định 46/2019/ QĐ-UBND]]</f>
        <v>#REF!</v>
      </c>
      <c r="K914" s="21"/>
      <c r="L914" s="23" t="e">
        <f>[3]!Table3235[[#This Row],[Giá đất ở điều chỉnh, bổ sung]]/[3]!Table3235[[#This Row],[Mức giá theo Quyết định 46/2019/ QĐ-UBND]]</f>
        <v>#REF!</v>
      </c>
      <c r="M914" s="24"/>
      <c r="N914" s="314"/>
    </row>
    <row r="915" spans="1:18" s="315" customFormat="1" ht="42" x14ac:dyDescent="0.35">
      <c r="A915" s="16">
        <v>26</v>
      </c>
      <c r="B915" s="16">
        <v>31</v>
      </c>
      <c r="C915" s="17" t="s">
        <v>1254</v>
      </c>
      <c r="D915" s="18">
        <v>1500</v>
      </c>
      <c r="E915" s="11" t="e">
        <f>[3]!Table3235[[#This Row],[Mức giá theo Quyết định 46/2019/ QĐ-UBND]]*1.1</f>
        <v>#REF!</v>
      </c>
      <c r="F915" s="11" t="e">
        <f>[3]!Table3235[[#This Row],[Mức giá theo Quyết định 46/2019/ QĐ-UBND]]*1.3</f>
        <v>#REF!</v>
      </c>
      <c r="G915" s="19">
        <v>6000</v>
      </c>
      <c r="H915" s="20" t="e">
        <f>ROUND([3]!Table3235[[#This Row],[Mức giá theo Quyết định 46/2019/ QĐ-UBND]]*1.3,-2)</f>
        <v>#REF!</v>
      </c>
      <c r="I915" s="20" t="e">
        <f>ROUND([3]!Table3235[[#This Row],[Giá đất ở điều chỉnh, bổ sung]]*0.7,0)</f>
        <v>#REF!</v>
      </c>
      <c r="J915" s="12" t="e">
        <f>[3]!Table3235[[#This Row],[Giá đất ở điều chỉnh, bổ sung]]/[3]!Table3235[[#This Row],[Mức giá theo Quyết định 46/2019/ QĐ-UBND]]</f>
        <v>#REF!</v>
      </c>
      <c r="K915" s="21"/>
      <c r="L915" s="23" t="e">
        <f>[3]!Table3235[[#This Row],[Giá đất ở điều chỉnh, bổ sung]]/[3]!Table3235[[#This Row],[Mức giá theo Quyết định 46/2019/ QĐ-UBND]]</f>
        <v>#REF!</v>
      </c>
      <c r="M915" s="24" t="s">
        <v>1255</v>
      </c>
      <c r="N915" s="314" t="s">
        <v>1256</v>
      </c>
      <c r="R915" s="251"/>
    </row>
    <row r="916" spans="1:18" s="251" customFormat="1" ht="45" x14ac:dyDescent="0.35">
      <c r="A916" s="8" t="s">
        <v>1257</v>
      </c>
      <c r="B916" s="8" t="s">
        <v>1257</v>
      </c>
      <c r="C916" s="9" t="s">
        <v>1258</v>
      </c>
      <c r="D916" s="10"/>
      <c r="E916" s="11" t="e">
        <f>[3]!Table3235[[#This Row],[Mức giá theo Quyết định 46/2019/ QĐ-UBND]]*1.1</f>
        <v>#REF!</v>
      </c>
      <c r="F916" s="11"/>
      <c r="G916" s="19"/>
      <c r="H916" s="20"/>
      <c r="I916" s="20"/>
      <c r="J916" s="12"/>
      <c r="K916" s="21"/>
      <c r="L916" s="23"/>
      <c r="M916" s="26"/>
      <c r="N916" s="316"/>
    </row>
    <row r="917" spans="1:18" s="251" customFormat="1" ht="31" x14ac:dyDescent="0.35">
      <c r="A917" s="16">
        <v>1</v>
      </c>
      <c r="B917" s="16">
        <v>1</v>
      </c>
      <c r="C917" s="17" t="s">
        <v>1259</v>
      </c>
      <c r="D917" s="18">
        <v>4200</v>
      </c>
      <c r="E917" s="11" t="e">
        <f>[3]!Table3235[[#This Row],[Mức giá theo Quyết định 46/2019/ QĐ-UBND]]*1.1</f>
        <v>#REF!</v>
      </c>
      <c r="F917" s="11" t="e">
        <f>[3]!Table3235[[#This Row],[Mức giá theo Quyết định 46/2019/ QĐ-UBND]]*1.3</f>
        <v>#REF!</v>
      </c>
      <c r="G917" s="19">
        <v>16800</v>
      </c>
      <c r="H917" s="20" t="e">
        <f>ROUND([3]!Table3235[[#This Row],[Mức giá theo Quyết định 46/2019/ QĐ-UBND]]*1.3,-2)</f>
        <v>#REF!</v>
      </c>
      <c r="I917" s="20" t="e">
        <f>ROUND([3]!Table3235[[#This Row],[Giá đất ở điều chỉnh, bổ sung]]*0.7,0)</f>
        <v>#REF!</v>
      </c>
      <c r="J917" s="12" t="e">
        <f>[3]!Table3235[[#This Row],[Giá đất ở điều chỉnh, bổ sung]]/[3]!Table3235[[#This Row],[Mức giá theo Quyết định 46/2019/ QĐ-UBND]]</f>
        <v>#REF!</v>
      </c>
      <c r="K917" s="21"/>
      <c r="L917" s="23" t="e">
        <f>[3]!Table3235[[#This Row],[Giá đất ở điều chỉnh, bổ sung]]/[3]!Table3235[[#This Row],[Mức giá theo Quyết định 46/2019/ QĐ-UBND]]</f>
        <v>#REF!</v>
      </c>
      <c r="M917" s="24" t="s">
        <v>5541</v>
      </c>
      <c r="N917" s="314" t="s">
        <v>5538</v>
      </c>
    </row>
    <row r="918" spans="1:18" s="251" customFormat="1" ht="31" x14ac:dyDescent="0.35">
      <c r="A918" s="16">
        <v>2</v>
      </c>
      <c r="B918" s="16">
        <v>2</v>
      </c>
      <c r="C918" s="17" t="s">
        <v>1260</v>
      </c>
      <c r="D918" s="18">
        <v>3000</v>
      </c>
      <c r="E918" s="11" t="e">
        <f>[3]!Table3235[[#This Row],[Mức giá theo Quyết định 46/2019/ QĐ-UBND]]*1.1</f>
        <v>#REF!</v>
      </c>
      <c r="F918" s="11" t="e">
        <f>[3]!Table3235[[#This Row],[Mức giá theo Quyết định 46/2019/ QĐ-UBND]]*1.3</f>
        <v>#REF!</v>
      </c>
      <c r="G918" s="19">
        <v>12000</v>
      </c>
      <c r="H918" s="20" t="e">
        <f>ROUND([3]!Table3235[[#This Row],[Mức giá theo Quyết định 46/2019/ QĐ-UBND]]*1.3,-2)</f>
        <v>#REF!</v>
      </c>
      <c r="I918" s="20" t="e">
        <f>ROUND([3]!Table3235[[#This Row],[Giá đất ở điều chỉnh, bổ sung]]*0.7,0)</f>
        <v>#REF!</v>
      </c>
      <c r="J918" s="12" t="e">
        <f>[3]!Table3235[[#This Row],[Giá đất ở điều chỉnh, bổ sung]]/[3]!Table3235[[#This Row],[Mức giá theo Quyết định 46/2019/ QĐ-UBND]]</f>
        <v>#REF!</v>
      </c>
      <c r="K918" s="21"/>
      <c r="L918" s="23" t="e">
        <f>[3]!Table3235[[#This Row],[Giá đất ở điều chỉnh, bổ sung]]/[3]!Table3235[[#This Row],[Mức giá theo Quyết định 46/2019/ QĐ-UBND]]</f>
        <v>#REF!</v>
      </c>
      <c r="M918" s="24" t="s">
        <v>5540</v>
      </c>
      <c r="N918" s="314" t="s">
        <v>5539</v>
      </c>
    </row>
    <row r="919" spans="1:18" s="251" customFormat="1" ht="31" x14ac:dyDescent="0.35">
      <c r="A919" s="16">
        <v>3</v>
      </c>
      <c r="B919" s="16">
        <v>3</v>
      </c>
      <c r="C919" s="17" t="s">
        <v>1261</v>
      </c>
      <c r="D919" s="18">
        <v>2300</v>
      </c>
      <c r="E919" s="11" t="e">
        <f>[3]!Table3235[[#This Row],[Mức giá theo Quyết định 46/2019/ QĐ-UBND]]*1.1</f>
        <v>#REF!</v>
      </c>
      <c r="F919" s="11" t="e">
        <f>[3]!Table3235[[#This Row],[Mức giá theo Quyết định 46/2019/ QĐ-UBND]]*1.3</f>
        <v>#REF!</v>
      </c>
      <c r="G919" s="19">
        <v>9200</v>
      </c>
      <c r="H919" s="20" t="e">
        <f>ROUND([3]!Table3235[[#This Row],[Mức giá theo Quyết định 46/2019/ QĐ-UBND]]*1.3,-2)</f>
        <v>#REF!</v>
      </c>
      <c r="I919" s="20" t="e">
        <f>ROUND([3]!Table3235[[#This Row],[Giá đất ở điều chỉnh, bổ sung]]*0.7,0)</f>
        <v>#REF!</v>
      </c>
      <c r="J919" s="12" t="e">
        <f>[3]!Table3235[[#This Row],[Giá đất ở điều chỉnh, bổ sung]]/[3]!Table3235[[#This Row],[Mức giá theo Quyết định 46/2019/ QĐ-UBND]]</f>
        <v>#REF!</v>
      </c>
      <c r="K919" s="21"/>
      <c r="L919" s="23" t="e">
        <f>[3]!Table3235[[#This Row],[Giá đất ở điều chỉnh, bổ sung]]/[3]!Table3235[[#This Row],[Mức giá theo Quyết định 46/2019/ QĐ-UBND]]</f>
        <v>#REF!</v>
      </c>
      <c r="M919" s="24"/>
      <c r="N919" s="314"/>
    </row>
    <row r="920" spans="1:18" s="251" customFormat="1" ht="31" x14ac:dyDescent="0.35">
      <c r="A920" s="16">
        <v>4</v>
      </c>
      <c r="B920" s="16">
        <v>4</v>
      </c>
      <c r="C920" s="17" t="s">
        <v>1262</v>
      </c>
      <c r="D920" s="18">
        <v>1999.9999999999998</v>
      </c>
      <c r="E920" s="11" t="e">
        <f>[3]!Table3235[[#This Row],[Mức giá theo Quyết định 46/2019/ QĐ-UBND]]*1.1</f>
        <v>#REF!</v>
      </c>
      <c r="F920" s="11" t="e">
        <f>[3]!Table3235[[#This Row],[Mức giá theo Quyết định 46/2019/ QĐ-UBND]]*1.3</f>
        <v>#REF!</v>
      </c>
      <c r="G920" s="19">
        <v>8000</v>
      </c>
      <c r="H920" s="20" t="e">
        <f>ROUND([3]!Table3235[[#This Row],[Mức giá theo Quyết định 46/2019/ QĐ-UBND]]*1.3,-2)</f>
        <v>#REF!</v>
      </c>
      <c r="I920" s="20" t="e">
        <f>ROUND([3]!Table3235[[#This Row],[Giá đất ở điều chỉnh, bổ sung]]*0.7,0)</f>
        <v>#REF!</v>
      </c>
      <c r="J920" s="12" t="e">
        <f>[3]!Table3235[[#This Row],[Giá đất ở điều chỉnh, bổ sung]]/[3]!Table3235[[#This Row],[Mức giá theo Quyết định 46/2019/ QĐ-UBND]]</f>
        <v>#REF!</v>
      </c>
      <c r="K920" s="21"/>
      <c r="L920" s="23" t="e">
        <f>[3]!Table3235[[#This Row],[Giá đất ở điều chỉnh, bổ sung]]/[3]!Table3235[[#This Row],[Mức giá theo Quyết định 46/2019/ QĐ-UBND]]</f>
        <v>#REF!</v>
      </c>
      <c r="M920" s="24"/>
      <c r="N920" s="314"/>
    </row>
    <row r="921" spans="1:18" s="251" customFormat="1" ht="31" x14ac:dyDescent="0.35">
      <c r="A921" s="16">
        <v>5</v>
      </c>
      <c r="B921" s="16">
        <v>5</v>
      </c>
      <c r="C921" s="17" t="s">
        <v>1263</v>
      </c>
      <c r="D921" s="18">
        <v>1700</v>
      </c>
      <c r="E921" s="11" t="e">
        <f>[3]!Table3235[[#This Row],[Mức giá theo Quyết định 46/2019/ QĐ-UBND]]*1.1</f>
        <v>#REF!</v>
      </c>
      <c r="F921" s="11" t="e">
        <f>[3]!Table3235[[#This Row],[Mức giá theo Quyết định 46/2019/ QĐ-UBND]]*1.3</f>
        <v>#REF!</v>
      </c>
      <c r="G921" s="19">
        <v>6800</v>
      </c>
      <c r="H921" s="20" t="e">
        <f>ROUND([3]!Table3235[[#This Row],[Mức giá theo Quyết định 46/2019/ QĐ-UBND]]*1.3,-2)</f>
        <v>#REF!</v>
      </c>
      <c r="I921" s="20" t="e">
        <f>ROUND([3]!Table3235[[#This Row],[Giá đất ở điều chỉnh, bổ sung]]*0.7,0)</f>
        <v>#REF!</v>
      </c>
      <c r="J921" s="12" t="e">
        <f>[3]!Table3235[[#This Row],[Giá đất ở điều chỉnh, bổ sung]]/[3]!Table3235[[#This Row],[Mức giá theo Quyết định 46/2019/ QĐ-UBND]]</f>
        <v>#REF!</v>
      </c>
      <c r="K921" s="21"/>
      <c r="L921" s="23" t="e">
        <f>[3]!Table3235[[#This Row],[Giá đất ở điều chỉnh, bổ sung]]/[3]!Table3235[[#This Row],[Mức giá theo Quyết định 46/2019/ QĐ-UBND]]</f>
        <v>#REF!</v>
      </c>
      <c r="M921" s="24"/>
      <c r="N921" s="314"/>
    </row>
    <row r="922" spans="1:18" s="251" customFormat="1" x14ac:dyDescent="0.35">
      <c r="A922" s="16"/>
      <c r="B922" s="16"/>
      <c r="C922" s="9" t="s">
        <v>16</v>
      </c>
      <c r="D922" s="10"/>
      <c r="E922" s="11" t="e">
        <f>[3]!Table3235[[#This Row],[Mức giá theo Quyết định 46/2019/ QĐ-UBND]]*1.1</f>
        <v>#REF!</v>
      </c>
      <c r="F922" s="11"/>
      <c r="G922" s="19"/>
      <c r="H922" s="20"/>
      <c r="I922" s="20"/>
      <c r="J922" s="12"/>
      <c r="K922" s="21"/>
      <c r="L922" s="23"/>
      <c r="M922" s="24"/>
      <c r="N922" s="314"/>
    </row>
    <row r="923" spans="1:18" s="251" customFormat="1" ht="31" x14ac:dyDescent="0.35">
      <c r="A923" s="16">
        <v>1</v>
      </c>
      <c r="B923" s="16">
        <v>1</v>
      </c>
      <c r="C923" s="17" t="s">
        <v>1264</v>
      </c>
      <c r="D923" s="18"/>
      <c r="E923" s="11" t="e">
        <f>[3]!Table3235[[#This Row],[Mức giá theo Quyết định 46/2019/ QĐ-UBND]]*1.1</f>
        <v>#REF!</v>
      </c>
      <c r="F923" s="11"/>
      <c r="G923" s="19"/>
      <c r="H923" s="20"/>
      <c r="I923" s="20"/>
      <c r="J923" s="12"/>
      <c r="K923" s="21"/>
      <c r="L923" s="23"/>
      <c r="M923" s="24" t="s">
        <v>5529</v>
      </c>
      <c r="N923" s="314" t="s">
        <v>5529</v>
      </c>
    </row>
    <row r="924" spans="1:18" s="251" customFormat="1" x14ac:dyDescent="0.35">
      <c r="A924" s="16" t="s">
        <v>67</v>
      </c>
      <c r="B924" s="16" t="s">
        <v>67</v>
      </c>
      <c r="C924" s="17" t="s">
        <v>1265</v>
      </c>
      <c r="D924" s="18">
        <v>1100</v>
      </c>
      <c r="E924" s="11" t="e">
        <f>[3]!Table3235[[#This Row],[Mức giá theo Quyết định 46/2019/ QĐ-UBND]]*1.1</f>
        <v>#REF!</v>
      </c>
      <c r="F924" s="11" t="e">
        <f>[3]!Table3235[[#This Row],[Mức giá theo Quyết định 46/2019/ QĐ-UBND]]*1.3</f>
        <v>#REF!</v>
      </c>
      <c r="G924" s="19">
        <v>4400</v>
      </c>
      <c r="H924" s="20" t="e">
        <f>ROUND([3]!Table3235[[#This Row],[Mức giá theo Quyết định 46/2019/ QĐ-UBND]]*1.3,-2)</f>
        <v>#REF!</v>
      </c>
      <c r="I924" s="20" t="e">
        <f>ROUND([3]!Table3235[[#This Row],[Giá đất ở điều chỉnh, bổ sung]]*0.7,0)</f>
        <v>#REF!</v>
      </c>
      <c r="J924" s="12" t="e">
        <f>[3]!Table3235[[#This Row],[Giá đất ở điều chỉnh, bổ sung]]/[3]!Table3235[[#This Row],[Mức giá theo Quyết định 46/2019/ QĐ-UBND]]</f>
        <v>#REF!</v>
      </c>
      <c r="K924" s="21"/>
      <c r="L924" s="23" t="e">
        <f>[3]!Table3235[[#This Row],[Giá đất ở điều chỉnh, bổ sung]]/[3]!Table3235[[#This Row],[Mức giá theo Quyết định 46/2019/ QĐ-UBND]]</f>
        <v>#REF!</v>
      </c>
      <c r="M924" s="24"/>
      <c r="N924" s="314"/>
    </row>
    <row r="925" spans="1:18" s="251" customFormat="1" x14ac:dyDescent="0.35">
      <c r="A925" s="16" t="s">
        <v>69</v>
      </c>
      <c r="B925" s="16" t="s">
        <v>69</v>
      </c>
      <c r="C925" s="17" t="s">
        <v>1266</v>
      </c>
      <c r="D925" s="18">
        <v>999.99999999999989</v>
      </c>
      <c r="E925" s="11" t="e">
        <f>[3]!Table3235[[#This Row],[Mức giá theo Quyết định 46/2019/ QĐ-UBND]]*1.1</f>
        <v>#REF!</v>
      </c>
      <c r="F925" s="11" t="e">
        <f>[3]!Table3235[[#This Row],[Mức giá theo Quyết định 46/2019/ QĐ-UBND]]*1.3</f>
        <v>#REF!</v>
      </c>
      <c r="G925" s="19">
        <v>4000</v>
      </c>
      <c r="H925" s="20" t="e">
        <f>ROUND([3]!Table3235[[#This Row],[Mức giá theo Quyết định 46/2019/ QĐ-UBND]]*1.3,-2)</f>
        <v>#REF!</v>
      </c>
      <c r="I925" s="20" t="e">
        <f>ROUND([3]!Table3235[[#This Row],[Giá đất ở điều chỉnh, bổ sung]]*0.7,0)</f>
        <v>#REF!</v>
      </c>
      <c r="J925" s="12" t="e">
        <f>[3]!Table3235[[#This Row],[Giá đất ở điều chỉnh, bổ sung]]/[3]!Table3235[[#This Row],[Mức giá theo Quyết định 46/2019/ QĐ-UBND]]</f>
        <v>#REF!</v>
      </c>
      <c r="K925" s="21"/>
      <c r="L925" s="23" t="e">
        <f>[3]!Table3235[[#This Row],[Giá đất ở điều chỉnh, bổ sung]]/[3]!Table3235[[#This Row],[Mức giá theo Quyết định 46/2019/ QĐ-UBND]]</f>
        <v>#REF!</v>
      </c>
      <c r="M925" s="24"/>
      <c r="N925" s="314"/>
    </row>
    <row r="926" spans="1:18" s="251" customFormat="1" x14ac:dyDescent="0.35">
      <c r="A926" s="16">
        <v>2</v>
      </c>
      <c r="B926" s="16">
        <v>2</v>
      </c>
      <c r="C926" s="17" t="s">
        <v>1267</v>
      </c>
      <c r="D926" s="18">
        <v>800</v>
      </c>
      <c r="E926" s="11" t="e">
        <f>[3]!Table3235[[#This Row],[Mức giá theo Quyết định 46/2019/ QĐ-UBND]]*1.1</f>
        <v>#REF!</v>
      </c>
      <c r="F926" s="11" t="e">
        <f>[3]!Table3235[[#This Row],[Mức giá theo Quyết định 46/2019/ QĐ-UBND]]*1.3</f>
        <v>#REF!</v>
      </c>
      <c r="G926" s="19">
        <v>3200</v>
      </c>
      <c r="H926" s="20">
        <v>1050</v>
      </c>
      <c r="I926" s="20" t="e">
        <f>ROUND([3]!Table3235[[#This Row],[Giá đất ở điều chỉnh, bổ sung]]*0.7,0)</f>
        <v>#REF!</v>
      </c>
      <c r="J926" s="12" t="e">
        <f>[3]!Table3235[[#This Row],[Giá đất ở điều chỉnh, bổ sung]]/[3]!Table3235[[#This Row],[Mức giá theo Quyết định 46/2019/ QĐ-UBND]]</f>
        <v>#REF!</v>
      </c>
      <c r="K926" s="21"/>
      <c r="L926" s="23" t="e">
        <f>[3]!Table3235[[#This Row],[Giá đất ở điều chỉnh, bổ sung]]/[3]!Table3235[[#This Row],[Mức giá theo Quyết định 46/2019/ QĐ-UBND]]</f>
        <v>#REF!</v>
      </c>
      <c r="M926" s="24"/>
      <c r="N926" s="314"/>
    </row>
    <row r="927" spans="1:18" s="251" customFormat="1" x14ac:dyDescent="0.35">
      <c r="A927" s="16"/>
      <c r="B927" s="16">
        <v>3</v>
      </c>
      <c r="C927" s="52" t="s">
        <v>1268</v>
      </c>
      <c r="D927" s="53"/>
      <c r="E927" s="11"/>
      <c r="F927" s="11"/>
      <c r="G927" s="19">
        <v>9000</v>
      </c>
      <c r="H927" s="20">
        <v>1400</v>
      </c>
      <c r="I927" s="20" t="e">
        <f>ROUND([3]!Table3235[[#This Row],[Giá đất ở điều chỉnh, bổ sung]]*0.7,0)</f>
        <v>#REF!</v>
      </c>
      <c r="J927" s="12" t="e">
        <f>[3]!Table3235[[#This Row],[Giá đất ở điều chỉnh, bổ sung]]/[3]!Table3235[[#This Row],[Mức giá theo Quyết định 46/2019/ QĐ-UBND]]</f>
        <v>#REF!</v>
      </c>
      <c r="K927" s="21"/>
      <c r="L927" s="54"/>
      <c r="M927" s="38" t="s">
        <v>1269</v>
      </c>
      <c r="N927" s="317" t="s">
        <v>1270</v>
      </c>
    </row>
    <row r="928" spans="1:18" s="251" customFormat="1" ht="28" x14ac:dyDescent="0.35">
      <c r="A928" s="16"/>
      <c r="B928" s="16">
        <v>4</v>
      </c>
      <c r="C928" s="52" t="s">
        <v>1271</v>
      </c>
      <c r="D928" s="53"/>
      <c r="E928" s="11"/>
      <c r="F928" s="11"/>
      <c r="G928" s="19">
        <v>9000</v>
      </c>
      <c r="H928" s="20">
        <v>2700</v>
      </c>
      <c r="I928" s="20" t="e">
        <f>ROUND([3]!Table3235[[#This Row],[Giá đất ở điều chỉnh, bổ sung]]*0.7,0)</f>
        <v>#REF!</v>
      </c>
      <c r="J928" s="12" t="e">
        <f>[3]!Table3235[[#This Row],[Giá đất ở điều chỉnh, bổ sung]]/[3]!Table3235[[#This Row],[Mức giá theo Quyết định 46/2019/ QĐ-UBND]]</f>
        <v>#REF!</v>
      </c>
      <c r="K928" s="21"/>
      <c r="L928" s="54"/>
      <c r="M928" s="38" t="s">
        <v>1272</v>
      </c>
      <c r="N928" s="317" t="s">
        <v>1273</v>
      </c>
    </row>
    <row r="929" spans="1:18" s="251" customFormat="1" x14ac:dyDescent="0.35">
      <c r="A929" s="16">
        <v>3</v>
      </c>
      <c r="B929" s="16">
        <v>5</v>
      </c>
      <c r="C929" s="17" t="s">
        <v>1274</v>
      </c>
      <c r="D929" s="18">
        <v>1300</v>
      </c>
      <c r="E929" s="11" t="e">
        <f>[3]!Table3235[[#This Row],[Mức giá theo Quyết định 46/2019/ QĐ-UBND]]*1.1</f>
        <v>#REF!</v>
      </c>
      <c r="F929" s="11" t="e">
        <f>[3]!Table3235[[#This Row],[Mức giá theo Quyết định 46/2019/ QĐ-UBND]]*1.3</f>
        <v>#REF!</v>
      </c>
      <c r="G929" s="19">
        <v>5200</v>
      </c>
      <c r="H929" s="20" t="e">
        <f>ROUND([3]!Table3235[[#This Row],[Mức giá theo Quyết định 46/2019/ QĐ-UBND]]*1.3,-2)</f>
        <v>#REF!</v>
      </c>
      <c r="I929" s="20" t="e">
        <f>ROUND([3]!Table3235[[#This Row],[Giá đất ở điều chỉnh, bổ sung]]*0.7,0)</f>
        <v>#REF!</v>
      </c>
      <c r="J929" s="12" t="e">
        <f>[3]!Table3235[[#This Row],[Giá đất ở điều chỉnh, bổ sung]]/[3]!Table3235[[#This Row],[Mức giá theo Quyết định 46/2019/ QĐ-UBND]]</f>
        <v>#REF!</v>
      </c>
      <c r="K929" s="21"/>
      <c r="L929" s="23" t="e">
        <f>[3]!Table3235[[#This Row],[Giá đất ở điều chỉnh, bổ sung]]/[3]!Table3235[[#This Row],[Mức giá theo Quyết định 46/2019/ QĐ-UBND]]</f>
        <v>#REF!</v>
      </c>
      <c r="M929" s="24" t="s">
        <v>5530</v>
      </c>
      <c r="N929" s="314" t="s">
        <v>5531</v>
      </c>
    </row>
    <row r="930" spans="1:18" s="251" customFormat="1" x14ac:dyDescent="0.35">
      <c r="A930" s="16">
        <v>4</v>
      </c>
      <c r="B930" s="16">
        <v>6</v>
      </c>
      <c r="C930" s="17" t="s">
        <v>1275</v>
      </c>
      <c r="D930" s="18">
        <v>1300</v>
      </c>
      <c r="E930" s="11" t="e">
        <f>[3]!Table3235[[#This Row],[Mức giá theo Quyết định 46/2019/ QĐ-UBND]]*1.1</f>
        <v>#REF!</v>
      </c>
      <c r="F930" s="11" t="e">
        <f>[3]!Table3235[[#This Row],[Mức giá theo Quyết định 46/2019/ QĐ-UBND]]*1.3</f>
        <v>#REF!</v>
      </c>
      <c r="G930" s="19">
        <v>5200</v>
      </c>
      <c r="H930" s="20" t="e">
        <f>ROUND([3]!Table3235[[#This Row],[Mức giá theo Quyết định 46/2019/ QĐ-UBND]]*1.3,-2)</f>
        <v>#REF!</v>
      </c>
      <c r="I930" s="20" t="e">
        <f>ROUND([3]!Table3235[[#This Row],[Giá đất ở điều chỉnh, bổ sung]]*0.7,0)</f>
        <v>#REF!</v>
      </c>
      <c r="J930" s="12" t="e">
        <f>[3]!Table3235[[#This Row],[Giá đất ở điều chỉnh, bổ sung]]/[3]!Table3235[[#This Row],[Mức giá theo Quyết định 46/2019/ QĐ-UBND]]</f>
        <v>#REF!</v>
      </c>
      <c r="K930" s="21"/>
      <c r="L930" s="23" t="e">
        <f>[3]!Table3235[[#This Row],[Giá đất ở điều chỉnh, bổ sung]]/[3]!Table3235[[#This Row],[Mức giá theo Quyết định 46/2019/ QĐ-UBND]]</f>
        <v>#REF!</v>
      </c>
      <c r="M930" s="24" t="s">
        <v>5532</v>
      </c>
      <c r="N930" s="314" t="s">
        <v>5533</v>
      </c>
    </row>
    <row r="931" spans="1:18" s="251" customFormat="1" ht="31" x14ac:dyDescent="0.35">
      <c r="A931" s="16">
        <v>5</v>
      </c>
      <c r="B931" s="16">
        <v>7</v>
      </c>
      <c r="C931" s="17" t="s">
        <v>1276</v>
      </c>
      <c r="D931" s="18">
        <v>1300</v>
      </c>
      <c r="E931" s="11" t="e">
        <f>[3]!Table3235[[#This Row],[Mức giá theo Quyết định 46/2019/ QĐ-UBND]]*1.1</f>
        <v>#REF!</v>
      </c>
      <c r="F931" s="11" t="e">
        <f>[3]!Table3235[[#This Row],[Mức giá theo Quyết định 46/2019/ QĐ-UBND]]*1.3</f>
        <v>#REF!</v>
      </c>
      <c r="G931" s="19">
        <v>5200</v>
      </c>
      <c r="H931" s="20" t="e">
        <f>ROUND([3]!Table3235[[#This Row],[Mức giá theo Quyết định 46/2019/ QĐ-UBND]]*1.3,-2)</f>
        <v>#REF!</v>
      </c>
      <c r="I931" s="20" t="e">
        <f>ROUND([3]!Table3235[[#This Row],[Giá đất ở điều chỉnh, bổ sung]]*0.7,0)</f>
        <v>#REF!</v>
      </c>
      <c r="J931" s="12" t="e">
        <f>[3]!Table3235[[#This Row],[Giá đất ở điều chỉnh, bổ sung]]/[3]!Table3235[[#This Row],[Mức giá theo Quyết định 46/2019/ QĐ-UBND]]</f>
        <v>#REF!</v>
      </c>
      <c r="K931" s="21"/>
      <c r="L931" s="23" t="e">
        <f>[3]!Table3235[[#This Row],[Giá đất ở điều chỉnh, bổ sung]]/[3]!Table3235[[#This Row],[Mức giá theo Quyết định 46/2019/ QĐ-UBND]]</f>
        <v>#REF!</v>
      </c>
      <c r="M931" s="24" t="s">
        <v>5534</v>
      </c>
      <c r="N931" s="314" t="s">
        <v>5535</v>
      </c>
    </row>
    <row r="932" spans="1:18" s="251" customFormat="1" x14ac:dyDescent="0.35">
      <c r="A932" s="16" t="s">
        <v>509</v>
      </c>
      <c r="B932" s="16" t="s">
        <v>32</v>
      </c>
      <c r="C932" s="17" t="s">
        <v>1277</v>
      </c>
      <c r="D932" s="18">
        <v>1100</v>
      </c>
      <c r="E932" s="11" t="e">
        <f>[3]!Table3235[[#This Row],[Mức giá theo Quyết định 46/2019/ QĐ-UBND]]*1.1</f>
        <v>#REF!</v>
      </c>
      <c r="F932" s="11" t="e">
        <f>[3]!Table3235[[#This Row],[Mức giá theo Quyết định 46/2019/ QĐ-UBND]]*1.3</f>
        <v>#REF!</v>
      </c>
      <c r="G932" s="19">
        <v>4400</v>
      </c>
      <c r="H932" s="20" t="e">
        <f>ROUND([3]!Table3235[[#This Row],[Mức giá theo Quyết định 46/2019/ QĐ-UBND]]*1.3,-2)</f>
        <v>#REF!</v>
      </c>
      <c r="I932" s="20" t="e">
        <f>ROUND([3]!Table3235[[#This Row],[Giá đất ở điều chỉnh, bổ sung]]*0.7,0)</f>
        <v>#REF!</v>
      </c>
      <c r="J932" s="12" t="e">
        <f>[3]!Table3235[[#This Row],[Giá đất ở điều chỉnh, bổ sung]]/[3]!Table3235[[#This Row],[Mức giá theo Quyết định 46/2019/ QĐ-UBND]]</f>
        <v>#REF!</v>
      </c>
      <c r="K932" s="21"/>
      <c r="L932" s="23" t="e">
        <f>[3]!Table3235[[#This Row],[Giá đất ở điều chỉnh, bổ sung]]/[3]!Table3235[[#This Row],[Mức giá theo Quyết định 46/2019/ QĐ-UBND]]</f>
        <v>#REF!</v>
      </c>
      <c r="M932" s="24"/>
      <c r="N932" s="314"/>
    </row>
    <row r="933" spans="1:18" s="251" customFormat="1" ht="31" x14ac:dyDescent="0.35">
      <c r="A933" s="16">
        <v>6</v>
      </c>
      <c r="B933" s="16">
        <v>8</v>
      </c>
      <c r="C933" s="17" t="s">
        <v>1278</v>
      </c>
      <c r="D933" s="18">
        <v>800</v>
      </c>
      <c r="E933" s="11" t="e">
        <f>[3]!Table3235[[#This Row],[Mức giá theo Quyết định 46/2019/ QĐ-UBND]]*1.1</f>
        <v>#REF!</v>
      </c>
      <c r="F933" s="11" t="e">
        <f>[3]!Table3235[[#This Row],[Mức giá theo Quyết định 46/2019/ QĐ-UBND]]*1.3</f>
        <v>#REF!</v>
      </c>
      <c r="G933" s="19">
        <v>3200</v>
      </c>
      <c r="H933" s="20">
        <v>1050</v>
      </c>
      <c r="I933" s="20" t="e">
        <f>ROUND([3]!Table3235[[#This Row],[Giá đất ở điều chỉnh, bổ sung]]*0.7,0)</f>
        <v>#REF!</v>
      </c>
      <c r="J933" s="12" t="e">
        <f>[3]!Table3235[[#This Row],[Giá đất ở điều chỉnh, bổ sung]]/[3]!Table3235[[#This Row],[Mức giá theo Quyết định 46/2019/ QĐ-UBND]]</f>
        <v>#REF!</v>
      </c>
      <c r="K933" s="21"/>
      <c r="L933" s="23" t="e">
        <f>[3]!Table3235[[#This Row],[Giá đất ở điều chỉnh, bổ sung]]/[3]!Table3235[[#This Row],[Mức giá theo Quyết định 46/2019/ QĐ-UBND]]</f>
        <v>#REF!</v>
      </c>
      <c r="M933" s="24" t="s">
        <v>5536</v>
      </c>
      <c r="N933" s="314" t="s">
        <v>5537</v>
      </c>
    </row>
    <row r="934" spans="1:18" s="251" customFormat="1" x14ac:dyDescent="0.35">
      <c r="A934" s="16">
        <v>7</v>
      </c>
      <c r="B934" s="16">
        <v>9</v>
      </c>
      <c r="C934" s="17" t="s">
        <v>1279</v>
      </c>
      <c r="D934" s="18">
        <v>800</v>
      </c>
      <c r="E934" s="11" t="e">
        <f>[3]!Table3235[[#This Row],[Mức giá theo Quyết định 46/2019/ QĐ-UBND]]*1.1</f>
        <v>#REF!</v>
      </c>
      <c r="F934" s="11" t="e">
        <f>[3]!Table3235[[#This Row],[Mức giá theo Quyết định 46/2019/ QĐ-UBND]]*1.3</f>
        <v>#REF!</v>
      </c>
      <c r="G934" s="19">
        <v>3200</v>
      </c>
      <c r="H934" s="20">
        <v>1050</v>
      </c>
      <c r="I934" s="20" t="e">
        <f>ROUND([3]!Table3235[[#This Row],[Giá đất ở điều chỉnh, bổ sung]]*0.7,0)</f>
        <v>#REF!</v>
      </c>
      <c r="J934" s="12" t="e">
        <f>[3]!Table3235[[#This Row],[Giá đất ở điều chỉnh, bổ sung]]/[3]!Table3235[[#This Row],[Mức giá theo Quyết định 46/2019/ QĐ-UBND]]</f>
        <v>#REF!</v>
      </c>
      <c r="K934" s="21"/>
      <c r="L934" s="23" t="e">
        <f>[3]!Table3235[[#This Row],[Giá đất ở điều chỉnh, bổ sung]]/[3]!Table3235[[#This Row],[Mức giá theo Quyết định 46/2019/ QĐ-UBND]]</f>
        <v>#REF!</v>
      </c>
      <c r="M934" s="24"/>
      <c r="N934" s="314"/>
    </row>
    <row r="935" spans="1:18" s="315" customFormat="1" ht="31" x14ac:dyDescent="0.35">
      <c r="A935" s="16">
        <v>8</v>
      </c>
      <c r="B935" s="16">
        <v>10</v>
      </c>
      <c r="C935" s="17" t="s">
        <v>1280</v>
      </c>
      <c r="D935" s="18">
        <v>800</v>
      </c>
      <c r="E935" s="11" t="e">
        <f>[3]!Table3235[[#This Row],[Mức giá theo Quyết định 46/2019/ QĐ-UBND]]*1.1</f>
        <v>#REF!</v>
      </c>
      <c r="F935" s="11" t="e">
        <f>[3]!Table3235[[#This Row],[Mức giá theo Quyết định 46/2019/ QĐ-UBND]]*1.3</f>
        <v>#REF!</v>
      </c>
      <c r="G935" s="19">
        <v>3200</v>
      </c>
      <c r="H935" s="20">
        <v>1050</v>
      </c>
      <c r="I935" s="20" t="e">
        <f>ROUND([3]!Table3235[[#This Row],[Giá đất ở điều chỉnh, bổ sung]]*0.7,0)</f>
        <v>#REF!</v>
      </c>
      <c r="J935" s="12" t="e">
        <f>[3]!Table3235[[#This Row],[Giá đất ở điều chỉnh, bổ sung]]/[3]!Table3235[[#This Row],[Mức giá theo Quyết định 46/2019/ QĐ-UBND]]</f>
        <v>#REF!</v>
      </c>
      <c r="K935" s="21"/>
      <c r="L935" s="23" t="e">
        <f>[3]!Table3235[[#This Row],[Giá đất ở điều chỉnh, bổ sung]]/[3]!Table3235[[#This Row],[Mức giá theo Quyết định 46/2019/ QĐ-UBND]]</f>
        <v>#REF!</v>
      </c>
      <c r="M935" s="24"/>
      <c r="N935" s="314"/>
      <c r="R935" s="251"/>
    </row>
    <row r="936" spans="1:18" s="251" customFormat="1" ht="30" x14ac:dyDescent="0.35">
      <c r="A936" s="8" t="s">
        <v>1281</v>
      </c>
      <c r="B936" s="8" t="s">
        <v>1281</v>
      </c>
      <c r="C936" s="9" t="s">
        <v>1282</v>
      </c>
      <c r="D936" s="10"/>
      <c r="E936" s="11" t="e">
        <f>[3]!Table3235[[#This Row],[Mức giá theo Quyết định 46/2019/ QĐ-UBND]]*1.1</f>
        <v>#REF!</v>
      </c>
      <c r="F936" s="11"/>
      <c r="G936" s="19"/>
      <c r="H936" s="20"/>
      <c r="I936" s="20"/>
      <c r="J936" s="12"/>
      <c r="K936" s="21"/>
      <c r="L936" s="23"/>
      <c r="M936" s="26"/>
      <c r="N936" s="316"/>
    </row>
    <row r="937" spans="1:18" s="251" customFormat="1" ht="31" x14ac:dyDescent="0.35">
      <c r="A937" s="16">
        <v>1</v>
      </c>
      <c r="B937" s="16">
        <v>1</v>
      </c>
      <c r="C937" s="17" t="s">
        <v>1283</v>
      </c>
      <c r="D937" s="18">
        <v>2500</v>
      </c>
      <c r="E937" s="11" t="e">
        <f>[3]!Table3235[[#This Row],[Mức giá theo Quyết định 46/2019/ QĐ-UBND]]*1.1</f>
        <v>#REF!</v>
      </c>
      <c r="F937" s="11" t="e">
        <f>[3]!Table3235[[#This Row],[Mức giá theo Quyết định 46/2019/ QĐ-UBND]]*1.3</f>
        <v>#REF!</v>
      </c>
      <c r="G937" s="19">
        <v>10000</v>
      </c>
      <c r="H937" s="20" t="e">
        <f>ROUND([3]!Table3235[[#This Row],[Mức giá theo Quyết định 46/2019/ QĐ-UBND]]*1.3,-2)</f>
        <v>#REF!</v>
      </c>
      <c r="I937" s="20" t="e">
        <f>ROUND([3]!Table3235[[#This Row],[Giá đất ở điều chỉnh, bổ sung]]*0.7,0)</f>
        <v>#REF!</v>
      </c>
      <c r="J937" s="12" t="e">
        <f>[3]!Table3235[[#This Row],[Giá đất ở điều chỉnh, bổ sung]]/[3]!Table3235[[#This Row],[Mức giá theo Quyết định 46/2019/ QĐ-UBND]]</f>
        <v>#REF!</v>
      </c>
      <c r="K937" s="21"/>
      <c r="L937" s="23" t="e">
        <f>[3]!Table3235[[#This Row],[Giá đất ở điều chỉnh, bổ sung]]/[3]!Table3235[[#This Row],[Mức giá theo Quyết định 46/2019/ QĐ-UBND]]</f>
        <v>#REF!</v>
      </c>
      <c r="M937" s="24"/>
      <c r="N937" s="314"/>
    </row>
    <row r="938" spans="1:18" s="251" customFormat="1" ht="31" x14ac:dyDescent="0.35">
      <c r="A938" s="16">
        <v>2</v>
      </c>
      <c r="B938" s="16">
        <v>2</v>
      </c>
      <c r="C938" s="17" t="s">
        <v>1284</v>
      </c>
      <c r="D938" s="18">
        <v>2200</v>
      </c>
      <c r="E938" s="11" t="e">
        <f>[3]!Table3235[[#This Row],[Mức giá theo Quyết định 46/2019/ QĐ-UBND]]*1.1</f>
        <v>#REF!</v>
      </c>
      <c r="F938" s="11" t="e">
        <f>[3]!Table3235[[#This Row],[Mức giá theo Quyết định 46/2019/ QĐ-UBND]]*1.3</f>
        <v>#REF!</v>
      </c>
      <c r="G938" s="19">
        <v>8800</v>
      </c>
      <c r="H938" s="20" t="e">
        <f>ROUND([3]!Table3235[[#This Row],[Mức giá theo Quyết định 46/2019/ QĐ-UBND]]*1.3,-2)</f>
        <v>#REF!</v>
      </c>
      <c r="I938" s="20" t="e">
        <f>ROUND([3]!Table3235[[#This Row],[Giá đất ở điều chỉnh, bổ sung]]*0.7,0)</f>
        <v>#REF!</v>
      </c>
      <c r="J938" s="12" t="e">
        <f>[3]!Table3235[[#This Row],[Giá đất ở điều chỉnh, bổ sung]]/[3]!Table3235[[#This Row],[Mức giá theo Quyết định 46/2019/ QĐ-UBND]]</f>
        <v>#REF!</v>
      </c>
      <c r="K938" s="21"/>
      <c r="L938" s="23" t="e">
        <f>[3]!Table3235[[#This Row],[Giá đất ở điều chỉnh, bổ sung]]/[3]!Table3235[[#This Row],[Mức giá theo Quyết định 46/2019/ QĐ-UBND]]</f>
        <v>#REF!</v>
      </c>
      <c r="M938" s="24"/>
      <c r="N938" s="314"/>
    </row>
    <row r="939" spans="1:18" s="251" customFormat="1" ht="31" x14ac:dyDescent="0.35">
      <c r="A939" s="16">
        <v>3</v>
      </c>
      <c r="B939" s="16">
        <v>3</v>
      </c>
      <c r="C939" s="17" t="s">
        <v>1285</v>
      </c>
      <c r="D939" s="18">
        <v>1999.9999999999998</v>
      </c>
      <c r="E939" s="11" t="e">
        <f>[3]!Table3235[[#This Row],[Mức giá theo Quyết định 46/2019/ QĐ-UBND]]*1.1</f>
        <v>#REF!</v>
      </c>
      <c r="F939" s="11" t="e">
        <f>[3]!Table3235[[#This Row],[Mức giá theo Quyết định 46/2019/ QĐ-UBND]]*1.3</f>
        <v>#REF!</v>
      </c>
      <c r="G939" s="19">
        <v>8000</v>
      </c>
      <c r="H939" s="20" t="e">
        <f>ROUND([3]!Table3235[[#This Row],[Mức giá theo Quyết định 46/2019/ QĐ-UBND]]*1.3,-2)</f>
        <v>#REF!</v>
      </c>
      <c r="I939" s="20" t="e">
        <f>ROUND([3]!Table3235[[#This Row],[Giá đất ở điều chỉnh, bổ sung]]*0.7,0)</f>
        <v>#REF!</v>
      </c>
      <c r="J939" s="12" t="e">
        <f>[3]!Table3235[[#This Row],[Giá đất ở điều chỉnh, bổ sung]]/[3]!Table3235[[#This Row],[Mức giá theo Quyết định 46/2019/ QĐ-UBND]]</f>
        <v>#REF!</v>
      </c>
      <c r="K939" s="21"/>
      <c r="L939" s="23" t="e">
        <f>[3]!Table3235[[#This Row],[Giá đất ở điều chỉnh, bổ sung]]/[3]!Table3235[[#This Row],[Mức giá theo Quyết định 46/2019/ QĐ-UBND]]</f>
        <v>#REF!</v>
      </c>
      <c r="M939" s="24"/>
      <c r="N939" s="314"/>
    </row>
    <row r="940" spans="1:18" s="251" customFormat="1" ht="56" x14ac:dyDescent="0.35">
      <c r="A940" s="16">
        <v>4</v>
      </c>
      <c r="B940" s="16">
        <v>4</v>
      </c>
      <c r="C940" s="17" t="s">
        <v>1286</v>
      </c>
      <c r="D940" s="18">
        <v>1500</v>
      </c>
      <c r="E940" s="11" t="e">
        <f>[3]!Table3235[[#This Row],[Mức giá theo Quyết định 46/2019/ QĐ-UBND]]*1.1</f>
        <v>#REF!</v>
      </c>
      <c r="F940" s="11" t="e">
        <f>[3]!Table3235[[#This Row],[Mức giá theo Quyết định 46/2019/ QĐ-UBND]]*1.3</f>
        <v>#REF!</v>
      </c>
      <c r="G940" s="19">
        <v>6000</v>
      </c>
      <c r="H940" s="20" t="e">
        <f>ROUND([3]!Table3235[[#This Row],[Mức giá theo Quyết định 46/2019/ QĐ-UBND]]*1.3,-2)</f>
        <v>#REF!</v>
      </c>
      <c r="I940" s="20" t="e">
        <f>ROUND([3]!Table3235[[#This Row],[Giá đất ở điều chỉnh, bổ sung]]*0.7,0)</f>
        <v>#REF!</v>
      </c>
      <c r="J940" s="12" t="e">
        <f>[3]!Table3235[[#This Row],[Giá đất ở điều chỉnh, bổ sung]]/[3]!Table3235[[#This Row],[Mức giá theo Quyết định 46/2019/ QĐ-UBND]]</f>
        <v>#REF!</v>
      </c>
      <c r="K940" s="21"/>
      <c r="L940" s="23" t="e">
        <f>[3]!Table3235[[#This Row],[Giá đất ở điều chỉnh, bổ sung]]/[3]!Table3235[[#This Row],[Mức giá theo Quyết định 46/2019/ QĐ-UBND]]</f>
        <v>#REF!</v>
      </c>
      <c r="M940" s="24" t="s">
        <v>1287</v>
      </c>
      <c r="N940" s="314" t="s">
        <v>1287</v>
      </c>
    </row>
    <row r="941" spans="1:18" s="251" customFormat="1" x14ac:dyDescent="0.35">
      <c r="A941" s="16"/>
      <c r="B941" s="16"/>
      <c r="C941" s="9" t="s">
        <v>16</v>
      </c>
      <c r="D941" s="10"/>
      <c r="E941" s="11" t="e">
        <f>[3]!Table3235[[#This Row],[Mức giá theo Quyết định 46/2019/ QĐ-UBND]]*1.1</f>
        <v>#REF!</v>
      </c>
      <c r="F941" s="11"/>
      <c r="G941" s="19"/>
      <c r="H941" s="20"/>
      <c r="I941" s="20"/>
      <c r="J941" s="12"/>
      <c r="K941" s="21"/>
      <c r="L941" s="23"/>
      <c r="M941" s="24"/>
      <c r="N941" s="314"/>
    </row>
    <row r="942" spans="1:18" s="251" customFormat="1" ht="56" x14ac:dyDescent="0.35">
      <c r="A942" s="16">
        <v>1</v>
      </c>
      <c r="B942" s="16">
        <v>1</v>
      </c>
      <c r="C942" s="17" t="s">
        <v>1288</v>
      </c>
      <c r="D942" s="18">
        <v>800</v>
      </c>
      <c r="E942" s="11" t="e">
        <f>[3]!Table3235[[#This Row],[Mức giá theo Quyết định 46/2019/ QĐ-UBND]]*1.1</f>
        <v>#REF!</v>
      </c>
      <c r="F942" s="11" t="e">
        <f>[3]!Table3235[[#This Row],[Mức giá theo Quyết định 46/2019/ QĐ-UBND]]*1.3</f>
        <v>#REF!</v>
      </c>
      <c r="G942" s="19">
        <v>3200</v>
      </c>
      <c r="H942" s="20">
        <v>1050</v>
      </c>
      <c r="I942" s="20" t="e">
        <f>ROUND([3]!Table3235[[#This Row],[Giá đất ở điều chỉnh, bổ sung]]*0.7,0)</f>
        <v>#REF!</v>
      </c>
      <c r="J942" s="12" t="e">
        <f>[3]!Table3235[[#This Row],[Giá đất ở điều chỉnh, bổ sung]]/[3]!Table3235[[#This Row],[Mức giá theo Quyết định 46/2019/ QĐ-UBND]]</f>
        <v>#REF!</v>
      </c>
      <c r="K942" s="21"/>
      <c r="L942" s="23" t="e">
        <f>[3]!Table3235[[#This Row],[Giá đất ở điều chỉnh, bổ sung]]/[3]!Table3235[[#This Row],[Mức giá theo Quyết định 46/2019/ QĐ-UBND]]</f>
        <v>#REF!</v>
      </c>
      <c r="M942" s="24" t="s">
        <v>1289</v>
      </c>
      <c r="N942" s="314" t="s">
        <v>1289</v>
      </c>
    </row>
    <row r="943" spans="1:18" s="251" customFormat="1" ht="31" x14ac:dyDescent="0.35">
      <c r="A943" s="16">
        <v>2</v>
      </c>
      <c r="B943" s="16">
        <v>2</v>
      </c>
      <c r="C943" s="17" t="s">
        <v>1290</v>
      </c>
      <c r="D943" s="18">
        <v>800</v>
      </c>
      <c r="E943" s="11" t="e">
        <f>[3]!Table3235[[#This Row],[Mức giá theo Quyết định 46/2019/ QĐ-UBND]]*1.1</f>
        <v>#REF!</v>
      </c>
      <c r="F943" s="11" t="e">
        <f>[3]!Table3235[[#This Row],[Mức giá theo Quyết định 46/2019/ QĐ-UBND]]*1.3</f>
        <v>#REF!</v>
      </c>
      <c r="G943" s="19">
        <v>3200</v>
      </c>
      <c r="H943" s="20">
        <v>1050</v>
      </c>
      <c r="I943" s="20" t="e">
        <f>ROUND([3]!Table3235[[#This Row],[Giá đất ở điều chỉnh, bổ sung]]*0.7,0)</f>
        <v>#REF!</v>
      </c>
      <c r="J943" s="12" t="e">
        <f>[3]!Table3235[[#This Row],[Giá đất ở điều chỉnh, bổ sung]]/[3]!Table3235[[#This Row],[Mức giá theo Quyết định 46/2019/ QĐ-UBND]]</f>
        <v>#REF!</v>
      </c>
      <c r="K943" s="21"/>
      <c r="L943" s="23" t="e">
        <f>[3]!Table3235[[#This Row],[Giá đất ở điều chỉnh, bổ sung]]/[3]!Table3235[[#This Row],[Mức giá theo Quyết định 46/2019/ QĐ-UBND]]</f>
        <v>#REF!</v>
      </c>
      <c r="M943" s="24"/>
      <c r="N943" s="314"/>
    </row>
    <row r="944" spans="1:18" s="251" customFormat="1" x14ac:dyDescent="0.35">
      <c r="A944" s="16">
        <v>3</v>
      </c>
      <c r="B944" s="16">
        <v>3</v>
      </c>
      <c r="C944" s="17" t="s">
        <v>1291</v>
      </c>
      <c r="D944" s="18"/>
      <c r="E944" s="11" t="e">
        <f>[3]!Table3235[[#This Row],[Mức giá theo Quyết định 46/2019/ QĐ-UBND]]*1.1</f>
        <v>#REF!</v>
      </c>
      <c r="F944" s="11"/>
      <c r="G944" s="19"/>
      <c r="H944" s="20"/>
      <c r="I944" s="20"/>
      <c r="J944" s="12"/>
      <c r="K944" s="21"/>
      <c r="L944" s="23"/>
      <c r="M944" s="24"/>
      <c r="N944" s="314"/>
    </row>
    <row r="945" spans="1:18" s="251" customFormat="1" x14ac:dyDescent="0.35">
      <c r="A945" s="16" t="s">
        <v>83</v>
      </c>
      <c r="B945" s="16" t="s">
        <v>83</v>
      </c>
      <c r="C945" s="17" t="s">
        <v>1292</v>
      </c>
      <c r="D945" s="18">
        <v>1100</v>
      </c>
      <c r="E945" s="11" t="e">
        <f>[3]!Table3235[[#This Row],[Mức giá theo Quyết định 46/2019/ QĐ-UBND]]*1.1</f>
        <v>#REF!</v>
      </c>
      <c r="F945" s="11" t="e">
        <f>[3]!Table3235[[#This Row],[Mức giá theo Quyết định 46/2019/ QĐ-UBND]]*1.3</f>
        <v>#REF!</v>
      </c>
      <c r="G945" s="19">
        <v>6600</v>
      </c>
      <c r="H945" s="20" t="e">
        <f>ROUND([3]!Table3235[[#This Row],[Mức giá theo Quyết định 46/2019/ QĐ-UBND]]*1.3,-2)</f>
        <v>#REF!</v>
      </c>
      <c r="I945" s="20" t="e">
        <f>ROUND([3]!Table3235[[#This Row],[Giá đất ở điều chỉnh, bổ sung]]*0.7,0)</f>
        <v>#REF!</v>
      </c>
      <c r="J945" s="12" t="e">
        <f>[3]!Table3235[[#This Row],[Giá đất ở điều chỉnh, bổ sung]]/[3]!Table3235[[#This Row],[Mức giá theo Quyết định 46/2019/ QĐ-UBND]]</f>
        <v>#REF!</v>
      </c>
      <c r="K945" s="21"/>
      <c r="L945" s="23" t="e">
        <f>[3]!Table3235[[#This Row],[Giá đất ở điều chỉnh, bổ sung]]/[3]!Table3235[[#This Row],[Mức giá theo Quyết định 46/2019/ QĐ-UBND]]</f>
        <v>#REF!</v>
      </c>
      <c r="M945" s="24"/>
      <c r="N945" s="314"/>
    </row>
    <row r="946" spans="1:18" s="315" customFormat="1" x14ac:dyDescent="0.35">
      <c r="A946" s="16" t="s">
        <v>84</v>
      </c>
      <c r="B946" s="16" t="s">
        <v>84</v>
      </c>
      <c r="C946" s="17" t="s">
        <v>1185</v>
      </c>
      <c r="D946" s="18">
        <v>900</v>
      </c>
      <c r="E946" s="11" t="e">
        <f>[3]!Table3235[[#This Row],[Mức giá theo Quyết định 46/2019/ QĐ-UBND]]*1.1</f>
        <v>#REF!</v>
      </c>
      <c r="F946" s="11" t="e">
        <f>[3]!Table3235[[#This Row],[Mức giá theo Quyết định 46/2019/ QĐ-UBND]]*1.3</f>
        <v>#REF!</v>
      </c>
      <c r="G946" s="19">
        <v>5400</v>
      </c>
      <c r="H946" s="20" t="e">
        <f>ROUND([3]!Table3235[[#This Row],[Mức giá theo Quyết định 46/2019/ QĐ-UBND]]*1.3,-2)</f>
        <v>#REF!</v>
      </c>
      <c r="I946" s="20" t="e">
        <f>ROUND([3]!Table3235[[#This Row],[Giá đất ở điều chỉnh, bổ sung]]*0.7,0)</f>
        <v>#REF!</v>
      </c>
      <c r="J946" s="12" t="e">
        <f>[3]!Table3235[[#This Row],[Giá đất ở điều chỉnh, bổ sung]]/[3]!Table3235[[#This Row],[Mức giá theo Quyết định 46/2019/ QĐ-UBND]]</f>
        <v>#REF!</v>
      </c>
      <c r="K946" s="21"/>
      <c r="L946" s="23" t="e">
        <f>[3]!Table3235[[#This Row],[Giá đất ở điều chỉnh, bổ sung]]/[3]!Table3235[[#This Row],[Mức giá theo Quyết định 46/2019/ QĐ-UBND]]</f>
        <v>#REF!</v>
      </c>
      <c r="M946" s="24"/>
      <c r="N946" s="314"/>
      <c r="R946" s="251"/>
    </row>
    <row r="947" spans="1:18" s="251" customFormat="1" ht="30" x14ac:dyDescent="0.35">
      <c r="A947" s="8" t="s">
        <v>1293</v>
      </c>
      <c r="B947" s="8" t="s">
        <v>1293</v>
      </c>
      <c r="C947" s="9" t="s">
        <v>1294</v>
      </c>
      <c r="D947" s="10"/>
      <c r="E947" s="11" t="e">
        <f>[3]!Table3235[[#This Row],[Mức giá theo Quyết định 46/2019/ QĐ-UBND]]*1.1</f>
        <v>#REF!</v>
      </c>
      <c r="F947" s="11"/>
      <c r="G947" s="19"/>
      <c r="H947" s="20"/>
      <c r="I947" s="20"/>
      <c r="J947" s="12"/>
      <c r="K947" s="21"/>
      <c r="L947" s="23"/>
      <c r="M947" s="26"/>
      <c r="N947" s="316"/>
    </row>
    <row r="948" spans="1:18" s="251" customFormat="1" ht="31" x14ac:dyDescent="0.35">
      <c r="A948" s="16">
        <v>1</v>
      </c>
      <c r="B948" s="16">
        <v>1</v>
      </c>
      <c r="C948" s="52" t="s">
        <v>1295</v>
      </c>
      <c r="D948" s="53">
        <v>1300</v>
      </c>
      <c r="E948" s="11" t="e">
        <f>[3]!Table3235[[#This Row],[Mức giá theo Quyết định 46/2019/ QĐ-UBND]]*1.1</f>
        <v>#REF!</v>
      </c>
      <c r="F948" s="11" t="e">
        <f>[3]!Table3235[[#This Row],[Mức giá theo Quyết định 46/2019/ QĐ-UBND]]*1.3</f>
        <v>#REF!</v>
      </c>
      <c r="G948" s="19">
        <v>7800</v>
      </c>
      <c r="H948" s="20" t="e">
        <f>ROUND([3]!Table3235[[#This Row],[Mức giá theo Quyết định 46/2019/ QĐ-UBND]]*1.35,-2)</f>
        <v>#REF!</v>
      </c>
      <c r="I948" s="20" t="e">
        <f>ROUND([3]!Table3235[[#This Row],[Giá đất ở điều chỉnh, bổ sung]]*0.7,0)</f>
        <v>#REF!</v>
      </c>
      <c r="J948" s="12" t="e">
        <f>[3]!Table3235[[#This Row],[Giá đất ở điều chỉnh, bổ sung]]/[3]!Table3235[[#This Row],[Mức giá theo Quyết định 46/2019/ QĐ-UBND]]</f>
        <v>#REF!</v>
      </c>
      <c r="K948" s="21"/>
      <c r="L948" s="23" t="e">
        <f>[3]!Table3235[[#This Row],[Giá đất ở điều chỉnh, bổ sung]]/[3]!Table3235[[#This Row],[Mức giá theo Quyết định 46/2019/ QĐ-UBND]]</f>
        <v>#REF!</v>
      </c>
      <c r="M948" s="24" t="s">
        <v>1296</v>
      </c>
      <c r="N948" s="314" t="s">
        <v>1297</v>
      </c>
    </row>
    <row r="949" spans="1:18" s="251" customFormat="1" ht="31" x14ac:dyDescent="0.35">
      <c r="A949" s="16"/>
      <c r="B949" s="16">
        <v>2</v>
      </c>
      <c r="C949" s="52" t="s">
        <v>1298</v>
      </c>
      <c r="D949" s="53">
        <v>1300</v>
      </c>
      <c r="E949" s="11" t="e">
        <f>[3]!Table3235[[#This Row],[Mức giá theo Quyết định 46/2019/ QĐ-UBND]]*1.1</f>
        <v>#REF!</v>
      </c>
      <c r="F949" s="11" t="e">
        <f>[3]!Table3235[[#This Row],[Mức giá theo Quyết định 46/2019/ QĐ-UBND]]*1.3</f>
        <v>#REF!</v>
      </c>
      <c r="G949" s="19">
        <v>7000</v>
      </c>
      <c r="H949" s="20" t="e">
        <f>ROUND(H948*0.95,-2)</f>
        <v>#REF!</v>
      </c>
      <c r="I949" s="20" t="e">
        <f>ROUND([3]!Table3235[[#This Row],[Giá đất ở điều chỉnh, bổ sung]]*0.7,0)</f>
        <v>#REF!</v>
      </c>
      <c r="J949" s="12" t="e">
        <f>[3]!Table3235[[#This Row],[Giá đất ở điều chỉnh, bổ sung]]/[3]!Table3235[[#This Row],[Mức giá theo Quyết định 46/2019/ QĐ-UBND]]</f>
        <v>#REF!</v>
      </c>
      <c r="K949" s="21"/>
      <c r="L949" s="23" t="e">
        <f>[3]!Table3235[[#This Row],[Giá đất ở điều chỉnh, bổ sung]]/[3]!Table3235[[#This Row],[Mức giá theo Quyết định 46/2019/ QĐ-UBND]]</f>
        <v>#REF!</v>
      </c>
      <c r="M949" s="24" t="s">
        <v>1296</v>
      </c>
      <c r="N949" s="314" t="s">
        <v>1297</v>
      </c>
    </row>
    <row r="950" spans="1:18" s="251" customFormat="1" x14ac:dyDescent="0.35">
      <c r="A950" s="16"/>
      <c r="B950" s="16"/>
      <c r="C950" s="9" t="s">
        <v>16</v>
      </c>
      <c r="D950" s="10"/>
      <c r="E950" s="11" t="e">
        <f>[3]!Table3235[[#This Row],[Mức giá theo Quyết định 46/2019/ QĐ-UBND]]*1.1</f>
        <v>#REF!</v>
      </c>
      <c r="F950" s="11"/>
      <c r="G950" s="19"/>
      <c r="H950" s="20"/>
      <c r="I950" s="20"/>
      <c r="J950" s="12"/>
      <c r="K950" s="21"/>
      <c r="L950" s="23"/>
      <c r="M950" s="24"/>
      <c r="N950" s="314"/>
    </row>
    <row r="951" spans="1:18" s="315" customFormat="1" ht="31" x14ac:dyDescent="0.35">
      <c r="A951" s="16">
        <v>1</v>
      </c>
      <c r="B951" s="16">
        <v>1</v>
      </c>
      <c r="C951" s="17" t="s">
        <v>1299</v>
      </c>
      <c r="D951" s="18">
        <v>800</v>
      </c>
      <c r="E951" s="11" t="e">
        <f>[3]!Table3235[[#This Row],[Mức giá theo Quyết định 46/2019/ QĐ-UBND]]*1.1</f>
        <v>#REF!</v>
      </c>
      <c r="F951" s="11" t="e">
        <f>[3]!Table3235[[#This Row],[Mức giá theo Quyết định 46/2019/ QĐ-UBND]]*1.3</f>
        <v>#REF!</v>
      </c>
      <c r="G951" s="19">
        <v>4000</v>
      </c>
      <c r="H951" s="20">
        <v>1050</v>
      </c>
      <c r="I951" s="20" t="e">
        <f>ROUND([3]!Table3235[[#This Row],[Giá đất ở điều chỉnh, bổ sung]]*0.7,0)</f>
        <v>#REF!</v>
      </c>
      <c r="J951" s="12" t="e">
        <f>[3]!Table3235[[#This Row],[Giá đất ở điều chỉnh, bổ sung]]/[3]!Table3235[[#This Row],[Mức giá theo Quyết định 46/2019/ QĐ-UBND]]</f>
        <v>#REF!</v>
      </c>
      <c r="K951" s="21"/>
      <c r="L951" s="23" t="e">
        <f>[3]!Table3235[[#This Row],[Giá đất ở điều chỉnh, bổ sung]]/[3]!Table3235[[#This Row],[Mức giá theo Quyết định 46/2019/ QĐ-UBND]]</f>
        <v>#REF!</v>
      </c>
      <c r="M951" s="24" t="s">
        <v>1300</v>
      </c>
      <c r="N951" s="314" t="s">
        <v>1301</v>
      </c>
      <c r="R951" s="251"/>
    </row>
    <row r="952" spans="1:18" s="251" customFormat="1" ht="30" x14ac:dyDescent="0.35">
      <c r="A952" s="8" t="s">
        <v>1302</v>
      </c>
      <c r="B952" s="8" t="s">
        <v>1302</v>
      </c>
      <c r="C952" s="9" t="s">
        <v>1303</v>
      </c>
      <c r="D952" s="10"/>
      <c r="E952" s="11" t="e">
        <f>[3]!Table3235[[#This Row],[Mức giá theo Quyết định 46/2019/ QĐ-UBND]]*1.1</f>
        <v>#REF!</v>
      </c>
      <c r="F952" s="11"/>
      <c r="G952" s="19"/>
      <c r="H952" s="20"/>
      <c r="I952" s="20"/>
      <c r="J952" s="12"/>
      <c r="K952" s="21"/>
      <c r="L952" s="23"/>
      <c r="M952" s="26"/>
      <c r="N952" s="316"/>
    </row>
    <row r="953" spans="1:18" s="251" customFormat="1" x14ac:dyDescent="0.35">
      <c r="A953" s="16">
        <v>1</v>
      </c>
      <c r="B953" s="16">
        <v>1</v>
      </c>
      <c r="C953" s="17" t="s">
        <v>15</v>
      </c>
      <c r="D953" s="18">
        <v>999.99999999999989</v>
      </c>
      <c r="E953" s="11" t="e">
        <f>[3]!Table3235[[#This Row],[Mức giá theo Quyết định 46/2019/ QĐ-UBND]]*1.1</f>
        <v>#REF!</v>
      </c>
      <c r="F953" s="11" t="e">
        <f>[3]!Table3235[[#This Row],[Mức giá theo Quyết định 46/2019/ QĐ-UBND]]*1.3</f>
        <v>#REF!</v>
      </c>
      <c r="G953" s="19">
        <v>5000</v>
      </c>
      <c r="H953" s="20" t="e">
        <f>ROUND([3]!Table3235[[#This Row],[Mức giá theo Quyết định 46/2019/ QĐ-UBND]]*1.3,-2)</f>
        <v>#REF!</v>
      </c>
      <c r="I953" s="20" t="e">
        <f>ROUND([3]!Table3235[[#This Row],[Giá đất ở điều chỉnh, bổ sung]]*0.7,0)</f>
        <v>#REF!</v>
      </c>
      <c r="J953" s="12" t="e">
        <f>[3]!Table3235[[#This Row],[Giá đất ở điều chỉnh, bổ sung]]/[3]!Table3235[[#This Row],[Mức giá theo Quyết định 46/2019/ QĐ-UBND]]</f>
        <v>#REF!</v>
      </c>
      <c r="K953" s="21"/>
      <c r="L953" s="23" t="e">
        <f>[3]!Table3235[[#This Row],[Giá đất ở điều chỉnh, bổ sung]]/[3]!Table3235[[#This Row],[Mức giá theo Quyết định 46/2019/ QĐ-UBND]]</f>
        <v>#REF!</v>
      </c>
      <c r="M953" s="24"/>
      <c r="N953" s="314"/>
    </row>
    <row r="954" spans="1:18" s="315" customFormat="1" x14ac:dyDescent="0.35">
      <c r="A954" s="16"/>
      <c r="B954" s="16"/>
      <c r="C954" s="9" t="s">
        <v>16</v>
      </c>
      <c r="D954" s="10"/>
      <c r="E954" s="11" t="e">
        <f>[3]!Table3235[[#This Row],[Mức giá theo Quyết định 46/2019/ QĐ-UBND]]*1.1</f>
        <v>#REF!</v>
      </c>
      <c r="F954" s="11"/>
      <c r="G954" s="19"/>
      <c r="H954" s="20"/>
      <c r="I954" s="20"/>
      <c r="J954" s="12"/>
      <c r="K954" s="21"/>
      <c r="L954" s="23"/>
      <c r="M954" s="24"/>
      <c r="N954" s="314"/>
      <c r="R954" s="251"/>
    </row>
    <row r="955" spans="1:18" s="251" customFormat="1" ht="30" x14ac:dyDescent="0.35">
      <c r="A955" s="8" t="s">
        <v>1304</v>
      </c>
      <c r="B955" s="8" t="s">
        <v>1304</v>
      </c>
      <c r="C955" s="9" t="s">
        <v>1305</v>
      </c>
      <c r="D955" s="10"/>
      <c r="E955" s="11" t="e">
        <f>[3]!Table3235[[#This Row],[Mức giá theo Quyết định 46/2019/ QĐ-UBND]]*1.1</f>
        <v>#REF!</v>
      </c>
      <c r="F955" s="11"/>
      <c r="G955" s="19"/>
      <c r="H955" s="20"/>
      <c r="I955" s="20"/>
      <c r="J955" s="12"/>
      <c r="K955" s="21"/>
      <c r="L955" s="23"/>
      <c r="M955" s="26"/>
      <c r="N955" s="316"/>
    </row>
    <row r="956" spans="1:18" s="315" customFormat="1" x14ac:dyDescent="0.35">
      <c r="A956" s="16">
        <v>1</v>
      </c>
      <c r="B956" s="16">
        <v>1</v>
      </c>
      <c r="C956" s="17" t="s">
        <v>15</v>
      </c>
      <c r="D956" s="18">
        <v>1200</v>
      </c>
      <c r="E956" s="11" t="e">
        <f>[3]!Table3235[[#This Row],[Mức giá theo Quyết định 46/2019/ QĐ-UBND]]*1.1</f>
        <v>#REF!</v>
      </c>
      <c r="F956" s="11" t="e">
        <f>[3]!Table3235[[#This Row],[Mức giá theo Quyết định 46/2019/ QĐ-UBND]]*1.3</f>
        <v>#REF!</v>
      </c>
      <c r="G956" s="19">
        <v>6000</v>
      </c>
      <c r="H956" s="20" t="e">
        <f>ROUND([3]!Table3235[[#This Row],[Mức giá theo Quyết định 46/2019/ QĐ-UBND]]*1.3,-2)</f>
        <v>#REF!</v>
      </c>
      <c r="I956" s="20" t="e">
        <f>ROUND([3]!Table3235[[#This Row],[Giá đất ở điều chỉnh, bổ sung]]*0.7,0)</f>
        <v>#REF!</v>
      </c>
      <c r="J956" s="12" t="e">
        <f>[3]!Table3235[[#This Row],[Giá đất ở điều chỉnh, bổ sung]]/[3]!Table3235[[#This Row],[Mức giá theo Quyết định 46/2019/ QĐ-UBND]]</f>
        <v>#REF!</v>
      </c>
      <c r="K956" s="21"/>
      <c r="L956" s="23" t="e">
        <f>[3]!Table3235[[#This Row],[Giá đất ở điều chỉnh, bổ sung]]/[3]!Table3235[[#This Row],[Mức giá theo Quyết định 46/2019/ QĐ-UBND]]</f>
        <v>#REF!</v>
      </c>
      <c r="M956" s="24"/>
      <c r="N956" s="314"/>
    </row>
    <row r="957" spans="1:18" s="251" customFormat="1" ht="30" x14ac:dyDescent="0.35">
      <c r="A957" s="8" t="s">
        <v>1306</v>
      </c>
      <c r="B957" s="8" t="s">
        <v>1306</v>
      </c>
      <c r="C957" s="9" t="s">
        <v>1307</v>
      </c>
      <c r="D957" s="10"/>
      <c r="E957" s="11" t="e">
        <f>[3]!Table3235[[#This Row],[Mức giá theo Quyết định 46/2019/ QĐ-UBND]]*1.1</f>
        <v>#REF!</v>
      </c>
      <c r="F957" s="11"/>
      <c r="G957" s="19"/>
      <c r="H957" s="20"/>
      <c r="I957" s="20"/>
      <c r="J957" s="12"/>
      <c r="K957" s="21"/>
      <c r="L957" s="23"/>
      <c r="M957" s="26"/>
      <c r="N957" s="316"/>
      <c r="R957" s="315"/>
    </row>
    <row r="958" spans="1:18" s="251" customFormat="1" x14ac:dyDescent="0.35">
      <c r="A958" s="16">
        <v>1</v>
      </c>
      <c r="B958" s="16">
        <v>1</v>
      </c>
      <c r="C958" s="17" t="s">
        <v>1308</v>
      </c>
      <c r="D958" s="18">
        <v>19000</v>
      </c>
      <c r="E958" s="11" t="e">
        <f>[3]!Table3235[[#This Row],[Mức giá theo Quyết định 46/2019/ QĐ-UBND]]*1.1</f>
        <v>#REF!</v>
      </c>
      <c r="F958" s="11" t="e">
        <f>[3]!Table3235[[#This Row],[Mức giá theo Quyết định 46/2019/ QĐ-UBND]]*1.3</f>
        <v>#REF!</v>
      </c>
      <c r="G958" s="19">
        <v>76000</v>
      </c>
      <c r="H958" s="20" t="e">
        <f>ROUND([3]!Table3235[[#This Row],[Mức giá theo Quyết định 46/2019/ QĐ-UBND]]*1.3,-2)</f>
        <v>#REF!</v>
      </c>
      <c r="I958" s="20" t="e">
        <f>ROUND([3]!Table3235[[#This Row],[Giá đất ở điều chỉnh, bổ sung]]*0.7,0)</f>
        <v>#REF!</v>
      </c>
      <c r="J958" s="12" t="e">
        <f>[3]!Table3235[[#This Row],[Giá đất ở điều chỉnh, bổ sung]]/[3]!Table3235[[#This Row],[Mức giá theo Quyết định 46/2019/ QĐ-UBND]]</f>
        <v>#REF!</v>
      </c>
      <c r="K958" s="21"/>
      <c r="L958" s="23" t="e">
        <f>[3]!Table3235[[#This Row],[Giá đất ở điều chỉnh, bổ sung]]/[3]!Table3235[[#This Row],[Mức giá theo Quyết định 46/2019/ QĐ-UBND]]</f>
        <v>#REF!</v>
      </c>
      <c r="M958" s="24"/>
      <c r="N958" s="314"/>
      <c r="R958" s="315"/>
    </row>
    <row r="959" spans="1:18" s="251" customFormat="1" x14ac:dyDescent="0.35">
      <c r="A959" s="16">
        <v>2</v>
      </c>
      <c r="B959" s="16">
        <v>2</v>
      </c>
      <c r="C959" s="17" t="s">
        <v>1309</v>
      </c>
      <c r="D959" s="18">
        <v>13000</v>
      </c>
      <c r="E959" s="11" t="e">
        <f>[3]!Table3235[[#This Row],[Mức giá theo Quyết định 46/2019/ QĐ-UBND]]*1.1</f>
        <v>#REF!</v>
      </c>
      <c r="F959" s="11" t="e">
        <f>[3]!Table3235[[#This Row],[Mức giá theo Quyết định 46/2019/ QĐ-UBND]]*1.3</f>
        <v>#REF!</v>
      </c>
      <c r="G959" s="19">
        <v>52000</v>
      </c>
      <c r="H959" s="20" t="e">
        <f>ROUND([3]!Table3235[[#This Row],[Mức giá theo Quyết định 46/2019/ QĐ-UBND]]*1.3,-2)</f>
        <v>#REF!</v>
      </c>
      <c r="I959" s="20" t="e">
        <f>ROUND([3]!Table3235[[#This Row],[Giá đất ở điều chỉnh, bổ sung]]*0.7,0)</f>
        <v>#REF!</v>
      </c>
      <c r="J959" s="12" t="e">
        <f>[3]!Table3235[[#This Row],[Giá đất ở điều chỉnh, bổ sung]]/[3]!Table3235[[#This Row],[Mức giá theo Quyết định 46/2019/ QĐ-UBND]]</f>
        <v>#REF!</v>
      </c>
      <c r="K959" s="21"/>
      <c r="L959" s="23" t="e">
        <f>[3]!Table3235[[#This Row],[Giá đất ở điều chỉnh, bổ sung]]/[3]!Table3235[[#This Row],[Mức giá theo Quyết định 46/2019/ QĐ-UBND]]</f>
        <v>#REF!</v>
      </c>
      <c r="M959" s="24"/>
      <c r="N959" s="314"/>
      <c r="R959" s="315"/>
    </row>
    <row r="960" spans="1:18" s="251" customFormat="1" x14ac:dyDescent="0.35">
      <c r="A960" s="16">
        <v>3</v>
      </c>
      <c r="B960" s="16">
        <v>3</v>
      </c>
      <c r="C960" s="17" t="s">
        <v>1310</v>
      </c>
      <c r="D960" s="18">
        <v>6000</v>
      </c>
      <c r="E960" s="11" t="e">
        <f>[3]!Table3235[[#This Row],[Mức giá theo Quyết định 46/2019/ QĐ-UBND]]*1.1</f>
        <v>#REF!</v>
      </c>
      <c r="F960" s="11" t="e">
        <f>[3]!Table3235[[#This Row],[Mức giá theo Quyết định 46/2019/ QĐ-UBND]]*1.3</f>
        <v>#REF!</v>
      </c>
      <c r="G960" s="19">
        <v>24000</v>
      </c>
      <c r="H960" s="20" t="e">
        <f>ROUND([3]!Table3235[[#This Row],[Mức giá theo Quyết định 46/2019/ QĐ-UBND]]*1.3,-2)</f>
        <v>#REF!</v>
      </c>
      <c r="I960" s="20" t="e">
        <f>ROUND([3]!Table3235[[#This Row],[Giá đất ở điều chỉnh, bổ sung]]*0.7,0)</f>
        <v>#REF!</v>
      </c>
      <c r="J960" s="12" t="e">
        <f>[3]!Table3235[[#This Row],[Giá đất ở điều chỉnh, bổ sung]]/[3]!Table3235[[#This Row],[Mức giá theo Quyết định 46/2019/ QĐ-UBND]]</f>
        <v>#REF!</v>
      </c>
      <c r="K960" s="21"/>
      <c r="L960" s="23" t="e">
        <f>[3]!Table3235[[#This Row],[Giá đất ở điều chỉnh, bổ sung]]/[3]!Table3235[[#This Row],[Mức giá theo Quyết định 46/2019/ QĐ-UBND]]</f>
        <v>#REF!</v>
      </c>
      <c r="M960" s="24"/>
      <c r="N960" s="314"/>
      <c r="R960" s="315"/>
    </row>
    <row r="961" spans="1:18" s="251" customFormat="1" x14ac:dyDescent="0.35">
      <c r="A961" s="16">
        <v>4</v>
      </c>
      <c r="B961" s="16">
        <v>4</v>
      </c>
      <c r="C961" s="17" t="s">
        <v>1311</v>
      </c>
      <c r="D961" s="18">
        <v>6600</v>
      </c>
      <c r="E961" s="11" t="e">
        <f>[3]!Table3235[[#This Row],[Mức giá theo Quyết định 46/2019/ QĐ-UBND]]*1.1</f>
        <v>#REF!</v>
      </c>
      <c r="F961" s="11" t="e">
        <f>[3]!Table3235[[#This Row],[Mức giá theo Quyết định 46/2019/ QĐ-UBND]]*1.3</f>
        <v>#REF!</v>
      </c>
      <c r="G961" s="19">
        <v>26400</v>
      </c>
      <c r="H961" s="20" t="e">
        <f>ROUND([3]!Table3235[[#This Row],[Mức giá theo Quyết định 46/2019/ QĐ-UBND]]*1.3,-2)</f>
        <v>#REF!</v>
      </c>
      <c r="I961" s="20" t="e">
        <f>ROUND([3]!Table3235[[#This Row],[Giá đất ở điều chỉnh, bổ sung]]*0.7,0)</f>
        <v>#REF!</v>
      </c>
      <c r="J961" s="12" t="e">
        <f>[3]!Table3235[[#This Row],[Giá đất ở điều chỉnh, bổ sung]]/[3]!Table3235[[#This Row],[Mức giá theo Quyết định 46/2019/ QĐ-UBND]]</f>
        <v>#REF!</v>
      </c>
      <c r="K961" s="21"/>
      <c r="L961" s="23" t="e">
        <f>[3]!Table3235[[#This Row],[Giá đất ở điều chỉnh, bổ sung]]/[3]!Table3235[[#This Row],[Mức giá theo Quyết định 46/2019/ QĐ-UBND]]</f>
        <v>#REF!</v>
      </c>
      <c r="M961" s="24"/>
      <c r="N961" s="314"/>
      <c r="R961" s="315"/>
    </row>
    <row r="962" spans="1:18" s="251" customFormat="1" x14ac:dyDescent="0.35">
      <c r="A962" s="16">
        <v>5</v>
      </c>
      <c r="B962" s="16">
        <v>5</v>
      </c>
      <c r="C962" s="17" t="s">
        <v>1312</v>
      </c>
      <c r="D962" s="18">
        <v>6000</v>
      </c>
      <c r="E962" s="11" t="e">
        <f>[3]!Table3235[[#This Row],[Mức giá theo Quyết định 46/2019/ QĐ-UBND]]*1.1</f>
        <v>#REF!</v>
      </c>
      <c r="F962" s="11" t="e">
        <f>[3]!Table3235[[#This Row],[Mức giá theo Quyết định 46/2019/ QĐ-UBND]]*1.3</f>
        <v>#REF!</v>
      </c>
      <c r="G962" s="19">
        <v>24000</v>
      </c>
      <c r="H962" s="20" t="e">
        <f>ROUND([3]!Table3235[[#This Row],[Mức giá theo Quyết định 46/2019/ QĐ-UBND]]*1.3,-2)</f>
        <v>#REF!</v>
      </c>
      <c r="I962" s="20" t="e">
        <f>ROUND([3]!Table3235[[#This Row],[Giá đất ở điều chỉnh, bổ sung]]*0.7,0)</f>
        <v>#REF!</v>
      </c>
      <c r="J962" s="12" t="e">
        <f>[3]!Table3235[[#This Row],[Giá đất ở điều chỉnh, bổ sung]]/[3]!Table3235[[#This Row],[Mức giá theo Quyết định 46/2019/ QĐ-UBND]]</f>
        <v>#REF!</v>
      </c>
      <c r="K962" s="21"/>
      <c r="L962" s="23" t="e">
        <f>[3]!Table3235[[#This Row],[Giá đất ở điều chỉnh, bổ sung]]/[3]!Table3235[[#This Row],[Mức giá theo Quyết định 46/2019/ QĐ-UBND]]</f>
        <v>#REF!</v>
      </c>
      <c r="M962" s="24"/>
      <c r="N962" s="314"/>
      <c r="R962" s="315"/>
    </row>
    <row r="963" spans="1:18" s="251" customFormat="1" x14ac:dyDescent="0.35">
      <c r="A963" s="16">
        <v>6</v>
      </c>
      <c r="B963" s="16">
        <v>6</v>
      </c>
      <c r="C963" s="17" t="s">
        <v>1313</v>
      </c>
      <c r="D963" s="18">
        <v>5500</v>
      </c>
      <c r="E963" s="11" t="e">
        <f>[3]!Table3235[[#This Row],[Mức giá theo Quyết định 46/2019/ QĐ-UBND]]*1.1</f>
        <v>#REF!</v>
      </c>
      <c r="F963" s="11" t="e">
        <f>[3]!Table3235[[#This Row],[Mức giá theo Quyết định 46/2019/ QĐ-UBND]]*1.3</f>
        <v>#REF!</v>
      </c>
      <c r="G963" s="19">
        <v>22000</v>
      </c>
      <c r="H963" s="20" t="e">
        <f>ROUND([3]!Table3235[[#This Row],[Mức giá theo Quyết định 46/2019/ QĐ-UBND]]*1.3,-2)</f>
        <v>#REF!</v>
      </c>
      <c r="I963" s="20" t="e">
        <f>ROUND([3]!Table3235[[#This Row],[Giá đất ở điều chỉnh, bổ sung]]*0.7,0)</f>
        <v>#REF!</v>
      </c>
      <c r="J963" s="12" t="e">
        <f>[3]!Table3235[[#This Row],[Giá đất ở điều chỉnh, bổ sung]]/[3]!Table3235[[#This Row],[Mức giá theo Quyết định 46/2019/ QĐ-UBND]]</f>
        <v>#REF!</v>
      </c>
      <c r="K963" s="21"/>
      <c r="L963" s="23" t="e">
        <f>[3]!Table3235[[#This Row],[Giá đất ở điều chỉnh, bổ sung]]/[3]!Table3235[[#This Row],[Mức giá theo Quyết định 46/2019/ QĐ-UBND]]</f>
        <v>#REF!</v>
      </c>
      <c r="M963" s="24"/>
      <c r="N963" s="314"/>
      <c r="R963" s="315"/>
    </row>
    <row r="964" spans="1:18" s="251" customFormat="1" x14ac:dyDescent="0.35">
      <c r="A964" s="16"/>
      <c r="B964" s="16"/>
      <c r="C964" s="9" t="s">
        <v>16</v>
      </c>
      <c r="D964" s="10"/>
      <c r="E964" s="11" t="e">
        <f>[3]!Table3235[[#This Row],[Mức giá theo Quyết định 46/2019/ QĐ-UBND]]*1.1</f>
        <v>#REF!</v>
      </c>
      <c r="F964" s="11"/>
      <c r="G964" s="19"/>
      <c r="H964" s="20"/>
      <c r="I964" s="20"/>
      <c r="J964" s="12"/>
      <c r="K964" s="21"/>
      <c r="L964" s="23"/>
      <c r="M964" s="24"/>
      <c r="N964" s="314"/>
      <c r="R964" s="315"/>
    </row>
    <row r="965" spans="1:18" s="251" customFormat="1" ht="31" x14ac:dyDescent="0.35">
      <c r="A965" s="16">
        <v>1</v>
      </c>
      <c r="B965" s="16">
        <v>1</v>
      </c>
      <c r="C965" s="17" t="s">
        <v>1314</v>
      </c>
      <c r="D965" s="18"/>
      <c r="E965" s="11" t="e">
        <f>[3]!Table3235[[#This Row],[Mức giá theo Quyết định 46/2019/ QĐ-UBND]]*1.1</f>
        <v>#REF!</v>
      </c>
      <c r="F965" s="11"/>
      <c r="G965" s="19"/>
      <c r="H965" s="20"/>
      <c r="I965" s="20"/>
      <c r="J965" s="12"/>
      <c r="K965" s="21"/>
      <c r="L965" s="23"/>
      <c r="M965" s="24" t="s">
        <v>1315</v>
      </c>
      <c r="N965" s="314" t="s">
        <v>1316</v>
      </c>
      <c r="R965" s="315"/>
    </row>
    <row r="966" spans="1:18" s="251" customFormat="1" ht="31" x14ac:dyDescent="0.35">
      <c r="A966" s="16" t="s">
        <v>67</v>
      </c>
      <c r="B966" s="16" t="s">
        <v>67</v>
      </c>
      <c r="C966" s="17" t="s">
        <v>1317</v>
      </c>
      <c r="D966" s="18">
        <v>6000</v>
      </c>
      <c r="E966" s="11" t="e">
        <f>[3]!Table3235[[#This Row],[Mức giá theo Quyết định 46/2019/ QĐ-UBND]]*1.1</f>
        <v>#REF!</v>
      </c>
      <c r="F966" s="11" t="e">
        <f>[3]!Table3235[[#This Row],[Mức giá theo Quyết định 46/2019/ QĐ-UBND]]*1.3</f>
        <v>#REF!</v>
      </c>
      <c r="G966" s="19">
        <v>18000</v>
      </c>
      <c r="H966" s="20" t="e">
        <f>ROUND([3]!Table3235[[#This Row],[Mức giá theo Quyết định 46/2019/ QĐ-UBND]]*1.3,-2)</f>
        <v>#REF!</v>
      </c>
      <c r="I966" s="20" t="e">
        <f>ROUND([3]!Table3235[[#This Row],[Giá đất ở điều chỉnh, bổ sung]]*0.7,0)</f>
        <v>#REF!</v>
      </c>
      <c r="J966" s="12" t="e">
        <f>[3]!Table3235[[#This Row],[Giá đất ở điều chỉnh, bổ sung]]/[3]!Table3235[[#This Row],[Mức giá theo Quyết định 46/2019/ QĐ-UBND]]</f>
        <v>#REF!</v>
      </c>
      <c r="K966" s="21"/>
      <c r="L966" s="23" t="e">
        <f>[3]!Table3235[[#This Row],[Giá đất ở điều chỉnh, bổ sung]]/[3]!Table3235[[#This Row],[Mức giá theo Quyết định 46/2019/ QĐ-UBND]]</f>
        <v>#REF!</v>
      </c>
      <c r="M966" s="24"/>
      <c r="N966" s="314"/>
      <c r="R966" s="315"/>
    </row>
    <row r="967" spans="1:18" s="251" customFormat="1" ht="31" x14ac:dyDescent="0.35">
      <c r="A967" s="16" t="s">
        <v>69</v>
      </c>
      <c r="B967" s="16" t="s">
        <v>69</v>
      </c>
      <c r="C967" s="17" t="s">
        <v>1318</v>
      </c>
      <c r="D967" s="18">
        <v>4800</v>
      </c>
      <c r="E967" s="11" t="e">
        <f>[3]!Table3235[[#This Row],[Mức giá theo Quyết định 46/2019/ QĐ-UBND]]*1.1</f>
        <v>#REF!</v>
      </c>
      <c r="F967" s="11" t="e">
        <f>[3]!Table3235[[#This Row],[Mức giá theo Quyết định 46/2019/ QĐ-UBND]]*1.3</f>
        <v>#REF!</v>
      </c>
      <c r="G967" s="19">
        <v>14400</v>
      </c>
      <c r="H967" s="20" t="e">
        <f>ROUND([3]!Table3235[[#This Row],[Mức giá theo Quyết định 46/2019/ QĐ-UBND]]*1.3,-2)</f>
        <v>#REF!</v>
      </c>
      <c r="I967" s="20" t="e">
        <f>ROUND([3]!Table3235[[#This Row],[Giá đất ở điều chỉnh, bổ sung]]*0.7,0)</f>
        <v>#REF!</v>
      </c>
      <c r="J967" s="12" t="e">
        <f>[3]!Table3235[[#This Row],[Giá đất ở điều chỉnh, bổ sung]]/[3]!Table3235[[#This Row],[Mức giá theo Quyết định 46/2019/ QĐ-UBND]]</f>
        <v>#REF!</v>
      </c>
      <c r="K967" s="21"/>
      <c r="L967" s="23" t="e">
        <f>[3]!Table3235[[#This Row],[Giá đất ở điều chỉnh, bổ sung]]/[3]!Table3235[[#This Row],[Mức giá theo Quyết định 46/2019/ QĐ-UBND]]</f>
        <v>#REF!</v>
      </c>
      <c r="M967" s="24"/>
      <c r="N967" s="314"/>
      <c r="R967" s="315"/>
    </row>
    <row r="968" spans="1:18" s="251" customFormat="1" x14ac:dyDescent="0.35">
      <c r="A968" s="16" t="s">
        <v>71</v>
      </c>
      <c r="B968" s="16" t="s">
        <v>71</v>
      </c>
      <c r="C968" s="17" t="s">
        <v>1319</v>
      </c>
      <c r="D968" s="18">
        <v>3600</v>
      </c>
      <c r="E968" s="11" t="e">
        <f>[3]!Table3235[[#This Row],[Mức giá theo Quyết định 46/2019/ QĐ-UBND]]*1.1</f>
        <v>#REF!</v>
      </c>
      <c r="F968" s="11" t="e">
        <f>[3]!Table3235[[#This Row],[Mức giá theo Quyết định 46/2019/ QĐ-UBND]]*1.3</f>
        <v>#REF!</v>
      </c>
      <c r="G968" s="19">
        <v>10800</v>
      </c>
      <c r="H968" s="20" t="e">
        <f>ROUND([3]!Table3235[[#This Row],[Mức giá theo Quyết định 46/2019/ QĐ-UBND]]*1.3,-2)</f>
        <v>#REF!</v>
      </c>
      <c r="I968" s="20" t="e">
        <f>ROUND([3]!Table3235[[#This Row],[Giá đất ở điều chỉnh, bổ sung]]*0.7,0)</f>
        <v>#REF!</v>
      </c>
      <c r="J968" s="12" t="e">
        <f>[3]!Table3235[[#This Row],[Giá đất ở điều chỉnh, bổ sung]]/[3]!Table3235[[#This Row],[Mức giá theo Quyết định 46/2019/ QĐ-UBND]]</f>
        <v>#REF!</v>
      </c>
      <c r="K968" s="21"/>
      <c r="L968" s="23" t="e">
        <f>[3]!Table3235[[#This Row],[Giá đất ở điều chỉnh, bổ sung]]/[3]!Table3235[[#This Row],[Mức giá theo Quyết định 46/2019/ QĐ-UBND]]</f>
        <v>#REF!</v>
      </c>
      <c r="M968" s="24"/>
      <c r="N968" s="314"/>
      <c r="R968" s="315"/>
    </row>
    <row r="969" spans="1:18" s="251" customFormat="1" ht="31" x14ac:dyDescent="0.35">
      <c r="A969" s="16">
        <v>2</v>
      </c>
      <c r="B969" s="16">
        <v>2</v>
      </c>
      <c r="C969" s="17" t="s">
        <v>1320</v>
      </c>
      <c r="D969" s="18">
        <v>3000</v>
      </c>
      <c r="E969" s="11" t="e">
        <f>[3]!Table3235[[#This Row],[Mức giá theo Quyết định 46/2019/ QĐ-UBND]]*1.1</f>
        <v>#REF!</v>
      </c>
      <c r="F969" s="11" t="e">
        <f>[3]!Table3235[[#This Row],[Mức giá theo Quyết định 46/2019/ QĐ-UBND]]*1.3</f>
        <v>#REF!</v>
      </c>
      <c r="G969" s="19">
        <v>9000</v>
      </c>
      <c r="H969" s="20" t="e">
        <f>ROUND([3]!Table3235[[#This Row],[Mức giá theo Quyết định 46/2019/ QĐ-UBND]]*1.35,-2)</f>
        <v>#REF!</v>
      </c>
      <c r="I969" s="20" t="e">
        <f>ROUND([3]!Table3235[[#This Row],[Giá đất ở điều chỉnh, bổ sung]]*0.7,0)</f>
        <v>#REF!</v>
      </c>
      <c r="J969" s="12" t="e">
        <f>[3]!Table3235[[#This Row],[Giá đất ở điều chỉnh, bổ sung]]/[3]!Table3235[[#This Row],[Mức giá theo Quyết định 46/2019/ QĐ-UBND]]</f>
        <v>#REF!</v>
      </c>
      <c r="K969" s="31" t="s">
        <v>91</v>
      </c>
      <c r="L969" s="32" t="e">
        <f>[3]!Table3235[[#This Row],[Giá đất ở điều chỉnh, bổ sung]]/[3]!Table3235[[#This Row],[Mức giá theo Quyết định 46/2019/ QĐ-UBND]]</f>
        <v>#REF!</v>
      </c>
      <c r="M969" s="24"/>
      <c r="N969" s="314"/>
      <c r="R969" s="315"/>
    </row>
    <row r="970" spans="1:18" s="251" customFormat="1" ht="31" x14ac:dyDescent="0.35">
      <c r="A970" s="16">
        <v>3</v>
      </c>
      <c r="B970" s="16">
        <v>3</v>
      </c>
      <c r="C970" s="17" t="s">
        <v>1321</v>
      </c>
      <c r="D970" s="18">
        <v>3600</v>
      </c>
      <c r="E970" s="11" t="e">
        <f>[3]!Table3235[[#This Row],[Mức giá theo Quyết định 46/2019/ QĐ-UBND]]*1.1</f>
        <v>#REF!</v>
      </c>
      <c r="F970" s="11" t="e">
        <f>[3]!Table3235[[#This Row],[Mức giá theo Quyết định 46/2019/ QĐ-UBND]]*1.3</f>
        <v>#REF!</v>
      </c>
      <c r="G970" s="19">
        <v>10800</v>
      </c>
      <c r="H970" s="20" t="e">
        <f>ROUND([3]!Table3235[[#This Row],[Mức giá theo Quyết định 46/2019/ QĐ-UBND]]*1.3,-2)</f>
        <v>#REF!</v>
      </c>
      <c r="I970" s="20" t="e">
        <f>ROUND([3]!Table3235[[#This Row],[Giá đất ở điều chỉnh, bổ sung]]*0.7,0)</f>
        <v>#REF!</v>
      </c>
      <c r="J970" s="12" t="e">
        <f>[3]!Table3235[[#This Row],[Giá đất ở điều chỉnh, bổ sung]]/[3]!Table3235[[#This Row],[Mức giá theo Quyết định 46/2019/ QĐ-UBND]]</f>
        <v>#REF!</v>
      </c>
      <c r="K970" s="21"/>
      <c r="L970" s="23" t="e">
        <f>[3]!Table3235[[#This Row],[Giá đất ở điều chỉnh, bổ sung]]/[3]!Table3235[[#This Row],[Mức giá theo Quyết định 46/2019/ QĐ-UBND]]</f>
        <v>#REF!</v>
      </c>
      <c r="M970" s="24"/>
      <c r="N970" s="314"/>
      <c r="R970" s="315"/>
    </row>
    <row r="971" spans="1:18" s="251" customFormat="1" x14ac:dyDescent="0.35">
      <c r="A971" s="16">
        <v>4</v>
      </c>
      <c r="B971" s="16">
        <v>4</v>
      </c>
      <c r="C971" s="17" t="s">
        <v>1322</v>
      </c>
      <c r="D971" s="18"/>
      <c r="E971" s="11" t="e">
        <f>[3]!Table3235[[#This Row],[Mức giá theo Quyết định 46/2019/ QĐ-UBND]]*1.1</f>
        <v>#REF!</v>
      </c>
      <c r="F971" s="11"/>
      <c r="G971" s="19"/>
      <c r="H971" s="20"/>
      <c r="I971" s="20"/>
      <c r="J971" s="12"/>
      <c r="K971" s="21"/>
      <c r="L971" s="23"/>
      <c r="M971" s="24"/>
      <c r="N971" s="314"/>
      <c r="R971" s="315"/>
    </row>
    <row r="972" spans="1:18" s="251" customFormat="1" x14ac:dyDescent="0.35">
      <c r="A972" s="16" t="s">
        <v>31</v>
      </c>
      <c r="B972" s="16" t="s">
        <v>31</v>
      </c>
      <c r="C972" s="17" t="s">
        <v>1323</v>
      </c>
      <c r="D972" s="18">
        <v>2500</v>
      </c>
      <c r="E972" s="11" t="e">
        <f>[3]!Table3235[[#This Row],[Mức giá theo Quyết định 46/2019/ QĐ-UBND]]*1.1</f>
        <v>#REF!</v>
      </c>
      <c r="F972" s="11" t="e">
        <f>[3]!Table3235[[#This Row],[Mức giá theo Quyết định 46/2019/ QĐ-UBND]]*1.3</f>
        <v>#REF!</v>
      </c>
      <c r="G972" s="19">
        <v>10000</v>
      </c>
      <c r="H972" s="20" t="e">
        <f>ROUND([3]!Table3235[[#This Row],[Mức giá theo Quyết định 46/2019/ QĐ-UBND]]*1.3,-2)</f>
        <v>#REF!</v>
      </c>
      <c r="I972" s="20" t="e">
        <f>ROUND([3]!Table3235[[#This Row],[Giá đất ở điều chỉnh, bổ sung]]*0.7,0)</f>
        <v>#REF!</v>
      </c>
      <c r="J972" s="12" t="e">
        <f>[3]!Table3235[[#This Row],[Giá đất ở điều chỉnh, bổ sung]]/[3]!Table3235[[#This Row],[Mức giá theo Quyết định 46/2019/ QĐ-UBND]]</f>
        <v>#REF!</v>
      </c>
      <c r="K972" s="21"/>
      <c r="L972" s="23" t="e">
        <f>[3]!Table3235[[#This Row],[Giá đất ở điều chỉnh, bổ sung]]/[3]!Table3235[[#This Row],[Mức giá theo Quyết định 46/2019/ QĐ-UBND]]</f>
        <v>#REF!</v>
      </c>
      <c r="M972" s="24"/>
      <c r="N972" s="314"/>
      <c r="R972" s="315"/>
    </row>
    <row r="973" spans="1:18" s="251" customFormat="1" x14ac:dyDescent="0.35">
      <c r="A973" s="16" t="s">
        <v>34</v>
      </c>
      <c r="B973" s="16" t="s">
        <v>34</v>
      </c>
      <c r="C973" s="17" t="s">
        <v>1324</v>
      </c>
      <c r="D973" s="18">
        <v>2300</v>
      </c>
      <c r="E973" s="11" t="e">
        <f>[3]!Table3235[[#This Row],[Mức giá theo Quyết định 46/2019/ QĐ-UBND]]*1.1</f>
        <v>#REF!</v>
      </c>
      <c r="F973" s="11" t="e">
        <f>[3]!Table3235[[#This Row],[Mức giá theo Quyết định 46/2019/ QĐ-UBND]]*1.3</f>
        <v>#REF!</v>
      </c>
      <c r="G973" s="19">
        <v>9200</v>
      </c>
      <c r="H973" s="20" t="e">
        <f>ROUND([3]!Table3235[[#This Row],[Mức giá theo Quyết định 46/2019/ QĐ-UBND]]*1.3,-2)</f>
        <v>#REF!</v>
      </c>
      <c r="I973" s="20" t="e">
        <f>ROUND([3]!Table3235[[#This Row],[Giá đất ở điều chỉnh, bổ sung]]*0.7,0)</f>
        <v>#REF!</v>
      </c>
      <c r="J973" s="12" t="e">
        <f>[3]!Table3235[[#This Row],[Giá đất ở điều chỉnh, bổ sung]]/[3]!Table3235[[#This Row],[Mức giá theo Quyết định 46/2019/ QĐ-UBND]]</f>
        <v>#REF!</v>
      </c>
      <c r="K973" s="21"/>
      <c r="L973" s="23" t="e">
        <f>[3]!Table3235[[#This Row],[Giá đất ở điều chỉnh, bổ sung]]/[3]!Table3235[[#This Row],[Mức giá theo Quyết định 46/2019/ QĐ-UBND]]</f>
        <v>#REF!</v>
      </c>
      <c r="M973" s="24"/>
      <c r="N973" s="314"/>
      <c r="R973" s="315"/>
    </row>
    <row r="974" spans="1:18" s="251" customFormat="1" ht="31" x14ac:dyDescent="0.35">
      <c r="A974" s="16" t="s">
        <v>578</v>
      </c>
      <c r="B974" s="16" t="s">
        <v>578</v>
      </c>
      <c r="C974" s="17" t="s">
        <v>1325</v>
      </c>
      <c r="D974" s="18">
        <v>1999.9999999999998</v>
      </c>
      <c r="E974" s="11" t="e">
        <f>[3]!Table3235[[#This Row],[Mức giá theo Quyết định 46/2019/ QĐ-UBND]]*1.1</f>
        <v>#REF!</v>
      </c>
      <c r="F974" s="11" t="e">
        <f>[3]!Table3235[[#This Row],[Mức giá theo Quyết định 46/2019/ QĐ-UBND]]*1.3</f>
        <v>#REF!</v>
      </c>
      <c r="G974" s="19">
        <v>8000</v>
      </c>
      <c r="H974" s="20" t="e">
        <f>ROUND([3]!Table3235[[#This Row],[Mức giá theo Quyết định 46/2019/ QĐ-UBND]]*1.3,-2)</f>
        <v>#REF!</v>
      </c>
      <c r="I974" s="20" t="e">
        <f>ROUND([3]!Table3235[[#This Row],[Giá đất ở điều chỉnh, bổ sung]]*0.7,0)</f>
        <v>#REF!</v>
      </c>
      <c r="J974" s="12" t="e">
        <f>[3]!Table3235[[#This Row],[Giá đất ở điều chỉnh, bổ sung]]/[3]!Table3235[[#This Row],[Mức giá theo Quyết định 46/2019/ QĐ-UBND]]</f>
        <v>#REF!</v>
      </c>
      <c r="K974" s="21"/>
      <c r="L974" s="23" t="e">
        <f>[3]!Table3235[[#This Row],[Giá đất ở điều chỉnh, bổ sung]]/[3]!Table3235[[#This Row],[Mức giá theo Quyết định 46/2019/ QĐ-UBND]]</f>
        <v>#REF!</v>
      </c>
      <c r="M974" s="24"/>
      <c r="N974" s="314"/>
      <c r="R974" s="315"/>
    </row>
    <row r="975" spans="1:18" s="251" customFormat="1" x14ac:dyDescent="0.35">
      <c r="A975" s="16">
        <v>5</v>
      </c>
      <c r="B975" s="16">
        <v>5</v>
      </c>
      <c r="C975" s="17" t="s">
        <v>1326</v>
      </c>
      <c r="D975" s="18"/>
      <c r="E975" s="11" t="e">
        <f>[3]!Table3235[[#This Row],[Mức giá theo Quyết định 46/2019/ QĐ-UBND]]*1.1</f>
        <v>#REF!</v>
      </c>
      <c r="F975" s="11"/>
      <c r="G975" s="19"/>
      <c r="H975" s="20"/>
      <c r="I975" s="20"/>
      <c r="J975" s="12"/>
      <c r="K975" s="21"/>
      <c r="L975" s="23"/>
      <c r="M975" s="24"/>
      <c r="N975" s="314"/>
      <c r="R975" s="315"/>
    </row>
    <row r="976" spans="1:18" s="251" customFormat="1" x14ac:dyDescent="0.35">
      <c r="A976" s="16">
        <v>5.0999999999999996</v>
      </c>
      <c r="B976" s="16" t="s">
        <v>509</v>
      </c>
      <c r="C976" s="17" t="s">
        <v>1323</v>
      </c>
      <c r="D976" s="18">
        <v>2500</v>
      </c>
      <c r="E976" s="11" t="e">
        <f>[3]!Table3235[[#This Row],[Mức giá theo Quyết định 46/2019/ QĐ-UBND]]*1.1</f>
        <v>#REF!</v>
      </c>
      <c r="F976" s="11" t="e">
        <f>[3]!Table3235[[#This Row],[Mức giá theo Quyết định 46/2019/ QĐ-UBND]]*1.3</f>
        <v>#REF!</v>
      </c>
      <c r="G976" s="19">
        <v>10000</v>
      </c>
      <c r="H976" s="20" t="e">
        <f>ROUND([3]!Table3235[[#This Row],[Mức giá theo Quyết định 46/2019/ QĐ-UBND]]*1.35,-2)</f>
        <v>#REF!</v>
      </c>
      <c r="I976" s="20" t="e">
        <f>ROUND([3]!Table3235[[#This Row],[Giá đất ở điều chỉnh, bổ sung]]*0.7,0)</f>
        <v>#REF!</v>
      </c>
      <c r="J976" s="12" t="e">
        <f>[3]!Table3235[[#This Row],[Giá đất ở điều chỉnh, bổ sung]]/[3]!Table3235[[#This Row],[Mức giá theo Quyết định 46/2019/ QĐ-UBND]]</f>
        <v>#REF!</v>
      </c>
      <c r="K976" s="31" t="s">
        <v>91</v>
      </c>
      <c r="L976" s="32" t="e">
        <f>[3]!Table3235[[#This Row],[Giá đất ở điều chỉnh, bổ sung]]/[3]!Table3235[[#This Row],[Mức giá theo Quyết định 46/2019/ QĐ-UBND]]</f>
        <v>#REF!</v>
      </c>
      <c r="M976" s="24"/>
      <c r="N976" s="314"/>
      <c r="R976" s="315"/>
    </row>
    <row r="977" spans="1:18" s="251" customFormat="1" x14ac:dyDescent="0.35">
      <c r="A977" s="16">
        <v>5.2</v>
      </c>
      <c r="B977" s="16" t="s">
        <v>511</v>
      </c>
      <c r="C977" s="17" t="s">
        <v>36</v>
      </c>
      <c r="D977" s="18">
        <v>2300</v>
      </c>
      <c r="E977" s="11" t="e">
        <f>[3]!Table3235[[#This Row],[Mức giá theo Quyết định 46/2019/ QĐ-UBND]]*1.1</f>
        <v>#REF!</v>
      </c>
      <c r="F977" s="11" t="e">
        <f>[3]!Table3235[[#This Row],[Mức giá theo Quyết định 46/2019/ QĐ-UBND]]*1.3</f>
        <v>#REF!</v>
      </c>
      <c r="G977" s="19">
        <v>9200</v>
      </c>
      <c r="H977" s="20" t="e">
        <f>ROUND([3]!Table3235[[#This Row],[Mức giá theo Quyết định 46/2019/ QĐ-UBND]]*1.35,-2)</f>
        <v>#REF!</v>
      </c>
      <c r="I977" s="20" t="e">
        <f>ROUND([3]!Table3235[[#This Row],[Giá đất ở điều chỉnh, bổ sung]]*0.7,0)</f>
        <v>#REF!</v>
      </c>
      <c r="J977" s="12" t="e">
        <f>[3]!Table3235[[#This Row],[Giá đất ở điều chỉnh, bổ sung]]/[3]!Table3235[[#This Row],[Mức giá theo Quyết định 46/2019/ QĐ-UBND]]</f>
        <v>#REF!</v>
      </c>
      <c r="K977" s="31" t="s">
        <v>91</v>
      </c>
      <c r="L977" s="32" t="e">
        <f>[3]!Table3235[[#This Row],[Giá đất ở điều chỉnh, bổ sung]]/[3]!Table3235[[#This Row],[Mức giá theo Quyết định 46/2019/ QĐ-UBND]]</f>
        <v>#REF!</v>
      </c>
      <c r="M977" s="24"/>
      <c r="N977" s="314"/>
      <c r="R977" s="315"/>
    </row>
    <row r="978" spans="1:18" s="251" customFormat="1" ht="31" x14ac:dyDescent="0.35">
      <c r="A978" s="16" t="s">
        <v>777</v>
      </c>
      <c r="B978" s="16" t="s">
        <v>777</v>
      </c>
      <c r="C978" s="17" t="s">
        <v>1327</v>
      </c>
      <c r="D978" s="18">
        <v>1999.9999999999998</v>
      </c>
      <c r="E978" s="11" t="e">
        <f>[3]!Table3235[[#This Row],[Mức giá theo Quyết định 46/2019/ QĐ-UBND]]*1.1</f>
        <v>#REF!</v>
      </c>
      <c r="F978" s="11" t="e">
        <f>[3]!Table3235[[#This Row],[Mức giá theo Quyết định 46/2019/ QĐ-UBND]]*1.3</f>
        <v>#REF!</v>
      </c>
      <c r="G978" s="19">
        <v>8000</v>
      </c>
      <c r="H978" s="20" t="e">
        <f>ROUND([3]!Table3235[[#This Row],[Mức giá theo Quyết định 46/2019/ QĐ-UBND]]*1.3,-2)</f>
        <v>#REF!</v>
      </c>
      <c r="I978" s="20" t="e">
        <f>ROUND([3]!Table3235[[#This Row],[Giá đất ở điều chỉnh, bổ sung]]*0.7,0)</f>
        <v>#REF!</v>
      </c>
      <c r="J978" s="12" t="e">
        <f>[3]!Table3235[[#This Row],[Giá đất ở điều chỉnh, bổ sung]]/[3]!Table3235[[#This Row],[Mức giá theo Quyết định 46/2019/ QĐ-UBND]]</f>
        <v>#REF!</v>
      </c>
      <c r="K978" s="21"/>
      <c r="L978" s="23" t="e">
        <f>[3]!Table3235[[#This Row],[Giá đất ở điều chỉnh, bổ sung]]/[3]!Table3235[[#This Row],[Mức giá theo Quyết định 46/2019/ QĐ-UBND]]</f>
        <v>#REF!</v>
      </c>
      <c r="M978" s="24"/>
      <c r="N978" s="314"/>
      <c r="R978" s="315"/>
    </row>
    <row r="979" spans="1:18" s="251" customFormat="1" ht="31" x14ac:dyDescent="0.35">
      <c r="A979" s="16" t="s">
        <v>983</v>
      </c>
      <c r="B979" s="16" t="s">
        <v>983</v>
      </c>
      <c r="C979" s="17" t="s">
        <v>1328</v>
      </c>
      <c r="D979" s="18">
        <v>1700</v>
      </c>
      <c r="E979" s="11" t="e">
        <f>[3]!Table3235[[#This Row],[Mức giá theo Quyết định 46/2019/ QĐ-UBND]]*1.1</f>
        <v>#REF!</v>
      </c>
      <c r="F979" s="11" t="e">
        <f>[3]!Table3235[[#This Row],[Mức giá theo Quyết định 46/2019/ QĐ-UBND]]*1.3</f>
        <v>#REF!</v>
      </c>
      <c r="G979" s="19">
        <v>6800</v>
      </c>
      <c r="H979" s="20" t="e">
        <f>ROUND([3]!Table3235[[#This Row],[Mức giá theo Quyết định 46/2019/ QĐ-UBND]]*1.3,-2)</f>
        <v>#REF!</v>
      </c>
      <c r="I979" s="20" t="e">
        <f>ROUND([3]!Table3235[[#This Row],[Giá đất ở điều chỉnh, bổ sung]]*0.7,0)</f>
        <v>#REF!</v>
      </c>
      <c r="J979" s="12" t="e">
        <f>[3]!Table3235[[#This Row],[Giá đất ở điều chỉnh, bổ sung]]/[3]!Table3235[[#This Row],[Mức giá theo Quyết định 46/2019/ QĐ-UBND]]</f>
        <v>#REF!</v>
      </c>
      <c r="K979" s="21"/>
      <c r="L979" s="23" t="e">
        <f>[3]!Table3235[[#This Row],[Giá đất ở điều chỉnh, bổ sung]]/[3]!Table3235[[#This Row],[Mức giá theo Quyết định 46/2019/ QĐ-UBND]]</f>
        <v>#REF!</v>
      </c>
      <c r="M979" s="24"/>
      <c r="N979" s="314"/>
      <c r="R979" s="315"/>
    </row>
    <row r="980" spans="1:18" s="251" customFormat="1" ht="31" x14ac:dyDescent="0.35">
      <c r="A980" s="16">
        <v>6</v>
      </c>
      <c r="B980" s="16">
        <v>6</v>
      </c>
      <c r="C980" s="17" t="s">
        <v>1329</v>
      </c>
      <c r="D980" s="18">
        <v>3000</v>
      </c>
      <c r="E980" s="11" t="e">
        <f>[3]!Table3235[[#This Row],[Mức giá theo Quyết định 46/2019/ QĐ-UBND]]*1.1</f>
        <v>#REF!</v>
      </c>
      <c r="F980" s="11" t="e">
        <f>[3]!Table3235[[#This Row],[Mức giá theo Quyết định 46/2019/ QĐ-UBND]]*1.3</f>
        <v>#REF!</v>
      </c>
      <c r="G980" s="19">
        <v>12000</v>
      </c>
      <c r="H980" s="20" t="e">
        <f>ROUND([3]!Table3235[[#This Row],[Mức giá theo Quyết định 46/2019/ QĐ-UBND]]*1.3,-2)</f>
        <v>#REF!</v>
      </c>
      <c r="I980" s="20" t="e">
        <f>ROUND([3]!Table3235[[#This Row],[Giá đất ở điều chỉnh, bổ sung]]*0.7,0)</f>
        <v>#REF!</v>
      </c>
      <c r="J980" s="12" t="e">
        <f>[3]!Table3235[[#This Row],[Giá đất ở điều chỉnh, bổ sung]]/[3]!Table3235[[#This Row],[Mức giá theo Quyết định 46/2019/ QĐ-UBND]]</f>
        <v>#REF!</v>
      </c>
      <c r="K980" s="21"/>
      <c r="L980" s="23" t="e">
        <f>[3]!Table3235[[#This Row],[Giá đất ở điều chỉnh, bổ sung]]/[3]!Table3235[[#This Row],[Mức giá theo Quyết định 46/2019/ QĐ-UBND]]</f>
        <v>#REF!</v>
      </c>
      <c r="M980" s="24"/>
      <c r="N980" s="314"/>
      <c r="R980" s="315"/>
    </row>
    <row r="981" spans="1:18" s="251" customFormat="1" ht="31" x14ac:dyDescent="0.35">
      <c r="A981" s="16">
        <v>7</v>
      </c>
      <c r="B981" s="16">
        <v>7</v>
      </c>
      <c r="C981" s="17" t="s">
        <v>1330</v>
      </c>
      <c r="D981" s="18"/>
      <c r="E981" s="11" t="e">
        <f>[3]!Table3235[[#This Row],[Mức giá theo Quyết định 46/2019/ QĐ-UBND]]*1.1</f>
        <v>#REF!</v>
      </c>
      <c r="F981" s="11"/>
      <c r="G981" s="19"/>
      <c r="H981" s="20"/>
      <c r="I981" s="20"/>
      <c r="J981" s="12"/>
      <c r="K981" s="21"/>
      <c r="L981" s="23"/>
      <c r="M981" s="24"/>
      <c r="N981" s="314"/>
      <c r="R981" s="315"/>
    </row>
    <row r="982" spans="1:18" s="251" customFormat="1" x14ac:dyDescent="0.35">
      <c r="A982" s="16" t="s">
        <v>32</v>
      </c>
      <c r="B982" s="16" t="s">
        <v>32</v>
      </c>
      <c r="C982" s="17" t="s">
        <v>1331</v>
      </c>
      <c r="D982" s="18">
        <v>4200</v>
      </c>
      <c r="E982" s="11" t="e">
        <f>[3]!Table3235[[#This Row],[Mức giá theo Quyết định 46/2019/ QĐ-UBND]]*1.1</f>
        <v>#REF!</v>
      </c>
      <c r="F982" s="11" t="e">
        <f>[3]!Table3235[[#This Row],[Mức giá theo Quyết định 46/2019/ QĐ-UBND]]*1.3</f>
        <v>#REF!</v>
      </c>
      <c r="G982" s="19">
        <v>16800</v>
      </c>
      <c r="H982" s="20" t="e">
        <f>ROUND([3]!Table3235[[#This Row],[Mức giá theo Quyết định 46/2019/ QĐ-UBND]]*1.3,-2)</f>
        <v>#REF!</v>
      </c>
      <c r="I982" s="20" t="e">
        <f>ROUND([3]!Table3235[[#This Row],[Giá đất ở điều chỉnh, bổ sung]]*0.7,0)</f>
        <v>#REF!</v>
      </c>
      <c r="J982" s="12" t="e">
        <f>[3]!Table3235[[#This Row],[Giá đất ở điều chỉnh, bổ sung]]/[3]!Table3235[[#This Row],[Mức giá theo Quyết định 46/2019/ QĐ-UBND]]</f>
        <v>#REF!</v>
      </c>
      <c r="K982" s="21"/>
      <c r="L982" s="23" t="e">
        <f>[3]!Table3235[[#This Row],[Giá đất ở điều chỉnh, bổ sung]]/[3]!Table3235[[#This Row],[Mức giá theo Quyết định 46/2019/ QĐ-UBND]]</f>
        <v>#REF!</v>
      </c>
      <c r="M982" s="24"/>
      <c r="N982" s="314"/>
      <c r="R982" s="315"/>
    </row>
    <row r="983" spans="1:18" s="251" customFormat="1" x14ac:dyDescent="0.35">
      <c r="A983" s="16" t="s">
        <v>35</v>
      </c>
      <c r="B983" s="16" t="s">
        <v>35</v>
      </c>
      <c r="C983" s="17" t="s">
        <v>1332</v>
      </c>
      <c r="D983" s="18">
        <v>3600</v>
      </c>
      <c r="E983" s="11" t="e">
        <f>[3]!Table3235[[#This Row],[Mức giá theo Quyết định 46/2019/ QĐ-UBND]]*1.1</f>
        <v>#REF!</v>
      </c>
      <c r="F983" s="11" t="e">
        <f>[3]!Table3235[[#This Row],[Mức giá theo Quyết định 46/2019/ QĐ-UBND]]*1.3</f>
        <v>#REF!</v>
      </c>
      <c r="G983" s="19">
        <v>14400</v>
      </c>
      <c r="H983" s="20" t="e">
        <f>ROUND([3]!Table3235[[#This Row],[Mức giá theo Quyết định 46/2019/ QĐ-UBND]]*1.3,-2)</f>
        <v>#REF!</v>
      </c>
      <c r="I983" s="20" t="e">
        <f>ROUND([3]!Table3235[[#This Row],[Giá đất ở điều chỉnh, bổ sung]]*0.7,0)</f>
        <v>#REF!</v>
      </c>
      <c r="J983" s="12" t="e">
        <f>[3]!Table3235[[#This Row],[Giá đất ở điều chỉnh, bổ sung]]/[3]!Table3235[[#This Row],[Mức giá theo Quyết định 46/2019/ QĐ-UBND]]</f>
        <v>#REF!</v>
      </c>
      <c r="K983" s="21"/>
      <c r="L983" s="23" t="e">
        <f>[3]!Table3235[[#This Row],[Giá đất ở điều chỉnh, bổ sung]]/[3]!Table3235[[#This Row],[Mức giá theo Quyết định 46/2019/ QĐ-UBND]]</f>
        <v>#REF!</v>
      </c>
      <c r="M983" s="24"/>
      <c r="N983" s="314"/>
      <c r="R983" s="315"/>
    </row>
    <row r="984" spans="1:18" s="251" customFormat="1" ht="31" x14ac:dyDescent="0.35">
      <c r="A984" s="16" t="s">
        <v>619</v>
      </c>
      <c r="B984" s="16" t="s">
        <v>619</v>
      </c>
      <c r="C984" s="17" t="s">
        <v>1333</v>
      </c>
      <c r="D984" s="18">
        <v>3000</v>
      </c>
      <c r="E984" s="11" t="e">
        <f>[3]!Table3235[[#This Row],[Mức giá theo Quyết định 46/2019/ QĐ-UBND]]*1.1</f>
        <v>#REF!</v>
      </c>
      <c r="F984" s="11" t="e">
        <f>[3]!Table3235[[#This Row],[Mức giá theo Quyết định 46/2019/ QĐ-UBND]]*1.3</f>
        <v>#REF!</v>
      </c>
      <c r="G984" s="19">
        <v>12000</v>
      </c>
      <c r="H984" s="20" t="e">
        <f>ROUND([3]!Table3235[[#This Row],[Mức giá theo Quyết định 46/2019/ QĐ-UBND]]*1.3,-2)</f>
        <v>#REF!</v>
      </c>
      <c r="I984" s="20" t="e">
        <f>ROUND([3]!Table3235[[#This Row],[Giá đất ở điều chỉnh, bổ sung]]*0.7,0)</f>
        <v>#REF!</v>
      </c>
      <c r="J984" s="12" t="e">
        <f>[3]!Table3235[[#This Row],[Giá đất ở điều chỉnh, bổ sung]]/[3]!Table3235[[#This Row],[Mức giá theo Quyết định 46/2019/ QĐ-UBND]]</f>
        <v>#REF!</v>
      </c>
      <c r="K984" s="21"/>
      <c r="L984" s="23" t="e">
        <f>[3]!Table3235[[#This Row],[Giá đất ở điều chỉnh, bổ sung]]/[3]!Table3235[[#This Row],[Mức giá theo Quyết định 46/2019/ QĐ-UBND]]</f>
        <v>#REF!</v>
      </c>
      <c r="M984" s="24"/>
      <c r="N984" s="314"/>
      <c r="R984" s="315"/>
    </row>
    <row r="985" spans="1:18" s="251" customFormat="1" ht="31" x14ac:dyDescent="0.35">
      <c r="A985" s="16" t="s">
        <v>621</v>
      </c>
      <c r="B985" s="16" t="s">
        <v>621</v>
      </c>
      <c r="C985" s="17" t="s">
        <v>1334</v>
      </c>
      <c r="D985" s="18">
        <v>2500</v>
      </c>
      <c r="E985" s="11" t="e">
        <f>[3]!Table3235[[#This Row],[Mức giá theo Quyết định 46/2019/ QĐ-UBND]]*1.1</f>
        <v>#REF!</v>
      </c>
      <c r="F985" s="11" t="e">
        <f>[3]!Table3235[[#This Row],[Mức giá theo Quyết định 46/2019/ QĐ-UBND]]*1.3</f>
        <v>#REF!</v>
      </c>
      <c r="G985" s="19">
        <v>10000</v>
      </c>
      <c r="H985" s="20" t="e">
        <f>ROUND([3]!Table3235[[#This Row],[Mức giá theo Quyết định 46/2019/ QĐ-UBND]]*1.3,-2)</f>
        <v>#REF!</v>
      </c>
      <c r="I985" s="20" t="e">
        <f>ROUND([3]!Table3235[[#This Row],[Giá đất ở điều chỉnh, bổ sung]]*0.7,0)</f>
        <v>#REF!</v>
      </c>
      <c r="J985" s="12" t="e">
        <f>[3]!Table3235[[#This Row],[Giá đất ở điều chỉnh, bổ sung]]/[3]!Table3235[[#This Row],[Mức giá theo Quyết định 46/2019/ QĐ-UBND]]</f>
        <v>#REF!</v>
      </c>
      <c r="K985" s="21"/>
      <c r="L985" s="23" t="e">
        <f>[3]!Table3235[[#This Row],[Giá đất ở điều chỉnh, bổ sung]]/[3]!Table3235[[#This Row],[Mức giá theo Quyết định 46/2019/ QĐ-UBND]]</f>
        <v>#REF!</v>
      </c>
      <c r="M985" s="24"/>
      <c r="N985" s="314"/>
      <c r="R985" s="315"/>
    </row>
    <row r="986" spans="1:18" s="251" customFormat="1" ht="31" x14ac:dyDescent="0.35">
      <c r="A986" s="16">
        <v>8</v>
      </c>
      <c r="B986" s="16">
        <v>8</v>
      </c>
      <c r="C986" s="17" t="s">
        <v>1335</v>
      </c>
      <c r="D986" s="18"/>
      <c r="E986" s="11" t="e">
        <f>[3]!Table3235[[#This Row],[Mức giá theo Quyết định 46/2019/ QĐ-UBND]]*1.1</f>
        <v>#REF!</v>
      </c>
      <c r="F986" s="11"/>
      <c r="G986" s="19"/>
      <c r="H986" s="20"/>
      <c r="I986" s="20"/>
      <c r="J986" s="12"/>
      <c r="K986" s="21"/>
      <c r="L986" s="23"/>
      <c r="M986" s="24"/>
      <c r="N986" s="314"/>
      <c r="R986" s="315"/>
    </row>
    <row r="987" spans="1:18" s="251" customFormat="1" ht="31" x14ac:dyDescent="0.35">
      <c r="A987" s="16" t="s">
        <v>624</v>
      </c>
      <c r="B987" s="16" t="s">
        <v>624</v>
      </c>
      <c r="C987" s="17" t="s">
        <v>1336</v>
      </c>
      <c r="D987" s="18">
        <v>4200</v>
      </c>
      <c r="E987" s="11" t="e">
        <f>[3]!Table3235[[#This Row],[Mức giá theo Quyết định 46/2019/ QĐ-UBND]]*1.1</f>
        <v>#REF!</v>
      </c>
      <c r="F987" s="11" t="e">
        <f>[3]!Table3235[[#This Row],[Mức giá theo Quyết định 46/2019/ QĐ-UBND]]*1.3</f>
        <v>#REF!</v>
      </c>
      <c r="G987" s="19">
        <v>16800</v>
      </c>
      <c r="H987" s="20" t="e">
        <f>ROUND([3]!Table3235[[#This Row],[Mức giá theo Quyết định 46/2019/ QĐ-UBND]]*1.3,-2)</f>
        <v>#REF!</v>
      </c>
      <c r="I987" s="20" t="e">
        <f>ROUND([3]!Table3235[[#This Row],[Giá đất ở điều chỉnh, bổ sung]]*0.7,0)</f>
        <v>#REF!</v>
      </c>
      <c r="J987" s="12" t="e">
        <f>[3]!Table3235[[#This Row],[Giá đất ở điều chỉnh, bổ sung]]/[3]!Table3235[[#This Row],[Mức giá theo Quyết định 46/2019/ QĐ-UBND]]</f>
        <v>#REF!</v>
      </c>
      <c r="K987" s="21"/>
      <c r="L987" s="23" t="e">
        <f>[3]!Table3235[[#This Row],[Giá đất ở điều chỉnh, bổ sung]]/[3]!Table3235[[#This Row],[Mức giá theo Quyết định 46/2019/ QĐ-UBND]]</f>
        <v>#REF!</v>
      </c>
      <c r="M987" s="24"/>
      <c r="N987" s="314"/>
      <c r="R987" s="315"/>
    </row>
    <row r="988" spans="1:18" s="251" customFormat="1" ht="31" x14ac:dyDescent="0.35">
      <c r="A988" s="16" t="s">
        <v>626</v>
      </c>
      <c r="B988" s="16" t="s">
        <v>626</v>
      </c>
      <c r="C988" s="17" t="s">
        <v>1337</v>
      </c>
      <c r="D988" s="18">
        <v>3000</v>
      </c>
      <c r="E988" s="11" t="e">
        <f>[3]!Table3235[[#This Row],[Mức giá theo Quyết định 46/2019/ QĐ-UBND]]*1.1</f>
        <v>#REF!</v>
      </c>
      <c r="F988" s="11" t="e">
        <f>[3]!Table3235[[#This Row],[Mức giá theo Quyết định 46/2019/ QĐ-UBND]]*1.3</f>
        <v>#REF!</v>
      </c>
      <c r="G988" s="19">
        <v>12000</v>
      </c>
      <c r="H988" s="20" t="e">
        <f>ROUND([3]!Table3235[[#This Row],[Mức giá theo Quyết định 46/2019/ QĐ-UBND]]*1.3,-2)</f>
        <v>#REF!</v>
      </c>
      <c r="I988" s="20" t="e">
        <f>ROUND([3]!Table3235[[#This Row],[Giá đất ở điều chỉnh, bổ sung]]*0.7,0)</f>
        <v>#REF!</v>
      </c>
      <c r="J988" s="12" t="e">
        <f>[3]!Table3235[[#This Row],[Giá đất ở điều chỉnh, bổ sung]]/[3]!Table3235[[#This Row],[Mức giá theo Quyết định 46/2019/ QĐ-UBND]]</f>
        <v>#REF!</v>
      </c>
      <c r="K988" s="21"/>
      <c r="L988" s="23" t="e">
        <f>[3]!Table3235[[#This Row],[Giá đất ở điều chỉnh, bổ sung]]/[3]!Table3235[[#This Row],[Mức giá theo Quyết định 46/2019/ QĐ-UBND]]</f>
        <v>#REF!</v>
      </c>
      <c r="M988" s="24"/>
      <c r="N988" s="314"/>
      <c r="R988" s="315"/>
    </row>
    <row r="989" spans="1:18" s="251" customFormat="1" ht="31" x14ac:dyDescent="0.35">
      <c r="A989" s="16">
        <v>9</v>
      </c>
      <c r="B989" s="16">
        <v>9</v>
      </c>
      <c r="C989" s="17" t="s">
        <v>1338</v>
      </c>
      <c r="D989" s="18"/>
      <c r="E989" s="11" t="e">
        <f>[3]!Table3235[[#This Row],[Mức giá theo Quyết định 46/2019/ QĐ-UBND]]*1.1</f>
        <v>#REF!</v>
      </c>
      <c r="F989" s="11"/>
      <c r="G989" s="19"/>
      <c r="H989" s="20"/>
      <c r="I989" s="20"/>
      <c r="J989" s="12"/>
      <c r="K989" s="21"/>
      <c r="L989" s="23"/>
      <c r="M989" s="24"/>
      <c r="N989" s="314"/>
      <c r="R989" s="315"/>
    </row>
    <row r="990" spans="1:18" s="251" customFormat="1" x14ac:dyDescent="0.35">
      <c r="A990" s="16" t="s">
        <v>522</v>
      </c>
      <c r="B990" s="16" t="s">
        <v>522</v>
      </c>
      <c r="C990" s="17" t="s">
        <v>1323</v>
      </c>
      <c r="D990" s="18">
        <v>3000</v>
      </c>
      <c r="E990" s="11" t="e">
        <f>[3]!Table3235[[#This Row],[Mức giá theo Quyết định 46/2019/ QĐ-UBND]]*1.1</f>
        <v>#REF!</v>
      </c>
      <c r="F990" s="11" t="e">
        <f>[3]!Table3235[[#This Row],[Mức giá theo Quyết định 46/2019/ QĐ-UBND]]*1.3</f>
        <v>#REF!</v>
      </c>
      <c r="G990" s="19">
        <v>12000</v>
      </c>
      <c r="H990" s="20" t="e">
        <f>ROUND([3]!Table3235[[#This Row],[Mức giá theo Quyết định 46/2019/ QĐ-UBND]]*1.3,-2)</f>
        <v>#REF!</v>
      </c>
      <c r="I990" s="20" t="e">
        <f>ROUND([3]!Table3235[[#This Row],[Giá đất ở điều chỉnh, bổ sung]]*0.7,0)</f>
        <v>#REF!</v>
      </c>
      <c r="J990" s="12" t="e">
        <f>[3]!Table3235[[#This Row],[Giá đất ở điều chỉnh, bổ sung]]/[3]!Table3235[[#This Row],[Mức giá theo Quyết định 46/2019/ QĐ-UBND]]</f>
        <v>#REF!</v>
      </c>
      <c r="K990" s="21"/>
      <c r="L990" s="23" t="e">
        <f>[3]!Table3235[[#This Row],[Giá đất ở điều chỉnh, bổ sung]]/[3]!Table3235[[#This Row],[Mức giá theo Quyết định 46/2019/ QĐ-UBND]]</f>
        <v>#REF!</v>
      </c>
      <c r="M990" s="24"/>
      <c r="N990" s="314"/>
      <c r="R990" s="315"/>
    </row>
    <row r="991" spans="1:18" s="251" customFormat="1" x14ac:dyDescent="0.35">
      <c r="A991" s="16" t="s">
        <v>523</v>
      </c>
      <c r="B991" s="16" t="s">
        <v>523</v>
      </c>
      <c r="C991" s="17" t="s">
        <v>36</v>
      </c>
      <c r="D991" s="18">
        <v>2500</v>
      </c>
      <c r="E991" s="11" t="e">
        <f>[3]!Table3235[[#This Row],[Mức giá theo Quyết định 46/2019/ QĐ-UBND]]*1.1</f>
        <v>#REF!</v>
      </c>
      <c r="F991" s="11" t="e">
        <f>[3]!Table3235[[#This Row],[Mức giá theo Quyết định 46/2019/ QĐ-UBND]]*1.3</f>
        <v>#REF!</v>
      </c>
      <c r="G991" s="19">
        <v>10000</v>
      </c>
      <c r="H991" s="20" t="e">
        <f>ROUND([3]!Table3235[[#This Row],[Mức giá theo Quyết định 46/2019/ QĐ-UBND]]*1.3,-2)</f>
        <v>#REF!</v>
      </c>
      <c r="I991" s="20" t="e">
        <f>ROUND([3]!Table3235[[#This Row],[Giá đất ở điều chỉnh, bổ sung]]*0.7,0)</f>
        <v>#REF!</v>
      </c>
      <c r="J991" s="12" t="e">
        <f>[3]!Table3235[[#This Row],[Giá đất ở điều chỉnh, bổ sung]]/[3]!Table3235[[#This Row],[Mức giá theo Quyết định 46/2019/ QĐ-UBND]]</f>
        <v>#REF!</v>
      </c>
      <c r="K991" s="21"/>
      <c r="L991" s="23" t="e">
        <f>[3]!Table3235[[#This Row],[Giá đất ở điều chỉnh, bổ sung]]/[3]!Table3235[[#This Row],[Mức giá theo Quyết định 46/2019/ QĐ-UBND]]</f>
        <v>#REF!</v>
      </c>
      <c r="M991" s="24"/>
      <c r="N991" s="314"/>
      <c r="R991" s="315"/>
    </row>
    <row r="992" spans="1:18" s="251" customFormat="1" ht="31" x14ac:dyDescent="0.35">
      <c r="A992" s="16" t="s">
        <v>665</v>
      </c>
      <c r="B992" s="16" t="s">
        <v>665</v>
      </c>
      <c r="C992" s="17" t="s">
        <v>1339</v>
      </c>
      <c r="D992" s="18">
        <v>1999.9999999999998</v>
      </c>
      <c r="E992" s="11" t="e">
        <f>[3]!Table3235[[#This Row],[Mức giá theo Quyết định 46/2019/ QĐ-UBND]]*1.1</f>
        <v>#REF!</v>
      </c>
      <c r="F992" s="11" t="e">
        <f>[3]!Table3235[[#This Row],[Mức giá theo Quyết định 46/2019/ QĐ-UBND]]*1.3</f>
        <v>#REF!</v>
      </c>
      <c r="G992" s="19">
        <v>8000</v>
      </c>
      <c r="H992" s="20" t="e">
        <f>ROUND([3]!Table3235[[#This Row],[Mức giá theo Quyết định 46/2019/ QĐ-UBND]]*1.3,-2)</f>
        <v>#REF!</v>
      </c>
      <c r="I992" s="20" t="e">
        <f>ROUND([3]!Table3235[[#This Row],[Giá đất ở điều chỉnh, bổ sung]]*0.7,0)</f>
        <v>#REF!</v>
      </c>
      <c r="J992" s="12" t="e">
        <f>[3]!Table3235[[#This Row],[Giá đất ở điều chỉnh, bổ sung]]/[3]!Table3235[[#This Row],[Mức giá theo Quyết định 46/2019/ QĐ-UBND]]</f>
        <v>#REF!</v>
      </c>
      <c r="K992" s="21"/>
      <c r="L992" s="23" t="e">
        <f>[3]!Table3235[[#This Row],[Giá đất ở điều chỉnh, bổ sung]]/[3]!Table3235[[#This Row],[Mức giá theo Quyết định 46/2019/ QĐ-UBND]]</f>
        <v>#REF!</v>
      </c>
      <c r="M992" s="24"/>
      <c r="N992" s="314"/>
      <c r="R992" s="315"/>
    </row>
    <row r="993" spans="1:18" s="251" customFormat="1" ht="28" x14ac:dyDescent="0.35">
      <c r="A993" s="16">
        <v>10</v>
      </c>
      <c r="B993" s="16">
        <v>10</v>
      </c>
      <c r="C993" s="17" t="s">
        <v>1340</v>
      </c>
      <c r="D993" s="18">
        <v>3000</v>
      </c>
      <c r="E993" s="11" t="e">
        <f>[3]!Table3235[[#This Row],[Mức giá theo Quyết định 46/2019/ QĐ-UBND]]*1.1</f>
        <v>#REF!</v>
      </c>
      <c r="F993" s="11" t="e">
        <f>[3]!Table3235[[#This Row],[Mức giá theo Quyết định 46/2019/ QĐ-UBND]]*1.3</f>
        <v>#REF!</v>
      </c>
      <c r="G993" s="19">
        <v>12000</v>
      </c>
      <c r="H993" s="20" t="e">
        <f>ROUND([3]!Table3235[[#This Row],[Mức giá theo Quyết định 46/2019/ QĐ-UBND]]*1.3,-2)</f>
        <v>#REF!</v>
      </c>
      <c r="I993" s="20" t="e">
        <f>ROUND([3]!Table3235[[#This Row],[Giá đất ở điều chỉnh, bổ sung]]*0.7,0)</f>
        <v>#REF!</v>
      </c>
      <c r="J993" s="12" t="e">
        <f>[3]!Table3235[[#This Row],[Giá đất ở điều chỉnh, bổ sung]]/[3]!Table3235[[#This Row],[Mức giá theo Quyết định 46/2019/ QĐ-UBND]]</f>
        <v>#REF!</v>
      </c>
      <c r="K993" s="21"/>
      <c r="L993" s="23" t="e">
        <f>[3]!Table3235[[#This Row],[Giá đất ở điều chỉnh, bổ sung]]/[3]!Table3235[[#This Row],[Mức giá theo Quyết định 46/2019/ QĐ-UBND]]</f>
        <v>#REF!</v>
      </c>
      <c r="M993" s="24" t="s">
        <v>1341</v>
      </c>
      <c r="N993" s="314" t="s">
        <v>1342</v>
      </c>
      <c r="R993" s="315"/>
    </row>
    <row r="994" spans="1:18" s="251" customFormat="1" x14ac:dyDescent="0.35">
      <c r="A994" s="16">
        <v>11</v>
      </c>
      <c r="B994" s="16">
        <v>11</v>
      </c>
      <c r="C994" s="17" t="s">
        <v>1343</v>
      </c>
      <c r="D994" s="18"/>
      <c r="E994" s="11" t="e">
        <f>[3]!Table3235[[#This Row],[Mức giá theo Quyết định 46/2019/ QĐ-UBND]]*1.1</f>
        <v>#REF!</v>
      </c>
      <c r="F994" s="11"/>
      <c r="G994" s="19"/>
      <c r="H994" s="20"/>
      <c r="I994" s="20"/>
      <c r="J994" s="12"/>
      <c r="K994" s="21"/>
      <c r="L994" s="23"/>
      <c r="M994" s="24"/>
      <c r="N994" s="314"/>
      <c r="R994" s="315"/>
    </row>
    <row r="995" spans="1:18" s="251" customFormat="1" x14ac:dyDescent="0.35">
      <c r="A995" s="16" t="s">
        <v>1192</v>
      </c>
      <c r="B995" s="16" t="s">
        <v>1192</v>
      </c>
      <c r="C995" s="17" t="s">
        <v>1344</v>
      </c>
      <c r="D995" s="18">
        <v>4200</v>
      </c>
      <c r="E995" s="11" t="e">
        <f>[3]!Table3235[[#This Row],[Mức giá theo Quyết định 46/2019/ QĐ-UBND]]*1.1</f>
        <v>#REF!</v>
      </c>
      <c r="F995" s="11" t="e">
        <f>[3]!Table3235[[#This Row],[Mức giá theo Quyết định 46/2019/ QĐ-UBND]]*1.3</f>
        <v>#REF!</v>
      </c>
      <c r="G995" s="19">
        <v>16800</v>
      </c>
      <c r="H995" s="20" t="e">
        <f>ROUND([3]!Table3235[[#This Row],[Mức giá theo Quyết định 46/2019/ QĐ-UBND]]*1.3,-2)</f>
        <v>#REF!</v>
      </c>
      <c r="I995" s="20" t="e">
        <f>ROUND([3]!Table3235[[#This Row],[Giá đất ở điều chỉnh, bổ sung]]*0.7,0)</f>
        <v>#REF!</v>
      </c>
      <c r="J995" s="12" t="e">
        <f>[3]!Table3235[[#This Row],[Giá đất ở điều chỉnh, bổ sung]]/[3]!Table3235[[#This Row],[Mức giá theo Quyết định 46/2019/ QĐ-UBND]]</f>
        <v>#REF!</v>
      </c>
      <c r="K995" s="21"/>
      <c r="L995" s="23" t="e">
        <f>[3]!Table3235[[#This Row],[Giá đất ở điều chỉnh, bổ sung]]/[3]!Table3235[[#This Row],[Mức giá theo Quyết định 46/2019/ QĐ-UBND]]</f>
        <v>#REF!</v>
      </c>
      <c r="M995" s="24"/>
      <c r="N995" s="314"/>
      <c r="R995" s="315"/>
    </row>
    <row r="996" spans="1:18" s="251" customFormat="1" ht="31" x14ac:dyDescent="0.35">
      <c r="A996" s="16" t="s">
        <v>1195</v>
      </c>
      <c r="B996" s="16" t="s">
        <v>1195</v>
      </c>
      <c r="C996" s="17" t="s">
        <v>1345</v>
      </c>
      <c r="D996" s="18">
        <v>3600</v>
      </c>
      <c r="E996" s="11" t="e">
        <f>[3]!Table3235[[#This Row],[Mức giá theo Quyết định 46/2019/ QĐ-UBND]]*1.1</f>
        <v>#REF!</v>
      </c>
      <c r="F996" s="11" t="e">
        <f>[3]!Table3235[[#This Row],[Mức giá theo Quyết định 46/2019/ QĐ-UBND]]*1.3</f>
        <v>#REF!</v>
      </c>
      <c r="G996" s="19">
        <v>14400</v>
      </c>
      <c r="H996" s="20" t="e">
        <f>ROUND([3]!Table3235[[#This Row],[Mức giá theo Quyết định 46/2019/ QĐ-UBND]]*1.3,-2)</f>
        <v>#REF!</v>
      </c>
      <c r="I996" s="20" t="e">
        <f>ROUND([3]!Table3235[[#This Row],[Giá đất ở điều chỉnh, bổ sung]]*0.7,0)</f>
        <v>#REF!</v>
      </c>
      <c r="J996" s="12" t="e">
        <f>[3]!Table3235[[#This Row],[Giá đất ở điều chỉnh, bổ sung]]/[3]!Table3235[[#This Row],[Mức giá theo Quyết định 46/2019/ QĐ-UBND]]</f>
        <v>#REF!</v>
      </c>
      <c r="K996" s="21"/>
      <c r="L996" s="23" t="e">
        <f>[3]!Table3235[[#This Row],[Giá đất ở điều chỉnh, bổ sung]]/[3]!Table3235[[#This Row],[Mức giá theo Quyết định 46/2019/ QĐ-UBND]]</f>
        <v>#REF!</v>
      </c>
      <c r="M996" s="24"/>
      <c r="N996" s="314"/>
      <c r="R996" s="315"/>
    </row>
    <row r="997" spans="1:18" s="251" customFormat="1" ht="31" x14ac:dyDescent="0.35">
      <c r="A997" s="16">
        <v>12</v>
      </c>
      <c r="B997" s="16">
        <v>12</v>
      </c>
      <c r="C997" s="17" t="s">
        <v>1346</v>
      </c>
      <c r="D997" s="18">
        <v>4800</v>
      </c>
      <c r="E997" s="11" t="e">
        <f>[3]!Table3235[[#This Row],[Mức giá theo Quyết định 46/2019/ QĐ-UBND]]*1.1</f>
        <v>#REF!</v>
      </c>
      <c r="F997" s="11" t="e">
        <f>[3]!Table3235[[#This Row],[Mức giá theo Quyết định 46/2019/ QĐ-UBND]]*1.3</f>
        <v>#REF!</v>
      </c>
      <c r="G997" s="19">
        <v>19200</v>
      </c>
      <c r="H997" s="20" t="e">
        <f>ROUND([3]!Table3235[[#This Row],[Mức giá theo Quyết định 46/2019/ QĐ-UBND]]*1.3,-2)</f>
        <v>#REF!</v>
      </c>
      <c r="I997" s="20" t="e">
        <f>ROUND([3]!Table3235[[#This Row],[Giá đất ở điều chỉnh, bổ sung]]*0.7,0)</f>
        <v>#REF!</v>
      </c>
      <c r="J997" s="12" t="e">
        <f>[3]!Table3235[[#This Row],[Giá đất ở điều chỉnh, bổ sung]]/[3]!Table3235[[#This Row],[Mức giá theo Quyết định 46/2019/ QĐ-UBND]]</f>
        <v>#REF!</v>
      </c>
      <c r="K997" s="21"/>
      <c r="L997" s="23" t="e">
        <f>[3]!Table3235[[#This Row],[Giá đất ở điều chỉnh, bổ sung]]/[3]!Table3235[[#This Row],[Mức giá theo Quyết định 46/2019/ QĐ-UBND]]</f>
        <v>#REF!</v>
      </c>
      <c r="M997" s="24"/>
      <c r="N997" s="314"/>
      <c r="R997" s="315"/>
    </row>
    <row r="998" spans="1:18" s="251" customFormat="1" x14ac:dyDescent="0.35">
      <c r="A998" s="16" t="s">
        <v>531</v>
      </c>
      <c r="B998" s="16" t="s">
        <v>531</v>
      </c>
      <c r="C998" s="17" t="s">
        <v>1347</v>
      </c>
      <c r="D998" s="18">
        <v>2300</v>
      </c>
      <c r="E998" s="11" t="e">
        <f>[3]!Table3235[[#This Row],[Mức giá theo Quyết định 46/2019/ QĐ-UBND]]*1.1</f>
        <v>#REF!</v>
      </c>
      <c r="F998" s="11" t="e">
        <f>[3]!Table3235[[#This Row],[Mức giá theo Quyết định 46/2019/ QĐ-UBND]]*1.3</f>
        <v>#REF!</v>
      </c>
      <c r="G998" s="19">
        <v>9200</v>
      </c>
      <c r="H998" s="20" t="e">
        <f>ROUND([3]!Table3235[[#This Row],[Mức giá theo Quyết định 46/2019/ QĐ-UBND]]*1.3,-2)</f>
        <v>#REF!</v>
      </c>
      <c r="I998" s="20" t="e">
        <f>ROUND([3]!Table3235[[#This Row],[Giá đất ở điều chỉnh, bổ sung]]*0.7,0)</f>
        <v>#REF!</v>
      </c>
      <c r="J998" s="12" t="e">
        <f>[3]!Table3235[[#This Row],[Giá đất ở điều chỉnh, bổ sung]]/[3]!Table3235[[#This Row],[Mức giá theo Quyết định 46/2019/ QĐ-UBND]]</f>
        <v>#REF!</v>
      </c>
      <c r="K998" s="21"/>
      <c r="L998" s="23" t="e">
        <f>[3]!Table3235[[#This Row],[Giá đất ở điều chỉnh, bổ sung]]/[3]!Table3235[[#This Row],[Mức giá theo Quyết định 46/2019/ QĐ-UBND]]</f>
        <v>#REF!</v>
      </c>
      <c r="M998" s="24"/>
      <c r="N998" s="314"/>
      <c r="R998" s="315"/>
    </row>
    <row r="999" spans="1:18" s="251" customFormat="1" ht="46.5" x14ac:dyDescent="0.35">
      <c r="A999" s="16" t="s">
        <v>532</v>
      </c>
      <c r="B999" s="16" t="s">
        <v>532</v>
      </c>
      <c r="C999" s="17" t="s">
        <v>1348</v>
      </c>
      <c r="D999" s="18">
        <v>1500</v>
      </c>
      <c r="E999" s="11" t="e">
        <f>[3]!Table3235[[#This Row],[Mức giá theo Quyết định 46/2019/ QĐ-UBND]]*1.1</f>
        <v>#REF!</v>
      </c>
      <c r="F999" s="11" t="e">
        <f>[3]!Table3235[[#This Row],[Mức giá theo Quyết định 46/2019/ QĐ-UBND]]*1.3</f>
        <v>#REF!</v>
      </c>
      <c r="G999" s="19">
        <v>6000</v>
      </c>
      <c r="H999" s="20" t="e">
        <f>ROUND([3]!Table3235[[#This Row],[Mức giá theo Quyết định 46/2019/ QĐ-UBND]]*1.3,-2)</f>
        <v>#REF!</v>
      </c>
      <c r="I999" s="20" t="e">
        <f>ROUND([3]!Table3235[[#This Row],[Giá đất ở điều chỉnh, bổ sung]]*0.7,0)</f>
        <v>#REF!</v>
      </c>
      <c r="J999" s="12" t="e">
        <f>[3]!Table3235[[#This Row],[Giá đất ở điều chỉnh, bổ sung]]/[3]!Table3235[[#This Row],[Mức giá theo Quyết định 46/2019/ QĐ-UBND]]</f>
        <v>#REF!</v>
      </c>
      <c r="K999" s="21"/>
      <c r="L999" s="23" t="e">
        <f>[3]!Table3235[[#This Row],[Giá đất ở điều chỉnh, bổ sung]]/[3]!Table3235[[#This Row],[Mức giá theo Quyết định 46/2019/ QĐ-UBND]]</f>
        <v>#REF!</v>
      </c>
      <c r="M999" s="24"/>
      <c r="N999" s="314"/>
      <c r="R999" s="315"/>
    </row>
    <row r="1000" spans="1:18" s="251" customFormat="1" x14ac:dyDescent="0.35">
      <c r="A1000" s="16">
        <v>13</v>
      </c>
      <c r="B1000" s="16">
        <v>13</v>
      </c>
      <c r="C1000" s="17" t="s">
        <v>5385</v>
      </c>
      <c r="D1000" s="18"/>
      <c r="E1000" s="11" t="e">
        <f>[3]!Table3235[[#This Row],[Mức giá theo Quyết định 46/2019/ QĐ-UBND]]*1.1</f>
        <v>#REF!</v>
      </c>
      <c r="F1000" s="11"/>
      <c r="G1000" s="19"/>
      <c r="H1000" s="20"/>
      <c r="I1000" s="20"/>
      <c r="J1000" s="12"/>
      <c r="K1000" s="21"/>
      <c r="L1000" s="23"/>
      <c r="M1000" s="24"/>
      <c r="N1000" s="314"/>
      <c r="R1000" s="315"/>
    </row>
    <row r="1001" spans="1:18" s="251" customFormat="1" x14ac:dyDescent="0.35">
      <c r="A1001" s="16" t="s">
        <v>343</v>
      </c>
      <c r="B1001" s="16" t="s">
        <v>343</v>
      </c>
      <c r="C1001" s="17" t="s">
        <v>1323</v>
      </c>
      <c r="D1001" s="18">
        <v>2300</v>
      </c>
      <c r="E1001" s="11" t="e">
        <f>[3]!Table3235[[#This Row],[Mức giá theo Quyết định 46/2019/ QĐ-UBND]]*1.1</f>
        <v>#REF!</v>
      </c>
      <c r="F1001" s="11" t="e">
        <f>[3]!Table3235[[#This Row],[Mức giá theo Quyết định 46/2019/ QĐ-UBND]]*1.3</f>
        <v>#REF!</v>
      </c>
      <c r="G1001" s="19">
        <v>9200</v>
      </c>
      <c r="H1001" s="20" t="e">
        <f>ROUND([3]!Table3235[[#This Row],[Mức giá theo Quyết định 46/2019/ QĐ-UBND]]*1.3,-2)</f>
        <v>#REF!</v>
      </c>
      <c r="I1001" s="20" t="e">
        <f>ROUND([3]!Table3235[[#This Row],[Giá đất ở điều chỉnh, bổ sung]]*0.7,0)</f>
        <v>#REF!</v>
      </c>
      <c r="J1001" s="12" t="e">
        <f>[3]!Table3235[[#This Row],[Giá đất ở điều chỉnh, bổ sung]]/[3]!Table3235[[#This Row],[Mức giá theo Quyết định 46/2019/ QĐ-UBND]]</f>
        <v>#REF!</v>
      </c>
      <c r="K1001" s="21"/>
      <c r="L1001" s="23" t="e">
        <f>[3]!Table3235[[#This Row],[Giá đất ở điều chỉnh, bổ sung]]/[3]!Table3235[[#This Row],[Mức giá theo Quyết định 46/2019/ QĐ-UBND]]</f>
        <v>#REF!</v>
      </c>
      <c r="M1001" s="24"/>
      <c r="N1001" s="314"/>
      <c r="R1001" s="315"/>
    </row>
    <row r="1002" spans="1:18" s="251" customFormat="1" x14ac:dyDescent="0.35">
      <c r="A1002" s="16" t="s">
        <v>346</v>
      </c>
      <c r="B1002" s="16" t="s">
        <v>346</v>
      </c>
      <c r="C1002" s="17" t="s">
        <v>36</v>
      </c>
      <c r="D1002" s="18">
        <v>1700</v>
      </c>
      <c r="E1002" s="11" t="e">
        <f>[3]!Table3235[[#This Row],[Mức giá theo Quyết định 46/2019/ QĐ-UBND]]*1.1</f>
        <v>#REF!</v>
      </c>
      <c r="F1002" s="11" t="e">
        <f>[3]!Table3235[[#This Row],[Mức giá theo Quyết định 46/2019/ QĐ-UBND]]*1.3</f>
        <v>#REF!</v>
      </c>
      <c r="G1002" s="19">
        <v>6800</v>
      </c>
      <c r="H1002" s="20" t="e">
        <f>ROUND([3]!Table3235[[#This Row],[Mức giá theo Quyết định 46/2019/ QĐ-UBND]]*1.3,-2)</f>
        <v>#REF!</v>
      </c>
      <c r="I1002" s="20" t="e">
        <f>ROUND([3]!Table3235[[#This Row],[Giá đất ở điều chỉnh, bổ sung]]*0.7,0)</f>
        <v>#REF!</v>
      </c>
      <c r="J1002" s="12" t="e">
        <f>[3]!Table3235[[#This Row],[Giá đất ở điều chỉnh, bổ sung]]/[3]!Table3235[[#This Row],[Mức giá theo Quyết định 46/2019/ QĐ-UBND]]</f>
        <v>#REF!</v>
      </c>
      <c r="K1002" s="21"/>
      <c r="L1002" s="23" t="e">
        <f>[3]!Table3235[[#This Row],[Giá đất ở điều chỉnh, bổ sung]]/[3]!Table3235[[#This Row],[Mức giá theo Quyết định 46/2019/ QĐ-UBND]]</f>
        <v>#REF!</v>
      </c>
      <c r="M1002" s="24"/>
      <c r="N1002" s="314"/>
      <c r="R1002" s="315"/>
    </row>
    <row r="1003" spans="1:18" s="251" customFormat="1" ht="31" x14ac:dyDescent="0.35">
      <c r="A1003" s="16">
        <v>14</v>
      </c>
      <c r="B1003" s="16">
        <v>14</v>
      </c>
      <c r="C1003" s="17" t="s">
        <v>1349</v>
      </c>
      <c r="D1003" s="18">
        <v>2500</v>
      </c>
      <c r="E1003" s="11" t="e">
        <f>[3]!Table3235[[#This Row],[Mức giá theo Quyết định 46/2019/ QĐ-UBND]]*1.1</f>
        <v>#REF!</v>
      </c>
      <c r="F1003" s="11" t="e">
        <f>[3]!Table3235[[#This Row],[Mức giá theo Quyết định 46/2019/ QĐ-UBND]]*1.3</f>
        <v>#REF!</v>
      </c>
      <c r="G1003" s="19">
        <v>10000</v>
      </c>
      <c r="H1003" s="20" t="e">
        <f>ROUND([3]!Table3235[[#This Row],[Mức giá theo Quyết định 46/2019/ QĐ-UBND]]*1.3,-2)</f>
        <v>#REF!</v>
      </c>
      <c r="I1003" s="20" t="e">
        <f>ROUND([3]!Table3235[[#This Row],[Giá đất ở điều chỉnh, bổ sung]]*0.7,0)</f>
        <v>#REF!</v>
      </c>
      <c r="J1003" s="12" t="e">
        <f>[3]!Table3235[[#This Row],[Giá đất ở điều chỉnh, bổ sung]]/[3]!Table3235[[#This Row],[Mức giá theo Quyết định 46/2019/ QĐ-UBND]]</f>
        <v>#REF!</v>
      </c>
      <c r="K1003" s="21"/>
      <c r="L1003" s="23" t="e">
        <f>[3]!Table3235[[#This Row],[Giá đất ở điều chỉnh, bổ sung]]/[3]!Table3235[[#This Row],[Mức giá theo Quyết định 46/2019/ QĐ-UBND]]</f>
        <v>#REF!</v>
      </c>
      <c r="M1003" s="24"/>
      <c r="N1003" s="314"/>
      <c r="R1003" s="315"/>
    </row>
    <row r="1004" spans="1:18" s="251" customFormat="1" ht="31" x14ac:dyDescent="0.35">
      <c r="A1004" s="16">
        <v>15</v>
      </c>
      <c r="B1004" s="16">
        <v>15</v>
      </c>
      <c r="C1004" s="17" t="s">
        <v>1350</v>
      </c>
      <c r="D1004" s="18"/>
      <c r="E1004" s="11" t="e">
        <f>[3]!Table3235[[#This Row],[Mức giá theo Quyết định 46/2019/ QĐ-UBND]]*1.1</f>
        <v>#REF!</v>
      </c>
      <c r="F1004" s="11"/>
      <c r="G1004" s="19"/>
      <c r="H1004" s="20"/>
      <c r="I1004" s="20"/>
      <c r="J1004" s="12"/>
      <c r="K1004" s="21"/>
      <c r="L1004" s="23"/>
      <c r="M1004" s="24"/>
      <c r="N1004" s="314"/>
      <c r="R1004" s="315"/>
    </row>
    <row r="1005" spans="1:18" s="251" customFormat="1" ht="31" x14ac:dyDescent="0.35">
      <c r="A1005" s="16" t="s">
        <v>1210</v>
      </c>
      <c r="B1005" s="16" t="s">
        <v>1210</v>
      </c>
      <c r="C1005" s="17" t="s">
        <v>1351</v>
      </c>
      <c r="D1005" s="18">
        <v>3000</v>
      </c>
      <c r="E1005" s="11" t="e">
        <f>[3]!Table3235[[#This Row],[Mức giá theo Quyết định 46/2019/ QĐ-UBND]]*1.1</f>
        <v>#REF!</v>
      </c>
      <c r="F1005" s="11" t="e">
        <f>[3]!Table3235[[#This Row],[Mức giá theo Quyết định 46/2019/ QĐ-UBND]]*1.3</f>
        <v>#REF!</v>
      </c>
      <c r="G1005" s="19">
        <v>12000</v>
      </c>
      <c r="H1005" s="20" t="e">
        <f>ROUND([3]!Table3235[[#This Row],[Mức giá theo Quyết định 46/2019/ QĐ-UBND]]*1.3,-2)</f>
        <v>#REF!</v>
      </c>
      <c r="I1005" s="20" t="e">
        <f>ROUND([3]!Table3235[[#This Row],[Giá đất ở điều chỉnh, bổ sung]]*0.7,0)</f>
        <v>#REF!</v>
      </c>
      <c r="J1005" s="12" t="e">
        <f>[3]!Table3235[[#This Row],[Giá đất ở điều chỉnh, bổ sung]]/[3]!Table3235[[#This Row],[Mức giá theo Quyết định 46/2019/ QĐ-UBND]]</f>
        <v>#REF!</v>
      </c>
      <c r="K1005" s="21"/>
      <c r="L1005" s="23" t="e">
        <f>[3]!Table3235[[#This Row],[Giá đất ở điều chỉnh, bổ sung]]/[3]!Table3235[[#This Row],[Mức giá theo Quyết định 46/2019/ QĐ-UBND]]</f>
        <v>#REF!</v>
      </c>
      <c r="M1005" s="24"/>
      <c r="N1005" s="314"/>
      <c r="R1005" s="315"/>
    </row>
    <row r="1006" spans="1:18" s="251" customFormat="1" ht="31" x14ac:dyDescent="0.35">
      <c r="A1006" s="16" t="s">
        <v>1212</v>
      </c>
      <c r="B1006" s="16" t="s">
        <v>1212</v>
      </c>
      <c r="C1006" s="17" t="s">
        <v>1352</v>
      </c>
      <c r="D1006" s="18">
        <v>1999.9999999999998</v>
      </c>
      <c r="E1006" s="11" t="e">
        <f>[3]!Table3235[[#This Row],[Mức giá theo Quyết định 46/2019/ QĐ-UBND]]*1.1</f>
        <v>#REF!</v>
      </c>
      <c r="F1006" s="11" t="e">
        <f>[3]!Table3235[[#This Row],[Mức giá theo Quyết định 46/2019/ QĐ-UBND]]*1.3</f>
        <v>#REF!</v>
      </c>
      <c r="G1006" s="19">
        <v>8000</v>
      </c>
      <c r="H1006" s="20" t="e">
        <f>ROUND([3]!Table3235[[#This Row],[Mức giá theo Quyết định 46/2019/ QĐ-UBND]]*1.3,-2)</f>
        <v>#REF!</v>
      </c>
      <c r="I1006" s="20" t="e">
        <f>ROUND([3]!Table3235[[#This Row],[Giá đất ở điều chỉnh, bổ sung]]*0.7,0)</f>
        <v>#REF!</v>
      </c>
      <c r="J1006" s="12" t="e">
        <f>[3]!Table3235[[#This Row],[Giá đất ở điều chỉnh, bổ sung]]/[3]!Table3235[[#This Row],[Mức giá theo Quyết định 46/2019/ QĐ-UBND]]</f>
        <v>#REF!</v>
      </c>
      <c r="K1006" s="21"/>
      <c r="L1006" s="23" t="e">
        <f>[3]!Table3235[[#This Row],[Giá đất ở điều chỉnh, bổ sung]]/[3]!Table3235[[#This Row],[Mức giá theo Quyết định 46/2019/ QĐ-UBND]]</f>
        <v>#REF!</v>
      </c>
      <c r="M1006" s="24"/>
      <c r="N1006" s="314"/>
      <c r="R1006" s="315"/>
    </row>
    <row r="1007" spans="1:18" s="251" customFormat="1" ht="31" x14ac:dyDescent="0.35">
      <c r="A1007" s="16">
        <v>16</v>
      </c>
      <c r="B1007" s="16">
        <v>16</v>
      </c>
      <c r="C1007" s="17" t="s">
        <v>1353</v>
      </c>
      <c r="D1007" s="18">
        <v>3000</v>
      </c>
      <c r="E1007" s="11" t="e">
        <f>[3]!Table3235[[#This Row],[Mức giá theo Quyết định 46/2019/ QĐ-UBND]]*1.1</f>
        <v>#REF!</v>
      </c>
      <c r="F1007" s="11" t="e">
        <f>[3]!Table3235[[#This Row],[Mức giá theo Quyết định 46/2019/ QĐ-UBND]]*1.3</f>
        <v>#REF!</v>
      </c>
      <c r="G1007" s="19">
        <v>12000</v>
      </c>
      <c r="H1007" s="20" t="e">
        <f>ROUND([3]!Table3235[[#This Row],[Mức giá theo Quyết định 46/2019/ QĐ-UBND]]*1.3,-2)</f>
        <v>#REF!</v>
      </c>
      <c r="I1007" s="20" t="e">
        <f>ROUND([3]!Table3235[[#This Row],[Giá đất ở điều chỉnh, bổ sung]]*0.7,0)</f>
        <v>#REF!</v>
      </c>
      <c r="J1007" s="12" t="e">
        <f>[3]!Table3235[[#This Row],[Giá đất ở điều chỉnh, bổ sung]]/[3]!Table3235[[#This Row],[Mức giá theo Quyết định 46/2019/ QĐ-UBND]]</f>
        <v>#REF!</v>
      </c>
      <c r="K1007" s="21"/>
      <c r="L1007" s="23" t="e">
        <f>[3]!Table3235[[#This Row],[Giá đất ở điều chỉnh, bổ sung]]/[3]!Table3235[[#This Row],[Mức giá theo Quyết định 46/2019/ QĐ-UBND]]</f>
        <v>#REF!</v>
      </c>
      <c r="M1007" s="24" t="s">
        <v>1354</v>
      </c>
      <c r="N1007" s="314" t="s">
        <v>1355</v>
      </c>
      <c r="R1007" s="315"/>
    </row>
    <row r="1008" spans="1:18" s="251" customFormat="1" x14ac:dyDescent="0.35">
      <c r="A1008" s="16">
        <v>17</v>
      </c>
      <c r="B1008" s="16">
        <v>17</v>
      </c>
      <c r="C1008" s="17" t="s">
        <v>1356</v>
      </c>
      <c r="D1008" s="18"/>
      <c r="E1008" s="11" t="e">
        <f>[3]!Table3235[[#This Row],[Mức giá theo Quyết định 46/2019/ QĐ-UBND]]*1.1</f>
        <v>#REF!</v>
      </c>
      <c r="F1008" s="11"/>
      <c r="G1008" s="19"/>
      <c r="H1008" s="20"/>
      <c r="I1008" s="20"/>
      <c r="J1008" s="12"/>
      <c r="K1008" s="21"/>
      <c r="L1008" s="23"/>
      <c r="M1008" s="24"/>
      <c r="N1008" s="314"/>
      <c r="R1008" s="315"/>
    </row>
    <row r="1009" spans="1:18" s="251" customFormat="1" x14ac:dyDescent="0.35">
      <c r="A1009" s="16" t="s">
        <v>108</v>
      </c>
      <c r="B1009" s="16" t="s">
        <v>108</v>
      </c>
      <c r="C1009" s="17" t="s">
        <v>1323</v>
      </c>
      <c r="D1009" s="18">
        <v>2500</v>
      </c>
      <c r="E1009" s="11" t="e">
        <f>[3]!Table3235[[#This Row],[Mức giá theo Quyết định 46/2019/ QĐ-UBND]]*1.1</f>
        <v>#REF!</v>
      </c>
      <c r="F1009" s="11" t="e">
        <f>[3]!Table3235[[#This Row],[Mức giá theo Quyết định 46/2019/ QĐ-UBND]]*1.3</f>
        <v>#REF!</v>
      </c>
      <c r="G1009" s="19">
        <v>10000</v>
      </c>
      <c r="H1009" s="20" t="e">
        <f>ROUND([3]!Table3235[[#This Row],[Mức giá theo Quyết định 46/2019/ QĐ-UBND]]*1.3,-2)</f>
        <v>#REF!</v>
      </c>
      <c r="I1009" s="20" t="e">
        <f>ROUND([3]!Table3235[[#This Row],[Giá đất ở điều chỉnh, bổ sung]]*0.7,0)</f>
        <v>#REF!</v>
      </c>
      <c r="J1009" s="12" t="e">
        <f>[3]!Table3235[[#This Row],[Giá đất ở điều chỉnh, bổ sung]]/[3]!Table3235[[#This Row],[Mức giá theo Quyết định 46/2019/ QĐ-UBND]]</f>
        <v>#REF!</v>
      </c>
      <c r="K1009" s="21"/>
      <c r="L1009" s="23" t="e">
        <f>[3]!Table3235[[#This Row],[Giá đất ở điều chỉnh, bổ sung]]/[3]!Table3235[[#This Row],[Mức giá theo Quyết định 46/2019/ QĐ-UBND]]</f>
        <v>#REF!</v>
      </c>
      <c r="M1009" s="24"/>
      <c r="N1009" s="314"/>
      <c r="R1009" s="315"/>
    </row>
    <row r="1010" spans="1:18" s="251" customFormat="1" x14ac:dyDescent="0.35">
      <c r="A1010" s="16" t="s">
        <v>110</v>
      </c>
      <c r="B1010" s="16" t="s">
        <v>110</v>
      </c>
      <c r="C1010" s="17" t="s">
        <v>128</v>
      </c>
      <c r="D1010" s="18">
        <v>1999.9999999999998</v>
      </c>
      <c r="E1010" s="11" t="e">
        <f>[3]!Table3235[[#This Row],[Mức giá theo Quyết định 46/2019/ QĐ-UBND]]*1.1</f>
        <v>#REF!</v>
      </c>
      <c r="F1010" s="11" t="e">
        <f>[3]!Table3235[[#This Row],[Mức giá theo Quyết định 46/2019/ QĐ-UBND]]*1.3</f>
        <v>#REF!</v>
      </c>
      <c r="G1010" s="19">
        <v>8000</v>
      </c>
      <c r="H1010" s="20" t="e">
        <f>ROUND([3]!Table3235[[#This Row],[Mức giá theo Quyết định 46/2019/ QĐ-UBND]]*1.3,-2)</f>
        <v>#REF!</v>
      </c>
      <c r="I1010" s="20" t="e">
        <f>ROUND([3]!Table3235[[#This Row],[Giá đất ở điều chỉnh, bổ sung]]*0.7,0)</f>
        <v>#REF!</v>
      </c>
      <c r="J1010" s="12" t="e">
        <f>[3]!Table3235[[#This Row],[Giá đất ở điều chỉnh, bổ sung]]/[3]!Table3235[[#This Row],[Mức giá theo Quyết định 46/2019/ QĐ-UBND]]</f>
        <v>#REF!</v>
      </c>
      <c r="K1010" s="21"/>
      <c r="L1010" s="23" t="e">
        <f>[3]!Table3235[[#This Row],[Giá đất ở điều chỉnh, bổ sung]]/[3]!Table3235[[#This Row],[Mức giá theo Quyết định 46/2019/ QĐ-UBND]]</f>
        <v>#REF!</v>
      </c>
      <c r="M1010" s="24"/>
      <c r="N1010" s="314"/>
      <c r="R1010" s="315"/>
    </row>
    <row r="1011" spans="1:18" s="251" customFormat="1" ht="31" x14ac:dyDescent="0.35">
      <c r="A1011" s="16" t="s">
        <v>1357</v>
      </c>
      <c r="B1011" s="16" t="s">
        <v>1357</v>
      </c>
      <c r="C1011" s="17" t="s">
        <v>1358</v>
      </c>
      <c r="D1011" s="18">
        <v>1999.9999999999998</v>
      </c>
      <c r="E1011" s="11" t="e">
        <f>[3]!Table3235[[#This Row],[Mức giá theo Quyết định 46/2019/ QĐ-UBND]]*1.1</f>
        <v>#REF!</v>
      </c>
      <c r="F1011" s="11" t="e">
        <f>[3]!Table3235[[#This Row],[Mức giá theo Quyết định 46/2019/ QĐ-UBND]]*1.3</f>
        <v>#REF!</v>
      </c>
      <c r="G1011" s="19">
        <v>8000</v>
      </c>
      <c r="H1011" s="20" t="e">
        <f>ROUND([3]!Table3235[[#This Row],[Mức giá theo Quyết định 46/2019/ QĐ-UBND]]*1.3,-2)</f>
        <v>#REF!</v>
      </c>
      <c r="I1011" s="20" t="e">
        <f>ROUND([3]!Table3235[[#This Row],[Giá đất ở điều chỉnh, bổ sung]]*0.7,0)</f>
        <v>#REF!</v>
      </c>
      <c r="J1011" s="12" t="e">
        <f>[3]!Table3235[[#This Row],[Giá đất ở điều chỉnh, bổ sung]]/[3]!Table3235[[#This Row],[Mức giá theo Quyết định 46/2019/ QĐ-UBND]]</f>
        <v>#REF!</v>
      </c>
      <c r="K1011" s="21"/>
      <c r="L1011" s="23" t="e">
        <f>[3]!Table3235[[#This Row],[Giá đất ở điều chỉnh, bổ sung]]/[3]!Table3235[[#This Row],[Mức giá theo Quyết định 46/2019/ QĐ-UBND]]</f>
        <v>#REF!</v>
      </c>
      <c r="M1011" s="24"/>
      <c r="N1011" s="314"/>
      <c r="R1011" s="315"/>
    </row>
    <row r="1012" spans="1:18" s="251" customFormat="1" ht="31" x14ac:dyDescent="0.35">
      <c r="A1012" s="16">
        <v>18</v>
      </c>
      <c r="B1012" s="16">
        <v>18</v>
      </c>
      <c r="C1012" s="17" t="s">
        <v>1359</v>
      </c>
      <c r="D1012" s="18">
        <v>3600</v>
      </c>
      <c r="E1012" s="11" t="e">
        <f>[3]!Table3235[[#This Row],[Mức giá theo Quyết định 46/2019/ QĐ-UBND]]*1.1</f>
        <v>#REF!</v>
      </c>
      <c r="F1012" s="11" t="e">
        <f>[3]!Table3235[[#This Row],[Mức giá theo Quyết định 46/2019/ QĐ-UBND]]*1.3</f>
        <v>#REF!</v>
      </c>
      <c r="G1012" s="19">
        <v>14400</v>
      </c>
      <c r="H1012" s="20" t="e">
        <f>ROUND([3]!Table3235[[#This Row],[Mức giá theo Quyết định 46/2019/ QĐ-UBND]]*1.3,-2)</f>
        <v>#REF!</v>
      </c>
      <c r="I1012" s="20" t="e">
        <f>ROUND([3]!Table3235[[#This Row],[Giá đất ở điều chỉnh, bổ sung]]*0.7,0)</f>
        <v>#REF!</v>
      </c>
      <c r="J1012" s="12" t="e">
        <f>[3]!Table3235[[#This Row],[Giá đất ở điều chỉnh, bổ sung]]/[3]!Table3235[[#This Row],[Mức giá theo Quyết định 46/2019/ QĐ-UBND]]</f>
        <v>#REF!</v>
      </c>
      <c r="K1012" s="21"/>
      <c r="L1012" s="23" t="e">
        <f>[3]!Table3235[[#This Row],[Giá đất ở điều chỉnh, bổ sung]]/[3]!Table3235[[#This Row],[Mức giá theo Quyết định 46/2019/ QĐ-UBND]]</f>
        <v>#REF!</v>
      </c>
      <c r="M1012" s="24" t="s">
        <v>5436</v>
      </c>
      <c r="N1012" s="314" t="s">
        <v>5511</v>
      </c>
      <c r="R1012" s="315"/>
    </row>
    <row r="1013" spans="1:18" s="251" customFormat="1" ht="46.5" x14ac:dyDescent="0.35">
      <c r="A1013" s="16" t="s">
        <v>114</v>
      </c>
      <c r="B1013" s="16" t="s">
        <v>114</v>
      </c>
      <c r="C1013" s="17" t="s">
        <v>1360</v>
      </c>
      <c r="D1013" s="18">
        <v>1999.9999999999998</v>
      </c>
      <c r="E1013" s="11" t="e">
        <f>[3]!Table3235[[#This Row],[Mức giá theo Quyết định 46/2019/ QĐ-UBND]]*1.1</f>
        <v>#REF!</v>
      </c>
      <c r="F1013" s="11" t="e">
        <f>[3]!Table3235[[#This Row],[Mức giá theo Quyết định 46/2019/ QĐ-UBND]]*1.3</f>
        <v>#REF!</v>
      </c>
      <c r="G1013" s="19">
        <v>8000</v>
      </c>
      <c r="H1013" s="20" t="e">
        <f>ROUND([3]!Table3235[[#This Row],[Mức giá theo Quyết định 46/2019/ QĐ-UBND]]*1.3,-2)</f>
        <v>#REF!</v>
      </c>
      <c r="I1013" s="20" t="e">
        <f>ROUND([3]!Table3235[[#This Row],[Giá đất ở điều chỉnh, bổ sung]]*0.7,0)</f>
        <v>#REF!</v>
      </c>
      <c r="J1013" s="12" t="e">
        <f>[3]!Table3235[[#This Row],[Giá đất ở điều chỉnh, bổ sung]]/[3]!Table3235[[#This Row],[Mức giá theo Quyết định 46/2019/ QĐ-UBND]]</f>
        <v>#REF!</v>
      </c>
      <c r="K1013" s="21"/>
      <c r="L1013" s="23" t="e">
        <f>[3]!Table3235[[#This Row],[Giá đất ở điều chỉnh, bổ sung]]/[3]!Table3235[[#This Row],[Mức giá theo Quyết định 46/2019/ QĐ-UBND]]</f>
        <v>#REF!</v>
      </c>
      <c r="M1013" s="24"/>
      <c r="N1013" s="314"/>
      <c r="R1013" s="315"/>
    </row>
    <row r="1014" spans="1:18" s="251" customFormat="1" ht="31" x14ac:dyDescent="0.35">
      <c r="A1014" s="16" t="s">
        <v>726</v>
      </c>
      <c r="B1014" s="16" t="s">
        <v>726</v>
      </c>
      <c r="C1014" s="17" t="s">
        <v>1361</v>
      </c>
      <c r="D1014" s="18">
        <v>2500</v>
      </c>
      <c r="E1014" s="11" t="e">
        <f>[3]!Table3235[[#This Row],[Mức giá theo Quyết định 46/2019/ QĐ-UBND]]*1.1</f>
        <v>#REF!</v>
      </c>
      <c r="F1014" s="11" t="e">
        <f>[3]!Table3235[[#This Row],[Mức giá theo Quyết định 46/2019/ QĐ-UBND]]*1.3</f>
        <v>#REF!</v>
      </c>
      <c r="G1014" s="19">
        <v>10000</v>
      </c>
      <c r="H1014" s="20" t="e">
        <f>ROUND([3]!Table3235[[#This Row],[Mức giá theo Quyết định 46/2019/ QĐ-UBND]]*1.3,-2)</f>
        <v>#REF!</v>
      </c>
      <c r="I1014" s="20" t="e">
        <f>ROUND([3]!Table3235[[#This Row],[Giá đất ở điều chỉnh, bổ sung]]*0.7,0)</f>
        <v>#REF!</v>
      </c>
      <c r="J1014" s="12" t="e">
        <f>[3]!Table3235[[#This Row],[Giá đất ở điều chỉnh, bổ sung]]/[3]!Table3235[[#This Row],[Mức giá theo Quyết định 46/2019/ QĐ-UBND]]</f>
        <v>#REF!</v>
      </c>
      <c r="K1014" s="21"/>
      <c r="L1014" s="23" t="e">
        <f>[3]!Table3235[[#This Row],[Giá đất ở điều chỉnh, bổ sung]]/[3]!Table3235[[#This Row],[Mức giá theo Quyết định 46/2019/ QĐ-UBND]]</f>
        <v>#REF!</v>
      </c>
      <c r="M1014" s="24"/>
      <c r="N1014" s="314"/>
      <c r="R1014" s="315"/>
    </row>
    <row r="1015" spans="1:18" s="251" customFormat="1" ht="31" x14ac:dyDescent="0.35">
      <c r="A1015" s="16" t="s">
        <v>1362</v>
      </c>
      <c r="B1015" s="16" t="s">
        <v>1362</v>
      </c>
      <c r="C1015" s="17" t="s">
        <v>1363</v>
      </c>
      <c r="D1015" s="18">
        <v>2500</v>
      </c>
      <c r="E1015" s="11" t="e">
        <f>[3]!Table3235[[#This Row],[Mức giá theo Quyết định 46/2019/ QĐ-UBND]]*1.1</f>
        <v>#REF!</v>
      </c>
      <c r="F1015" s="11" t="e">
        <f>[3]!Table3235[[#This Row],[Mức giá theo Quyết định 46/2019/ QĐ-UBND]]*1.3</f>
        <v>#REF!</v>
      </c>
      <c r="G1015" s="19">
        <v>10000</v>
      </c>
      <c r="H1015" s="20" t="e">
        <f>ROUND([3]!Table3235[[#This Row],[Mức giá theo Quyết định 46/2019/ QĐ-UBND]]*1.3,-2)</f>
        <v>#REF!</v>
      </c>
      <c r="I1015" s="20" t="e">
        <f>ROUND([3]!Table3235[[#This Row],[Giá đất ở điều chỉnh, bổ sung]]*0.7,0)</f>
        <v>#REF!</v>
      </c>
      <c r="J1015" s="12" t="e">
        <f>[3]!Table3235[[#This Row],[Giá đất ở điều chỉnh, bổ sung]]/[3]!Table3235[[#This Row],[Mức giá theo Quyết định 46/2019/ QĐ-UBND]]</f>
        <v>#REF!</v>
      </c>
      <c r="K1015" s="21"/>
      <c r="L1015" s="23" t="e">
        <f>[3]!Table3235[[#This Row],[Giá đất ở điều chỉnh, bổ sung]]/[3]!Table3235[[#This Row],[Mức giá theo Quyết định 46/2019/ QĐ-UBND]]</f>
        <v>#REF!</v>
      </c>
      <c r="M1015" s="24"/>
      <c r="N1015" s="314"/>
      <c r="R1015" s="315"/>
    </row>
    <row r="1016" spans="1:18" s="251" customFormat="1" ht="31" x14ac:dyDescent="0.35">
      <c r="A1016" s="16">
        <v>19</v>
      </c>
      <c r="B1016" s="16">
        <v>19</v>
      </c>
      <c r="C1016" s="17" t="s">
        <v>1364</v>
      </c>
      <c r="D1016" s="18">
        <v>2300</v>
      </c>
      <c r="E1016" s="11" t="e">
        <f>[3]!Table3235[[#This Row],[Mức giá theo Quyết định 46/2019/ QĐ-UBND]]*1.1</f>
        <v>#REF!</v>
      </c>
      <c r="F1016" s="11" t="e">
        <f>[3]!Table3235[[#This Row],[Mức giá theo Quyết định 46/2019/ QĐ-UBND]]*1.3</f>
        <v>#REF!</v>
      </c>
      <c r="G1016" s="19">
        <v>9200</v>
      </c>
      <c r="H1016" s="20" t="e">
        <f>ROUND([3]!Table3235[[#This Row],[Mức giá theo Quyết định 46/2019/ QĐ-UBND]]*1.3,-2)</f>
        <v>#REF!</v>
      </c>
      <c r="I1016" s="20" t="e">
        <f>ROUND([3]!Table3235[[#This Row],[Giá đất ở điều chỉnh, bổ sung]]*0.7,0)</f>
        <v>#REF!</v>
      </c>
      <c r="J1016" s="12" t="e">
        <f>[3]!Table3235[[#This Row],[Giá đất ở điều chỉnh, bổ sung]]/[3]!Table3235[[#This Row],[Mức giá theo Quyết định 46/2019/ QĐ-UBND]]</f>
        <v>#REF!</v>
      </c>
      <c r="K1016" s="21"/>
      <c r="L1016" s="23" t="e">
        <f>[3]!Table3235[[#This Row],[Giá đất ở điều chỉnh, bổ sung]]/[3]!Table3235[[#This Row],[Mức giá theo Quyết định 46/2019/ QĐ-UBND]]</f>
        <v>#REF!</v>
      </c>
      <c r="M1016" s="24"/>
      <c r="N1016" s="314"/>
      <c r="R1016" s="315"/>
    </row>
    <row r="1017" spans="1:18" s="251" customFormat="1" x14ac:dyDescent="0.35">
      <c r="A1017" s="16">
        <v>20</v>
      </c>
      <c r="B1017" s="16">
        <v>20</v>
      </c>
      <c r="C1017" s="17" t="s">
        <v>1365</v>
      </c>
      <c r="D1017" s="18"/>
      <c r="E1017" s="11" t="e">
        <f>[3]!Table3235[[#This Row],[Mức giá theo Quyết định 46/2019/ QĐ-UBND]]*1.1</f>
        <v>#REF!</v>
      </c>
      <c r="F1017" s="11"/>
      <c r="G1017" s="19"/>
      <c r="H1017" s="20"/>
      <c r="I1017" s="20"/>
      <c r="J1017" s="12"/>
      <c r="K1017" s="21"/>
      <c r="L1017" s="23"/>
      <c r="M1017" s="24"/>
      <c r="N1017" s="314"/>
      <c r="R1017" s="315"/>
    </row>
    <row r="1018" spans="1:18" s="251" customFormat="1" x14ac:dyDescent="0.35">
      <c r="A1018" s="16" t="s">
        <v>109</v>
      </c>
      <c r="B1018" s="16" t="s">
        <v>109</v>
      </c>
      <c r="C1018" s="17" t="s">
        <v>1323</v>
      </c>
      <c r="D1018" s="18">
        <v>1999.9999999999998</v>
      </c>
      <c r="E1018" s="11" t="e">
        <f>[3]!Table3235[[#This Row],[Mức giá theo Quyết định 46/2019/ QĐ-UBND]]*1.1</f>
        <v>#REF!</v>
      </c>
      <c r="F1018" s="11" t="e">
        <f>[3]!Table3235[[#This Row],[Mức giá theo Quyết định 46/2019/ QĐ-UBND]]*1.3</f>
        <v>#REF!</v>
      </c>
      <c r="G1018" s="19">
        <v>8000</v>
      </c>
      <c r="H1018" s="20" t="e">
        <f>ROUND([3]!Table3235[[#This Row],[Mức giá theo Quyết định 46/2019/ QĐ-UBND]]*1.3,-2)</f>
        <v>#REF!</v>
      </c>
      <c r="I1018" s="20" t="e">
        <f>ROUND([3]!Table3235[[#This Row],[Giá đất ở điều chỉnh, bổ sung]]*0.7,0)</f>
        <v>#REF!</v>
      </c>
      <c r="J1018" s="12" t="e">
        <f>[3]!Table3235[[#This Row],[Giá đất ở điều chỉnh, bổ sung]]/[3]!Table3235[[#This Row],[Mức giá theo Quyết định 46/2019/ QĐ-UBND]]</f>
        <v>#REF!</v>
      </c>
      <c r="K1018" s="21"/>
      <c r="L1018" s="23" t="e">
        <f>[3]!Table3235[[#This Row],[Giá đất ở điều chỉnh, bổ sung]]/[3]!Table3235[[#This Row],[Mức giá theo Quyết định 46/2019/ QĐ-UBND]]</f>
        <v>#REF!</v>
      </c>
      <c r="M1018" s="24"/>
      <c r="N1018" s="314"/>
      <c r="R1018" s="315"/>
    </row>
    <row r="1019" spans="1:18" s="251" customFormat="1" x14ac:dyDescent="0.35">
      <c r="A1019" s="16" t="s">
        <v>111</v>
      </c>
      <c r="B1019" s="16" t="s">
        <v>111</v>
      </c>
      <c r="C1019" s="17" t="s">
        <v>85</v>
      </c>
      <c r="D1019" s="18">
        <v>1500</v>
      </c>
      <c r="E1019" s="11" t="e">
        <f>[3]!Table3235[[#This Row],[Mức giá theo Quyết định 46/2019/ QĐ-UBND]]*1.1</f>
        <v>#REF!</v>
      </c>
      <c r="F1019" s="11" t="e">
        <f>[3]!Table3235[[#This Row],[Mức giá theo Quyết định 46/2019/ QĐ-UBND]]*1.3</f>
        <v>#REF!</v>
      </c>
      <c r="G1019" s="19">
        <v>6000</v>
      </c>
      <c r="H1019" s="20" t="e">
        <f>ROUND([3]!Table3235[[#This Row],[Mức giá theo Quyết định 46/2019/ QĐ-UBND]]*1.3,-2)</f>
        <v>#REF!</v>
      </c>
      <c r="I1019" s="20" t="e">
        <f>ROUND([3]!Table3235[[#This Row],[Giá đất ở điều chỉnh, bổ sung]]*0.7,0)</f>
        <v>#REF!</v>
      </c>
      <c r="J1019" s="12" t="e">
        <f>[3]!Table3235[[#This Row],[Giá đất ở điều chỉnh, bổ sung]]/[3]!Table3235[[#This Row],[Mức giá theo Quyết định 46/2019/ QĐ-UBND]]</f>
        <v>#REF!</v>
      </c>
      <c r="K1019" s="21"/>
      <c r="L1019" s="23" t="e">
        <f>[3]!Table3235[[#This Row],[Giá đất ở điều chỉnh, bổ sung]]/[3]!Table3235[[#This Row],[Mức giá theo Quyết định 46/2019/ QĐ-UBND]]</f>
        <v>#REF!</v>
      </c>
      <c r="M1019" s="24"/>
      <c r="N1019" s="314"/>
      <c r="R1019" s="315"/>
    </row>
    <row r="1020" spans="1:18" s="251" customFormat="1" x14ac:dyDescent="0.35">
      <c r="A1020" s="16">
        <v>21</v>
      </c>
      <c r="B1020" s="16">
        <v>21</v>
      </c>
      <c r="C1020" s="17" t="s">
        <v>1366</v>
      </c>
      <c r="D1020" s="18">
        <v>2300</v>
      </c>
      <c r="E1020" s="11" t="e">
        <f>[3]!Table3235[[#This Row],[Mức giá theo Quyết định 46/2019/ QĐ-UBND]]*1.1</f>
        <v>#REF!</v>
      </c>
      <c r="F1020" s="11" t="e">
        <f>[3]!Table3235[[#This Row],[Mức giá theo Quyết định 46/2019/ QĐ-UBND]]*1.3</f>
        <v>#REF!</v>
      </c>
      <c r="G1020" s="19">
        <v>9200</v>
      </c>
      <c r="H1020" s="20" t="e">
        <f>ROUND([3]!Table3235[[#This Row],[Mức giá theo Quyết định 46/2019/ QĐ-UBND]]*1.3,-2)</f>
        <v>#REF!</v>
      </c>
      <c r="I1020" s="20" t="e">
        <f>ROUND([3]!Table3235[[#This Row],[Giá đất ở điều chỉnh, bổ sung]]*0.7,0)</f>
        <v>#REF!</v>
      </c>
      <c r="J1020" s="12" t="e">
        <f>[3]!Table3235[[#This Row],[Giá đất ở điều chỉnh, bổ sung]]/[3]!Table3235[[#This Row],[Mức giá theo Quyết định 46/2019/ QĐ-UBND]]</f>
        <v>#REF!</v>
      </c>
      <c r="K1020" s="21"/>
      <c r="L1020" s="23" t="e">
        <f>[3]!Table3235[[#This Row],[Giá đất ở điều chỉnh, bổ sung]]/[3]!Table3235[[#This Row],[Mức giá theo Quyết định 46/2019/ QĐ-UBND]]</f>
        <v>#REF!</v>
      </c>
      <c r="M1020" s="24"/>
      <c r="N1020" s="314"/>
      <c r="R1020" s="315"/>
    </row>
    <row r="1021" spans="1:18" s="251" customFormat="1" ht="31" x14ac:dyDescent="0.35">
      <c r="A1021" s="16">
        <v>22</v>
      </c>
      <c r="B1021" s="16">
        <v>22</v>
      </c>
      <c r="C1021" s="17" t="s">
        <v>1367</v>
      </c>
      <c r="D1021" s="18">
        <v>1500</v>
      </c>
      <c r="E1021" s="11" t="e">
        <f>[3]!Table3235[[#This Row],[Mức giá theo Quyết định 46/2019/ QĐ-UBND]]*1.1</f>
        <v>#REF!</v>
      </c>
      <c r="F1021" s="11" t="e">
        <f>[3]!Table3235[[#This Row],[Mức giá theo Quyết định 46/2019/ QĐ-UBND]]*1.3</f>
        <v>#REF!</v>
      </c>
      <c r="G1021" s="19">
        <v>6000</v>
      </c>
      <c r="H1021" s="20" t="e">
        <f>ROUND([3]!Table3235[[#This Row],[Mức giá theo Quyết định 46/2019/ QĐ-UBND]]*1.3,-2)</f>
        <v>#REF!</v>
      </c>
      <c r="I1021" s="20" t="e">
        <f>ROUND([3]!Table3235[[#This Row],[Giá đất ở điều chỉnh, bổ sung]]*0.7,0)</f>
        <v>#REF!</v>
      </c>
      <c r="J1021" s="12" t="e">
        <f>[3]!Table3235[[#This Row],[Giá đất ở điều chỉnh, bổ sung]]/[3]!Table3235[[#This Row],[Mức giá theo Quyết định 46/2019/ QĐ-UBND]]</f>
        <v>#REF!</v>
      </c>
      <c r="K1021" s="21"/>
      <c r="L1021" s="23" t="e">
        <f>[3]!Table3235[[#This Row],[Giá đất ở điều chỉnh, bổ sung]]/[3]!Table3235[[#This Row],[Mức giá theo Quyết định 46/2019/ QĐ-UBND]]</f>
        <v>#REF!</v>
      </c>
      <c r="M1021" s="24" t="s">
        <v>1368</v>
      </c>
      <c r="N1021" s="314" t="s">
        <v>1369</v>
      </c>
      <c r="R1021" s="315"/>
    </row>
    <row r="1022" spans="1:18" s="251" customFormat="1" x14ac:dyDescent="0.35">
      <c r="A1022" s="16">
        <v>23</v>
      </c>
      <c r="B1022" s="16">
        <v>23</v>
      </c>
      <c r="C1022" s="17" t="s">
        <v>1370</v>
      </c>
      <c r="D1022" s="18">
        <v>1500</v>
      </c>
      <c r="E1022" s="11" t="e">
        <f>[3]!Table3235[[#This Row],[Mức giá theo Quyết định 46/2019/ QĐ-UBND]]*1.1</f>
        <v>#REF!</v>
      </c>
      <c r="F1022" s="11" t="e">
        <f>[3]!Table3235[[#This Row],[Mức giá theo Quyết định 46/2019/ QĐ-UBND]]*1.3</f>
        <v>#REF!</v>
      </c>
      <c r="G1022" s="19">
        <v>6000</v>
      </c>
      <c r="H1022" s="20" t="e">
        <f>ROUND([3]!Table3235[[#This Row],[Mức giá theo Quyết định 46/2019/ QĐ-UBND]]*1.3,-2)</f>
        <v>#REF!</v>
      </c>
      <c r="I1022" s="20" t="e">
        <f>ROUND([3]!Table3235[[#This Row],[Giá đất ở điều chỉnh, bổ sung]]*0.7,0)</f>
        <v>#REF!</v>
      </c>
      <c r="J1022" s="12" t="e">
        <f>[3]!Table3235[[#This Row],[Giá đất ở điều chỉnh, bổ sung]]/[3]!Table3235[[#This Row],[Mức giá theo Quyết định 46/2019/ QĐ-UBND]]</f>
        <v>#REF!</v>
      </c>
      <c r="K1022" s="21"/>
      <c r="L1022" s="23" t="e">
        <f>[3]!Table3235[[#This Row],[Giá đất ở điều chỉnh, bổ sung]]/[3]!Table3235[[#This Row],[Mức giá theo Quyết định 46/2019/ QĐ-UBND]]</f>
        <v>#REF!</v>
      </c>
      <c r="M1022" s="24"/>
      <c r="N1022" s="314"/>
      <c r="R1022" s="315"/>
    </row>
    <row r="1023" spans="1:18" s="251" customFormat="1" x14ac:dyDescent="0.35">
      <c r="A1023" s="16">
        <v>24</v>
      </c>
      <c r="B1023" s="16">
        <v>24</v>
      </c>
      <c r="C1023" s="17" t="s">
        <v>1371</v>
      </c>
      <c r="D1023" s="18"/>
      <c r="E1023" s="11" t="e">
        <f>[3]!Table3235[[#This Row],[Mức giá theo Quyết định 46/2019/ QĐ-UBND]]*1.1</f>
        <v>#REF!</v>
      </c>
      <c r="F1023" s="11"/>
      <c r="G1023" s="19"/>
      <c r="H1023" s="20"/>
      <c r="I1023" s="20"/>
      <c r="J1023" s="12"/>
      <c r="K1023" s="21"/>
      <c r="L1023" s="23"/>
      <c r="M1023" s="24" t="s">
        <v>5512</v>
      </c>
      <c r="N1023" s="314" t="s">
        <v>5513</v>
      </c>
      <c r="R1023" s="315"/>
    </row>
    <row r="1024" spans="1:18" s="251" customFormat="1" x14ac:dyDescent="0.35">
      <c r="A1024" s="16" t="s">
        <v>132</v>
      </c>
      <c r="B1024" s="16" t="s">
        <v>132</v>
      </c>
      <c r="C1024" s="17" t="s">
        <v>1372</v>
      </c>
      <c r="D1024" s="18">
        <v>1700</v>
      </c>
      <c r="E1024" s="11" t="e">
        <f>[3]!Table3235[[#This Row],[Mức giá theo Quyết định 46/2019/ QĐ-UBND]]*1.1</f>
        <v>#REF!</v>
      </c>
      <c r="F1024" s="11" t="e">
        <f>[3]!Table3235[[#This Row],[Mức giá theo Quyết định 46/2019/ QĐ-UBND]]*1.3</f>
        <v>#REF!</v>
      </c>
      <c r="G1024" s="19">
        <v>6800</v>
      </c>
      <c r="H1024" s="20" t="e">
        <f>ROUND([3]!Table3235[[#This Row],[Mức giá theo Quyết định 46/2019/ QĐ-UBND]]*1.3,-2)</f>
        <v>#REF!</v>
      </c>
      <c r="I1024" s="20" t="e">
        <f>ROUND([3]!Table3235[[#This Row],[Giá đất ở điều chỉnh, bổ sung]]*0.7,0)</f>
        <v>#REF!</v>
      </c>
      <c r="J1024" s="12" t="e">
        <f>[3]!Table3235[[#This Row],[Giá đất ở điều chỉnh, bổ sung]]/[3]!Table3235[[#This Row],[Mức giá theo Quyết định 46/2019/ QĐ-UBND]]</f>
        <v>#REF!</v>
      </c>
      <c r="K1024" s="21"/>
      <c r="L1024" s="23" t="e">
        <f>[3]!Table3235[[#This Row],[Giá đất ở điều chỉnh, bổ sung]]/[3]!Table3235[[#This Row],[Mức giá theo Quyết định 46/2019/ QĐ-UBND]]</f>
        <v>#REF!</v>
      </c>
      <c r="M1024" s="24"/>
      <c r="N1024" s="314"/>
      <c r="R1024" s="315"/>
    </row>
    <row r="1025" spans="1:18" s="251" customFormat="1" x14ac:dyDescent="0.35">
      <c r="A1025" s="16" t="s">
        <v>134</v>
      </c>
      <c r="B1025" s="16" t="s">
        <v>134</v>
      </c>
      <c r="C1025" s="17" t="s">
        <v>1373</v>
      </c>
      <c r="D1025" s="18">
        <v>1500</v>
      </c>
      <c r="E1025" s="11" t="e">
        <f>[3]!Table3235[[#This Row],[Mức giá theo Quyết định 46/2019/ QĐ-UBND]]*1.1</f>
        <v>#REF!</v>
      </c>
      <c r="F1025" s="11" t="e">
        <f>[3]!Table3235[[#This Row],[Mức giá theo Quyết định 46/2019/ QĐ-UBND]]*1.3</f>
        <v>#REF!</v>
      </c>
      <c r="G1025" s="19">
        <v>6000</v>
      </c>
      <c r="H1025" s="20" t="e">
        <f>ROUND([3]!Table3235[[#This Row],[Mức giá theo Quyết định 46/2019/ QĐ-UBND]]*1.3,-2)</f>
        <v>#REF!</v>
      </c>
      <c r="I1025" s="20" t="e">
        <f>ROUND([3]!Table3235[[#This Row],[Giá đất ở điều chỉnh, bổ sung]]*0.7,0)</f>
        <v>#REF!</v>
      </c>
      <c r="J1025" s="12" t="e">
        <f>[3]!Table3235[[#This Row],[Giá đất ở điều chỉnh, bổ sung]]/[3]!Table3235[[#This Row],[Mức giá theo Quyết định 46/2019/ QĐ-UBND]]</f>
        <v>#REF!</v>
      </c>
      <c r="K1025" s="21"/>
      <c r="L1025" s="23" t="e">
        <f>[3]!Table3235[[#This Row],[Giá đất ở điều chỉnh, bổ sung]]/[3]!Table3235[[#This Row],[Mức giá theo Quyết định 46/2019/ QĐ-UBND]]</f>
        <v>#REF!</v>
      </c>
      <c r="M1025" s="24"/>
      <c r="N1025" s="314"/>
      <c r="R1025" s="315"/>
    </row>
    <row r="1026" spans="1:18" s="251" customFormat="1" x14ac:dyDescent="0.35">
      <c r="A1026" s="16">
        <v>25</v>
      </c>
      <c r="B1026" s="16">
        <v>25</v>
      </c>
      <c r="C1026" s="17" t="s">
        <v>1374</v>
      </c>
      <c r="D1026" s="18"/>
      <c r="E1026" s="11" t="e">
        <f>[3]!Table3235[[#This Row],[Mức giá theo Quyết định 46/2019/ QĐ-UBND]]*1.1</f>
        <v>#REF!</v>
      </c>
      <c r="F1026" s="11"/>
      <c r="G1026" s="19"/>
      <c r="H1026" s="20"/>
      <c r="I1026" s="20"/>
      <c r="J1026" s="12"/>
      <c r="K1026" s="21"/>
      <c r="L1026" s="23"/>
      <c r="M1026" s="24" t="s">
        <v>5510</v>
      </c>
      <c r="N1026" s="314" t="s">
        <v>5514</v>
      </c>
      <c r="R1026" s="315"/>
    </row>
    <row r="1027" spans="1:18" s="251" customFormat="1" x14ac:dyDescent="0.35">
      <c r="A1027" s="16" t="s">
        <v>137</v>
      </c>
      <c r="B1027" s="16" t="s">
        <v>137</v>
      </c>
      <c r="C1027" s="17" t="s">
        <v>1375</v>
      </c>
      <c r="D1027" s="18">
        <v>1700</v>
      </c>
      <c r="E1027" s="11" t="e">
        <f>[3]!Table3235[[#This Row],[Mức giá theo Quyết định 46/2019/ QĐ-UBND]]*1.1</f>
        <v>#REF!</v>
      </c>
      <c r="F1027" s="11" t="e">
        <f>[3]!Table3235[[#This Row],[Mức giá theo Quyết định 46/2019/ QĐ-UBND]]*1.3</f>
        <v>#REF!</v>
      </c>
      <c r="G1027" s="19">
        <v>6800</v>
      </c>
      <c r="H1027" s="20" t="e">
        <f>ROUND([3]!Table3235[[#This Row],[Mức giá theo Quyết định 46/2019/ QĐ-UBND]]*1.3,-2)</f>
        <v>#REF!</v>
      </c>
      <c r="I1027" s="20" t="e">
        <f>ROUND([3]!Table3235[[#This Row],[Giá đất ở điều chỉnh, bổ sung]]*0.7,0)</f>
        <v>#REF!</v>
      </c>
      <c r="J1027" s="12" t="e">
        <f>[3]!Table3235[[#This Row],[Giá đất ở điều chỉnh, bổ sung]]/[3]!Table3235[[#This Row],[Mức giá theo Quyết định 46/2019/ QĐ-UBND]]</f>
        <v>#REF!</v>
      </c>
      <c r="K1027" s="21"/>
      <c r="L1027" s="23" t="e">
        <f>[3]!Table3235[[#This Row],[Giá đất ở điều chỉnh, bổ sung]]/[3]!Table3235[[#This Row],[Mức giá theo Quyết định 46/2019/ QĐ-UBND]]</f>
        <v>#REF!</v>
      </c>
      <c r="M1027" s="24"/>
      <c r="N1027" s="314"/>
      <c r="R1027" s="315"/>
    </row>
    <row r="1028" spans="1:18" s="251" customFormat="1" x14ac:dyDescent="0.35">
      <c r="A1028" s="16" t="s">
        <v>138</v>
      </c>
      <c r="B1028" s="16" t="s">
        <v>138</v>
      </c>
      <c r="C1028" s="17" t="s">
        <v>1376</v>
      </c>
      <c r="D1028" s="18">
        <v>1500</v>
      </c>
      <c r="E1028" s="11" t="e">
        <f>[3]!Table3235[[#This Row],[Mức giá theo Quyết định 46/2019/ QĐ-UBND]]*1.1</f>
        <v>#REF!</v>
      </c>
      <c r="F1028" s="11" t="e">
        <f>[3]!Table3235[[#This Row],[Mức giá theo Quyết định 46/2019/ QĐ-UBND]]*1.3</f>
        <v>#REF!</v>
      </c>
      <c r="G1028" s="19">
        <v>6000</v>
      </c>
      <c r="H1028" s="20" t="e">
        <f>ROUND([3]!Table3235[[#This Row],[Mức giá theo Quyết định 46/2019/ QĐ-UBND]]*1.3,-2)</f>
        <v>#REF!</v>
      </c>
      <c r="I1028" s="20" t="e">
        <f>ROUND([3]!Table3235[[#This Row],[Giá đất ở điều chỉnh, bổ sung]]*0.7,0)</f>
        <v>#REF!</v>
      </c>
      <c r="J1028" s="12" t="e">
        <f>[3]!Table3235[[#This Row],[Giá đất ở điều chỉnh, bổ sung]]/[3]!Table3235[[#This Row],[Mức giá theo Quyết định 46/2019/ QĐ-UBND]]</f>
        <v>#REF!</v>
      </c>
      <c r="K1028" s="21"/>
      <c r="L1028" s="23" t="e">
        <f>[3]!Table3235[[#This Row],[Giá đất ở điều chỉnh, bổ sung]]/[3]!Table3235[[#This Row],[Mức giá theo Quyết định 46/2019/ QĐ-UBND]]</f>
        <v>#REF!</v>
      </c>
      <c r="M1028" s="24"/>
      <c r="N1028" s="314"/>
      <c r="R1028" s="315"/>
    </row>
    <row r="1029" spans="1:18" s="251" customFormat="1" ht="31" x14ac:dyDescent="0.35">
      <c r="A1029" s="16">
        <v>26</v>
      </c>
      <c r="B1029" s="16">
        <v>26</v>
      </c>
      <c r="C1029" s="17" t="s">
        <v>1377</v>
      </c>
      <c r="D1029" s="18">
        <v>1700</v>
      </c>
      <c r="E1029" s="11" t="e">
        <f>[3]!Table3235[[#This Row],[Mức giá theo Quyết định 46/2019/ QĐ-UBND]]*1.1</f>
        <v>#REF!</v>
      </c>
      <c r="F1029" s="11" t="e">
        <f>[3]!Table3235[[#This Row],[Mức giá theo Quyết định 46/2019/ QĐ-UBND]]*1.3</f>
        <v>#REF!</v>
      </c>
      <c r="G1029" s="19">
        <v>6800</v>
      </c>
      <c r="H1029" s="20" t="e">
        <f>ROUND([3]!Table3235[[#This Row],[Mức giá theo Quyết định 46/2019/ QĐ-UBND]]*1.3,-2)</f>
        <v>#REF!</v>
      </c>
      <c r="I1029" s="20" t="e">
        <f>ROUND([3]!Table3235[[#This Row],[Giá đất ở điều chỉnh, bổ sung]]*0.7,0)</f>
        <v>#REF!</v>
      </c>
      <c r="J1029" s="12" t="e">
        <f>[3]!Table3235[[#This Row],[Giá đất ở điều chỉnh, bổ sung]]/[3]!Table3235[[#This Row],[Mức giá theo Quyết định 46/2019/ QĐ-UBND]]</f>
        <v>#REF!</v>
      </c>
      <c r="K1029" s="21"/>
      <c r="L1029" s="23" t="e">
        <f>[3]!Table3235[[#This Row],[Giá đất ở điều chỉnh, bổ sung]]/[3]!Table3235[[#This Row],[Mức giá theo Quyết định 46/2019/ QĐ-UBND]]</f>
        <v>#REF!</v>
      </c>
      <c r="M1029" s="24"/>
      <c r="N1029" s="314"/>
      <c r="R1029" s="315"/>
    </row>
    <row r="1030" spans="1:18" s="251" customFormat="1" ht="42" x14ac:dyDescent="0.35">
      <c r="A1030" s="16">
        <v>27</v>
      </c>
      <c r="B1030" s="16">
        <v>27</v>
      </c>
      <c r="C1030" s="17" t="s">
        <v>1378</v>
      </c>
      <c r="D1030" s="18"/>
      <c r="E1030" s="11" t="e">
        <f>[3]!Table3235[[#This Row],[Mức giá theo Quyết định 46/2019/ QĐ-UBND]]*1.1</f>
        <v>#REF!</v>
      </c>
      <c r="F1030" s="11"/>
      <c r="G1030" s="19"/>
      <c r="H1030" s="20"/>
      <c r="I1030" s="20"/>
      <c r="J1030" s="12"/>
      <c r="K1030" s="21"/>
      <c r="L1030" s="23"/>
      <c r="M1030" s="24" t="s">
        <v>1379</v>
      </c>
      <c r="N1030" s="314" t="s">
        <v>5515</v>
      </c>
      <c r="R1030" s="315"/>
    </row>
    <row r="1031" spans="1:18" s="251" customFormat="1" x14ac:dyDescent="0.35">
      <c r="A1031" s="16" t="s">
        <v>156</v>
      </c>
      <c r="B1031" s="16" t="s">
        <v>156</v>
      </c>
      <c r="C1031" s="17" t="s">
        <v>1375</v>
      </c>
      <c r="D1031" s="18">
        <v>1700</v>
      </c>
      <c r="E1031" s="11" t="e">
        <f>[3]!Table3235[[#This Row],[Mức giá theo Quyết định 46/2019/ QĐ-UBND]]*1.1</f>
        <v>#REF!</v>
      </c>
      <c r="F1031" s="11" t="e">
        <f>[3]!Table3235[[#This Row],[Mức giá theo Quyết định 46/2019/ QĐ-UBND]]*1.3</f>
        <v>#REF!</v>
      </c>
      <c r="G1031" s="19">
        <v>6800</v>
      </c>
      <c r="H1031" s="20" t="e">
        <f>ROUND([3]!Table3235[[#This Row],[Mức giá theo Quyết định 46/2019/ QĐ-UBND]]*1.3,-2)</f>
        <v>#REF!</v>
      </c>
      <c r="I1031" s="20" t="e">
        <f>ROUND([3]!Table3235[[#This Row],[Giá đất ở điều chỉnh, bổ sung]]*0.7,0)</f>
        <v>#REF!</v>
      </c>
      <c r="J1031" s="12" t="e">
        <f>[3]!Table3235[[#This Row],[Giá đất ở điều chỉnh, bổ sung]]/[3]!Table3235[[#This Row],[Mức giá theo Quyết định 46/2019/ QĐ-UBND]]</f>
        <v>#REF!</v>
      </c>
      <c r="K1031" s="21"/>
      <c r="L1031" s="23" t="e">
        <f>[3]!Table3235[[#This Row],[Giá đất ở điều chỉnh, bổ sung]]/[3]!Table3235[[#This Row],[Mức giá theo Quyết định 46/2019/ QĐ-UBND]]</f>
        <v>#REF!</v>
      </c>
      <c r="M1031" s="24"/>
      <c r="N1031" s="314"/>
      <c r="R1031" s="315"/>
    </row>
    <row r="1032" spans="1:18" s="251" customFormat="1" x14ac:dyDescent="0.35">
      <c r="A1032" s="16" t="s">
        <v>158</v>
      </c>
      <c r="B1032" s="16" t="s">
        <v>158</v>
      </c>
      <c r="C1032" s="17" t="s">
        <v>1380</v>
      </c>
      <c r="D1032" s="18">
        <v>1500</v>
      </c>
      <c r="E1032" s="11" t="e">
        <f>[3]!Table3235[[#This Row],[Mức giá theo Quyết định 46/2019/ QĐ-UBND]]*1.1</f>
        <v>#REF!</v>
      </c>
      <c r="F1032" s="11" t="e">
        <f>[3]!Table3235[[#This Row],[Mức giá theo Quyết định 46/2019/ QĐ-UBND]]*1.3</f>
        <v>#REF!</v>
      </c>
      <c r="G1032" s="19">
        <v>6000</v>
      </c>
      <c r="H1032" s="20" t="e">
        <f>ROUND([3]!Table3235[[#This Row],[Mức giá theo Quyết định 46/2019/ QĐ-UBND]]*1.3,-2)</f>
        <v>#REF!</v>
      </c>
      <c r="I1032" s="20" t="e">
        <f>ROUND([3]!Table3235[[#This Row],[Giá đất ở điều chỉnh, bổ sung]]*0.7,0)</f>
        <v>#REF!</v>
      </c>
      <c r="J1032" s="12" t="e">
        <f>[3]!Table3235[[#This Row],[Giá đất ở điều chỉnh, bổ sung]]/[3]!Table3235[[#This Row],[Mức giá theo Quyết định 46/2019/ QĐ-UBND]]</f>
        <v>#REF!</v>
      </c>
      <c r="K1032" s="21"/>
      <c r="L1032" s="23" t="e">
        <f>[3]!Table3235[[#This Row],[Giá đất ở điều chỉnh, bổ sung]]/[3]!Table3235[[#This Row],[Mức giá theo Quyết định 46/2019/ QĐ-UBND]]</f>
        <v>#REF!</v>
      </c>
      <c r="M1032" s="24"/>
      <c r="N1032" s="314"/>
      <c r="R1032" s="315"/>
    </row>
    <row r="1033" spans="1:18" s="251" customFormat="1" ht="31" x14ac:dyDescent="0.35">
      <c r="A1033" s="16">
        <v>28</v>
      </c>
      <c r="B1033" s="16">
        <v>28</v>
      </c>
      <c r="C1033" s="17" t="s">
        <v>1381</v>
      </c>
      <c r="D1033" s="18">
        <v>1700</v>
      </c>
      <c r="E1033" s="11" t="e">
        <f>[3]!Table3235[[#This Row],[Mức giá theo Quyết định 46/2019/ QĐ-UBND]]*1.1</f>
        <v>#REF!</v>
      </c>
      <c r="F1033" s="11" t="e">
        <f>[3]!Table3235[[#This Row],[Mức giá theo Quyết định 46/2019/ QĐ-UBND]]*1.3</f>
        <v>#REF!</v>
      </c>
      <c r="G1033" s="19">
        <v>6800</v>
      </c>
      <c r="H1033" s="20" t="e">
        <f>ROUND([3]!Table3235[[#This Row],[Mức giá theo Quyết định 46/2019/ QĐ-UBND]]*1.3,-2)</f>
        <v>#REF!</v>
      </c>
      <c r="I1033" s="20" t="e">
        <f>ROUND([3]!Table3235[[#This Row],[Giá đất ở điều chỉnh, bổ sung]]*0.7,0)</f>
        <v>#REF!</v>
      </c>
      <c r="J1033" s="12" t="e">
        <f>[3]!Table3235[[#This Row],[Giá đất ở điều chỉnh, bổ sung]]/[3]!Table3235[[#This Row],[Mức giá theo Quyết định 46/2019/ QĐ-UBND]]</f>
        <v>#REF!</v>
      </c>
      <c r="K1033" s="21"/>
      <c r="L1033" s="23" t="e">
        <f>[3]!Table3235[[#This Row],[Giá đất ở điều chỉnh, bổ sung]]/[3]!Table3235[[#This Row],[Mức giá theo Quyết định 46/2019/ QĐ-UBND]]</f>
        <v>#REF!</v>
      </c>
      <c r="M1033" s="24" t="s">
        <v>1382</v>
      </c>
      <c r="N1033" s="314" t="s">
        <v>1383</v>
      </c>
      <c r="R1033" s="315"/>
    </row>
    <row r="1034" spans="1:18" s="251" customFormat="1" ht="31" x14ac:dyDescent="0.35">
      <c r="A1034" s="16">
        <v>29</v>
      </c>
      <c r="B1034" s="16">
        <v>29</v>
      </c>
      <c r="C1034" s="17" t="s">
        <v>1384</v>
      </c>
      <c r="D1034" s="18">
        <v>1700</v>
      </c>
      <c r="E1034" s="11" t="e">
        <f>[3]!Table3235[[#This Row],[Mức giá theo Quyết định 46/2019/ QĐ-UBND]]*1.1</f>
        <v>#REF!</v>
      </c>
      <c r="F1034" s="11" t="e">
        <f>[3]!Table3235[[#This Row],[Mức giá theo Quyết định 46/2019/ QĐ-UBND]]*1.3</f>
        <v>#REF!</v>
      </c>
      <c r="G1034" s="19">
        <v>6800</v>
      </c>
      <c r="H1034" s="20" t="e">
        <f>ROUND([3]!Table3235[[#This Row],[Mức giá theo Quyết định 46/2019/ QĐ-UBND]]*1.3,-2)</f>
        <v>#REF!</v>
      </c>
      <c r="I1034" s="20" t="e">
        <f>ROUND([3]!Table3235[[#This Row],[Giá đất ở điều chỉnh, bổ sung]]*0.7,0)</f>
        <v>#REF!</v>
      </c>
      <c r="J1034" s="12" t="e">
        <f>[3]!Table3235[[#This Row],[Giá đất ở điều chỉnh, bổ sung]]/[3]!Table3235[[#This Row],[Mức giá theo Quyết định 46/2019/ QĐ-UBND]]</f>
        <v>#REF!</v>
      </c>
      <c r="K1034" s="21"/>
      <c r="L1034" s="23" t="e">
        <f>[3]!Table3235[[#This Row],[Giá đất ở điều chỉnh, bổ sung]]/[3]!Table3235[[#This Row],[Mức giá theo Quyết định 46/2019/ QĐ-UBND]]</f>
        <v>#REF!</v>
      </c>
      <c r="M1034" s="24"/>
      <c r="N1034" s="314"/>
      <c r="R1034" s="315"/>
    </row>
    <row r="1035" spans="1:18" s="251" customFormat="1" x14ac:dyDescent="0.35">
      <c r="A1035" s="16">
        <v>30</v>
      </c>
      <c r="B1035" s="16">
        <v>30</v>
      </c>
      <c r="C1035" s="17" t="s">
        <v>1385</v>
      </c>
      <c r="D1035" s="18"/>
      <c r="E1035" s="11" t="e">
        <f>[3]!Table3235[[#This Row],[Mức giá theo Quyết định 46/2019/ QĐ-UBND]]*1.1</f>
        <v>#REF!</v>
      </c>
      <c r="F1035" s="11"/>
      <c r="G1035" s="19"/>
      <c r="H1035" s="20"/>
      <c r="I1035" s="20"/>
      <c r="J1035" s="12"/>
      <c r="K1035" s="21"/>
      <c r="L1035" s="23"/>
      <c r="M1035" s="24"/>
      <c r="N1035" s="314"/>
      <c r="R1035" s="315"/>
    </row>
    <row r="1036" spans="1:18" s="251" customFormat="1" ht="31" x14ac:dyDescent="0.35">
      <c r="A1036" s="16" t="s">
        <v>182</v>
      </c>
      <c r="B1036" s="16" t="s">
        <v>182</v>
      </c>
      <c r="C1036" s="17" t="s">
        <v>1386</v>
      </c>
      <c r="D1036" s="18">
        <v>2500</v>
      </c>
      <c r="E1036" s="11" t="e">
        <f>[3]!Table3235[[#This Row],[Mức giá theo Quyết định 46/2019/ QĐ-UBND]]*1.1</f>
        <v>#REF!</v>
      </c>
      <c r="F1036" s="11" t="e">
        <f>[3]!Table3235[[#This Row],[Mức giá theo Quyết định 46/2019/ QĐ-UBND]]*1.3</f>
        <v>#REF!</v>
      </c>
      <c r="G1036" s="19">
        <v>10000</v>
      </c>
      <c r="H1036" s="20" t="e">
        <f>ROUND([3]!Table3235[[#This Row],[Mức giá theo Quyết định 46/2019/ QĐ-UBND]]*1.3,-2)</f>
        <v>#REF!</v>
      </c>
      <c r="I1036" s="20" t="e">
        <f>ROUND([3]!Table3235[[#This Row],[Giá đất ở điều chỉnh, bổ sung]]*0.7,0)</f>
        <v>#REF!</v>
      </c>
      <c r="J1036" s="12" t="e">
        <f>[3]!Table3235[[#This Row],[Giá đất ở điều chỉnh, bổ sung]]/[3]!Table3235[[#This Row],[Mức giá theo Quyết định 46/2019/ QĐ-UBND]]</f>
        <v>#REF!</v>
      </c>
      <c r="K1036" s="21"/>
      <c r="L1036" s="23" t="e">
        <f>[3]!Table3235[[#This Row],[Giá đất ở điều chỉnh, bổ sung]]/[3]!Table3235[[#This Row],[Mức giá theo Quyết định 46/2019/ QĐ-UBND]]</f>
        <v>#REF!</v>
      </c>
      <c r="M1036" s="24"/>
      <c r="N1036" s="314"/>
      <c r="R1036" s="315"/>
    </row>
    <row r="1037" spans="1:18" s="251" customFormat="1" ht="31" x14ac:dyDescent="0.35">
      <c r="A1037" s="16" t="s">
        <v>183</v>
      </c>
      <c r="B1037" s="16" t="s">
        <v>183</v>
      </c>
      <c r="C1037" s="17" t="s">
        <v>1387</v>
      </c>
      <c r="D1037" s="18">
        <v>1999.9999999999998</v>
      </c>
      <c r="E1037" s="11" t="e">
        <f>[3]!Table3235[[#This Row],[Mức giá theo Quyết định 46/2019/ QĐ-UBND]]*1.1</f>
        <v>#REF!</v>
      </c>
      <c r="F1037" s="11" t="e">
        <f>[3]!Table3235[[#This Row],[Mức giá theo Quyết định 46/2019/ QĐ-UBND]]*1.3</f>
        <v>#REF!</v>
      </c>
      <c r="G1037" s="19">
        <v>8000</v>
      </c>
      <c r="H1037" s="20" t="e">
        <f>ROUND([3]!Table3235[[#This Row],[Mức giá theo Quyết định 46/2019/ QĐ-UBND]]*1.3,-2)</f>
        <v>#REF!</v>
      </c>
      <c r="I1037" s="20" t="e">
        <f>ROUND([3]!Table3235[[#This Row],[Giá đất ở điều chỉnh, bổ sung]]*0.7,0)</f>
        <v>#REF!</v>
      </c>
      <c r="J1037" s="12" t="e">
        <f>[3]!Table3235[[#This Row],[Giá đất ở điều chỉnh, bổ sung]]/[3]!Table3235[[#This Row],[Mức giá theo Quyết định 46/2019/ QĐ-UBND]]</f>
        <v>#REF!</v>
      </c>
      <c r="K1037" s="21"/>
      <c r="L1037" s="23" t="e">
        <f>[3]!Table3235[[#This Row],[Giá đất ở điều chỉnh, bổ sung]]/[3]!Table3235[[#This Row],[Mức giá theo Quyết định 46/2019/ QĐ-UBND]]</f>
        <v>#REF!</v>
      </c>
      <c r="M1037" s="24"/>
      <c r="N1037" s="314"/>
      <c r="R1037" s="315"/>
    </row>
    <row r="1038" spans="1:18" s="251" customFormat="1" ht="31" x14ac:dyDescent="0.35">
      <c r="A1038" s="16" t="s">
        <v>1053</v>
      </c>
      <c r="B1038" s="16" t="s">
        <v>1053</v>
      </c>
      <c r="C1038" s="17" t="s">
        <v>1388</v>
      </c>
      <c r="D1038" s="18">
        <v>1999.9999999999998</v>
      </c>
      <c r="E1038" s="11" t="e">
        <f>[3]!Table3235[[#This Row],[Mức giá theo Quyết định 46/2019/ QĐ-UBND]]*1.1</f>
        <v>#REF!</v>
      </c>
      <c r="F1038" s="11" t="e">
        <f>[3]!Table3235[[#This Row],[Mức giá theo Quyết định 46/2019/ QĐ-UBND]]*1.3</f>
        <v>#REF!</v>
      </c>
      <c r="G1038" s="19">
        <v>8000</v>
      </c>
      <c r="H1038" s="20" t="e">
        <f>ROUND([3]!Table3235[[#This Row],[Mức giá theo Quyết định 46/2019/ QĐ-UBND]]*1.3,-2)</f>
        <v>#REF!</v>
      </c>
      <c r="I1038" s="20" t="e">
        <f>ROUND([3]!Table3235[[#This Row],[Giá đất ở điều chỉnh, bổ sung]]*0.7,0)</f>
        <v>#REF!</v>
      </c>
      <c r="J1038" s="12" t="e">
        <f>[3]!Table3235[[#This Row],[Giá đất ở điều chỉnh, bổ sung]]/[3]!Table3235[[#This Row],[Mức giá theo Quyết định 46/2019/ QĐ-UBND]]</f>
        <v>#REF!</v>
      </c>
      <c r="K1038" s="21"/>
      <c r="L1038" s="23" t="e">
        <f>[3]!Table3235[[#This Row],[Giá đất ở điều chỉnh, bổ sung]]/[3]!Table3235[[#This Row],[Mức giá theo Quyết định 46/2019/ QĐ-UBND]]</f>
        <v>#REF!</v>
      </c>
      <c r="M1038" s="24"/>
      <c r="N1038" s="314"/>
      <c r="R1038" s="315"/>
    </row>
    <row r="1039" spans="1:18" s="251" customFormat="1" x14ac:dyDescent="0.35">
      <c r="A1039" s="16">
        <v>31</v>
      </c>
      <c r="B1039" s="16">
        <v>31</v>
      </c>
      <c r="C1039" s="17" t="s">
        <v>1389</v>
      </c>
      <c r="D1039" s="18"/>
      <c r="E1039" s="11" t="e">
        <f>[3]!Table3235[[#This Row],[Mức giá theo Quyết định 46/2019/ QĐ-UBND]]*1.1</f>
        <v>#REF!</v>
      </c>
      <c r="F1039" s="11"/>
      <c r="G1039" s="19"/>
      <c r="H1039" s="20"/>
      <c r="I1039" s="20"/>
      <c r="J1039" s="12"/>
      <c r="K1039" s="21"/>
      <c r="L1039" s="23"/>
      <c r="M1039" s="24" t="s">
        <v>5509</v>
      </c>
      <c r="N1039" s="314" t="s">
        <v>1390</v>
      </c>
      <c r="R1039" s="315"/>
    </row>
    <row r="1040" spans="1:18" s="251" customFormat="1" ht="31" x14ac:dyDescent="0.35">
      <c r="A1040" s="16" t="s">
        <v>186</v>
      </c>
      <c r="B1040" s="16" t="s">
        <v>186</v>
      </c>
      <c r="C1040" s="17" t="s">
        <v>1391</v>
      </c>
      <c r="D1040" s="18">
        <v>1999.9999999999998</v>
      </c>
      <c r="E1040" s="11" t="e">
        <f>[3]!Table3235[[#This Row],[Mức giá theo Quyết định 46/2019/ QĐ-UBND]]*1.1</f>
        <v>#REF!</v>
      </c>
      <c r="F1040" s="11" t="e">
        <f>[3]!Table3235[[#This Row],[Mức giá theo Quyết định 46/2019/ QĐ-UBND]]*1.3</f>
        <v>#REF!</v>
      </c>
      <c r="G1040" s="19">
        <v>8000</v>
      </c>
      <c r="H1040" s="20" t="e">
        <f>ROUND([3]!Table3235[[#This Row],[Mức giá theo Quyết định 46/2019/ QĐ-UBND]]*1.3,-2)</f>
        <v>#REF!</v>
      </c>
      <c r="I1040" s="20" t="e">
        <f>ROUND([3]!Table3235[[#This Row],[Giá đất ở điều chỉnh, bổ sung]]*0.7,0)</f>
        <v>#REF!</v>
      </c>
      <c r="J1040" s="12" t="e">
        <f>[3]!Table3235[[#This Row],[Giá đất ở điều chỉnh, bổ sung]]/[3]!Table3235[[#This Row],[Mức giá theo Quyết định 46/2019/ QĐ-UBND]]</f>
        <v>#REF!</v>
      </c>
      <c r="K1040" s="21"/>
      <c r="L1040" s="23" t="e">
        <f>[3]!Table3235[[#This Row],[Giá đất ở điều chỉnh, bổ sung]]/[3]!Table3235[[#This Row],[Mức giá theo Quyết định 46/2019/ QĐ-UBND]]</f>
        <v>#REF!</v>
      </c>
      <c r="M1040" s="24"/>
      <c r="N1040" s="314"/>
      <c r="R1040" s="315"/>
    </row>
    <row r="1041" spans="1:18" s="251" customFormat="1" ht="31" x14ac:dyDescent="0.35">
      <c r="A1041" s="16" t="s">
        <v>188</v>
      </c>
      <c r="B1041" s="16" t="s">
        <v>188</v>
      </c>
      <c r="C1041" s="17" t="s">
        <v>1392</v>
      </c>
      <c r="D1041" s="18">
        <v>1700</v>
      </c>
      <c r="E1041" s="11" t="e">
        <f>[3]!Table3235[[#This Row],[Mức giá theo Quyết định 46/2019/ QĐ-UBND]]*1.1</f>
        <v>#REF!</v>
      </c>
      <c r="F1041" s="11" t="e">
        <f>[3]!Table3235[[#This Row],[Mức giá theo Quyết định 46/2019/ QĐ-UBND]]*1.3</f>
        <v>#REF!</v>
      </c>
      <c r="G1041" s="19">
        <v>6800</v>
      </c>
      <c r="H1041" s="20" t="e">
        <f>ROUND([3]!Table3235[[#This Row],[Mức giá theo Quyết định 46/2019/ QĐ-UBND]]*1.3,-2)</f>
        <v>#REF!</v>
      </c>
      <c r="I1041" s="20" t="e">
        <f>ROUND([3]!Table3235[[#This Row],[Giá đất ở điều chỉnh, bổ sung]]*0.7,0)</f>
        <v>#REF!</v>
      </c>
      <c r="J1041" s="12" t="e">
        <f>[3]!Table3235[[#This Row],[Giá đất ở điều chỉnh, bổ sung]]/[3]!Table3235[[#This Row],[Mức giá theo Quyết định 46/2019/ QĐ-UBND]]</f>
        <v>#REF!</v>
      </c>
      <c r="K1041" s="21"/>
      <c r="L1041" s="23" t="e">
        <f>[3]!Table3235[[#This Row],[Giá đất ở điều chỉnh, bổ sung]]/[3]!Table3235[[#This Row],[Mức giá theo Quyết định 46/2019/ QĐ-UBND]]</f>
        <v>#REF!</v>
      </c>
      <c r="M1041" s="24"/>
      <c r="N1041" s="314"/>
      <c r="R1041" s="315"/>
    </row>
    <row r="1042" spans="1:18" s="251" customFormat="1" x14ac:dyDescent="0.35">
      <c r="A1042" s="16">
        <v>32</v>
      </c>
      <c r="B1042" s="16">
        <v>32</v>
      </c>
      <c r="C1042" s="17" t="s">
        <v>1393</v>
      </c>
      <c r="D1042" s="18"/>
      <c r="E1042" s="11" t="e">
        <f>[3]!Table3235[[#This Row],[Mức giá theo Quyết định 46/2019/ QĐ-UBND]]*1.1</f>
        <v>#REF!</v>
      </c>
      <c r="F1042" s="11"/>
      <c r="G1042" s="19"/>
      <c r="H1042" s="20"/>
      <c r="I1042" s="20"/>
      <c r="J1042" s="12"/>
      <c r="K1042" s="21"/>
      <c r="L1042" s="23"/>
      <c r="M1042" s="24"/>
      <c r="N1042" s="314"/>
      <c r="R1042" s="315"/>
    </row>
    <row r="1043" spans="1:18" s="251" customFormat="1" x14ac:dyDescent="0.35">
      <c r="A1043" s="16" t="s">
        <v>191</v>
      </c>
      <c r="B1043" s="16" t="s">
        <v>191</v>
      </c>
      <c r="C1043" s="17" t="s">
        <v>1394</v>
      </c>
      <c r="D1043" s="18">
        <v>1999.9999999999998</v>
      </c>
      <c r="E1043" s="11" t="e">
        <f>[3]!Table3235[[#This Row],[Mức giá theo Quyết định 46/2019/ QĐ-UBND]]*1.1</f>
        <v>#REF!</v>
      </c>
      <c r="F1043" s="11" t="e">
        <f>[3]!Table3235[[#This Row],[Mức giá theo Quyết định 46/2019/ QĐ-UBND]]*1.3</f>
        <v>#REF!</v>
      </c>
      <c r="G1043" s="19">
        <v>8000</v>
      </c>
      <c r="H1043" s="20" t="e">
        <f>ROUND([3]!Table3235[[#This Row],[Mức giá theo Quyết định 46/2019/ QĐ-UBND]]*1.3,-2)</f>
        <v>#REF!</v>
      </c>
      <c r="I1043" s="20" t="e">
        <f>ROUND([3]!Table3235[[#This Row],[Giá đất ở điều chỉnh, bổ sung]]*0.7,0)</f>
        <v>#REF!</v>
      </c>
      <c r="J1043" s="12" t="e">
        <f>[3]!Table3235[[#This Row],[Giá đất ở điều chỉnh, bổ sung]]/[3]!Table3235[[#This Row],[Mức giá theo Quyết định 46/2019/ QĐ-UBND]]</f>
        <v>#REF!</v>
      </c>
      <c r="K1043" s="21"/>
      <c r="L1043" s="23" t="e">
        <f>[3]!Table3235[[#This Row],[Giá đất ở điều chỉnh, bổ sung]]/[3]!Table3235[[#This Row],[Mức giá theo Quyết định 46/2019/ QĐ-UBND]]</f>
        <v>#REF!</v>
      </c>
      <c r="M1043" s="24"/>
      <c r="N1043" s="314"/>
      <c r="R1043" s="315"/>
    </row>
    <row r="1044" spans="1:18" s="251" customFormat="1" ht="31" x14ac:dyDescent="0.35">
      <c r="A1044" s="16" t="s">
        <v>192</v>
      </c>
      <c r="B1044" s="16" t="s">
        <v>192</v>
      </c>
      <c r="C1044" s="17" t="s">
        <v>1395</v>
      </c>
      <c r="D1044" s="18">
        <v>1700</v>
      </c>
      <c r="E1044" s="11" t="e">
        <f>[3]!Table3235[[#This Row],[Mức giá theo Quyết định 46/2019/ QĐ-UBND]]*1.1</f>
        <v>#REF!</v>
      </c>
      <c r="F1044" s="11" t="e">
        <f>[3]!Table3235[[#This Row],[Mức giá theo Quyết định 46/2019/ QĐ-UBND]]*1.3</f>
        <v>#REF!</v>
      </c>
      <c r="G1044" s="19">
        <v>6800</v>
      </c>
      <c r="H1044" s="20" t="e">
        <f>ROUND([3]!Table3235[[#This Row],[Mức giá theo Quyết định 46/2019/ QĐ-UBND]]*1.3,-2)</f>
        <v>#REF!</v>
      </c>
      <c r="I1044" s="20" t="e">
        <f>ROUND([3]!Table3235[[#This Row],[Giá đất ở điều chỉnh, bổ sung]]*0.7,0)</f>
        <v>#REF!</v>
      </c>
      <c r="J1044" s="12" t="e">
        <f>[3]!Table3235[[#This Row],[Giá đất ở điều chỉnh, bổ sung]]/[3]!Table3235[[#This Row],[Mức giá theo Quyết định 46/2019/ QĐ-UBND]]</f>
        <v>#REF!</v>
      </c>
      <c r="K1044" s="21"/>
      <c r="L1044" s="23" t="e">
        <f>[3]!Table3235[[#This Row],[Giá đất ở điều chỉnh, bổ sung]]/[3]!Table3235[[#This Row],[Mức giá theo Quyết định 46/2019/ QĐ-UBND]]</f>
        <v>#REF!</v>
      </c>
      <c r="M1044" s="24"/>
      <c r="N1044" s="314"/>
      <c r="R1044" s="315"/>
    </row>
    <row r="1045" spans="1:18" s="251" customFormat="1" x14ac:dyDescent="0.35">
      <c r="A1045" s="16">
        <v>33</v>
      </c>
      <c r="B1045" s="16">
        <v>33</v>
      </c>
      <c r="C1045" s="17" t="s">
        <v>1396</v>
      </c>
      <c r="D1045" s="18">
        <v>1700</v>
      </c>
      <c r="E1045" s="11" t="e">
        <f>[3]!Table3235[[#This Row],[Mức giá theo Quyết định 46/2019/ QĐ-UBND]]*1.1</f>
        <v>#REF!</v>
      </c>
      <c r="F1045" s="11" t="e">
        <f>[3]!Table3235[[#This Row],[Mức giá theo Quyết định 46/2019/ QĐ-UBND]]*1.3</f>
        <v>#REF!</v>
      </c>
      <c r="G1045" s="19">
        <v>6800</v>
      </c>
      <c r="H1045" s="20" t="e">
        <f>ROUND([3]!Table3235[[#This Row],[Mức giá theo Quyết định 46/2019/ QĐ-UBND]]*1.3,-2)</f>
        <v>#REF!</v>
      </c>
      <c r="I1045" s="20" t="e">
        <f>ROUND([3]!Table3235[[#This Row],[Giá đất ở điều chỉnh, bổ sung]]*0.7,0)</f>
        <v>#REF!</v>
      </c>
      <c r="J1045" s="12" t="e">
        <f>[3]!Table3235[[#This Row],[Giá đất ở điều chỉnh, bổ sung]]/[3]!Table3235[[#This Row],[Mức giá theo Quyết định 46/2019/ QĐ-UBND]]</f>
        <v>#REF!</v>
      </c>
      <c r="K1045" s="21"/>
      <c r="L1045" s="23" t="e">
        <f>[3]!Table3235[[#This Row],[Giá đất ở điều chỉnh, bổ sung]]/[3]!Table3235[[#This Row],[Mức giá theo Quyết định 46/2019/ QĐ-UBND]]</f>
        <v>#REF!</v>
      </c>
      <c r="M1045" s="24" t="s">
        <v>5508</v>
      </c>
      <c r="N1045" s="314" t="s">
        <v>1397</v>
      </c>
      <c r="R1045" s="315"/>
    </row>
    <row r="1046" spans="1:18" s="251" customFormat="1" x14ac:dyDescent="0.35">
      <c r="A1046" s="16">
        <v>34</v>
      </c>
      <c r="B1046" s="16">
        <v>34</v>
      </c>
      <c r="C1046" s="17" t="s">
        <v>1398</v>
      </c>
      <c r="D1046" s="18">
        <v>1700</v>
      </c>
      <c r="E1046" s="11" t="e">
        <f>[3]!Table3235[[#This Row],[Mức giá theo Quyết định 46/2019/ QĐ-UBND]]*1.1</f>
        <v>#REF!</v>
      </c>
      <c r="F1046" s="11" t="e">
        <f>[3]!Table3235[[#This Row],[Mức giá theo Quyết định 46/2019/ QĐ-UBND]]*1.3</f>
        <v>#REF!</v>
      </c>
      <c r="G1046" s="19">
        <v>6800</v>
      </c>
      <c r="H1046" s="20" t="e">
        <f>ROUND([3]!Table3235[[#This Row],[Mức giá theo Quyết định 46/2019/ QĐ-UBND]]*1.3,-2)</f>
        <v>#REF!</v>
      </c>
      <c r="I1046" s="20" t="e">
        <f>ROUND([3]!Table3235[[#This Row],[Giá đất ở điều chỉnh, bổ sung]]*0.7,0)</f>
        <v>#REF!</v>
      </c>
      <c r="J1046" s="12" t="e">
        <f>[3]!Table3235[[#This Row],[Giá đất ở điều chỉnh, bổ sung]]/[3]!Table3235[[#This Row],[Mức giá theo Quyết định 46/2019/ QĐ-UBND]]</f>
        <v>#REF!</v>
      </c>
      <c r="K1046" s="21"/>
      <c r="L1046" s="23" t="e">
        <f>[3]!Table3235[[#This Row],[Giá đất ở điều chỉnh, bổ sung]]/[3]!Table3235[[#This Row],[Mức giá theo Quyết định 46/2019/ QĐ-UBND]]</f>
        <v>#REF!</v>
      </c>
      <c r="M1046" s="24" t="s">
        <v>5507</v>
      </c>
      <c r="N1046" s="314" t="s">
        <v>1399</v>
      </c>
      <c r="R1046" s="315"/>
    </row>
    <row r="1047" spans="1:18" s="251" customFormat="1" x14ac:dyDescent="0.35">
      <c r="A1047" s="16">
        <v>35</v>
      </c>
      <c r="B1047" s="16">
        <v>35</v>
      </c>
      <c r="C1047" s="17" t="s">
        <v>1400</v>
      </c>
      <c r="D1047" s="18">
        <v>1999.9999999999998</v>
      </c>
      <c r="E1047" s="11" t="e">
        <f>[3]!Table3235[[#This Row],[Mức giá theo Quyết định 46/2019/ QĐ-UBND]]*1.1</f>
        <v>#REF!</v>
      </c>
      <c r="F1047" s="11" t="e">
        <f>[3]!Table3235[[#This Row],[Mức giá theo Quyết định 46/2019/ QĐ-UBND]]*1.3</f>
        <v>#REF!</v>
      </c>
      <c r="G1047" s="19">
        <v>8000</v>
      </c>
      <c r="H1047" s="20" t="e">
        <f>ROUND([3]!Table3235[[#This Row],[Mức giá theo Quyết định 46/2019/ QĐ-UBND]]*1.3,-2)</f>
        <v>#REF!</v>
      </c>
      <c r="I1047" s="20" t="e">
        <f>ROUND([3]!Table3235[[#This Row],[Giá đất ở điều chỉnh, bổ sung]]*0.7,0)</f>
        <v>#REF!</v>
      </c>
      <c r="J1047" s="12" t="e">
        <f>[3]!Table3235[[#This Row],[Giá đất ở điều chỉnh, bổ sung]]/[3]!Table3235[[#This Row],[Mức giá theo Quyết định 46/2019/ QĐ-UBND]]</f>
        <v>#REF!</v>
      </c>
      <c r="K1047" s="21"/>
      <c r="L1047" s="23" t="e">
        <f>[3]!Table3235[[#This Row],[Giá đất ở điều chỉnh, bổ sung]]/[3]!Table3235[[#This Row],[Mức giá theo Quyết định 46/2019/ QĐ-UBND]]</f>
        <v>#REF!</v>
      </c>
      <c r="M1047" s="24" t="s">
        <v>5507</v>
      </c>
      <c r="N1047" s="314" t="s">
        <v>1399</v>
      </c>
      <c r="R1047" s="315"/>
    </row>
    <row r="1048" spans="1:18" s="315" customFormat="1" ht="31" x14ac:dyDescent="0.35">
      <c r="A1048" s="16">
        <v>36</v>
      </c>
      <c r="B1048" s="16">
        <v>36</v>
      </c>
      <c r="C1048" s="17" t="s">
        <v>1401</v>
      </c>
      <c r="D1048" s="18">
        <v>1700</v>
      </c>
      <c r="E1048" s="11" t="e">
        <f>[3]!Table3235[[#This Row],[Mức giá theo Quyết định 46/2019/ QĐ-UBND]]*1.1</f>
        <v>#REF!</v>
      </c>
      <c r="F1048" s="11" t="e">
        <f>[3]!Table3235[[#This Row],[Mức giá theo Quyết định 46/2019/ QĐ-UBND]]*1.3</f>
        <v>#REF!</v>
      </c>
      <c r="G1048" s="19">
        <v>6800</v>
      </c>
      <c r="H1048" s="20" t="e">
        <f>ROUND([3]!Table3235[[#This Row],[Mức giá theo Quyết định 46/2019/ QĐ-UBND]]*1.3,-2)</f>
        <v>#REF!</v>
      </c>
      <c r="I1048" s="20" t="e">
        <f>ROUND([3]!Table3235[[#This Row],[Giá đất ở điều chỉnh, bổ sung]]*0.7,0)</f>
        <v>#REF!</v>
      </c>
      <c r="J1048" s="12" t="e">
        <f>[3]!Table3235[[#This Row],[Giá đất ở điều chỉnh, bổ sung]]/[3]!Table3235[[#This Row],[Mức giá theo Quyết định 46/2019/ QĐ-UBND]]</f>
        <v>#REF!</v>
      </c>
      <c r="K1048" s="21"/>
      <c r="L1048" s="23" t="e">
        <f>[3]!Table3235[[#This Row],[Giá đất ở điều chỉnh, bổ sung]]/[3]!Table3235[[#This Row],[Mức giá theo Quyết định 46/2019/ QĐ-UBND]]</f>
        <v>#REF!</v>
      </c>
      <c r="M1048" s="24" t="s">
        <v>1402</v>
      </c>
      <c r="N1048" s="314" t="s">
        <v>1403</v>
      </c>
    </row>
    <row r="1049" spans="1:18" s="251" customFormat="1" ht="45" x14ac:dyDescent="0.35">
      <c r="A1049" s="8" t="s">
        <v>1404</v>
      </c>
      <c r="B1049" s="8" t="s">
        <v>1404</v>
      </c>
      <c r="C1049" s="9" t="s">
        <v>1405</v>
      </c>
      <c r="D1049" s="10"/>
      <c r="E1049" s="11" t="e">
        <f>[3]!Table3235[[#This Row],[Mức giá theo Quyết định 46/2019/ QĐ-UBND]]*1.1</f>
        <v>#REF!</v>
      </c>
      <c r="F1049" s="11"/>
      <c r="G1049" s="19"/>
      <c r="H1049" s="20"/>
      <c r="I1049" s="20"/>
      <c r="J1049" s="12"/>
      <c r="K1049" s="21"/>
      <c r="L1049" s="23"/>
      <c r="M1049" s="26"/>
      <c r="N1049" s="316"/>
      <c r="R1049" s="315"/>
    </row>
    <row r="1050" spans="1:18" s="251" customFormat="1" ht="31" x14ac:dyDescent="0.35">
      <c r="A1050" s="16">
        <v>1</v>
      </c>
      <c r="B1050" s="16">
        <v>1</v>
      </c>
      <c r="C1050" s="17" t="s">
        <v>1406</v>
      </c>
      <c r="D1050" s="18">
        <v>5600</v>
      </c>
      <c r="E1050" s="11" t="e">
        <f>[3]!Table3235[[#This Row],[Mức giá theo Quyết định 46/2019/ QĐ-UBND]]*1.1</f>
        <v>#REF!</v>
      </c>
      <c r="F1050" s="11" t="e">
        <f>[3]!Table3235[[#This Row],[Mức giá theo Quyết định 46/2019/ QĐ-UBND]]*1.3</f>
        <v>#REF!</v>
      </c>
      <c r="G1050" s="19">
        <v>22400</v>
      </c>
      <c r="H1050" s="20" t="e">
        <f>ROUND([3]!Table3235[[#This Row],[Mức giá theo Quyết định 46/2019/ QĐ-UBND]]*1.3,-2)</f>
        <v>#REF!</v>
      </c>
      <c r="I1050" s="20" t="e">
        <f>ROUND([3]!Table3235[[#This Row],[Giá đất ở điều chỉnh, bổ sung]]*0.7,0)</f>
        <v>#REF!</v>
      </c>
      <c r="J1050" s="12" t="e">
        <f>[3]!Table3235[[#This Row],[Giá đất ở điều chỉnh, bổ sung]]/[3]!Table3235[[#This Row],[Mức giá theo Quyết định 46/2019/ QĐ-UBND]]</f>
        <v>#REF!</v>
      </c>
      <c r="K1050" s="21"/>
      <c r="L1050" s="23" t="e">
        <f>[3]!Table3235[[#This Row],[Giá đất ở điều chỉnh, bổ sung]]/[3]!Table3235[[#This Row],[Mức giá theo Quyết định 46/2019/ QĐ-UBND]]</f>
        <v>#REF!</v>
      </c>
      <c r="M1050" s="24"/>
      <c r="N1050" s="314"/>
      <c r="R1050" s="315"/>
    </row>
    <row r="1051" spans="1:18" s="251" customFormat="1" ht="31" x14ac:dyDescent="0.35">
      <c r="A1051" s="16">
        <v>2</v>
      </c>
      <c r="B1051" s="16">
        <v>2</v>
      </c>
      <c r="C1051" s="17" t="s">
        <v>1407</v>
      </c>
      <c r="D1051" s="18">
        <v>4200</v>
      </c>
      <c r="E1051" s="11" t="e">
        <f>[3]!Table3235[[#This Row],[Mức giá theo Quyết định 46/2019/ QĐ-UBND]]*1.1</f>
        <v>#REF!</v>
      </c>
      <c r="F1051" s="11" t="e">
        <f>[3]!Table3235[[#This Row],[Mức giá theo Quyết định 46/2019/ QĐ-UBND]]*1.3</f>
        <v>#REF!</v>
      </c>
      <c r="G1051" s="19">
        <v>16800</v>
      </c>
      <c r="H1051" s="20" t="e">
        <f>ROUND([3]!Table3235[[#This Row],[Mức giá theo Quyết định 46/2019/ QĐ-UBND]]*1.3,-2)</f>
        <v>#REF!</v>
      </c>
      <c r="I1051" s="20" t="e">
        <f>ROUND([3]!Table3235[[#This Row],[Giá đất ở điều chỉnh, bổ sung]]*0.7,0)</f>
        <v>#REF!</v>
      </c>
      <c r="J1051" s="12" t="e">
        <f>[3]!Table3235[[#This Row],[Giá đất ở điều chỉnh, bổ sung]]/[3]!Table3235[[#This Row],[Mức giá theo Quyết định 46/2019/ QĐ-UBND]]</f>
        <v>#REF!</v>
      </c>
      <c r="K1051" s="21"/>
      <c r="L1051" s="23" t="e">
        <f>[3]!Table3235[[#This Row],[Giá đất ở điều chỉnh, bổ sung]]/[3]!Table3235[[#This Row],[Mức giá theo Quyết định 46/2019/ QĐ-UBND]]</f>
        <v>#REF!</v>
      </c>
      <c r="M1051" s="24" t="s">
        <v>5505</v>
      </c>
      <c r="N1051" s="314" t="s">
        <v>1408</v>
      </c>
      <c r="R1051" s="315"/>
    </row>
    <row r="1052" spans="1:18" s="251" customFormat="1" x14ac:dyDescent="0.35">
      <c r="A1052" s="16">
        <v>3</v>
      </c>
      <c r="B1052" s="16">
        <v>3</v>
      </c>
      <c r="C1052" s="17" t="s">
        <v>1409</v>
      </c>
      <c r="D1052" s="18">
        <v>2500</v>
      </c>
      <c r="E1052" s="11" t="e">
        <f>[3]!Table3235[[#This Row],[Mức giá theo Quyết định 46/2019/ QĐ-UBND]]*1.1</f>
        <v>#REF!</v>
      </c>
      <c r="F1052" s="11" t="e">
        <f>[3]!Table3235[[#This Row],[Mức giá theo Quyết định 46/2019/ QĐ-UBND]]*1.3</f>
        <v>#REF!</v>
      </c>
      <c r="G1052" s="19">
        <v>10000</v>
      </c>
      <c r="H1052" s="20" t="e">
        <f>ROUND([3]!Table3235[[#This Row],[Mức giá theo Quyết định 46/2019/ QĐ-UBND]]*1.3,-2)</f>
        <v>#REF!</v>
      </c>
      <c r="I1052" s="20" t="e">
        <f>ROUND([3]!Table3235[[#This Row],[Giá đất ở điều chỉnh, bổ sung]]*0.7,0)</f>
        <v>#REF!</v>
      </c>
      <c r="J1052" s="12" t="e">
        <f>[3]!Table3235[[#This Row],[Giá đất ở điều chỉnh, bổ sung]]/[3]!Table3235[[#This Row],[Mức giá theo Quyết định 46/2019/ QĐ-UBND]]</f>
        <v>#REF!</v>
      </c>
      <c r="K1052" s="21"/>
      <c r="L1052" s="23" t="e">
        <f>[3]!Table3235[[#This Row],[Giá đất ở điều chỉnh, bổ sung]]/[3]!Table3235[[#This Row],[Mức giá theo Quyết định 46/2019/ QĐ-UBND]]</f>
        <v>#REF!</v>
      </c>
      <c r="M1052" s="24" t="s">
        <v>5505</v>
      </c>
      <c r="N1052" s="314" t="s">
        <v>1408</v>
      </c>
      <c r="R1052" s="315"/>
    </row>
    <row r="1053" spans="1:18" s="251" customFormat="1" x14ac:dyDescent="0.35">
      <c r="A1053" s="16"/>
      <c r="B1053" s="16"/>
      <c r="C1053" s="9" t="s">
        <v>16</v>
      </c>
      <c r="D1053" s="10"/>
      <c r="E1053" s="11" t="e">
        <f>[3]!Table3235[[#This Row],[Mức giá theo Quyết định 46/2019/ QĐ-UBND]]*1.1</f>
        <v>#REF!</v>
      </c>
      <c r="F1053" s="11"/>
      <c r="G1053" s="19"/>
      <c r="H1053" s="20"/>
      <c r="I1053" s="20"/>
      <c r="J1053" s="12"/>
      <c r="K1053" s="21"/>
      <c r="L1053" s="23"/>
      <c r="M1053" s="24"/>
      <c r="N1053" s="314"/>
      <c r="R1053" s="315"/>
    </row>
    <row r="1054" spans="1:18" s="251" customFormat="1" ht="31" x14ac:dyDescent="0.35">
      <c r="A1054" s="16">
        <v>1</v>
      </c>
      <c r="B1054" s="16">
        <v>1</v>
      </c>
      <c r="C1054" s="17" t="s">
        <v>1410</v>
      </c>
      <c r="D1054" s="18">
        <v>2400</v>
      </c>
      <c r="E1054" s="11" t="e">
        <f>[3]!Table3235[[#This Row],[Mức giá theo Quyết định 46/2019/ QĐ-UBND]]*1.1</f>
        <v>#REF!</v>
      </c>
      <c r="F1054" s="11" t="e">
        <f>[3]!Table3235[[#This Row],[Mức giá theo Quyết định 46/2019/ QĐ-UBND]]*1.3</f>
        <v>#REF!</v>
      </c>
      <c r="G1054" s="19">
        <v>9600</v>
      </c>
      <c r="H1054" s="20" t="e">
        <f>ROUND([3]!Table3235[[#This Row],[Mức giá theo Quyết định 46/2019/ QĐ-UBND]]*1.3,-2)</f>
        <v>#REF!</v>
      </c>
      <c r="I1054" s="20" t="e">
        <f>ROUND([3]!Table3235[[#This Row],[Giá đất ở điều chỉnh, bổ sung]]*0.7,0)</f>
        <v>#REF!</v>
      </c>
      <c r="J1054" s="12" t="e">
        <f>[3]!Table3235[[#This Row],[Giá đất ở điều chỉnh, bổ sung]]/[3]!Table3235[[#This Row],[Mức giá theo Quyết định 46/2019/ QĐ-UBND]]</f>
        <v>#REF!</v>
      </c>
      <c r="K1054" s="21"/>
      <c r="L1054" s="23" t="e">
        <f>[3]!Table3235[[#This Row],[Giá đất ở điều chỉnh, bổ sung]]/[3]!Table3235[[#This Row],[Mức giá theo Quyết định 46/2019/ QĐ-UBND]]</f>
        <v>#REF!</v>
      </c>
      <c r="M1054" s="24"/>
      <c r="N1054" s="314"/>
      <c r="R1054" s="315"/>
    </row>
    <row r="1055" spans="1:18" s="251" customFormat="1" x14ac:dyDescent="0.35">
      <c r="A1055" s="16">
        <v>2</v>
      </c>
      <c r="B1055" s="16">
        <v>2</v>
      </c>
      <c r="C1055" s="17" t="s">
        <v>1411</v>
      </c>
      <c r="D1055" s="18">
        <v>2400</v>
      </c>
      <c r="E1055" s="11" t="e">
        <f>[3]!Table3235[[#This Row],[Mức giá theo Quyết định 46/2019/ QĐ-UBND]]*1.1</f>
        <v>#REF!</v>
      </c>
      <c r="F1055" s="11" t="e">
        <f>[3]!Table3235[[#This Row],[Mức giá theo Quyết định 46/2019/ QĐ-UBND]]*1.3</f>
        <v>#REF!</v>
      </c>
      <c r="G1055" s="19">
        <v>9600</v>
      </c>
      <c r="H1055" s="20" t="e">
        <f>ROUND([3]!Table3235[[#This Row],[Mức giá theo Quyết định 46/2019/ QĐ-UBND]]*1.3,-2)</f>
        <v>#REF!</v>
      </c>
      <c r="I1055" s="20" t="e">
        <f>ROUND([3]!Table3235[[#This Row],[Giá đất ở điều chỉnh, bổ sung]]*0.7,0)</f>
        <v>#REF!</v>
      </c>
      <c r="J1055" s="12" t="e">
        <f>[3]!Table3235[[#This Row],[Giá đất ở điều chỉnh, bổ sung]]/[3]!Table3235[[#This Row],[Mức giá theo Quyết định 46/2019/ QĐ-UBND]]</f>
        <v>#REF!</v>
      </c>
      <c r="K1055" s="21"/>
      <c r="L1055" s="23" t="e">
        <f>[3]!Table3235[[#This Row],[Giá đất ở điều chỉnh, bổ sung]]/[3]!Table3235[[#This Row],[Mức giá theo Quyết định 46/2019/ QĐ-UBND]]</f>
        <v>#REF!</v>
      </c>
      <c r="M1055" s="24"/>
      <c r="N1055" s="314"/>
      <c r="R1055" s="315"/>
    </row>
    <row r="1056" spans="1:18" s="251" customFormat="1" ht="31" x14ac:dyDescent="0.35">
      <c r="A1056" s="16">
        <v>3</v>
      </c>
      <c r="B1056" s="16">
        <v>3</v>
      </c>
      <c r="C1056" s="17" t="s">
        <v>1412</v>
      </c>
      <c r="D1056" s="18">
        <v>2400</v>
      </c>
      <c r="E1056" s="11" t="e">
        <f>[3]!Table3235[[#This Row],[Mức giá theo Quyết định 46/2019/ QĐ-UBND]]*1.1</f>
        <v>#REF!</v>
      </c>
      <c r="F1056" s="11" t="e">
        <f>[3]!Table3235[[#This Row],[Mức giá theo Quyết định 46/2019/ QĐ-UBND]]*1.3</f>
        <v>#REF!</v>
      </c>
      <c r="G1056" s="19">
        <v>9600</v>
      </c>
      <c r="H1056" s="20" t="e">
        <f>ROUND([3]!Table3235[[#This Row],[Mức giá theo Quyết định 46/2019/ QĐ-UBND]]*1.3,-2)</f>
        <v>#REF!</v>
      </c>
      <c r="I1056" s="20" t="e">
        <f>ROUND([3]!Table3235[[#This Row],[Giá đất ở điều chỉnh, bổ sung]]*0.7,0)</f>
        <v>#REF!</v>
      </c>
      <c r="J1056" s="12" t="e">
        <f>[3]!Table3235[[#This Row],[Giá đất ở điều chỉnh, bổ sung]]/[3]!Table3235[[#This Row],[Mức giá theo Quyết định 46/2019/ QĐ-UBND]]</f>
        <v>#REF!</v>
      </c>
      <c r="K1056" s="21"/>
      <c r="L1056" s="23" t="e">
        <f>[3]!Table3235[[#This Row],[Giá đất ở điều chỉnh, bổ sung]]/[3]!Table3235[[#This Row],[Mức giá theo Quyết định 46/2019/ QĐ-UBND]]</f>
        <v>#REF!</v>
      </c>
      <c r="M1056" s="24"/>
      <c r="N1056" s="314"/>
      <c r="R1056" s="315"/>
    </row>
    <row r="1057" spans="1:18" s="251" customFormat="1" ht="31" x14ac:dyDescent="0.35">
      <c r="A1057" s="16">
        <v>4</v>
      </c>
      <c r="B1057" s="16">
        <v>4</v>
      </c>
      <c r="C1057" s="17" t="s">
        <v>1413</v>
      </c>
      <c r="D1057" s="18">
        <v>4800</v>
      </c>
      <c r="E1057" s="11" t="e">
        <f>[3]!Table3235[[#This Row],[Mức giá theo Quyết định 46/2019/ QĐ-UBND]]*1.1</f>
        <v>#REF!</v>
      </c>
      <c r="F1057" s="11" t="e">
        <f>[3]!Table3235[[#This Row],[Mức giá theo Quyết định 46/2019/ QĐ-UBND]]*1.3</f>
        <v>#REF!</v>
      </c>
      <c r="G1057" s="19">
        <v>19200</v>
      </c>
      <c r="H1057" s="20" t="e">
        <f>ROUND([3]!Table3235[[#This Row],[Mức giá theo Quyết định 46/2019/ QĐ-UBND]]*1.3,-2)</f>
        <v>#REF!</v>
      </c>
      <c r="I1057" s="20" t="e">
        <f>ROUND([3]!Table3235[[#This Row],[Giá đất ở điều chỉnh, bổ sung]]*0.7,0)</f>
        <v>#REF!</v>
      </c>
      <c r="J1057" s="12" t="e">
        <f>[3]!Table3235[[#This Row],[Giá đất ở điều chỉnh, bổ sung]]/[3]!Table3235[[#This Row],[Mức giá theo Quyết định 46/2019/ QĐ-UBND]]</f>
        <v>#REF!</v>
      </c>
      <c r="K1057" s="21"/>
      <c r="L1057" s="23" t="e">
        <f>[3]!Table3235[[#This Row],[Giá đất ở điều chỉnh, bổ sung]]/[3]!Table3235[[#This Row],[Mức giá theo Quyết định 46/2019/ QĐ-UBND]]</f>
        <v>#REF!</v>
      </c>
      <c r="M1057" s="24"/>
      <c r="N1057" s="314"/>
      <c r="R1057" s="315"/>
    </row>
    <row r="1058" spans="1:18" s="251" customFormat="1" ht="46.5" x14ac:dyDescent="0.35">
      <c r="A1058" s="16">
        <v>5</v>
      </c>
      <c r="B1058" s="16">
        <v>5</v>
      </c>
      <c r="C1058" s="17" t="s">
        <v>1414</v>
      </c>
      <c r="D1058" s="18">
        <v>3000</v>
      </c>
      <c r="E1058" s="11" t="e">
        <f>[3]!Table3235[[#This Row],[Mức giá theo Quyết định 46/2019/ QĐ-UBND]]*1.1</f>
        <v>#REF!</v>
      </c>
      <c r="F1058" s="11" t="e">
        <f>[3]!Table3235[[#This Row],[Mức giá theo Quyết định 46/2019/ QĐ-UBND]]*1.3</f>
        <v>#REF!</v>
      </c>
      <c r="G1058" s="19">
        <v>12000</v>
      </c>
      <c r="H1058" s="20" t="e">
        <f>ROUND([3]!Table3235[[#This Row],[Mức giá theo Quyết định 46/2019/ QĐ-UBND]]*1.3,-2)</f>
        <v>#REF!</v>
      </c>
      <c r="I1058" s="20" t="e">
        <f>ROUND([3]!Table3235[[#This Row],[Giá đất ở điều chỉnh, bổ sung]]*0.7,0)</f>
        <v>#REF!</v>
      </c>
      <c r="J1058" s="12" t="e">
        <f>[3]!Table3235[[#This Row],[Giá đất ở điều chỉnh, bổ sung]]/[3]!Table3235[[#This Row],[Mức giá theo Quyết định 46/2019/ QĐ-UBND]]</f>
        <v>#REF!</v>
      </c>
      <c r="K1058" s="21"/>
      <c r="L1058" s="23" t="e">
        <f>[3]!Table3235[[#This Row],[Giá đất ở điều chỉnh, bổ sung]]/[3]!Table3235[[#This Row],[Mức giá theo Quyết định 46/2019/ QĐ-UBND]]</f>
        <v>#REF!</v>
      </c>
      <c r="M1058" s="24" t="s">
        <v>5505</v>
      </c>
      <c r="N1058" s="314" t="s">
        <v>1408</v>
      </c>
      <c r="R1058" s="315"/>
    </row>
    <row r="1059" spans="1:18" s="251" customFormat="1" ht="31" x14ac:dyDescent="0.35">
      <c r="A1059" s="16">
        <v>6</v>
      </c>
      <c r="B1059" s="16">
        <v>6</v>
      </c>
      <c r="C1059" s="17" t="s">
        <v>1415</v>
      </c>
      <c r="D1059" s="18">
        <v>1300</v>
      </c>
      <c r="E1059" s="11" t="e">
        <f>[3]!Table3235[[#This Row],[Mức giá theo Quyết định 46/2019/ QĐ-UBND]]*1.1</f>
        <v>#REF!</v>
      </c>
      <c r="F1059" s="11" t="e">
        <f>[3]!Table3235[[#This Row],[Mức giá theo Quyết định 46/2019/ QĐ-UBND]]*1.3</f>
        <v>#REF!</v>
      </c>
      <c r="G1059" s="19">
        <v>5200</v>
      </c>
      <c r="H1059" s="20" t="e">
        <f>ROUND([3]!Table3235[[#This Row],[Mức giá theo Quyết định 46/2019/ QĐ-UBND]]*1.3,-2)</f>
        <v>#REF!</v>
      </c>
      <c r="I1059" s="20" t="e">
        <f>ROUND([3]!Table3235[[#This Row],[Giá đất ở điều chỉnh, bổ sung]]*0.7,0)</f>
        <v>#REF!</v>
      </c>
      <c r="J1059" s="12" t="e">
        <f>[3]!Table3235[[#This Row],[Giá đất ở điều chỉnh, bổ sung]]/[3]!Table3235[[#This Row],[Mức giá theo Quyết định 46/2019/ QĐ-UBND]]</f>
        <v>#REF!</v>
      </c>
      <c r="K1059" s="21"/>
      <c r="L1059" s="23" t="e">
        <f>[3]!Table3235[[#This Row],[Giá đất ở điều chỉnh, bổ sung]]/[3]!Table3235[[#This Row],[Mức giá theo Quyết định 46/2019/ QĐ-UBND]]</f>
        <v>#REF!</v>
      </c>
      <c r="M1059" s="24" t="s">
        <v>5505</v>
      </c>
      <c r="N1059" s="314" t="s">
        <v>1408</v>
      </c>
      <c r="R1059" s="315"/>
    </row>
    <row r="1060" spans="1:18" s="315" customFormat="1" ht="28" x14ac:dyDescent="0.35">
      <c r="A1060" s="16">
        <v>7</v>
      </c>
      <c r="B1060" s="16">
        <v>7</v>
      </c>
      <c r="C1060" s="17" t="s">
        <v>6397</v>
      </c>
      <c r="D1060" s="18">
        <v>1300</v>
      </c>
      <c r="E1060" s="11" t="e">
        <f>[3]!Table3235[[#This Row],[Mức giá theo Quyết định 46/2019/ QĐ-UBND]]*1.1</f>
        <v>#REF!</v>
      </c>
      <c r="F1060" s="11" t="e">
        <f>[3]!Table3235[[#This Row],[Mức giá theo Quyết định 46/2019/ QĐ-UBND]]*1.3</f>
        <v>#REF!</v>
      </c>
      <c r="G1060" s="19">
        <v>5200</v>
      </c>
      <c r="H1060" s="20" t="e">
        <f>ROUND([3]!Table3235[[#This Row],[Mức giá theo Quyết định 46/2019/ QĐ-UBND]]*1.3,-2)</f>
        <v>#REF!</v>
      </c>
      <c r="I1060" s="20" t="e">
        <f>ROUND([3]!Table3235[[#This Row],[Giá đất ở điều chỉnh, bổ sung]]*0.7,0)</f>
        <v>#REF!</v>
      </c>
      <c r="J1060" s="12" t="e">
        <f>[3]!Table3235[[#This Row],[Giá đất ở điều chỉnh, bổ sung]]/[3]!Table3235[[#This Row],[Mức giá theo Quyết định 46/2019/ QĐ-UBND]]</f>
        <v>#REF!</v>
      </c>
      <c r="K1060" s="21"/>
      <c r="L1060" s="23" t="e">
        <f>[3]!Table3235[[#This Row],[Giá đất ở điều chỉnh, bổ sung]]/[3]!Table3235[[#This Row],[Mức giá theo Quyết định 46/2019/ QĐ-UBND]]</f>
        <v>#REF!</v>
      </c>
      <c r="M1060" s="24" t="s">
        <v>5506</v>
      </c>
      <c r="N1060" s="314" t="s">
        <v>1416</v>
      </c>
    </row>
    <row r="1061" spans="1:18" s="251" customFormat="1" ht="30" x14ac:dyDescent="0.35">
      <c r="A1061" s="8" t="s">
        <v>1417</v>
      </c>
      <c r="B1061" s="8" t="s">
        <v>1417</v>
      </c>
      <c r="C1061" s="9" t="s">
        <v>1418</v>
      </c>
      <c r="D1061" s="10"/>
      <c r="E1061" s="11" t="e">
        <f>[3]!Table3235[[#This Row],[Mức giá theo Quyết định 46/2019/ QĐ-UBND]]*1.1</f>
        <v>#REF!</v>
      </c>
      <c r="F1061" s="11"/>
      <c r="G1061" s="19"/>
      <c r="H1061" s="20"/>
      <c r="I1061" s="20"/>
      <c r="J1061" s="12"/>
      <c r="K1061" s="21"/>
      <c r="L1061" s="23"/>
      <c r="M1061" s="26"/>
      <c r="N1061" s="316"/>
      <c r="R1061" s="315"/>
    </row>
    <row r="1062" spans="1:18" s="251" customFormat="1" ht="46.5" x14ac:dyDescent="0.35">
      <c r="A1062" s="16">
        <v>1</v>
      </c>
      <c r="B1062" s="16">
        <v>1</v>
      </c>
      <c r="C1062" s="17" t="s">
        <v>1419</v>
      </c>
      <c r="D1062" s="18">
        <v>4800</v>
      </c>
      <c r="E1062" s="11" t="e">
        <f>[3]!Table3235[[#This Row],[Mức giá theo Quyết định 46/2019/ QĐ-UBND]]*1.1</f>
        <v>#REF!</v>
      </c>
      <c r="F1062" s="11" t="e">
        <f>[3]!Table3235[[#This Row],[Mức giá theo Quyết định 46/2019/ QĐ-UBND]]*1.3</f>
        <v>#REF!</v>
      </c>
      <c r="G1062" s="19">
        <v>14400</v>
      </c>
      <c r="H1062" s="20" t="e">
        <f>ROUND([3]!Table3235[[#This Row],[Mức giá theo Quyết định 46/2019/ QĐ-UBND]]*1.3,-2)</f>
        <v>#REF!</v>
      </c>
      <c r="I1062" s="20" t="e">
        <f>ROUND([3]!Table3235[[#This Row],[Giá đất ở điều chỉnh, bổ sung]]*0.7,0)</f>
        <v>#REF!</v>
      </c>
      <c r="J1062" s="12" t="e">
        <f>[3]!Table3235[[#This Row],[Giá đất ở điều chỉnh, bổ sung]]/[3]!Table3235[[#This Row],[Mức giá theo Quyết định 46/2019/ QĐ-UBND]]</f>
        <v>#REF!</v>
      </c>
      <c r="K1062" s="21"/>
      <c r="L1062" s="23" t="e">
        <f>[3]!Table3235[[#This Row],[Giá đất ở điều chỉnh, bổ sung]]/[3]!Table3235[[#This Row],[Mức giá theo Quyết định 46/2019/ QĐ-UBND]]</f>
        <v>#REF!</v>
      </c>
      <c r="M1062" s="24"/>
      <c r="N1062" s="314"/>
      <c r="R1062" s="315"/>
    </row>
    <row r="1063" spans="1:18" s="251" customFormat="1" ht="31" x14ac:dyDescent="0.35">
      <c r="A1063" s="16">
        <v>2</v>
      </c>
      <c r="B1063" s="16">
        <v>2</v>
      </c>
      <c r="C1063" s="17" t="s">
        <v>1420</v>
      </c>
      <c r="D1063" s="18">
        <v>4400</v>
      </c>
      <c r="E1063" s="11" t="e">
        <f>[3]!Table3235[[#This Row],[Mức giá theo Quyết định 46/2019/ QĐ-UBND]]*1.1</f>
        <v>#REF!</v>
      </c>
      <c r="F1063" s="11" t="e">
        <f>[3]!Table3235[[#This Row],[Mức giá theo Quyết định 46/2019/ QĐ-UBND]]*1.3</f>
        <v>#REF!</v>
      </c>
      <c r="G1063" s="19">
        <v>13200</v>
      </c>
      <c r="H1063" s="20" t="e">
        <f>ROUND([3]!Table3235[[#This Row],[Mức giá theo Quyết định 46/2019/ QĐ-UBND]]*1.3,-2)</f>
        <v>#REF!</v>
      </c>
      <c r="I1063" s="20" t="e">
        <f>ROUND([3]!Table3235[[#This Row],[Giá đất ở điều chỉnh, bổ sung]]*0.7,0)</f>
        <v>#REF!</v>
      </c>
      <c r="J1063" s="12" t="e">
        <f>[3]!Table3235[[#This Row],[Giá đất ở điều chỉnh, bổ sung]]/[3]!Table3235[[#This Row],[Mức giá theo Quyết định 46/2019/ QĐ-UBND]]</f>
        <v>#REF!</v>
      </c>
      <c r="K1063" s="21"/>
      <c r="L1063" s="23" t="e">
        <f>[3]!Table3235[[#This Row],[Giá đất ở điều chỉnh, bổ sung]]/[3]!Table3235[[#This Row],[Mức giá theo Quyết định 46/2019/ QĐ-UBND]]</f>
        <v>#REF!</v>
      </c>
      <c r="M1063" s="24"/>
      <c r="N1063" s="314"/>
      <c r="R1063" s="315"/>
    </row>
    <row r="1064" spans="1:18" s="251" customFormat="1" x14ac:dyDescent="0.35">
      <c r="A1064" s="16"/>
      <c r="B1064" s="16"/>
      <c r="C1064" s="9" t="s">
        <v>16</v>
      </c>
      <c r="D1064" s="10"/>
      <c r="E1064" s="11" t="e">
        <f>[3]!Table3235[[#This Row],[Mức giá theo Quyết định 46/2019/ QĐ-UBND]]*1.1</f>
        <v>#REF!</v>
      </c>
      <c r="F1064" s="11"/>
      <c r="G1064" s="19"/>
      <c r="H1064" s="20"/>
      <c r="I1064" s="20"/>
      <c r="J1064" s="12"/>
      <c r="K1064" s="21"/>
      <c r="L1064" s="23"/>
      <c r="M1064" s="24"/>
      <c r="N1064" s="314"/>
      <c r="R1064" s="315"/>
    </row>
    <row r="1065" spans="1:18" s="251" customFormat="1" x14ac:dyDescent="0.35">
      <c r="A1065" s="16">
        <v>1</v>
      </c>
      <c r="B1065" s="16">
        <v>1</v>
      </c>
      <c r="C1065" s="17" t="s">
        <v>1421</v>
      </c>
      <c r="D1065" s="18">
        <v>2100</v>
      </c>
      <c r="E1065" s="11" t="e">
        <f>[3]!Table3235[[#This Row],[Mức giá theo Quyết định 46/2019/ QĐ-UBND]]*1.1</f>
        <v>#REF!</v>
      </c>
      <c r="F1065" s="11" t="e">
        <f>[3]!Table3235[[#This Row],[Mức giá theo Quyết định 46/2019/ QĐ-UBND]]*1.3</f>
        <v>#REF!</v>
      </c>
      <c r="G1065" s="19">
        <v>7350</v>
      </c>
      <c r="H1065" s="20" t="e">
        <f>ROUND([3]!Table3235[[#This Row],[Mức giá theo Quyết định 46/2019/ QĐ-UBND]]*1.3,-2)</f>
        <v>#REF!</v>
      </c>
      <c r="I1065" s="20" t="e">
        <f>ROUND([3]!Table3235[[#This Row],[Giá đất ở điều chỉnh, bổ sung]]*0.7,0)</f>
        <v>#REF!</v>
      </c>
      <c r="J1065" s="12" t="e">
        <f>[3]!Table3235[[#This Row],[Giá đất ở điều chỉnh, bổ sung]]/[3]!Table3235[[#This Row],[Mức giá theo Quyết định 46/2019/ QĐ-UBND]]</f>
        <v>#REF!</v>
      </c>
      <c r="K1065" s="21"/>
      <c r="L1065" s="23" t="e">
        <f>[3]!Table3235[[#This Row],[Giá đất ở điều chỉnh, bổ sung]]/[3]!Table3235[[#This Row],[Mức giá theo Quyết định 46/2019/ QĐ-UBND]]</f>
        <v>#REF!</v>
      </c>
      <c r="M1065" s="24"/>
      <c r="N1065" s="314"/>
      <c r="R1065" s="315"/>
    </row>
    <row r="1066" spans="1:18" s="251" customFormat="1" ht="46.5" x14ac:dyDescent="0.35">
      <c r="A1066" s="16">
        <v>2</v>
      </c>
      <c r="B1066" s="16">
        <v>2</v>
      </c>
      <c r="C1066" s="17" t="s">
        <v>1422</v>
      </c>
      <c r="D1066" s="18">
        <v>1800</v>
      </c>
      <c r="E1066" s="11" t="e">
        <f>[3]!Table3235[[#This Row],[Mức giá theo Quyết định 46/2019/ QĐ-UBND]]*1.1</f>
        <v>#REF!</v>
      </c>
      <c r="F1066" s="11" t="e">
        <f>[3]!Table3235[[#This Row],[Mức giá theo Quyết định 46/2019/ QĐ-UBND]]*1.3</f>
        <v>#REF!</v>
      </c>
      <c r="G1066" s="19">
        <v>6300</v>
      </c>
      <c r="H1066" s="20" t="e">
        <f>ROUND([3]!Table3235[[#This Row],[Mức giá theo Quyết định 46/2019/ QĐ-UBND]]*1.3,-2)</f>
        <v>#REF!</v>
      </c>
      <c r="I1066" s="20" t="e">
        <f>ROUND([3]!Table3235[[#This Row],[Giá đất ở điều chỉnh, bổ sung]]*0.7,0)</f>
        <v>#REF!</v>
      </c>
      <c r="J1066" s="12" t="e">
        <f>[3]!Table3235[[#This Row],[Giá đất ở điều chỉnh, bổ sung]]/[3]!Table3235[[#This Row],[Mức giá theo Quyết định 46/2019/ QĐ-UBND]]</f>
        <v>#REF!</v>
      </c>
      <c r="K1066" s="21"/>
      <c r="L1066" s="23" t="e">
        <f>[3]!Table3235[[#This Row],[Giá đất ở điều chỉnh, bổ sung]]/[3]!Table3235[[#This Row],[Mức giá theo Quyết định 46/2019/ QĐ-UBND]]</f>
        <v>#REF!</v>
      </c>
      <c r="M1066" s="24"/>
      <c r="N1066" s="314"/>
      <c r="R1066" s="315"/>
    </row>
    <row r="1067" spans="1:18" s="251" customFormat="1" ht="31" x14ac:dyDescent="0.35">
      <c r="A1067" s="16">
        <v>3</v>
      </c>
      <c r="B1067" s="16">
        <v>3</v>
      </c>
      <c r="C1067" s="17" t="s">
        <v>1423</v>
      </c>
      <c r="D1067" s="18"/>
      <c r="E1067" s="11" t="e">
        <f>[3]!Table3235[[#This Row],[Mức giá theo Quyết định 46/2019/ QĐ-UBND]]*1.1</f>
        <v>#REF!</v>
      </c>
      <c r="F1067" s="11"/>
      <c r="G1067" s="19"/>
      <c r="H1067" s="20"/>
      <c r="I1067" s="20"/>
      <c r="J1067" s="12"/>
      <c r="K1067" s="21"/>
      <c r="L1067" s="23"/>
      <c r="M1067" s="24"/>
      <c r="N1067" s="314"/>
      <c r="R1067" s="315"/>
    </row>
    <row r="1068" spans="1:18" s="251" customFormat="1" x14ac:dyDescent="0.35">
      <c r="A1068" s="16" t="s">
        <v>83</v>
      </c>
      <c r="B1068" s="16" t="s">
        <v>83</v>
      </c>
      <c r="C1068" s="17" t="s">
        <v>1424</v>
      </c>
      <c r="D1068" s="18">
        <v>3799.9999999999995</v>
      </c>
      <c r="E1068" s="11" t="e">
        <f>[3]!Table3235[[#This Row],[Mức giá theo Quyết định 46/2019/ QĐ-UBND]]*1.1</f>
        <v>#REF!</v>
      </c>
      <c r="F1068" s="11" t="e">
        <f>[3]!Table3235[[#This Row],[Mức giá theo Quyết định 46/2019/ QĐ-UBND]]*1.3</f>
        <v>#REF!</v>
      </c>
      <c r="G1068" s="19">
        <v>13300</v>
      </c>
      <c r="H1068" s="20" t="e">
        <f>ROUND([3]!Table3235[[#This Row],[Mức giá theo Quyết định 46/2019/ QĐ-UBND]]*1.3,-2)</f>
        <v>#REF!</v>
      </c>
      <c r="I1068" s="20" t="e">
        <f>ROUND([3]!Table3235[[#This Row],[Giá đất ở điều chỉnh, bổ sung]]*0.7,0)</f>
        <v>#REF!</v>
      </c>
      <c r="J1068" s="12" t="e">
        <f>[3]!Table3235[[#This Row],[Giá đất ở điều chỉnh, bổ sung]]/[3]!Table3235[[#This Row],[Mức giá theo Quyết định 46/2019/ QĐ-UBND]]</f>
        <v>#REF!</v>
      </c>
      <c r="K1068" s="21"/>
      <c r="L1068" s="23" t="e">
        <f>[3]!Table3235[[#This Row],[Giá đất ở điều chỉnh, bổ sung]]/[3]!Table3235[[#This Row],[Mức giá theo Quyết định 46/2019/ QĐ-UBND]]</f>
        <v>#REF!</v>
      </c>
      <c r="M1068" s="24"/>
      <c r="N1068" s="314"/>
      <c r="R1068" s="315"/>
    </row>
    <row r="1069" spans="1:18" s="251" customFormat="1" x14ac:dyDescent="0.35">
      <c r="A1069" s="16" t="s">
        <v>84</v>
      </c>
      <c r="B1069" s="16" t="s">
        <v>84</v>
      </c>
      <c r="C1069" s="17" t="s">
        <v>1425</v>
      </c>
      <c r="D1069" s="18">
        <v>3700</v>
      </c>
      <c r="E1069" s="11" t="e">
        <f>[3]!Table3235[[#This Row],[Mức giá theo Quyết định 46/2019/ QĐ-UBND]]*1.1</f>
        <v>#REF!</v>
      </c>
      <c r="F1069" s="11" t="e">
        <f>[3]!Table3235[[#This Row],[Mức giá theo Quyết định 46/2019/ QĐ-UBND]]*1.3</f>
        <v>#REF!</v>
      </c>
      <c r="G1069" s="19">
        <v>12950</v>
      </c>
      <c r="H1069" s="20" t="e">
        <f>ROUND([3]!Table3235[[#This Row],[Mức giá theo Quyết định 46/2019/ QĐ-UBND]]*1.3,-2)</f>
        <v>#REF!</v>
      </c>
      <c r="I1069" s="20" t="e">
        <f>ROUND([3]!Table3235[[#This Row],[Giá đất ở điều chỉnh, bổ sung]]*0.7,0)</f>
        <v>#REF!</v>
      </c>
      <c r="J1069" s="12" t="e">
        <f>[3]!Table3235[[#This Row],[Giá đất ở điều chỉnh, bổ sung]]/[3]!Table3235[[#This Row],[Mức giá theo Quyết định 46/2019/ QĐ-UBND]]</f>
        <v>#REF!</v>
      </c>
      <c r="K1069" s="21"/>
      <c r="L1069" s="23" t="e">
        <f>[3]!Table3235[[#This Row],[Giá đất ở điều chỉnh, bổ sung]]/[3]!Table3235[[#This Row],[Mức giá theo Quyết định 46/2019/ QĐ-UBND]]</f>
        <v>#REF!</v>
      </c>
      <c r="M1069" s="24"/>
      <c r="N1069" s="314"/>
      <c r="R1069" s="315"/>
    </row>
    <row r="1070" spans="1:18" s="251" customFormat="1" x14ac:dyDescent="0.35">
      <c r="A1070" s="16" t="s">
        <v>1426</v>
      </c>
      <c r="B1070" s="16" t="s">
        <v>1426</v>
      </c>
      <c r="C1070" s="17" t="s">
        <v>1427</v>
      </c>
      <c r="D1070" s="18">
        <v>3300</v>
      </c>
      <c r="E1070" s="11" t="e">
        <f>[3]!Table3235[[#This Row],[Mức giá theo Quyết định 46/2019/ QĐ-UBND]]*1.1</f>
        <v>#REF!</v>
      </c>
      <c r="F1070" s="11" t="e">
        <f>[3]!Table3235[[#This Row],[Mức giá theo Quyết định 46/2019/ QĐ-UBND]]*1.3</f>
        <v>#REF!</v>
      </c>
      <c r="G1070" s="19">
        <v>11550</v>
      </c>
      <c r="H1070" s="20" t="e">
        <f>ROUND([3]!Table3235[[#This Row],[Mức giá theo Quyết định 46/2019/ QĐ-UBND]]*1.3,-2)</f>
        <v>#REF!</v>
      </c>
      <c r="I1070" s="20" t="e">
        <f>ROUND([3]!Table3235[[#This Row],[Giá đất ở điều chỉnh, bổ sung]]*0.7,0)</f>
        <v>#REF!</v>
      </c>
      <c r="J1070" s="12" t="e">
        <f>[3]!Table3235[[#This Row],[Giá đất ở điều chỉnh, bổ sung]]/[3]!Table3235[[#This Row],[Mức giá theo Quyết định 46/2019/ QĐ-UBND]]</f>
        <v>#REF!</v>
      </c>
      <c r="K1070" s="21"/>
      <c r="L1070" s="23" t="e">
        <f>[3]!Table3235[[#This Row],[Giá đất ở điều chỉnh, bổ sung]]/[3]!Table3235[[#This Row],[Mức giá theo Quyết định 46/2019/ QĐ-UBND]]</f>
        <v>#REF!</v>
      </c>
      <c r="M1070" s="24"/>
      <c r="N1070" s="314"/>
      <c r="R1070" s="315"/>
    </row>
    <row r="1071" spans="1:18" s="251" customFormat="1" ht="31" x14ac:dyDescent="0.35">
      <c r="A1071" s="16">
        <v>4</v>
      </c>
      <c r="B1071" s="16">
        <v>4</v>
      </c>
      <c r="C1071" s="17" t="s">
        <v>1428</v>
      </c>
      <c r="D1071" s="18"/>
      <c r="E1071" s="11" t="e">
        <f>[3]!Table3235[[#This Row],[Mức giá theo Quyết định 46/2019/ QĐ-UBND]]*1.1</f>
        <v>#REF!</v>
      </c>
      <c r="F1071" s="11"/>
      <c r="G1071" s="19"/>
      <c r="H1071" s="20"/>
      <c r="I1071" s="20"/>
      <c r="J1071" s="12"/>
      <c r="K1071" s="21"/>
      <c r="L1071" s="23"/>
      <c r="M1071" s="24" t="s">
        <v>5504</v>
      </c>
      <c r="N1071" s="314" t="s">
        <v>1429</v>
      </c>
      <c r="R1071" s="315"/>
    </row>
    <row r="1072" spans="1:18" s="251" customFormat="1" x14ac:dyDescent="0.35">
      <c r="A1072" s="16" t="s">
        <v>31</v>
      </c>
      <c r="B1072" s="16" t="s">
        <v>31</v>
      </c>
      <c r="C1072" s="17" t="s">
        <v>1430</v>
      </c>
      <c r="D1072" s="18">
        <v>2100</v>
      </c>
      <c r="E1072" s="11" t="e">
        <f>[3]!Table3235[[#This Row],[Mức giá theo Quyết định 46/2019/ QĐ-UBND]]*1.1</f>
        <v>#REF!</v>
      </c>
      <c r="F1072" s="11" t="e">
        <f>[3]!Table3235[[#This Row],[Mức giá theo Quyết định 46/2019/ QĐ-UBND]]*1.3</f>
        <v>#REF!</v>
      </c>
      <c r="G1072" s="19">
        <v>7350</v>
      </c>
      <c r="H1072" s="20" t="e">
        <f>ROUND([3]!Table3235[[#This Row],[Mức giá theo Quyết định 46/2019/ QĐ-UBND]]*1.3,-2)</f>
        <v>#REF!</v>
      </c>
      <c r="I1072" s="20" t="e">
        <f>ROUND([3]!Table3235[[#This Row],[Giá đất ở điều chỉnh, bổ sung]]*0.7,0)</f>
        <v>#REF!</v>
      </c>
      <c r="J1072" s="12" t="e">
        <f>[3]!Table3235[[#This Row],[Giá đất ở điều chỉnh, bổ sung]]/[3]!Table3235[[#This Row],[Mức giá theo Quyết định 46/2019/ QĐ-UBND]]</f>
        <v>#REF!</v>
      </c>
      <c r="K1072" s="21"/>
      <c r="L1072" s="23" t="e">
        <f>[3]!Table3235[[#This Row],[Giá đất ở điều chỉnh, bổ sung]]/[3]!Table3235[[#This Row],[Mức giá theo Quyết định 46/2019/ QĐ-UBND]]</f>
        <v>#REF!</v>
      </c>
      <c r="M1072" s="24"/>
      <c r="N1072" s="314"/>
      <c r="R1072" s="315"/>
    </row>
    <row r="1073" spans="1:18" s="251" customFormat="1" x14ac:dyDescent="0.35">
      <c r="A1073" s="16" t="s">
        <v>34</v>
      </c>
      <c r="B1073" s="16" t="s">
        <v>34</v>
      </c>
      <c r="C1073" s="17" t="s">
        <v>1431</v>
      </c>
      <c r="D1073" s="18">
        <v>1500</v>
      </c>
      <c r="E1073" s="11" t="e">
        <f>[3]!Table3235[[#This Row],[Mức giá theo Quyết định 46/2019/ QĐ-UBND]]*1.1</f>
        <v>#REF!</v>
      </c>
      <c r="F1073" s="11" t="e">
        <f>[3]!Table3235[[#This Row],[Mức giá theo Quyết định 46/2019/ QĐ-UBND]]*1.3</f>
        <v>#REF!</v>
      </c>
      <c r="G1073" s="19">
        <v>5250</v>
      </c>
      <c r="H1073" s="20" t="e">
        <f>ROUND([3]!Table3235[[#This Row],[Mức giá theo Quyết định 46/2019/ QĐ-UBND]]*1.3,-2)</f>
        <v>#REF!</v>
      </c>
      <c r="I1073" s="20" t="e">
        <f>ROUND([3]!Table3235[[#This Row],[Giá đất ở điều chỉnh, bổ sung]]*0.7,0)</f>
        <v>#REF!</v>
      </c>
      <c r="J1073" s="12" t="e">
        <f>[3]!Table3235[[#This Row],[Giá đất ở điều chỉnh, bổ sung]]/[3]!Table3235[[#This Row],[Mức giá theo Quyết định 46/2019/ QĐ-UBND]]</f>
        <v>#REF!</v>
      </c>
      <c r="K1073" s="21"/>
      <c r="L1073" s="23" t="e">
        <f>[3]!Table3235[[#This Row],[Giá đất ở điều chỉnh, bổ sung]]/[3]!Table3235[[#This Row],[Mức giá theo Quyết định 46/2019/ QĐ-UBND]]</f>
        <v>#REF!</v>
      </c>
      <c r="M1073" s="24"/>
      <c r="N1073" s="314"/>
      <c r="R1073" s="315"/>
    </row>
    <row r="1074" spans="1:18" s="251" customFormat="1" ht="31" x14ac:dyDescent="0.35">
      <c r="A1074" s="16">
        <v>5</v>
      </c>
      <c r="B1074" s="16">
        <v>5</v>
      </c>
      <c r="C1074" s="17" t="s">
        <v>1432</v>
      </c>
      <c r="D1074" s="18">
        <v>1500</v>
      </c>
      <c r="E1074" s="11" t="e">
        <f>[3]!Table3235[[#This Row],[Mức giá theo Quyết định 46/2019/ QĐ-UBND]]*1.1</f>
        <v>#REF!</v>
      </c>
      <c r="F1074" s="11" t="e">
        <f>[3]!Table3235[[#This Row],[Mức giá theo Quyết định 46/2019/ QĐ-UBND]]*1.3</f>
        <v>#REF!</v>
      </c>
      <c r="G1074" s="19">
        <v>5250</v>
      </c>
      <c r="H1074" s="20" t="e">
        <f>ROUND([3]!Table3235[[#This Row],[Mức giá theo Quyết định 46/2019/ QĐ-UBND]]*1.3,-2)</f>
        <v>#REF!</v>
      </c>
      <c r="I1074" s="20" t="e">
        <f>ROUND([3]!Table3235[[#This Row],[Giá đất ở điều chỉnh, bổ sung]]*0.7,0)</f>
        <v>#REF!</v>
      </c>
      <c r="J1074" s="12" t="e">
        <f>[3]!Table3235[[#This Row],[Giá đất ở điều chỉnh, bổ sung]]/[3]!Table3235[[#This Row],[Mức giá theo Quyết định 46/2019/ QĐ-UBND]]</f>
        <v>#REF!</v>
      </c>
      <c r="K1074" s="21"/>
      <c r="L1074" s="23" t="e">
        <f>[3]!Table3235[[#This Row],[Giá đất ở điều chỉnh, bổ sung]]/[3]!Table3235[[#This Row],[Mức giá theo Quyết định 46/2019/ QĐ-UBND]]</f>
        <v>#REF!</v>
      </c>
      <c r="M1074" s="24"/>
      <c r="N1074" s="314"/>
      <c r="R1074" s="315"/>
    </row>
    <row r="1075" spans="1:18" s="315" customFormat="1" ht="31" x14ac:dyDescent="0.35">
      <c r="A1075" s="16">
        <v>6</v>
      </c>
      <c r="B1075" s="16">
        <v>6</v>
      </c>
      <c r="C1075" s="17" t="s">
        <v>1433</v>
      </c>
      <c r="D1075" s="18">
        <v>1500</v>
      </c>
      <c r="E1075" s="11" t="e">
        <f>[3]!Table3235[[#This Row],[Mức giá theo Quyết định 46/2019/ QĐ-UBND]]*1.1</f>
        <v>#REF!</v>
      </c>
      <c r="F1075" s="11" t="e">
        <f>[3]!Table3235[[#This Row],[Mức giá theo Quyết định 46/2019/ QĐ-UBND]]*1.3</f>
        <v>#REF!</v>
      </c>
      <c r="G1075" s="19">
        <v>5250</v>
      </c>
      <c r="H1075" s="20" t="e">
        <f>ROUND([3]!Table3235[[#This Row],[Mức giá theo Quyết định 46/2019/ QĐ-UBND]]*1.3,-2)</f>
        <v>#REF!</v>
      </c>
      <c r="I1075" s="20" t="e">
        <f>ROUND([3]!Table3235[[#This Row],[Giá đất ở điều chỉnh, bổ sung]]*0.7,0)</f>
        <v>#REF!</v>
      </c>
      <c r="J1075" s="12" t="e">
        <f>[3]!Table3235[[#This Row],[Giá đất ở điều chỉnh, bổ sung]]/[3]!Table3235[[#This Row],[Mức giá theo Quyết định 46/2019/ QĐ-UBND]]</f>
        <v>#REF!</v>
      </c>
      <c r="K1075" s="21"/>
      <c r="L1075" s="23" t="e">
        <f>[3]!Table3235[[#This Row],[Giá đất ở điều chỉnh, bổ sung]]/[3]!Table3235[[#This Row],[Mức giá theo Quyết định 46/2019/ QĐ-UBND]]</f>
        <v>#REF!</v>
      </c>
      <c r="M1075" s="24"/>
      <c r="N1075" s="314"/>
    </row>
    <row r="1076" spans="1:18" s="251" customFormat="1" ht="30" x14ac:dyDescent="0.35">
      <c r="A1076" s="8" t="s">
        <v>1434</v>
      </c>
      <c r="B1076" s="8" t="s">
        <v>1434</v>
      </c>
      <c r="C1076" s="9" t="s">
        <v>1435</v>
      </c>
      <c r="D1076" s="10"/>
      <c r="E1076" s="11" t="e">
        <f>[3]!Table3235[[#This Row],[Mức giá theo Quyết định 46/2019/ QĐ-UBND]]*1.1</f>
        <v>#REF!</v>
      </c>
      <c r="F1076" s="11"/>
      <c r="G1076" s="19"/>
      <c r="H1076" s="20"/>
      <c r="I1076" s="20"/>
      <c r="J1076" s="12"/>
      <c r="K1076" s="21"/>
      <c r="L1076" s="23"/>
      <c r="M1076" s="26"/>
      <c r="N1076" s="316"/>
      <c r="R1076" s="315"/>
    </row>
    <row r="1077" spans="1:18" s="251" customFormat="1" x14ac:dyDescent="0.35">
      <c r="A1077" s="16">
        <v>1</v>
      </c>
      <c r="B1077" s="16">
        <v>1</v>
      </c>
      <c r="C1077" s="17" t="s">
        <v>1375</v>
      </c>
      <c r="D1077" s="18">
        <v>2400</v>
      </c>
      <c r="E1077" s="11" t="e">
        <f>[3]!Table3235[[#This Row],[Mức giá theo Quyết định 46/2019/ QĐ-UBND]]*1.1</f>
        <v>#REF!</v>
      </c>
      <c r="F1077" s="11" t="e">
        <f>[3]!Table3235[[#This Row],[Mức giá theo Quyết định 46/2019/ QĐ-UBND]]*1.3</f>
        <v>#REF!</v>
      </c>
      <c r="G1077" s="19">
        <v>7200</v>
      </c>
      <c r="H1077" s="20" t="e">
        <f>ROUND([3]!Table3235[[#This Row],[Mức giá theo Quyết định 46/2019/ QĐ-UBND]]*1.3,-2)</f>
        <v>#REF!</v>
      </c>
      <c r="I1077" s="20" t="e">
        <f>ROUND([3]!Table3235[[#This Row],[Giá đất ở điều chỉnh, bổ sung]]*0.7,0)</f>
        <v>#REF!</v>
      </c>
      <c r="J1077" s="12" t="e">
        <f>[3]!Table3235[[#This Row],[Giá đất ở điều chỉnh, bổ sung]]/[3]!Table3235[[#This Row],[Mức giá theo Quyết định 46/2019/ QĐ-UBND]]</f>
        <v>#REF!</v>
      </c>
      <c r="K1077" s="21"/>
      <c r="L1077" s="23" t="e">
        <f>[3]!Table3235[[#This Row],[Giá đất ở điều chỉnh, bổ sung]]/[3]!Table3235[[#This Row],[Mức giá theo Quyết định 46/2019/ QĐ-UBND]]</f>
        <v>#REF!</v>
      </c>
      <c r="M1077" s="24"/>
      <c r="N1077" s="314"/>
      <c r="R1077" s="315"/>
    </row>
    <row r="1078" spans="1:18" s="251" customFormat="1" ht="31" x14ac:dyDescent="0.35">
      <c r="A1078" s="16">
        <v>2</v>
      </c>
      <c r="B1078" s="16">
        <v>2</v>
      </c>
      <c r="C1078" s="17" t="s">
        <v>1436</v>
      </c>
      <c r="D1078" s="18">
        <v>1800</v>
      </c>
      <c r="E1078" s="11" t="e">
        <f>[3]!Table3235[[#This Row],[Mức giá theo Quyết định 46/2019/ QĐ-UBND]]*1.1</f>
        <v>#REF!</v>
      </c>
      <c r="F1078" s="11" t="e">
        <f>[3]!Table3235[[#This Row],[Mức giá theo Quyết định 46/2019/ QĐ-UBND]]*1.3</f>
        <v>#REF!</v>
      </c>
      <c r="G1078" s="19">
        <v>5400</v>
      </c>
      <c r="H1078" s="20" t="e">
        <f>ROUND([3]!Table3235[[#This Row],[Mức giá theo Quyết định 46/2019/ QĐ-UBND]]*1.3,-2)</f>
        <v>#REF!</v>
      </c>
      <c r="I1078" s="20" t="e">
        <f>ROUND([3]!Table3235[[#This Row],[Giá đất ở điều chỉnh, bổ sung]]*0.7,0)</f>
        <v>#REF!</v>
      </c>
      <c r="J1078" s="12" t="e">
        <f>[3]!Table3235[[#This Row],[Giá đất ở điều chỉnh, bổ sung]]/[3]!Table3235[[#This Row],[Mức giá theo Quyết định 46/2019/ QĐ-UBND]]</f>
        <v>#REF!</v>
      </c>
      <c r="K1078" s="21"/>
      <c r="L1078" s="23" t="e">
        <f>[3]!Table3235[[#This Row],[Giá đất ở điều chỉnh, bổ sung]]/[3]!Table3235[[#This Row],[Mức giá theo Quyết định 46/2019/ QĐ-UBND]]</f>
        <v>#REF!</v>
      </c>
      <c r="M1078" s="24"/>
      <c r="N1078" s="314"/>
      <c r="R1078" s="315"/>
    </row>
    <row r="1079" spans="1:18" s="251" customFormat="1" ht="31" x14ac:dyDescent="0.35">
      <c r="A1079" s="16">
        <v>3</v>
      </c>
      <c r="B1079" s="16">
        <v>3</v>
      </c>
      <c r="C1079" s="17" t="s">
        <v>1437</v>
      </c>
      <c r="D1079" s="18">
        <v>1300</v>
      </c>
      <c r="E1079" s="11" t="e">
        <f>[3]!Table3235[[#This Row],[Mức giá theo Quyết định 46/2019/ QĐ-UBND]]*1.1</f>
        <v>#REF!</v>
      </c>
      <c r="F1079" s="11" t="e">
        <f>[3]!Table3235[[#This Row],[Mức giá theo Quyết định 46/2019/ QĐ-UBND]]*1.3</f>
        <v>#REF!</v>
      </c>
      <c r="G1079" s="19">
        <v>3900</v>
      </c>
      <c r="H1079" s="20" t="e">
        <f>ROUND([3]!Table3235[[#This Row],[Mức giá theo Quyết định 46/2019/ QĐ-UBND]]*1.3,-2)</f>
        <v>#REF!</v>
      </c>
      <c r="I1079" s="20" t="e">
        <f>ROUND([3]!Table3235[[#This Row],[Giá đất ở điều chỉnh, bổ sung]]*0.7,0)</f>
        <v>#REF!</v>
      </c>
      <c r="J1079" s="12" t="e">
        <f>[3]!Table3235[[#This Row],[Giá đất ở điều chỉnh, bổ sung]]/[3]!Table3235[[#This Row],[Mức giá theo Quyết định 46/2019/ QĐ-UBND]]</f>
        <v>#REF!</v>
      </c>
      <c r="K1079" s="21"/>
      <c r="L1079" s="23" t="e">
        <f>[3]!Table3235[[#This Row],[Giá đất ở điều chỉnh, bổ sung]]/[3]!Table3235[[#This Row],[Mức giá theo Quyết định 46/2019/ QĐ-UBND]]</f>
        <v>#REF!</v>
      </c>
      <c r="M1079" s="24"/>
      <c r="N1079" s="314"/>
      <c r="R1079" s="315"/>
    </row>
    <row r="1080" spans="1:18" s="251" customFormat="1" x14ac:dyDescent="0.35">
      <c r="A1080" s="16">
        <v>4</v>
      </c>
      <c r="B1080" s="16">
        <v>4</v>
      </c>
      <c r="C1080" s="17" t="s">
        <v>1438</v>
      </c>
      <c r="D1080" s="18">
        <v>900</v>
      </c>
      <c r="E1080" s="11" t="e">
        <f>[3]!Table3235[[#This Row],[Mức giá theo Quyết định 46/2019/ QĐ-UBND]]*1.1</f>
        <v>#REF!</v>
      </c>
      <c r="F1080" s="11" t="e">
        <f>[3]!Table3235[[#This Row],[Mức giá theo Quyết định 46/2019/ QĐ-UBND]]*1.3</f>
        <v>#REF!</v>
      </c>
      <c r="G1080" s="19">
        <v>2700</v>
      </c>
      <c r="H1080" s="20" t="e">
        <f>ROUND([3]!Table3235[[#This Row],[Mức giá theo Quyết định 46/2019/ QĐ-UBND]]*1.3,-2)</f>
        <v>#REF!</v>
      </c>
      <c r="I1080" s="20" t="e">
        <f>ROUND([3]!Table3235[[#This Row],[Giá đất ở điều chỉnh, bổ sung]]*0.7,0)</f>
        <v>#REF!</v>
      </c>
      <c r="J1080" s="12" t="e">
        <f>[3]!Table3235[[#This Row],[Giá đất ở điều chỉnh, bổ sung]]/[3]!Table3235[[#This Row],[Mức giá theo Quyết định 46/2019/ QĐ-UBND]]</f>
        <v>#REF!</v>
      </c>
      <c r="K1080" s="21"/>
      <c r="L1080" s="23" t="e">
        <f>[3]!Table3235[[#This Row],[Giá đất ở điều chỉnh, bổ sung]]/[3]!Table3235[[#This Row],[Mức giá theo Quyết định 46/2019/ QĐ-UBND]]</f>
        <v>#REF!</v>
      </c>
      <c r="M1080" s="24"/>
      <c r="N1080" s="314"/>
      <c r="R1080" s="315"/>
    </row>
    <row r="1081" spans="1:18" s="251" customFormat="1" ht="31" x14ac:dyDescent="0.35">
      <c r="A1081" s="16">
        <v>5</v>
      </c>
      <c r="B1081" s="16">
        <v>5</v>
      </c>
      <c r="C1081" s="17" t="s">
        <v>1439</v>
      </c>
      <c r="D1081" s="18">
        <v>999.99999999999989</v>
      </c>
      <c r="E1081" s="11" t="e">
        <f>[3]!Table3235[[#This Row],[Mức giá theo Quyết định 46/2019/ QĐ-UBND]]*1.1</f>
        <v>#REF!</v>
      </c>
      <c r="F1081" s="11" t="e">
        <f>[3]!Table3235[[#This Row],[Mức giá theo Quyết định 46/2019/ QĐ-UBND]]*1.3</f>
        <v>#REF!</v>
      </c>
      <c r="G1081" s="19">
        <v>3000</v>
      </c>
      <c r="H1081" s="20" t="e">
        <f>ROUND([3]!Table3235[[#This Row],[Mức giá theo Quyết định 46/2019/ QĐ-UBND]]*1.3,-2)</f>
        <v>#REF!</v>
      </c>
      <c r="I1081" s="20" t="e">
        <f>ROUND([3]!Table3235[[#This Row],[Giá đất ở điều chỉnh, bổ sung]]*0.7,0)</f>
        <v>#REF!</v>
      </c>
      <c r="J1081" s="12" t="e">
        <f>[3]!Table3235[[#This Row],[Giá đất ở điều chỉnh, bổ sung]]/[3]!Table3235[[#This Row],[Mức giá theo Quyết định 46/2019/ QĐ-UBND]]</f>
        <v>#REF!</v>
      </c>
      <c r="K1081" s="21"/>
      <c r="L1081" s="23" t="e">
        <f>[3]!Table3235[[#This Row],[Giá đất ở điều chỉnh, bổ sung]]/[3]!Table3235[[#This Row],[Mức giá theo Quyết định 46/2019/ QĐ-UBND]]</f>
        <v>#REF!</v>
      </c>
      <c r="M1081" s="24"/>
      <c r="N1081" s="314"/>
      <c r="R1081" s="315"/>
    </row>
    <row r="1082" spans="1:18" s="251" customFormat="1" ht="31" x14ac:dyDescent="0.35">
      <c r="A1082" s="16">
        <v>6</v>
      </c>
      <c r="B1082" s="16">
        <v>6</v>
      </c>
      <c r="C1082" s="17" t="s">
        <v>1440</v>
      </c>
      <c r="D1082" s="18">
        <v>900</v>
      </c>
      <c r="E1082" s="11" t="e">
        <f>[3]!Table3235[[#This Row],[Mức giá theo Quyết định 46/2019/ QĐ-UBND]]*1.1</f>
        <v>#REF!</v>
      </c>
      <c r="F1082" s="11" t="e">
        <f>[3]!Table3235[[#This Row],[Mức giá theo Quyết định 46/2019/ QĐ-UBND]]*1.3</f>
        <v>#REF!</v>
      </c>
      <c r="G1082" s="19">
        <v>2700</v>
      </c>
      <c r="H1082" s="20" t="e">
        <f>ROUND([3]!Table3235[[#This Row],[Mức giá theo Quyết định 46/2019/ QĐ-UBND]]*1.3,-2)</f>
        <v>#REF!</v>
      </c>
      <c r="I1082" s="20" t="e">
        <f>ROUND([3]!Table3235[[#This Row],[Giá đất ở điều chỉnh, bổ sung]]*0.7,0)</f>
        <v>#REF!</v>
      </c>
      <c r="J1082" s="12" t="e">
        <f>[3]!Table3235[[#This Row],[Giá đất ở điều chỉnh, bổ sung]]/[3]!Table3235[[#This Row],[Mức giá theo Quyết định 46/2019/ QĐ-UBND]]</f>
        <v>#REF!</v>
      </c>
      <c r="K1082" s="21"/>
      <c r="L1082" s="23" t="e">
        <f>[3]!Table3235[[#This Row],[Giá đất ở điều chỉnh, bổ sung]]/[3]!Table3235[[#This Row],[Mức giá theo Quyết định 46/2019/ QĐ-UBND]]</f>
        <v>#REF!</v>
      </c>
      <c r="M1082" s="24"/>
      <c r="N1082" s="314"/>
      <c r="R1082" s="315"/>
    </row>
    <row r="1083" spans="1:18" s="251" customFormat="1" ht="26" x14ac:dyDescent="0.35">
      <c r="A1083" s="16">
        <v>7</v>
      </c>
      <c r="B1083" s="16">
        <v>7</v>
      </c>
      <c r="C1083" s="90" t="s">
        <v>1441</v>
      </c>
      <c r="D1083" s="91">
        <v>999.99999999999989</v>
      </c>
      <c r="E1083" s="11" t="e">
        <f>[3]!Table3235[[#This Row],[Mức giá theo Quyết định 46/2019/ QĐ-UBND]]*1.1</f>
        <v>#REF!</v>
      </c>
      <c r="F1083" s="11" t="e">
        <f>[3]!Table3235[[#This Row],[Mức giá theo Quyết định 46/2019/ QĐ-UBND]]*1.3</f>
        <v>#REF!</v>
      </c>
      <c r="G1083" s="19">
        <v>3000</v>
      </c>
      <c r="H1083" s="20" t="e">
        <f>ROUND([3]!Table3235[[#This Row],[Mức giá theo Quyết định 46/2019/ QĐ-UBND]]*1.35,-2)</f>
        <v>#REF!</v>
      </c>
      <c r="I1083" s="20" t="e">
        <f>ROUND([3]!Table3235[[#This Row],[Giá đất ở điều chỉnh, bổ sung]]*0.7,0)</f>
        <v>#REF!</v>
      </c>
      <c r="J1083" s="12" t="e">
        <f>[3]!Table3235[[#This Row],[Giá đất ở điều chỉnh, bổ sung]]/[3]!Table3235[[#This Row],[Mức giá theo Quyết định 46/2019/ QĐ-UBND]]</f>
        <v>#REF!</v>
      </c>
      <c r="K1083" s="31" t="s">
        <v>1442</v>
      </c>
      <c r="L1083" s="32" t="e">
        <f>[3]!Table3235[[#This Row],[Giá đất ở điều chỉnh, bổ sung]]/[3]!Table3235[[#This Row],[Mức giá theo Quyết định 46/2019/ QĐ-UBND]]</f>
        <v>#REF!</v>
      </c>
      <c r="M1083" s="24"/>
      <c r="N1083" s="314"/>
      <c r="R1083" s="315"/>
    </row>
    <row r="1084" spans="1:18" s="251" customFormat="1" x14ac:dyDescent="0.35">
      <c r="A1084" s="16"/>
      <c r="B1084" s="16"/>
      <c r="C1084" s="9" t="s">
        <v>16</v>
      </c>
      <c r="D1084" s="10"/>
      <c r="E1084" s="11" t="e">
        <f>[3]!Table3235[[#This Row],[Mức giá theo Quyết định 46/2019/ QĐ-UBND]]*1.1</f>
        <v>#REF!</v>
      </c>
      <c r="F1084" s="11"/>
      <c r="G1084" s="19"/>
      <c r="H1084" s="20"/>
      <c r="I1084" s="20"/>
      <c r="J1084" s="12"/>
      <c r="K1084" s="21"/>
      <c r="L1084" s="23"/>
      <c r="M1084" s="24"/>
      <c r="N1084" s="314"/>
      <c r="R1084" s="315"/>
    </row>
    <row r="1085" spans="1:18" s="251" customFormat="1" x14ac:dyDescent="0.35">
      <c r="A1085" s="16">
        <v>1</v>
      </c>
      <c r="B1085" s="16">
        <v>1</v>
      </c>
      <c r="C1085" s="17" t="s">
        <v>1443</v>
      </c>
      <c r="D1085" s="18">
        <v>2200</v>
      </c>
      <c r="E1085" s="11" t="e">
        <f>[3]!Table3235[[#This Row],[Mức giá theo Quyết định 46/2019/ QĐ-UBND]]*1.1</f>
        <v>#REF!</v>
      </c>
      <c r="F1085" s="11" t="e">
        <f>[3]!Table3235[[#This Row],[Mức giá theo Quyết định 46/2019/ QĐ-UBND]]*1.3</f>
        <v>#REF!</v>
      </c>
      <c r="G1085" s="19">
        <v>6600</v>
      </c>
      <c r="H1085" s="20" t="e">
        <f>ROUND([3]!Table3235[[#This Row],[Mức giá theo Quyết định 46/2019/ QĐ-UBND]]*1.3,-2)</f>
        <v>#REF!</v>
      </c>
      <c r="I1085" s="20" t="e">
        <f>ROUND([3]!Table3235[[#This Row],[Giá đất ở điều chỉnh, bổ sung]]*0.7,0)</f>
        <v>#REF!</v>
      </c>
      <c r="J1085" s="12" t="e">
        <f>[3]!Table3235[[#This Row],[Giá đất ở điều chỉnh, bổ sung]]/[3]!Table3235[[#This Row],[Mức giá theo Quyết định 46/2019/ QĐ-UBND]]</f>
        <v>#REF!</v>
      </c>
      <c r="K1085" s="21"/>
      <c r="L1085" s="23" t="e">
        <f>[3]!Table3235[[#This Row],[Giá đất ở điều chỉnh, bổ sung]]/[3]!Table3235[[#This Row],[Mức giá theo Quyết định 46/2019/ QĐ-UBND]]</f>
        <v>#REF!</v>
      </c>
      <c r="M1085" s="24"/>
      <c r="N1085" s="314"/>
      <c r="R1085" s="315"/>
    </row>
    <row r="1086" spans="1:18" s="251" customFormat="1" x14ac:dyDescent="0.35">
      <c r="A1086" s="16">
        <v>2</v>
      </c>
      <c r="B1086" s="16">
        <v>2</v>
      </c>
      <c r="C1086" s="17" t="s">
        <v>1444</v>
      </c>
      <c r="D1086" s="18">
        <v>1500</v>
      </c>
      <c r="E1086" s="11" t="e">
        <f>[3]!Table3235[[#This Row],[Mức giá theo Quyết định 46/2019/ QĐ-UBND]]*1.1</f>
        <v>#REF!</v>
      </c>
      <c r="F1086" s="11" t="e">
        <f>[3]!Table3235[[#This Row],[Mức giá theo Quyết định 46/2019/ QĐ-UBND]]*1.3</f>
        <v>#REF!</v>
      </c>
      <c r="G1086" s="19">
        <v>4500</v>
      </c>
      <c r="H1086" s="20" t="e">
        <f>ROUND([3]!Table3235[[#This Row],[Mức giá theo Quyết định 46/2019/ QĐ-UBND]]*1.3,-2)</f>
        <v>#REF!</v>
      </c>
      <c r="I1086" s="20" t="e">
        <f>ROUND([3]!Table3235[[#This Row],[Giá đất ở điều chỉnh, bổ sung]]*0.7,0)</f>
        <v>#REF!</v>
      </c>
      <c r="J1086" s="12" t="e">
        <f>[3]!Table3235[[#This Row],[Giá đất ở điều chỉnh, bổ sung]]/[3]!Table3235[[#This Row],[Mức giá theo Quyết định 46/2019/ QĐ-UBND]]</f>
        <v>#REF!</v>
      </c>
      <c r="K1086" s="21"/>
      <c r="L1086" s="23" t="e">
        <f>[3]!Table3235[[#This Row],[Giá đất ở điều chỉnh, bổ sung]]/[3]!Table3235[[#This Row],[Mức giá theo Quyết định 46/2019/ QĐ-UBND]]</f>
        <v>#REF!</v>
      </c>
      <c r="M1086" s="24"/>
      <c r="N1086" s="314"/>
      <c r="R1086" s="315"/>
    </row>
    <row r="1087" spans="1:18" s="251" customFormat="1" ht="31" x14ac:dyDescent="0.35">
      <c r="A1087" s="16">
        <v>3</v>
      </c>
      <c r="B1087" s="16">
        <v>3</v>
      </c>
      <c r="C1087" s="17" t="s">
        <v>1445</v>
      </c>
      <c r="D1087" s="18">
        <v>2400</v>
      </c>
      <c r="E1087" s="11" t="e">
        <f>[3]!Table3235[[#This Row],[Mức giá theo Quyết định 46/2019/ QĐ-UBND]]*1.1</f>
        <v>#REF!</v>
      </c>
      <c r="F1087" s="11" t="e">
        <f>[3]!Table3235[[#This Row],[Mức giá theo Quyết định 46/2019/ QĐ-UBND]]*1.3</f>
        <v>#REF!</v>
      </c>
      <c r="G1087" s="19">
        <v>7200</v>
      </c>
      <c r="H1087" s="20" t="e">
        <f>ROUND([3]!Table3235[[#This Row],[Mức giá theo Quyết định 46/2019/ QĐ-UBND]]*1.3,-2)</f>
        <v>#REF!</v>
      </c>
      <c r="I1087" s="20" t="e">
        <f>ROUND([3]!Table3235[[#This Row],[Giá đất ở điều chỉnh, bổ sung]]*0.7,0)</f>
        <v>#REF!</v>
      </c>
      <c r="J1087" s="12" t="e">
        <f>[3]!Table3235[[#This Row],[Giá đất ở điều chỉnh, bổ sung]]/[3]!Table3235[[#This Row],[Mức giá theo Quyết định 46/2019/ QĐ-UBND]]</f>
        <v>#REF!</v>
      </c>
      <c r="K1087" s="21"/>
      <c r="L1087" s="23" t="e">
        <f>[3]!Table3235[[#This Row],[Giá đất ở điều chỉnh, bổ sung]]/[3]!Table3235[[#This Row],[Mức giá theo Quyết định 46/2019/ QĐ-UBND]]</f>
        <v>#REF!</v>
      </c>
      <c r="M1087" s="24"/>
      <c r="N1087" s="314"/>
      <c r="R1087" s="315"/>
    </row>
    <row r="1088" spans="1:18" s="251" customFormat="1" ht="31" x14ac:dyDescent="0.35">
      <c r="A1088" s="16">
        <v>4</v>
      </c>
      <c r="B1088" s="16">
        <v>4</v>
      </c>
      <c r="C1088" s="17" t="s">
        <v>1446</v>
      </c>
      <c r="D1088" s="18">
        <v>850</v>
      </c>
      <c r="E1088" s="11" t="e">
        <f>[3]!Table3235[[#This Row],[Mức giá theo Quyết định 46/2019/ QĐ-UBND]]*1.1</f>
        <v>#REF!</v>
      </c>
      <c r="F1088" s="11" t="e">
        <f>[3]!Table3235[[#This Row],[Mức giá theo Quyết định 46/2019/ QĐ-UBND]]*1.3</f>
        <v>#REF!</v>
      </c>
      <c r="G1088" s="19">
        <v>2550</v>
      </c>
      <c r="H1088" s="20" t="e">
        <f>ROUND([3]!Table3235[[#This Row],[Mức giá theo Quyết định 46/2019/ QĐ-UBND]]*1.3,-2)</f>
        <v>#REF!</v>
      </c>
      <c r="I1088" s="20" t="e">
        <f>ROUND([3]!Table3235[[#This Row],[Giá đất ở điều chỉnh, bổ sung]]*0.7,0)</f>
        <v>#REF!</v>
      </c>
      <c r="J1088" s="12" t="e">
        <f>[3]!Table3235[[#This Row],[Giá đất ở điều chỉnh, bổ sung]]/[3]!Table3235[[#This Row],[Mức giá theo Quyết định 46/2019/ QĐ-UBND]]</f>
        <v>#REF!</v>
      </c>
      <c r="K1088" s="21"/>
      <c r="L1088" s="23" t="e">
        <f>[3]!Table3235[[#This Row],[Giá đất ở điều chỉnh, bổ sung]]/[3]!Table3235[[#This Row],[Mức giá theo Quyết định 46/2019/ QĐ-UBND]]</f>
        <v>#REF!</v>
      </c>
      <c r="M1088" s="24"/>
      <c r="N1088" s="314"/>
      <c r="R1088" s="315"/>
    </row>
    <row r="1089" spans="1:18" s="251" customFormat="1" ht="42" x14ac:dyDescent="0.35">
      <c r="A1089" s="16">
        <v>5</v>
      </c>
      <c r="B1089" s="16">
        <v>5</v>
      </c>
      <c r="C1089" s="17" t="s">
        <v>1447</v>
      </c>
      <c r="D1089" s="18">
        <v>800</v>
      </c>
      <c r="E1089" s="11" t="e">
        <f>[3]!Table3235[[#This Row],[Mức giá theo Quyết định 46/2019/ QĐ-UBND]]*1.1</f>
        <v>#REF!</v>
      </c>
      <c r="F1089" s="11" t="e">
        <f>[3]!Table3235[[#This Row],[Mức giá theo Quyết định 46/2019/ QĐ-UBND]]*1.3</f>
        <v>#REF!</v>
      </c>
      <c r="G1089" s="19">
        <v>2400</v>
      </c>
      <c r="H1089" s="20">
        <v>1050</v>
      </c>
      <c r="I1089" s="20" t="e">
        <f>ROUND([3]!Table3235[[#This Row],[Giá đất ở điều chỉnh, bổ sung]]*0.7,0)</f>
        <v>#REF!</v>
      </c>
      <c r="J1089" s="12" t="e">
        <f>[3]!Table3235[[#This Row],[Giá đất ở điều chỉnh, bổ sung]]/[3]!Table3235[[#This Row],[Mức giá theo Quyết định 46/2019/ QĐ-UBND]]</f>
        <v>#REF!</v>
      </c>
      <c r="K1089" s="21"/>
      <c r="L1089" s="23" t="e">
        <f>[3]!Table3235[[#This Row],[Giá đất ở điều chỉnh, bổ sung]]/[3]!Table3235[[#This Row],[Mức giá theo Quyết định 46/2019/ QĐ-UBND]]</f>
        <v>#REF!</v>
      </c>
      <c r="M1089" s="24" t="s">
        <v>1448</v>
      </c>
      <c r="N1089" s="314" t="s">
        <v>1448</v>
      </c>
      <c r="R1089" s="315"/>
    </row>
    <row r="1090" spans="1:18" s="251" customFormat="1" ht="31" x14ac:dyDescent="0.35">
      <c r="A1090" s="16">
        <v>7</v>
      </c>
      <c r="B1090" s="16">
        <v>6</v>
      </c>
      <c r="C1090" s="17" t="s">
        <v>1449</v>
      </c>
      <c r="D1090" s="18">
        <v>800</v>
      </c>
      <c r="E1090" s="11" t="e">
        <f>[3]!Table3235[[#This Row],[Mức giá theo Quyết định 46/2019/ QĐ-UBND]]*1.1</f>
        <v>#REF!</v>
      </c>
      <c r="F1090" s="11" t="e">
        <f>[3]!Table3235[[#This Row],[Mức giá theo Quyết định 46/2019/ QĐ-UBND]]*1.3</f>
        <v>#REF!</v>
      </c>
      <c r="G1090" s="19">
        <v>2400</v>
      </c>
      <c r="H1090" s="20">
        <v>1050</v>
      </c>
      <c r="I1090" s="20" t="e">
        <f>ROUND([3]!Table3235[[#This Row],[Giá đất ở điều chỉnh, bổ sung]]*0.7,0)</f>
        <v>#REF!</v>
      </c>
      <c r="J1090" s="12" t="e">
        <f>[3]!Table3235[[#This Row],[Giá đất ở điều chỉnh, bổ sung]]/[3]!Table3235[[#This Row],[Mức giá theo Quyết định 46/2019/ QĐ-UBND]]</f>
        <v>#REF!</v>
      </c>
      <c r="K1090" s="21"/>
      <c r="L1090" s="23" t="e">
        <f>[3]!Table3235[[#This Row],[Giá đất ở điều chỉnh, bổ sung]]/[3]!Table3235[[#This Row],[Mức giá theo Quyết định 46/2019/ QĐ-UBND]]</f>
        <v>#REF!</v>
      </c>
      <c r="M1090" s="24"/>
      <c r="N1090" s="314"/>
      <c r="R1090" s="315"/>
    </row>
    <row r="1091" spans="1:18" s="251" customFormat="1" x14ac:dyDescent="0.35">
      <c r="A1091" s="16" t="s">
        <v>32</v>
      </c>
      <c r="B1091" s="16" t="s">
        <v>327</v>
      </c>
      <c r="C1091" s="17" t="s">
        <v>1450</v>
      </c>
      <c r="D1091" s="18">
        <v>800</v>
      </c>
      <c r="E1091" s="11" t="e">
        <f>[3]!Table3235[[#This Row],[Mức giá theo Quyết định 46/2019/ QĐ-UBND]]*1.1</f>
        <v>#REF!</v>
      </c>
      <c r="F1091" s="11" t="e">
        <f>[3]!Table3235[[#This Row],[Mức giá theo Quyết định 46/2019/ QĐ-UBND]]*1.3</f>
        <v>#REF!</v>
      </c>
      <c r="G1091" s="19">
        <v>2400</v>
      </c>
      <c r="H1091" s="20">
        <v>1050</v>
      </c>
      <c r="I1091" s="20" t="e">
        <f>ROUND([3]!Table3235[[#This Row],[Giá đất ở điều chỉnh, bổ sung]]*0.7,0)</f>
        <v>#REF!</v>
      </c>
      <c r="J1091" s="12" t="e">
        <f>[3]!Table3235[[#This Row],[Giá đất ở điều chỉnh, bổ sung]]/[3]!Table3235[[#This Row],[Mức giá theo Quyết định 46/2019/ QĐ-UBND]]</f>
        <v>#REF!</v>
      </c>
      <c r="K1091" s="21"/>
      <c r="L1091" s="23" t="e">
        <f>[3]!Table3235[[#This Row],[Giá đất ở điều chỉnh, bổ sung]]/[3]!Table3235[[#This Row],[Mức giá theo Quyết định 46/2019/ QĐ-UBND]]</f>
        <v>#REF!</v>
      </c>
      <c r="M1091" s="24"/>
      <c r="N1091" s="314"/>
      <c r="R1091" s="315"/>
    </row>
    <row r="1092" spans="1:18" ht="31" x14ac:dyDescent="0.35">
      <c r="A1092" s="16">
        <v>8</v>
      </c>
      <c r="B1092" s="16">
        <v>7</v>
      </c>
      <c r="C1092" s="17" t="s">
        <v>1451</v>
      </c>
      <c r="D1092" s="18">
        <v>800</v>
      </c>
      <c r="E1092" s="11" t="e">
        <f>[3]!Table3235[[#This Row],[Mức giá theo Quyết định 46/2019/ QĐ-UBND]]*1.1</f>
        <v>#REF!</v>
      </c>
      <c r="F1092" s="11" t="e">
        <f>[3]!Table3235[[#This Row],[Mức giá theo Quyết định 46/2019/ QĐ-UBND]]*1.3</f>
        <v>#REF!</v>
      </c>
      <c r="G1092" s="19">
        <v>2400</v>
      </c>
      <c r="H1092" s="20">
        <v>1050</v>
      </c>
      <c r="I1092" s="20" t="e">
        <f>ROUND([3]!Table3235[[#This Row],[Giá đất ở điều chỉnh, bổ sung]]*0.7,0)</f>
        <v>#REF!</v>
      </c>
      <c r="J1092" s="12" t="e">
        <f>[3]!Table3235[[#This Row],[Giá đất ở điều chỉnh, bổ sung]]/[3]!Table3235[[#This Row],[Mức giá theo Quyết định 46/2019/ QĐ-UBND]]</f>
        <v>#REF!</v>
      </c>
      <c r="K1092" s="21"/>
      <c r="L1092" s="23" t="e">
        <f>[3]!Table3235[[#This Row],[Giá đất ở điều chỉnh, bổ sung]]/[3]!Table3235[[#This Row],[Mức giá theo Quyết định 46/2019/ QĐ-UBND]]</f>
        <v>#REF!</v>
      </c>
      <c r="M1092" s="24"/>
      <c r="N1092" s="314"/>
    </row>
    <row r="1093" spans="1:18" x14ac:dyDescent="0.35">
      <c r="A1093" s="39"/>
      <c r="B1093" s="39">
        <v>8</v>
      </c>
      <c r="C1093" s="27" t="s">
        <v>1452</v>
      </c>
      <c r="D1093" s="5"/>
      <c r="E1093" s="11" t="e">
        <f>[3]!Table3235[[#This Row],[Mức giá theo Quyết định 46/2019/ QĐ-UBND]]*1.1</f>
        <v>#REF!</v>
      </c>
      <c r="F1093" s="11"/>
      <c r="G1093" s="40"/>
      <c r="H1093" s="20"/>
      <c r="I1093" s="20"/>
      <c r="J1093" s="12"/>
      <c r="K1093" s="21"/>
      <c r="L1093" s="21"/>
      <c r="M1093" s="45" t="s">
        <v>146</v>
      </c>
      <c r="N1093" s="320" t="s">
        <v>146</v>
      </c>
    </row>
    <row r="1094" spans="1:18" x14ac:dyDescent="0.35">
      <c r="A1094" s="42"/>
      <c r="B1094" s="43" t="s">
        <v>624</v>
      </c>
      <c r="C1094" s="27" t="s">
        <v>150</v>
      </c>
      <c r="D1094" s="28"/>
      <c r="E1094" s="11"/>
      <c r="F1094" s="11"/>
      <c r="G1094" s="44">
        <v>5000</v>
      </c>
      <c r="H1094" s="20">
        <v>1500</v>
      </c>
      <c r="I1094" s="20" t="e">
        <f>ROUND([3]!Table3235[[#This Row],[Giá đất ở điều chỉnh, bổ sung]]*0.7,0)</f>
        <v>#REF!</v>
      </c>
      <c r="J1094" s="12" t="e">
        <f>[3]!Table3235[[#This Row],[Giá đất ở điều chỉnh, bổ sung]]/[3]!Table3235[[#This Row],[Mức giá theo Quyết định 46/2019/ QĐ-UBND]]</f>
        <v>#REF!</v>
      </c>
      <c r="K1094" s="21"/>
      <c r="L1094" s="21"/>
      <c r="M1094" s="45"/>
      <c r="N1094" s="320" t="s">
        <v>1453</v>
      </c>
    </row>
    <row r="1095" spans="1:18" s="315" customFormat="1" x14ac:dyDescent="0.35">
      <c r="A1095" s="46"/>
      <c r="B1095" s="39" t="s">
        <v>626</v>
      </c>
      <c r="C1095" s="27" t="s">
        <v>1454</v>
      </c>
      <c r="D1095" s="28"/>
      <c r="E1095" s="11"/>
      <c r="F1095" s="11"/>
      <c r="G1095" s="44">
        <v>4500</v>
      </c>
      <c r="H1095" s="20">
        <v>1200</v>
      </c>
      <c r="I1095" s="20" t="e">
        <f>ROUND([3]!Table3235[[#This Row],[Giá đất ở điều chỉnh, bổ sung]]*0.7,0)</f>
        <v>#REF!</v>
      </c>
      <c r="J1095" s="12" t="e">
        <f>[3]!Table3235[[#This Row],[Giá đất ở điều chỉnh, bổ sung]]/[3]!Table3235[[#This Row],[Mức giá theo Quyết định 46/2019/ QĐ-UBND]]</f>
        <v>#REF!</v>
      </c>
      <c r="K1095" s="21"/>
      <c r="L1095" s="21"/>
      <c r="M1095" s="45"/>
      <c r="N1095" s="320" t="s">
        <v>1455</v>
      </c>
    </row>
    <row r="1096" spans="1:18" s="251" customFormat="1" ht="45" x14ac:dyDescent="0.35">
      <c r="A1096" s="8" t="s">
        <v>1456</v>
      </c>
      <c r="B1096" s="8" t="s">
        <v>1456</v>
      </c>
      <c r="C1096" s="9" t="s">
        <v>1457</v>
      </c>
      <c r="D1096" s="10"/>
      <c r="E1096" s="11" t="e">
        <f>[3]!Table3235[[#This Row],[Mức giá theo Quyết định 46/2019/ QĐ-UBND]]*1.1</f>
        <v>#REF!</v>
      </c>
      <c r="F1096" s="11"/>
      <c r="G1096" s="19"/>
      <c r="H1096" s="20"/>
      <c r="I1096" s="20"/>
      <c r="J1096" s="12"/>
      <c r="K1096" s="21"/>
      <c r="L1096" s="23"/>
      <c r="M1096" s="26"/>
      <c r="N1096" s="316"/>
      <c r="R1096" s="315"/>
    </row>
    <row r="1097" spans="1:18" s="251" customFormat="1" x14ac:dyDescent="0.35">
      <c r="A1097" s="16">
        <v>1</v>
      </c>
      <c r="B1097" s="16">
        <v>1</v>
      </c>
      <c r="C1097" s="17" t="s">
        <v>1458</v>
      </c>
      <c r="D1097" s="18">
        <v>10200</v>
      </c>
      <c r="E1097" s="11" t="e">
        <f>[3]!Table3235[[#This Row],[Mức giá theo Quyết định 46/2019/ QĐ-UBND]]*1.1</f>
        <v>#REF!</v>
      </c>
      <c r="F1097" s="11" t="e">
        <f>[3]!Table3235[[#This Row],[Mức giá theo Quyết định 46/2019/ QĐ-UBND]]*1.3</f>
        <v>#REF!</v>
      </c>
      <c r="G1097" s="19">
        <v>40800</v>
      </c>
      <c r="H1097" s="20" t="e">
        <f>ROUND([3]!Table3235[[#This Row],[Mức giá theo Quyết định 46/2019/ QĐ-UBND]]*1.3,-2)</f>
        <v>#REF!</v>
      </c>
      <c r="I1097" s="20" t="e">
        <f>ROUND([3]!Table3235[[#This Row],[Giá đất ở điều chỉnh, bổ sung]]*0.7,0)</f>
        <v>#REF!</v>
      </c>
      <c r="J1097" s="12" t="e">
        <f>[3]!Table3235[[#This Row],[Giá đất ở điều chỉnh, bổ sung]]/[3]!Table3235[[#This Row],[Mức giá theo Quyết định 46/2019/ QĐ-UBND]]</f>
        <v>#REF!</v>
      </c>
      <c r="K1097" s="21"/>
      <c r="L1097" s="23" t="e">
        <f>[3]!Table3235[[#This Row],[Giá đất ở điều chỉnh, bổ sung]]/[3]!Table3235[[#This Row],[Mức giá theo Quyết định 46/2019/ QĐ-UBND]]</f>
        <v>#REF!</v>
      </c>
      <c r="M1097" s="24"/>
      <c r="N1097" s="314"/>
      <c r="R1097" s="315"/>
    </row>
    <row r="1098" spans="1:18" s="251" customFormat="1" ht="31" x14ac:dyDescent="0.35">
      <c r="A1098" s="16">
        <v>2</v>
      </c>
      <c r="B1098" s="16">
        <v>2</v>
      </c>
      <c r="C1098" s="17" t="s">
        <v>1459</v>
      </c>
      <c r="D1098" s="18">
        <v>8500</v>
      </c>
      <c r="E1098" s="11" t="e">
        <f>[3]!Table3235[[#This Row],[Mức giá theo Quyết định 46/2019/ QĐ-UBND]]*1.1</f>
        <v>#REF!</v>
      </c>
      <c r="F1098" s="11" t="e">
        <f>[3]!Table3235[[#This Row],[Mức giá theo Quyết định 46/2019/ QĐ-UBND]]*1.3</f>
        <v>#REF!</v>
      </c>
      <c r="G1098" s="19">
        <v>34000</v>
      </c>
      <c r="H1098" s="20" t="e">
        <f>ROUND([3]!Table3235[[#This Row],[Mức giá theo Quyết định 46/2019/ QĐ-UBND]]*1.3,-2)</f>
        <v>#REF!</v>
      </c>
      <c r="I1098" s="20" t="e">
        <f>ROUND([3]!Table3235[[#This Row],[Giá đất ở điều chỉnh, bổ sung]]*0.7,0)</f>
        <v>#REF!</v>
      </c>
      <c r="J1098" s="12" t="e">
        <f>[3]!Table3235[[#This Row],[Giá đất ở điều chỉnh, bổ sung]]/[3]!Table3235[[#This Row],[Mức giá theo Quyết định 46/2019/ QĐ-UBND]]</f>
        <v>#REF!</v>
      </c>
      <c r="K1098" s="21"/>
      <c r="L1098" s="23" t="e">
        <f>[3]!Table3235[[#This Row],[Giá đất ở điều chỉnh, bổ sung]]/[3]!Table3235[[#This Row],[Mức giá theo Quyết định 46/2019/ QĐ-UBND]]</f>
        <v>#REF!</v>
      </c>
      <c r="M1098" s="24"/>
      <c r="N1098" s="314"/>
      <c r="R1098" s="315"/>
    </row>
    <row r="1099" spans="1:18" s="251" customFormat="1" ht="31" x14ac:dyDescent="0.35">
      <c r="A1099" s="16">
        <v>3</v>
      </c>
      <c r="B1099" s="16">
        <v>3</v>
      </c>
      <c r="C1099" s="17" t="s">
        <v>1460</v>
      </c>
      <c r="D1099" s="18">
        <v>7200</v>
      </c>
      <c r="E1099" s="11" t="e">
        <f>[3]!Table3235[[#This Row],[Mức giá theo Quyết định 46/2019/ QĐ-UBND]]*1.1</f>
        <v>#REF!</v>
      </c>
      <c r="F1099" s="11" t="e">
        <f>[3]!Table3235[[#This Row],[Mức giá theo Quyết định 46/2019/ QĐ-UBND]]*1.3</f>
        <v>#REF!</v>
      </c>
      <c r="G1099" s="19">
        <v>28800</v>
      </c>
      <c r="H1099" s="20" t="e">
        <f>ROUND([3]!Table3235[[#This Row],[Mức giá theo Quyết định 46/2019/ QĐ-UBND]]*1.3,-2)</f>
        <v>#REF!</v>
      </c>
      <c r="I1099" s="20" t="e">
        <f>ROUND([3]!Table3235[[#This Row],[Giá đất ở điều chỉnh, bổ sung]]*0.7,0)</f>
        <v>#REF!</v>
      </c>
      <c r="J1099" s="12" t="e">
        <f>[3]!Table3235[[#This Row],[Giá đất ở điều chỉnh, bổ sung]]/[3]!Table3235[[#This Row],[Mức giá theo Quyết định 46/2019/ QĐ-UBND]]</f>
        <v>#REF!</v>
      </c>
      <c r="K1099" s="21"/>
      <c r="L1099" s="23" t="e">
        <f>[3]!Table3235[[#This Row],[Giá đất ở điều chỉnh, bổ sung]]/[3]!Table3235[[#This Row],[Mức giá theo Quyết định 46/2019/ QĐ-UBND]]</f>
        <v>#REF!</v>
      </c>
      <c r="M1099" s="24"/>
      <c r="N1099" s="314"/>
      <c r="R1099" s="315"/>
    </row>
    <row r="1100" spans="1:18" s="251" customFormat="1" x14ac:dyDescent="0.35">
      <c r="A1100" s="16"/>
      <c r="B1100" s="16"/>
      <c r="C1100" s="9" t="s">
        <v>16</v>
      </c>
      <c r="D1100" s="10"/>
      <c r="E1100" s="11" t="e">
        <f>[3]!Table3235[[#This Row],[Mức giá theo Quyết định 46/2019/ QĐ-UBND]]*1.1</f>
        <v>#REF!</v>
      </c>
      <c r="F1100" s="11"/>
      <c r="G1100" s="19"/>
      <c r="H1100" s="20"/>
      <c r="I1100" s="20"/>
      <c r="J1100" s="12"/>
      <c r="K1100" s="21"/>
      <c r="L1100" s="23"/>
      <c r="M1100" s="24"/>
      <c r="N1100" s="314"/>
      <c r="R1100" s="315"/>
    </row>
    <row r="1101" spans="1:18" s="251" customFormat="1" x14ac:dyDescent="0.35">
      <c r="A1101" s="16">
        <v>1</v>
      </c>
      <c r="B1101" s="16">
        <v>1</v>
      </c>
      <c r="C1101" s="17" t="s">
        <v>1461</v>
      </c>
      <c r="D1101" s="18"/>
      <c r="E1101" s="11" t="e">
        <f>[3]!Table3235[[#This Row],[Mức giá theo Quyết định 46/2019/ QĐ-UBND]]*1.1</f>
        <v>#REF!</v>
      </c>
      <c r="F1101" s="11"/>
      <c r="G1101" s="19"/>
      <c r="H1101" s="20"/>
      <c r="I1101" s="20"/>
      <c r="J1101" s="12"/>
      <c r="K1101" s="21"/>
      <c r="L1101" s="23"/>
      <c r="M1101" s="24"/>
      <c r="N1101" s="314"/>
      <c r="R1101" s="315"/>
    </row>
    <row r="1102" spans="1:18" s="251" customFormat="1" ht="31" x14ac:dyDescent="0.35">
      <c r="A1102" s="16" t="s">
        <v>67</v>
      </c>
      <c r="B1102" s="16" t="s">
        <v>67</v>
      </c>
      <c r="C1102" s="17" t="s">
        <v>1462</v>
      </c>
      <c r="D1102" s="18">
        <v>3600</v>
      </c>
      <c r="E1102" s="11" t="e">
        <f>[3]!Table3235[[#This Row],[Mức giá theo Quyết định 46/2019/ QĐ-UBND]]*1.1</f>
        <v>#REF!</v>
      </c>
      <c r="F1102" s="11" t="e">
        <f>[3]!Table3235[[#This Row],[Mức giá theo Quyết định 46/2019/ QĐ-UBND]]*1.3</f>
        <v>#REF!</v>
      </c>
      <c r="G1102" s="19">
        <v>14400</v>
      </c>
      <c r="H1102" s="20" t="e">
        <f>ROUND([3]!Table3235[[#This Row],[Mức giá theo Quyết định 46/2019/ QĐ-UBND]]*1.3,-2)</f>
        <v>#REF!</v>
      </c>
      <c r="I1102" s="20" t="e">
        <f>ROUND([3]!Table3235[[#This Row],[Giá đất ở điều chỉnh, bổ sung]]*0.7,0)</f>
        <v>#REF!</v>
      </c>
      <c r="J1102" s="12" t="e">
        <f>[3]!Table3235[[#This Row],[Giá đất ở điều chỉnh, bổ sung]]/[3]!Table3235[[#This Row],[Mức giá theo Quyết định 46/2019/ QĐ-UBND]]</f>
        <v>#REF!</v>
      </c>
      <c r="K1102" s="21"/>
      <c r="L1102" s="23" t="e">
        <f>[3]!Table3235[[#This Row],[Giá đất ở điều chỉnh, bổ sung]]/[3]!Table3235[[#This Row],[Mức giá theo Quyết định 46/2019/ QĐ-UBND]]</f>
        <v>#REF!</v>
      </c>
      <c r="M1102" s="24"/>
      <c r="N1102" s="314"/>
      <c r="R1102" s="315"/>
    </row>
    <row r="1103" spans="1:18" s="251" customFormat="1" x14ac:dyDescent="0.35">
      <c r="A1103" s="16" t="s">
        <v>69</v>
      </c>
      <c r="B1103" s="16" t="s">
        <v>69</v>
      </c>
      <c r="C1103" s="17" t="s">
        <v>1463</v>
      </c>
      <c r="D1103" s="18">
        <v>3000</v>
      </c>
      <c r="E1103" s="11" t="e">
        <f>[3]!Table3235[[#This Row],[Mức giá theo Quyết định 46/2019/ QĐ-UBND]]*1.1</f>
        <v>#REF!</v>
      </c>
      <c r="F1103" s="11" t="e">
        <f>[3]!Table3235[[#This Row],[Mức giá theo Quyết định 46/2019/ QĐ-UBND]]*1.3</f>
        <v>#REF!</v>
      </c>
      <c r="G1103" s="19">
        <v>12000</v>
      </c>
      <c r="H1103" s="20" t="e">
        <f>ROUND([3]!Table3235[[#This Row],[Mức giá theo Quyết định 46/2019/ QĐ-UBND]]*1.3,-2)</f>
        <v>#REF!</v>
      </c>
      <c r="I1103" s="20" t="e">
        <f>ROUND([3]!Table3235[[#This Row],[Giá đất ở điều chỉnh, bổ sung]]*0.7,0)</f>
        <v>#REF!</v>
      </c>
      <c r="J1103" s="12" t="e">
        <f>[3]!Table3235[[#This Row],[Giá đất ở điều chỉnh, bổ sung]]/[3]!Table3235[[#This Row],[Mức giá theo Quyết định 46/2019/ QĐ-UBND]]</f>
        <v>#REF!</v>
      </c>
      <c r="K1103" s="21"/>
      <c r="L1103" s="23" t="e">
        <f>[3]!Table3235[[#This Row],[Giá đất ở điều chỉnh, bổ sung]]/[3]!Table3235[[#This Row],[Mức giá theo Quyết định 46/2019/ QĐ-UBND]]</f>
        <v>#REF!</v>
      </c>
      <c r="M1103" s="24"/>
      <c r="N1103" s="314"/>
      <c r="R1103" s="315"/>
    </row>
    <row r="1104" spans="1:18" s="251" customFormat="1" ht="46.5" x14ac:dyDescent="0.35">
      <c r="A1104" s="16">
        <v>2</v>
      </c>
      <c r="B1104" s="16">
        <v>2</v>
      </c>
      <c r="C1104" s="17" t="s">
        <v>1464</v>
      </c>
      <c r="D1104" s="18">
        <v>3600</v>
      </c>
      <c r="E1104" s="11" t="e">
        <f>[3]!Table3235[[#This Row],[Mức giá theo Quyết định 46/2019/ QĐ-UBND]]*1.1</f>
        <v>#REF!</v>
      </c>
      <c r="F1104" s="11" t="e">
        <f>[3]!Table3235[[#This Row],[Mức giá theo Quyết định 46/2019/ QĐ-UBND]]*1.3</f>
        <v>#REF!</v>
      </c>
      <c r="G1104" s="19">
        <v>14400</v>
      </c>
      <c r="H1104" s="20" t="e">
        <f>ROUND([3]!Table3235[[#This Row],[Mức giá theo Quyết định 46/2019/ QĐ-UBND]]*1.3,-2)</f>
        <v>#REF!</v>
      </c>
      <c r="I1104" s="20" t="e">
        <f>ROUND([3]!Table3235[[#This Row],[Giá đất ở điều chỉnh, bổ sung]]*0.7,0)</f>
        <v>#REF!</v>
      </c>
      <c r="J1104" s="12" t="e">
        <f>[3]!Table3235[[#This Row],[Giá đất ở điều chỉnh, bổ sung]]/[3]!Table3235[[#This Row],[Mức giá theo Quyết định 46/2019/ QĐ-UBND]]</f>
        <v>#REF!</v>
      </c>
      <c r="K1104" s="21"/>
      <c r="L1104" s="23" t="e">
        <f>[3]!Table3235[[#This Row],[Giá đất ở điều chỉnh, bổ sung]]/[3]!Table3235[[#This Row],[Mức giá theo Quyết định 46/2019/ QĐ-UBND]]</f>
        <v>#REF!</v>
      </c>
      <c r="M1104" s="24"/>
      <c r="N1104" s="314"/>
      <c r="R1104" s="315"/>
    </row>
    <row r="1105" spans="1:18" s="251" customFormat="1" ht="31" x14ac:dyDescent="0.35">
      <c r="A1105" s="16">
        <v>3</v>
      </c>
      <c r="B1105" s="16">
        <v>3</v>
      </c>
      <c r="C1105" s="17" t="s">
        <v>1465</v>
      </c>
      <c r="D1105" s="18"/>
      <c r="E1105" s="11" t="e">
        <f>[3]!Table3235[[#This Row],[Mức giá theo Quyết định 46/2019/ QĐ-UBND]]*1.1</f>
        <v>#REF!</v>
      </c>
      <c r="F1105" s="11"/>
      <c r="G1105" s="19"/>
      <c r="H1105" s="20"/>
      <c r="I1105" s="20"/>
      <c r="J1105" s="12"/>
      <c r="K1105" s="21"/>
      <c r="L1105" s="23"/>
      <c r="M1105" s="24" t="s">
        <v>5503</v>
      </c>
      <c r="N1105" s="314" t="s">
        <v>1466</v>
      </c>
      <c r="R1105" s="315"/>
    </row>
    <row r="1106" spans="1:18" s="251" customFormat="1" x14ac:dyDescent="0.35">
      <c r="A1106" s="16" t="s">
        <v>83</v>
      </c>
      <c r="B1106" s="16" t="s">
        <v>83</v>
      </c>
      <c r="C1106" s="17" t="s">
        <v>204</v>
      </c>
      <c r="D1106" s="18">
        <v>3000</v>
      </c>
      <c r="E1106" s="11" t="e">
        <f>[3]!Table3235[[#This Row],[Mức giá theo Quyết định 46/2019/ QĐ-UBND]]*1.1</f>
        <v>#REF!</v>
      </c>
      <c r="F1106" s="11" t="e">
        <f>[3]!Table3235[[#This Row],[Mức giá theo Quyết định 46/2019/ QĐ-UBND]]*1.3</f>
        <v>#REF!</v>
      </c>
      <c r="G1106" s="19">
        <v>12000</v>
      </c>
      <c r="H1106" s="20" t="e">
        <f>ROUND([3]!Table3235[[#This Row],[Mức giá theo Quyết định 46/2019/ QĐ-UBND]]*1.3,-2)</f>
        <v>#REF!</v>
      </c>
      <c r="I1106" s="20" t="e">
        <f>ROUND([3]!Table3235[[#This Row],[Giá đất ở điều chỉnh, bổ sung]]*0.7,0)</f>
        <v>#REF!</v>
      </c>
      <c r="J1106" s="12" t="e">
        <f>[3]!Table3235[[#This Row],[Giá đất ở điều chỉnh, bổ sung]]/[3]!Table3235[[#This Row],[Mức giá theo Quyết định 46/2019/ QĐ-UBND]]</f>
        <v>#REF!</v>
      </c>
      <c r="K1106" s="21"/>
      <c r="L1106" s="23" t="e">
        <f>[3]!Table3235[[#This Row],[Giá đất ở điều chỉnh, bổ sung]]/[3]!Table3235[[#This Row],[Mức giá theo Quyết định 46/2019/ QĐ-UBND]]</f>
        <v>#REF!</v>
      </c>
      <c r="M1106" s="24"/>
      <c r="N1106" s="314"/>
      <c r="R1106" s="315"/>
    </row>
    <row r="1107" spans="1:18" s="251" customFormat="1" x14ac:dyDescent="0.35">
      <c r="A1107" s="16" t="s">
        <v>84</v>
      </c>
      <c r="B1107" s="16" t="s">
        <v>84</v>
      </c>
      <c r="C1107" s="17" t="s">
        <v>1467</v>
      </c>
      <c r="D1107" s="18">
        <v>2500</v>
      </c>
      <c r="E1107" s="11" t="e">
        <f>[3]!Table3235[[#This Row],[Mức giá theo Quyết định 46/2019/ QĐ-UBND]]*1.1</f>
        <v>#REF!</v>
      </c>
      <c r="F1107" s="11" t="e">
        <f>[3]!Table3235[[#This Row],[Mức giá theo Quyết định 46/2019/ QĐ-UBND]]*1.3</f>
        <v>#REF!</v>
      </c>
      <c r="G1107" s="19">
        <v>10000</v>
      </c>
      <c r="H1107" s="20" t="e">
        <f>ROUND([3]!Table3235[[#This Row],[Mức giá theo Quyết định 46/2019/ QĐ-UBND]]*1.3,-2)</f>
        <v>#REF!</v>
      </c>
      <c r="I1107" s="20" t="e">
        <f>ROUND([3]!Table3235[[#This Row],[Giá đất ở điều chỉnh, bổ sung]]*0.7,0)</f>
        <v>#REF!</v>
      </c>
      <c r="J1107" s="12" t="e">
        <f>[3]!Table3235[[#This Row],[Giá đất ở điều chỉnh, bổ sung]]/[3]!Table3235[[#This Row],[Mức giá theo Quyết định 46/2019/ QĐ-UBND]]</f>
        <v>#REF!</v>
      </c>
      <c r="K1107" s="21"/>
      <c r="L1107" s="23" t="e">
        <f>[3]!Table3235[[#This Row],[Giá đất ở điều chỉnh, bổ sung]]/[3]!Table3235[[#This Row],[Mức giá theo Quyết định 46/2019/ QĐ-UBND]]</f>
        <v>#REF!</v>
      </c>
      <c r="M1107" s="24"/>
      <c r="N1107" s="314"/>
      <c r="R1107" s="315"/>
    </row>
    <row r="1108" spans="1:18" s="251" customFormat="1" x14ac:dyDescent="0.35">
      <c r="A1108" s="16">
        <v>4</v>
      </c>
      <c r="B1108" s="16">
        <v>4</v>
      </c>
      <c r="C1108" s="17" t="s">
        <v>1468</v>
      </c>
      <c r="D1108" s="18"/>
      <c r="E1108" s="11" t="e">
        <f>[3]!Table3235[[#This Row],[Mức giá theo Quyết định 46/2019/ QĐ-UBND]]*1.1</f>
        <v>#REF!</v>
      </c>
      <c r="F1108" s="11"/>
      <c r="G1108" s="19"/>
      <c r="H1108" s="20"/>
      <c r="I1108" s="20"/>
      <c r="J1108" s="12"/>
      <c r="K1108" s="21"/>
      <c r="L1108" s="23"/>
      <c r="M1108" s="24"/>
      <c r="N1108" s="314"/>
      <c r="R1108" s="315"/>
    </row>
    <row r="1109" spans="1:18" s="251" customFormat="1" x14ac:dyDescent="0.35">
      <c r="A1109" s="16" t="s">
        <v>31</v>
      </c>
      <c r="B1109" s="16" t="s">
        <v>31</v>
      </c>
      <c r="C1109" s="17" t="s">
        <v>1469</v>
      </c>
      <c r="D1109" s="18">
        <v>2500</v>
      </c>
      <c r="E1109" s="11" t="e">
        <f>[3]!Table3235[[#This Row],[Mức giá theo Quyết định 46/2019/ QĐ-UBND]]*1.1</f>
        <v>#REF!</v>
      </c>
      <c r="F1109" s="11" t="e">
        <f>[3]!Table3235[[#This Row],[Mức giá theo Quyết định 46/2019/ QĐ-UBND]]*1.3</f>
        <v>#REF!</v>
      </c>
      <c r="G1109" s="19">
        <v>10000</v>
      </c>
      <c r="H1109" s="20" t="e">
        <f>ROUND([3]!Table3235[[#This Row],[Mức giá theo Quyết định 46/2019/ QĐ-UBND]]*1.3,-2)</f>
        <v>#REF!</v>
      </c>
      <c r="I1109" s="20" t="e">
        <f>ROUND([3]!Table3235[[#This Row],[Giá đất ở điều chỉnh, bổ sung]]*0.7,0)</f>
        <v>#REF!</v>
      </c>
      <c r="J1109" s="12" t="e">
        <f>[3]!Table3235[[#This Row],[Giá đất ở điều chỉnh, bổ sung]]/[3]!Table3235[[#This Row],[Mức giá theo Quyết định 46/2019/ QĐ-UBND]]</f>
        <v>#REF!</v>
      </c>
      <c r="K1109" s="21"/>
      <c r="L1109" s="23" t="e">
        <f>[3]!Table3235[[#This Row],[Giá đất ở điều chỉnh, bổ sung]]/[3]!Table3235[[#This Row],[Mức giá theo Quyết định 46/2019/ QĐ-UBND]]</f>
        <v>#REF!</v>
      </c>
      <c r="M1109" s="24"/>
      <c r="N1109" s="314"/>
      <c r="R1109" s="315"/>
    </row>
    <row r="1110" spans="1:18" s="251" customFormat="1" x14ac:dyDescent="0.35">
      <c r="A1110" s="16">
        <v>5</v>
      </c>
      <c r="B1110" s="16">
        <v>5</v>
      </c>
      <c r="C1110" s="17" t="s">
        <v>1470</v>
      </c>
      <c r="D1110" s="18"/>
      <c r="E1110" s="11" t="e">
        <f>[3]!Table3235[[#This Row],[Mức giá theo Quyết định 46/2019/ QĐ-UBND]]*1.1</f>
        <v>#REF!</v>
      </c>
      <c r="F1110" s="11"/>
      <c r="G1110" s="19"/>
      <c r="H1110" s="20"/>
      <c r="I1110" s="20"/>
      <c r="J1110" s="12"/>
      <c r="K1110" s="21"/>
      <c r="L1110" s="23"/>
      <c r="M1110" s="24"/>
      <c r="N1110" s="314"/>
      <c r="R1110" s="315"/>
    </row>
    <row r="1111" spans="1:18" s="251" customFormat="1" x14ac:dyDescent="0.35">
      <c r="A1111" s="16" t="s">
        <v>509</v>
      </c>
      <c r="B1111" s="16" t="s">
        <v>509</v>
      </c>
      <c r="C1111" s="17" t="s">
        <v>1471</v>
      </c>
      <c r="D1111" s="18">
        <v>3600</v>
      </c>
      <c r="E1111" s="11" t="e">
        <f>[3]!Table3235[[#This Row],[Mức giá theo Quyết định 46/2019/ QĐ-UBND]]*1.1</f>
        <v>#REF!</v>
      </c>
      <c r="F1111" s="11" t="e">
        <f>[3]!Table3235[[#This Row],[Mức giá theo Quyết định 46/2019/ QĐ-UBND]]*1.3</f>
        <v>#REF!</v>
      </c>
      <c r="G1111" s="19">
        <v>14400</v>
      </c>
      <c r="H1111" s="20" t="e">
        <f>ROUND([3]!Table3235[[#This Row],[Mức giá theo Quyết định 46/2019/ QĐ-UBND]]*1.3,-2)</f>
        <v>#REF!</v>
      </c>
      <c r="I1111" s="20" t="e">
        <f>ROUND([3]!Table3235[[#This Row],[Giá đất ở điều chỉnh, bổ sung]]*0.7,0)</f>
        <v>#REF!</v>
      </c>
      <c r="J1111" s="12" t="e">
        <f>[3]!Table3235[[#This Row],[Giá đất ở điều chỉnh, bổ sung]]/[3]!Table3235[[#This Row],[Mức giá theo Quyết định 46/2019/ QĐ-UBND]]</f>
        <v>#REF!</v>
      </c>
      <c r="K1111" s="21"/>
      <c r="L1111" s="23" t="e">
        <f>[3]!Table3235[[#This Row],[Giá đất ở điều chỉnh, bổ sung]]/[3]!Table3235[[#This Row],[Mức giá theo Quyết định 46/2019/ QĐ-UBND]]</f>
        <v>#REF!</v>
      </c>
      <c r="M1111" s="24"/>
      <c r="N1111" s="314"/>
      <c r="R1111" s="315"/>
    </row>
    <row r="1112" spans="1:18" s="251" customFormat="1" ht="31" x14ac:dyDescent="0.35">
      <c r="A1112" s="16" t="s">
        <v>511</v>
      </c>
      <c r="B1112" s="16" t="s">
        <v>511</v>
      </c>
      <c r="C1112" s="17" t="s">
        <v>1472</v>
      </c>
      <c r="D1112" s="18">
        <v>3000</v>
      </c>
      <c r="E1112" s="11" t="e">
        <f>[3]!Table3235[[#This Row],[Mức giá theo Quyết định 46/2019/ QĐ-UBND]]*1.1</f>
        <v>#REF!</v>
      </c>
      <c r="F1112" s="11" t="e">
        <f>[3]!Table3235[[#This Row],[Mức giá theo Quyết định 46/2019/ QĐ-UBND]]*1.3</f>
        <v>#REF!</v>
      </c>
      <c r="G1112" s="19">
        <v>12000</v>
      </c>
      <c r="H1112" s="20" t="e">
        <f>ROUND([3]!Table3235[[#This Row],[Mức giá theo Quyết định 46/2019/ QĐ-UBND]]*1.3,-2)</f>
        <v>#REF!</v>
      </c>
      <c r="I1112" s="20" t="e">
        <f>ROUND([3]!Table3235[[#This Row],[Giá đất ở điều chỉnh, bổ sung]]*0.7,0)</f>
        <v>#REF!</v>
      </c>
      <c r="J1112" s="12" t="e">
        <f>[3]!Table3235[[#This Row],[Giá đất ở điều chỉnh, bổ sung]]/[3]!Table3235[[#This Row],[Mức giá theo Quyết định 46/2019/ QĐ-UBND]]</f>
        <v>#REF!</v>
      </c>
      <c r="K1112" s="21"/>
      <c r="L1112" s="23" t="e">
        <f>[3]!Table3235[[#This Row],[Giá đất ở điều chỉnh, bổ sung]]/[3]!Table3235[[#This Row],[Mức giá theo Quyết định 46/2019/ QĐ-UBND]]</f>
        <v>#REF!</v>
      </c>
      <c r="M1112" s="24"/>
      <c r="N1112" s="314"/>
      <c r="R1112" s="315"/>
    </row>
    <row r="1113" spans="1:18" s="251" customFormat="1" x14ac:dyDescent="0.35">
      <c r="A1113" s="16">
        <v>6</v>
      </c>
      <c r="B1113" s="16">
        <v>6</v>
      </c>
      <c r="C1113" s="17" t="s">
        <v>1473</v>
      </c>
      <c r="D1113" s="18">
        <v>2500</v>
      </c>
      <c r="E1113" s="11" t="e">
        <f>[3]!Table3235[[#This Row],[Mức giá theo Quyết định 46/2019/ QĐ-UBND]]*1.1</f>
        <v>#REF!</v>
      </c>
      <c r="F1113" s="11" t="e">
        <f>[3]!Table3235[[#This Row],[Mức giá theo Quyết định 46/2019/ QĐ-UBND]]*1.3</f>
        <v>#REF!</v>
      </c>
      <c r="G1113" s="19">
        <v>10000</v>
      </c>
      <c r="H1113" s="20" t="e">
        <f>ROUND([3]!Table3235[[#This Row],[Mức giá theo Quyết định 46/2019/ QĐ-UBND]]*1.3,-2)</f>
        <v>#REF!</v>
      </c>
      <c r="I1113" s="20" t="e">
        <f>ROUND([3]!Table3235[[#This Row],[Giá đất ở điều chỉnh, bổ sung]]*0.7,0)</f>
        <v>#REF!</v>
      </c>
      <c r="J1113" s="12" t="e">
        <f>[3]!Table3235[[#This Row],[Giá đất ở điều chỉnh, bổ sung]]/[3]!Table3235[[#This Row],[Mức giá theo Quyết định 46/2019/ QĐ-UBND]]</f>
        <v>#REF!</v>
      </c>
      <c r="K1113" s="21"/>
      <c r="L1113" s="23" t="e">
        <f>[3]!Table3235[[#This Row],[Giá đất ở điều chỉnh, bổ sung]]/[3]!Table3235[[#This Row],[Mức giá theo Quyết định 46/2019/ QĐ-UBND]]</f>
        <v>#REF!</v>
      </c>
      <c r="M1113" s="24" t="s">
        <v>5502</v>
      </c>
      <c r="N1113" s="314" t="s">
        <v>1474</v>
      </c>
      <c r="R1113" s="315"/>
    </row>
    <row r="1114" spans="1:18" s="251" customFormat="1" ht="42" x14ac:dyDescent="0.35">
      <c r="A1114" s="16">
        <v>8</v>
      </c>
      <c r="B1114" s="16">
        <v>7</v>
      </c>
      <c r="C1114" s="17" t="s">
        <v>1475</v>
      </c>
      <c r="D1114" s="18">
        <v>2300</v>
      </c>
      <c r="E1114" s="11" t="e">
        <f>[3]!Table3235[[#This Row],[Mức giá theo Quyết định 46/2019/ QĐ-UBND]]*1.1</f>
        <v>#REF!</v>
      </c>
      <c r="F1114" s="11" t="e">
        <f>[3]!Table3235[[#This Row],[Mức giá theo Quyết định 46/2019/ QĐ-UBND]]*1.3</f>
        <v>#REF!</v>
      </c>
      <c r="G1114" s="19">
        <v>9200</v>
      </c>
      <c r="H1114" s="20" t="e">
        <f>ROUND([3]!Table3235[[#This Row],[Mức giá theo Quyết định 46/2019/ QĐ-UBND]]*1.3,-2)</f>
        <v>#REF!</v>
      </c>
      <c r="I1114" s="20" t="e">
        <f>ROUND([3]!Table3235[[#This Row],[Giá đất ở điều chỉnh, bổ sung]]*0.7,0)</f>
        <v>#REF!</v>
      </c>
      <c r="J1114" s="12" t="e">
        <f>[3]!Table3235[[#This Row],[Giá đất ở điều chỉnh, bổ sung]]/[3]!Table3235[[#This Row],[Mức giá theo Quyết định 46/2019/ QĐ-UBND]]</f>
        <v>#REF!</v>
      </c>
      <c r="K1114" s="21"/>
      <c r="L1114" s="23" t="e">
        <f>[3]!Table3235[[#This Row],[Giá đất ở điều chỉnh, bổ sung]]/[3]!Table3235[[#This Row],[Mức giá theo Quyết định 46/2019/ QĐ-UBND]]</f>
        <v>#REF!</v>
      </c>
      <c r="M1114" s="24" t="s">
        <v>5368</v>
      </c>
      <c r="N1114" s="314" t="s">
        <v>1476</v>
      </c>
      <c r="R1114" s="315"/>
    </row>
    <row r="1115" spans="1:18" s="251" customFormat="1" ht="31" x14ac:dyDescent="0.35">
      <c r="A1115" s="16">
        <v>9</v>
      </c>
      <c r="B1115" s="16">
        <v>8</v>
      </c>
      <c r="C1115" s="17" t="s">
        <v>1477</v>
      </c>
      <c r="D1115" s="18">
        <v>3000</v>
      </c>
      <c r="E1115" s="11" t="e">
        <f>[3]!Table3235[[#This Row],[Mức giá theo Quyết định 46/2019/ QĐ-UBND]]*1.1</f>
        <v>#REF!</v>
      </c>
      <c r="F1115" s="11" t="e">
        <f>[3]!Table3235[[#This Row],[Mức giá theo Quyết định 46/2019/ QĐ-UBND]]*1.3</f>
        <v>#REF!</v>
      </c>
      <c r="G1115" s="19">
        <v>12000</v>
      </c>
      <c r="H1115" s="20" t="e">
        <f>ROUND([3]!Table3235[[#This Row],[Mức giá theo Quyết định 46/2019/ QĐ-UBND]]*1.3,-2)</f>
        <v>#REF!</v>
      </c>
      <c r="I1115" s="20" t="e">
        <f>ROUND([3]!Table3235[[#This Row],[Giá đất ở điều chỉnh, bổ sung]]*0.7,0)</f>
        <v>#REF!</v>
      </c>
      <c r="J1115" s="12" t="e">
        <f>[3]!Table3235[[#This Row],[Giá đất ở điều chỉnh, bổ sung]]/[3]!Table3235[[#This Row],[Mức giá theo Quyết định 46/2019/ QĐ-UBND]]</f>
        <v>#REF!</v>
      </c>
      <c r="K1115" s="21"/>
      <c r="L1115" s="23" t="e">
        <f>[3]!Table3235[[#This Row],[Giá đất ở điều chỉnh, bổ sung]]/[3]!Table3235[[#This Row],[Mức giá theo Quyết định 46/2019/ QĐ-UBND]]</f>
        <v>#REF!</v>
      </c>
      <c r="M1115" s="24"/>
      <c r="N1115" s="314"/>
      <c r="R1115" s="315"/>
    </row>
    <row r="1116" spans="1:18" s="251" customFormat="1" x14ac:dyDescent="0.35">
      <c r="A1116" s="16">
        <v>10</v>
      </c>
      <c r="B1116" s="16">
        <v>9</v>
      </c>
      <c r="C1116" s="17" t="s">
        <v>5386</v>
      </c>
      <c r="D1116" s="18"/>
      <c r="E1116" s="11" t="e">
        <f>[3]!Table3235[[#This Row],[Mức giá theo Quyết định 46/2019/ QĐ-UBND]]*1.1</f>
        <v>#REF!</v>
      </c>
      <c r="F1116" s="11"/>
      <c r="G1116" s="19"/>
      <c r="H1116" s="20"/>
      <c r="I1116" s="20"/>
      <c r="J1116" s="12"/>
      <c r="K1116" s="21"/>
      <c r="L1116" s="23"/>
      <c r="M1116" s="24"/>
      <c r="N1116" s="314"/>
      <c r="R1116" s="315"/>
    </row>
    <row r="1117" spans="1:18" s="251" customFormat="1" ht="31" x14ac:dyDescent="0.35">
      <c r="A1117" s="16" t="s">
        <v>525</v>
      </c>
      <c r="B1117" s="16" t="s">
        <v>522</v>
      </c>
      <c r="C1117" s="17" t="s">
        <v>1478</v>
      </c>
      <c r="D1117" s="18">
        <v>3000</v>
      </c>
      <c r="E1117" s="11" t="e">
        <f>[3]!Table3235[[#This Row],[Mức giá theo Quyết định 46/2019/ QĐ-UBND]]*1.1</f>
        <v>#REF!</v>
      </c>
      <c r="F1117" s="11" t="e">
        <f>[3]!Table3235[[#This Row],[Mức giá theo Quyết định 46/2019/ QĐ-UBND]]*1.3</f>
        <v>#REF!</v>
      </c>
      <c r="G1117" s="19">
        <v>12000</v>
      </c>
      <c r="H1117" s="20" t="e">
        <f>ROUND([3]!Table3235[[#This Row],[Mức giá theo Quyết định 46/2019/ QĐ-UBND]]*1.3,-2)</f>
        <v>#REF!</v>
      </c>
      <c r="I1117" s="20" t="e">
        <f>ROUND([3]!Table3235[[#This Row],[Giá đất ở điều chỉnh, bổ sung]]*0.7,0)</f>
        <v>#REF!</v>
      </c>
      <c r="J1117" s="12" t="e">
        <f>[3]!Table3235[[#This Row],[Giá đất ở điều chỉnh, bổ sung]]/[3]!Table3235[[#This Row],[Mức giá theo Quyết định 46/2019/ QĐ-UBND]]</f>
        <v>#REF!</v>
      </c>
      <c r="K1117" s="21"/>
      <c r="L1117" s="23" t="e">
        <f>[3]!Table3235[[#This Row],[Giá đất ở điều chỉnh, bổ sung]]/[3]!Table3235[[#This Row],[Mức giá theo Quyết định 46/2019/ QĐ-UBND]]</f>
        <v>#REF!</v>
      </c>
      <c r="M1117" s="24"/>
      <c r="N1117" s="314"/>
      <c r="R1117" s="315"/>
    </row>
    <row r="1118" spans="1:18" s="251" customFormat="1" ht="31" x14ac:dyDescent="0.35">
      <c r="A1118" s="16" t="s">
        <v>526</v>
      </c>
      <c r="B1118" s="16" t="s">
        <v>523</v>
      </c>
      <c r="C1118" s="17" t="s">
        <v>1479</v>
      </c>
      <c r="D1118" s="18">
        <v>2300</v>
      </c>
      <c r="E1118" s="11" t="e">
        <f>[3]!Table3235[[#This Row],[Mức giá theo Quyết định 46/2019/ QĐ-UBND]]*1.1</f>
        <v>#REF!</v>
      </c>
      <c r="F1118" s="11" t="e">
        <f>[3]!Table3235[[#This Row],[Mức giá theo Quyết định 46/2019/ QĐ-UBND]]*1.3</f>
        <v>#REF!</v>
      </c>
      <c r="G1118" s="19">
        <v>9200</v>
      </c>
      <c r="H1118" s="20" t="e">
        <f>ROUND([3]!Table3235[[#This Row],[Mức giá theo Quyết định 46/2019/ QĐ-UBND]]*1.3,-2)</f>
        <v>#REF!</v>
      </c>
      <c r="I1118" s="20" t="e">
        <f>ROUND([3]!Table3235[[#This Row],[Giá đất ở điều chỉnh, bổ sung]]*0.7,0)</f>
        <v>#REF!</v>
      </c>
      <c r="J1118" s="12" t="e">
        <f>[3]!Table3235[[#This Row],[Giá đất ở điều chỉnh, bổ sung]]/[3]!Table3235[[#This Row],[Mức giá theo Quyết định 46/2019/ QĐ-UBND]]</f>
        <v>#REF!</v>
      </c>
      <c r="K1118" s="21"/>
      <c r="L1118" s="23" t="e">
        <f>[3]!Table3235[[#This Row],[Giá đất ở điều chỉnh, bổ sung]]/[3]!Table3235[[#This Row],[Mức giá theo Quyết định 46/2019/ QĐ-UBND]]</f>
        <v>#REF!</v>
      </c>
      <c r="M1118" s="24" t="s">
        <v>1480</v>
      </c>
      <c r="N1118" s="314" t="s">
        <v>1481</v>
      </c>
      <c r="R1118" s="315"/>
    </row>
    <row r="1119" spans="1:18" s="251" customFormat="1" ht="31" x14ac:dyDescent="0.35">
      <c r="A1119" s="16">
        <v>11</v>
      </c>
      <c r="B1119" s="16">
        <v>10</v>
      </c>
      <c r="C1119" s="17" t="s">
        <v>1482</v>
      </c>
      <c r="D1119" s="18"/>
      <c r="E1119" s="11" t="e">
        <f>[3]!Table3235[[#This Row],[Mức giá theo Quyết định 46/2019/ QĐ-UBND]]*1.1</f>
        <v>#REF!</v>
      </c>
      <c r="F1119" s="11"/>
      <c r="G1119" s="19"/>
      <c r="H1119" s="20"/>
      <c r="I1119" s="20"/>
      <c r="J1119" s="12"/>
      <c r="K1119" s="21"/>
      <c r="L1119" s="23"/>
      <c r="M1119" s="24"/>
      <c r="N1119" s="314"/>
      <c r="R1119" s="315"/>
    </row>
    <row r="1120" spans="1:18" s="251" customFormat="1" x14ac:dyDescent="0.35">
      <c r="A1120" s="16" t="s">
        <v>1192</v>
      </c>
      <c r="B1120" s="16" t="s">
        <v>525</v>
      </c>
      <c r="C1120" s="17" t="s">
        <v>1469</v>
      </c>
      <c r="D1120" s="18">
        <v>3600</v>
      </c>
      <c r="E1120" s="11" t="e">
        <f>[3]!Table3235[[#This Row],[Mức giá theo Quyết định 46/2019/ QĐ-UBND]]*1.1</f>
        <v>#REF!</v>
      </c>
      <c r="F1120" s="11" t="e">
        <f>[3]!Table3235[[#This Row],[Mức giá theo Quyết định 46/2019/ QĐ-UBND]]*1.3</f>
        <v>#REF!</v>
      </c>
      <c r="G1120" s="19">
        <v>14400</v>
      </c>
      <c r="H1120" s="20" t="e">
        <f>ROUND([3]!Table3235[[#This Row],[Mức giá theo Quyết định 46/2019/ QĐ-UBND]]*1.3,-2)</f>
        <v>#REF!</v>
      </c>
      <c r="I1120" s="20" t="e">
        <f>ROUND([3]!Table3235[[#This Row],[Giá đất ở điều chỉnh, bổ sung]]*0.7,0)</f>
        <v>#REF!</v>
      </c>
      <c r="J1120" s="12" t="e">
        <f>[3]!Table3235[[#This Row],[Giá đất ở điều chỉnh, bổ sung]]/[3]!Table3235[[#This Row],[Mức giá theo Quyết định 46/2019/ QĐ-UBND]]</f>
        <v>#REF!</v>
      </c>
      <c r="K1120" s="21"/>
      <c r="L1120" s="23" t="e">
        <f>[3]!Table3235[[#This Row],[Giá đất ở điều chỉnh, bổ sung]]/[3]!Table3235[[#This Row],[Mức giá theo Quyết định 46/2019/ QĐ-UBND]]</f>
        <v>#REF!</v>
      </c>
      <c r="M1120" s="24"/>
      <c r="N1120" s="314"/>
      <c r="R1120" s="315"/>
    </row>
    <row r="1121" spans="1:14" ht="31" x14ac:dyDescent="0.35">
      <c r="A1121" s="16" t="s">
        <v>1195</v>
      </c>
      <c r="B1121" s="16" t="s">
        <v>526</v>
      </c>
      <c r="C1121" s="17" t="s">
        <v>1483</v>
      </c>
      <c r="D1121" s="18">
        <v>3000</v>
      </c>
      <c r="E1121" s="11" t="e">
        <f>[3]!Table3235[[#This Row],[Mức giá theo Quyết định 46/2019/ QĐ-UBND]]*1.1</f>
        <v>#REF!</v>
      </c>
      <c r="F1121" s="11" t="e">
        <f>[3]!Table3235[[#This Row],[Mức giá theo Quyết định 46/2019/ QĐ-UBND]]*1.3</f>
        <v>#REF!</v>
      </c>
      <c r="G1121" s="19">
        <v>12000</v>
      </c>
      <c r="H1121" s="20" t="e">
        <f>ROUND([3]!Table3235[[#This Row],[Mức giá theo Quyết định 46/2019/ QĐ-UBND]]*1.3,-2)</f>
        <v>#REF!</v>
      </c>
      <c r="I1121" s="20" t="e">
        <f>ROUND([3]!Table3235[[#This Row],[Giá đất ở điều chỉnh, bổ sung]]*0.7,0)</f>
        <v>#REF!</v>
      </c>
      <c r="J1121" s="12" t="e">
        <f>[3]!Table3235[[#This Row],[Giá đất ở điều chỉnh, bổ sung]]/[3]!Table3235[[#This Row],[Mức giá theo Quyết định 46/2019/ QĐ-UBND]]</f>
        <v>#REF!</v>
      </c>
      <c r="K1121" s="21"/>
      <c r="L1121" s="23" t="e">
        <f>[3]!Table3235[[#This Row],[Giá đất ở điều chỉnh, bổ sung]]/[3]!Table3235[[#This Row],[Mức giá theo Quyết định 46/2019/ QĐ-UBND]]</f>
        <v>#REF!</v>
      </c>
      <c r="M1121" s="24"/>
      <c r="N1121" s="314"/>
    </row>
    <row r="1122" spans="1:14" x14ac:dyDescent="0.35">
      <c r="A1122" s="39"/>
      <c r="B1122" s="39">
        <v>11</v>
      </c>
      <c r="C1122" s="27" t="s">
        <v>1484</v>
      </c>
      <c r="D1122" s="5"/>
      <c r="E1122" s="11" t="e">
        <f>[3]!Table3235[[#This Row],[Mức giá theo Quyết định 46/2019/ QĐ-UBND]]*1.1</f>
        <v>#REF!</v>
      </c>
      <c r="F1122" s="11" t="e">
        <f>[3]!Table3235[[#This Row],[Mức giá theo Quyết định 46/2019/ QĐ-UBND]]*1.3</f>
        <v>#REF!</v>
      </c>
      <c r="G1122" s="40"/>
      <c r="H1122" s="20"/>
      <c r="I1122" s="20"/>
      <c r="J1122" s="12"/>
      <c r="K1122" s="21"/>
      <c r="L1122" s="21"/>
      <c r="M1122" s="45" t="s">
        <v>146</v>
      </c>
      <c r="N1122" s="320" t="s">
        <v>146</v>
      </c>
    </row>
    <row r="1123" spans="1:14" x14ac:dyDescent="0.35">
      <c r="A1123" s="42"/>
      <c r="B1123" s="43" t="s">
        <v>1192</v>
      </c>
      <c r="C1123" s="27" t="s">
        <v>1485</v>
      </c>
      <c r="D1123" s="28"/>
      <c r="E1123" s="11"/>
      <c r="F1123" s="11"/>
      <c r="G1123" s="44">
        <v>23500</v>
      </c>
      <c r="H1123" s="20">
        <v>4000</v>
      </c>
      <c r="I1123" s="20" t="e">
        <f>ROUND([3]!Table3235[[#This Row],[Giá đất ở điều chỉnh, bổ sung]]*0.7,0)</f>
        <v>#REF!</v>
      </c>
      <c r="J1123" s="12" t="e">
        <f>[3]!Table3235[[#This Row],[Giá đất ở điều chỉnh, bổ sung]]/[3]!Table3235[[#This Row],[Mức giá theo Quyết định 46/2019/ QĐ-UBND]]</f>
        <v>#REF!</v>
      </c>
      <c r="K1123" s="21"/>
      <c r="L1123" s="21"/>
      <c r="M1123" s="45"/>
      <c r="N1123" s="320" t="s">
        <v>1486</v>
      </c>
    </row>
    <row r="1124" spans="1:14" ht="26" x14ac:dyDescent="0.35">
      <c r="A1124" s="46"/>
      <c r="B1124" s="39" t="s">
        <v>1195</v>
      </c>
      <c r="C1124" s="100" t="s">
        <v>886</v>
      </c>
      <c r="D1124" s="28"/>
      <c r="E1124" s="11"/>
      <c r="F1124" s="11"/>
      <c r="G1124" s="44">
        <v>18000</v>
      </c>
      <c r="H1124" s="20">
        <v>3450</v>
      </c>
      <c r="I1124" s="20" t="e">
        <f>ROUND([3]!Table3235[[#This Row],[Giá đất ở điều chỉnh, bổ sung]]*0.7,0)</f>
        <v>#REF!</v>
      </c>
      <c r="J1124" s="12" t="e">
        <f>[3]!Table3235[[#This Row],[Giá đất ở điều chỉnh, bổ sung]]/[3]!Table3235[[#This Row],[Mức giá theo Quyết định 46/2019/ QĐ-UBND]]</f>
        <v>#REF!</v>
      </c>
      <c r="K1124" s="21"/>
      <c r="L1124" s="21"/>
      <c r="M1124" s="45"/>
      <c r="N1124" s="320" t="s">
        <v>1487</v>
      </c>
    </row>
    <row r="1125" spans="1:14" ht="26" x14ac:dyDescent="0.35">
      <c r="A1125" s="46"/>
      <c r="B1125" s="39" t="s">
        <v>1197</v>
      </c>
      <c r="C1125" s="27" t="s">
        <v>654</v>
      </c>
      <c r="D1125" s="28"/>
      <c r="E1125" s="11"/>
      <c r="F1125" s="11"/>
      <c r="G1125" s="44">
        <v>16500</v>
      </c>
      <c r="H1125" s="20">
        <v>3400</v>
      </c>
      <c r="I1125" s="20" t="e">
        <f>ROUND([3]!Table3235[[#This Row],[Giá đất ở điều chỉnh, bổ sung]]*0.7,0)</f>
        <v>#REF!</v>
      </c>
      <c r="J1125" s="12" t="e">
        <f>[3]!Table3235[[#This Row],[Giá đất ở điều chỉnh, bổ sung]]/[3]!Table3235[[#This Row],[Mức giá theo Quyết định 46/2019/ QĐ-UBND]]</f>
        <v>#REF!</v>
      </c>
      <c r="K1125" s="21"/>
      <c r="L1125" s="21"/>
      <c r="M1125" s="45"/>
      <c r="N1125" s="320" t="s">
        <v>1487</v>
      </c>
    </row>
    <row r="1126" spans="1:14" x14ac:dyDescent="0.35">
      <c r="A1126" s="39"/>
      <c r="B1126" s="39">
        <v>12</v>
      </c>
      <c r="C1126" s="27" t="s">
        <v>5412</v>
      </c>
      <c r="D1126" s="5"/>
      <c r="E1126" s="11" t="e">
        <f>[3]!Table3235[[#This Row],[Mức giá theo Quyết định 46/2019/ QĐ-UBND]]*1.1</f>
        <v>#REF!</v>
      </c>
      <c r="F1126" s="11" t="e">
        <f>[3]!Table3235[[#This Row],[Mức giá theo Quyết định 46/2019/ QĐ-UBND]]*1.3</f>
        <v>#REF!</v>
      </c>
      <c r="G1126" s="40"/>
      <c r="H1126" s="20"/>
      <c r="I1126" s="20"/>
      <c r="J1126" s="12"/>
      <c r="K1126" s="21"/>
      <c r="L1126" s="21"/>
      <c r="M1126" s="45" t="s">
        <v>146</v>
      </c>
      <c r="N1126" s="320" t="s">
        <v>146</v>
      </c>
    </row>
    <row r="1127" spans="1:14" ht="26" x14ac:dyDescent="0.35">
      <c r="A1127" s="42"/>
      <c r="B1127" s="43" t="s">
        <v>531</v>
      </c>
      <c r="C1127" s="27" t="s">
        <v>1485</v>
      </c>
      <c r="D1127" s="28">
        <v>3600</v>
      </c>
      <c r="E1127" s="11" t="e">
        <f>[3]!Table3235[[#This Row],[Mức giá theo Quyết định 46/2019/ QĐ-UBND]]*1.1</f>
        <v>#REF!</v>
      </c>
      <c r="F1127" s="11" t="e">
        <f>[3]!Table3235[[#This Row],[Mức giá theo Quyết định 46/2019/ QĐ-UBND]]*1.3</f>
        <v>#REF!</v>
      </c>
      <c r="G1127" s="44">
        <v>23500</v>
      </c>
      <c r="H1127" s="20">
        <v>4000</v>
      </c>
      <c r="I1127" s="20" t="e">
        <f>ROUND([3]!Table3235[[#This Row],[Giá đất ở điều chỉnh, bổ sung]]*0.7,0)</f>
        <v>#REF!</v>
      </c>
      <c r="J1127" s="12" t="e">
        <f>[3]!Table3235[[#This Row],[Giá đất ở điều chỉnh, bổ sung]]/[3]!Table3235[[#This Row],[Mức giá theo Quyết định 46/2019/ QĐ-UBND]]</f>
        <v>#REF!</v>
      </c>
      <c r="K1127" s="21"/>
      <c r="L1127" s="21" t="e">
        <f>[3]!Table3235[[#This Row],[Giá đất ở điều chỉnh, bổ sung]]/[3]!Table3235[[#This Row],[Mức giá theo Quyết định 46/2019/ QĐ-UBND]]</f>
        <v>#REF!</v>
      </c>
      <c r="M1127" s="45"/>
      <c r="N1127" s="320" t="s">
        <v>1488</v>
      </c>
    </row>
    <row r="1128" spans="1:14" ht="26" x14ac:dyDescent="0.35">
      <c r="A1128" s="46"/>
      <c r="B1128" s="39" t="s">
        <v>532</v>
      </c>
      <c r="C1128" s="27" t="s">
        <v>1489</v>
      </c>
      <c r="D1128" s="28">
        <v>3060</v>
      </c>
      <c r="E1128" s="11" t="e">
        <f>[3]!Table3235[[#This Row],[Mức giá theo Quyết định 46/2019/ QĐ-UBND]]*1.1</f>
        <v>#REF!</v>
      </c>
      <c r="F1128" s="11" t="e">
        <f>[3]!Table3235[[#This Row],[Mức giá theo Quyết định 46/2019/ QĐ-UBND]]*1.3</f>
        <v>#REF!</v>
      </c>
      <c r="G1128" s="44">
        <v>20500</v>
      </c>
      <c r="H1128" s="20">
        <v>3600</v>
      </c>
      <c r="I1128" s="20" t="e">
        <f>ROUND([3]!Table3235[[#This Row],[Giá đất ở điều chỉnh, bổ sung]]*0.7,0)</f>
        <v>#REF!</v>
      </c>
      <c r="J1128" s="12" t="e">
        <f>[3]!Table3235[[#This Row],[Giá đất ở điều chỉnh, bổ sung]]/[3]!Table3235[[#This Row],[Mức giá theo Quyết định 46/2019/ QĐ-UBND]]</f>
        <v>#REF!</v>
      </c>
      <c r="K1128" s="21"/>
      <c r="L1128" s="21" t="e">
        <f>[3]!Table3235[[#This Row],[Giá đất ở điều chỉnh, bổ sung]]/[3]!Table3235[[#This Row],[Mức giá theo Quyết định 46/2019/ QĐ-UBND]]</f>
        <v>#REF!</v>
      </c>
      <c r="M1128" s="45"/>
      <c r="N1128" s="320" t="s">
        <v>1487</v>
      </c>
    </row>
    <row r="1129" spans="1:14" s="251" customFormat="1" ht="26" x14ac:dyDescent="0.35">
      <c r="A1129" s="46"/>
      <c r="B1129" s="39" t="s">
        <v>1490</v>
      </c>
      <c r="C1129" s="27" t="s">
        <v>984</v>
      </c>
      <c r="D1129" s="28">
        <v>2550</v>
      </c>
      <c r="E1129" s="11" t="e">
        <f>[3]!Table3235[[#This Row],[Mức giá theo Quyết định 46/2019/ QĐ-UBND]]*1.1</f>
        <v>#REF!</v>
      </c>
      <c r="F1129" s="11" t="e">
        <f>[3]!Table3235[[#This Row],[Mức giá theo Quyết định 46/2019/ QĐ-UBND]]*1.3</f>
        <v>#REF!</v>
      </c>
      <c r="G1129" s="44">
        <v>16000</v>
      </c>
      <c r="H1129" s="20">
        <v>3450</v>
      </c>
      <c r="I1129" s="20" t="e">
        <f>ROUND([3]!Table3235[[#This Row],[Giá đất ở điều chỉnh, bổ sung]]*0.7,0)</f>
        <v>#REF!</v>
      </c>
      <c r="J1129" s="12" t="e">
        <f>[3]!Table3235[[#This Row],[Giá đất ở điều chỉnh, bổ sung]]/[3]!Table3235[[#This Row],[Mức giá theo Quyết định 46/2019/ QĐ-UBND]]</f>
        <v>#REF!</v>
      </c>
      <c r="K1129" s="21"/>
      <c r="L1129" s="21" t="e">
        <f>[3]!Table3235[[#This Row],[Giá đất ở điều chỉnh, bổ sung]]/[3]!Table3235[[#This Row],[Mức giá theo Quyết định 46/2019/ QĐ-UBND]]</f>
        <v>#REF!</v>
      </c>
      <c r="M1129" s="45"/>
      <c r="N1129" s="320" t="s">
        <v>1487</v>
      </c>
    </row>
    <row r="1130" spans="1:14" s="251" customFormat="1" ht="31" x14ac:dyDescent="0.35">
      <c r="A1130" s="16">
        <v>12</v>
      </c>
      <c r="B1130" s="16">
        <v>13</v>
      </c>
      <c r="C1130" s="17" t="s">
        <v>1491</v>
      </c>
      <c r="D1130" s="18">
        <v>2500</v>
      </c>
      <c r="E1130" s="11" t="e">
        <f>[3]!Table3235[[#This Row],[Mức giá theo Quyết định 46/2019/ QĐ-UBND]]*1.1</f>
        <v>#REF!</v>
      </c>
      <c r="F1130" s="11" t="e">
        <f>[3]!Table3235[[#This Row],[Mức giá theo Quyết định 46/2019/ QĐ-UBND]]*1.3</f>
        <v>#REF!</v>
      </c>
      <c r="G1130" s="19">
        <v>10000</v>
      </c>
      <c r="H1130" s="20" t="e">
        <f>ROUND([3]!Table3235[[#This Row],[Mức giá theo Quyết định 46/2019/ QĐ-UBND]]*1.3,-2)</f>
        <v>#REF!</v>
      </c>
      <c r="I1130" s="20" t="e">
        <f>ROUND([3]!Table3235[[#This Row],[Giá đất ở điều chỉnh, bổ sung]]*0.7,0)</f>
        <v>#REF!</v>
      </c>
      <c r="J1130" s="12" t="e">
        <f>[3]!Table3235[[#This Row],[Giá đất ở điều chỉnh, bổ sung]]/[3]!Table3235[[#This Row],[Mức giá theo Quyết định 46/2019/ QĐ-UBND]]</f>
        <v>#REF!</v>
      </c>
      <c r="K1130" s="21"/>
      <c r="L1130" s="23" t="e">
        <f>[3]!Table3235[[#This Row],[Giá đất ở điều chỉnh, bổ sung]]/[3]!Table3235[[#This Row],[Mức giá theo Quyết định 46/2019/ QĐ-UBND]]</f>
        <v>#REF!</v>
      </c>
      <c r="M1130" s="24"/>
      <c r="N1130" s="314"/>
    </row>
    <row r="1131" spans="1:14" s="251" customFormat="1" x14ac:dyDescent="0.35">
      <c r="A1131" s="16">
        <v>13</v>
      </c>
      <c r="B1131" s="16">
        <v>14</v>
      </c>
      <c r="C1131" s="17" t="s">
        <v>1492</v>
      </c>
      <c r="D1131" s="18"/>
      <c r="E1131" s="11" t="e">
        <f>[3]!Table3235[[#This Row],[Mức giá theo Quyết định 46/2019/ QĐ-UBND]]*1.1</f>
        <v>#REF!</v>
      </c>
      <c r="F1131" s="11"/>
      <c r="G1131" s="19"/>
      <c r="H1131" s="20"/>
      <c r="I1131" s="20"/>
      <c r="J1131" s="12"/>
      <c r="K1131" s="21"/>
      <c r="L1131" s="23"/>
      <c r="M1131" s="24"/>
      <c r="N1131" s="314"/>
    </row>
    <row r="1132" spans="1:14" s="251" customFormat="1" x14ac:dyDescent="0.35">
      <c r="A1132" s="16" t="s">
        <v>343</v>
      </c>
      <c r="B1132" s="16" t="s">
        <v>714</v>
      </c>
      <c r="C1132" s="17" t="s">
        <v>999</v>
      </c>
      <c r="D1132" s="18">
        <v>2300</v>
      </c>
      <c r="E1132" s="11" t="e">
        <f>[3]!Table3235[[#This Row],[Mức giá theo Quyết định 46/2019/ QĐ-UBND]]*1.1</f>
        <v>#REF!</v>
      </c>
      <c r="F1132" s="11" t="e">
        <f>[3]!Table3235[[#This Row],[Mức giá theo Quyết định 46/2019/ QĐ-UBND]]*1.3</f>
        <v>#REF!</v>
      </c>
      <c r="G1132" s="19">
        <v>9200</v>
      </c>
      <c r="H1132" s="20" t="e">
        <f>ROUND([3]!Table3235[[#This Row],[Mức giá theo Quyết định 46/2019/ QĐ-UBND]]*1.3,-2)</f>
        <v>#REF!</v>
      </c>
      <c r="I1132" s="20" t="e">
        <f>ROUND([3]!Table3235[[#This Row],[Giá đất ở điều chỉnh, bổ sung]]*0.7,0)</f>
        <v>#REF!</v>
      </c>
      <c r="J1132" s="12" t="e">
        <f>[3]!Table3235[[#This Row],[Giá đất ở điều chỉnh, bổ sung]]/[3]!Table3235[[#This Row],[Mức giá theo Quyết định 46/2019/ QĐ-UBND]]</f>
        <v>#REF!</v>
      </c>
      <c r="K1132" s="21"/>
      <c r="L1132" s="23" t="e">
        <f>[3]!Table3235[[#This Row],[Giá đất ở điều chỉnh, bổ sung]]/[3]!Table3235[[#This Row],[Mức giá theo Quyết định 46/2019/ QĐ-UBND]]</f>
        <v>#REF!</v>
      </c>
      <c r="M1132" s="24"/>
      <c r="N1132" s="314"/>
    </row>
    <row r="1133" spans="1:14" s="251" customFormat="1" x14ac:dyDescent="0.35">
      <c r="A1133" s="16" t="s">
        <v>346</v>
      </c>
      <c r="B1133" s="16" t="s">
        <v>716</v>
      </c>
      <c r="C1133" s="17" t="s">
        <v>1493</v>
      </c>
      <c r="D1133" s="18">
        <v>1999.9999999999998</v>
      </c>
      <c r="E1133" s="11" t="e">
        <f>[3]!Table3235[[#This Row],[Mức giá theo Quyết định 46/2019/ QĐ-UBND]]*1.1</f>
        <v>#REF!</v>
      </c>
      <c r="F1133" s="11" t="e">
        <f>[3]!Table3235[[#This Row],[Mức giá theo Quyết định 46/2019/ QĐ-UBND]]*1.3</f>
        <v>#REF!</v>
      </c>
      <c r="G1133" s="19">
        <v>8000</v>
      </c>
      <c r="H1133" s="20" t="e">
        <f>ROUND([3]!Table3235[[#This Row],[Mức giá theo Quyết định 46/2019/ QĐ-UBND]]*1.3,-2)</f>
        <v>#REF!</v>
      </c>
      <c r="I1133" s="20" t="e">
        <f>ROUND([3]!Table3235[[#This Row],[Giá đất ở điều chỉnh, bổ sung]]*0.7,0)</f>
        <v>#REF!</v>
      </c>
      <c r="J1133" s="12" t="e">
        <f>[3]!Table3235[[#This Row],[Giá đất ở điều chỉnh, bổ sung]]/[3]!Table3235[[#This Row],[Mức giá theo Quyết định 46/2019/ QĐ-UBND]]</f>
        <v>#REF!</v>
      </c>
      <c r="K1133" s="21"/>
      <c r="L1133" s="23" t="e">
        <f>[3]!Table3235[[#This Row],[Giá đất ở điều chỉnh, bổ sung]]/[3]!Table3235[[#This Row],[Mức giá theo Quyết định 46/2019/ QĐ-UBND]]</f>
        <v>#REF!</v>
      </c>
      <c r="M1133" s="24"/>
      <c r="N1133" s="314"/>
    </row>
    <row r="1134" spans="1:14" s="251" customFormat="1" ht="31" x14ac:dyDescent="0.35">
      <c r="A1134" s="16">
        <v>14</v>
      </c>
      <c r="B1134" s="16">
        <v>15</v>
      </c>
      <c r="C1134" s="17" t="s">
        <v>1494</v>
      </c>
      <c r="D1134" s="18">
        <v>3000</v>
      </c>
      <c r="E1134" s="11" t="e">
        <f>[3]!Table3235[[#This Row],[Mức giá theo Quyết định 46/2019/ QĐ-UBND]]*1.1</f>
        <v>#REF!</v>
      </c>
      <c r="F1134" s="11" t="e">
        <f>[3]!Table3235[[#This Row],[Mức giá theo Quyết định 46/2019/ QĐ-UBND]]*1.3</f>
        <v>#REF!</v>
      </c>
      <c r="G1134" s="19">
        <v>12000</v>
      </c>
      <c r="H1134" s="20" t="e">
        <f>ROUND([3]!Table3235[[#This Row],[Mức giá theo Quyết định 46/2019/ QĐ-UBND]]*1.3,-2)</f>
        <v>#REF!</v>
      </c>
      <c r="I1134" s="20" t="e">
        <f>ROUND([3]!Table3235[[#This Row],[Giá đất ở điều chỉnh, bổ sung]]*0.7,0)</f>
        <v>#REF!</v>
      </c>
      <c r="J1134" s="12" t="e">
        <f>[3]!Table3235[[#This Row],[Giá đất ở điều chỉnh, bổ sung]]/[3]!Table3235[[#This Row],[Mức giá theo Quyết định 46/2019/ QĐ-UBND]]</f>
        <v>#REF!</v>
      </c>
      <c r="K1134" s="21"/>
      <c r="L1134" s="23" t="e">
        <f>[3]!Table3235[[#This Row],[Giá đất ở điều chỉnh, bổ sung]]/[3]!Table3235[[#This Row],[Mức giá theo Quyết định 46/2019/ QĐ-UBND]]</f>
        <v>#REF!</v>
      </c>
      <c r="M1134" s="24"/>
      <c r="N1134" s="314"/>
    </row>
    <row r="1135" spans="1:14" s="251" customFormat="1" x14ac:dyDescent="0.35">
      <c r="A1135" s="16">
        <v>15</v>
      </c>
      <c r="B1135" s="16">
        <v>16</v>
      </c>
      <c r="C1135" s="17" t="s">
        <v>1495</v>
      </c>
      <c r="D1135" s="18">
        <v>2500</v>
      </c>
      <c r="E1135" s="11" t="e">
        <f>[3]!Table3235[[#This Row],[Mức giá theo Quyết định 46/2019/ QĐ-UBND]]*1.1</f>
        <v>#REF!</v>
      </c>
      <c r="F1135" s="11" t="e">
        <f>[3]!Table3235[[#This Row],[Mức giá theo Quyết định 46/2019/ QĐ-UBND]]*1.3</f>
        <v>#REF!</v>
      </c>
      <c r="G1135" s="19">
        <v>10000</v>
      </c>
      <c r="H1135" s="20" t="e">
        <f>ROUND([3]!Table3235[[#This Row],[Mức giá theo Quyết định 46/2019/ QĐ-UBND]]*1.3,-2)</f>
        <v>#REF!</v>
      </c>
      <c r="I1135" s="20" t="e">
        <f>ROUND([3]!Table3235[[#This Row],[Giá đất ở điều chỉnh, bổ sung]]*0.7,0)</f>
        <v>#REF!</v>
      </c>
      <c r="J1135" s="12" t="e">
        <f>[3]!Table3235[[#This Row],[Giá đất ở điều chỉnh, bổ sung]]/[3]!Table3235[[#This Row],[Mức giá theo Quyết định 46/2019/ QĐ-UBND]]</f>
        <v>#REF!</v>
      </c>
      <c r="K1135" s="21"/>
      <c r="L1135" s="23" t="e">
        <f>[3]!Table3235[[#This Row],[Giá đất ở điều chỉnh, bổ sung]]/[3]!Table3235[[#This Row],[Mức giá theo Quyết định 46/2019/ QĐ-UBND]]</f>
        <v>#REF!</v>
      </c>
      <c r="M1135" s="24"/>
      <c r="N1135" s="314"/>
    </row>
    <row r="1136" spans="1:14" s="251" customFormat="1" ht="31" x14ac:dyDescent="0.35">
      <c r="A1136" s="16">
        <v>16</v>
      </c>
      <c r="B1136" s="16">
        <v>17</v>
      </c>
      <c r="C1136" s="17" t="s">
        <v>1496</v>
      </c>
      <c r="D1136" s="18">
        <v>2700</v>
      </c>
      <c r="E1136" s="11" t="e">
        <f>[3]!Table3235[[#This Row],[Mức giá theo Quyết định 46/2019/ QĐ-UBND]]*1.1</f>
        <v>#REF!</v>
      </c>
      <c r="F1136" s="11" t="e">
        <f>[3]!Table3235[[#This Row],[Mức giá theo Quyết định 46/2019/ QĐ-UBND]]*1.3</f>
        <v>#REF!</v>
      </c>
      <c r="G1136" s="19">
        <v>10800</v>
      </c>
      <c r="H1136" s="20" t="e">
        <f>ROUND([3]!Table3235[[#This Row],[Mức giá theo Quyết định 46/2019/ QĐ-UBND]]*1.35,-2)</f>
        <v>#REF!</v>
      </c>
      <c r="I1136" s="20" t="e">
        <f>ROUND([3]!Table3235[[#This Row],[Giá đất ở điều chỉnh, bổ sung]]*0.7,0)</f>
        <v>#REF!</v>
      </c>
      <c r="J1136" s="12" t="e">
        <f>[3]!Table3235[[#This Row],[Giá đất ở điều chỉnh, bổ sung]]/[3]!Table3235[[#This Row],[Mức giá theo Quyết định 46/2019/ QĐ-UBND]]</f>
        <v>#REF!</v>
      </c>
      <c r="K1136" s="31" t="s">
        <v>91</v>
      </c>
      <c r="L1136" s="32" t="e">
        <f>[3]!Table3235[[#This Row],[Giá đất ở điều chỉnh, bổ sung]]/[3]!Table3235[[#This Row],[Mức giá theo Quyết định 46/2019/ QĐ-UBND]]</f>
        <v>#REF!</v>
      </c>
      <c r="M1136" s="24"/>
      <c r="N1136" s="314"/>
    </row>
    <row r="1137" spans="1:18" s="251" customFormat="1" ht="31" x14ac:dyDescent="0.35">
      <c r="A1137" s="16">
        <v>17</v>
      </c>
      <c r="B1137" s="16">
        <v>18</v>
      </c>
      <c r="C1137" s="17" t="s">
        <v>5430</v>
      </c>
      <c r="D1137" s="18">
        <v>3000</v>
      </c>
      <c r="E1137" s="11" t="e">
        <f>[3]!Table3235[[#This Row],[Mức giá theo Quyết định 46/2019/ QĐ-UBND]]*1.1</f>
        <v>#REF!</v>
      </c>
      <c r="F1137" s="11" t="e">
        <f>[3]!Table3235[[#This Row],[Mức giá theo Quyết định 46/2019/ QĐ-UBND]]*1.3</f>
        <v>#REF!</v>
      </c>
      <c r="G1137" s="19">
        <v>12000</v>
      </c>
      <c r="H1137" s="20" t="e">
        <f>ROUND([3]!Table3235[[#This Row],[Mức giá theo Quyết định 46/2019/ QĐ-UBND]]*1.3,-2)</f>
        <v>#REF!</v>
      </c>
      <c r="I1137" s="20" t="e">
        <f>ROUND([3]!Table3235[[#This Row],[Giá đất ở điều chỉnh, bổ sung]]*0.7,0)</f>
        <v>#REF!</v>
      </c>
      <c r="J1137" s="12" t="e">
        <f>[3]!Table3235[[#This Row],[Giá đất ở điều chỉnh, bổ sung]]/[3]!Table3235[[#This Row],[Mức giá theo Quyết định 46/2019/ QĐ-UBND]]</f>
        <v>#REF!</v>
      </c>
      <c r="K1137" s="21"/>
      <c r="L1137" s="23" t="e">
        <f>[3]!Table3235[[#This Row],[Giá đất ở điều chỉnh, bổ sung]]/[3]!Table3235[[#This Row],[Mức giá theo Quyết định 46/2019/ QĐ-UBND]]</f>
        <v>#REF!</v>
      </c>
      <c r="M1137" s="24"/>
      <c r="N1137" s="314"/>
    </row>
    <row r="1138" spans="1:18" s="251" customFormat="1" ht="31" x14ac:dyDescent="0.35">
      <c r="A1138" s="16">
        <v>18</v>
      </c>
      <c r="B1138" s="16">
        <v>19</v>
      </c>
      <c r="C1138" s="17" t="s">
        <v>5429</v>
      </c>
      <c r="D1138" s="18">
        <v>3000</v>
      </c>
      <c r="E1138" s="11" t="e">
        <f>[3]!Table3235[[#This Row],[Mức giá theo Quyết định 46/2019/ QĐ-UBND]]*1.1</f>
        <v>#REF!</v>
      </c>
      <c r="F1138" s="11" t="e">
        <f>[3]!Table3235[[#This Row],[Mức giá theo Quyết định 46/2019/ QĐ-UBND]]*1.3</f>
        <v>#REF!</v>
      </c>
      <c r="G1138" s="19">
        <v>12000</v>
      </c>
      <c r="H1138" s="20" t="e">
        <f>ROUND([3]!Table3235[[#This Row],[Mức giá theo Quyết định 46/2019/ QĐ-UBND]]*1.3,-2)</f>
        <v>#REF!</v>
      </c>
      <c r="I1138" s="20" t="e">
        <f>ROUND([3]!Table3235[[#This Row],[Giá đất ở điều chỉnh, bổ sung]]*0.7,0)</f>
        <v>#REF!</v>
      </c>
      <c r="J1138" s="12" t="e">
        <f>[3]!Table3235[[#This Row],[Giá đất ở điều chỉnh, bổ sung]]/[3]!Table3235[[#This Row],[Mức giá theo Quyết định 46/2019/ QĐ-UBND]]</f>
        <v>#REF!</v>
      </c>
      <c r="K1138" s="21"/>
      <c r="L1138" s="23" t="e">
        <f>[3]!Table3235[[#This Row],[Giá đất ở điều chỉnh, bổ sung]]/[3]!Table3235[[#This Row],[Mức giá theo Quyết định 46/2019/ QĐ-UBND]]</f>
        <v>#REF!</v>
      </c>
      <c r="M1138" s="24" t="s">
        <v>5501</v>
      </c>
      <c r="N1138" s="314" t="s">
        <v>5449</v>
      </c>
    </row>
    <row r="1139" spans="1:18" s="315" customFormat="1" x14ac:dyDescent="0.35">
      <c r="A1139" s="16">
        <v>19</v>
      </c>
      <c r="B1139" s="16">
        <v>20</v>
      </c>
      <c r="C1139" s="17" t="s">
        <v>1497</v>
      </c>
      <c r="D1139" s="18">
        <v>3600</v>
      </c>
      <c r="E1139" s="11" t="e">
        <f>[3]!Table3235[[#This Row],[Mức giá theo Quyết định 46/2019/ QĐ-UBND]]*1.1</f>
        <v>#REF!</v>
      </c>
      <c r="F1139" s="11" t="e">
        <f>[3]!Table3235[[#This Row],[Mức giá theo Quyết định 46/2019/ QĐ-UBND]]*1.3</f>
        <v>#REF!</v>
      </c>
      <c r="G1139" s="19">
        <v>14400</v>
      </c>
      <c r="H1139" s="20" t="e">
        <f>ROUND([3]!Table3235[[#This Row],[Mức giá theo Quyết định 46/2019/ QĐ-UBND]]*1.3,-2)</f>
        <v>#REF!</v>
      </c>
      <c r="I1139" s="20" t="e">
        <f>ROUND([3]!Table3235[[#This Row],[Giá đất ở điều chỉnh, bổ sung]]*0.7,0)</f>
        <v>#REF!</v>
      </c>
      <c r="J1139" s="12" t="e">
        <f>[3]!Table3235[[#This Row],[Giá đất ở điều chỉnh, bổ sung]]/[3]!Table3235[[#This Row],[Mức giá theo Quyết định 46/2019/ QĐ-UBND]]</f>
        <v>#REF!</v>
      </c>
      <c r="K1139" s="21"/>
      <c r="L1139" s="23" t="e">
        <f>[3]!Table3235[[#This Row],[Giá đất ở điều chỉnh, bổ sung]]/[3]!Table3235[[#This Row],[Mức giá theo Quyết định 46/2019/ QĐ-UBND]]</f>
        <v>#REF!</v>
      </c>
      <c r="M1139" s="24"/>
      <c r="N1139" s="314"/>
    </row>
    <row r="1140" spans="1:18" s="251" customFormat="1" ht="30" x14ac:dyDescent="0.35">
      <c r="A1140" s="8" t="s">
        <v>1498</v>
      </c>
      <c r="B1140" s="8" t="s">
        <v>1498</v>
      </c>
      <c r="C1140" s="9" t="s">
        <v>1499</v>
      </c>
      <c r="D1140" s="10"/>
      <c r="E1140" s="11" t="e">
        <f>[3]!Table3235[[#This Row],[Mức giá theo Quyết định 46/2019/ QĐ-UBND]]*1.1</f>
        <v>#REF!</v>
      </c>
      <c r="F1140" s="11"/>
      <c r="G1140" s="19"/>
      <c r="H1140" s="20"/>
      <c r="I1140" s="20"/>
      <c r="J1140" s="12"/>
      <c r="K1140" s="21"/>
      <c r="L1140" s="23"/>
      <c r="M1140" s="26"/>
      <c r="N1140" s="316"/>
      <c r="R1140" s="315"/>
    </row>
    <row r="1141" spans="1:18" s="251" customFormat="1" x14ac:dyDescent="0.35">
      <c r="A1141" s="16">
        <v>1</v>
      </c>
      <c r="B1141" s="16">
        <v>1</v>
      </c>
      <c r="C1141" s="17" t="s">
        <v>1500</v>
      </c>
      <c r="D1141" s="18">
        <v>4200</v>
      </c>
      <c r="E1141" s="11" t="e">
        <f>[3]!Table3235[[#This Row],[Mức giá theo Quyết định 46/2019/ QĐ-UBND]]*1.1</f>
        <v>#REF!</v>
      </c>
      <c r="F1141" s="11" t="e">
        <f>[3]!Table3235[[#This Row],[Mức giá theo Quyết định 46/2019/ QĐ-UBND]]*1.3</f>
        <v>#REF!</v>
      </c>
      <c r="G1141" s="19">
        <v>21000</v>
      </c>
      <c r="H1141" s="20" t="e">
        <f>ROUND([3]!Table3235[[#This Row],[Mức giá theo Quyết định 46/2019/ QĐ-UBND]]*1.3,-2)</f>
        <v>#REF!</v>
      </c>
      <c r="I1141" s="20" t="e">
        <f>ROUND([3]!Table3235[[#This Row],[Giá đất ở điều chỉnh, bổ sung]]*0.7,0)</f>
        <v>#REF!</v>
      </c>
      <c r="J1141" s="12" t="e">
        <f>[3]!Table3235[[#This Row],[Giá đất ở điều chỉnh, bổ sung]]/[3]!Table3235[[#This Row],[Mức giá theo Quyết định 46/2019/ QĐ-UBND]]</f>
        <v>#REF!</v>
      </c>
      <c r="K1141" s="21"/>
      <c r="L1141" s="23" t="e">
        <f>[3]!Table3235[[#This Row],[Giá đất ở điều chỉnh, bổ sung]]/[3]!Table3235[[#This Row],[Mức giá theo Quyết định 46/2019/ QĐ-UBND]]</f>
        <v>#REF!</v>
      </c>
      <c r="M1141" s="24"/>
      <c r="N1141" s="314"/>
      <c r="R1141" s="315"/>
    </row>
    <row r="1142" spans="1:18" s="251" customFormat="1" x14ac:dyDescent="0.35">
      <c r="A1142" s="16">
        <v>2</v>
      </c>
      <c r="B1142" s="16">
        <v>2</v>
      </c>
      <c r="C1142" s="17" t="s">
        <v>1501</v>
      </c>
      <c r="D1142" s="18">
        <v>3000</v>
      </c>
      <c r="E1142" s="11" t="e">
        <f>[3]!Table3235[[#This Row],[Mức giá theo Quyết định 46/2019/ QĐ-UBND]]*1.1</f>
        <v>#REF!</v>
      </c>
      <c r="F1142" s="11" t="e">
        <f>[3]!Table3235[[#This Row],[Mức giá theo Quyết định 46/2019/ QĐ-UBND]]*1.3</f>
        <v>#REF!</v>
      </c>
      <c r="G1142" s="19">
        <v>15000</v>
      </c>
      <c r="H1142" s="20" t="e">
        <f>ROUND([3]!Table3235[[#This Row],[Mức giá theo Quyết định 46/2019/ QĐ-UBND]]*1.3,-2)</f>
        <v>#REF!</v>
      </c>
      <c r="I1142" s="20" t="e">
        <f>ROUND([3]!Table3235[[#This Row],[Giá đất ở điều chỉnh, bổ sung]]*0.7,0)</f>
        <v>#REF!</v>
      </c>
      <c r="J1142" s="12" t="e">
        <f>[3]!Table3235[[#This Row],[Giá đất ở điều chỉnh, bổ sung]]/[3]!Table3235[[#This Row],[Mức giá theo Quyết định 46/2019/ QĐ-UBND]]</f>
        <v>#REF!</v>
      </c>
      <c r="K1142" s="21"/>
      <c r="L1142" s="23" t="e">
        <f>[3]!Table3235[[#This Row],[Giá đất ở điều chỉnh, bổ sung]]/[3]!Table3235[[#This Row],[Mức giá theo Quyết định 46/2019/ QĐ-UBND]]</f>
        <v>#REF!</v>
      </c>
      <c r="M1142" s="24"/>
      <c r="N1142" s="314"/>
      <c r="R1142" s="315"/>
    </row>
    <row r="1143" spans="1:18" s="251" customFormat="1" x14ac:dyDescent="0.35">
      <c r="A1143" s="16"/>
      <c r="B1143" s="16"/>
      <c r="C1143" s="9" t="s">
        <v>16</v>
      </c>
      <c r="D1143" s="10"/>
      <c r="E1143" s="11" t="e">
        <f>[3]!Table3235[[#This Row],[Mức giá theo Quyết định 46/2019/ QĐ-UBND]]*1.1</f>
        <v>#REF!</v>
      </c>
      <c r="F1143" s="11"/>
      <c r="G1143" s="19"/>
      <c r="H1143" s="20"/>
      <c r="I1143" s="20"/>
      <c r="J1143" s="12"/>
      <c r="K1143" s="21"/>
      <c r="L1143" s="23"/>
      <c r="M1143" s="24"/>
      <c r="N1143" s="314"/>
      <c r="R1143" s="315"/>
    </row>
    <row r="1144" spans="1:18" s="315" customFormat="1" ht="31" x14ac:dyDescent="0.35">
      <c r="A1144" s="16">
        <v>1</v>
      </c>
      <c r="B1144" s="16">
        <v>1</v>
      </c>
      <c r="C1144" s="17" t="s">
        <v>1502</v>
      </c>
      <c r="D1144" s="18">
        <v>3000</v>
      </c>
      <c r="E1144" s="11" t="e">
        <f>[3]!Table3235[[#This Row],[Mức giá theo Quyết định 46/2019/ QĐ-UBND]]*1.1</f>
        <v>#REF!</v>
      </c>
      <c r="F1144" s="11" t="e">
        <f>[3]!Table3235[[#This Row],[Mức giá theo Quyết định 46/2019/ QĐ-UBND]]*1.3</f>
        <v>#REF!</v>
      </c>
      <c r="G1144" s="19">
        <v>15000</v>
      </c>
      <c r="H1144" s="20" t="e">
        <f>ROUND([3]!Table3235[[#This Row],[Mức giá theo Quyết định 46/2019/ QĐ-UBND]]*1.3,-2)</f>
        <v>#REF!</v>
      </c>
      <c r="I1144" s="20" t="e">
        <f>ROUND([3]!Table3235[[#This Row],[Giá đất ở điều chỉnh, bổ sung]]*0.7,0)</f>
        <v>#REF!</v>
      </c>
      <c r="J1144" s="12" t="e">
        <f>[3]!Table3235[[#This Row],[Giá đất ở điều chỉnh, bổ sung]]/[3]!Table3235[[#This Row],[Mức giá theo Quyết định 46/2019/ QĐ-UBND]]</f>
        <v>#REF!</v>
      </c>
      <c r="K1144" s="21"/>
      <c r="L1144" s="23" t="e">
        <f>[3]!Table3235[[#This Row],[Giá đất ở điều chỉnh, bổ sung]]/[3]!Table3235[[#This Row],[Mức giá theo Quyết định 46/2019/ QĐ-UBND]]</f>
        <v>#REF!</v>
      </c>
      <c r="M1144" s="24"/>
      <c r="N1144" s="314"/>
    </row>
    <row r="1145" spans="1:18" s="251" customFormat="1" ht="30" x14ac:dyDescent="0.35">
      <c r="A1145" s="8" t="s">
        <v>1503</v>
      </c>
      <c r="B1145" s="8" t="s">
        <v>1503</v>
      </c>
      <c r="C1145" s="9" t="s">
        <v>1504</v>
      </c>
      <c r="D1145" s="10"/>
      <c r="E1145" s="11" t="e">
        <f>[3]!Table3235[[#This Row],[Mức giá theo Quyết định 46/2019/ QĐ-UBND]]*1.1</f>
        <v>#REF!</v>
      </c>
      <c r="F1145" s="11"/>
      <c r="G1145" s="30"/>
      <c r="H1145" s="20"/>
      <c r="I1145" s="20"/>
      <c r="J1145" s="12"/>
      <c r="K1145" s="21"/>
      <c r="L1145" s="23"/>
      <c r="M1145" s="26"/>
      <c r="N1145" s="316"/>
      <c r="R1145" s="315"/>
    </row>
    <row r="1146" spans="1:18" s="251" customFormat="1" ht="46.5" x14ac:dyDescent="0.35">
      <c r="A1146" s="16">
        <v>1</v>
      </c>
      <c r="B1146" s="16">
        <v>1</v>
      </c>
      <c r="C1146" s="17" t="s">
        <v>1505</v>
      </c>
      <c r="D1146" s="18">
        <v>6000</v>
      </c>
      <c r="E1146" s="11" t="e">
        <f>[3]!Table3235[[#This Row],[Mức giá theo Quyết định 46/2019/ QĐ-UBND]]*1.1</f>
        <v>#REF!</v>
      </c>
      <c r="F1146" s="11" t="e">
        <f>[3]!Table3235[[#This Row],[Mức giá theo Quyết định 46/2019/ QĐ-UBND]]*1.3</f>
        <v>#REF!</v>
      </c>
      <c r="G1146" s="30"/>
      <c r="H1146" s="20" t="e">
        <f>ROUND([3]!Table3235[[#This Row],[Mức giá theo Quyết định 46/2019/ QĐ-UBND]]*1.3,-2)</f>
        <v>#REF!</v>
      </c>
      <c r="I1146" s="20" t="e">
        <f>ROUND([3]!Table3235[[#This Row],[Giá đất ở điều chỉnh, bổ sung]]*0.7,0)</f>
        <v>#REF!</v>
      </c>
      <c r="J1146" s="12" t="e">
        <f>[3]!Table3235[[#This Row],[Giá đất ở điều chỉnh, bổ sung]]/[3]!Table3235[[#This Row],[Mức giá theo Quyết định 46/2019/ QĐ-UBND]]</f>
        <v>#REF!</v>
      </c>
      <c r="K1146" s="21"/>
      <c r="L1146" s="23" t="e">
        <f>[3]!Table3235[[#This Row],[Giá đất ở điều chỉnh, bổ sung]]/[3]!Table3235[[#This Row],[Mức giá theo Quyết định 46/2019/ QĐ-UBND]]</f>
        <v>#REF!</v>
      </c>
      <c r="M1146" s="24" t="s">
        <v>5499</v>
      </c>
      <c r="N1146" s="314" t="s">
        <v>1506</v>
      </c>
      <c r="R1146" s="315"/>
    </row>
    <row r="1147" spans="1:18" s="251" customFormat="1" ht="42" x14ac:dyDescent="0.35">
      <c r="A1147" s="16">
        <v>2</v>
      </c>
      <c r="B1147" s="16">
        <v>2</v>
      </c>
      <c r="C1147" s="17" t="s">
        <v>5431</v>
      </c>
      <c r="D1147" s="18">
        <v>5500</v>
      </c>
      <c r="E1147" s="11" t="e">
        <f>[3]!Table3235[[#This Row],[Mức giá theo Quyết định 46/2019/ QĐ-UBND]]*1.1</f>
        <v>#REF!</v>
      </c>
      <c r="F1147" s="11" t="e">
        <f>[3]!Table3235[[#This Row],[Mức giá theo Quyết định 46/2019/ QĐ-UBND]]*1.3</f>
        <v>#REF!</v>
      </c>
      <c r="G1147" s="30"/>
      <c r="H1147" s="20" t="e">
        <f>ROUND([3]!Table3235[[#This Row],[Mức giá theo Quyết định 46/2019/ QĐ-UBND]]*1.3,-2)</f>
        <v>#REF!</v>
      </c>
      <c r="I1147" s="20" t="e">
        <f>ROUND([3]!Table3235[[#This Row],[Giá đất ở điều chỉnh, bổ sung]]*0.7,0)</f>
        <v>#REF!</v>
      </c>
      <c r="J1147" s="12" t="e">
        <f>[3]!Table3235[[#This Row],[Giá đất ở điều chỉnh, bổ sung]]/[3]!Table3235[[#This Row],[Mức giá theo Quyết định 46/2019/ QĐ-UBND]]</f>
        <v>#REF!</v>
      </c>
      <c r="K1147" s="21"/>
      <c r="L1147" s="23" t="e">
        <f>[3]!Table3235[[#This Row],[Giá đất ở điều chỉnh, bổ sung]]/[3]!Table3235[[#This Row],[Mức giá theo Quyết định 46/2019/ QĐ-UBND]]</f>
        <v>#REF!</v>
      </c>
      <c r="M1147" s="24" t="s">
        <v>5500</v>
      </c>
      <c r="N1147" s="314" t="s">
        <v>1506</v>
      </c>
      <c r="R1147" s="315"/>
    </row>
    <row r="1148" spans="1:18" s="251" customFormat="1" ht="31" x14ac:dyDescent="0.35">
      <c r="A1148" s="16">
        <v>3</v>
      </c>
      <c r="B1148" s="16">
        <v>3</v>
      </c>
      <c r="C1148" s="17" t="s">
        <v>1507</v>
      </c>
      <c r="D1148" s="18">
        <v>6000</v>
      </c>
      <c r="E1148" s="11" t="e">
        <f>[3]!Table3235[[#This Row],[Mức giá theo Quyết định 46/2019/ QĐ-UBND]]*1.1</f>
        <v>#REF!</v>
      </c>
      <c r="F1148" s="11" t="e">
        <f>[3]!Table3235[[#This Row],[Mức giá theo Quyết định 46/2019/ QĐ-UBND]]*1.3</f>
        <v>#REF!</v>
      </c>
      <c r="G1148" s="30"/>
      <c r="H1148" s="20" t="e">
        <f>ROUND([3]!Table3235[[#This Row],[Mức giá theo Quyết định 46/2019/ QĐ-UBND]]*1.3,-2)</f>
        <v>#REF!</v>
      </c>
      <c r="I1148" s="20" t="e">
        <f>ROUND([3]!Table3235[[#This Row],[Giá đất ở điều chỉnh, bổ sung]]*0.7,0)</f>
        <v>#REF!</v>
      </c>
      <c r="J1148" s="12" t="e">
        <f>[3]!Table3235[[#This Row],[Giá đất ở điều chỉnh, bổ sung]]/[3]!Table3235[[#This Row],[Mức giá theo Quyết định 46/2019/ QĐ-UBND]]</f>
        <v>#REF!</v>
      </c>
      <c r="K1148" s="21"/>
      <c r="L1148" s="23" t="e">
        <f>[3]!Table3235[[#This Row],[Giá đất ở điều chỉnh, bổ sung]]/[3]!Table3235[[#This Row],[Mức giá theo Quyết định 46/2019/ QĐ-UBND]]</f>
        <v>#REF!</v>
      </c>
      <c r="M1148" s="24"/>
      <c r="N1148" s="314"/>
      <c r="R1148" s="315"/>
    </row>
    <row r="1149" spans="1:18" s="251" customFormat="1" x14ac:dyDescent="0.35">
      <c r="A1149" s="16">
        <v>4</v>
      </c>
      <c r="B1149" s="16">
        <v>4</v>
      </c>
      <c r="C1149" s="17" t="s">
        <v>1508</v>
      </c>
      <c r="D1149" s="18">
        <v>8400</v>
      </c>
      <c r="E1149" s="11" t="e">
        <f>[3]!Table3235[[#This Row],[Mức giá theo Quyết định 46/2019/ QĐ-UBND]]*1.1</f>
        <v>#REF!</v>
      </c>
      <c r="F1149" s="11" t="e">
        <f>[3]!Table3235[[#This Row],[Mức giá theo Quyết định 46/2019/ QĐ-UBND]]*1.3</f>
        <v>#REF!</v>
      </c>
      <c r="G1149" s="30"/>
      <c r="H1149" s="20" t="e">
        <f>ROUND([3]!Table3235[[#This Row],[Mức giá theo Quyết định 46/2019/ QĐ-UBND]]*1.3,-2)</f>
        <v>#REF!</v>
      </c>
      <c r="I1149" s="20" t="e">
        <f>ROUND([3]!Table3235[[#This Row],[Giá đất ở điều chỉnh, bổ sung]]*0.7,0)</f>
        <v>#REF!</v>
      </c>
      <c r="J1149" s="12" t="e">
        <f>[3]!Table3235[[#This Row],[Giá đất ở điều chỉnh, bổ sung]]/[3]!Table3235[[#This Row],[Mức giá theo Quyết định 46/2019/ QĐ-UBND]]</f>
        <v>#REF!</v>
      </c>
      <c r="K1149" s="21"/>
      <c r="L1149" s="23" t="e">
        <f>[3]!Table3235[[#This Row],[Giá đất ở điều chỉnh, bổ sung]]/[3]!Table3235[[#This Row],[Mức giá theo Quyết định 46/2019/ QĐ-UBND]]</f>
        <v>#REF!</v>
      </c>
      <c r="M1149" s="24"/>
      <c r="N1149" s="314"/>
      <c r="R1149" s="315"/>
    </row>
    <row r="1150" spans="1:18" s="251" customFormat="1" ht="31" x14ac:dyDescent="0.35">
      <c r="A1150" s="16">
        <v>5</v>
      </c>
      <c r="B1150" s="16">
        <v>5</v>
      </c>
      <c r="C1150" s="17" t="s">
        <v>1509</v>
      </c>
      <c r="D1150" s="18">
        <v>6000</v>
      </c>
      <c r="E1150" s="11" t="e">
        <f>[3]!Table3235[[#This Row],[Mức giá theo Quyết định 46/2019/ QĐ-UBND]]*1.1</f>
        <v>#REF!</v>
      </c>
      <c r="F1150" s="11" t="e">
        <f>[3]!Table3235[[#This Row],[Mức giá theo Quyết định 46/2019/ QĐ-UBND]]*1.3</f>
        <v>#REF!</v>
      </c>
      <c r="G1150" s="30"/>
      <c r="H1150" s="20" t="e">
        <f>ROUND([3]!Table3235[[#This Row],[Mức giá theo Quyết định 46/2019/ QĐ-UBND]]*1.3,-2)</f>
        <v>#REF!</v>
      </c>
      <c r="I1150" s="20" t="e">
        <f>ROUND([3]!Table3235[[#This Row],[Giá đất ở điều chỉnh, bổ sung]]*0.7,0)</f>
        <v>#REF!</v>
      </c>
      <c r="J1150" s="12" t="e">
        <f>[3]!Table3235[[#This Row],[Giá đất ở điều chỉnh, bổ sung]]/[3]!Table3235[[#This Row],[Mức giá theo Quyết định 46/2019/ QĐ-UBND]]</f>
        <v>#REF!</v>
      </c>
      <c r="K1150" s="21"/>
      <c r="L1150" s="23" t="e">
        <f>[3]!Table3235[[#This Row],[Giá đất ở điều chỉnh, bổ sung]]/[3]!Table3235[[#This Row],[Mức giá theo Quyết định 46/2019/ QĐ-UBND]]</f>
        <v>#REF!</v>
      </c>
      <c r="M1150" s="24"/>
      <c r="N1150" s="314"/>
      <c r="R1150" s="315"/>
    </row>
    <row r="1151" spans="1:18" s="251" customFormat="1" ht="56" x14ac:dyDescent="0.35">
      <c r="A1151" s="16">
        <v>6</v>
      </c>
      <c r="B1151" s="16">
        <v>6</v>
      </c>
      <c r="C1151" s="17" t="s">
        <v>1510</v>
      </c>
      <c r="D1151" s="18">
        <v>5000</v>
      </c>
      <c r="E1151" s="11" t="e">
        <f>[3]!Table3235[[#This Row],[Mức giá theo Quyết định 46/2019/ QĐ-UBND]]*1.1</f>
        <v>#REF!</v>
      </c>
      <c r="F1151" s="11" t="e">
        <f>[3]!Table3235[[#This Row],[Mức giá theo Quyết định 46/2019/ QĐ-UBND]]*1.3</f>
        <v>#REF!</v>
      </c>
      <c r="G1151" s="30"/>
      <c r="H1151" s="20" t="e">
        <f>ROUND([3]!Table3235[[#This Row],[Mức giá theo Quyết định 46/2019/ QĐ-UBND]]*1.3,-2)</f>
        <v>#REF!</v>
      </c>
      <c r="I1151" s="20" t="e">
        <f>ROUND([3]!Table3235[[#This Row],[Giá đất ở điều chỉnh, bổ sung]]*0.7,0)</f>
        <v>#REF!</v>
      </c>
      <c r="J1151" s="12" t="e">
        <f>[3]!Table3235[[#This Row],[Giá đất ở điều chỉnh, bổ sung]]/[3]!Table3235[[#This Row],[Mức giá theo Quyết định 46/2019/ QĐ-UBND]]</f>
        <v>#REF!</v>
      </c>
      <c r="K1151" s="21"/>
      <c r="L1151" s="23" t="e">
        <f>[3]!Table3235[[#This Row],[Giá đất ở điều chỉnh, bổ sung]]/[3]!Table3235[[#This Row],[Mức giá theo Quyết định 46/2019/ QĐ-UBND]]</f>
        <v>#REF!</v>
      </c>
      <c r="M1151" s="24" t="s">
        <v>1511</v>
      </c>
      <c r="N1151" s="314" t="s">
        <v>1511</v>
      </c>
      <c r="R1151" s="315"/>
    </row>
    <row r="1152" spans="1:18" s="251" customFormat="1" x14ac:dyDescent="0.35">
      <c r="A1152" s="16"/>
      <c r="B1152" s="16"/>
      <c r="C1152" s="9" t="s">
        <v>16</v>
      </c>
      <c r="D1152" s="10"/>
      <c r="E1152" s="11" t="e">
        <f>[3]!Table3235[[#This Row],[Mức giá theo Quyết định 46/2019/ QĐ-UBND]]*1.1</f>
        <v>#REF!</v>
      </c>
      <c r="F1152" s="11"/>
      <c r="G1152" s="30"/>
      <c r="H1152" s="20"/>
      <c r="I1152" s="20"/>
      <c r="J1152" s="12"/>
      <c r="K1152" s="21"/>
      <c r="L1152" s="23"/>
      <c r="M1152" s="24"/>
      <c r="N1152" s="314"/>
      <c r="R1152" s="315"/>
    </row>
    <row r="1153" spans="1:18" s="251" customFormat="1" x14ac:dyDescent="0.35">
      <c r="A1153" s="16">
        <v>1</v>
      </c>
      <c r="B1153" s="16">
        <v>1</v>
      </c>
      <c r="C1153" s="17" t="s">
        <v>1512</v>
      </c>
      <c r="D1153" s="18">
        <v>4200</v>
      </c>
      <c r="E1153" s="11" t="e">
        <f>[3]!Table3235[[#This Row],[Mức giá theo Quyết định 46/2019/ QĐ-UBND]]*1.1</f>
        <v>#REF!</v>
      </c>
      <c r="F1153" s="11" t="e">
        <f>[3]!Table3235[[#This Row],[Mức giá theo Quyết định 46/2019/ QĐ-UBND]]*1.3</f>
        <v>#REF!</v>
      </c>
      <c r="G1153" s="19">
        <v>12600</v>
      </c>
      <c r="H1153" s="20" t="e">
        <f>ROUND([3]!Table3235[[#This Row],[Mức giá theo Quyết định 46/2019/ QĐ-UBND]]*1.3,-2)</f>
        <v>#REF!</v>
      </c>
      <c r="I1153" s="20" t="e">
        <f>ROUND([3]!Table3235[[#This Row],[Giá đất ở điều chỉnh, bổ sung]]*0.7,0)</f>
        <v>#REF!</v>
      </c>
      <c r="J1153" s="12" t="e">
        <f>[3]!Table3235[[#This Row],[Giá đất ở điều chỉnh, bổ sung]]/[3]!Table3235[[#This Row],[Mức giá theo Quyết định 46/2019/ QĐ-UBND]]</f>
        <v>#REF!</v>
      </c>
      <c r="K1153" s="21"/>
      <c r="L1153" s="23" t="e">
        <f>[3]!Table3235[[#This Row],[Giá đất ở điều chỉnh, bổ sung]]/[3]!Table3235[[#This Row],[Mức giá theo Quyết định 46/2019/ QĐ-UBND]]</f>
        <v>#REF!</v>
      </c>
      <c r="M1153" s="24"/>
      <c r="N1153" s="314"/>
      <c r="R1153" s="315"/>
    </row>
    <row r="1154" spans="1:18" s="251" customFormat="1" ht="42" x14ac:dyDescent="0.35">
      <c r="A1154" s="16">
        <v>2</v>
      </c>
      <c r="B1154" s="16">
        <v>2</v>
      </c>
      <c r="C1154" s="17" t="s">
        <v>1513</v>
      </c>
      <c r="D1154" s="18">
        <v>2500</v>
      </c>
      <c r="E1154" s="11" t="e">
        <f>[3]!Table3235[[#This Row],[Mức giá theo Quyết định 46/2019/ QĐ-UBND]]*1.1</f>
        <v>#REF!</v>
      </c>
      <c r="F1154" s="11" t="e">
        <f>[3]!Table3235[[#This Row],[Mức giá theo Quyết định 46/2019/ QĐ-UBND]]*1.3</f>
        <v>#REF!</v>
      </c>
      <c r="G1154" s="19">
        <v>7500</v>
      </c>
      <c r="H1154" s="20" t="e">
        <f>ROUND([3]!Table3235[[#This Row],[Mức giá theo Quyết định 46/2019/ QĐ-UBND]]*1.3,-2)</f>
        <v>#REF!</v>
      </c>
      <c r="I1154" s="20" t="e">
        <f>ROUND([3]!Table3235[[#This Row],[Giá đất ở điều chỉnh, bổ sung]]*0.7,0)</f>
        <v>#REF!</v>
      </c>
      <c r="J1154" s="12" t="e">
        <f>[3]!Table3235[[#This Row],[Giá đất ở điều chỉnh, bổ sung]]/[3]!Table3235[[#This Row],[Mức giá theo Quyết định 46/2019/ QĐ-UBND]]</f>
        <v>#REF!</v>
      </c>
      <c r="K1154" s="21"/>
      <c r="L1154" s="23" t="e">
        <f>[3]!Table3235[[#This Row],[Giá đất ở điều chỉnh, bổ sung]]/[3]!Table3235[[#This Row],[Mức giá theo Quyết định 46/2019/ QĐ-UBND]]</f>
        <v>#REF!</v>
      </c>
      <c r="M1154" s="24" t="s">
        <v>5499</v>
      </c>
      <c r="N1154" s="314" t="s">
        <v>1506</v>
      </c>
      <c r="R1154" s="315"/>
    </row>
    <row r="1155" spans="1:18" s="251" customFormat="1" ht="28" x14ac:dyDescent="0.35">
      <c r="A1155" s="16">
        <v>3</v>
      </c>
      <c r="B1155" s="16">
        <v>3</v>
      </c>
      <c r="C1155" s="17" t="s">
        <v>1514</v>
      </c>
      <c r="D1155" s="18">
        <v>3000</v>
      </c>
      <c r="E1155" s="11" t="e">
        <f>[3]!Table3235[[#This Row],[Mức giá theo Quyết định 46/2019/ QĐ-UBND]]*1.1</f>
        <v>#REF!</v>
      </c>
      <c r="F1155" s="11" t="e">
        <f>[3]!Table3235[[#This Row],[Mức giá theo Quyết định 46/2019/ QĐ-UBND]]*1.3</f>
        <v>#REF!</v>
      </c>
      <c r="G1155" s="19">
        <v>9000</v>
      </c>
      <c r="H1155" s="20" t="e">
        <f>ROUND([3]!Table3235[[#This Row],[Mức giá theo Quyết định 46/2019/ QĐ-UBND]]*1.3,-2)</f>
        <v>#REF!</v>
      </c>
      <c r="I1155" s="20" t="e">
        <f>ROUND([3]!Table3235[[#This Row],[Giá đất ở điều chỉnh, bổ sung]]*0.7,0)</f>
        <v>#REF!</v>
      </c>
      <c r="J1155" s="12" t="e">
        <f>[3]!Table3235[[#This Row],[Giá đất ở điều chỉnh, bổ sung]]/[3]!Table3235[[#This Row],[Mức giá theo Quyết định 46/2019/ QĐ-UBND]]</f>
        <v>#REF!</v>
      </c>
      <c r="K1155" s="21"/>
      <c r="L1155" s="23" t="e">
        <f>[3]!Table3235[[#This Row],[Giá đất ở điều chỉnh, bổ sung]]/[3]!Table3235[[#This Row],[Mức giá theo Quyết định 46/2019/ QĐ-UBND]]</f>
        <v>#REF!</v>
      </c>
      <c r="M1155" s="24" t="s">
        <v>5369</v>
      </c>
      <c r="N1155" s="314" t="s">
        <v>1515</v>
      </c>
      <c r="R1155" s="315"/>
    </row>
    <row r="1156" spans="1:18" s="251" customFormat="1" ht="31" x14ac:dyDescent="0.35">
      <c r="A1156" s="16">
        <v>4</v>
      </c>
      <c r="B1156" s="16">
        <v>4</v>
      </c>
      <c r="C1156" s="17" t="s">
        <v>1516</v>
      </c>
      <c r="D1156" s="18">
        <v>1999.9999999999998</v>
      </c>
      <c r="E1156" s="11" t="e">
        <f>[3]!Table3235[[#This Row],[Mức giá theo Quyết định 46/2019/ QĐ-UBND]]*1.1</f>
        <v>#REF!</v>
      </c>
      <c r="F1156" s="11" t="e">
        <f>[3]!Table3235[[#This Row],[Mức giá theo Quyết định 46/2019/ QĐ-UBND]]*1.3</f>
        <v>#REF!</v>
      </c>
      <c r="G1156" s="19">
        <v>6000</v>
      </c>
      <c r="H1156" s="20" t="e">
        <f>ROUND([3]!Table3235[[#This Row],[Mức giá theo Quyết định 46/2019/ QĐ-UBND]]*1.3,-2)</f>
        <v>#REF!</v>
      </c>
      <c r="I1156" s="20" t="e">
        <f>ROUND([3]!Table3235[[#This Row],[Giá đất ở điều chỉnh, bổ sung]]*0.7,0)</f>
        <v>#REF!</v>
      </c>
      <c r="J1156" s="12" t="e">
        <f>[3]!Table3235[[#This Row],[Giá đất ở điều chỉnh, bổ sung]]/[3]!Table3235[[#This Row],[Mức giá theo Quyết định 46/2019/ QĐ-UBND]]</f>
        <v>#REF!</v>
      </c>
      <c r="K1156" s="21"/>
      <c r="L1156" s="23" t="e">
        <f>[3]!Table3235[[#This Row],[Giá đất ở điều chỉnh, bổ sung]]/[3]!Table3235[[#This Row],[Mức giá theo Quyết định 46/2019/ QĐ-UBND]]</f>
        <v>#REF!</v>
      </c>
      <c r="M1156" s="24" t="s">
        <v>5370</v>
      </c>
      <c r="N1156" s="314" t="s">
        <v>1515</v>
      </c>
      <c r="R1156" s="315"/>
    </row>
    <row r="1157" spans="1:18" s="251" customFormat="1" ht="31" x14ac:dyDescent="0.35">
      <c r="A1157" s="16">
        <v>5</v>
      </c>
      <c r="B1157" s="16">
        <v>5</v>
      </c>
      <c r="C1157" s="17" t="s">
        <v>1517</v>
      </c>
      <c r="D1157" s="18">
        <v>2300</v>
      </c>
      <c r="E1157" s="11" t="e">
        <f>[3]!Table3235[[#This Row],[Mức giá theo Quyết định 46/2019/ QĐ-UBND]]*1.1</f>
        <v>#REF!</v>
      </c>
      <c r="F1157" s="11" t="e">
        <f>[3]!Table3235[[#This Row],[Mức giá theo Quyết định 46/2019/ QĐ-UBND]]*1.3</f>
        <v>#REF!</v>
      </c>
      <c r="G1157" s="19">
        <v>6900</v>
      </c>
      <c r="H1157" s="20" t="e">
        <f>ROUND([3]!Table3235[[#This Row],[Mức giá theo Quyết định 46/2019/ QĐ-UBND]]*1.3,-2)</f>
        <v>#REF!</v>
      </c>
      <c r="I1157" s="20" t="e">
        <f>ROUND([3]!Table3235[[#This Row],[Giá đất ở điều chỉnh, bổ sung]]*0.7,0)</f>
        <v>#REF!</v>
      </c>
      <c r="J1157" s="12" t="e">
        <f>[3]!Table3235[[#This Row],[Giá đất ở điều chỉnh, bổ sung]]/[3]!Table3235[[#This Row],[Mức giá theo Quyết định 46/2019/ QĐ-UBND]]</f>
        <v>#REF!</v>
      </c>
      <c r="K1157" s="21"/>
      <c r="L1157" s="23" t="e">
        <f>[3]!Table3235[[#This Row],[Giá đất ở điều chỉnh, bổ sung]]/[3]!Table3235[[#This Row],[Mức giá theo Quyết định 46/2019/ QĐ-UBND]]</f>
        <v>#REF!</v>
      </c>
      <c r="M1157" s="24"/>
      <c r="N1157" s="314"/>
      <c r="R1157" s="315"/>
    </row>
    <row r="1158" spans="1:18" s="251" customFormat="1" x14ac:dyDescent="0.35">
      <c r="A1158" s="16">
        <v>6</v>
      </c>
      <c r="B1158" s="16">
        <v>6</v>
      </c>
      <c r="C1158" s="17" t="s">
        <v>1518</v>
      </c>
      <c r="D1158" s="18"/>
      <c r="E1158" s="11" t="e">
        <f>[3]!Table3235[[#This Row],[Mức giá theo Quyết định 46/2019/ QĐ-UBND]]*1.1</f>
        <v>#REF!</v>
      </c>
      <c r="F1158" s="11"/>
      <c r="G1158" s="19"/>
      <c r="H1158" s="20"/>
      <c r="I1158" s="20"/>
      <c r="J1158" s="12"/>
      <c r="K1158" s="21"/>
      <c r="L1158" s="23"/>
      <c r="M1158" s="24"/>
      <c r="N1158" s="314"/>
      <c r="R1158" s="315"/>
    </row>
    <row r="1159" spans="1:18" s="251" customFormat="1" x14ac:dyDescent="0.35">
      <c r="A1159" s="16" t="s">
        <v>327</v>
      </c>
      <c r="B1159" s="16" t="s">
        <v>327</v>
      </c>
      <c r="C1159" s="17" t="s">
        <v>999</v>
      </c>
      <c r="D1159" s="18">
        <v>3600</v>
      </c>
      <c r="E1159" s="11" t="e">
        <f>[3]!Table3235[[#This Row],[Mức giá theo Quyết định 46/2019/ QĐ-UBND]]*1.1</f>
        <v>#REF!</v>
      </c>
      <c r="F1159" s="11" t="e">
        <f>[3]!Table3235[[#This Row],[Mức giá theo Quyết định 46/2019/ QĐ-UBND]]*1.3</f>
        <v>#REF!</v>
      </c>
      <c r="G1159" s="19">
        <v>10800</v>
      </c>
      <c r="H1159" s="20" t="e">
        <f>ROUND([3]!Table3235[[#This Row],[Mức giá theo Quyết định 46/2019/ QĐ-UBND]]*1.3,-2)</f>
        <v>#REF!</v>
      </c>
      <c r="I1159" s="20" t="e">
        <f>ROUND([3]!Table3235[[#This Row],[Giá đất ở điều chỉnh, bổ sung]]*0.7,0)</f>
        <v>#REF!</v>
      </c>
      <c r="J1159" s="12" t="e">
        <f>[3]!Table3235[[#This Row],[Giá đất ở điều chỉnh, bổ sung]]/[3]!Table3235[[#This Row],[Mức giá theo Quyết định 46/2019/ QĐ-UBND]]</f>
        <v>#REF!</v>
      </c>
      <c r="K1159" s="21"/>
      <c r="L1159" s="23" t="e">
        <f>[3]!Table3235[[#This Row],[Giá đất ở điều chỉnh, bổ sung]]/[3]!Table3235[[#This Row],[Mức giá theo Quyết định 46/2019/ QĐ-UBND]]</f>
        <v>#REF!</v>
      </c>
      <c r="M1159" s="24"/>
      <c r="N1159" s="314"/>
      <c r="R1159" s="315"/>
    </row>
    <row r="1160" spans="1:18" s="251" customFormat="1" x14ac:dyDescent="0.35">
      <c r="A1160" s="16" t="s">
        <v>329</v>
      </c>
      <c r="B1160" s="16" t="s">
        <v>329</v>
      </c>
      <c r="C1160" s="17" t="s">
        <v>1519</v>
      </c>
      <c r="D1160" s="18">
        <v>3000</v>
      </c>
      <c r="E1160" s="11" t="e">
        <f>[3]!Table3235[[#This Row],[Mức giá theo Quyết định 46/2019/ QĐ-UBND]]*1.1</f>
        <v>#REF!</v>
      </c>
      <c r="F1160" s="11" t="e">
        <f>[3]!Table3235[[#This Row],[Mức giá theo Quyết định 46/2019/ QĐ-UBND]]*1.3</f>
        <v>#REF!</v>
      </c>
      <c r="G1160" s="19">
        <v>9000</v>
      </c>
      <c r="H1160" s="20" t="e">
        <f>ROUND([3]!Table3235[[#This Row],[Mức giá theo Quyết định 46/2019/ QĐ-UBND]]*1.3,-2)</f>
        <v>#REF!</v>
      </c>
      <c r="I1160" s="20" t="e">
        <f>ROUND([3]!Table3235[[#This Row],[Giá đất ở điều chỉnh, bổ sung]]*0.7,0)</f>
        <v>#REF!</v>
      </c>
      <c r="J1160" s="12" t="e">
        <f>[3]!Table3235[[#This Row],[Giá đất ở điều chỉnh, bổ sung]]/[3]!Table3235[[#This Row],[Mức giá theo Quyết định 46/2019/ QĐ-UBND]]</f>
        <v>#REF!</v>
      </c>
      <c r="K1160" s="21"/>
      <c r="L1160" s="23" t="e">
        <f>[3]!Table3235[[#This Row],[Giá đất ở điều chỉnh, bổ sung]]/[3]!Table3235[[#This Row],[Mức giá theo Quyết định 46/2019/ QĐ-UBND]]</f>
        <v>#REF!</v>
      </c>
      <c r="M1160" s="24"/>
      <c r="N1160" s="314"/>
      <c r="R1160" s="315"/>
    </row>
    <row r="1161" spans="1:18" s="251" customFormat="1" x14ac:dyDescent="0.35">
      <c r="A1161" s="16" t="s">
        <v>653</v>
      </c>
      <c r="B1161" s="16" t="s">
        <v>653</v>
      </c>
      <c r="C1161" s="17" t="s">
        <v>1520</v>
      </c>
      <c r="D1161" s="18">
        <v>2500</v>
      </c>
      <c r="E1161" s="11" t="e">
        <f>[3]!Table3235[[#This Row],[Mức giá theo Quyết định 46/2019/ QĐ-UBND]]*1.1</f>
        <v>#REF!</v>
      </c>
      <c r="F1161" s="11" t="e">
        <f>[3]!Table3235[[#This Row],[Mức giá theo Quyết định 46/2019/ QĐ-UBND]]*1.3</f>
        <v>#REF!</v>
      </c>
      <c r="G1161" s="19">
        <v>7500</v>
      </c>
      <c r="H1161" s="20" t="e">
        <f>ROUND([3]!Table3235[[#This Row],[Mức giá theo Quyết định 46/2019/ QĐ-UBND]]*1.3,-2)</f>
        <v>#REF!</v>
      </c>
      <c r="I1161" s="20" t="e">
        <f>ROUND([3]!Table3235[[#This Row],[Giá đất ở điều chỉnh, bổ sung]]*0.7,0)</f>
        <v>#REF!</v>
      </c>
      <c r="J1161" s="12" t="e">
        <f>[3]!Table3235[[#This Row],[Giá đất ở điều chỉnh, bổ sung]]/[3]!Table3235[[#This Row],[Mức giá theo Quyết định 46/2019/ QĐ-UBND]]</f>
        <v>#REF!</v>
      </c>
      <c r="K1161" s="21"/>
      <c r="L1161" s="23" t="e">
        <f>[3]!Table3235[[#This Row],[Giá đất ở điều chỉnh, bổ sung]]/[3]!Table3235[[#This Row],[Mức giá theo Quyết định 46/2019/ QĐ-UBND]]</f>
        <v>#REF!</v>
      </c>
      <c r="M1161" s="24"/>
      <c r="N1161" s="314"/>
      <c r="R1161" s="315"/>
    </row>
    <row r="1162" spans="1:18" s="251" customFormat="1" x14ac:dyDescent="0.35">
      <c r="A1162" s="16">
        <v>7</v>
      </c>
      <c r="B1162" s="16">
        <v>7</v>
      </c>
      <c r="C1162" s="17" t="s">
        <v>1521</v>
      </c>
      <c r="D1162" s="18">
        <v>3600</v>
      </c>
      <c r="E1162" s="11" t="e">
        <f>[3]!Table3235[[#This Row],[Mức giá theo Quyết định 46/2019/ QĐ-UBND]]*1.1</f>
        <v>#REF!</v>
      </c>
      <c r="F1162" s="11" t="e">
        <f>[3]!Table3235[[#This Row],[Mức giá theo Quyết định 46/2019/ QĐ-UBND]]*1.3</f>
        <v>#REF!</v>
      </c>
      <c r="G1162" s="19">
        <v>10800</v>
      </c>
      <c r="H1162" s="20" t="e">
        <f>ROUND([3]!Table3235[[#This Row],[Mức giá theo Quyết định 46/2019/ QĐ-UBND]]*1.3,-2)</f>
        <v>#REF!</v>
      </c>
      <c r="I1162" s="20" t="e">
        <f>ROUND([3]!Table3235[[#This Row],[Giá đất ở điều chỉnh, bổ sung]]*0.7,0)</f>
        <v>#REF!</v>
      </c>
      <c r="J1162" s="12" t="e">
        <f>[3]!Table3235[[#This Row],[Giá đất ở điều chỉnh, bổ sung]]/[3]!Table3235[[#This Row],[Mức giá theo Quyết định 46/2019/ QĐ-UBND]]</f>
        <v>#REF!</v>
      </c>
      <c r="K1162" s="21"/>
      <c r="L1162" s="23" t="e">
        <f>[3]!Table3235[[#This Row],[Giá đất ở điều chỉnh, bổ sung]]/[3]!Table3235[[#This Row],[Mức giá theo Quyết định 46/2019/ QĐ-UBND]]</f>
        <v>#REF!</v>
      </c>
      <c r="M1162" s="24"/>
      <c r="N1162" s="314"/>
      <c r="R1162" s="315"/>
    </row>
    <row r="1163" spans="1:18" s="251" customFormat="1" x14ac:dyDescent="0.35">
      <c r="A1163" s="16">
        <v>8</v>
      </c>
      <c r="B1163" s="16">
        <v>8</v>
      </c>
      <c r="C1163" s="17" t="s">
        <v>1522</v>
      </c>
      <c r="D1163" s="18">
        <v>2500</v>
      </c>
      <c r="E1163" s="11" t="e">
        <f>[3]!Table3235[[#This Row],[Mức giá theo Quyết định 46/2019/ QĐ-UBND]]*1.1</f>
        <v>#REF!</v>
      </c>
      <c r="F1163" s="11" t="e">
        <f>[3]!Table3235[[#This Row],[Mức giá theo Quyết định 46/2019/ QĐ-UBND]]*1.3</f>
        <v>#REF!</v>
      </c>
      <c r="G1163" s="19">
        <v>7500</v>
      </c>
      <c r="H1163" s="20" t="e">
        <f>ROUND([3]!Table3235[[#This Row],[Mức giá theo Quyết định 46/2019/ QĐ-UBND]]*1.3,-2)</f>
        <v>#REF!</v>
      </c>
      <c r="I1163" s="20" t="e">
        <f>ROUND([3]!Table3235[[#This Row],[Giá đất ở điều chỉnh, bổ sung]]*0.7,0)</f>
        <v>#REF!</v>
      </c>
      <c r="J1163" s="12" t="e">
        <f>[3]!Table3235[[#This Row],[Giá đất ở điều chỉnh, bổ sung]]/[3]!Table3235[[#This Row],[Mức giá theo Quyết định 46/2019/ QĐ-UBND]]</f>
        <v>#REF!</v>
      </c>
      <c r="K1163" s="21"/>
      <c r="L1163" s="23" t="e">
        <f>[3]!Table3235[[#This Row],[Giá đất ở điều chỉnh, bổ sung]]/[3]!Table3235[[#This Row],[Mức giá theo Quyết định 46/2019/ QĐ-UBND]]</f>
        <v>#REF!</v>
      </c>
      <c r="M1163" s="24"/>
      <c r="N1163" s="314"/>
      <c r="R1163" s="315"/>
    </row>
    <row r="1164" spans="1:18" s="251" customFormat="1" ht="31" x14ac:dyDescent="0.35">
      <c r="A1164" s="16">
        <v>9</v>
      </c>
      <c r="B1164" s="16">
        <v>9</v>
      </c>
      <c r="C1164" s="17" t="s">
        <v>1523</v>
      </c>
      <c r="D1164" s="18">
        <v>2500</v>
      </c>
      <c r="E1164" s="11" t="e">
        <f>[3]!Table3235[[#This Row],[Mức giá theo Quyết định 46/2019/ QĐ-UBND]]*1.1</f>
        <v>#REF!</v>
      </c>
      <c r="F1164" s="11" t="e">
        <f>[3]!Table3235[[#This Row],[Mức giá theo Quyết định 46/2019/ QĐ-UBND]]*1.3</f>
        <v>#REF!</v>
      </c>
      <c r="G1164" s="19">
        <v>7500</v>
      </c>
      <c r="H1164" s="20" t="e">
        <f>ROUND([3]!Table3235[[#This Row],[Mức giá theo Quyết định 46/2019/ QĐ-UBND]]*1.3,-2)</f>
        <v>#REF!</v>
      </c>
      <c r="I1164" s="20" t="e">
        <f>ROUND([3]!Table3235[[#This Row],[Giá đất ở điều chỉnh, bổ sung]]*0.7,0)</f>
        <v>#REF!</v>
      </c>
      <c r="J1164" s="12" t="e">
        <f>[3]!Table3235[[#This Row],[Giá đất ở điều chỉnh, bổ sung]]/[3]!Table3235[[#This Row],[Mức giá theo Quyết định 46/2019/ QĐ-UBND]]</f>
        <v>#REF!</v>
      </c>
      <c r="K1164" s="21"/>
      <c r="L1164" s="23" t="e">
        <f>[3]!Table3235[[#This Row],[Giá đất ở điều chỉnh, bổ sung]]/[3]!Table3235[[#This Row],[Mức giá theo Quyết định 46/2019/ QĐ-UBND]]</f>
        <v>#REF!</v>
      </c>
      <c r="M1164" s="24"/>
      <c r="N1164" s="314"/>
      <c r="R1164" s="315"/>
    </row>
    <row r="1165" spans="1:18" s="251" customFormat="1" x14ac:dyDescent="0.35">
      <c r="A1165" s="16">
        <v>10</v>
      </c>
      <c r="B1165" s="16">
        <v>10</v>
      </c>
      <c r="C1165" s="17" t="s">
        <v>1524</v>
      </c>
      <c r="D1165" s="18"/>
      <c r="E1165" s="11" t="e">
        <f>[3]!Table3235[[#This Row],[Mức giá theo Quyết định 46/2019/ QĐ-UBND]]*1.1</f>
        <v>#REF!</v>
      </c>
      <c r="F1165" s="11"/>
      <c r="G1165" s="19"/>
      <c r="H1165" s="20"/>
      <c r="I1165" s="20"/>
      <c r="J1165" s="12"/>
      <c r="K1165" s="21"/>
      <c r="L1165" s="23"/>
      <c r="M1165" s="24"/>
      <c r="N1165" s="314"/>
      <c r="R1165" s="315"/>
    </row>
    <row r="1166" spans="1:18" s="251" customFormat="1" x14ac:dyDescent="0.35">
      <c r="A1166" s="16" t="s">
        <v>525</v>
      </c>
      <c r="B1166" s="16" t="s">
        <v>525</v>
      </c>
      <c r="C1166" s="17" t="s">
        <v>1525</v>
      </c>
      <c r="D1166" s="18">
        <v>3000</v>
      </c>
      <c r="E1166" s="11" t="e">
        <f>[3]!Table3235[[#This Row],[Mức giá theo Quyết định 46/2019/ QĐ-UBND]]*1.1</f>
        <v>#REF!</v>
      </c>
      <c r="F1166" s="11" t="e">
        <f>[3]!Table3235[[#This Row],[Mức giá theo Quyết định 46/2019/ QĐ-UBND]]*1.3</f>
        <v>#REF!</v>
      </c>
      <c r="G1166" s="19">
        <v>9000</v>
      </c>
      <c r="H1166" s="20" t="e">
        <f>ROUND([3]!Table3235[[#This Row],[Mức giá theo Quyết định 46/2019/ QĐ-UBND]]*1.3,-2)</f>
        <v>#REF!</v>
      </c>
      <c r="I1166" s="20" t="e">
        <f>ROUND([3]!Table3235[[#This Row],[Giá đất ở điều chỉnh, bổ sung]]*0.7,0)</f>
        <v>#REF!</v>
      </c>
      <c r="J1166" s="12" t="e">
        <f>[3]!Table3235[[#This Row],[Giá đất ở điều chỉnh, bổ sung]]/[3]!Table3235[[#This Row],[Mức giá theo Quyết định 46/2019/ QĐ-UBND]]</f>
        <v>#REF!</v>
      </c>
      <c r="K1166" s="21"/>
      <c r="L1166" s="23" t="e">
        <f>[3]!Table3235[[#This Row],[Giá đất ở điều chỉnh, bổ sung]]/[3]!Table3235[[#This Row],[Mức giá theo Quyết định 46/2019/ QĐ-UBND]]</f>
        <v>#REF!</v>
      </c>
      <c r="M1166" s="24"/>
      <c r="N1166" s="314"/>
      <c r="R1166" s="315"/>
    </row>
    <row r="1167" spans="1:18" x14ac:dyDescent="0.35">
      <c r="A1167" s="16" t="s">
        <v>526</v>
      </c>
      <c r="B1167" s="16" t="s">
        <v>526</v>
      </c>
      <c r="C1167" s="17" t="s">
        <v>1526</v>
      </c>
      <c r="D1167" s="18">
        <v>2500</v>
      </c>
      <c r="E1167" s="11" t="e">
        <f>[3]!Table3235[[#This Row],[Mức giá theo Quyết định 46/2019/ QĐ-UBND]]*1.1</f>
        <v>#REF!</v>
      </c>
      <c r="F1167" s="11" t="e">
        <f>[3]!Table3235[[#This Row],[Mức giá theo Quyết định 46/2019/ QĐ-UBND]]*1.3</f>
        <v>#REF!</v>
      </c>
      <c r="G1167" s="19">
        <v>7500</v>
      </c>
      <c r="H1167" s="20" t="e">
        <f>ROUND([3]!Table3235[[#This Row],[Mức giá theo Quyết định 46/2019/ QĐ-UBND]]*1.3,-2)</f>
        <v>#REF!</v>
      </c>
      <c r="I1167" s="20" t="e">
        <f>ROUND([3]!Table3235[[#This Row],[Giá đất ở điều chỉnh, bổ sung]]*0.7,0)</f>
        <v>#REF!</v>
      </c>
      <c r="J1167" s="12" t="e">
        <f>[3]!Table3235[[#This Row],[Giá đất ở điều chỉnh, bổ sung]]/[3]!Table3235[[#This Row],[Mức giá theo Quyết định 46/2019/ QĐ-UBND]]</f>
        <v>#REF!</v>
      </c>
      <c r="K1167" s="21"/>
      <c r="L1167" s="23" t="e">
        <f>[3]!Table3235[[#This Row],[Giá đất ở điều chỉnh, bổ sung]]/[3]!Table3235[[#This Row],[Mức giá theo Quyết định 46/2019/ QĐ-UBND]]</f>
        <v>#REF!</v>
      </c>
      <c r="M1167" s="24"/>
      <c r="N1167" s="314"/>
    </row>
    <row r="1168" spans="1:18" ht="31" x14ac:dyDescent="0.35">
      <c r="A1168" s="43"/>
      <c r="B1168" s="43">
        <v>11</v>
      </c>
      <c r="C1168" s="27" t="s">
        <v>5413</v>
      </c>
      <c r="D1168" s="5"/>
      <c r="E1168" s="11" t="e">
        <f>[3]!Table3235[[#This Row],[Mức giá theo Quyết định 46/2019/ QĐ-UBND]]*1.1</f>
        <v>#REF!</v>
      </c>
      <c r="F1168" s="11" t="e">
        <f>[3]!Table3235[[#This Row],[Mức giá theo Quyết định 46/2019/ QĐ-UBND]]*1.3</f>
        <v>#REF!</v>
      </c>
      <c r="G1168" s="40"/>
      <c r="H1168" s="20"/>
      <c r="I1168" s="20"/>
      <c r="J1168" s="12"/>
      <c r="K1168" s="21"/>
      <c r="L1168" s="21"/>
      <c r="M1168" s="45" t="s">
        <v>146</v>
      </c>
      <c r="N1168" s="320" t="s">
        <v>146</v>
      </c>
    </row>
    <row r="1169" spans="1:14" x14ac:dyDescent="0.35">
      <c r="A1169" s="42"/>
      <c r="B1169" s="43" t="s">
        <v>1192</v>
      </c>
      <c r="C1169" s="27" t="s">
        <v>150</v>
      </c>
      <c r="D1169" s="28"/>
      <c r="E1169" s="11"/>
      <c r="F1169" s="11"/>
      <c r="G1169" s="44">
        <v>10500</v>
      </c>
      <c r="H1169" s="20">
        <v>3000</v>
      </c>
      <c r="I1169" s="20" t="e">
        <f>ROUND([3]!Table3235[[#This Row],[Giá đất ở điều chỉnh, bổ sung]]*0.7,0)</f>
        <v>#REF!</v>
      </c>
      <c r="J1169" s="12" t="e">
        <f>[3]!Table3235[[#This Row],[Giá đất ở điều chỉnh, bổ sung]]/[3]!Table3235[[#This Row],[Mức giá theo Quyết định 46/2019/ QĐ-UBND]]</f>
        <v>#REF!</v>
      </c>
      <c r="K1169" s="21"/>
      <c r="L1169" s="21"/>
      <c r="M1169" s="45"/>
      <c r="N1169" s="320" t="s">
        <v>1527</v>
      </c>
    </row>
    <row r="1170" spans="1:14" x14ac:dyDescent="0.35">
      <c r="A1170" s="46"/>
      <c r="B1170" s="39" t="s">
        <v>1195</v>
      </c>
      <c r="C1170" s="100" t="s">
        <v>982</v>
      </c>
      <c r="D1170" s="28"/>
      <c r="E1170" s="11"/>
      <c r="F1170" s="11"/>
      <c r="G1170" s="44">
        <v>9500</v>
      </c>
      <c r="H1170" s="20">
        <v>2700</v>
      </c>
      <c r="I1170" s="20" t="e">
        <f>ROUND([3]!Table3235[[#This Row],[Giá đất ở điều chỉnh, bổ sung]]*0.7,0)</f>
        <v>#REF!</v>
      </c>
      <c r="J1170" s="12" t="e">
        <f>[3]!Table3235[[#This Row],[Giá đất ở điều chỉnh, bổ sung]]/[3]!Table3235[[#This Row],[Mức giá theo Quyết định 46/2019/ QĐ-UBND]]</f>
        <v>#REF!</v>
      </c>
      <c r="K1170" s="21"/>
      <c r="L1170" s="21"/>
      <c r="M1170" s="45"/>
      <c r="N1170" s="320" t="s">
        <v>1528</v>
      </c>
    </row>
    <row r="1171" spans="1:14" x14ac:dyDescent="0.35">
      <c r="A1171" s="46"/>
      <c r="B1171" s="39" t="s">
        <v>1197</v>
      </c>
      <c r="C1171" s="27" t="s">
        <v>153</v>
      </c>
      <c r="D1171" s="28"/>
      <c r="E1171" s="11"/>
      <c r="F1171" s="11"/>
      <c r="G1171" s="44">
        <v>9400</v>
      </c>
      <c r="H1171" s="20">
        <v>2500</v>
      </c>
      <c r="I1171" s="20" t="e">
        <f>ROUND([3]!Table3235[[#This Row],[Giá đất ở điều chỉnh, bổ sung]]*0.7,0)</f>
        <v>#REF!</v>
      </c>
      <c r="J1171" s="12" t="e">
        <f>[3]!Table3235[[#This Row],[Giá đất ở điều chỉnh, bổ sung]]/[3]!Table3235[[#This Row],[Mức giá theo Quyết định 46/2019/ QĐ-UBND]]</f>
        <v>#REF!</v>
      </c>
      <c r="K1171" s="21"/>
      <c r="L1171" s="21"/>
      <c r="M1171" s="45"/>
      <c r="N1171" s="320" t="s">
        <v>1529</v>
      </c>
    </row>
    <row r="1172" spans="1:14" x14ac:dyDescent="0.35">
      <c r="A1172" s="46"/>
      <c r="B1172" s="39" t="s">
        <v>1199</v>
      </c>
      <c r="C1172" s="27" t="s">
        <v>654</v>
      </c>
      <c r="D1172" s="28"/>
      <c r="E1172" s="11"/>
      <c r="F1172" s="11"/>
      <c r="G1172" s="44">
        <v>8200</v>
      </c>
      <c r="H1172" s="20">
        <v>2400</v>
      </c>
      <c r="I1172" s="20" t="e">
        <f>ROUND([3]!Table3235[[#This Row],[Giá đất ở điều chỉnh, bổ sung]]*0.7,0)</f>
        <v>#REF!</v>
      </c>
      <c r="J1172" s="12" t="e">
        <f>[3]!Table3235[[#This Row],[Giá đất ở điều chỉnh, bổ sung]]/[3]!Table3235[[#This Row],[Mức giá theo Quyết định 46/2019/ QĐ-UBND]]</f>
        <v>#REF!</v>
      </c>
      <c r="K1172" s="21"/>
      <c r="L1172" s="21"/>
      <c r="M1172" s="45"/>
      <c r="N1172" s="320" t="s">
        <v>1530</v>
      </c>
    </row>
    <row r="1173" spans="1:14" ht="31" x14ac:dyDescent="0.35">
      <c r="A1173" s="39"/>
      <c r="B1173" s="39">
        <v>12</v>
      </c>
      <c r="C1173" s="27" t="s">
        <v>5414</v>
      </c>
      <c r="D1173" s="5"/>
      <c r="E1173" s="11" t="e">
        <f>[3]!Table3235[[#This Row],[Mức giá theo Quyết định 46/2019/ QĐ-UBND]]*1.1</f>
        <v>#REF!</v>
      </c>
      <c r="F1173" s="11" t="e">
        <f>[3]!Table3235[[#This Row],[Mức giá theo Quyết định 46/2019/ QĐ-UBND]]*1.3</f>
        <v>#REF!</v>
      </c>
      <c r="G1173" s="40"/>
      <c r="H1173" s="20"/>
      <c r="I1173" s="20"/>
      <c r="J1173" s="12"/>
      <c r="K1173" s="21"/>
      <c r="L1173" s="21"/>
      <c r="M1173" s="45" t="s">
        <v>146</v>
      </c>
      <c r="N1173" s="320" t="s">
        <v>146</v>
      </c>
    </row>
    <row r="1174" spans="1:14" x14ac:dyDescent="0.35">
      <c r="A1174" s="42"/>
      <c r="B1174" s="43" t="s">
        <v>531</v>
      </c>
      <c r="C1174" s="27" t="s">
        <v>150</v>
      </c>
      <c r="D1174" s="28"/>
      <c r="E1174" s="11"/>
      <c r="F1174" s="11"/>
      <c r="G1174" s="44">
        <v>10300</v>
      </c>
      <c r="H1174" s="20">
        <v>2500</v>
      </c>
      <c r="I1174" s="20" t="e">
        <f>ROUND([3]!Table3235[[#This Row],[Giá đất ở điều chỉnh, bổ sung]]*0.7,0)</f>
        <v>#REF!</v>
      </c>
      <c r="J1174" s="12" t="e">
        <f>[3]!Table3235[[#This Row],[Giá đất ở điều chỉnh, bổ sung]]/[3]!Table3235[[#This Row],[Mức giá theo Quyết định 46/2019/ QĐ-UBND]]</f>
        <v>#REF!</v>
      </c>
      <c r="K1174" s="21"/>
      <c r="L1174" s="21"/>
      <c r="M1174" s="45"/>
      <c r="N1174" s="320" t="s">
        <v>1531</v>
      </c>
    </row>
    <row r="1175" spans="1:14" x14ac:dyDescent="0.35">
      <c r="A1175" s="46"/>
      <c r="B1175" s="39" t="s">
        <v>532</v>
      </c>
      <c r="C1175" s="27" t="s">
        <v>153</v>
      </c>
      <c r="D1175" s="28"/>
      <c r="E1175" s="11"/>
      <c r="F1175" s="11"/>
      <c r="G1175" s="44">
        <v>9300</v>
      </c>
      <c r="H1175" s="20">
        <v>2400</v>
      </c>
      <c r="I1175" s="20" t="e">
        <f>ROUND([3]!Table3235[[#This Row],[Giá đất ở điều chỉnh, bổ sung]]*0.7,0)</f>
        <v>#REF!</v>
      </c>
      <c r="J1175" s="12" t="e">
        <f>[3]!Table3235[[#This Row],[Giá đất ở điều chỉnh, bổ sung]]/[3]!Table3235[[#This Row],[Mức giá theo Quyết định 46/2019/ QĐ-UBND]]</f>
        <v>#REF!</v>
      </c>
      <c r="K1175" s="21"/>
      <c r="L1175" s="21"/>
      <c r="M1175" s="45"/>
      <c r="N1175" s="320" t="s">
        <v>1530</v>
      </c>
    </row>
    <row r="1176" spans="1:14" s="251" customFormat="1" x14ac:dyDescent="0.35">
      <c r="A1176" s="46"/>
      <c r="B1176" s="39" t="s">
        <v>1490</v>
      </c>
      <c r="C1176" s="27" t="s">
        <v>654</v>
      </c>
      <c r="D1176" s="28"/>
      <c r="E1176" s="11"/>
      <c r="F1176" s="11"/>
      <c r="G1176" s="44">
        <v>7700</v>
      </c>
      <c r="H1176" s="20">
        <v>2300</v>
      </c>
      <c r="I1176" s="20" t="e">
        <f>ROUND([3]!Table3235[[#This Row],[Giá đất ở điều chỉnh, bổ sung]]*0.7,0)</f>
        <v>#REF!</v>
      </c>
      <c r="J1176" s="12" t="e">
        <f>[3]!Table3235[[#This Row],[Giá đất ở điều chỉnh, bổ sung]]/[3]!Table3235[[#This Row],[Mức giá theo Quyết định 46/2019/ QĐ-UBND]]</f>
        <v>#REF!</v>
      </c>
      <c r="K1176" s="21"/>
      <c r="L1176" s="21"/>
      <c r="M1176" s="45"/>
      <c r="N1176" s="320" t="s">
        <v>1530</v>
      </c>
    </row>
    <row r="1177" spans="1:14" s="251" customFormat="1" ht="28" x14ac:dyDescent="0.35">
      <c r="A1177" s="16">
        <v>11</v>
      </c>
      <c r="B1177" s="16">
        <v>13</v>
      </c>
      <c r="C1177" s="17" t="s">
        <v>1532</v>
      </c>
      <c r="D1177" s="18">
        <v>2700</v>
      </c>
      <c r="E1177" s="11" t="e">
        <f>[3]!Table3235[[#This Row],[Mức giá theo Quyết định 46/2019/ QĐ-UBND]]*1.1</f>
        <v>#REF!</v>
      </c>
      <c r="F1177" s="11" t="e">
        <f>[3]!Table3235[[#This Row],[Mức giá theo Quyết định 46/2019/ QĐ-UBND]]*1.3</f>
        <v>#REF!</v>
      </c>
      <c r="G1177" s="19">
        <v>8100</v>
      </c>
      <c r="H1177" s="20" t="e">
        <f>ROUND([3]!Table3235[[#This Row],[Mức giá theo Quyết định 46/2019/ QĐ-UBND]]*1.35,-2)</f>
        <v>#REF!</v>
      </c>
      <c r="I1177" s="20" t="e">
        <f>ROUND([3]!Table3235[[#This Row],[Giá đất ở điều chỉnh, bổ sung]]*0.7,0)</f>
        <v>#REF!</v>
      </c>
      <c r="J1177" s="12" t="e">
        <f>[3]!Table3235[[#This Row],[Giá đất ở điều chỉnh, bổ sung]]/[3]!Table3235[[#This Row],[Mức giá theo Quyết định 46/2019/ QĐ-UBND]]</f>
        <v>#REF!</v>
      </c>
      <c r="K1177" s="31" t="s">
        <v>91</v>
      </c>
      <c r="L1177" s="32" t="e">
        <f>[3]!Table3235[[#This Row],[Giá đất ở điều chỉnh, bổ sung]]/[3]!Table3235[[#This Row],[Mức giá theo Quyết định 46/2019/ QĐ-UBND]]</f>
        <v>#REF!</v>
      </c>
      <c r="M1177" s="24" t="s">
        <v>5498</v>
      </c>
      <c r="N1177" s="314" t="s">
        <v>1533</v>
      </c>
    </row>
    <row r="1178" spans="1:14" s="251" customFormat="1" ht="31" x14ac:dyDescent="0.35">
      <c r="A1178" s="16">
        <v>12</v>
      </c>
      <c r="B1178" s="16">
        <v>14</v>
      </c>
      <c r="C1178" s="17" t="s">
        <v>1534</v>
      </c>
      <c r="D1178" s="18">
        <v>2500</v>
      </c>
      <c r="E1178" s="11" t="e">
        <f>[3]!Table3235[[#This Row],[Mức giá theo Quyết định 46/2019/ QĐ-UBND]]*1.1</f>
        <v>#REF!</v>
      </c>
      <c r="F1178" s="11" t="e">
        <f>[3]!Table3235[[#This Row],[Mức giá theo Quyết định 46/2019/ QĐ-UBND]]*1.3</f>
        <v>#REF!</v>
      </c>
      <c r="G1178" s="19">
        <v>7500</v>
      </c>
      <c r="H1178" s="20" t="e">
        <f>ROUND([3]!Table3235[[#This Row],[Mức giá theo Quyết định 46/2019/ QĐ-UBND]]*1.3,-2)</f>
        <v>#REF!</v>
      </c>
      <c r="I1178" s="20" t="e">
        <f>ROUND([3]!Table3235[[#This Row],[Giá đất ở điều chỉnh, bổ sung]]*0.7,0)</f>
        <v>#REF!</v>
      </c>
      <c r="J1178" s="12" t="e">
        <f>[3]!Table3235[[#This Row],[Giá đất ở điều chỉnh, bổ sung]]/[3]!Table3235[[#This Row],[Mức giá theo Quyết định 46/2019/ QĐ-UBND]]</f>
        <v>#REF!</v>
      </c>
      <c r="K1178" s="21"/>
      <c r="L1178" s="23" t="e">
        <f>[3]!Table3235[[#This Row],[Giá đất ở điều chỉnh, bổ sung]]/[3]!Table3235[[#This Row],[Mức giá theo Quyết định 46/2019/ QĐ-UBND]]</f>
        <v>#REF!</v>
      </c>
      <c r="M1178" s="24"/>
      <c r="N1178" s="314"/>
    </row>
    <row r="1179" spans="1:14" s="251" customFormat="1" ht="31" x14ac:dyDescent="0.35">
      <c r="A1179" s="16">
        <v>13</v>
      </c>
      <c r="B1179" s="16">
        <v>15</v>
      </c>
      <c r="C1179" s="17" t="s">
        <v>1535</v>
      </c>
      <c r="D1179" s="18">
        <v>1999.9999999999998</v>
      </c>
      <c r="E1179" s="11" t="e">
        <f>[3]!Table3235[[#This Row],[Mức giá theo Quyết định 46/2019/ QĐ-UBND]]*1.1</f>
        <v>#REF!</v>
      </c>
      <c r="F1179" s="11" t="e">
        <f>[3]!Table3235[[#This Row],[Mức giá theo Quyết định 46/2019/ QĐ-UBND]]*1.3</f>
        <v>#REF!</v>
      </c>
      <c r="G1179" s="19">
        <v>6000</v>
      </c>
      <c r="H1179" s="20" t="e">
        <f>ROUND([3]!Table3235[[#This Row],[Mức giá theo Quyết định 46/2019/ QĐ-UBND]]*1.3,-2)</f>
        <v>#REF!</v>
      </c>
      <c r="I1179" s="20" t="e">
        <f>ROUND([3]!Table3235[[#This Row],[Giá đất ở điều chỉnh, bổ sung]]*0.7,0)</f>
        <v>#REF!</v>
      </c>
      <c r="J1179" s="12" t="e">
        <f>[3]!Table3235[[#This Row],[Giá đất ở điều chỉnh, bổ sung]]/[3]!Table3235[[#This Row],[Mức giá theo Quyết định 46/2019/ QĐ-UBND]]</f>
        <v>#REF!</v>
      </c>
      <c r="K1179" s="21"/>
      <c r="L1179" s="23" t="e">
        <f>[3]!Table3235[[#This Row],[Giá đất ở điều chỉnh, bổ sung]]/[3]!Table3235[[#This Row],[Mức giá theo Quyết định 46/2019/ QĐ-UBND]]</f>
        <v>#REF!</v>
      </c>
      <c r="M1179" s="24"/>
      <c r="N1179" s="314"/>
    </row>
    <row r="1180" spans="1:14" s="251" customFormat="1" ht="31" x14ac:dyDescent="0.35">
      <c r="A1180" s="16">
        <v>14</v>
      </c>
      <c r="B1180" s="16">
        <v>16</v>
      </c>
      <c r="C1180" s="17" t="s">
        <v>1536</v>
      </c>
      <c r="D1180" s="18">
        <v>1999.9999999999998</v>
      </c>
      <c r="E1180" s="11" t="e">
        <f>[3]!Table3235[[#This Row],[Mức giá theo Quyết định 46/2019/ QĐ-UBND]]*1.1</f>
        <v>#REF!</v>
      </c>
      <c r="F1180" s="11" t="e">
        <f>[3]!Table3235[[#This Row],[Mức giá theo Quyết định 46/2019/ QĐ-UBND]]*1.3</f>
        <v>#REF!</v>
      </c>
      <c r="G1180" s="19">
        <v>6000</v>
      </c>
      <c r="H1180" s="20" t="e">
        <f>ROUND([3]!Table3235[[#This Row],[Mức giá theo Quyết định 46/2019/ QĐ-UBND]]*1.35,-2)</f>
        <v>#REF!</v>
      </c>
      <c r="I1180" s="20" t="e">
        <f>ROUND([3]!Table3235[[#This Row],[Giá đất ở điều chỉnh, bổ sung]]*0.7,0)</f>
        <v>#REF!</v>
      </c>
      <c r="J1180" s="12" t="e">
        <f>[3]!Table3235[[#This Row],[Giá đất ở điều chỉnh, bổ sung]]/[3]!Table3235[[#This Row],[Mức giá theo Quyết định 46/2019/ QĐ-UBND]]</f>
        <v>#REF!</v>
      </c>
      <c r="K1180" s="31" t="s">
        <v>91</v>
      </c>
      <c r="L1180" s="32" t="e">
        <f>[3]!Table3235[[#This Row],[Giá đất ở điều chỉnh, bổ sung]]/[3]!Table3235[[#This Row],[Mức giá theo Quyết định 46/2019/ QĐ-UBND]]</f>
        <v>#REF!</v>
      </c>
      <c r="M1180" s="24"/>
      <c r="N1180" s="314"/>
    </row>
    <row r="1181" spans="1:14" s="251" customFormat="1" x14ac:dyDescent="0.35">
      <c r="A1181" s="16">
        <v>15</v>
      </c>
      <c r="B1181" s="16">
        <v>17</v>
      </c>
      <c r="C1181" s="17" t="s">
        <v>1537</v>
      </c>
      <c r="D1181" s="18"/>
      <c r="E1181" s="11" t="e">
        <f>[3]!Table3235[[#This Row],[Mức giá theo Quyết định 46/2019/ QĐ-UBND]]*1.1</f>
        <v>#REF!</v>
      </c>
      <c r="F1181" s="11"/>
      <c r="G1181" s="19"/>
      <c r="H1181" s="20"/>
      <c r="I1181" s="20"/>
      <c r="J1181" s="12"/>
      <c r="K1181" s="21"/>
      <c r="L1181" s="23"/>
      <c r="M1181" s="24" t="s">
        <v>5391</v>
      </c>
      <c r="N1181" s="314" t="s">
        <v>5455</v>
      </c>
    </row>
    <row r="1182" spans="1:14" s="251" customFormat="1" x14ac:dyDescent="0.35">
      <c r="A1182" s="16" t="s">
        <v>1210</v>
      </c>
      <c r="B1182" s="16" t="s">
        <v>108</v>
      </c>
      <c r="C1182" s="17" t="s">
        <v>1538</v>
      </c>
      <c r="D1182" s="18">
        <v>2500</v>
      </c>
      <c r="E1182" s="11" t="e">
        <f>[3]!Table3235[[#This Row],[Mức giá theo Quyết định 46/2019/ QĐ-UBND]]*1.1</f>
        <v>#REF!</v>
      </c>
      <c r="F1182" s="11" t="e">
        <f>[3]!Table3235[[#This Row],[Mức giá theo Quyết định 46/2019/ QĐ-UBND]]*1.3</f>
        <v>#REF!</v>
      </c>
      <c r="G1182" s="19">
        <v>7500</v>
      </c>
      <c r="H1182" s="20" t="e">
        <f>ROUND([3]!Table3235[[#This Row],[Mức giá theo Quyết định 46/2019/ QĐ-UBND]]*1.3,-2)</f>
        <v>#REF!</v>
      </c>
      <c r="I1182" s="20" t="e">
        <f>ROUND([3]!Table3235[[#This Row],[Giá đất ở điều chỉnh, bổ sung]]*0.7,0)</f>
        <v>#REF!</v>
      </c>
      <c r="J1182" s="12" t="e">
        <f>[3]!Table3235[[#This Row],[Giá đất ở điều chỉnh, bổ sung]]/[3]!Table3235[[#This Row],[Mức giá theo Quyết định 46/2019/ QĐ-UBND]]</f>
        <v>#REF!</v>
      </c>
      <c r="K1182" s="21"/>
      <c r="L1182" s="23" t="e">
        <f>[3]!Table3235[[#This Row],[Giá đất ở điều chỉnh, bổ sung]]/[3]!Table3235[[#This Row],[Mức giá theo Quyết định 46/2019/ QĐ-UBND]]</f>
        <v>#REF!</v>
      </c>
      <c r="M1182" s="24"/>
      <c r="N1182" s="314"/>
    </row>
    <row r="1183" spans="1:14" s="251" customFormat="1" x14ac:dyDescent="0.35">
      <c r="A1183" s="16" t="s">
        <v>1212</v>
      </c>
      <c r="B1183" s="16" t="s">
        <v>110</v>
      </c>
      <c r="C1183" s="17" t="s">
        <v>1539</v>
      </c>
      <c r="D1183" s="18">
        <v>1999.9999999999998</v>
      </c>
      <c r="E1183" s="11" t="e">
        <f>[3]!Table3235[[#This Row],[Mức giá theo Quyết định 46/2019/ QĐ-UBND]]*1.1</f>
        <v>#REF!</v>
      </c>
      <c r="F1183" s="11" t="e">
        <f>[3]!Table3235[[#This Row],[Mức giá theo Quyết định 46/2019/ QĐ-UBND]]*1.3</f>
        <v>#REF!</v>
      </c>
      <c r="G1183" s="19">
        <v>6000</v>
      </c>
      <c r="H1183" s="20" t="e">
        <f>ROUND([3]!Table3235[[#This Row],[Mức giá theo Quyết định 46/2019/ QĐ-UBND]]*1.3,-2)</f>
        <v>#REF!</v>
      </c>
      <c r="I1183" s="20" t="e">
        <f>ROUND([3]!Table3235[[#This Row],[Giá đất ở điều chỉnh, bổ sung]]*0.7,0)</f>
        <v>#REF!</v>
      </c>
      <c r="J1183" s="12" t="e">
        <f>[3]!Table3235[[#This Row],[Giá đất ở điều chỉnh, bổ sung]]/[3]!Table3235[[#This Row],[Mức giá theo Quyết định 46/2019/ QĐ-UBND]]</f>
        <v>#REF!</v>
      </c>
      <c r="K1183" s="21"/>
      <c r="L1183" s="23" t="e">
        <f>[3]!Table3235[[#This Row],[Giá đất ở điều chỉnh, bổ sung]]/[3]!Table3235[[#This Row],[Mức giá theo Quyết định 46/2019/ QĐ-UBND]]</f>
        <v>#REF!</v>
      </c>
      <c r="M1183" s="24"/>
      <c r="N1183" s="314"/>
    </row>
    <row r="1184" spans="1:14" s="251" customFormat="1" ht="31" x14ac:dyDescent="0.35">
      <c r="A1184" s="16">
        <v>16</v>
      </c>
      <c r="B1184" s="16">
        <v>18</v>
      </c>
      <c r="C1184" s="17" t="s">
        <v>1540</v>
      </c>
      <c r="D1184" s="18"/>
      <c r="E1184" s="11" t="e">
        <f>[3]!Table3235[[#This Row],[Mức giá theo Quyết định 46/2019/ QĐ-UBND]]*1.1</f>
        <v>#REF!</v>
      </c>
      <c r="F1184" s="11"/>
      <c r="G1184" s="19"/>
      <c r="H1184" s="20"/>
      <c r="I1184" s="20"/>
      <c r="J1184" s="12"/>
      <c r="K1184" s="21"/>
      <c r="L1184" s="23"/>
      <c r="M1184" s="24" t="s">
        <v>5392</v>
      </c>
      <c r="N1184" s="314" t="s">
        <v>5456</v>
      </c>
    </row>
    <row r="1185" spans="1:14" s="251" customFormat="1" x14ac:dyDescent="0.35">
      <c r="A1185" s="16" t="s">
        <v>731</v>
      </c>
      <c r="B1185" s="16" t="s">
        <v>114</v>
      </c>
      <c r="C1185" s="17" t="s">
        <v>1541</v>
      </c>
      <c r="D1185" s="18">
        <v>3000</v>
      </c>
      <c r="E1185" s="11" t="e">
        <f>[3]!Table3235[[#This Row],[Mức giá theo Quyết định 46/2019/ QĐ-UBND]]*1.1</f>
        <v>#REF!</v>
      </c>
      <c r="F1185" s="11" t="e">
        <f>[3]!Table3235[[#This Row],[Mức giá theo Quyết định 46/2019/ QĐ-UBND]]*1.3</f>
        <v>#REF!</v>
      </c>
      <c r="G1185" s="19">
        <v>9000</v>
      </c>
      <c r="H1185" s="20" t="e">
        <f>ROUND([3]!Table3235[[#This Row],[Mức giá theo Quyết định 46/2019/ QĐ-UBND]]*1.3,-2)</f>
        <v>#REF!</v>
      </c>
      <c r="I1185" s="20" t="e">
        <f>ROUND([3]!Table3235[[#This Row],[Giá đất ở điều chỉnh, bổ sung]]*0.7,0)</f>
        <v>#REF!</v>
      </c>
      <c r="J1185" s="12" t="e">
        <f>[3]!Table3235[[#This Row],[Giá đất ở điều chỉnh, bổ sung]]/[3]!Table3235[[#This Row],[Mức giá theo Quyết định 46/2019/ QĐ-UBND]]</f>
        <v>#REF!</v>
      </c>
      <c r="K1185" s="21"/>
      <c r="L1185" s="23" t="e">
        <f>[3]!Table3235[[#This Row],[Giá đất ở điều chỉnh, bổ sung]]/[3]!Table3235[[#This Row],[Mức giá theo Quyết định 46/2019/ QĐ-UBND]]</f>
        <v>#REF!</v>
      </c>
      <c r="M1185" s="24"/>
      <c r="N1185" s="314"/>
    </row>
    <row r="1186" spans="1:14" s="251" customFormat="1" x14ac:dyDescent="0.35">
      <c r="A1186" s="33"/>
      <c r="B1186" s="16" t="s">
        <v>726</v>
      </c>
      <c r="C1186" s="17" t="s">
        <v>1542</v>
      </c>
      <c r="D1186" s="47">
        <v>2500</v>
      </c>
      <c r="E1186" s="35"/>
      <c r="F1186" s="11" t="e">
        <f>[3]!Table3235[[#This Row],[Mức giá theo Quyết định 46/2019/ QĐ-UBND]]*1.3</f>
        <v>#REF!</v>
      </c>
      <c r="G1186" s="36"/>
      <c r="H1186" s="20" t="e">
        <f>ROUND([3]!Table3235[[#This Row],[Mức giá theo Quyết định 46/2019/ QĐ-UBND]]*1.3,-2)</f>
        <v>#REF!</v>
      </c>
      <c r="I1186" s="20" t="e">
        <f>ROUND([3]!Table3235[[#This Row],[Giá đất ở điều chỉnh, bổ sung]]*0.7,0)</f>
        <v>#REF!</v>
      </c>
      <c r="J1186" s="12"/>
      <c r="K1186" s="37"/>
      <c r="L1186" s="23" t="e">
        <f>[3]!Table3235[[#This Row],[Giá đất ở điều chỉnh, bổ sung]]/[3]!Table3235[[#This Row],[Mức giá theo Quyết định 46/2019/ QĐ-UBND]]</f>
        <v>#REF!</v>
      </c>
      <c r="M1186" s="38"/>
      <c r="N1186" s="317"/>
    </row>
    <row r="1187" spans="1:14" s="251" customFormat="1" x14ac:dyDescent="0.35">
      <c r="A1187" s="16">
        <v>17</v>
      </c>
      <c r="B1187" s="16">
        <v>19</v>
      </c>
      <c r="C1187" s="17" t="s">
        <v>1543</v>
      </c>
      <c r="D1187" s="18"/>
      <c r="E1187" s="11" t="e">
        <f>[3]!Table3235[[#This Row],[Mức giá theo Quyết định 46/2019/ QĐ-UBND]]*1.1</f>
        <v>#REF!</v>
      </c>
      <c r="F1187" s="11"/>
      <c r="G1187" s="19"/>
      <c r="H1187" s="20"/>
      <c r="I1187" s="20"/>
      <c r="J1187" s="12"/>
      <c r="K1187" s="21"/>
      <c r="L1187" s="23"/>
      <c r="M1187" s="24"/>
      <c r="N1187" s="314"/>
    </row>
    <row r="1188" spans="1:14" s="251" customFormat="1" ht="31" x14ac:dyDescent="0.35">
      <c r="A1188" s="16" t="s">
        <v>108</v>
      </c>
      <c r="B1188" s="16" t="s">
        <v>119</v>
      </c>
      <c r="C1188" s="17" t="s">
        <v>1544</v>
      </c>
      <c r="D1188" s="18">
        <v>4200</v>
      </c>
      <c r="E1188" s="11" t="e">
        <f>[3]!Table3235[[#This Row],[Mức giá theo Quyết định 46/2019/ QĐ-UBND]]*1.1</f>
        <v>#REF!</v>
      </c>
      <c r="F1188" s="11" t="e">
        <f>[3]!Table3235[[#This Row],[Mức giá theo Quyết định 46/2019/ QĐ-UBND]]*1.3</f>
        <v>#REF!</v>
      </c>
      <c r="G1188" s="19">
        <v>12600</v>
      </c>
      <c r="H1188" s="20" t="e">
        <f>ROUND([3]!Table3235[[#This Row],[Mức giá theo Quyết định 46/2019/ QĐ-UBND]]*1.3,-2)</f>
        <v>#REF!</v>
      </c>
      <c r="I1188" s="20" t="e">
        <f>ROUND([3]!Table3235[[#This Row],[Giá đất ở điều chỉnh, bổ sung]]*0.7,0)</f>
        <v>#REF!</v>
      </c>
      <c r="J1188" s="12" t="e">
        <f>[3]!Table3235[[#This Row],[Giá đất ở điều chỉnh, bổ sung]]/[3]!Table3235[[#This Row],[Mức giá theo Quyết định 46/2019/ QĐ-UBND]]</f>
        <v>#REF!</v>
      </c>
      <c r="K1188" s="21"/>
      <c r="L1188" s="23" t="e">
        <f>[3]!Table3235[[#This Row],[Giá đất ở điều chỉnh, bổ sung]]/[3]!Table3235[[#This Row],[Mức giá theo Quyết định 46/2019/ QĐ-UBND]]</f>
        <v>#REF!</v>
      </c>
      <c r="M1188" s="24"/>
      <c r="N1188" s="314"/>
    </row>
    <row r="1189" spans="1:14" s="251" customFormat="1" ht="31" x14ac:dyDescent="0.35">
      <c r="A1189" s="16" t="s">
        <v>110</v>
      </c>
      <c r="B1189" s="16" t="s">
        <v>122</v>
      </c>
      <c r="C1189" s="17" t="s">
        <v>1545</v>
      </c>
      <c r="D1189" s="18">
        <v>2500</v>
      </c>
      <c r="E1189" s="11" t="e">
        <f>[3]!Table3235[[#This Row],[Mức giá theo Quyết định 46/2019/ QĐ-UBND]]*1.1</f>
        <v>#REF!</v>
      </c>
      <c r="F1189" s="11" t="e">
        <f>[3]!Table3235[[#This Row],[Mức giá theo Quyết định 46/2019/ QĐ-UBND]]*1.3</f>
        <v>#REF!</v>
      </c>
      <c r="G1189" s="19">
        <v>7500</v>
      </c>
      <c r="H1189" s="20" t="e">
        <f>ROUND([3]!Table3235[[#This Row],[Mức giá theo Quyết định 46/2019/ QĐ-UBND]]*1.3,-2)</f>
        <v>#REF!</v>
      </c>
      <c r="I1189" s="20" t="e">
        <f>ROUND([3]!Table3235[[#This Row],[Giá đất ở điều chỉnh, bổ sung]]*0.7,0)</f>
        <v>#REF!</v>
      </c>
      <c r="J1189" s="12" t="e">
        <f>[3]!Table3235[[#This Row],[Giá đất ở điều chỉnh, bổ sung]]/[3]!Table3235[[#This Row],[Mức giá theo Quyết định 46/2019/ QĐ-UBND]]</f>
        <v>#REF!</v>
      </c>
      <c r="K1189" s="21"/>
      <c r="L1189" s="23" t="e">
        <f>[3]!Table3235[[#This Row],[Giá đất ở điều chỉnh, bổ sung]]/[3]!Table3235[[#This Row],[Mức giá theo Quyết định 46/2019/ QĐ-UBND]]</f>
        <v>#REF!</v>
      </c>
      <c r="M1189" s="24"/>
      <c r="N1189" s="314"/>
    </row>
    <row r="1190" spans="1:14" s="251" customFormat="1" ht="31" x14ac:dyDescent="0.35">
      <c r="A1190" s="16" t="s">
        <v>1357</v>
      </c>
      <c r="B1190" s="16" t="s">
        <v>1546</v>
      </c>
      <c r="C1190" s="17" t="s">
        <v>1547</v>
      </c>
      <c r="D1190" s="18">
        <v>1999.9999999999998</v>
      </c>
      <c r="E1190" s="11" t="e">
        <f>[3]!Table3235[[#This Row],[Mức giá theo Quyết định 46/2019/ QĐ-UBND]]*1.1</f>
        <v>#REF!</v>
      </c>
      <c r="F1190" s="11" t="e">
        <f>[3]!Table3235[[#This Row],[Mức giá theo Quyết định 46/2019/ QĐ-UBND]]*1.3</f>
        <v>#REF!</v>
      </c>
      <c r="G1190" s="19">
        <v>6000</v>
      </c>
      <c r="H1190" s="20" t="e">
        <f>ROUND([3]!Table3235[[#This Row],[Mức giá theo Quyết định 46/2019/ QĐ-UBND]]*1.3,-2)</f>
        <v>#REF!</v>
      </c>
      <c r="I1190" s="20" t="e">
        <f>ROUND([3]!Table3235[[#This Row],[Giá đất ở điều chỉnh, bổ sung]]*0.7,0)</f>
        <v>#REF!</v>
      </c>
      <c r="J1190" s="12" t="e">
        <f>[3]!Table3235[[#This Row],[Giá đất ở điều chỉnh, bổ sung]]/[3]!Table3235[[#This Row],[Mức giá theo Quyết định 46/2019/ QĐ-UBND]]</f>
        <v>#REF!</v>
      </c>
      <c r="K1190" s="21"/>
      <c r="L1190" s="23" t="e">
        <f>[3]!Table3235[[#This Row],[Giá đất ở điều chỉnh, bổ sung]]/[3]!Table3235[[#This Row],[Mức giá theo Quyết định 46/2019/ QĐ-UBND]]</f>
        <v>#REF!</v>
      </c>
      <c r="M1190" s="24"/>
      <c r="N1190" s="314"/>
    </row>
    <row r="1191" spans="1:14" s="251" customFormat="1" x14ac:dyDescent="0.35">
      <c r="A1191" s="16">
        <v>18</v>
      </c>
      <c r="B1191" s="16">
        <v>20</v>
      </c>
      <c r="C1191" s="17" t="s">
        <v>1548</v>
      </c>
      <c r="D1191" s="18"/>
      <c r="E1191" s="11" t="e">
        <f>[3]!Table3235[[#This Row],[Mức giá theo Quyết định 46/2019/ QĐ-UBND]]*1.1</f>
        <v>#REF!</v>
      </c>
      <c r="F1191" s="11"/>
      <c r="G1191" s="19"/>
      <c r="H1191" s="20"/>
      <c r="I1191" s="20"/>
      <c r="J1191" s="12"/>
      <c r="K1191" s="21"/>
      <c r="L1191" s="23"/>
      <c r="M1191" s="24"/>
      <c r="N1191" s="314"/>
    </row>
    <row r="1192" spans="1:14" s="251" customFormat="1" x14ac:dyDescent="0.35">
      <c r="A1192" s="16" t="s">
        <v>114</v>
      </c>
      <c r="B1192" s="16" t="s">
        <v>109</v>
      </c>
      <c r="C1192" s="17" t="s">
        <v>1549</v>
      </c>
      <c r="D1192" s="18">
        <v>3000</v>
      </c>
      <c r="E1192" s="11" t="e">
        <f>[3]!Table3235[[#This Row],[Mức giá theo Quyết định 46/2019/ QĐ-UBND]]*1.1</f>
        <v>#REF!</v>
      </c>
      <c r="F1192" s="11" t="e">
        <f>[3]!Table3235[[#This Row],[Mức giá theo Quyết định 46/2019/ QĐ-UBND]]*1.3</f>
        <v>#REF!</v>
      </c>
      <c r="G1192" s="19">
        <v>9000</v>
      </c>
      <c r="H1192" s="20" t="e">
        <f>ROUND([3]!Table3235[[#This Row],[Mức giá theo Quyết định 46/2019/ QĐ-UBND]]*1.3,-2)</f>
        <v>#REF!</v>
      </c>
      <c r="I1192" s="20" t="e">
        <f>ROUND([3]!Table3235[[#This Row],[Giá đất ở điều chỉnh, bổ sung]]*0.7,0)</f>
        <v>#REF!</v>
      </c>
      <c r="J1192" s="12" t="e">
        <f>[3]!Table3235[[#This Row],[Giá đất ở điều chỉnh, bổ sung]]/[3]!Table3235[[#This Row],[Mức giá theo Quyết định 46/2019/ QĐ-UBND]]</f>
        <v>#REF!</v>
      </c>
      <c r="K1192" s="21"/>
      <c r="L1192" s="23" t="e">
        <f>[3]!Table3235[[#This Row],[Giá đất ở điều chỉnh, bổ sung]]/[3]!Table3235[[#This Row],[Mức giá theo Quyết định 46/2019/ QĐ-UBND]]</f>
        <v>#REF!</v>
      </c>
      <c r="M1192" s="24"/>
      <c r="N1192" s="314"/>
    </row>
    <row r="1193" spans="1:14" s="251" customFormat="1" ht="31" x14ac:dyDescent="0.35">
      <c r="A1193" s="16" t="s">
        <v>726</v>
      </c>
      <c r="B1193" s="16" t="s">
        <v>111</v>
      </c>
      <c r="C1193" s="17" t="s">
        <v>1550</v>
      </c>
      <c r="D1193" s="18">
        <v>2500</v>
      </c>
      <c r="E1193" s="11" t="e">
        <f>[3]!Table3235[[#This Row],[Mức giá theo Quyết định 46/2019/ QĐ-UBND]]*1.1</f>
        <v>#REF!</v>
      </c>
      <c r="F1193" s="11" t="e">
        <f>[3]!Table3235[[#This Row],[Mức giá theo Quyết định 46/2019/ QĐ-UBND]]*1.3</f>
        <v>#REF!</v>
      </c>
      <c r="G1193" s="19">
        <v>7500</v>
      </c>
      <c r="H1193" s="20" t="e">
        <f>ROUND([3]!Table3235[[#This Row],[Mức giá theo Quyết định 46/2019/ QĐ-UBND]]*1.3,-2)</f>
        <v>#REF!</v>
      </c>
      <c r="I1193" s="20" t="e">
        <f>ROUND([3]!Table3235[[#This Row],[Giá đất ở điều chỉnh, bổ sung]]*0.7,0)</f>
        <v>#REF!</v>
      </c>
      <c r="J1193" s="12" t="e">
        <f>[3]!Table3235[[#This Row],[Giá đất ở điều chỉnh, bổ sung]]/[3]!Table3235[[#This Row],[Mức giá theo Quyết định 46/2019/ QĐ-UBND]]</f>
        <v>#REF!</v>
      </c>
      <c r="K1193" s="21"/>
      <c r="L1193" s="23" t="e">
        <f>[3]!Table3235[[#This Row],[Giá đất ở điều chỉnh, bổ sung]]/[3]!Table3235[[#This Row],[Mức giá theo Quyết định 46/2019/ QĐ-UBND]]</f>
        <v>#REF!</v>
      </c>
      <c r="M1193" s="24"/>
      <c r="N1193" s="314"/>
    </row>
    <row r="1194" spans="1:14" s="251" customFormat="1" ht="31" x14ac:dyDescent="0.35">
      <c r="A1194" s="16">
        <v>19</v>
      </c>
      <c r="B1194" s="16">
        <v>21</v>
      </c>
      <c r="C1194" s="17" t="s">
        <v>1551</v>
      </c>
      <c r="D1194" s="18">
        <v>2500</v>
      </c>
      <c r="E1194" s="11" t="e">
        <f>[3]!Table3235[[#This Row],[Mức giá theo Quyết định 46/2019/ QĐ-UBND]]*1.1</f>
        <v>#REF!</v>
      </c>
      <c r="F1194" s="11" t="e">
        <f>[3]!Table3235[[#This Row],[Mức giá theo Quyết định 46/2019/ QĐ-UBND]]*1.3</f>
        <v>#REF!</v>
      </c>
      <c r="G1194" s="19">
        <v>7500</v>
      </c>
      <c r="H1194" s="20" t="e">
        <f>ROUND([3]!Table3235[[#This Row],[Mức giá theo Quyết định 46/2019/ QĐ-UBND]]*1.3,-2)</f>
        <v>#REF!</v>
      </c>
      <c r="I1194" s="20" t="e">
        <f>ROUND([3]!Table3235[[#This Row],[Giá đất ở điều chỉnh, bổ sung]]*0.7,0)</f>
        <v>#REF!</v>
      </c>
      <c r="J1194" s="12" t="e">
        <f>[3]!Table3235[[#This Row],[Giá đất ở điều chỉnh, bổ sung]]/[3]!Table3235[[#This Row],[Mức giá theo Quyết định 46/2019/ QĐ-UBND]]</f>
        <v>#REF!</v>
      </c>
      <c r="K1194" s="21"/>
      <c r="L1194" s="23" t="e">
        <f>[3]!Table3235[[#This Row],[Giá đất ở điều chỉnh, bổ sung]]/[3]!Table3235[[#This Row],[Mức giá theo Quyết định 46/2019/ QĐ-UBND]]</f>
        <v>#REF!</v>
      </c>
      <c r="M1194" s="24"/>
      <c r="N1194" s="314"/>
    </row>
    <row r="1195" spans="1:14" s="251" customFormat="1" ht="31" x14ac:dyDescent="0.35">
      <c r="A1195" s="16">
        <v>20</v>
      </c>
      <c r="B1195" s="16">
        <v>22</v>
      </c>
      <c r="C1195" s="17" t="s">
        <v>1552</v>
      </c>
      <c r="D1195" s="18"/>
      <c r="E1195" s="11" t="e">
        <f>[3]!Table3235[[#This Row],[Mức giá theo Quyết định 46/2019/ QĐ-UBND]]*1.1</f>
        <v>#REF!</v>
      </c>
      <c r="F1195" s="11"/>
      <c r="G1195" s="19"/>
      <c r="H1195" s="20"/>
      <c r="I1195" s="20"/>
      <c r="J1195" s="12"/>
      <c r="K1195" s="21"/>
      <c r="L1195" s="23"/>
      <c r="M1195" s="24" t="s">
        <v>5457</v>
      </c>
      <c r="N1195" s="314" t="s">
        <v>5457</v>
      </c>
    </row>
    <row r="1196" spans="1:14" s="251" customFormat="1" x14ac:dyDescent="0.35">
      <c r="A1196" s="16" t="s">
        <v>109</v>
      </c>
      <c r="B1196" s="16" t="s">
        <v>120</v>
      </c>
      <c r="C1196" s="17" t="s">
        <v>1541</v>
      </c>
      <c r="D1196" s="18">
        <v>4200</v>
      </c>
      <c r="E1196" s="11" t="e">
        <f>[3]!Table3235[[#This Row],[Mức giá theo Quyết định 46/2019/ QĐ-UBND]]*1.1</f>
        <v>#REF!</v>
      </c>
      <c r="F1196" s="11" t="e">
        <f>[3]!Table3235[[#This Row],[Mức giá theo Quyết định 46/2019/ QĐ-UBND]]*1.3</f>
        <v>#REF!</v>
      </c>
      <c r="G1196" s="19">
        <v>12600</v>
      </c>
      <c r="H1196" s="20" t="e">
        <f>ROUND([3]!Table3235[[#This Row],[Mức giá theo Quyết định 46/2019/ QĐ-UBND]]*1.3,-2)</f>
        <v>#REF!</v>
      </c>
      <c r="I1196" s="20" t="e">
        <f>ROUND([3]!Table3235[[#This Row],[Giá đất ở điều chỉnh, bổ sung]]*0.7,0)</f>
        <v>#REF!</v>
      </c>
      <c r="J1196" s="12" t="e">
        <f>[3]!Table3235[[#This Row],[Giá đất ở điều chỉnh, bổ sung]]/[3]!Table3235[[#This Row],[Mức giá theo Quyết định 46/2019/ QĐ-UBND]]</f>
        <v>#REF!</v>
      </c>
      <c r="K1196" s="21"/>
      <c r="L1196" s="23" t="e">
        <f>[3]!Table3235[[#This Row],[Giá đất ở điều chỉnh, bổ sung]]/[3]!Table3235[[#This Row],[Mức giá theo Quyết định 46/2019/ QĐ-UBND]]</f>
        <v>#REF!</v>
      </c>
      <c r="M1196" s="24"/>
      <c r="N1196" s="314"/>
    </row>
    <row r="1197" spans="1:14" s="251" customFormat="1" ht="28" x14ac:dyDescent="0.35">
      <c r="A1197" s="16" t="s">
        <v>111</v>
      </c>
      <c r="B1197" s="16" t="s">
        <v>123</v>
      </c>
      <c r="C1197" s="17" t="s">
        <v>5432</v>
      </c>
      <c r="D1197" s="18">
        <v>2500</v>
      </c>
      <c r="E1197" s="11" t="e">
        <f>[3]!Table3235[[#This Row],[Mức giá theo Quyết định 46/2019/ QĐ-UBND]]*1.1</f>
        <v>#REF!</v>
      </c>
      <c r="F1197" s="11" t="e">
        <f>[3]!Table3235[[#This Row],[Mức giá theo Quyết định 46/2019/ QĐ-UBND]]*1.3</f>
        <v>#REF!</v>
      </c>
      <c r="G1197" s="19">
        <v>7500</v>
      </c>
      <c r="H1197" s="20" t="e">
        <f>ROUND([3]!Table3235[[#This Row],[Mức giá theo Quyết định 46/2019/ QĐ-UBND]]*1.3,-2)</f>
        <v>#REF!</v>
      </c>
      <c r="I1197" s="20" t="e">
        <f>ROUND([3]!Table3235[[#This Row],[Giá đất ở điều chỉnh, bổ sung]]*0.7,0)</f>
        <v>#REF!</v>
      </c>
      <c r="J1197" s="12" t="e">
        <f>[3]!Table3235[[#This Row],[Giá đất ở điều chỉnh, bổ sung]]/[3]!Table3235[[#This Row],[Mức giá theo Quyết định 46/2019/ QĐ-UBND]]</f>
        <v>#REF!</v>
      </c>
      <c r="K1197" s="21"/>
      <c r="L1197" s="23" t="e">
        <f>[3]!Table3235[[#This Row],[Giá đất ở điều chỉnh, bổ sung]]/[3]!Table3235[[#This Row],[Mức giá theo Quyết định 46/2019/ QĐ-UBND]]</f>
        <v>#REF!</v>
      </c>
      <c r="M1197" s="24" t="s">
        <v>5497</v>
      </c>
      <c r="N1197" s="314" t="s">
        <v>5470</v>
      </c>
    </row>
    <row r="1198" spans="1:14" s="251" customFormat="1" ht="56" x14ac:dyDescent="0.35">
      <c r="A1198" s="16" t="s">
        <v>363</v>
      </c>
      <c r="B1198" s="16" t="s">
        <v>140</v>
      </c>
      <c r="C1198" s="17" t="s">
        <v>5433</v>
      </c>
      <c r="D1198" s="18">
        <v>1500</v>
      </c>
      <c r="E1198" s="11" t="e">
        <f>[3]!Table3235[[#This Row],[Mức giá theo Quyết định 46/2019/ QĐ-UBND]]*1.1</f>
        <v>#REF!</v>
      </c>
      <c r="F1198" s="11" t="e">
        <f>[3]!Table3235[[#This Row],[Mức giá theo Quyết định 46/2019/ QĐ-UBND]]*1.3</f>
        <v>#REF!</v>
      </c>
      <c r="G1198" s="19">
        <v>4500</v>
      </c>
      <c r="H1198" s="20" t="e">
        <f>ROUND([3]!Table3235[[#This Row],[Mức giá theo Quyết định 46/2019/ QĐ-UBND]]*1.3,-2)</f>
        <v>#REF!</v>
      </c>
      <c r="I1198" s="20" t="e">
        <f>ROUND([3]!Table3235[[#This Row],[Giá đất ở điều chỉnh, bổ sung]]*0.7,0)</f>
        <v>#REF!</v>
      </c>
      <c r="J1198" s="12" t="e">
        <f>[3]!Table3235[[#This Row],[Giá đất ở điều chỉnh, bổ sung]]/[3]!Table3235[[#This Row],[Mức giá theo Quyết định 46/2019/ QĐ-UBND]]</f>
        <v>#REF!</v>
      </c>
      <c r="K1198" s="21"/>
      <c r="L1198" s="23" t="e">
        <f>[3]!Table3235[[#This Row],[Giá đất ở điều chỉnh, bổ sung]]/[3]!Table3235[[#This Row],[Mức giá theo Quyết định 46/2019/ QĐ-UBND]]</f>
        <v>#REF!</v>
      </c>
      <c r="M1198" s="24" t="s">
        <v>5496</v>
      </c>
      <c r="N1198" s="314" t="s">
        <v>1553</v>
      </c>
    </row>
    <row r="1199" spans="1:14" s="251" customFormat="1" ht="42" x14ac:dyDescent="0.35">
      <c r="A1199" s="16">
        <v>21</v>
      </c>
      <c r="B1199" s="16">
        <v>24</v>
      </c>
      <c r="C1199" s="29" t="s">
        <v>1554</v>
      </c>
      <c r="D1199" s="67"/>
      <c r="E1199" s="11" t="e">
        <f>[3]!Table3235[[#This Row],[Mức giá theo Quyết định 46/2019/ QĐ-UBND]]*1.1</f>
        <v>#REF!</v>
      </c>
      <c r="F1199" s="11"/>
      <c r="G1199" s="19"/>
      <c r="H1199" s="20"/>
      <c r="I1199" s="20"/>
      <c r="J1199" s="12"/>
      <c r="K1199" s="21"/>
      <c r="L1199" s="23"/>
      <c r="M1199" s="24" t="s">
        <v>5393</v>
      </c>
      <c r="N1199" s="314" t="s">
        <v>1555</v>
      </c>
    </row>
    <row r="1200" spans="1:14" s="251" customFormat="1" x14ac:dyDescent="0.35">
      <c r="A1200" s="16"/>
      <c r="B1200" s="16" t="s">
        <v>132</v>
      </c>
      <c r="C1200" s="29" t="s">
        <v>1541</v>
      </c>
      <c r="D1200" s="67">
        <v>2000</v>
      </c>
      <c r="E1200" s="11" t="e">
        <f>[3]!Table3235[[#This Row],[Mức giá theo Quyết định 46/2019/ QĐ-UBND]]*1.1</f>
        <v>#REF!</v>
      </c>
      <c r="F1200" s="11" t="e">
        <f>[3]!Table3235[[#This Row],[Mức giá theo Quyết định 46/2019/ QĐ-UBND]]*1.3</f>
        <v>#REF!</v>
      </c>
      <c r="G1200" s="19">
        <v>7200</v>
      </c>
      <c r="H1200" s="20" t="e">
        <f>ROUND([3]!Table3235[[#This Row],[Mức giá theo Quyết định 46/2019/ QĐ-UBND]]*1.3,-2)</f>
        <v>#REF!</v>
      </c>
      <c r="I1200" s="20" t="e">
        <f>ROUND([3]!Table3235[[#This Row],[Giá đất ở điều chỉnh, bổ sung]]*0.7,0)</f>
        <v>#REF!</v>
      </c>
      <c r="J1200" s="12" t="e">
        <f>[3]!Table3235[[#This Row],[Giá đất ở điều chỉnh, bổ sung]]/[3]!Table3235[[#This Row],[Mức giá theo Quyết định 46/2019/ QĐ-UBND]]</f>
        <v>#REF!</v>
      </c>
      <c r="K1200" s="21"/>
      <c r="L1200" s="21" t="e">
        <f>[3]!Table3235[[#This Row],[Giá đất ở điều chỉnh, bổ sung]]/[3]!Table3235[[#This Row],[Mức giá theo Quyết định 46/2019/ QĐ-UBND]]</f>
        <v>#REF!</v>
      </c>
      <c r="M1200" s="22"/>
      <c r="N1200" s="313"/>
    </row>
    <row r="1201" spans="1:14" s="251" customFormat="1" x14ac:dyDescent="0.35">
      <c r="A1201" s="16"/>
      <c r="B1201" s="16" t="s">
        <v>134</v>
      </c>
      <c r="C1201" s="29" t="s">
        <v>1556</v>
      </c>
      <c r="D1201" s="67"/>
      <c r="E1201" s="11" t="e">
        <f>[3]!Table3235[[#This Row],[Mức giá theo Quyết định 46/2019/ QĐ-UBND]]*1.1</f>
        <v>#REF!</v>
      </c>
      <c r="F1201" s="11"/>
      <c r="G1201" s="19">
        <v>6500</v>
      </c>
      <c r="H1201" s="20" t="e">
        <f>ROUND(H1200*0.85,-3)</f>
        <v>#REF!</v>
      </c>
      <c r="I1201" s="20" t="e">
        <f>ROUND([3]!Table3235[[#This Row],[Giá đất ở điều chỉnh, bổ sung]]*0.7,0)</f>
        <v>#REF!</v>
      </c>
      <c r="J1201" s="12"/>
      <c r="K1201" s="21"/>
      <c r="L1201" s="21"/>
      <c r="M1201" s="22"/>
      <c r="N1201" s="313"/>
    </row>
    <row r="1202" spans="1:14" s="251" customFormat="1" ht="31" x14ac:dyDescent="0.35">
      <c r="A1202" s="16">
        <v>22</v>
      </c>
      <c r="B1202" s="16">
        <v>25</v>
      </c>
      <c r="C1202" s="17" t="s">
        <v>1557</v>
      </c>
      <c r="D1202" s="18">
        <v>2700</v>
      </c>
      <c r="E1202" s="11" t="e">
        <f>[3]!Table3235[[#This Row],[Mức giá theo Quyết định 46/2019/ QĐ-UBND]]*1.1</f>
        <v>#REF!</v>
      </c>
      <c r="F1202" s="11" t="e">
        <f>[3]!Table3235[[#This Row],[Mức giá theo Quyết định 46/2019/ QĐ-UBND]]*1.3</f>
        <v>#REF!</v>
      </c>
      <c r="G1202" s="19">
        <v>8100</v>
      </c>
      <c r="H1202" s="20" t="e">
        <f>ROUND([3]!Table3235[[#This Row],[Mức giá theo Quyết định 46/2019/ QĐ-UBND]]*1.3,-2)</f>
        <v>#REF!</v>
      </c>
      <c r="I1202" s="20" t="e">
        <f>ROUND([3]!Table3235[[#This Row],[Giá đất ở điều chỉnh, bổ sung]]*0.7,0)</f>
        <v>#REF!</v>
      </c>
      <c r="J1202" s="12" t="e">
        <f>[3]!Table3235[[#This Row],[Giá đất ở điều chỉnh, bổ sung]]/[3]!Table3235[[#This Row],[Mức giá theo Quyết định 46/2019/ QĐ-UBND]]</f>
        <v>#REF!</v>
      </c>
      <c r="K1202" s="21"/>
      <c r="L1202" s="23" t="e">
        <f>[3]!Table3235[[#This Row],[Giá đất ở điều chỉnh, bổ sung]]/[3]!Table3235[[#This Row],[Mức giá theo Quyết định 46/2019/ QĐ-UBND]]</f>
        <v>#REF!</v>
      </c>
      <c r="M1202" s="24"/>
      <c r="N1202" s="314"/>
    </row>
    <row r="1203" spans="1:14" s="251" customFormat="1" ht="31" x14ac:dyDescent="0.35">
      <c r="A1203" s="16">
        <v>23</v>
      </c>
      <c r="B1203" s="16">
        <v>26</v>
      </c>
      <c r="C1203" s="17" t="s">
        <v>1558</v>
      </c>
      <c r="D1203" s="18">
        <v>2500</v>
      </c>
      <c r="E1203" s="11" t="e">
        <f>[3]!Table3235[[#This Row],[Mức giá theo Quyết định 46/2019/ QĐ-UBND]]*1.1</f>
        <v>#REF!</v>
      </c>
      <c r="F1203" s="11" t="e">
        <f>[3]!Table3235[[#This Row],[Mức giá theo Quyết định 46/2019/ QĐ-UBND]]*1.3</f>
        <v>#REF!</v>
      </c>
      <c r="G1203" s="19">
        <v>7500</v>
      </c>
      <c r="H1203" s="20" t="e">
        <f>ROUND([3]!Table3235[[#This Row],[Mức giá theo Quyết định 46/2019/ QĐ-UBND]]*1.3,-2)</f>
        <v>#REF!</v>
      </c>
      <c r="I1203" s="20" t="e">
        <f>ROUND([3]!Table3235[[#This Row],[Giá đất ở điều chỉnh, bổ sung]]*0.7,0)</f>
        <v>#REF!</v>
      </c>
      <c r="J1203" s="12" t="e">
        <f>[3]!Table3235[[#This Row],[Giá đất ở điều chỉnh, bổ sung]]/[3]!Table3235[[#This Row],[Mức giá theo Quyết định 46/2019/ QĐ-UBND]]</f>
        <v>#REF!</v>
      </c>
      <c r="K1203" s="21"/>
      <c r="L1203" s="23" t="e">
        <f>[3]!Table3235[[#This Row],[Giá đất ở điều chỉnh, bổ sung]]/[3]!Table3235[[#This Row],[Mức giá theo Quyết định 46/2019/ QĐ-UBND]]</f>
        <v>#REF!</v>
      </c>
      <c r="M1203" s="24" t="s">
        <v>5495</v>
      </c>
      <c r="N1203" s="314" t="s">
        <v>1559</v>
      </c>
    </row>
    <row r="1204" spans="1:14" s="251" customFormat="1" x14ac:dyDescent="0.35">
      <c r="A1204" s="16">
        <v>24</v>
      </c>
      <c r="B1204" s="16">
        <v>27</v>
      </c>
      <c r="C1204" s="52" t="s">
        <v>1560</v>
      </c>
      <c r="D1204" s="53"/>
      <c r="E1204" s="11" t="e">
        <f>[3]!Table3235[[#This Row],[Mức giá theo Quyết định 46/2019/ QĐ-UBND]]*1.1</f>
        <v>#REF!</v>
      </c>
      <c r="F1204" s="11"/>
      <c r="G1204" s="19"/>
      <c r="H1204" s="20"/>
      <c r="I1204" s="20"/>
      <c r="J1204" s="12"/>
      <c r="K1204" s="21"/>
      <c r="L1204" s="23"/>
      <c r="M1204" s="24" t="s">
        <v>5394</v>
      </c>
      <c r="N1204" s="314" t="s">
        <v>1561</v>
      </c>
    </row>
    <row r="1205" spans="1:14" s="251" customFormat="1" x14ac:dyDescent="0.35">
      <c r="A1205" s="16" t="s">
        <v>132</v>
      </c>
      <c r="B1205" s="16" t="s">
        <v>156</v>
      </c>
      <c r="C1205" s="17" t="s">
        <v>1541</v>
      </c>
      <c r="D1205" s="18">
        <v>3000</v>
      </c>
      <c r="E1205" s="11" t="e">
        <f>[3]!Table3235[[#This Row],[Mức giá theo Quyết định 46/2019/ QĐ-UBND]]*1.1</f>
        <v>#REF!</v>
      </c>
      <c r="F1205" s="11" t="e">
        <f>[3]!Table3235[[#This Row],[Mức giá theo Quyết định 46/2019/ QĐ-UBND]]*1.3</f>
        <v>#REF!</v>
      </c>
      <c r="G1205" s="19">
        <v>9000</v>
      </c>
      <c r="H1205" s="20" t="e">
        <f>ROUND([3]!Table3235[[#This Row],[Mức giá theo Quyết định 46/2019/ QĐ-UBND]]*1.3,-2)</f>
        <v>#REF!</v>
      </c>
      <c r="I1205" s="20" t="e">
        <f>ROUND([3]!Table3235[[#This Row],[Giá đất ở điều chỉnh, bổ sung]]*0.7,0)</f>
        <v>#REF!</v>
      </c>
      <c r="J1205" s="12" t="e">
        <f>[3]!Table3235[[#This Row],[Giá đất ở điều chỉnh, bổ sung]]/[3]!Table3235[[#This Row],[Mức giá theo Quyết định 46/2019/ QĐ-UBND]]</f>
        <v>#REF!</v>
      </c>
      <c r="K1205" s="21"/>
      <c r="L1205" s="23" t="e">
        <f>[3]!Table3235[[#This Row],[Giá đất ở điều chỉnh, bổ sung]]/[3]!Table3235[[#This Row],[Mức giá theo Quyết định 46/2019/ QĐ-UBND]]</f>
        <v>#REF!</v>
      </c>
      <c r="M1205" s="24"/>
      <c r="N1205" s="314"/>
    </row>
    <row r="1206" spans="1:14" s="251" customFormat="1" ht="31" x14ac:dyDescent="0.35">
      <c r="A1206" s="16" t="s">
        <v>134</v>
      </c>
      <c r="B1206" s="16" t="s">
        <v>158</v>
      </c>
      <c r="C1206" s="17" t="s">
        <v>1562</v>
      </c>
      <c r="D1206" s="18">
        <v>1999.9999999999998</v>
      </c>
      <c r="E1206" s="11" t="e">
        <f>[3]!Table3235[[#This Row],[Mức giá theo Quyết định 46/2019/ QĐ-UBND]]*1.1</f>
        <v>#REF!</v>
      </c>
      <c r="F1206" s="11" t="e">
        <f>[3]!Table3235[[#This Row],[Mức giá theo Quyết định 46/2019/ QĐ-UBND]]*1.3</f>
        <v>#REF!</v>
      </c>
      <c r="G1206" s="19">
        <v>6000</v>
      </c>
      <c r="H1206" s="20" t="e">
        <f>ROUND([3]!Table3235[[#This Row],[Mức giá theo Quyết định 46/2019/ QĐ-UBND]]*1.3,-2)</f>
        <v>#REF!</v>
      </c>
      <c r="I1206" s="20" t="e">
        <f>ROUND([3]!Table3235[[#This Row],[Giá đất ở điều chỉnh, bổ sung]]*0.7,0)</f>
        <v>#REF!</v>
      </c>
      <c r="J1206" s="12" t="e">
        <f>[3]!Table3235[[#This Row],[Giá đất ở điều chỉnh, bổ sung]]/[3]!Table3235[[#This Row],[Mức giá theo Quyết định 46/2019/ QĐ-UBND]]</f>
        <v>#REF!</v>
      </c>
      <c r="K1206" s="21"/>
      <c r="L1206" s="23" t="e">
        <f>[3]!Table3235[[#This Row],[Giá đất ở điều chỉnh, bổ sung]]/[3]!Table3235[[#This Row],[Mức giá theo Quyết định 46/2019/ QĐ-UBND]]</f>
        <v>#REF!</v>
      </c>
      <c r="M1206" s="24"/>
      <c r="N1206" s="314"/>
    </row>
    <row r="1207" spans="1:14" s="251" customFormat="1" ht="31" x14ac:dyDescent="0.35">
      <c r="A1207" s="16" t="s">
        <v>1563</v>
      </c>
      <c r="B1207" s="16" t="s">
        <v>161</v>
      </c>
      <c r="C1207" s="17" t="s">
        <v>1564</v>
      </c>
      <c r="D1207" s="18">
        <v>1700</v>
      </c>
      <c r="E1207" s="11" t="e">
        <f>[3]!Table3235[[#This Row],[Mức giá theo Quyết định 46/2019/ QĐ-UBND]]*1.1</f>
        <v>#REF!</v>
      </c>
      <c r="F1207" s="11" t="e">
        <f>[3]!Table3235[[#This Row],[Mức giá theo Quyết định 46/2019/ QĐ-UBND]]*1.3</f>
        <v>#REF!</v>
      </c>
      <c r="G1207" s="19">
        <v>5100</v>
      </c>
      <c r="H1207" s="20" t="e">
        <f>ROUND([3]!Table3235[[#This Row],[Mức giá theo Quyết định 46/2019/ QĐ-UBND]]*1.3,-2)</f>
        <v>#REF!</v>
      </c>
      <c r="I1207" s="20" t="e">
        <f>ROUND([3]!Table3235[[#This Row],[Giá đất ở điều chỉnh, bổ sung]]*0.7,0)</f>
        <v>#REF!</v>
      </c>
      <c r="J1207" s="12" t="e">
        <f>[3]!Table3235[[#This Row],[Giá đất ở điều chỉnh, bổ sung]]/[3]!Table3235[[#This Row],[Mức giá theo Quyết định 46/2019/ QĐ-UBND]]</f>
        <v>#REF!</v>
      </c>
      <c r="K1207" s="21"/>
      <c r="L1207" s="23" t="e">
        <f>[3]!Table3235[[#This Row],[Giá đất ở điều chỉnh, bổ sung]]/[3]!Table3235[[#This Row],[Mức giá theo Quyết định 46/2019/ QĐ-UBND]]</f>
        <v>#REF!</v>
      </c>
      <c r="M1207" s="24"/>
      <c r="N1207" s="314"/>
    </row>
    <row r="1208" spans="1:14" s="251" customFormat="1" ht="28" x14ac:dyDescent="0.35">
      <c r="A1208" s="16">
        <v>25</v>
      </c>
      <c r="B1208" s="16">
        <v>28</v>
      </c>
      <c r="C1208" s="52" t="s">
        <v>1565</v>
      </c>
      <c r="D1208" s="53"/>
      <c r="E1208" s="11" t="e">
        <f>[3]!Table3235[[#This Row],[Mức giá theo Quyết định 46/2019/ QĐ-UBND]]*1.1</f>
        <v>#REF!</v>
      </c>
      <c r="F1208" s="11"/>
      <c r="G1208" s="19"/>
      <c r="H1208" s="20"/>
      <c r="I1208" s="20"/>
      <c r="J1208" s="12" t="e">
        <f>[3]!Table3235[[#This Row],[Giá đất ở điều chỉnh, bổ sung]]/[3]!Table3235[[#This Row],[Mức giá theo Quyết định 46/2019/ QĐ-UBND]]</f>
        <v>#REF!</v>
      </c>
      <c r="K1208" s="21"/>
      <c r="L1208" s="23"/>
      <c r="M1208" s="24" t="s">
        <v>5458</v>
      </c>
      <c r="N1208" s="314" t="s">
        <v>5458</v>
      </c>
    </row>
    <row r="1209" spans="1:14" s="251" customFormat="1" x14ac:dyDescent="0.35">
      <c r="A1209" s="16"/>
      <c r="B1209" s="16" t="s">
        <v>166</v>
      </c>
      <c r="C1209" s="52" t="s">
        <v>1541</v>
      </c>
      <c r="D1209" s="53">
        <v>3000</v>
      </c>
      <c r="E1209" s="11" t="e">
        <f>[3]!Table3235[[#This Row],[Mức giá theo Quyết định 46/2019/ QĐ-UBND]]*1.1</f>
        <v>#REF!</v>
      </c>
      <c r="F1209" s="11" t="e">
        <f>[3]!Table3235[[#This Row],[Mức giá theo Quyết định 46/2019/ QĐ-UBND]]*1.3</f>
        <v>#REF!</v>
      </c>
      <c r="G1209" s="19">
        <v>9000</v>
      </c>
      <c r="H1209" s="20" t="e">
        <f>ROUND([3]!Table3235[[#This Row],[Mức giá theo Quyết định 46/2019/ QĐ-UBND]]*1.3,-2)</f>
        <v>#REF!</v>
      </c>
      <c r="I1209" s="20" t="e">
        <f>ROUND([3]!Table3235[[#This Row],[Giá đất ở điều chỉnh, bổ sung]]*0.7,0)</f>
        <v>#REF!</v>
      </c>
      <c r="J1209" s="12" t="e">
        <f>[3]!Table3235[[#This Row],[Giá đất ở điều chỉnh, bổ sung]]/[3]!Table3235[[#This Row],[Mức giá theo Quyết định 46/2019/ QĐ-UBND]]</f>
        <v>#REF!</v>
      </c>
      <c r="K1209" s="21"/>
      <c r="L1209" s="23" t="e">
        <f>[3]!Table3235[[#This Row],[Giá đất ở điều chỉnh, bổ sung]]/[3]!Table3235[[#This Row],[Mức giá theo Quyết định 46/2019/ QĐ-UBND]]</f>
        <v>#REF!</v>
      </c>
      <c r="M1209" s="24"/>
      <c r="N1209" s="314"/>
    </row>
    <row r="1210" spans="1:14" s="251" customFormat="1" x14ac:dyDescent="0.35">
      <c r="A1210" s="16"/>
      <c r="B1210" s="16" t="s">
        <v>167</v>
      </c>
      <c r="C1210" s="52" t="s">
        <v>1539</v>
      </c>
      <c r="D1210" s="53"/>
      <c r="E1210" s="11" t="e">
        <f>[3]!Table3235[[#This Row],[Mức giá theo Quyết định 46/2019/ QĐ-UBND]]*1.1</f>
        <v>#REF!</v>
      </c>
      <c r="F1210" s="11"/>
      <c r="G1210" s="19">
        <v>7500</v>
      </c>
      <c r="H1210" s="20" t="e">
        <f>ROUND(H1209*85%,-2)</f>
        <v>#REF!</v>
      </c>
      <c r="I1210" s="20" t="e">
        <f>ROUND([3]!Table3235[[#This Row],[Giá đất ở điều chỉnh, bổ sung]]*0.7,0)</f>
        <v>#REF!</v>
      </c>
      <c r="J1210" s="12"/>
      <c r="K1210" s="21"/>
      <c r="L1210" s="23"/>
      <c r="M1210" s="24" t="s">
        <v>1566</v>
      </c>
      <c r="N1210" s="314" t="s">
        <v>1566</v>
      </c>
    </row>
    <row r="1211" spans="1:14" s="251" customFormat="1" x14ac:dyDescent="0.35">
      <c r="A1211" s="16">
        <v>26</v>
      </c>
      <c r="B1211" s="16">
        <v>29</v>
      </c>
      <c r="C1211" s="17" t="s">
        <v>1567</v>
      </c>
      <c r="D1211" s="18"/>
      <c r="E1211" s="11" t="e">
        <f>[3]!Table3235[[#This Row],[Mức giá theo Quyết định 46/2019/ QĐ-UBND]]*1.1</f>
        <v>#REF!</v>
      </c>
      <c r="F1211" s="11"/>
      <c r="G1211" s="19"/>
      <c r="H1211" s="20"/>
      <c r="I1211" s="20"/>
      <c r="J1211" s="12"/>
      <c r="K1211" s="21"/>
      <c r="L1211" s="23"/>
      <c r="M1211" s="24" t="s">
        <v>5494</v>
      </c>
      <c r="N1211" s="314" t="s">
        <v>5459</v>
      </c>
    </row>
    <row r="1212" spans="1:14" s="251" customFormat="1" x14ac:dyDescent="0.35">
      <c r="A1212" s="16"/>
      <c r="B1212" s="16" t="s">
        <v>174</v>
      </c>
      <c r="C1212" s="52" t="s">
        <v>1568</v>
      </c>
      <c r="D1212" s="53">
        <v>2300</v>
      </c>
      <c r="E1212" s="11" t="e">
        <f>[3]!Table3235[[#This Row],[Mức giá theo Quyết định 46/2019/ QĐ-UBND]]*1.1</f>
        <v>#REF!</v>
      </c>
      <c r="F1212" s="11" t="e">
        <f>[3]!Table3235[[#This Row],[Mức giá theo Quyết định 46/2019/ QĐ-UBND]]*1.3</f>
        <v>#REF!</v>
      </c>
      <c r="G1212" s="19">
        <v>6900</v>
      </c>
      <c r="H1212" s="20" t="e">
        <f>ROUND([3]!Table3235[[#This Row],[Mức giá theo Quyết định 46/2019/ QĐ-UBND]]*1.3,-2)</f>
        <v>#REF!</v>
      </c>
      <c r="I1212" s="20" t="e">
        <f>ROUND([3]!Table3235[[#This Row],[Giá đất ở điều chỉnh, bổ sung]]*0.7,0)</f>
        <v>#REF!</v>
      </c>
      <c r="J1212" s="12" t="e">
        <f>[3]!Table3235[[#This Row],[Giá đất ở điều chỉnh, bổ sung]]/[3]!Table3235[[#This Row],[Mức giá theo Quyết định 46/2019/ QĐ-UBND]]</f>
        <v>#REF!</v>
      </c>
      <c r="K1212" s="21"/>
      <c r="L1212" s="23" t="e">
        <f>[3]!Table3235[[#This Row],[Giá đất ở điều chỉnh, bổ sung]]/[3]!Table3235[[#This Row],[Mức giá theo Quyết định 46/2019/ QĐ-UBND]]</f>
        <v>#REF!</v>
      </c>
      <c r="M1212" s="24"/>
      <c r="N1212" s="314"/>
    </row>
    <row r="1213" spans="1:14" s="251" customFormat="1" x14ac:dyDescent="0.35">
      <c r="A1213" s="16"/>
      <c r="B1213" s="16" t="s">
        <v>176</v>
      </c>
      <c r="C1213" s="52" t="s">
        <v>1539</v>
      </c>
      <c r="D1213" s="53"/>
      <c r="E1213" s="11" t="e">
        <f>[3]!Table3235[[#This Row],[Mức giá theo Quyết định 46/2019/ QĐ-UBND]]*1.1</f>
        <v>#REF!</v>
      </c>
      <c r="F1213" s="11"/>
      <c r="G1213" s="19">
        <v>5500</v>
      </c>
      <c r="H1213" s="20" t="e">
        <f>ROUND(H1212*0.85,-2)</f>
        <v>#REF!</v>
      </c>
      <c r="I1213" s="20" t="e">
        <f>ROUND([3]!Table3235[[#This Row],[Giá đất ở điều chỉnh, bổ sung]]*0.7,0)</f>
        <v>#REF!</v>
      </c>
      <c r="J1213" s="12"/>
      <c r="K1213" s="21"/>
      <c r="L1213" s="23"/>
      <c r="M1213" s="24" t="s">
        <v>1566</v>
      </c>
      <c r="N1213" s="314" t="s">
        <v>1566</v>
      </c>
    </row>
    <row r="1214" spans="1:14" s="251" customFormat="1" ht="31" x14ac:dyDescent="0.35">
      <c r="A1214" s="16">
        <v>27</v>
      </c>
      <c r="B1214" s="16">
        <v>30</v>
      </c>
      <c r="C1214" s="17" t="s">
        <v>5434</v>
      </c>
      <c r="D1214" s="18"/>
      <c r="E1214" s="11" t="e">
        <f>[3]!Table3235[[#This Row],[Mức giá theo Quyết định 46/2019/ QĐ-UBND]]*1.1</f>
        <v>#REF!</v>
      </c>
      <c r="F1214" s="11"/>
      <c r="G1214" s="19"/>
      <c r="H1214" s="20"/>
      <c r="I1214" s="20"/>
      <c r="J1214" s="12"/>
      <c r="K1214" s="21"/>
      <c r="L1214" s="23"/>
      <c r="M1214" s="24" t="s">
        <v>5450</v>
      </c>
      <c r="N1214" s="314" t="s">
        <v>5460</v>
      </c>
    </row>
    <row r="1215" spans="1:14" s="251" customFormat="1" x14ac:dyDescent="0.35">
      <c r="A1215" s="16" t="s">
        <v>156</v>
      </c>
      <c r="B1215" s="16" t="s">
        <v>182</v>
      </c>
      <c r="C1215" s="17" t="s">
        <v>1541</v>
      </c>
      <c r="D1215" s="18">
        <v>2300</v>
      </c>
      <c r="E1215" s="11" t="e">
        <f>[3]!Table3235[[#This Row],[Mức giá theo Quyết định 46/2019/ QĐ-UBND]]*1.1</f>
        <v>#REF!</v>
      </c>
      <c r="F1215" s="11" t="e">
        <f>[3]!Table3235[[#This Row],[Mức giá theo Quyết định 46/2019/ QĐ-UBND]]*1.3</f>
        <v>#REF!</v>
      </c>
      <c r="G1215" s="19">
        <v>6900</v>
      </c>
      <c r="H1215" s="20" t="e">
        <f>ROUND([3]!Table3235[[#This Row],[Mức giá theo Quyết định 46/2019/ QĐ-UBND]]*1.3,-2)</f>
        <v>#REF!</v>
      </c>
      <c r="I1215" s="20" t="e">
        <f>ROUND([3]!Table3235[[#This Row],[Giá đất ở điều chỉnh, bổ sung]]*0.7,0)</f>
        <v>#REF!</v>
      </c>
      <c r="J1215" s="12" t="e">
        <f>[3]!Table3235[[#This Row],[Giá đất ở điều chỉnh, bổ sung]]/[3]!Table3235[[#This Row],[Mức giá theo Quyết định 46/2019/ QĐ-UBND]]</f>
        <v>#REF!</v>
      </c>
      <c r="K1215" s="21"/>
      <c r="L1215" s="23" t="e">
        <f>[3]!Table3235[[#This Row],[Giá đất ở điều chỉnh, bổ sung]]/[3]!Table3235[[#This Row],[Mức giá theo Quyết định 46/2019/ QĐ-UBND]]</f>
        <v>#REF!</v>
      </c>
      <c r="M1215" s="24"/>
      <c r="N1215" s="314"/>
    </row>
    <row r="1216" spans="1:14" s="251" customFormat="1" x14ac:dyDescent="0.35">
      <c r="A1216" s="16" t="s">
        <v>158</v>
      </c>
      <c r="B1216" s="16" t="s">
        <v>183</v>
      </c>
      <c r="C1216" s="17" t="s">
        <v>1539</v>
      </c>
      <c r="D1216" s="18">
        <v>1700</v>
      </c>
      <c r="E1216" s="11" t="e">
        <f>[3]!Table3235[[#This Row],[Mức giá theo Quyết định 46/2019/ QĐ-UBND]]*1.1</f>
        <v>#REF!</v>
      </c>
      <c r="F1216" s="11" t="e">
        <f>[3]!Table3235[[#This Row],[Mức giá theo Quyết định 46/2019/ QĐ-UBND]]*1.3</f>
        <v>#REF!</v>
      </c>
      <c r="G1216" s="19">
        <v>5100</v>
      </c>
      <c r="H1216" s="20" t="e">
        <f>ROUND([3]!Table3235[[#This Row],[Mức giá theo Quyết định 46/2019/ QĐ-UBND]]*1.3,-2)</f>
        <v>#REF!</v>
      </c>
      <c r="I1216" s="20" t="e">
        <f>ROUND([3]!Table3235[[#This Row],[Giá đất ở điều chỉnh, bổ sung]]*0.7,0)</f>
        <v>#REF!</v>
      </c>
      <c r="J1216" s="12" t="e">
        <f>[3]!Table3235[[#This Row],[Giá đất ở điều chỉnh, bổ sung]]/[3]!Table3235[[#This Row],[Mức giá theo Quyết định 46/2019/ QĐ-UBND]]</f>
        <v>#REF!</v>
      </c>
      <c r="K1216" s="21"/>
      <c r="L1216" s="23" t="e">
        <f>[3]!Table3235[[#This Row],[Giá đất ở điều chỉnh, bổ sung]]/[3]!Table3235[[#This Row],[Mức giá theo Quyết định 46/2019/ QĐ-UBND]]</f>
        <v>#REF!</v>
      </c>
      <c r="M1216" s="24"/>
      <c r="N1216" s="314"/>
    </row>
    <row r="1217" spans="1:18" s="251" customFormat="1" x14ac:dyDescent="0.35">
      <c r="A1217" s="16" t="s">
        <v>161</v>
      </c>
      <c r="B1217" s="16" t="s">
        <v>1053</v>
      </c>
      <c r="C1217" s="17" t="s">
        <v>1569</v>
      </c>
      <c r="D1217" s="18">
        <v>1400</v>
      </c>
      <c r="E1217" s="11" t="e">
        <f>[3]!Table3235[[#This Row],[Mức giá theo Quyết định 46/2019/ QĐ-UBND]]*1.1</f>
        <v>#REF!</v>
      </c>
      <c r="F1217" s="11" t="e">
        <f>[3]!Table3235[[#This Row],[Mức giá theo Quyết định 46/2019/ QĐ-UBND]]*1.3</f>
        <v>#REF!</v>
      </c>
      <c r="G1217" s="19">
        <v>4200</v>
      </c>
      <c r="H1217" s="20" t="e">
        <f>ROUND([3]!Table3235[[#This Row],[Mức giá theo Quyết định 46/2019/ QĐ-UBND]]*1.3,-2)</f>
        <v>#REF!</v>
      </c>
      <c r="I1217" s="20" t="e">
        <f>ROUND([3]!Table3235[[#This Row],[Giá đất ở điều chỉnh, bổ sung]]*0.7,0)</f>
        <v>#REF!</v>
      </c>
      <c r="J1217" s="12" t="e">
        <f>[3]!Table3235[[#This Row],[Giá đất ở điều chỉnh, bổ sung]]/[3]!Table3235[[#This Row],[Mức giá theo Quyết định 46/2019/ QĐ-UBND]]</f>
        <v>#REF!</v>
      </c>
      <c r="K1217" s="21"/>
      <c r="L1217" s="23" t="e">
        <f>[3]!Table3235[[#This Row],[Giá đất ở điều chỉnh, bổ sung]]/[3]!Table3235[[#This Row],[Mức giá theo Quyết định 46/2019/ QĐ-UBND]]</f>
        <v>#REF!</v>
      </c>
      <c r="M1217" s="24"/>
      <c r="N1217" s="314"/>
    </row>
    <row r="1218" spans="1:18" s="251" customFormat="1" x14ac:dyDescent="0.35">
      <c r="A1218" s="16">
        <v>28</v>
      </c>
      <c r="B1218" s="16">
        <v>31</v>
      </c>
      <c r="C1218" s="17" t="s">
        <v>1570</v>
      </c>
      <c r="D1218" s="18">
        <v>1999.9999999999998</v>
      </c>
      <c r="E1218" s="11" t="e">
        <f>[3]!Table3235[[#This Row],[Mức giá theo Quyết định 46/2019/ QĐ-UBND]]*1.1</f>
        <v>#REF!</v>
      </c>
      <c r="F1218" s="11" t="e">
        <f>[3]!Table3235[[#This Row],[Mức giá theo Quyết định 46/2019/ QĐ-UBND]]*1.3</f>
        <v>#REF!</v>
      </c>
      <c r="G1218" s="19">
        <v>6000</v>
      </c>
      <c r="H1218" s="20" t="e">
        <f>ROUND([3]!Table3235[[#This Row],[Mức giá theo Quyết định 46/2019/ QĐ-UBND]]*1.3,-2)</f>
        <v>#REF!</v>
      </c>
      <c r="I1218" s="20" t="e">
        <f>ROUND([3]!Table3235[[#This Row],[Giá đất ở điều chỉnh, bổ sung]]*0.7,0)</f>
        <v>#REF!</v>
      </c>
      <c r="J1218" s="12" t="e">
        <f>[3]!Table3235[[#This Row],[Giá đất ở điều chỉnh, bổ sung]]/[3]!Table3235[[#This Row],[Mức giá theo Quyết định 46/2019/ QĐ-UBND]]</f>
        <v>#REF!</v>
      </c>
      <c r="K1218" s="21"/>
      <c r="L1218" s="23" t="e">
        <f>[3]!Table3235[[#This Row],[Giá đất ở điều chỉnh, bổ sung]]/[3]!Table3235[[#This Row],[Mức giá theo Quyết định 46/2019/ QĐ-UBND]]</f>
        <v>#REF!</v>
      </c>
      <c r="M1218" s="24"/>
      <c r="N1218" s="314"/>
    </row>
    <row r="1219" spans="1:18" s="251" customFormat="1" x14ac:dyDescent="0.35">
      <c r="A1219" s="16"/>
      <c r="B1219" s="16">
        <v>32</v>
      </c>
      <c r="C1219" s="52" t="s">
        <v>1571</v>
      </c>
      <c r="D1219" s="53"/>
      <c r="E1219" s="11" t="e">
        <f>[3]!Table3235[[#This Row],[Mức giá theo Quyết định 46/2019/ QĐ-UBND]]*1.1</f>
        <v>#REF!</v>
      </c>
      <c r="F1219" s="11"/>
      <c r="G1219" s="19"/>
      <c r="H1219" s="20"/>
      <c r="I1219" s="20"/>
      <c r="J1219" s="12"/>
      <c r="K1219" s="21"/>
      <c r="L1219" s="23"/>
      <c r="M1219" s="24" t="s">
        <v>5493</v>
      </c>
      <c r="N1219" s="314" t="s">
        <v>5516</v>
      </c>
    </row>
    <row r="1220" spans="1:18" s="251" customFormat="1" x14ac:dyDescent="0.35">
      <c r="A1220" s="16"/>
      <c r="B1220" s="16" t="s">
        <v>191</v>
      </c>
      <c r="C1220" s="52" t="s">
        <v>1568</v>
      </c>
      <c r="D1220" s="53"/>
      <c r="E1220" s="11" t="e">
        <f>[3]!Table3235[[#This Row],[Mức giá theo Quyết định 46/2019/ QĐ-UBND]]*1.1</f>
        <v>#REF!</v>
      </c>
      <c r="F1220" s="11"/>
      <c r="G1220" s="19">
        <v>5500</v>
      </c>
      <c r="H1220" s="20" t="e">
        <f>H1218</f>
        <v>#REF!</v>
      </c>
      <c r="I1220" s="20" t="e">
        <f>ROUND([3]!Table3235[[#This Row],[Giá đất ở điều chỉnh, bổ sung]]*0.7,0)</f>
        <v>#REF!</v>
      </c>
      <c r="J1220" s="12"/>
      <c r="K1220" s="21"/>
      <c r="L1220" s="23"/>
      <c r="M1220" s="24"/>
      <c r="N1220" s="314"/>
    </row>
    <row r="1221" spans="1:18" s="251" customFormat="1" x14ac:dyDescent="0.35">
      <c r="A1221" s="16"/>
      <c r="B1221" s="16" t="s">
        <v>192</v>
      </c>
      <c r="C1221" s="52" t="s">
        <v>1539</v>
      </c>
      <c r="D1221" s="53"/>
      <c r="E1221" s="11" t="e">
        <f>[3]!Table3235[[#This Row],[Mức giá theo Quyết định 46/2019/ QĐ-UBND]]*1.1</f>
        <v>#REF!</v>
      </c>
      <c r="F1221" s="11"/>
      <c r="G1221" s="19">
        <v>4500</v>
      </c>
      <c r="H1221" s="20" t="e">
        <f>ROUND(H1220*0.85,-2)</f>
        <v>#REF!</v>
      </c>
      <c r="I1221" s="20" t="e">
        <f>ROUND([3]!Table3235[[#This Row],[Giá đất ở điều chỉnh, bổ sung]]*0.7,0)</f>
        <v>#REF!</v>
      </c>
      <c r="J1221" s="12"/>
      <c r="K1221" s="21"/>
      <c r="L1221" s="23"/>
      <c r="M1221" s="24"/>
      <c r="N1221" s="314"/>
    </row>
    <row r="1222" spans="1:18" s="251" customFormat="1" ht="31" x14ac:dyDescent="0.35">
      <c r="A1222" s="16">
        <v>29</v>
      </c>
      <c r="B1222" s="16">
        <v>33</v>
      </c>
      <c r="C1222" s="17" t="s">
        <v>1572</v>
      </c>
      <c r="D1222" s="18"/>
      <c r="E1222" s="11" t="e">
        <f>[3]!Table3235[[#This Row],[Mức giá theo Quyết định 46/2019/ QĐ-UBND]]*1.1</f>
        <v>#REF!</v>
      </c>
      <c r="F1222" s="11"/>
      <c r="G1222" s="19"/>
      <c r="H1222" s="20"/>
      <c r="I1222" s="20"/>
      <c r="J1222" s="12"/>
      <c r="K1222" s="21"/>
      <c r="L1222" s="23"/>
      <c r="M1222" s="24" t="s">
        <v>5461</v>
      </c>
      <c r="N1222" s="314" t="s">
        <v>5461</v>
      </c>
    </row>
    <row r="1223" spans="1:18" x14ac:dyDescent="0.35">
      <c r="A1223" s="16" t="s">
        <v>174</v>
      </c>
      <c r="B1223" s="16" t="s">
        <v>194</v>
      </c>
      <c r="C1223" s="17" t="s">
        <v>1525</v>
      </c>
      <c r="D1223" s="18">
        <v>2800</v>
      </c>
      <c r="E1223" s="11" t="e">
        <f>[3]!Table3235[[#This Row],[Mức giá theo Quyết định 46/2019/ QĐ-UBND]]*1.1</f>
        <v>#REF!</v>
      </c>
      <c r="F1223" s="11" t="e">
        <f>[3]!Table3235[[#This Row],[Mức giá theo Quyết định 46/2019/ QĐ-UBND]]*1.3</f>
        <v>#REF!</v>
      </c>
      <c r="G1223" s="19">
        <v>8400</v>
      </c>
      <c r="H1223" s="20" t="e">
        <f>ROUND([3]!Table3235[[#This Row],[Mức giá theo Quyết định 46/2019/ QĐ-UBND]]*1.3,-2)</f>
        <v>#REF!</v>
      </c>
      <c r="I1223" s="20" t="e">
        <f>ROUND([3]!Table3235[[#This Row],[Giá đất ở điều chỉnh, bổ sung]]*0.7,0)</f>
        <v>#REF!</v>
      </c>
      <c r="J1223" s="12" t="e">
        <f>[3]!Table3235[[#This Row],[Giá đất ở điều chỉnh, bổ sung]]/[3]!Table3235[[#This Row],[Mức giá theo Quyết định 46/2019/ QĐ-UBND]]</f>
        <v>#REF!</v>
      </c>
      <c r="K1223" s="21"/>
      <c r="L1223" s="23" t="e">
        <f>[3]!Table3235[[#This Row],[Giá đất ở điều chỉnh, bổ sung]]/[3]!Table3235[[#This Row],[Mức giá theo Quyết định 46/2019/ QĐ-UBND]]</f>
        <v>#REF!</v>
      </c>
      <c r="M1223" s="24"/>
      <c r="N1223" s="314"/>
    </row>
    <row r="1224" spans="1:18" x14ac:dyDescent="0.35">
      <c r="A1224" s="33"/>
      <c r="B1224" s="16" t="s">
        <v>196</v>
      </c>
      <c r="C1224" s="17" t="s">
        <v>1573</v>
      </c>
      <c r="D1224" s="34">
        <v>2000</v>
      </c>
      <c r="E1224" s="35"/>
      <c r="F1224" s="11" t="e">
        <f>[3]!Table3235[[#This Row],[Mức giá theo Quyết định 46/2019/ QĐ-UBND]]*1.3</f>
        <v>#REF!</v>
      </c>
      <c r="G1224" s="19">
        <v>8401</v>
      </c>
      <c r="H1224" s="20" t="e">
        <f>ROUND([3]!Table3235[[#This Row],[Mức giá theo Quyết định 46/2019/ QĐ-UBND]]*1.3,-2)</f>
        <v>#REF!</v>
      </c>
      <c r="I1224" s="20" t="e">
        <f>ROUND([3]!Table3235[[#This Row],[Giá đất ở điều chỉnh, bổ sung]]*0.7,0)</f>
        <v>#REF!</v>
      </c>
      <c r="J1224" s="12"/>
      <c r="K1224" s="37"/>
      <c r="L1224" s="23"/>
      <c r="M1224" s="38"/>
      <c r="N1224" s="317"/>
    </row>
    <row r="1225" spans="1:18" x14ac:dyDescent="0.35">
      <c r="A1225" s="39">
        <v>18</v>
      </c>
      <c r="B1225" s="39">
        <v>34</v>
      </c>
      <c r="C1225" s="27" t="s">
        <v>5415</v>
      </c>
      <c r="D1225" s="5"/>
      <c r="E1225" s="11" t="e">
        <f>[3]!Table3235[[#This Row],[Mức giá theo Quyết định 46/2019/ QĐ-UBND]]*1.1</f>
        <v>#REF!</v>
      </c>
      <c r="F1225" s="11" t="e">
        <f>[3]!Table3235[[#This Row],[Mức giá theo Quyết định 46/2019/ QĐ-UBND]]*1.3</f>
        <v>#REF!</v>
      </c>
      <c r="G1225" s="40"/>
      <c r="H1225" s="20"/>
      <c r="I1225" s="20"/>
      <c r="J1225" s="12"/>
      <c r="K1225" s="21"/>
      <c r="L1225" s="21"/>
      <c r="M1225" s="45" t="s">
        <v>146</v>
      </c>
      <c r="N1225" s="320" t="s">
        <v>146</v>
      </c>
    </row>
    <row r="1226" spans="1:18" x14ac:dyDescent="0.35">
      <c r="A1226" s="46"/>
      <c r="B1226" s="39" t="s">
        <v>1574</v>
      </c>
      <c r="C1226" s="27" t="s">
        <v>1575</v>
      </c>
      <c r="D1226" s="28"/>
      <c r="E1226" s="11"/>
      <c r="F1226" s="11"/>
      <c r="G1226" s="44">
        <v>18000</v>
      </c>
      <c r="H1226" s="20">
        <v>5220</v>
      </c>
      <c r="I1226" s="20" t="e">
        <f>ROUND([3]!Table3235[[#This Row],[Giá đất ở điều chỉnh, bổ sung]]*0.7,0)</f>
        <v>#REF!</v>
      </c>
      <c r="J1226" s="12" t="e">
        <f>[3]!Table3235[[#This Row],[Giá đất ở điều chỉnh, bổ sung]]/[3]!Table3235[[#This Row],[Mức giá theo Quyết định 46/2019/ QĐ-UBND]]</f>
        <v>#REF!</v>
      </c>
      <c r="K1226" s="21"/>
      <c r="L1226" s="21"/>
      <c r="M1226" s="45"/>
      <c r="N1226" s="320" t="s">
        <v>1576</v>
      </c>
    </row>
    <row r="1227" spans="1:18" x14ac:dyDescent="0.35">
      <c r="A1227" s="46"/>
      <c r="B1227" s="39" t="s">
        <v>1577</v>
      </c>
      <c r="C1227" s="27" t="s">
        <v>886</v>
      </c>
      <c r="D1227" s="28"/>
      <c r="E1227" s="11"/>
      <c r="F1227" s="11"/>
      <c r="G1227" s="44">
        <v>12500</v>
      </c>
      <c r="H1227" s="20">
        <v>3300</v>
      </c>
      <c r="I1227" s="20" t="e">
        <f>ROUND([3]!Table3235[[#This Row],[Giá đất ở điều chỉnh, bổ sung]]*0.7,0)</f>
        <v>#REF!</v>
      </c>
      <c r="J1227" s="12" t="e">
        <f>[3]!Table3235[[#This Row],[Giá đất ở điều chỉnh, bổ sung]]/[3]!Table3235[[#This Row],[Mức giá theo Quyết định 46/2019/ QĐ-UBND]]</f>
        <v>#REF!</v>
      </c>
      <c r="K1227" s="21"/>
      <c r="L1227" s="21"/>
      <c r="M1227" s="45"/>
      <c r="N1227" s="320" t="s">
        <v>1578</v>
      </c>
    </row>
    <row r="1228" spans="1:18" s="251" customFormat="1" x14ac:dyDescent="0.35">
      <c r="A1228" s="46"/>
      <c r="B1228" s="39" t="s">
        <v>1579</v>
      </c>
      <c r="C1228" s="27" t="s">
        <v>654</v>
      </c>
      <c r="D1228" s="28"/>
      <c r="E1228" s="11"/>
      <c r="F1228" s="11"/>
      <c r="G1228" s="44">
        <v>11500</v>
      </c>
      <c r="H1228" s="20">
        <v>3100</v>
      </c>
      <c r="I1228" s="20" t="e">
        <f>ROUND([3]!Table3235[[#This Row],[Giá đất ở điều chỉnh, bổ sung]]*0.7,0)</f>
        <v>#REF!</v>
      </c>
      <c r="J1228" s="12" t="e">
        <f>[3]!Table3235[[#This Row],[Giá đất ở điều chỉnh, bổ sung]]/[3]!Table3235[[#This Row],[Mức giá theo Quyết định 46/2019/ QĐ-UBND]]</f>
        <v>#REF!</v>
      </c>
      <c r="K1228" s="21"/>
      <c r="L1228" s="21"/>
      <c r="M1228" s="45"/>
      <c r="N1228" s="320" t="s">
        <v>1578</v>
      </c>
      <c r="R1228" s="315"/>
    </row>
    <row r="1229" spans="1:18" s="251" customFormat="1" x14ac:dyDescent="0.35">
      <c r="A1229" s="16"/>
      <c r="B1229" s="16">
        <v>35</v>
      </c>
      <c r="C1229" s="52" t="s">
        <v>1580</v>
      </c>
      <c r="D1229" s="53"/>
      <c r="E1229" s="11"/>
      <c r="F1229" s="11"/>
      <c r="G1229" s="19">
        <v>9000</v>
      </c>
      <c r="H1229" s="20">
        <v>3300</v>
      </c>
      <c r="I1229" s="20" t="e">
        <f>ROUND([3]!Table3235[[#This Row],[Giá đất ở điều chỉnh, bổ sung]]*0.7,0)</f>
        <v>#REF!</v>
      </c>
      <c r="J1229" s="12" t="e">
        <f>[3]!Table3235[[#This Row],[Giá đất ở điều chỉnh, bổ sung]]/[3]!Table3235[[#This Row],[Mức giá theo Quyết định 46/2019/ QĐ-UBND]]</f>
        <v>#REF!</v>
      </c>
      <c r="K1229" s="21"/>
      <c r="L1229" s="23"/>
      <c r="M1229" s="24" t="s">
        <v>5387</v>
      </c>
      <c r="N1229" s="314" t="s">
        <v>5517</v>
      </c>
      <c r="R1229" s="315"/>
    </row>
    <row r="1230" spans="1:18" s="251" customFormat="1" x14ac:dyDescent="0.35">
      <c r="A1230" s="16"/>
      <c r="B1230" s="16">
        <v>36</v>
      </c>
      <c r="C1230" s="29" t="s">
        <v>1581</v>
      </c>
      <c r="D1230" s="67"/>
      <c r="E1230" s="11"/>
      <c r="F1230" s="11"/>
      <c r="G1230" s="19">
        <v>9000</v>
      </c>
      <c r="H1230" s="20">
        <f>H1229</f>
        <v>3300</v>
      </c>
      <c r="I1230" s="20" t="e">
        <f>ROUND([3]!Table3235[[#This Row],[Giá đất ở điều chỉnh, bổ sung]]*0.7,0)</f>
        <v>#REF!</v>
      </c>
      <c r="J1230" s="12" t="e">
        <f>[3]!Table3235[[#This Row],[Giá đất ở điều chỉnh, bổ sung]]/[3]!Table3235[[#This Row],[Mức giá theo Quyết định 46/2019/ QĐ-UBND]]</f>
        <v>#REF!</v>
      </c>
      <c r="K1230" s="21"/>
      <c r="L1230" s="23"/>
      <c r="M1230" s="24" t="s">
        <v>5388</v>
      </c>
      <c r="N1230" s="314" t="s">
        <v>5518</v>
      </c>
      <c r="R1230" s="315"/>
    </row>
    <row r="1231" spans="1:18" s="251" customFormat="1" x14ac:dyDescent="0.35">
      <c r="A1231" s="16"/>
      <c r="B1231" s="16">
        <v>37</v>
      </c>
      <c r="C1231" s="29" t="s">
        <v>1582</v>
      </c>
      <c r="D1231" s="67"/>
      <c r="E1231" s="11"/>
      <c r="F1231" s="11"/>
      <c r="G1231" s="19">
        <v>9000</v>
      </c>
      <c r="H1231" s="20">
        <f>H1229</f>
        <v>3300</v>
      </c>
      <c r="I1231" s="20" t="e">
        <f>ROUND([3]!Table3235[[#This Row],[Giá đất ở điều chỉnh, bổ sung]]*0.7,0)</f>
        <v>#REF!</v>
      </c>
      <c r="J1231" s="12" t="e">
        <f>[3]!Table3235[[#This Row],[Giá đất ở điều chỉnh, bổ sung]]/[3]!Table3235[[#This Row],[Mức giá theo Quyết định 46/2019/ QĐ-UBND]]</f>
        <v>#REF!</v>
      </c>
      <c r="K1231" s="21"/>
      <c r="L1231" s="23"/>
      <c r="M1231" s="24" t="s">
        <v>5262</v>
      </c>
      <c r="N1231" s="314" t="s">
        <v>5519</v>
      </c>
      <c r="R1231" s="315"/>
    </row>
    <row r="1232" spans="1:18" s="251" customFormat="1" x14ac:dyDescent="0.35">
      <c r="A1232" s="16"/>
      <c r="B1232" s="16">
        <v>38</v>
      </c>
      <c r="C1232" s="29" t="s">
        <v>5395</v>
      </c>
      <c r="D1232" s="67"/>
      <c r="E1232" s="11"/>
      <c r="F1232" s="11"/>
      <c r="G1232" s="19"/>
      <c r="H1232" s="20"/>
      <c r="I1232" s="20"/>
      <c r="J1232" s="12"/>
      <c r="K1232" s="21"/>
      <c r="L1232" s="23"/>
      <c r="M1232" s="24" t="s">
        <v>5263</v>
      </c>
      <c r="N1232" s="314" t="s">
        <v>5520</v>
      </c>
      <c r="R1232" s="315"/>
    </row>
    <row r="1233" spans="1:18" s="251" customFormat="1" x14ac:dyDescent="0.35">
      <c r="A1233" s="16"/>
      <c r="B1233" s="16" t="s">
        <v>242</v>
      </c>
      <c r="C1233" s="29" t="s">
        <v>1541</v>
      </c>
      <c r="D1233" s="67"/>
      <c r="E1233" s="11"/>
      <c r="F1233" s="11"/>
      <c r="G1233" s="19">
        <v>9000</v>
      </c>
      <c r="H1233" s="20">
        <f>H1229</f>
        <v>3300</v>
      </c>
      <c r="I1233" s="20" t="e">
        <f>ROUND([3]!Table3235[[#This Row],[Giá đất ở điều chỉnh, bổ sung]]*0.7,0)</f>
        <v>#REF!</v>
      </c>
      <c r="J1233" s="12" t="e">
        <f>[3]!Table3235[[#This Row],[Giá đất ở điều chỉnh, bổ sung]]/[3]!Table3235[[#This Row],[Mức giá theo Quyết định 46/2019/ QĐ-UBND]]</f>
        <v>#REF!</v>
      </c>
      <c r="K1233" s="21"/>
      <c r="L1233" s="23"/>
      <c r="M1233" s="24"/>
      <c r="N1233" s="314"/>
      <c r="R1233" s="315"/>
    </row>
    <row r="1234" spans="1:18" s="251" customFormat="1" x14ac:dyDescent="0.35">
      <c r="A1234" s="16"/>
      <c r="B1234" s="16" t="s">
        <v>245</v>
      </c>
      <c r="C1234" s="29" t="s">
        <v>1539</v>
      </c>
      <c r="D1234" s="67"/>
      <c r="E1234" s="11"/>
      <c r="F1234" s="11"/>
      <c r="G1234" s="19">
        <v>9000</v>
      </c>
      <c r="H1234" s="20">
        <v>2900</v>
      </c>
      <c r="I1234" s="20" t="e">
        <f>ROUND([3]!Table3235[[#This Row],[Giá đất ở điều chỉnh, bổ sung]]*0.7,0)</f>
        <v>#REF!</v>
      </c>
      <c r="J1234" s="12" t="e">
        <f>[3]!Table3235[[#This Row],[Giá đất ở điều chỉnh, bổ sung]]/[3]!Table3235[[#This Row],[Mức giá theo Quyết định 46/2019/ QĐ-UBND]]</f>
        <v>#REF!</v>
      </c>
      <c r="K1234" s="21"/>
      <c r="L1234" s="23"/>
      <c r="M1234" s="24"/>
      <c r="N1234" s="314"/>
      <c r="R1234" s="315"/>
    </row>
    <row r="1235" spans="1:18" s="251" customFormat="1" x14ac:dyDescent="0.35">
      <c r="A1235" s="16"/>
      <c r="B1235" s="16">
        <v>39</v>
      </c>
      <c r="C1235" s="29" t="s">
        <v>1583</v>
      </c>
      <c r="D1235" s="67"/>
      <c r="E1235" s="11"/>
      <c r="F1235" s="11"/>
      <c r="G1235" s="19"/>
      <c r="H1235" s="20"/>
      <c r="I1235" s="20"/>
      <c r="J1235" s="12"/>
      <c r="K1235" s="21"/>
      <c r="L1235" s="23"/>
      <c r="M1235" s="24" t="s">
        <v>5264</v>
      </c>
      <c r="N1235" s="314" t="s">
        <v>5521</v>
      </c>
      <c r="R1235" s="315"/>
    </row>
    <row r="1236" spans="1:18" s="251" customFormat="1" x14ac:dyDescent="0.35">
      <c r="A1236" s="16"/>
      <c r="B1236" s="16" t="s">
        <v>251</v>
      </c>
      <c r="C1236" s="29" t="s">
        <v>1541</v>
      </c>
      <c r="D1236" s="67"/>
      <c r="E1236" s="11"/>
      <c r="F1236" s="11"/>
      <c r="G1236" s="19">
        <v>9000</v>
      </c>
      <c r="H1236" s="20">
        <f>H1229</f>
        <v>3300</v>
      </c>
      <c r="I1236" s="20" t="e">
        <f>ROUND([3]!Table3235[[#This Row],[Giá đất ở điều chỉnh, bổ sung]]*0.7,0)</f>
        <v>#REF!</v>
      </c>
      <c r="J1236" s="12" t="e">
        <f>[3]!Table3235[[#This Row],[Giá đất ở điều chỉnh, bổ sung]]/[3]!Table3235[[#This Row],[Mức giá theo Quyết định 46/2019/ QĐ-UBND]]</f>
        <v>#REF!</v>
      </c>
      <c r="K1236" s="21"/>
      <c r="L1236" s="23"/>
      <c r="M1236" s="24"/>
      <c r="N1236" s="314"/>
      <c r="R1236" s="315"/>
    </row>
    <row r="1237" spans="1:18" s="251" customFormat="1" x14ac:dyDescent="0.35">
      <c r="A1237" s="16"/>
      <c r="B1237" s="16" t="s">
        <v>253</v>
      </c>
      <c r="C1237" s="29" t="s">
        <v>1539</v>
      </c>
      <c r="D1237" s="67"/>
      <c r="E1237" s="11"/>
      <c r="F1237" s="11"/>
      <c r="G1237" s="19">
        <v>9000</v>
      </c>
      <c r="H1237" s="20">
        <f>H1234</f>
        <v>2900</v>
      </c>
      <c r="I1237" s="20" t="e">
        <f>ROUND([3]!Table3235[[#This Row],[Giá đất ở điều chỉnh, bổ sung]]*0.7,0)</f>
        <v>#REF!</v>
      </c>
      <c r="J1237" s="12" t="e">
        <f>[3]!Table3235[[#This Row],[Giá đất ở điều chỉnh, bổ sung]]/[3]!Table3235[[#This Row],[Mức giá theo Quyết định 46/2019/ QĐ-UBND]]</f>
        <v>#REF!</v>
      </c>
      <c r="K1237" s="21"/>
      <c r="L1237" s="23"/>
      <c r="M1237" s="24"/>
      <c r="N1237" s="314"/>
      <c r="R1237" s="315"/>
    </row>
    <row r="1238" spans="1:18" s="251" customFormat="1" x14ac:dyDescent="0.35">
      <c r="A1238" s="16"/>
      <c r="B1238" s="16">
        <v>40</v>
      </c>
      <c r="C1238" s="29" t="s">
        <v>1584</v>
      </c>
      <c r="D1238" s="67"/>
      <c r="E1238" s="11"/>
      <c r="F1238" s="11"/>
      <c r="G1238" s="19">
        <v>9000</v>
      </c>
      <c r="H1238" s="20">
        <f>H1229</f>
        <v>3300</v>
      </c>
      <c r="I1238" s="20" t="e">
        <f>ROUND([3]!Table3235[[#This Row],[Giá đất ở điều chỉnh, bổ sung]]*0.7,0)</f>
        <v>#REF!</v>
      </c>
      <c r="J1238" s="12" t="e">
        <f>[3]!Table3235[[#This Row],[Giá đất ở điều chỉnh, bổ sung]]/[3]!Table3235[[#This Row],[Mức giá theo Quyết định 46/2019/ QĐ-UBND]]</f>
        <v>#REF!</v>
      </c>
      <c r="K1238" s="21"/>
      <c r="L1238" s="23"/>
      <c r="M1238" s="24" t="s">
        <v>5389</v>
      </c>
      <c r="N1238" s="314" t="s">
        <v>5522</v>
      </c>
      <c r="R1238" s="315"/>
    </row>
    <row r="1239" spans="1:18" s="251" customFormat="1" x14ac:dyDescent="0.35">
      <c r="A1239" s="16"/>
      <c r="B1239" s="16">
        <v>41</v>
      </c>
      <c r="C1239" s="29" t="s">
        <v>1585</v>
      </c>
      <c r="D1239" s="67"/>
      <c r="E1239" s="11"/>
      <c r="F1239" s="11"/>
      <c r="G1239" s="19"/>
      <c r="H1239" s="20"/>
      <c r="I1239" s="20"/>
      <c r="J1239" s="12"/>
      <c r="K1239" s="21"/>
      <c r="L1239" s="23"/>
      <c r="M1239" s="24" t="s">
        <v>5492</v>
      </c>
      <c r="N1239" s="314" t="s">
        <v>5523</v>
      </c>
      <c r="R1239" s="315"/>
    </row>
    <row r="1240" spans="1:18" s="251" customFormat="1" x14ac:dyDescent="0.35">
      <c r="A1240" s="16"/>
      <c r="B1240" s="16" t="s">
        <v>214</v>
      </c>
      <c r="C1240" s="29" t="s">
        <v>1568</v>
      </c>
      <c r="D1240" s="67"/>
      <c r="E1240" s="11"/>
      <c r="F1240" s="11"/>
      <c r="G1240" s="19">
        <v>9000</v>
      </c>
      <c r="H1240" s="20">
        <f>H1229</f>
        <v>3300</v>
      </c>
      <c r="I1240" s="20" t="e">
        <f>ROUND([3]!Table3235[[#This Row],[Giá đất ở điều chỉnh, bổ sung]]*0.7,0)</f>
        <v>#REF!</v>
      </c>
      <c r="J1240" s="12" t="e">
        <f>[3]!Table3235[[#This Row],[Giá đất ở điều chỉnh, bổ sung]]/[3]!Table3235[[#This Row],[Mức giá theo Quyết định 46/2019/ QĐ-UBND]]</f>
        <v>#REF!</v>
      </c>
      <c r="K1240" s="21"/>
      <c r="L1240" s="23"/>
      <c r="M1240" s="24"/>
      <c r="N1240" s="314"/>
      <c r="R1240" s="315"/>
    </row>
    <row r="1241" spans="1:18" s="251" customFormat="1" x14ac:dyDescent="0.35">
      <c r="A1241" s="16"/>
      <c r="B1241" s="16" t="s">
        <v>216</v>
      </c>
      <c r="C1241" s="29" t="s">
        <v>1586</v>
      </c>
      <c r="D1241" s="67"/>
      <c r="E1241" s="11"/>
      <c r="F1241" s="11"/>
      <c r="G1241" s="19">
        <v>9000</v>
      </c>
      <c r="H1241" s="20">
        <f>H1234</f>
        <v>2900</v>
      </c>
      <c r="I1241" s="20" t="e">
        <f>ROUND([3]!Table3235[[#This Row],[Giá đất ở điều chỉnh, bổ sung]]*0.7,0)</f>
        <v>#REF!</v>
      </c>
      <c r="J1241" s="12" t="e">
        <f>[3]!Table3235[[#This Row],[Giá đất ở điều chỉnh, bổ sung]]/[3]!Table3235[[#This Row],[Mức giá theo Quyết định 46/2019/ QĐ-UBND]]</f>
        <v>#REF!</v>
      </c>
      <c r="K1241" s="21"/>
      <c r="L1241" s="23"/>
      <c r="M1241" s="24"/>
      <c r="N1241" s="314"/>
      <c r="R1241" s="315"/>
    </row>
    <row r="1242" spans="1:18" s="315" customFormat="1" x14ac:dyDescent="0.35">
      <c r="A1242" s="16"/>
      <c r="B1242" s="16">
        <v>42</v>
      </c>
      <c r="C1242" s="29" t="s">
        <v>1587</v>
      </c>
      <c r="D1242" s="67"/>
      <c r="E1242" s="11"/>
      <c r="F1242" s="11"/>
      <c r="G1242" s="19">
        <v>9000</v>
      </c>
      <c r="H1242" s="20">
        <f>H1230</f>
        <v>3300</v>
      </c>
      <c r="I1242" s="20" t="e">
        <f>ROUND([3]!Table3235[[#This Row],[Giá đất ở điều chỉnh, bổ sung]]*0.7,0)</f>
        <v>#REF!</v>
      </c>
      <c r="J1242" s="12" t="e">
        <f>[3]!Table3235[[#This Row],[Giá đất ở điều chỉnh, bổ sung]]/[3]!Table3235[[#This Row],[Mức giá theo Quyết định 46/2019/ QĐ-UBND]]</f>
        <v>#REF!</v>
      </c>
      <c r="K1242" s="21"/>
      <c r="L1242" s="23"/>
      <c r="M1242" s="24" t="s">
        <v>5491</v>
      </c>
      <c r="N1242" s="314" t="s">
        <v>5524</v>
      </c>
    </row>
    <row r="1243" spans="1:18" s="251" customFormat="1" ht="30" x14ac:dyDescent="0.35">
      <c r="A1243" s="8" t="s">
        <v>1588</v>
      </c>
      <c r="B1243" s="8" t="s">
        <v>1588</v>
      </c>
      <c r="C1243" s="9" t="s">
        <v>1589</v>
      </c>
      <c r="D1243" s="10"/>
      <c r="E1243" s="11" t="e">
        <f>[3]!Table3235[[#This Row],[Mức giá theo Quyết định 46/2019/ QĐ-UBND]]*1.1</f>
        <v>#REF!</v>
      </c>
      <c r="F1243" s="11"/>
      <c r="G1243" s="19"/>
      <c r="H1243" s="20"/>
      <c r="I1243" s="20"/>
      <c r="J1243" s="12"/>
      <c r="K1243" s="21"/>
      <c r="L1243" s="23"/>
      <c r="M1243" s="26"/>
      <c r="N1243" s="316"/>
      <c r="R1243" s="315"/>
    </row>
    <row r="1244" spans="1:18" s="251" customFormat="1" ht="31" x14ac:dyDescent="0.35">
      <c r="A1244" s="16">
        <v>1</v>
      </c>
      <c r="B1244" s="16">
        <v>1</v>
      </c>
      <c r="C1244" s="17" t="s">
        <v>1590</v>
      </c>
      <c r="D1244" s="18">
        <v>5000</v>
      </c>
      <c r="E1244" s="11" t="e">
        <f>[3]!Table3235[[#This Row],[Mức giá theo Quyết định 46/2019/ QĐ-UBND]]*1.1</f>
        <v>#REF!</v>
      </c>
      <c r="F1244" s="11" t="e">
        <f>[3]!Table3235[[#This Row],[Mức giá theo Quyết định 46/2019/ QĐ-UBND]]*1.3</f>
        <v>#REF!</v>
      </c>
      <c r="G1244" s="19">
        <v>25000</v>
      </c>
      <c r="H1244" s="20" t="e">
        <f>ROUND([3]!Table3235[[#This Row],[Mức giá theo Quyết định 46/2019/ QĐ-UBND]]*1.3,-2)</f>
        <v>#REF!</v>
      </c>
      <c r="I1244" s="20" t="e">
        <f>ROUND([3]!Table3235[[#This Row],[Giá đất ở điều chỉnh, bổ sung]]*0.7,0)</f>
        <v>#REF!</v>
      </c>
      <c r="J1244" s="12" t="e">
        <f>[3]!Table3235[[#This Row],[Giá đất ở điều chỉnh, bổ sung]]/[3]!Table3235[[#This Row],[Mức giá theo Quyết định 46/2019/ QĐ-UBND]]</f>
        <v>#REF!</v>
      </c>
      <c r="K1244" s="21"/>
      <c r="L1244" s="23" t="e">
        <f>[3]!Table3235[[#This Row],[Giá đất ở điều chỉnh, bổ sung]]/[3]!Table3235[[#This Row],[Mức giá theo Quyết định 46/2019/ QĐ-UBND]]</f>
        <v>#REF!</v>
      </c>
      <c r="M1244" s="24"/>
      <c r="N1244" s="314"/>
      <c r="R1244" s="315"/>
    </row>
    <row r="1245" spans="1:18" s="251" customFormat="1" ht="31" x14ac:dyDescent="0.35">
      <c r="A1245" s="16">
        <v>2</v>
      </c>
      <c r="B1245" s="16">
        <v>2</v>
      </c>
      <c r="C1245" s="17" t="s">
        <v>1591</v>
      </c>
      <c r="D1245" s="18">
        <v>4500</v>
      </c>
      <c r="E1245" s="11" t="e">
        <f>[3]!Table3235[[#This Row],[Mức giá theo Quyết định 46/2019/ QĐ-UBND]]*1.1</f>
        <v>#REF!</v>
      </c>
      <c r="F1245" s="11" t="e">
        <f>[3]!Table3235[[#This Row],[Mức giá theo Quyết định 46/2019/ QĐ-UBND]]*1.3</f>
        <v>#REF!</v>
      </c>
      <c r="G1245" s="19">
        <v>22500</v>
      </c>
      <c r="H1245" s="20" t="e">
        <f>ROUND([3]!Table3235[[#This Row],[Mức giá theo Quyết định 46/2019/ QĐ-UBND]]*1.3,-2)</f>
        <v>#REF!</v>
      </c>
      <c r="I1245" s="20" t="e">
        <f>ROUND([3]!Table3235[[#This Row],[Giá đất ở điều chỉnh, bổ sung]]*0.7,0)</f>
        <v>#REF!</v>
      </c>
      <c r="J1245" s="12" t="e">
        <f>[3]!Table3235[[#This Row],[Giá đất ở điều chỉnh, bổ sung]]/[3]!Table3235[[#This Row],[Mức giá theo Quyết định 46/2019/ QĐ-UBND]]</f>
        <v>#REF!</v>
      </c>
      <c r="K1245" s="21"/>
      <c r="L1245" s="23" t="e">
        <f>[3]!Table3235[[#This Row],[Giá đất ở điều chỉnh, bổ sung]]/[3]!Table3235[[#This Row],[Mức giá theo Quyết định 46/2019/ QĐ-UBND]]</f>
        <v>#REF!</v>
      </c>
      <c r="M1245" s="24"/>
      <c r="N1245" s="314"/>
      <c r="R1245" s="315"/>
    </row>
    <row r="1246" spans="1:18" s="251" customFormat="1" ht="31" x14ac:dyDescent="0.35">
      <c r="A1246" s="16">
        <v>3</v>
      </c>
      <c r="B1246" s="16">
        <v>3</v>
      </c>
      <c r="C1246" s="17" t="s">
        <v>1592</v>
      </c>
      <c r="D1246" s="18">
        <v>5500</v>
      </c>
      <c r="E1246" s="11" t="e">
        <f>[3]!Table3235[[#This Row],[Mức giá theo Quyết định 46/2019/ QĐ-UBND]]*1.1</f>
        <v>#REF!</v>
      </c>
      <c r="F1246" s="11" t="e">
        <f>[3]!Table3235[[#This Row],[Mức giá theo Quyết định 46/2019/ QĐ-UBND]]*1.3</f>
        <v>#REF!</v>
      </c>
      <c r="G1246" s="19">
        <v>27500</v>
      </c>
      <c r="H1246" s="20" t="e">
        <f>ROUND([3]!Table3235[[#This Row],[Mức giá theo Quyết định 46/2019/ QĐ-UBND]]*1.3,-2)</f>
        <v>#REF!</v>
      </c>
      <c r="I1246" s="20" t="e">
        <f>ROUND([3]!Table3235[[#This Row],[Giá đất ở điều chỉnh, bổ sung]]*0.7,0)</f>
        <v>#REF!</v>
      </c>
      <c r="J1246" s="12" t="e">
        <f>[3]!Table3235[[#This Row],[Giá đất ở điều chỉnh, bổ sung]]/[3]!Table3235[[#This Row],[Mức giá theo Quyết định 46/2019/ QĐ-UBND]]</f>
        <v>#REF!</v>
      </c>
      <c r="K1246" s="21"/>
      <c r="L1246" s="23" t="e">
        <f>[3]!Table3235[[#This Row],[Giá đất ở điều chỉnh, bổ sung]]/[3]!Table3235[[#This Row],[Mức giá theo Quyết định 46/2019/ QĐ-UBND]]</f>
        <v>#REF!</v>
      </c>
      <c r="M1246" s="24"/>
      <c r="N1246" s="314"/>
      <c r="R1246" s="315"/>
    </row>
    <row r="1247" spans="1:18" s="251" customFormat="1" x14ac:dyDescent="0.35">
      <c r="A1247" s="16"/>
      <c r="B1247" s="16"/>
      <c r="C1247" s="9" t="s">
        <v>16</v>
      </c>
      <c r="D1247" s="10"/>
      <c r="E1247" s="11" t="e">
        <f>[3]!Table3235[[#This Row],[Mức giá theo Quyết định 46/2019/ QĐ-UBND]]*1.1</f>
        <v>#REF!</v>
      </c>
      <c r="F1247" s="11"/>
      <c r="G1247" s="19"/>
      <c r="H1247" s="20"/>
      <c r="I1247" s="20"/>
      <c r="J1247" s="12"/>
      <c r="K1247" s="21"/>
      <c r="L1247" s="23"/>
      <c r="M1247" s="24"/>
      <c r="N1247" s="314"/>
      <c r="R1247" s="315"/>
    </row>
    <row r="1248" spans="1:18" s="251" customFormat="1" ht="31" x14ac:dyDescent="0.35">
      <c r="A1248" s="16">
        <v>1</v>
      </c>
      <c r="B1248" s="16">
        <v>1</v>
      </c>
      <c r="C1248" s="17" t="s">
        <v>1593</v>
      </c>
      <c r="D1248" s="18">
        <v>2500</v>
      </c>
      <c r="E1248" s="11" t="e">
        <f>[3]!Table3235[[#This Row],[Mức giá theo Quyết định 46/2019/ QĐ-UBND]]*1.1</f>
        <v>#REF!</v>
      </c>
      <c r="F1248" s="11" t="e">
        <f>[3]!Table3235[[#This Row],[Mức giá theo Quyết định 46/2019/ QĐ-UBND]]*1.3</f>
        <v>#REF!</v>
      </c>
      <c r="G1248" s="19">
        <v>10000</v>
      </c>
      <c r="H1248" s="20" t="e">
        <f>ROUND([3]!Table3235[[#This Row],[Mức giá theo Quyết định 46/2019/ QĐ-UBND]]*1.3,-2)</f>
        <v>#REF!</v>
      </c>
      <c r="I1248" s="20" t="e">
        <f>ROUND([3]!Table3235[[#This Row],[Giá đất ở điều chỉnh, bổ sung]]*0.7,0)</f>
        <v>#REF!</v>
      </c>
      <c r="J1248" s="12" t="e">
        <f>[3]!Table3235[[#This Row],[Giá đất ở điều chỉnh, bổ sung]]/[3]!Table3235[[#This Row],[Mức giá theo Quyết định 46/2019/ QĐ-UBND]]</f>
        <v>#REF!</v>
      </c>
      <c r="K1248" s="21"/>
      <c r="L1248" s="23" t="e">
        <f>[3]!Table3235[[#This Row],[Giá đất ở điều chỉnh, bổ sung]]/[3]!Table3235[[#This Row],[Mức giá theo Quyết định 46/2019/ QĐ-UBND]]</f>
        <v>#REF!</v>
      </c>
      <c r="M1248" s="24" t="s">
        <v>5489</v>
      </c>
      <c r="N1248" s="314" t="s">
        <v>1594</v>
      </c>
      <c r="R1248" s="315"/>
    </row>
    <row r="1249" spans="1:18" s="251" customFormat="1" x14ac:dyDescent="0.35">
      <c r="A1249" s="16">
        <v>2</v>
      </c>
      <c r="B1249" s="16">
        <v>2</v>
      </c>
      <c r="C1249" s="17" t="s">
        <v>1595</v>
      </c>
      <c r="D1249" s="18">
        <v>1999.9999999999998</v>
      </c>
      <c r="E1249" s="11" t="e">
        <f>[3]!Table3235[[#This Row],[Mức giá theo Quyết định 46/2019/ QĐ-UBND]]*1.1</f>
        <v>#REF!</v>
      </c>
      <c r="F1249" s="11" t="e">
        <f>[3]!Table3235[[#This Row],[Mức giá theo Quyết định 46/2019/ QĐ-UBND]]*1.3</f>
        <v>#REF!</v>
      </c>
      <c r="G1249" s="19">
        <v>8000</v>
      </c>
      <c r="H1249" s="20" t="e">
        <f>ROUND([3]!Table3235[[#This Row],[Mức giá theo Quyết định 46/2019/ QĐ-UBND]]*1.3,-2)</f>
        <v>#REF!</v>
      </c>
      <c r="I1249" s="20" t="e">
        <f>ROUND([3]!Table3235[[#This Row],[Giá đất ở điều chỉnh, bổ sung]]*0.7,0)</f>
        <v>#REF!</v>
      </c>
      <c r="J1249" s="12" t="e">
        <f>[3]!Table3235[[#This Row],[Giá đất ở điều chỉnh, bổ sung]]/[3]!Table3235[[#This Row],[Mức giá theo Quyết định 46/2019/ QĐ-UBND]]</f>
        <v>#REF!</v>
      </c>
      <c r="K1249" s="21"/>
      <c r="L1249" s="23" t="e">
        <f>[3]!Table3235[[#This Row],[Giá đất ở điều chỉnh, bổ sung]]/[3]!Table3235[[#This Row],[Mức giá theo Quyết định 46/2019/ QĐ-UBND]]</f>
        <v>#REF!</v>
      </c>
      <c r="M1249" s="24"/>
      <c r="N1249" s="314"/>
      <c r="R1249" s="315"/>
    </row>
    <row r="1250" spans="1:18" ht="28" x14ac:dyDescent="0.35">
      <c r="A1250" s="16">
        <v>3</v>
      </c>
      <c r="B1250" s="16">
        <v>3</v>
      </c>
      <c r="C1250" s="17" t="s">
        <v>1596</v>
      </c>
      <c r="D1250" s="18">
        <v>1999.9999999999998</v>
      </c>
      <c r="E1250" s="11" t="e">
        <f>[3]!Table3235[[#This Row],[Mức giá theo Quyết định 46/2019/ QĐ-UBND]]*1.1</f>
        <v>#REF!</v>
      </c>
      <c r="F1250" s="11" t="e">
        <f>[3]!Table3235[[#This Row],[Mức giá theo Quyết định 46/2019/ QĐ-UBND]]*1.3</f>
        <v>#REF!</v>
      </c>
      <c r="G1250" s="19">
        <v>8000</v>
      </c>
      <c r="H1250" s="20" t="e">
        <f>ROUND([3]!Table3235[[#This Row],[Mức giá theo Quyết định 46/2019/ QĐ-UBND]]*1.3,-2)</f>
        <v>#REF!</v>
      </c>
      <c r="I1250" s="20" t="e">
        <f>ROUND([3]!Table3235[[#This Row],[Giá đất ở điều chỉnh, bổ sung]]*0.7,0)</f>
        <v>#REF!</v>
      </c>
      <c r="J1250" s="12" t="e">
        <f>[3]!Table3235[[#This Row],[Giá đất ở điều chỉnh, bổ sung]]/[3]!Table3235[[#This Row],[Mức giá theo Quyết định 46/2019/ QĐ-UBND]]</f>
        <v>#REF!</v>
      </c>
      <c r="K1250" s="21"/>
      <c r="L1250" s="23" t="e">
        <f>[3]!Table3235[[#This Row],[Giá đất ở điều chỉnh, bổ sung]]/[3]!Table3235[[#This Row],[Mức giá theo Quyết định 46/2019/ QĐ-UBND]]</f>
        <v>#REF!</v>
      </c>
      <c r="M1250" s="24" t="s">
        <v>5490</v>
      </c>
      <c r="N1250" s="314" t="s">
        <v>1597</v>
      </c>
    </row>
    <row r="1251" spans="1:18" x14ac:dyDescent="0.35">
      <c r="A1251" s="43">
        <v>17</v>
      </c>
      <c r="B1251" s="43">
        <v>4</v>
      </c>
      <c r="C1251" s="27" t="s">
        <v>5417</v>
      </c>
      <c r="D1251" s="5"/>
      <c r="E1251" s="11" t="e">
        <f>[3]!Table3235[[#This Row],[Mức giá theo Quyết định 46/2019/ QĐ-UBND]]*1.1</f>
        <v>#REF!</v>
      </c>
      <c r="F1251" s="11" t="e">
        <f>[3]!Table3235[[#This Row],[Mức giá theo Quyết định 46/2019/ QĐ-UBND]]*1.3</f>
        <v>#REF!</v>
      </c>
      <c r="G1251" s="40"/>
      <c r="H1251" s="20"/>
      <c r="I1251" s="20"/>
      <c r="J1251" s="12"/>
      <c r="K1251" s="21"/>
      <c r="L1251" s="21"/>
      <c r="M1251" s="45" t="s">
        <v>146</v>
      </c>
      <c r="N1251" s="320" t="s">
        <v>146</v>
      </c>
    </row>
    <row r="1252" spans="1:18" x14ac:dyDescent="0.35">
      <c r="A1252" s="42"/>
      <c r="B1252" s="43" t="s">
        <v>31</v>
      </c>
      <c r="C1252" s="27" t="s">
        <v>663</v>
      </c>
      <c r="D1252" s="28"/>
      <c r="E1252" s="11"/>
      <c r="F1252" s="11"/>
      <c r="G1252" s="44">
        <v>17500</v>
      </c>
      <c r="H1252" s="20">
        <v>4500</v>
      </c>
      <c r="I1252" s="20" t="e">
        <f>ROUND([3]!Table3235[[#This Row],[Giá đất ở điều chỉnh, bổ sung]]*0.7,0)</f>
        <v>#REF!</v>
      </c>
      <c r="J1252" s="12" t="e">
        <f>[3]!Table3235[[#This Row],[Giá đất ở điều chỉnh, bổ sung]]/[3]!Table3235[[#This Row],[Mức giá theo Quyết định 46/2019/ QĐ-UBND]]</f>
        <v>#REF!</v>
      </c>
      <c r="K1252" s="21"/>
      <c r="L1252" s="21"/>
      <c r="M1252" s="45"/>
      <c r="N1252" s="320" t="s">
        <v>1598</v>
      </c>
    </row>
    <row r="1253" spans="1:18" x14ac:dyDescent="0.35">
      <c r="A1253" s="46"/>
      <c r="B1253" s="39" t="s">
        <v>34</v>
      </c>
      <c r="C1253" s="27" t="s">
        <v>886</v>
      </c>
      <c r="D1253" s="28"/>
      <c r="E1253" s="11"/>
      <c r="F1253" s="11"/>
      <c r="G1253" s="44">
        <v>10500</v>
      </c>
      <c r="H1253" s="20">
        <v>3600</v>
      </c>
      <c r="I1253" s="20" t="e">
        <f>ROUND([3]!Table3235[[#This Row],[Giá đất ở điều chỉnh, bổ sung]]*0.7,0)</f>
        <v>#REF!</v>
      </c>
      <c r="J1253" s="12" t="e">
        <f>[3]!Table3235[[#This Row],[Giá đất ở điều chỉnh, bổ sung]]/[3]!Table3235[[#This Row],[Mức giá theo Quyết định 46/2019/ QĐ-UBND]]</f>
        <v>#REF!</v>
      </c>
      <c r="K1253" s="21"/>
      <c r="L1253" s="21"/>
      <c r="M1253" s="45"/>
      <c r="N1253" s="320" t="s">
        <v>1599</v>
      </c>
    </row>
    <row r="1254" spans="1:18" x14ac:dyDescent="0.35">
      <c r="A1254" s="46"/>
      <c r="B1254" s="39" t="s">
        <v>578</v>
      </c>
      <c r="C1254" s="27" t="s">
        <v>654</v>
      </c>
      <c r="D1254" s="28"/>
      <c r="E1254" s="11"/>
      <c r="F1254" s="11"/>
      <c r="G1254" s="44">
        <v>10000</v>
      </c>
      <c r="H1254" s="20">
        <v>3400</v>
      </c>
      <c r="I1254" s="20" t="e">
        <f>ROUND([3]!Table3235[[#This Row],[Giá đất ở điều chỉnh, bổ sung]]*0.7,0)</f>
        <v>#REF!</v>
      </c>
      <c r="J1254" s="12" t="e">
        <f>[3]!Table3235[[#This Row],[Giá đất ở điều chỉnh, bổ sung]]/[3]!Table3235[[#This Row],[Mức giá theo Quyết định 46/2019/ QĐ-UBND]]</f>
        <v>#REF!</v>
      </c>
      <c r="K1254" s="21"/>
      <c r="L1254" s="21"/>
      <c r="M1254" s="45"/>
      <c r="N1254" s="320" t="s">
        <v>1600</v>
      </c>
    </row>
    <row r="1255" spans="1:18" s="315" customFormat="1" x14ac:dyDescent="0.35">
      <c r="A1255" s="46"/>
      <c r="B1255" s="39" t="s">
        <v>578</v>
      </c>
      <c r="C1255" s="27" t="s">
        <v>1207</v>
      </c>
      <c r="D1255" s="28"/>
      <c r="E1255" s="11"/>
      <c r="F1255" s="11"/>
      <c r="G1255" s="44">
        <v>8500</v>
      </c>
      <c r="H1255" s="20">
        <v>2500</v>
      </c>
      <c r="I1255" s="20" t="e">
        <f>ROUND([3]!Table3235[[#This Row],[Giá đất ở điều chỉnh, bổ sung]]*0.7,0)</f>
        <v>#REF!</v>
      </c>
      <c r="J1255" s="12" t="e">
        <f>[3]!Table3235[[#This Row],[Giá đất ở điều chỉnh, bổ sung]]/[3]!Table3235[[#This Row],[Mức giá theo Quyết định 46/2019/ QĐ-UBND]]</f>
        <v>#REF!</v>
      </c>
      <c r="K1255" s="21"/>
      <c r="L1255" s="21"/>
      <c r="M1255" s="45"/>
      <c r="N1255" s="320" t="s">
        <v>1601</v>
      </c>
    </row>
    <row r="1256" spans="1:18" s="251" customFormat="1" ht="30" x14ac:dyDescent="0.35">
      <c r="A1256" s="8" t="s">
        <v>1602</v>
      </c>
      <c r="B1256" s="8" t="s">
        <v>1602</v>
      </c>
      <c r="C1256" s="9" t="s">
        <v>1603</v>
      </c>
      <c r="D1256" s="10"/>
      <c r="E1256" s="11" t="e">
        <f>[3]!Table3235[[#This Row],[Mức giá theo Quyết định 46/2019/ QĐ-UBND]]*1.1</f>
        <v>#REF!</v>
      </c>
      <c r="F1256" s="11"/>
      <c r="G1256" s="19"/>
      <c r="H1256" s="20"/>
      <c r="I1256" s="20"/>
      <c r="J1256" s="12"/>
      <c r="K1256" s="21"/>
      <c r="L1256" s="23"/>
      <c r="M1256" s="26"/>
      <c r="N1256" s="316"/>
      <c r="R1256" s="315"/>
    </row>
    <row r="1257" spans="1:18" s="251" customFormat="1" x14ac:dyDescent="0.35">
      <c r="A1257" s="16">
        <v>1</v>
      </c>
      <c r="B1257" s="16">
        <v>1</v>
      </c>
      <c r="C1257" s="17" t="s">
        <v>1604</v>
      </c>
      <c r="D1257" s="18">
        <v>3999.9999999999995</v>
      </c>
      <c r="E1257" s="11" t="e">
        <f>[3]!Table3235[[#This Row],[Mức giá theo Quyết định 46/2019/ QĐ-UBND]]*1.1</f>
        <v>#REF!</v>
      </c>
      <c r="F1257" s="11" t="e">
        <f>[3]!Table3235[[#This Row],[Mức giá theo Quyết định 46/2019/ QĐ-UBND]]*1.3</f>
        <v>#REF!</v>
      </c>
      <c r="G1257" s="19">
        <v>20000</v>
      </c>
      <c r="H1257" s="20" t="e">
        <f>ROUND([3]!Table3235[[#This Row],[Mức giá theo Quyết định 46/2019/ QĐ-UBND]]*1.3,-2)</f>
        <v>#REF!</v>
      </c>
      <c r="I1257" s="20" t="e">
        <f>ROUND([3]!Table3235[[#This Row],[Giá đất ở điều chỉnh, bổ sung]]*0.7,0)</f>
        <v>#REF!</v>
      </c>
      <c r="J1257" s="12" t="e">
        <f>[3]!Table3235[[#This Row],[Giá đất ở điều chỉnh, bổ sung]]/[3]!Table3235[[#This Row],[Mức giá theo Quyết định 46/2019/ QĐ-UBND]]</f>
        <v>#REF!</v>
      </c>
      <c r="K1257" s="21"/>
      <c r="L1257" s="23" t="e">
        <f>[3]!Table3235[[#This Row],[Giá đất ở điều chỉnh, bổ sung]]/[3]!Table3235[[#This Row],[Mức giá theo Quyết định 46/2019/ QĐ-UBND]]</f>
        <v>#REF!</v>
      </c>
      <c r="M1257" s="24"/>
      <c r="N1257" s="314"/>
      <c r="R1257" s="315"/>
    </row>
    <row r="1258" spans="1:18" s="251" customFormat="1" x14ac:dyDescent="0.35">
      <c r="A1258" s="16">
        <v>2</v>
      </c>
      <c r="B1258" s="16">
        <v>2</v>
      </c>
      <c r="C1258" s="17" t="s">
        <v>1605</v>
      </c>
      <c r="D1258" s="18">
        <v>5000</v>
      </c>
      <c r="E1258" s="11" t="e">
        <f>[3]!Table3235[[#This Row],[Mức giá theo Quyết định 46/2019/ QĐ-UBND]]*1.1</f>
        <v>#REF!</v>
      </c>
      <c r="F1258" s="11" t="e">
        <f>[3]!Table3235[[#This Row],[Mức giá theo Quyết định 46/2019/ QĐ-UBND]]*1.3</f>
        <v>#REF!</v>
      </c>
      <c r="G1258" s="19">
        <v>25000</v>
      </c>
      <c r="H1258" s="20" t="e">
        <f>ROUND([3]!Table3235[[#This Row],[Mức giá theo Quyết định 46/2019/ QĐ-UBND]]*1.3,-2)</f>
        <v>#REF!</v>
      </c>
      <c r="I1258" s="20" t="e">
        <f>ROUND([3]!Table3235[[#This Row],[Giá đất ở điều chỉnh, bổ sung]]*0.7,0)</f>
        <v>#REF!</v>
      </c>
      <c r="J1258" s="12" t="e">
        <f>[3]!Table3235[[#This Row],[Giá đất ở điều chỉnh, bổ sung]]/[3]!Table3235[[#This Row],[Mức giá theo Quyết định 46/2019/ QĐ-UBND]]</f>
        <v>#REF!</v>
      </c>
      <c r="K1258" s="21"/>
      <c r="L1258" s="23" t="e">
        <f>[3]!Table3235[[#This Row],[Giá đất ở điều chỉnh, bổ sung]]/[3]!Table3235[[#This Row],[Mức giá theo Quyết định 46/2019/ QĐ-UBND]]</f>
        <v>#REF!</v>
      </c>
      <c r="M1258" s="24"/>
      <c r="N1258" s="314"/>
      <c r="R1258" s="315"/>
    </row>
    <row r="1259" spans="1:18" s="251" customFormat="1" x14ac:dyDescent="0.35">
      <c r="A1259" s="16"/>
      <c r="B1259" s="16"/>
      <c r="C1259" s="9" t="s">
        <v>16</v>
      </c>
      <c r="D1259" s="10"/>
      <c r="E1259" s="11" t="e">
        <f>[3]!Table3235[[#This Row],[Mức giá theo Quyết định 46/2019/ QĐ-UBND]]*1.1</f>
        <v>#REF!</v>
      </c>
      <c r="F1259" s="11"/>
      <c r="G1259" s="19"/>
      <c r="H1259" s="20"/>
      <c r="I1259" s="20"/>
      <c r="J1259" s="12"/>
      <c r="K1259" s="21"/>
      <c r="L1259" s="23"/>
      <c r="M1259" s="24"/>
      <c r="N1259" s="314"/>
      <c r="R1259" s="315"/>
    </row>
    <row r="1260" spans="1:18" s="251" customFormat="1" x14ac:dyDescent="0.35">
      <c r="A1260" s="16">
        <v>1</v>
      </c>
      <c r="B1260" s="16">
        <v>1</v>
      </c>
      <c r="C1260" s="17" t="s">
        <v>1606</v>
      </c>
      <c r="D1260" s="18"/>
      <c r="E1260" s="11" t="e">
        <f>[3]!Table3235[[#This Row],[Mức giá theo Quyết định 46/2019/ QĐ-UBND]]*1.1</f>
        <v>#REF!</v>
      </c>
      <c r="F1260" s="11"/>
      <c r="G1260" s="19"/>
      <c r="H1260" s="20"/>
      <c r="I1260" s="20"/>
      <c r="J1260" s="12"/>
      <c r="K1260" s="21"/>
      <c r="L1260" s="23"/>
      <c r="M1260" s="24"/>
      <c r="N1260" s="314"/>
      <c r="R1260" s="315"/>
    </row>
    <row r="1261" spans="1:18" s="251" customFormat="1" x14ac:dyDescent="0.35">
      <c r="A1261" s="16" t="s">
        <v>67</v>
      </c>
      <c r="B1261" s="16" t="s">
        <v>67</v>
      </c>
      <c r="C1261" s="17" t="s">
        <v>1607</v>
      </c>
      <c r="D1261" s="18">
        <v>2200</v>
      </c>
      <c r="E1261" s="11" t="e">
        <f>[3]!Table3235[[#This Row],[Mức giá theo Quyết định 46/2019/ QĐ-UBND]]*1.1</f>
        <v>#REF!</v>
      </c>
      <c r="F1261" s="11" t="e">
        <f>[3]!Table3235[[#This Row],[Mức giá theo Quyết định 46/2019/ QĐ-UBND]]*1.3</f>
        <v>#REF!</v>
      </c>
      <c r="G1261" s="19">
        <v>11000</v>
      </c>
      <c r="H1261" s="20" t="e">
        <f>ROUND([3]!Table3235[[#This Row],[Mức giá theo Quyết định 46/2019/ QĐ-UBND]]*1.3,-2)</f>
        <v>#REF!</v>
      </c>
      <c r="I1261" s="20" t="e">
        <f>ROUND([3]!Table3235[[#This Row],[Giá đất ở điều chỉnh, bổ sung]]*0.7,0)</f>
        <v>#REF!</v>
      </c>
      <c r="J1261" s="12" t="e">
        <f>[3]!Table3235[[#This Row],[Giá đất ở điều chỉnh, bổ sung]]/[3]!Table3235[[#This Row],[Mức giá theo Quyết định 46/2019/ QĐ-UBND]]</f>
        <v>#REF!</v>
      </c>
      <c r="K1261" s="21"/>
      <c r="L1261" s="23" t="e">
        <f>[3]!Table3235[[#This Row],[Giá đất ở điều chỉnh, bổ sung]]/[3]!Table3235[[#This Row],[Mức giá theo Quyết định 46/2019/ QĐ-UBND]]</f>
        <v>#REF!</v>
      </c>
      <c r="M1261" s="24"/>
      <c r="N1261" s="314"/>
      <c r="R1261" s="315"/>
    </row>
    <row r="1262" spans="1:18" s="251" customFormat="1" x14ac:dyDescent="0.35">
      <c r="A1262" s="16" t="s">
        <v>69</v>
      </c>
      <c r="B1262" s="16" t="s">
        <v>69</v>
      </c>
      <c r="C1262" s="17" t="s">
        <v>1608</v>
      </c>
      <c r="D1262" s="18">
        <v>1800</v>
      </c>
      <c r="E1262" s="11" t="e">
        <f>[3]!Table3235[[#This Row],[Mức giá theo Quyết định 46/2019/ QĐ-UBND]]*1.1</f>
        <v>#REF!</v>
      </c>
      <c r="F1262" s="11" t="e">
        <f>[3]!Table3235[[#This Row],[Mức giá theo Quyết định 46/2019/ QĐ-UBND]]*1.3</f>
        <v>#REF!</v>
      </c>
      <c r="G1262" s="19">
        <v>9000</v>
      </c>
      <c r="H1262" s="20" t="e">
        <f>ROUND([3]!Table3235[[#This Row],[Mức giá theo Quyết định 46/2019/ QĐ-UBND]]*1.3,-2)</f>
        <v>#REF!</v>
      </c>
      <c r="I1262" s="20" t="e">
        <f>ROUND([3]!Table3235[[#This Row],[Giá đất ở điều chỉnh, bổ sung]]*0.7,0)</f>
        <v>#REF!</v>
      </c>
      <c r="J1262" s="12" t="e">
        <f>[3]!Table3235[[#This Row],[Giá đất ở điều chỉnh, bổ sung]]/[3]!Table3235[[#This Row],[Mức giá theo Quyết định 46/2019/ QĐ-UBND]]</f>
        <v>#REF!</v>
      </c>
      <c r="K1262" s="21"/>
      <c r="L1262" s="23" t="e">
        <f>[3]!Table3235[[#This Row],[Giá đất ở điều chỉnh, bổ sung]]/[3]!Table3235[[#This Row],[Mức giá theo Quyết định 46/2019/ QĐ-UBND]]</f>
        <v>#REF!</v>
      </c>
      <c r="M1262" s="24"/>
      <c r="N1262" s="314"/>
      <c r="R1262" s="315"/>
    </row>
    <row r="1263" spans="1:18" s="251" customFormat="1" ht="31" x14ac:dyDescent="0.35">
      <c r="A1263" s="16" t="s">
        <v>71</v>
      </c>
      <c r="B1263" s="16" t="s">
        <v>71</v>
      </c>
      <c r="C1263" s="17" t="s">
        <v>1609</v>
      </c>
      <c r="D1263" s="18">
        <v>1200</v>
      </c>
      <c r="E1263" s="11" t="e">
        <f>[3]!Table3235[[#This Row],[Mức giá theo Quyết định 46/2019/ QĐ-UBND]]*1.1</f>
        <v>#REF!</v>
      </c>
      <c r="F1263" s="11" t="e">
        <f>[3]!Table3235[[#This Row],[Mức giá theo Quyết định 46/2019/ QĐ-UBND]]*1.3</f>
        <v>#REF!</v>
      </c>
      <c r="G1263" s="19">
        <v>6000</v>
      </c>
      <c r="H1263" s="20" t="e">
        <f>ROUND([3]!Table3235[[#This Row],[Mức giá theo Quyết định 46/2019/ QĐ-UBND]]*1.3,-2)</f>
        <v>#REF!</v>
      </c>
      <c r="I1263" s="20" t="e">
        <f>ROUND([3]!Table3235[[#This Row],[Giá đất ở điều chỉnh, bổ sung]]*0.7,0)</f>
        <v>#REF!</v>
      </c>
      <c r="J1263" s="12" t="e">
        <f>[3]!Table3235[[#This Row],[Giá đất ở điều chỉnh, bổ sung]]/[3]!Table3235[[#This Row],[Mức giá theo Quyết định 46/2019/ QĐ-UBND]]</f>
        <v>#REF!</v>
      </c>
      <c r="K1263" s="21"/>
      <c r="L1263" s="23" t="e">
        <f>[3]!Table3235[[#This Row],[Giá đất ở điều chỉnh, bổ sung]]/[3]!Table3235[[#This Row],[Mức giá theo Quyết định 46/2019/ QĐ-UBND]]</f>
        <v>#REF!</v>
      </c>
      <c r="M1263" s="24"/>
      <c r="N1263" s="314"/>
      <c r="R1263" s="315"/>
    </row>
    <row r="1264" spans="1:18" s="251" customFormat="1" x14ac:dyDescent="0.35">
      <c r="A1264" s="16"/>
      <c r="B1264" s="16">
        <v>2</v>
      </c>
      <c r="C1264" s="52" t="s">
        <v>5397</v>
      </c>
      <c r="D1264" s="53"/>
      <c r="E1264" s="11" t="e">
        <f>[3]!Table3235[[#This Row],[Mức giá theo Quyết định 46/2019/ QĐ-UBND]]*1.1</f>
        <v>#REF!</v>
      </c>
      <c r="F1264" s="11" t="e">
        <f>[3]!Table3235[[#This Row],[Mức giá theo Quyết định 46/2019/ QĐ-UBND]]*1.3</f>
        <v>#REF!</v>
      </c>
      <c r="G1264" s="19"/>
      <c r="H1264" s="20"/>
      <c r="I1264" s="20"/>
      <c r="J1264" s="12"/>
      <c r="K1264" s="21"/>
      <c r="L1264" s="23"/>
      <c r="M1264" s="24" t="s">
        <v>5488</v>
      </c>
      <c r="N1264" s="314" t="s">
        <v>5525</v>
      </c>
      <c r="R1264" s="315"/>
    </row>
    <row r="1265" spans="1:18" s="251" customFormat="1" x14ac:dyDescent="0.35">
      <c r="A1265" s="16"/>
      <c r="B1265" s="16" t="s">
        <v>74</v>
      </c>
      <c r="C1265" s="52" t="s">
        <v>1607</v>
      </c>
      <c r="D1265" s="53"/>
      <c r="E1265" s="11"/>
      <c r="F1265" s="11"/>
      <c r="G1265" s="19">
        <v>6000</v>
      </c>
      <c r="H1265" s="20">
        <v>2900</v>
      </c>
      <c r="I1265" s="20" t="e">
        <f>ROUND([3]!Table3235[[#This Row],[Giá đất ở điều chỉnh, bổ sung]]*0.7,0)</f>
        <v>#REF!</v>
      </c>
      <c r="J1265" s="12" t="e">
        <f>[3]!Table3235[[#This Row],[Giá đất ở điều chỉnh, bổ sung]]/[3]!Table3235[[#This Row],[Mức giá theo Quyết định 46/2019/ QĐ-UBND]]</f>
        <v>#REF!</v>
      </c>
      <c r="K1265" s="21"/>
      <c r="L1265" s="23"/>
      <c r="M1265" s="24"/>
      <c r="N1265" s="314"/>
      <c r="R1265" s="315"/>
    </row>
    <row r="1266" spans="1:18" s="251" customFormat="1" x14ac:dyDescent="0.35">
      <c r="A1266" s="16"/>
      <c r="B1266" s="16" t="s">
        <v>76</v>
      </c>
      <c r="C1266" s="52" t="s">
        <v>1539</v>
      </c>
      <c r="D1266" s="53"/>
      <c r="E1266" s="11"/>
      <c r="F1266" s="11"/>
      <c r="G1266" s="19">
        <v>5000</v>
      </c>
      <c r="H1266" s="20">
        <v>2300</v>
      </c>
      <c r="I1266" s="20" t="e">
        <f>ROUND([3]!Table3235[[#This Row],[Giá đất ở điều chỉnh, bổ sung]]*0.7,0)</f>
        <v>#REF!</v>
      </c>
      <c r="J1266" s="12" t="e">
        <f>[3]!Table3235[[#This Row],[Giá đất ở điều chỉnh, bổ sung]]/[3]!Table3235[[#This Row],[Mức giá theo Quyết định 46/2019/ QĐ-UBND]]</f>
        <v>#REF!</v>
      </c>
      <c r="K1266" s="21"/>
      <c r="L1266" s="23"/>
      <c r="M1266" s="24"/>
      <c r="N1266" s="314"/>
      <c r="R1266" s="315"/>
    </row>
    <row r="1267" spans="1:18" s="251" customFormat="1" x14ac:dyDescent="0.35">
      <c r="A1267" s="16"/>
      <c r="B1267" s="16">
        <v>3</v>
      </c>
      <c r="C1267" s="52" t="s">
        <v>5396</v>
      </c>
      <c r="D1267" s="53"/>
      <c r="E1267" s="11"/>
      <c r="F1267" s="11"/>
      <c r="G1267" s="19">
        <v>4000</v>
      </c>
      <c r="H1267" s="20">
        <v>2900</v>
      </c>
      <c r="I1267" s="20" t="e">
        <f>ROUND([3]!Table3235[[#This Row],[Giá đất ở điều chỉnh, bổ sung]]*0.7,0)</f>
        <v>#REF!</v>
      </c>
      <c r="J1267" s="12" t="e">
        <f>[3]!Table3235[[#This Row],[Giá đất ở điều chỉnh, bổ sung]]/[3]!Table3235[[#This Row],[Mức giá theo Quyết định 46/2019/ QĐ-UBND]]</f>
        <v>#REF!</v>
      </c>
      <c r="K1267" s="21"/>
      <c r="L1267" s="23"/>
      <c r="M1267" s="24" t="s">
        <v>5487</v>
      </c>
      <c r="N1267" s="314" t="s">
        <v>5526</v>
      </c>
      <c r="R1267" s="315"/>
    </row>
    <row r="1268" spans="1:18" s="251" customFormat="1" ht="56" x14ac:dyDescent="0.35">
      <c r="A1268" s="16">
        <v>2</v>
      </c>
      <c r="B1268" s="16">
        <v>4</v>
      </c>
      <c r="C1268" s="17" t="s">
        <v>1610</v>
      </c>
      <c r="D1268" s="18"/>
      <c r="E1268" s="11" t="e">
        <f>[3]!Table3235[[#This Row],[Mức giá theo Quyết định 46/2019/ QĐ-UBND]]*1.1</f>
        <v>#REF!</v>
      </c>
      <c r="F1268" s="11"/>
      <c r="G1268" s="19"/>
      <c r="H1268" s="20"/>
      <c r="I1268" s="20"/>
      <c r="J1268" s="12"/>
      <c r="K1268" s="21"/>
      <c r="L1268" s="23"/>
      <c r="M1268" s="24" t="s">
        <v>5418</v>
      </c>
      <c r="N1268" s="314" t="s">
        <v>5418</v>
      </c>
      <c r="R1268" s="315"/>
    </row>
    <row r="1269" spans="1:18" s="251" customFormat="1" x14ac:dyDescent="0.35">
      <c r="A1269" s="16" t="s">
        <v>74</v>
      </c>
      <c r="B1269" s="16" t="s">
        <v>31</v>
      </c>
      <c r="C1269" s="17" t="s">
        <v>1611</v>
      </c>
      <c r="D1269" s="18">
        <v>1500</v>
      </c>
      <c r="E1269" s="11" t="e">
        <f>[3]!Table3235[[#This Row],[Mức giá theo Quyết định 46/2019/ QĐ-UBND]]*1.1</f>
        <v>#REF!</v>
      </c>
      <c r="F1269" s="11" t="e">
        <f>[3]!Table3235[[#This Row],[Mức giá theo Quyết định 46/2019/ QĐ-UBND]]*1.3</f>
        <v>#REF!</v>
      </c>
      <c r="G1269" s="19">
        <v>7500</v>
      </c>
      <c r="H1269" s="20" t="e">
        <f>ROUND([3]!Table3235[[#This Row],[Mức giá theo Quyết định 46/2019/ QĐ-UBND]]*1.3,-2)</f>
        <v>#REF!</v>
      </c>
      <c r="I1269" s="20" t="e">
        <f>ROUND([3]!Table3235[[#This Row],[Giá đất ở điều chỉnh, bổ sung]]*0.7,0)</f>
        <v>#REF!</v>
      </c>
      <c r="J1269" s="12" t="e">
        <f>[3]!Table3235[[#This Row],[Giá đất ở điều chỉnh, bổ sung]]/[3]!Table3235[[#This Row],[Mức giá theo Quyết định 46/2019/ QĐ-UBND]]</f>
        <v>#REF!</v>
      </c>
      <c r="K1269" s="21"/>
      <c r="L1269" s="23" t="e">
        <f>[3]!Table3235[[#This Row],[Giá đất ở điều chỉnh, bổ sung]]/[3]!Table3235[[#This Row],[Mức giá theo Quyết định 46/2019/ QĐ-UBND]]</f>
        <v>#REF!</v>
      </c>
      <c r="M1269" s="24"/>
      <c r="N1269" s="314"/>
      <c r="R1269" s="315"/>
    </row>
    <row r="1270" spans="1:18" s="315" customFormat="1" x14ac:dyDescent="0.35">
      <c r="A1270" s="16" t="s">
        <v>76</v>
      </c>
      <c r="B1270" s="16" t="s">
        <v>34</v>
      </c>
      <c r="C1270" s="17" t="s">
        <v>1612</v>
      </c>
      <c r="D1270" s="18">
        <v>1300</v>
      </c>
      <c r="E1270" s="11" t="e">
        <f>[3]!Table3235[[#This Row],[Mức giá theo Quyết định 46/2019/ QĐ-UBND]]*1.1</f>
        <v>#REF!</v>
      </c>
      <c r="F1270" s="11" t="e">
        <f>[3]!Table3235[[#This Row],[Mức giá theo Quyết định 46/2019/ QĐ-UBND]]*1.3</f>
        <v>#REF!</v>
      </c>
      <c r="G1270" s="19">
        <v>6500</v>
      </c>
      <c r="H1270" s="20" t="e">
        <f>ROUND([3]!Table3235[[#This Row],[Mức giá theo Quyết định 46/2019/ QĐ-UBND]]*1.3,-2)</f>
        <v>#REF!</v>
      </c>
      <c r="I1270" s="20" t="e">
        <f>ROUND([3]!Table3235[[#This Row],[Giá đất ở điều chỉnh, bổ sung]]*0.7,0)</f>
        <v>#REF!</v>
      </c>
      <c r="J1270" s="12" t="e">
        <f>[3]!Table3235[[#This Row],[Giá đất ở điều chỉnh, bổ sung]]/[3]!Table3235[[#This Row],[Mức giá theo Quyết định 46/2019/ QĐ-UBND]]</f>
        <v>#REF!</v>
      </c>
      <c r="K1270" s="21"/>
      <c r="L1270" s="23" t="e">
        <f>[3]!Table3235[[#This Row],[Giá đất ở điều chỉnh, bổ sung]]/[3]!Table3235[[#This Row],[Mức giá theo Quyết định 46/2019/ QĐ-UBND]]</f>
        <v>#REF!</v>
      </c>
      <c r="M1270" s="24"/>
      <c r="N1270" s="314"/>
    </row>
    <row r="1271" spans="1:18" s="251" customFormat="1" ht="30" x14ac:dyDescent="0.35">
      <c r="A1271" s="8" t="s">
        <v>1613</v>
      </c>
      <c r="B1271" s="8" t="s">
        <v>1613</v>
      </c>
      <c r="C1271" s="9" t="s">
        <v>1614</v>
      </c>
      <c r="D1271" s="10"/>
      <c r="E1271" s="11" t="e">
        <f>[3]!Table3235[[#This Row],[Mức giá theo Quyết định 46/2019/ QĐ-UBND]]*1.1</f>
        <v>#REF!</v>
      </c>
      <c r="F1271" s="11"/>
      <c r="G1271" s="19"/>
      <c r="H1271" s="20"/>
      <c r="I1271" s="20"/>
      <c r="J1271" s="12"/>
      <c r="K1271" s="21"/>
      <c r="L1271" s="23"/>
      <c r="M1271" s="26"/>
      <c r="N1271" s="316"/>
      <c r="R1271" s="315"/>
    </row>
    <row r="1272" spans="1:18" s="251" customFormat="1" ht="31" x14ac:dyDescent="0.35">
      <c r="A1272" s="16">
        <v>1</v>
      </c>
      <c r="B1272" s="16">
        <v>1</v>
      </c>
      <c r="C1272" s="17" t="s">
        <v>1615</v>
      </c>
      <c r="D1272" s="18">
        <v>6000</v>
      </c>
      <c r="E1272" s="11" t="e">
        <f>[3]!Table3235[[#This Row],[Mức giá theo Quyết định 46/2019/ QĐ-UBND]]*1.1</f>
        <v>#REF!</v>
      </c>
      <c r="F1272" s="11" t="e">
        <f>[3]!Table3235[[#This Row],[Mức giá theo Quyết định 46/2019/ QĐ-UBND]]*1.3</f>
        <v>#REF!</v>
      </c>
      <c r="G1272" s="19">
        <v>18000</v>
      </c>
      <c r="H1272" s="20" t="e">
        <f>ROUND([3]!Table3235[[#This Row],[Mức giá theo Quyết định 46/2019/ QĐ-UBND]]*1.3,-2)</f>
        <v>#REF!</v>
      </c>
      <c r="I1272" s="20" t="e">
        <f>ROUND([3]!Table3235[[#This Row],[Giá đất ở điều chỉnh, bổ sung]]*0.7,0)</f>
        <v>#REF!</v>
      </c>
      <c r="J1272" s="12" t="e">
        <f>[3]!Table3235[[#This Row],[Giá đất ở điều chỉnh, bổ sung]]/[3]!Table3235[[#This Row],[Mức giá theo Quyết định 46/2019/ QĐ-UBND]]</f>
        <v>#REF!</v>
      </c>
      <c r="K1272" s="21"/>
      <c r="L1272" s="23" t="e">
        <f>[3]!Table3235[[#This Row],[Giá đất ở điều chỉnh, bổ sung]]/[3]!Table3235[[#This Row],[Mức giá theo Quyết định 46/2019/ QĐ-UBND]]</f>
        <v>#REF!</v>
      </c>
      <c r="M1272" s="24"/>
      <c r="N1272" s="314"/>
      <c r="R1272" s="315"/>
    </row>
    <row r="1273" spans="1:18" s="251" customFormat="1" ht="31" x14ac:dyDescent="0.35">
      <c r="A1273" s="16">
        <v>2</v>
      </c>
      <c r="B1273" s="16">
        <v>2</v>
      </c>
      <c r="C1273" s="17" t="s">
        <v>1616</v>
      </c>
      <c r="D1273" s="18">
        <v>4800</v>
      </c>
      <c r="E1273" s="11" t="e">
        <f>[3]!Table3235[[#This Row],[Mức giá theo Quyết định 46/2019/ QĐ-UBND]]*1.1</f>
        <v>#REF!</v>
      </c>
      <c r="F1273" s="11" t="e">
        <f>[3]!Table3235[[#This Row],[Mức giá theo Quyết định 46/2019/ QĐ-UBND]]*1.3</f>
        <v>#REF!</v>
      </c>
      <c r="G1273" s="19">
        <v>14400</v>
      </c>
      <c r="H1273" s="20" t="e">
        <f>ROUND([3]!Table3235[[#This Row],[Mức giá theo Quyết định 46/2019/ QĐ-UBND]]*1.3,-2)</f>
        <v>#REF!</v>
      </c>
      <c r="I1273" s="20" t="e">
        <f>ROUND([3]!Table3235[[#This Row],[Giá đất ở điều chỉnh, bổ sung]]*0.7,0)</f>
        <v>#REF!</v>
      </c>
      <c r="J1273" s="12" t="e">
        <f>[3]!Table3235[[#This Row],[Giá đất ở điều chỉnh, bổ sung]]/[3]!Table3235[[#This Row],[Mức giá theo Quyết định 46/2019/ QĐ-UBND]]</f>
        <v>#REF!</v>
      </c>
      <c r="K1273" s="21"/>
      <c r="L1273" s="23" t="e">
        <f>[3]!Table3235[[#This Row],[Giá đất ở điều chỉnh, bổ sung]]/[3]!Table3235[[#This Row],[Mức giá theo Quyết định 46/2019/ QĐ-UBND]]</f>
        <v>#REF!</v>
      </c>
      <c r="M1273" s="24"/>
      <c r="N1273" s="314"/>
      <c r="R1273" s="315"/>
    </row>
    <row r="1274" spans="1:18" s="251" customFormat="1" ht="46.5" x14ac:dyDescent="0.35">
      <c r="A1274" s="16">
        <v>3</v>
      </c>
      <c r="B1274" s="16">
        <v>3</v>
      </c>
      <c r="C1274" s="17" t="s">
        <v>1617</v>
      </c>
      <c r="D1274" s="18">
        <v>1999.9999999999998</v>
      </c>
      <c r="E1274" s="11" t="e">
        <f>[3]!Table3235[[#This Row],[Mức giá theo Quyết định 46/2019/ QĐ-UBND]]*1.1</f>
        <v>#REF!</v>
      </c>
      <c r="F1274" s="11" t="e">
        <f>[3]!Table3235[[#This Row],[Mức giá theo Quyết định 46/2019/ QĐ-UBND]]*1.3</f>
        <v>#REF!</v>
      </c>
      <c r="G1274" s="19">
        <v>6000</v>
      </c>
      <c r="H1274" s="20" t="e">
        <f>ROUND([3]!Table3235[[#This Row],[Mức giá theo Quyết định 46/2019/ QĐ-UBND]]*1.3,-2)</f>
        <v>#REF!</v>
      </c>
      <c r="I1274" s="20" t="e">
        <f>ROUND([3]!Table3235[[#This Row],[Giá đất ở điều chỉnh, bổ sung]]*0.7,0)</f>
        <v>#REF!</v>
      </c>
      <c r="J1274" s="12" t="e">
        <f>[3]!Table3235[[#This Row],[Giá đất ở điều chỉnh, bổ sung]]/[3]!Table3235[[#This Row],[Mức giá theo Quyết định 46/2019/ QĐ-UBND]]</f>
        <v>#REF!</v>
      </c>
      <c r="K1274" s="21"/>
      <c r="L1274" s="23" t="e">
        <f>[3]!Table3235[[#This Row],[Giá đất ở điều chỉnh, bổ sung]]/[3]!Table3235[[#This Row],[Mức giá theo Quyết định 46/2019/ QĐ-UBND]]</f>
        <v>#REF!</v>
      </c>
      <c r="M1274" s="24"/>
      <c r="N1274" s="314"/>
      <c r="R1274" s="315"/>
    </row>
    <row r="1275" spans="1:18" s="251" customFormat="1" x14ac:dyDescent="0.35">
      <c r="A1275" s="16"/>
      <c r="B1275" s="16"/>
      <c r="C1275" s="9" t="s">
        <v>16</v>
      </c>
      <c r="D1275" s="10"/>
      <c r="E1275" s="11" t="e">
        <f>[3]!Table3235[[#This Row],[Mức giá theo Quyết định 46/2019/ QĐ-UBND]]*1.1</f>
        <v>#REF!</v>
      </c>
      <c r="F1275" s="11"/>
      <c r="G1275" s="19"/>
      <c r="H1275" s="20"/>
      <c r="I1275" s="20"/>
      <c r="J1275" s="12"/>
      <c r="K1275" s="21"/>
      <c r="L1275" s="23"/>
      <c r="M1275" s="24"/>
      <c r="N1275" s="314"/>
      <c r="R1275" s="315"/>
    </row>
    <row r="1276" spans="1:18" s="251" customFormat="1" x14ac:dyDescent="0.35">
      <c r="A1276" s="16">
        <v>1</v>
      </c>
      <c r="B1276" s="16">
        <v>1</v>
      </c>
      <c r="C1276" s="17" t="s">
        <v>1618</v>
      </c>
      <c r="D1276" s="18">
        <v>1300</v>
      </c>
      <c r="E1276" s="11" t="e">
        <f>[3]!Table3235[[#This Row],[Mức giá theo Quyết định 46/2019/ QĐ-UBND]]*1.1</f>
        <v>#REF!</v>
      </c>
      <c r="F1276" s="11" t="e">
        <f>[3]!Table3235[[#This Row],[Mức giá theo Quyết định 46/2019/ QĐ-UBND]]*1.3</f>
        <v>#REF!</v>
      </c>
      <c r="G1276" s="19">
        <v>5200</v>
      </c>
      <c r="H1276" s="20" t="e">
        <f>ROUND([3]!Table3235[[#This Row],[Mức giá theo Quyết định 46/2019/ QĐ-UBND]]*1.3,-2)</f>
        <v>#REF!</v>
      </c>
      <c r="I1276" s="20" t="e">
        <f>ROUND([3]!Table3235[[#This Row],[Giá đất ở điều chỉnh, bổ sung]]*0.7,0)</f>
        <v>#REF!</v>
      </c>
      <c r="J1276" s="12" t="e">
        <f>[3]!Table3235[[#This Row],[Giá đất ở điều chỉnh, bổ sung]]/[3]!Table3235[[#This Row],[Mức giá theo Quyết định 46/2019/ QĐ-UBND]]</f>
        <v>#REF!</v>
      </c>
      <c r="K1276" s="21"/>
      <c r="L1276" s="23" t="e">
        <f>[3]!Table3235[[#This Row],[Giá đất ở điều chỉnh, bổ sung]]/[3]!Table3235[[#This Row],[Mức giá theo Quyết định 46/2019/ QĐ-UBND]]</f>
        <v>#REF!</v>
      </c>
      <c r="M1276" s="24"/>
      <c r="N1276" s="314"/>
      <c r="R1276" s="315"/>
    </row>
    <row r="1277" spans="1:18" s="251" customFormat="1" x14ac:dyDescent="0.35">
      <c r="A1277" s="16">
        <v>2</v>
      </c>
      <c r="B1277" s="16">
        <v>2</v>
      </c>
      <c r="C1277" s="17" t="s">
        <v>1619</v>
      </c>
      <c r="D1277" s="18">
        <v>1300</v>
      </c>
      <c r="E1277" s="11" t="e">
        <f>[3]!Table3235[[#This Row],[Mức giá theo Quyết định 46/2019/ QĐ-UBND]]*1.1</f>
        <v>#REF!</v>
      </c>
      <c r="F1277" s="11" t="e">
        <f>[3]!Table3235[[#This Row],[Mức giá theo Quyết định 46/2019/ QĐ-UBND]]*1.3</f>
        <v>#REF!</v>
      </c>
      <c r="G1277" s="19">
        <v>5200</v>
      </c>
      <c r="H1277" s="20" t="e">
        <f>ROUND([3]!Table3235[[#This Row],[Mức giá theo Quyết định 46/2019/ QĐ-UBND]]*1.3,-2)</f>
        <v>#REF!</v>
      </c>
      <c r="I1277" s="20" t="e">
        <f>ROUND([3]!Table3235[[#This Row],[Giá đất ở điều chỉnh, bổ sung]]*0.7,0)</f>
        <v>#REF!</v>
      </c>
      <c r="J1277" s="12" t="e">
        <f>[3]!Table3235[[#This Row],[Giá đất ở điều chỉnh, bổ sung]]/[3]!Table3235[[#This Row],[Mức giá theo Quyết định 46/2019/ QĐ-UBND]]</f>
        <v>#REF!</v>
      </c>
      <c r="K1277" s="21"/>
      <c r="L1277" s="23" t="e">
        <f>[3]!Table3235[[#This Row],[Giá đất ở điều chỉnh, bổ sung]]/[3]!Table3235[[#This Row],[Mức giá theo Quyết định 46/2019/ QĐ-UBND]]</f>
        <v>#REF!</v>
      </c>
      <c r="M1277" s="24" t="s">
        <v>5486</v>
      </c>
      <c r="N1277" s="314" t="s">
        <v>5527</v>
      </c>
      <c r="R1277" s="315"/>
    </row>
    <row r="1278" spans="1:18" s="251" customFormat="1" x14ac:dyDescent="0.35">
      <c r="A1278" s="16"/>
      <c r="B1278" s="16">
        <v>3</v>
      </c>
      <c r="C1278" s="17" t="s">
        <v>5398</v>
      </c>
      <c r="D1278" s="18"/>
      <c r="E1278" s="11" t="e">
        <f>[3]!Table3235[[#This Row],[Mức giá theo Quyết định 46/2019/ QĐ-UBND]]*1.1</f>
        <v>#REF!</v>
      </c>
      <c r="F1278" s="11"/>
      <c r="G1278" s="19"/>
      <c r="H1278" s="20"/>
      <c r="I1278" s="20"/>
      <c r="J1278" s="12"/>
      <c r="K1278" s="21"/>
      <c r="L1278" s="54"/>
      <c r="M1278" s="38"/>
      <c r="N1278" s="317"/>
      <c r="R1278" s="315"/>
    </row>
    <row r="1279" spans="1:18" s="251" customFormat="1" ht="31" x14ac:dyDescent="0.35">
      <c r="A1279" s="16">
        <v>3</v>
      </c>
      <c r="B1279" s="16">
        <v>4</v>
      </c>
      <c r="C1279" s="17" t="s">
        <v>1620</v>
      </c>
      <c r="D1279" s="18">
        <v>1800</v>
      </c>
      <c r="E1279" s="11" t="e">
        <f>[3]!Table3235[[#This Row],[Mức giá theo Quyết định 46/2019/ QĐ-UBND]]*1.1</f>
        <v>#REF!</v>
      </c>
      <c r="F1279" s="11" t="e">
        <f>[3]!Table3235[[#This Row],[Mức giá theo Quyết định 46/2019/ QĐ-UBND]]*1.3</f>
        <v>#REF!</v>
      </c>
      <c r="G1279" s="19">
        <v>7200</v>
      </c>
      <c r="H1279" s="20" t="e">
        <f>ROUND([3]!Table3235[[#This Row],[Mức giá theo Quyết định 46/2019/ QĐ-UBND]]*1.3,-2)</f>
        <v>#REF!</v>
      </c>
      <c r="I1279" s="20" t="e">
        <f>ROUND([3]!Table3235[[#This Row],[Giá đất ở điều chỉnh, bổ sung]]*0.7,0)</f>
        <v>#REF!</v>
      </c>
      <c r="J1279" s="12" t="e">
        <f>[3]!Table3235[[#This Row],[Giá đất ở điều chỉnh, bổ sung]]/[3]!Table3235[[#This Row],[Mức giá theo Quyết định 46/2019/ QĐ-UBND]]</f>
        <v>#REF!</v>
      </c>
      <c r="K1279" s="21"/>
      <c r="L1279" s="23" t="e">
        <f>[3]!Table3235[[#This Row],[Giá đất ở điều chỉnh, bổ sung]]/[3]!Table3235[[#This Row],[Mức giá theo Quyết định 46/2019/ QĐ-UBND]]</f>
        <v>#REF!</v>
      </c>
      <c r="M1279" s="24"/>
      <c r="N1279" s="314"/>
      <c r="R1279" s="315"/>
    </row>
    <row r="1280" spans="1:18" s="251" customFormat="1" ht="31" x14ac:dyDescent="0.35">
      <c r="A1280" s="16">
        <v>4</v>
      </c>
      <c r="B1280" s="16">
        <v>5</v>
      </c>
      <c r="C1280" s="17" t="s">
        <v>1621</v>
      </c>
      <c r="D1280" s="18"/>
      <c r="E1280" s="11" t="e">
        <f>[3]!Table3235[[#This Row],[Mức giá theo Quyết định 46/2019/ QĐ-UBND]]*1.1</f>
        <v>#REF!</v>
      </c>
      <c r="F1280" s="11"/>
      <c r="G1280" s="19"/>
      <c r="H1280" s="20"/>
      <c r="I1280" s="20"/>
      <c r="J1280" s="12"/>
      <c r="K1280" s="21"/>
      <c r="L1280" s="23"/>
      <c r="M1280" s="24"/>
      <c r="N1280" s="314"/>
      <c r="R1280" s="315"/>
    </row>
    <row r="1281" spans="1:18" s="251" customFormat="1" x14ac:dyDescent="0.35">
      <c r="A1281" s="16" t="s">
        <v>31</v>
      </c>
      <c r="B1281" s="16" t="s">
        <v>509</v>
      </c>
      <c r="C1281" s="17" t="s">
        <v>1622</v>
      </c>
      <c r="D1281" s="18">
        <v>3600</v>
      </c>
      <c r="E1281" s="11" t="e">
        <f>[3]!Table3235[[#This Row],[Mức giá theo Quyết định 46/2019/ QĐ-UBND]]*1.1</f>
        <v>#REF!</v>
      </c>
      <c r="F1281" s="11" t="e">
        <f>[3]!Table3235[[#This Row],[Mức giá theo Quyết định 46/2019/ QĐ-UBND]]*1.3</f>
        <v>#REF!</v>
      </c>
      <c r="G1281" s="19">
        <v>14400</v>
      </c>
      <c r="H1281" s="20" t="e">
        <f>ROUND([3]!Table3235[[#This Row],[Mức giá theo Quyết định 46/2019/ QĐ-UBND]]*1.3,-2)</f>
        <v>#REF!</v>
      </c>
      <c r="I1281" s="20" t="e">
        <f>ROUND([3]!Table3235[[#This Row],[Giá đất ở điều chỉnh, bổ sung]]*0.7,0)</f>
        <v>#REF!</v>
      </c>
      <c r="J1281" s="12" t="e">
        <f>[3]!Table3235[[#This Row],[Giá đất ở điều chỉnh, bổ sung]]/[3]!Table3235[[#This Row],[Mức giá theo Quyết định 46/2019/ QĐ-UBND]]</f>
        <v>#REF!</v>
      </c>
      <c r="K1281" s="21"/>
      <c r="L1281" s="23" t="e">
        <f>[3]!Table3235[[#This Row],[Giá đất ở điều chỉnh, bổ sung]]/[3]!Table3235[[#This Row],[Mức giá theo Quyết định 46/2019/ QĐ-UBND]]</f>
        <v>#REF!</v>
      </c>
      <c r="M1281" s="24"/>
      <c r="N1281" s="314"/>
      <c r="R1281" s="315"/>
    </row>
    <row r="1282" spans="1:18" s="251" customFormat="1" x14ac:dyDescent="0.35">
      <c r="A1282" s="16" t="s">
        <v>34</v>
      </c>
      <c r="B1282" s="16" t="s">
        <v>511</v>
      </c>
      <c r="C1282" s="17" t="s">
        <v>1623</v>
      </c>
      <c r="D1282" s="18">
        <v>3000</v>
      </c>
      <c r="E1282" s="11" t="e">
        <f>[3]!Table3235[[#This Row],[Mức giá theo Quyết định 46/2019/ QĐ-UBND]]*1.1</f>
        <v>#REF!</v>
      </c>
      <c r="F1282" s="11" t="e">
        <f>[3]!Table3235[[#This Row],[Mức giá theo Quyết định 46/2019/ QĐ-UBND]]*1.3</f>
        <v>#REF!</v>
      </c>
      <c r="G1282" s="19">
        <v>12000</v>
      </c>
      <c r="H1282" s="20" t="e">
        <f>ROUND([3]!Table3235[[#This Row],[Mức giá theo Quyết định 46/2019/ QĐ-UBND]]*1.3,-2)</f>
        <v>#REF!</v>
      </c>
      <c r="I1282" s="20" t="e">
        <f>ROUND([3]!Table3235[[#This Row],[Giá đất ở điều chỉnh, bổ sung]]*0.7,0)</f>
        <v>#REF!</v>
      </c>
      <c r="J1282" s="12" t="e">
        <f>[3]!Table3235[[#This Row],[Giá đất ở điều chỉnh, bổ sung]]/[3]!Table3235[[#This Row],[Mức giá theo Quyết định 46/2019/ QĐ-UBND]]</f>
        <v>#REF!</v>
      </c>
      <c r="K1282" s="21"/>
      <c r="L1282" s="23" t="e">
        <f>[3]!Table3235[[#This Row],[Giá đất ở điều chỉnh, bổ sung]]/[3]!Table3235[[#This Row],[Mức giá theo Quyết định 46/2019/ QĐ-UBND]]</f>
        <v>#REF!</v>
      </c>
      <c r="M1282" s="24"/>
      <c r="N1282" s="314"/>
      <c r="R1282" s="315"/>
    </row>
    <row r="1283" spans="1:18" s="315" customFormat="1" x14ac:dyDescent="0.35">
      <c r="A1283" s="16" t="s">
        <v>578</v>
      </c>
      <c r="B1283" s="16" t="s">
        <v>777</v>
      </c>
      <c r="C1283" s="17" t="s">
        <v>790</v>
      </c>
      <c r="D1283" s="18">
        <v>2400</v>
      </c>
      <c r="E1283" s="11" t="e">
        <f>[3]!Table3235[[#This Row],[Mức giá theo Quyết định 46/2019/ QĐ-UBND]]*1.1</f>
        <v>#REF!</v>
      </c>
      <c r="F1283" s="11" t="e">
        <f>[3]!Table3235[[#This Row],[Mức giá theo Quyết định 46/2019/ QĐ-UBND]]*1.3</f>
        <v>#REF!</v>
      </c>
      <c r="G1283" s="19">
        <v>9600</v>
      </c>
      <c r="H1283" s="20" t="e">
        <f>ROUND([3]!Table3235[[#This Row],[Mức giá theo Quyết định 46/2019/ QĐ-UBND]]*1.3,-2)</f>
        <v>#REF!</v>
      </c>
      <c r="I1283" s="20" t="e">
        <f>ROUND([3]!Table3235[[#This Row],[Giá đất ở điều chỉnh, bổ sung]]*0.7,0)</f>
        <v>#REF!</v>
      </c>
      <c r="J1283" s="12" t="e">
        <f>[3]!Table3235[[#This Row],[Giá đất ở điều chỉnh, bổ sung]]/[3]!Table3235[[#This Row],[Mức giá theo Quyết định 46/2019/ QĐ-UBND]]</f>
        <v>#REF!</v>
      </c>
      <c r="K1283" s="21"/>
      <c r="L1283" s="23" t="e">
        <f>[3]!Table3235[[#This Row],[Giá đất ở điều chỉnh, bổ sung]]/[3]!Table3235[[#This Row],[Mức giá theo Quyết định 46/2019/ QĐ-UBND]]</f>
        <v>#REF!</v>
      </c>
      <c r="M1283" s="24"/>
      <c r="N1283" s="314"/>
    </row>
    <row r="1284" spans="1:18" s="251" customFormat="1" ht="30" x14ac:dyDescent="0.35">
      <c r="A1284" s="8" t="s">
        <v>1624</v>
      </c>
      <c r="B1284" s="8" t="s">
        <v>1624</v>
      </c>
      <c r="C1284" s="9" t="s">
        <v>1625</v>
      </c>
      <c r="D1284" s="10"/>
      <c r="E1284" s="11" t="e">
        <f>[3]!Table3235[[#This Row],[Mức giá theo Quyết định 46/2019/ QĐ-UBND]]*1.1</f>
        <v>#REF!</v>
      </c>
      <c r="F1284" s="11"/>
      <c r="G1284" s="19"/>
      <c r="H1284" s="20"/>
      <c r="I1284" s="20"/>
      <c r="J1284" s="12"/>
      <c r="K1284" s="21"/>
      <c r="L1284" s="23"/>
      <c r="M1284" s="26"/>
      <c r="N1284" s="316"/>
      <c r="R1284" s="315"/>
    </row>
    <row r="1285" spans="1:18" s="251" customFormat="1" ht="26" x14ac:dyDescent="0.35">
      <c r="A1285" s="16">
        <v>1</v>
      </c>
      <c r="B1285" s="16">
        <v>1</v>
      </c>
      <c r="C1285" s="17" t="s">
        <v>1626</v>
      </c>
      <c r="D1285" s="18">
        <v>5400</v>
      </c>
      <c r="E1285" s="11" t="e">
        <f>[3]!Table3235[[#This Row],[Mức giá theo Quyết định 46/2019/ QĐ-UBND]]*1.1</f>
        <v>#REF!</v>
      </c>
      <c r="F1285" s="11" t="e">
        <f>[3]!Table3235[[#This Row],[Mức giá theo Quyết định 46/2019/ QĐ-UBND]]*1.3</f>
        <v>#REF!</v>
      </c>
      <c r="G1285" s="19">
        <v>21600</v>
      </c>
      <c r="H1285" s="20" t="e">
        <f>ROUND([3]!Table3235[[#This Row],[Mức giá theo Quyết định 46/2019/ QĐ-UBND]]*1.35,-2)</f>
        <v>#REF!</v>
      </c>
      <c r="I1285" s="20" t="e">
        <f>ROUND([3]!Table3235[[#This Row],[Giá đất ở điều chỉnh, bổ sung]]*0.7,0)</f>
        <v>#REF!</v>
      </c>
      <c r="J1285" s="12" t="e">
        <f>[3]!Table3235[[#This Row],[Giá đất ở điều chỉnh, bổ sung]]/[3]!Table3235[[#This Row],[Mức giá theo Quyết định 46/2019/ QĐ-UBND]]</f>
        <v>#REF!</v>
      </c>
      <c r="K1285" s="31" t="s">
        <v>1627</v>
      </c>
      <c r="L1285" s="32" t="e">
        <f>[3]!Table3235[[#This Row],[Giá đất ở điều chỉnh, bổ sung]]/[3]!Table3235[[#This Row],[Mức giá theo Quyết định 46/2019/ QĐ-UBND]]</f>
        <v>#REF!</v>
      </c>
      <c r="M1285" s="24"/>
      <c r="N1285" s="314"/>
      <c r="R1285" s="315"/>
    </row>
    <row r="1286" spans="1:18" s="251" customFormat="1" ht="31" x14ac:dyDescent="0.35">
      <c r="A1286" s="16">
        <v>2</v>
      </c>
      <c r="B1286" s="16">
        <v>2</v>
      </c>
      <c r="C1286" s="17" t="s">
        <v>1628</v>
      </c>
      <c r="D1286" s="18">
        <v>6600</v>
      </c>
      <c r="E1286" s="11" t="e">
        <f>[3]!Table3235[[#This Row],[Mức giá theo Quyết định 46/2019/ QĐ-UBND]]*1.1</f>
        <v>#REF!</v>
      </c>
      <c r="F1286" s="11" t="e">
        <f>[3]!Table3235[[#This Row],[Mức giá theo Quyết định 46/2019/ QĐ-UBND]]*1.3</f>
        <v>#REF!</v>
      </c>
      <c r="G1286" s="19">
        <v>26400</v>
      </c>
      <c r="H1286" s="20" t="e">
        <f>ROUND([3]!Table3235[[#This Row],[Mức giá theo Quyết định 46/2019/ QĐ-UBND]]*1.3,-2)</f>
        <v>#REF!</v>
      </c>
      <c r="I1286" s="20" t="e">
        <f>ROUND([3]!Table3235[[#This Row],[Giá đất ở điều chỉnh, bổ sung]]*0.7,0)</f>
        <v>#REF!</v>
      </c>
      <c r="J1286" s="12" t="e">
        <f>[3]!Table3235[[#This Row],[Giá đất ở điều chỉnh, bổ sung]]/[3]!Table3235[[#This Row],[Mức giá theo Quyết định 46/2019/ QĐ-UBND]]</f>
        <v>#REF!</v>
      </c>
      <c r="K1286" s="21"/>
      <c r="L1286" s="23" t="e">
        <f>[3]!Table3235[[#This Row],[Giá đất ở điều chỉnh, bổ sung]]/[3]!Table3235[[#This Row],[Mức giá theo Quyết định 46/2019/ QĐ-UBND]]</f>
        <v>#REF!</v>
      </c>
      <c r="M1286" s="24"/>
      <c r="N1286" s="314"/>
      <c r="R1286" s="315"/>
    </row>
    <row r="1287" spans="1:18" s="251" customFormat="1" ht="46.5" x14ac:dyDescent="0.35">
      <c r="A1287" s="16">
        <v>3</v>
      </c>
      <c r="B1287" s="16">
        <v>3</v>
      </c>
      <c r="C1287" s="17" t="s">
        <v>1629</v>
      </c>
      <c r="D1287" s="18">
        <v>4800</v>
      </c>
      <c r="E1287" s="11" t="e">
        <f>[3]!Table3235[[#This Row],[Mức giá theo Quyết định 46/2019/ QĐ-UBND]]*1.1</f>
        <v>#REF!</v>
      </c>
      <c r="F1287" s="11" t="e">
        <f>[3]!Table3235[[#This Row],[Mức giá theo Quyết định 46/2019/ QĐ-UBND]]*1.3</f>
        <v>#REF!</v>
      </c>
      <c r="G1287" s="19">
        <v>19200</v>
      </c>
      <c r="H1287" s="20" t="e">
        <f>ROUND([3]!Table3235[[#This Row],[Mức giá theo Quyết định 46/2019/ QĐ-UBND]]*1.3,-2)</f>
        <v>#REF!</v>
      </c>
      <c r="I1287" s="20" t="e">
        <f>ROUND([3]!Table3235[[#This Row],[Giá đất ở điều chỉnh, bổ sung]]*0.7,0)</f>
        <v>#REF!</v>
      </c>
      <c r="J1287" s="12" t="e">
        <f>[3]!Table3235[[#This Row],[Giá đất ở điều chỉnh, bổ sung]]/[3]!Table3235[[#This Row],[Mức giá theo Quyết định 46/2019/ QĐ-UBND]]</f>
        <v>#REF!</v>
      </c>
      <c r="K1287" s="21"/>
      <c r="L1287" s="23" t="e">
        <f>[3]!Table3235[[#This Row],[Giá đất ở điều chỉnh, bổ sung]]/[3]!Table3235[[#This Row],[Mức giá theo Quyết định 46/2019/ QĐ-UBND]]</f>
        <v>#REF!</v>
      </c>
      <c r="M1287" s="24"/>
      <c r="N1287" s="314"/>
      <c r="R1287" s="315"/>
    </row>
    <row r="1288" spans="1:18" s="251" customFormat="1" ht="31" x14ac:dyDescent="0.35">
      <c r="A1288" s="16">
        <v>4</v>
      </c>
      <c r="B1288" s="16">
        <v>4</v>
      </c>
      <c r="C1288" s="17" t="s">
        <v>1630</v>
      </c>
      <c r="D1288" s="18">
        <v>6600</v>
      </c>
      <c r="E1288" s="11" t="e">
        <f>[3]!Table3235[[#This Row],[Mức giá theo Quyết định 46/2019/ QĐ-UBND]]*1.1</f>
        <v>#REF!</v>
      </c>
      <c r="F1288" s="11" t="e">
        <f>[3]!Table3235[[#This Row],[Mức giá theo Quyết định 46/2019/ QĐ-UBND]]*1.3</f>
        <v>#REF!</v>
      </c>
      <c r="G1288" s="19">
        <v>26400</v>
      </c>
      <c r="H1288" s="20" t="e">
        <f>ROUND([3]!Table3235[[#This Row],[Mức giá theo Quyết định 46/2019/ QĐ-UBND]]*1.3,-2)</f>
        <v>#REF!</v>
      </c>
      <c r="I1288" s="20" t="e">
        <f>ROUND([3]!Table3235[[#This Row],[Giá đất ở điều chỉnh, bổ sung]]*0.7,0)</f>
        <v>#REF!</v>
      </c>
      <c r="J1288" s="12" t="e">
        <f>[3]!Table3235[[#This Row],[Giá đất ở điều chỉnh, bổ sung]]/[3]!Table3235[[#This Row],[Mức giá theo Quyết định 46/2019/ QĐ-UBND]]</f>
        <v>#REF!</v>
      </c>
      <c r="K1288" s="21"/>
      <c r="L1288" s="23" t="e">
        <f>[3]!Table3235[[#This Row],[Giá đất ở điều chỉnh, bổ sung]]/[3]!Table3235[[#This Row],[Mức giá theo Quyết định 46/2019/ QĐ-UBND]]</f>
        <v>#REF!</v>
      </c>
      <c r="M1288" s="24"/>
      <c r="N1288" s="314"/>
      <c r="R1288" s="315"/>
    </row>
    <row r="1289" spans="1:18" s="251" customFormat="1" ht="31" x14ac:dyDescent="0.35">
      <c r="A1289" s="16">
        <v>5</v>
      </c>
      <c r="B1289" s="16">
        <v>5</v>
      </c>
      <c r="C1289" s="17" t="s">
        <v>1631</v>
      </c>
      <c r="D1289" s="18">
        <v>3600</v>
      </c>
      <c r="E1289" s="11" t="e">
        <f>[3]!Table3235[[#This Row],[Mức giá theo Quyết định 46/2019/ QĐ-UBND]]*1.1</f>
        <v>#REF!</v>
      </c>
      <c r="F1289" s="11" t="e">
        <f>[3]!Table3235[[#This Row],[Mức giá theo Quyết định 46/2019/ QĐ-UBND]]*1.3</f>
        <v>#REF!</v>
      </c>
      <c r="G1289" s="19">
        <v>14400</v>
      </c>
      <c r="H1289" s="20" t="e">
        <f>ROUND([3]!Table3235[[#This Row],[Mức giá theo Quyết định 46/2019/ QĐ-UBND]]*1.3,-2)</f>
        <v>#REF!</v>
      </c>
      <c r="I1289" s="20" t="e">
        <f>ROUND([3]!Table3235[[#This Row],[Giá đất ở điều chỉnh, bổ sung]]*0.7,0)</f>
        <v>#REF!</v>
      </c>
      <c r="J1289" s="12" t="e">
        <f>[3]!Table3235[[#This Row],[Giá đất ở điều chỉnh, bổ sung]]/[3]!Table3235[[#This Row],[Mức giá theo Quyết định 46/2019/ QĐ-UBND]]</f>
        <v>#REF!</v>
      </c>
      <c r="K1289" s="21"/>
      <c r="L1289" s="23" t="e">
        <f>[3]!Table3235[[#This Row],[Giá đất ở điều chỉnh, bổ sung]]/[3]!Table3235[[#This Row],[Mức giá theo Quyết định 46/2019/ QĐ-UBND]]</f>
        <v>#REF!</v>
      </c>
      <c r="M1289" s="24"/>
      <c r="N1289" s="314"/>
      <c r="R1289" s="315"/>
    </row>
    <row r="1290" spans="1:18" s="251" customFormat="1" x14ac:dyDescent="0.35">
      <c r="A1290" s="16"/>
      <c r="B1290" s="16"/>
      <c r="C1290" s="9" t="s">
        <v>16</v>
      </c>
      <c r="D1290" s="10"/>
      <c r="E1290" s="11" t="e">
        <f>[3]!Table3235[[#This Row],[Mức giá theo Quyết định 46/2019/ QĐ-UBND]]*1.1</f>
        <v>#REF!</v>
      </c>
      <c r="F1290" s="11"/>
      <c r="G1290" s="19"/>
      <c r="H1290" s="20"/>
      <c r="I1290" s="20"/>
      <c r="J1290" s="12"/>
      <c r="K1290" s="21"/>
      <c r="L1290" s="23"/>
      <c r="M1290" s="24"/>
      <c r="N1290" s="314"/>
      <c r="R1290" s="315"/>
    </row>
    <row r="1291" spans="1:18" s="251" customFormat="1" ht="31" x14ac:dyDescent="0.35">
      <c r="A1291" s="16">
        <v>1</v>
      </c>
      <c r="B1291" s="16">
        <v>1</v>
      </c>
      <c r="C1291" s="17" t="s">
        <v>1632</v>
      </c>
      <c r="D1291" s="18">
        <v>3600</v>
      </c>
      <c r="E1291" s="11" t="e">
        <f>[3]!Table3235[[#This Row],[Mức giá theo Quyết định 46/2019/ QĐ-UBND]]*1.1</f>
        <v>#REF!</v>
      </c>
      <c r="F1291" s="11" t="e">
        <f>[3]!Table3235[[#This Row],[Mức giá theo Quyết định 46/2019/ QĐ-UBND]]*1.3</f>
        <v>#REF!</v>
      </c>
      <c r="G1291" s="19">
        <v>14400</v>
      </c>
      <c r="H1291" s="20" t="e">
        <f>ROUND([3]!Table3235[[#This Row],[Mức giá theo Quyết định 46/2019/ QĐ-UBND]]*1.3,-2)</f>
        <v>#REF!</v>
      </c>
      <c r="I1291" s="20" t="e">
        <f>ROUND([3]!Table3235[[#This Row],[Giá đất ở điều chỉnh, bổ sung]]*0.7,0)</f>
        <v>#REF!</v>
      </c>
      <c r="J1291" s="12" t="e">
        <f>[3]!Table3235[[#This Row],[Giá đất ở điều chỉnh, bổ sung]]/[3]!Table3235[[#This Row],[Mức giá theo Quyết định 46/2019/ QĐ-UBND]]</f>
        <v>#REF!</v>
      </c>
      <c r="K1291" s="21"/>
      <c r="L1291" s="23" t="e">
        <f>[3]!Table3235[[#This Row],[Giá đất ở điều chỉnh, bổ sung]]/[3]!Table3235[[#This Row],[Mức giá theo Quyết định 46/2019/ QĐ-UBND]]</f>
        <v>#REF!</v>
      </c>
      <c r="M1291" s="24"/>
      <c r="N1291" s="314"/>
      <c r="R1291" s="315"/>
    </row>
    <row r="1292" spans="1:18" s="251" customFormat="1" ht="31" x14ac:dyDescent="0.35">
      <c r="A1292" s="16">
        <v>2</v>
      </c>
      <c r="B1292" s="16">
        <v>2</v>
      </c>
      <c r="C1292" s="17" t="s">
        <v>1633</v>
      </c>
      <c r="D1292" s="18">
        <v>2400</v>
      </c>
      <c r="E1292" s="11" t="e">
        <f>[3]!Table3235[[#This Row],[Mức giá theo Quyết định 46/2019/ QĐ-UBND]]*1.1</f>
        <v>#REF!</v>
      </c>
      <c r="F1292" s="11" t="e">
        <f>[3]!Table3235[[#This Row],[Mức giá theo Quyết định 46/2019/ QĐ-UBND]]*1.3</f>
        <v>#REF!</v>
      </c>
      <c r="G1292" s="19">
        <v>9600</v>
      </c>
      <c r="H1292" s="20" t="e">
        <f>ROUND([3]!Table3235[[#This Row],[Mức giá theo Quyết định 46/2019/ QĐ-UBND]]*1.3,-2)</f>
        <v>#REF!</v>
      </c>
      <c r="I1292" s="20" t="e">
        <f>ROUND([3]!Table3235[[#This Row],[Giá đất ở điều chỉnh, bổ sung]]*0.7,0)</f>
        <v>#REF!</v>
      </c>
      <c r="J1292" s="12" t="e">
        <f>[3]!Table3235[[#This Row],[Giá đất ở điều chỉnh, bổ sung]]/[3]!Table3235[[#This Row],[Mức giá theo Quyết định 46/2019/ QĐ-UBND]]</f>
        <v>#REF!</v>
      </c>
      <c r="K1292" s="21"/>
      <c r="L1292" s="23" t="e">
        <f>[3]!Table3235[[#This Row],[Giá đất ở điều chỉnh, bổ sung]]/[3]!Table3235[[#This Row],[Mức giá theo Quyết định 46/2019/ QĐ-UBND]]</f>
        <v>#REF!</v>
      </c>
      <c r="M1292" s="24"/>
      <c r="N1292" s="314"/>
      <c r="R1292" s="315"/>
    </row>
    <row r="1293" spans="1:18" s="251" customFormat="1" x14ac:dyDescent="0.35">
      <c r="A1293" s="16">
        <v>3</v>
      </c>
      <c r="B1293" s="16">
        <v>3</v>
      </c>
      <c r="C1293" s="17" t="s">
        <v>1634</v>
      </c>
      <c r="D1293" s="18">
        <v>2400</v>
      </c>
      <c r="E1293" s="11" t="e">
        <f>[3]!Table3235[[#This Row],[Mức giá theo Quyết định 46/2019/ QĐ-UBND]]*1.1</f>
        <v>#REF!</v>
      </c>
      <c r="F1293" s="11" t="e">
        <f>[3]!Table3235[[#This Row],[Mức giá theo Quyết định 46/2019/ QĐ-UBND]]*1.3</f>
        <v>#REF!</v>
      </c>
      <c r="G1293" s="19">
        <v>9600</v>
      </c>
      <c r="H1293" s="20" t="e">
        <f>ROUND([3]!Table3235[[#This Row],[Mức giá theo Quyết định 46/2019/ QĐ-UBND]]*1.3,-2)</f>
        <v>#REF!</v>
      </c>
      <c r="I1293" s="20" t="e">
        <f>ROUND([3]!Table3235[[#This Row],[Giá đất ở điều chỉnh, bổ sung]]*0.7,0)</f>
        <v>#REF!</v>
      </c>
      <c r="J1293" s="12" t="e">
        <f>[3]!Table3235[[#This Row],[Giá đất ở điều chỉnh, bổ sung]]/[3]!Table3235[[#This Row],[Mức giá theo Quyết định 46/2019/ QĐ-UBND]]</f>
        <v>#REF!</v>
      </c>
      <c r="K1293" s="21"/>
      <c r="L1293" s="23" t="e">
        <f>[3]!Table3235[[#This Row],[Giá đất ở điều chỉnh, bổ sung]]/[3]!Table3235[[#This Row],[Mức giá theo Quyết định 46/2019/ QĐ-UBND]]</f>
        <v>#REF!</v>
      </c>
      <c r="M1293" s="24"/>
      <c r="N1293" s="314"/>
      <c r="R1293" s="315"/>
    </row>
    <row r="1294" spans="1:18" s="251" customFormat="1" ht="46.5" x14ac:dyDescent="0.35">
      <c r="A1294" s="16">
        <v>4</v>
      </c>
      <c r="B1294" s="16">
        <v>4</v>
      </c>
      <c r="C1294" s="17" t="s">
        <v>1635</v>
      </c>
      <c r="D1294" s="18">
        <v>2600</v>
      </c>
      <c r="E1294" s="11" t="e">
        <f>[3]!Table3235[[#This Row],[Mức giá theo Quyết định 46/2019/ QĐ-UBND]]*1.1</f>
        <v>#REF!</v>
      </c>
      <c r="F1294" s="11" t="e">
        <f>[3]!Table3235[[#This Row],[Mức giá theo Quyết định 46/2019/ QĐ-UBND]]*1.3</f>
        <v>#REF!</v>
      </c>
      <c r="G1294" s="19">
        <v>10400</v>
      </c>
      <c r="H1294" s="20" t="e">
        <f>ROUND([3]!Table3235[[#This Row],[Mức giá theo Quyết định 46/2019/ QĐ-UBND]]*1.3,-2)</f>
        <v>#REF!</v>
      </c>
      <c r="I1294" s="20" t="e">
        <f>ROUND([3]!Table3235[[#This Row],[Giá đất ở điều chỉnh, bổ sung]]*0.7,0)</f>
        <v>#REF!</v>
      </c>
      <c r="J1294" s="12" t="e">
        <f>[3]!Table3235[[#This Row],[Giá đất ở điều chỉnh, bổ sung]]/[3]!Table3235[[#This Row],[Mức giá theo Quyết định 46/2019/ QĐ-UBND]]</f>
        <v>#REF!</v>
      </c>
      <c r="K1294" s="21"/>
      <c r="L1294" s="23" t="e">
        <f>[3]!Table3235[[#This Row],[Giá đất ở điều chỉnh, bổ sung]]/[3]!Table3235[[#This Row],[Mức giá theo Quyết định 46/2019/ QĐ-UBND]]</f>
        <v>#REF!</v>
      </c>
      <c r="M1294" s="24"/>
      <c r="N1294" s="314"/>
      <c r="R1294" s="315"/>
    </row>
    <row r="1295" spans="1:18" s="251" customFormat="1" ht="31" x14ac:dyDescent="0.35">
      <c r="A1295" s="16">
        <v>5</v>
      </c>
      <c r="B1295" s="16">
        <v>5</v>
      </c>
      <c r="C1295" s="17" t="s">
        <v>1636</v>
      </c>
      <c r="D1295" s="18"/>
      <c r="E1295" s="11" t="e">
        <f>[3]!Table3235[[#This Row],[Mức giá theo Quyết định 46/2019/ QĐ-UBND]]*1.1</f>
        <v>#REF!</v>
      </c>
      <c r="F1295" s="11"/>
      <c r="G1295" s="19"/>
      <c r="H1295" s="20"/>
      <c r="I1295" s="20"/>
      <c r="J1295" s="12"/>
      <c r="K1295" s="21"/>
      <c r="L1295" s="23"/>
      <c r="M1295" s="24"/>
      <c r="N1295" s="314"/>
      <c r="R1295" s="315"/>
    </row>
    <row r="1296" spans="1:18" s="251" customFormat="1" x14ac:dyDescent="0.35">
      <c r="A1296" s="16" t="s">
        <v>509</v>
      </c>
      <c r="B1296" s="16" t="s">
        <v>509</v>
      </c>
      <c r="C1296" s="17" t="s">
        <v>1637</v>
      </c>
      <c r="D1296" s="18">
        <v>2600</v>
      </c>
      <c r="E1296" s="11" t="e">
        <f>[3]!Table3235[[#This Row],[Mức giá theo Quyết định 46/2019/ QĐ-UBND]]*1.1</f>
        <v>#REF!</v>
      </c>
      <c r="F1296" s="11" t="e">
        <f>[3]!Table3235[[#This Row],[Mức giá theo Quyết định 46/2019/ QĐ-UBND]]*1.3</f>
        <v>#REF!</v>
      </c>
      <c r="G1296" s="19">
        <v>10400</v>
      </c>
      <c r="H1296" s="20" t="e">
        <f>ROUND([3]!Table3235[[#This Row],[Mức giá theo Quyết định 46/2019/ QĐ-UBND]]*1.3,-2)</f>
        <v>#REF!</v>
      </c>
      <c r="I1296" s="20" t="e">
        <f>ROUND([3]!Table3235[[#This Row],[Giá đất ở điều chỉnh, bổ sung]]*0.7,0)</f>
        <v>#REF!</v>
      </c>
      <c r="J1296" s="12" t="e">
        <f>[3]!Table3235[[#This Row],[Giá đất ở điều chỉnh, bổ sung]]/[3]!Table3235[[#This Row],[Mức giá theo Quyết định 46/2019/ QĐ-UBND]]</f>
        <v>#REF!</v>
      </c>
      <c r="K1296" s="21"/>
      <c r="L1296" s="23" t="e">
        <f>[3]!Table3235[[#This Row],[Giá đất ở điều chỉnh, bổ sung]]/[3]!Table3235[[#This Row],[Mức giá theo Quyết định 46/2019/ QĐ-UBND]]</f>
        <v>#REF!</v>
      </c>
      <c r="M1296" s="24"/>
      <c r="N1296" s="314"/>
      <c r="R1296" s="315"/>
    </row>
    <row r="1297" spans="1:18" s="251" customFormat="1" x14ac:dyDescent="0.35">
      <c r="A1297" s="16" t="s">
        <v>511</v>
      </c>
      <c r="B1297" s="16" t="s">
        <v>511</v>
      </c>
      <c r="C1297" s="17" t="s">
        <v>1638</v>
      </c>
      <c r="D1297" s="18">
        <v>2300</v>
      </c>
      <c r="E1297" s="11" t="e">
        <f>[3]!Table3235[[#This Row],[Mức giá theo Quyết định 46/2019/ QĐ-UBND]]*1.1</f>
        <v>#REF!</v>
      </c>
      <c r="F1297" s="11" t="e">
        <f>[3]!Table3235[[#This Row],[Mức giá theo Quyết định 46/2019/ QĐ-UBND]]*1.3</f>
        <v>#REF!</v>
      </c>
      <c r="G1297" s="19">
        <v>9200</v>
      </c>
      <c r="H1297" s="20" t="e">
        <f>ROUND([3]!Table3235[[#This Row],[Mức giá theo Quyết định 46/2019/ QĐ-UBND]]*1.3,-2)</f>
        <v>#REF!</v>
      </c>
      <c r="I1297" s="20" t="e">
        <f>ROUND([3]!Table3235[[#This Row],[Giá đất ở điều chỉnh, bổ sung]]*0.7,0)</f>
        <v>#REF!</v>
      </c>
      <c r="J1297" s="12" t="e">
        <f>[3]!Table3235[[#This Row],[Giá đất ở điều chỉnh, bổ sung]]/[3]!Table3235[[#This Row],[Mức giá theo Quyết định 46/2019/ QĐ-UBND]]</f>
        <v>#REF!</v>
      </c>
      <c r="K1297" s="21"/>
      <c r="L1297" s="23" t="e">
        <f>[3]!Table3235[[#This Row],[Giá đất ở điều chỉnh, bổ sung]]/[3]!Table3235[[#This Row],[Mức giá theo Quyết định 46/2019/ QĐ-UBND]]</f>
        <v>#REF!</v>
      </c>
      <c r="M1297" s="24"/>
      <c r="N1297" s="314"/>
      <c r="R1297" s="315"/>
    </row>
    <row r="1298" spans="1:18" s="315" customFormat="1" ht="31" x14ac:dyDescent="0.35">
      <c r="A1298" s="16" t="s">
        <v>777</v>
      </c>
      <c r="B1298" s="16" t="s">
        <v>777</v>
      </c>
      <c r="C1298" s="17" t="s">
        <v>1639</v>
      </c>
      <c r="D1298" s="18">
        <v>1500</v>
      </c>
      <c r="E1298" s="11" t="e">
        <f>[3]!Table3235[[#This Row],[Mức giá theo Quyết định 46/2019/ QĐ-UBND]]*1.1</f>
        <v>#REF!</v>
      </c>
      <c r="F1298" s="11" t="e">
        <f>[3]!Table3235[[#This Row],[Mức giá theo Quyết định 46/2019/ QĐ-UBND]]*1.3</f>
        <v>#REF!</v>
      </c>
      <c r="G1298" s="19">
        <v>6000</v>
      </c>
      <c r="H1298" s="20" t="e">
        <f>ROUND([3]!Table3235[[#This Row],[Mức giá theo Quyết định 46/2019/ QĐ-UBND]]*1.3,-2)</f>
        <v>#REF!</v>
      </c>
      <c r="I1298" s="20" t="e">
        <f>ROUND([3]!Table3235[[#This Row],[Giá đất ở điều chỉnh, bổ sung]]*0.7,0)</f>
        <v>#REF!</v>
      </c>
      <c r="J1298" s="12" t="e">
        <f>[3]!Table3235[[#This Row],[Giá đất ở điều chỉnh, bổ sung]]/[3]!Table3235[[#This Row],[Mức giá theo Quyết định 46/2019/ QĐ-UBND]]</f>
        <v>#REF!</v>
      </c>
      <c r="K1298" s="21"/>
      <c r="L1298" s="23" t="e">
        <f>[3]!Table3235[[#This Row],[Giá đất ở điều chỉnh, bổ sung]]/[3]!Table3235[[#This Row],[Mức giá theo Quyết định 46/2019/ QĐ-UBND]]</f>
        <v>#REF!</v>
      </c>
      <c r="M1298" s="24"/>
      <c r="N1298" s="314"/>
    </row>
    <row r="1299" spans="1:18" s="251" customFormat="1" ht="30" x14ac:dyDescent="0.35">
      <c r="A1299" s="8" t="s">
        <v>1640</v>
      </c>
      <c r="B1299" s="8" t="s">
        <v>1640</v>
      </c>
      <c r="C1299" s="9" t="s">
        <v>1641</v>
      </c>
      <c r="D1299" s="10"/>
      <c r="E1299" s="11" t="e">
        <f>[3]!Table3235[[#This Row],[Mức giá theo Quyết định 46/2019/ QĐ-UBND]]*1.1</f>
        <v>#REF!</v>
      </c>
      <c r="F1299" s="11"/>
      <c r="G1299" s="19"/>
      <c r="H1299" s="20"/>
      <c r="I1299" s="20"/>
      <c r="J1299" s="12"/>
      <c r="K1299" s="21"/>
      <c r="L1299" s="23"/>
      <c r="M1299" s="26"/>
      <c r="N1299" s="316"/>
      <c r="R1299" s="315"/>
    </row>
    <row r="1300" spans="1:18" s="251" customFormat="1" x14ac:dyDescent="0.35">
      <c r="A1300" s="16">
        <v>1</v>
      </c>
      <c r="B1300" s="16">
        <v>1</v>
      </c>
      <c r="C1300" s="17" t="s">
        <v>1642</v>
      </c>
      <c r="D1300" s="18">
        <v>5400</v>
      </c>
      <c r="E1300" s="11" t="e">
        <f>[3]!Table3235[[#This Row],[Mức giá theo Quyết định 46/2019/ QĐ-UBND]]*1.1</f>
        <v>#REF!</v>
      </c>
      <c r="F1300" s="11" t="e">
        <f>[3]!Table3235[[#This Row],[Mức giá theo Quyết định 46/2019/ QĐ-UBND]]*1.3</f>
        <v>#REF!</v>
      </c>
      <c r="G1300" s="19">
        <v>18900</v>
      </c>
      <c r="H1300" s="20" t="e">
        <f>ROUND([3]!Table3235[[#This Row],[Mức giá theo Quyết định 46/2019/ QĐ-UBND]]*1.3,-2)</f>
        <v>#REF!</v>
      </c>
      <c r="I1300" s="20" t="e">
        <f>ROUND([3]!Table3235[[#This Row],[Giá đất ở điều chỉnh, bổ sung]]*0.7,0)</f>
        <v>#REF!</v>
      </c>
      <c r="J1300" s="12" t="e">
        <f>[3]!Table3235[[#This Row],[Giá đất ở điều chỉnh, bổ sung]]/[3]!Table3235[[#This Row],[Mức giá theo Quyết định 46/2019/ QĐ-UBND]]</f>
        <v>#REF!</v>
      </c>
      <c r="K1300" s="21"/>
      <c r="L1300" s="23" t="e">
        <f>[3]!Table3235[[#This Row],[Giá đất ở điều chỉnh, bổ sung]]/[3]!Table3235[[#This Row],[Mức giá theo Quyết định 46/2019/ QĐ-UBND]]</f>
        <v>#REF!</v>
      </c>
      <c r="M1300" s="24"/>
      <c r="N1300" s="314"/>
      <c r="R1300" s="315"/>
    </row>
    <row r="1301" spans="1:18" s="251" customFormat="1" ht="31" x14ac:dyDescent="0.35">
      <c r="A1301" s="16">
        <v>2</v>
      </c>
      <c r="B1301" s="16">
        <v>2</v>
      </c>
      <c r="C1301" s="17" t="s">
        <v>1643</v>
      </c>
      <c r="D1301" s="18">
        <v>9000</v>
      </c>
      <c r="E1301" s="11" t="e">
        <f>[3]!Table3235[[#This Row],[Mức giá theo Quyết định 46/2019/ QĐ-UBND]]*1.1</f>
        <v>#REF!</v>
      </c>
      <c r="F1301" s="11" t="e">
        <f>[3]!Table3235[[#This Row],[Mức giá theo Quyết định 46/2019/ QĐ-UBND]]*1.3</f>
        <v>#REF!</v>
      </c>
      <c r="G1301" s="19">
        <v>31500</v>
      </c>
      <c r="H1301" s="20" t="e">
        <f>ROUND([3]!Table3235[[#This Row],[Mức giá theo Quyết định 46/2019/ QĐ-UBND]]*1.3,-2)</f>
        <v>#REF!</v>
      </c>
      <c r="I1301" s="20" t="e">
        <f>ROUND([3]!Table3235[[#This Row],[Giá đất ở điều chỉnh, bổ sung]]*0.7,0)</f>
        <v>#REF!</v>
      </c>
      <c r="J1301" s="12" t="e">
        <f>[3]!Table3235[[#This Row],[Giá đất ở điều chỉnh, bổ sung]]/[3]!Table3235[[#This Row],[Mức giá theo Quyết định 46/2019/ QĐ-UBND]]</f>
        <v>#REF!</v>
      </c>
      <c r="K1301" s="21"/>
      <c r="L1301" s="23" t="e">
        <f>[3]!Table3235[[#This Row],[Giá đất ở điều chỉnh, bổ sung]]/[3]!Table3235[[#This Row],[Mức giá theo Quyết định 46/2019/ QĐ-UBND]]</f>
        <v>#REF!</v>
      </c>
      <c r="M1301" s="24"/>
      <c r="N1301" s="314"/>
      <c r="R1301" s="315"/>
    </row>
    <row r="1302" spans="1:18" s="251" customFormat="1" ht="31" x14ac:dyDescent="0.35">
      <c r="A1302" s="16">
        <v>3</v>
      </c>
      <c r="B1302" s="16">
        <v>3</v>
      </c>
      <c r="C1302" s="17" t="s">
        <v>1644</v>
      </c>
      <c r="D1302" s="18">
        <v>12000</v>
      </c>
      <c r="E1302" s="11" t="e">
        <f>[3]!Table3235[[#This Row],[Mức giá theo Quyết định 46/2019/ QĐ-UBND]]*1.1</f>
        <v>#REF!</v>
      </c>
      <c r="F1302" s="11" t="e">
        <f>[3]!Table3235[[#This Row],[Mức giá theo Quyết định 46/2019/ QĐ-UBND]]*1.3</f>
        <v>#REF!</v>
      </c>
      <c r="G1302" s="19">
        <v>42000</v>
      </c>
      <c r="H1302" s="20" t="e">
        <f>ROUND([3]!Table3235[[#This Row],[Mức giá theo Quyết định 46/2019/ QĐ-UBND]]*1.3,-2)</f>
        <v>#REF!</v>
      </c>
      <c r="I1302" s="20" t="e">
        <f>ROUND([3]!Table3235[[#This Row],[Giá đất ở điều chỉnh, bổ sung]]*0.7,0)</f>
        <v>#REF!</v>
      </c>
      <c r="J1302" s="12" t="e">
        <f>[3]!Table3235[[#This Row],[Giá đất ở điều chỉnh, bổ sung]]/[3]!Table3235[[#This Row],[Mức giá theo Quyết định 46/2019/ QĐ-UBND]]</f>
        <v>#REF!</v>
      </c>
      <c r="K1302" s="21"/>
      <c r="L1302" s="23" t="e">
        <f>[3]!Table3235[[#This Row],[Giá đất ở điều chỉnh, bổ sung]]/[3]!Table3235[[#This Row],[Mức giá theo Quyết định 46/2019/ QĐ-UBND]]</f>
        <v>#REF!</v>
      </c>
      <c r="M1302" s="24"/>
      <c r="N1302" s="314"/>
      <c r="R1302" s="315"/>
    </row>
    <row r="1303" spans="1:18" s="251" customFormat="1" ht="31" x14ac:dyDescent="0.35">
      <c r="A1303" s="16">
        <v>4</v>
      </c>
      <c r="B1303" s="16">
        <v>4</v>
      </c>
      <c r="C1303" s="17" t="s">
        <v>1645</v>
      </c>
      <c r="D1303" s="18">
        <v>4800</v>
      </c>
      <c r="E1303" s="11" t="e">
        <f>[3]!Table3235[[#This Row],[Mức giá theo Quyết định 46/2019/ QĐ-UBND]]*1.1</f>
        <v>#REF!</v>
      </c>
      <c r="F1303" s="11" t="e">
        <f>[3]!Table3235[[#This Row],[Mức giá theo Quyết định 46/2019/ QĐ-UBND]]*1.3</f>
        <v>#REF!</v>
      </c>
      <c r="G1303" s="19">
        <v>16800</v>
      </c>
      <c r="H1303" s="20" t="e">
        <f>ROUND([3]!Table3235[[#This Row],[Mức giá theo Quyết định 46/2019/ QĐ-UBND]]*1.3,-2)</f>
        <v>#REF!</v>
      </c>
      <c r="I1303" s="20" t="e">
        <f>ROUND([3]!Table3235[[#This Row],[Giá đất ở điều chỉnh, bổ sung]]*0.7,0)</f>
        <v>#REF!</v>
      </c>
      <c r="J1303" s="12" t="e">
        <f>[3]!Table3235[[#This Row],[Giá đất ở điều chỉnh, bổ sung]]/[3]!Table3235[[#This Row],[Mức giá theo Quyết định 46/2019/ QĐ-UBND]]</f>
        <v>#REF!</v>
      </c>
      <c r="K1303" s="21"/>
      <c r="L1303" s="23" t="e">
        <f>[3]!Table3235[[#This Row],[Giá đất ở điều chỉnh, bổ sung]]/[3]!Table3235[[#This Row],[Mức giá theo Quyết định 46/2019/ QĐ-UBND]]</f>
        <v>#REF!</v>
      </c>
      <c r="M1303" s="24"/>
      <c r="N1303" s="314"/>
      <c r="R1303" s="315"/>
    </row>
    <row r="1304" spans="1:18" s="251" customFormat="1" x14ac:dyDescent="0.35">
      <c r="A1304" s="16">
        <v>5</v>
      </c>
      <c r="B1304" s="16">
        <v>5</v>
      </c>
      <c r="C1304" s="17" t="s">
        <v>85</v>
      </c>
      <c r="D1304" s="18">
        <v>3600</v>
      </c>
      <c r="E1304" s="11" t="e">
        <f>[3]!Table3235[[#This Row],[Mức giá theo Quyết định 46/2019/ QĐ-UBND]]*1.1</f>
        <v>#REF!</v>
      </c>
      <c r="F1304" s="11" t="e">
        <f>[3]!Table3235[[#This Row],[Mức giá theo Quyết định 46/2019/ QĐ-UBND]]*1.3</f>
        <v>#REF!</v>
      </c>
      <c r="G1304" s="19">
        <v>12600</v>
      </c>
      <c r="H1304" s="20" t="e">
        <f>ROUND([3]!Table3235[[#This Row],[Mức giá theo Quyết định 46/2019/ QĐ-UBND]]*1.3,-2)</f>
        <v>#REF!</v>
      </c>
      <c r="I1304" s="20" t="e">
        <f>ROUND([3]!Table3235[[#This Row],[Giá đất ở điều chỉnh, bổ sung]]*0.7,0)</f>
        <v>#REF!</v>
      </c>
      <c r="J1304" s="12" t="e">
        <f>[3]!Table3235[[#This Row],[Giá đất ở điều chỉnh, bổ sung]]/[3]!Table3235[[#This Row],[Mức giá theo Quyết định 46/2019/ QĐ-UBND]]</f>
        <v>#REF!</v>
      </c>
      <c r="K1304" s="21"/>
      <c r="L1304" s="23" t="e">
        <f>[3]!Table3235[[#This Row],[Giá đất ở điều chỉnh, bổ sung]]/[3]!Table3235[[#This Row],[Mức giá theo Quyết định 46/2019/ QĐ-UBND]]</f>
        <v>#REF!</v>
      </c>
      <c r="M1304" s="24"/>
      <c r="N1304" s="314"/>
      <c r="R1304" s="315"/>
    </row>
    <row r="1305" spans="1:18" s="251" customFormat="1" x14ac:dyDescent="0.35">
      <c r="A1305" s="16">
        <v>6</v>
      </c>
      <c r="B1305" s="16">
        <v>6</v>
      </c>
      <c r="C1305" s="17" t="s">
        <v>1646</v>
      </c>
      <c r="D1305" s="18">
        <v>2800</v>
      </c>
      <c r="E1305" s="11" t="e">
        <f>[3]!Table3235[[#This Row],[Mức giá theo Quyết định 46/2019/ QĐ-UBND]]*1.1</f>
        <v>#REF!</v>
      </c>
      <c r="F1305" s="11" t="e">
        <f>[3]!Table3235[[#This Row],[Mức giá theo Quyết định 46/2019/ QĐ-UBND]]*1.3</f>
        <v>#REF!</v>
      </c>
      <c r="G1305" s="19">
        <v>9800</v>
      </c>
      <c r="H1305" s="20" t="e">
        <f>ROUND([3]!Table3235[[#This Row],[Mức giá theo Quyết định 46/2019/ QĐ-UBND]]*1.3,-2)</f>
        <v>#REF!</v>
      </c>
      <c r="I1305" s="20" t="e">
        <f>ROUND([3]!Table3235[[#This Row],[Giá đất ở điều chỉnh, bổ sung]]*0.7,0)</f>
        <v>#REF!</v>
      </c>
      <c r="J1305" s="12" t="e">
        <f>[3]!Table3235[[#This Row],[Giá đất ở điều chỉnh, bổ sung]]/[3]!Table3235[[#This Row],[Mức giá theo Quyết định 46/2019/ QĐ-UBND]]</f>
        <v>#REF!</v>
      </c>
      <c r="K1305" s="21"/>
      <c r="L1305" s="23" t="e">
        <f>[3]!Table3235[[#This Row],[Giá đất ở điều chỉnh, bổ sung]]/[3]!Table3235[[#This Row],[Mức giá theo Quyết định 46/2019/ QĐ-UBND]]</f>
        <v>#REF!</v>
      </c>
      <c r="M1305" s="24"/>
      <c r="N1305" s="314"/>
      <c r="R1305" s="315"/>
    </row>
    <row r="1306" spans="1:18" s="251" customFormat="1" ht="31" x14ac:dyDescent="0.35">
      <c r="A1306" s="16">
        <v>7</v>
      </c>
      <c r="B1306" s="16">
        <v>7</v>
      </c>
      <c r="C1306" s="17" t="s">
        <v>1647</v>
      </c>
      <c r="D1306" s="18">
        <v>3600</v>
      </c>
      <c r="E1306" s="11" t="e">
        <f>[3]!Table3235[[#This Row],[Mức giá theo Quyết định 46/2019/ QĐ-UBND]]*1.1</f>
        <v>#REF!</v>
      </c>
      <c r="F1306" s="11" t="e">
        <f>[3]!Table3235[[#This Row],[Mức giá theo Quyết định 46/2019/ QĐ-UBND]]*1.3</f>
        <v>#REF!</v>
      </c>
      <c r="G1306" s="19">
        <v>12600</v>
      </c>
      <c r="H1306" s="20" t="e">
        <f>ROUND([3]!Table3235[[#This Row],[Mức giá theo Quyết định 46/2019/ QĐ-UBND]]*1.3,-2)</f>
        <v>#REF!</v>
      </c>
      <c r="I1306" s="20" t="e">
        <f>ROUND([3]!Table3235[[#This Row],[Giá đất ở điều chỉnh, bổ sung]]*0.7,0)</f>
        <v>#REF!</v>
      </c>
      <c r="J1306" s="12" t="e">
        <f>[3]!Table3235[[#This Row],[Giá đất ở điều chỉnh, bổ sung]]/[3]!Table3235[[#This Row],[Mức giá theo Quyết định 46/2019/ QĐ-UBND]]</f>
        <v>#REF!</v>
      </c>
      <c r="K1306" s="21"/>
      <c r="L1306" s="23" t="e">
        <f>[3]!Table3235[[#This Row],[Giá đất ở điều chỉnh, bổ sung]]/[3]!Table3235[[#This Row],[Mức giá theo Quyết định 46/2019/ QĐ-UBND]]</f>
        <v>#REF!</v>
      </c>
      <c r="M1306" s="24"/>
      <c r="N1306" s="314"/>
      <c r="R1306" s="315"/>
    </row>
    <row r="1307" spans="1:18" s="251" customFormat="1" x14ac:dyDescent="0.35">
      <c r="A1307" s="16"/>
      <c r="B1307" s="16"/>
      <c r="C1307" s="9" t="s">
        <v>16</v>
      </c>
      <c r="D1307" s="10"/>
      <c r="E1307" s="11" t="e">
        <f>[3]!Table3235[[#This Row],[Mức giá theo Quyết định 46/2019/ QĐ-UBND]]*1.1</f>
        <v>#REF!</v>
      </c>
      <c r="F1307" s="11"/>
      <c r="G1307" s="19"/>
      <c r="H1307" s="20"/>
      <c r="I1307" s="20"/>
      <c r="J1307" s="12"/>
      <c r="K1307" s="21"/>
      <c r="L1307" s="23"/>
      <c r="M1307" s="24"/>
      <c r="N1307" s="314"/>
      <c r="R1307" s="315"/>
    </row>
    <row r="1308" spans="1:18" s="251" customFormat="1" ht="31" x14ac:dyDescent="0.35">
      <c r="A1308" s="16">
        <v>1</v>
      </c>
      <c r="B1308" s="16">
        <v>1</v>
      </c>
      <c r="C1308" s="17" t="s">
        <v>1648</v>
      </c>
      <c r="D1308" s="18">
        <v>1800</v>
      </c>
      <c r="E1308" s="11" t="e">
        <f>[3]!Table3235[[#This Row],[Mức giá theo Quyết định 46/2019/ QĐ-UBND]]*1.1</f>
        <v>#REF!</v>
      </c>
      <c r="F1308" s="11" t="e">
        <f>[3]!Table3235[[#This Row],[Mức giá theo Quyết định 46/2019/ QĐ-UBND]]*1.3</f>
        <v>#REF!</v>
      </c>
      <c r="G1308" s="19">
        <v>6300</v>
      </c>
      <c r="H1308" s="20" t="e">
        <f>ROUND([3]!Table3235[[#This Row],[Mức giá theo Quyết định 46/2019/ QĐ-UBND]]*1.3,-2)</f>
        <v>#REF!</v>
      </c>
      <c r="I1308" s="20" t="e">
        <f>ROUND([3]!Table3235[[#This Row],[Giá đất ở điều chỉnh, bổ sung]]*0.7,0)</f>
        <v>#REF!</v>
      </c>
      <c r="J1308" s="12" t="e">
        <f>[3]!Table3235[[#This Row],[Giá đất ở điều chỉnh, bổ sung]]/[3]!Table3235[[#This Row],[Mức giá theo Quyết định 46/2019/ QĐ-UBND]]</f>
        <v>#REF!</v>
      </c>
      <c r="K1308" s="21"/>
      <c r="L1308" s="23" t="e">
        <f>[3]!Table3235[[#This Row],[Giá đất ở điều chỉnh, bổ sung]]/[3]!Table3235[[#This Row],[Mức giá theo Quyết định 46/2019/ QĐ-UBND]]</f>
        <v>#REF!</v>
      </c>
      <c r="M1308" s="24"/>
      <c r="N1308" s="314"/>
      <c r="R1308" s="315"/>
    </row>
    <row r="1309" spans="1:18" s="251" customFormat="1" ht="31" x14ac:dyDescent="0.35">
      <c r="A1309" s="16">
        <v>2</v>
      </c>
      <c r="B1309" s="16">
        <v>2</v>
      </c>
      <c r="C1309" s="17" t="s">
        <v>1649</v>
      </c>
      <c r="D1309" s="18">
        <v>1800</v>
      </c>
      <c r="E1309" s="11" t="e">
        <f>[3]!Table3235[[#This Row],[Mức giá theo Quyết định 46/2019/ QĐ-UBND]]*1.1</f>
        <v>#REF!</v>
      </c>
      <c r="F1309" s="11" t="e">
        <f>[3]!Table3235[[#This Row],[Mức giá theo Quyết định 46/2019/ QĐ-UBND]]*1.3</f>
        <v>#REF!</v>
      </c>
      <c r="G1309" s="19">
        <v>6300</v>
      </c>
      <c r="H1309" s="20" t="e">
        <f>ROUND([3]!Table3235[[#This Row],[Mức giá theo Quyết định 46/2019/ QĐ-UBND]]*1.3,-2)</f>
        <v>#REF!</v>
      </c>
      <c r="I1309" s="20" t="e">
        <f>ROUND([3]!Table3235[[#This Row],[Giá đất ở điều chỉnh, bổ sung]]*0.7,0)</f>
        <v>#REF!</v>
      </c>
      <c r="J1309" s="12" t="e">
        <f>[3]!Table3235[[#This Row],[Giá đất ở điều chỉnh, bổ sung]]/[3]!Table3235[[#This Row],[Mức giá theo Quyết định 46/2019/ QĐ-UBND]]</f>
        <v>#REF!</v>
      </c>
      <c r="K1309" s="21"/>
      <c r="L1309" s="23" t="e">
        <f>[3]!Table3235[[#This Row],[Giá đất ở điều chỉnh, bổ sung]]/[3]!Table3235[[#This Row],[Mức giá theo Quyết định 46/2019/ QĐ-UBND]]</f>
        <v>#REF!</v>
      </c>
      <c r="M1309" s="24"/>
      <c r="N1309" s="314"/>
      <c r="R1309" s="315"/>
    </row>
    <row r="1310" spans="1:18" s="251" customFormat="1" ht="31" x14ac:dyDescent="0.35">
      <c r="A1310" s="16">
        <v>3</v>
      </c>
      <c r="B1310" s="16">
        <v>3</v>
      </c>
      <c r="C1310" s="17" t="s">
        <v>1650</v>
      </c>
      <c r="D1310" s="18"/>
      <c r="E1310" s="11" t="e">
        <f>[3]!Table3235[[#This Row],[Mức giá theo Quyết định 46/2019/ QĐ-UBND]]*1.1</f>
        <v>#REF!</v>
      </c>
      <c r="F1310" s="11"/>
      <c r="G1310" s="19"/>
      <c r="H1310" s="20"/>
      <c r="I1310" s="20"/>
      <c r="J1310" s="12"/>
      <c r="K1310" s="21"/>
      <c r="L1310" s="23"/>
      <c r="M1310" s="24"/>
      <c r="N1310" s="314"/>
      <c r="R1310" s="315"/>
    </row>
    <row r="1311" spans="1:18" s="251" customFormat="1" ht="31" x14ac:dyDescent="0.35">
      <c r="A1311" s="16" t="s">
        <v>83</v>
      </c>
      <c r="B1311" s="16" t="s">
        <v>83</v>
      </c>
      <c r="C1311" s="17" t="s">
        <v>1651</v>
      </c>
      <c r="D1311" s="18">
        <v>1800</v>
      </c>
      <c r="E1311" s="11" t="e">
        <f>[3]!Table3235[[#This Row],[Mức giá theo Quyết định 46/2019/ QĐ-UBND]]*1.1</f>
        <v>#REF!</v>
      </c>
      <c r="F1311" s="11" t="e">
        <f>[3]!Table3235[[#This Row],[Mức giá theo Quyết định 46/2019/ QĐ-UBND]]*1.3</f>
        <v>#REF!</v>
      </c>
      <c r="G1311" s="19">
        <v>6300</v>
      </c>
      <c r="H1311" s="20" t="e">
        <f>ROUND([3]!Table3235[[#This Row],[Mức giá theo Quyết định 46/2019/ QĐ-UBND]]*1.3,-2)</f>
        <v>#REF!</v>
      </c>
      <c r="I1311" s="20" t="e">
        <f>ROUND([3]!Table3235[[#This Row],[Giá đất ở điều chỉnh, bổ sung]]*0.7,0)</f>
        <v>#REF!</v>
      </c>
      <c r="J1311" s="12" t="e">
        <f>[3]!Table3235[[#This Row],[Giá đất ở điều chỉnh, bổ sung]]/[3]!Table3235[[#This Row],[Mức giá theo Quyết định 46/2019/ QĐ-UBND]]</f>
        <v>#REF!</v>
      </c>
      <c r="K1311" s="21"/>
      <c r="L1311" s="23" t="e">
        <f>[3]!Table3235[[#This Row],[Giá đất ở điều chỉnh, bổ sung]]/[3]!Table3235[[#This Row],[Mức giá theo Quyết định 46/2019/ QĐ-UBND]]</f>
        <v>#REF!</v>
      </c>
      <c r="M1311" s="24"/>
      <c r="N1311" s="314"/>
      <c r="R1311" s="315"/>
    </row>
    <row r="1312" spans="1:18" s="251" customFormat="1" x14ac:dyDescent="0.35">
      <c r="A1312" s="16" t="s">
        <v>84</v>
      </c>
      <c r="B1312" s="16" t="s">
        <v>84</v>
      </c>
      <c r="C1312" s="17" t="s">
        <v>1652</v>
      </c>
      <c r="D1312" s="18">
        <v>1300</v>
      </c>
      <c r="E1312" s="11" t="e">
        <f>[3]!Table3235[[#This Row],[Mức giá theo Quyết định 46/2019/ QĐ-UBND]]*1.1</f>
        <v>#REF!</v>
      </c>
      <c r="F1312" s="11" t="e">
        <f>[3]!Table3235[[#This Row],[Mức giá theo Quyết định 46/2019/ QĐ-UBND]]*1.3</f>
        <v>#REF!</v>
      </c>
      <c r="G1312" s="19">
        <v>4550</v>
      </c>
      <c r="H1312" s="20" t="e">
        <f>ROUND([3]!Table3235[[#This Row],[Mức giá theo Quyết định 46/2019/ QĐ-UBND]]*1.3,-2)</f>
        <v>#REF!</v>
      </c>
      <c r="I1312" s="20" t="e">
        <f>ROUND([3]!Table3235[[#This Row],[Giá đất ở điều chỉnh, bổ sung]]*0.7,0)</f>
        <v>#REF!</v>
      </c>
      <c r="J1312" s="12" t="e">
        <f>[3]!Table3235[[#This Row],[Giá đất ở điều chỉnh, bổ sung]]/[3]!Table3235[[#This Row],[Mức giá theo Quyết định 46/2019/ QĐ-UBND]]</f>
        <v>#REF!</v>
      </c>
      <c r="K1312" s="21"/>
      <c r="L1312" s="23" t="e">
        <f>[3]!Table3235[[#This Row],[Giá đất ở điều chỉnh, bổ sung]]/[3]!Table3235[[#This Row],[Mức giá theo Quyết định 46/2019/ QĐ-UBND]]</f>
        <v>#REF!</v>
      </c>
      <c r="M1312" s="24"/>
      <c r="N1312" s="314"/>
      <c r="R1312" s="315"/>
    </row>
    <row r="1313" spans="1:18" s="251" customFormat="1" ht="31" x14ac:dyDescent="0.35">
      <c r="A1313" s="16">
        <v>4</v>
      </c>
      <c r="B1313" s="16">
        <v>4</v>
      </c>
      <c r="C1313" s="17" t="s">
        <v>1653</v>
      </c>
      <c r="D1313" s="18">
        <v>1800</v>
      </c>
      <c r="E1313" s="11" t="e">
        <f>[3]!Table3235[[#This Row],[Mức giá theo Quyết định 46/2019/ QĐ-UBND]]*1.1</f>
        <v>#REF!</v>
      </c>
      <c r="F1313" s="11" t="e">
        <f>[3]!Table3235[[#This Row],[Mức giá theo Quyết định 46/2019/ QĐ-UBND]]*1.3</f>
        <v>#REF!</v>
      </c>
      <c r="G1313" s="19">
        <v>6300</v>
      </c>
      <c r="H1313" s="20" t="e">
        <f>ROUND([3]!Table3235[[#This Row],[Mức giá theo Quyết định 46/2019/ QĐ-UBND]]*1.3,-2)</f>
        <v>#REF!</v>
      </c>
      <c r="I1313" s="20" t="e">
        <f>ROUND([3]!Table3235[[#This Row],[Giá đất ở điều chỉnh, bổ sung]]*0.7,0)</f>
        <v>#REF!</v>
      </c>
      <c r="J1313" s="12" t="e">
        <f>[3]!Table3235[[#This Row],[Giá đất ở điều chỉnh, bổ sung]]/[3]!Table3235[[#This Row],[Mức giá theo Quyết định 46/2019/ QĐ-UBND]]</f>
        <v>#REF!</v>
      </c>
      <c r="K1313" s="21"/>
      <c r="L1313" s="23" t="e">
        <f>[3]!Table3235[[#This Row],[Giá đất ở điều chỉnh, bổ sung]]/[3]!Table3235[[#This Row],[Mức giá theo Quyết định 46/2019/ QĐ-UBND]]</f>
        <v>#REF!</v>
      </c>
      <c r="M1313" s="24"/>
      <c r="N1313" s="314"/>
      <c r="R1313" s="315"/>
    </row>
    <row r="1314" spans="1:18" s="251" customFormat="1" ht="31" x14ac:dyDescent="0.35">
      <c r="A1314" s="16">
        <v>5</v>
      </c>
      <c r="B1314" s="16">
        <v>5</v>
      </c>
      <c r="C1314" s="17" t="s">
        <v>1654</v>
      </c>
      <c r="D1314" s="18">
        <v>2400</v>
      </c>
      <c r="E1314" s="11" t="e">
        <f>[3]!Table3235[[#This Row],[Mức giá theo Quyết định 46/2019/ QĐ-UBND]]*1.1</f>
        <v>#REF!</v>
      </c>
      <c r="F1314" s="11" t="e">
        <f>[3]!Table3235[[#This Row],[Mức giá theo Quyết định 46/2019/ QĐ-UBND]]*1.3</f>
        <v>#REF!</v>
      </c>
      <c r="G1314" s="19">
        <v>8400</v>
      </c>
      <c r="H1314" s="20" t="e">
        <f>ROUND([3]!Table3235[[#This Row],[Mức giá theo Quyết định 46/2019/ QĐ-UBND]]*1.3,-2)</f>
        <v>#REF!</v>
      </c>
      <c r="I1314" s="20" t="e">
        <f>ROUND([3]!Table3235[[#This Row],[Giá đất ở điều chỉnh, bổ sung]]*0.7,0)</f>
        <v>#REF!</v>
      </c>
      <c r="J1314" s="12" t="e">
        <f>[3]!Table3235[[#This Row],[Giá đất ở điều chỉnh, bổ sung]]/[3]!Table3235[[#This Row],[Mức giá theo Quyết định 46/2019/ QĐ-UBND]]</f>
        <v>#REF!</v>
      </c>
      <c r="K1314" s="21"/>
      <c r="L1314" s="23" t="e">
        <f>[3]!Table3235[[#This Row],[Giá đất ở điều chỉnh, bổ sung]]/[3]!Table3235[[#This Row],[Mức giá theo Quyết định 46/2019/ QĐ-UBND]]</f>
        <v>#REF!</v>
      </c>
      <c r="M1314" s="24" t="s">
        <v>5485</v>
      </c>
      <c r="N1314" s="314" t="s">
        <v>5528</v>
      </c>
      <c r="R1314" s="315"/>
    </row>
    <row r="1315" spans="1:18" s="251" customFormat="1" ht="31" x14ac:dyDescent="0.35">
      <c r="A1315" s="16">
        <v>6</v>
      </c>
      <c r="B1315" s="16">
        <v>6</v>
      </c>
      <c r="C1315" s="17" t="s">
        <v>1655</v>
      </c>
      <c r="D1315" s="18"/>
      <c r="E1315" s="11" t="e">
        <f>[3]!Table3235[[#This Row],[Mức giá theo Quyết định 46/2019/ QĐ-UBND]]*1.1</f>
        <v>#REF!</v>
      </c>
      <c r="F1315" s="11"/>
      <c r="G1315" s="19"/>
      <c r="H1315" s="20"/>
      <c r="I1315" s="20"/>
      <c r="J1315" s="12"/>
      <c r="K1315" s="21"/>
      <c r="L1315" s="23"/>
      <c r="M1315" s="24"/>
      <c r="N1315" s="314"/>
      <c r="R1315" s="315"/>
    </row>
    <row r="1316" spans="1:18" s="251" customFormat="1" x14ac:dyDescent="0.35">
      <c r="A1316" s="16" t="s">
        <v>327</v>
      </c>
      <c r="B1316" s="16" t="s">
        <v>327</v>
      </c>
      <c r="C1316" s="17" t="s">
        <v>1656</v>
      </c>
      <c r="D1316" s="18">
        <v>3000</v>
      </c>
      <c r="E1316" s="11" t="e">
        <f>[3]!Table3235[[#This Row],[Mức giá theo Quyết định 46/2019/ QĐ-UBND]]*1.1</f>
        <v>#REF!</v>
      </c>
      <c r="F1316" s="11" t="e">
        <f>[3]!Table3235[[#This Row],[Mức giá theo Quyết định 46/2019/ QĐ-UBND]]*1.3</f>
        <v>#REF!</v>
      </c>
      <c r="G1316" s="19">
        <v>10500</v>
      </c>
      <c r="H1316" s="20" t="e">
        <f>ROUND([3]!Table3235[[#This Row],[Mức giá theo Quyết định 46/2019/ QĐ-UBND]]*1.3,-2)</f>
        <v>#REF!</v>
      </c>
      <c r="I1316" s="20" t="e">
        <f>ROUND([3]!Table3235[[#This Row],[Giá đất ở điều chỉnh, bổ sung]]*0.7,0)</f>
        <v>#REF!</v>
      </c>
      <c r="J1316" s="12" t="e">
        <f>[3]!Table3235[[#This Row],[Giá đất ở điều chỉnh, bổ sung]]/[3]!Table3235[[#This Row],[Mức giá theo Quyết định 46/2019/ QĐ-UBND]]</f>
        <v>#REF!</v>
      </c>
      <c r="K1316" s="21"/>
      <c r="L1316" s="23" t="e">
        <f>[3]!Table3235[[#This Row],[Giá đất ở điều chỉnh, bổ sung]]/[3]!Table3235[[#This Row],[Mức giá theo Quyết định 46/2019/ QĐ-UBND]]</f>
        <v>#REF!</v>
      </c>
      <c r="M1316" s="24"/>
      <c r="N1316" s="314"/>
      <c r="R1316" s="315"/>
    </row>
    <row r="1317" spans="1:18" s="251" customFormat="1" x14ac:dyDescent="0.35">
      <c r="A1317" s="16" t="s">
        <v>329</v>
      </c>
      <c r="B1317" s="16" t="s">
        <v>329</v>
      </c>
      <c r="C1317" s="17" t="s">
        <v>1657</v>
      </c>
      <c r="D1317" s="18">
        <v>1800</v>
      </c>
      <c r="E1317" s="11" t="e">
        <f>[3]!Table3235[[#This Row],[Mức giá theo Quyết định 46/2019/ QĐ-UBND]]*1.1</f>
        <v>#REF!</v>
      </c>
      <c r="F1317" s="11" t="e">
        <f>[3]!Table3235[[#This Row],[Mức giá theo Quyết định 46/2019/ QĐ-UBND]]*1.3</f>
        <v>#REF!</v>
      </c>
      <c r="G1317" s="19">
        <v>6300</v>
      </c>
      <c r="H1317" s="20" t="e">
        <f>ROUND([3]!Table3235[[#This Row],[Mức giá theo Quyết định 46/2019/ QĐ-UBND]]*1.3,-2)</f>
        <v>#REF!</v>
      </c>
      <c r="I1317" s="20" t="e">
        <f>ROUND([3]!Table3235[[#This Row],[Giá đất ở điều chỉnh, bổ sung]]*0.7,0)</f>
        <v>#REF!</v>
      </c>
      <c r="J1317" s="12" t="e">
        <f>[3]!Table3235[[#This Row],[Giá đất ở điều chỉnh, bổ sung]]/[3]!Table3235[[#This Row],[Mức giá theo Quyết định 46/2019/ QĐ-UBND]]</f>
        <v>#REF!</v>
      </c>
      <c r="K1317" s="21"/>
      <c r="L1317" s="23" t="e">
        <f>[3]!Table3235[[#This Row],[Giá đất ở điều chỉnh, bổ sung]]/[3]!Table3235[[#This Row],[Mức giá theo Quyết định 46/2019/ QĐ-UBND]]</f>
        <v>#REF!</v>
      </c>
      <c r="M1317" s="24"/>
      <c r="N1317" s="314"/>
      <c r="R1317" s="315"/>
    </row>
    <row r="1318" spans="1:18" s="251" customFormat="1" ht="31" x14ac:dyDescent="0.35">
      <c r="A1318" s="16">
        <v>7</v>
      </c>
      <c r="B1318" s="16">
        <v>7</v>
      </c>
      <c r="C1318" s="17" t="s">
        <v>1658</v>
      </c>
      <c r="D1318" s="18"/>
      <c r="E1318" s="11" t="e">
        <f>[3]!Table3235[[#This Row],[Mức giá theo Quyết định 46/2019/ QĐ-UBND]]*1.1</f>
        <v>#REF!</v>
      </c>
      <c r="F1318" s="11"/>
      <c r="G1318" s="19"/>
      <c r="H1318" s="20"/>
      <c r="I1318" s="20"/>
      <c r="J1318" s="12"/>
      <c r="K1318" s="21"/>
      <c r="L1318" s="23"/>
      <c r="M1318" s="24"/>
      <c r="N1318" s="314"/>
      <c r="R1318" s="315"/>
    </row>
    <row r="1319" spans="1:18" s="251" customFormat="1" ht="31" x14ac:dyDescent="0.35">
      <c r="A1319" s="16" t="s">
        <v>32</v>
      </c>
      <c r="B1319" s="16" t="s">
        <v>32</v>
      </c>
      <c r="C1319" s="17" t="s">
        <v>1659</v>
      </c>
      <c r="D1319" s="18">
        <v>3000</v>
      </c>
      <c r="E1319" s="11" t="e">
        <f>[3]!Table3235[[#This Row],[Mức giá theo Quyết định 46/2019/ QĐ-UBND]]*1.1</f>
        <v>#REF!</v>
      </c>
      <c r="F1319" s="11" t="e">
        <f>[3]!Table3235[[#This Row],[Mức giá theo Quyết định 46/2019/ QĐ-UBND]]*1.3</f>
        <v>#REF!</v>
      </c>
      <c r="G1319" s="19">
        <v>10500</v>
      </c>
      <c r="H1319" s="20" t="e">
        <f>ROUND([3]!Table3235[[#This Row],[Mức giá theo Quyết định 46/2019/ QĐ-UBND]]*1.3,-2)</f>
        <v>#REF!</v>
      </c>
      <c r="I1319" s="20" t="e">
        <f>ROUND([3]!Table3235[[#This Row],[Giá đất ở điều chỉnh, bổ sung]]*0.7,0)</f>
        <v>#REF!</v>
      </c>
      <c r="J1319" s="12" t="e">
        <f>[3]!Table3235[[#This Row],[Giá đất ở điều chỉnh, bổ sung]]/[3]!Table3235[[#This Row],[Mức giá theo Quyết định 46/2019/ QĐ-UBND]]</f>
        <v>#REF!</v>
      </c>
      <c r="K1319" s="21"/>
      <c r="L1319" s="23" t="e">
        <f>[3]!Table3235[[#This Row],[Giá đất ở điều chỉnh, bổ sung]]/[3]!Table3235[[#This Row],[Mức giá theo Quyết định 46/2019/ QĐ-UBND]]</f>
        <v>#REF!</v>
      </c>
      <c r="M1319" s="24"/>
      <c r="N1319" s="314"/>
      <c r="R1319" s="315"/>
    </row>
    <row r="1320" spans="1:18" s="251" customFormat="1" ht="31" x14ac:dyDescent="0.35">
      <c r="A1320" s="16" t="s">
        <v>35</v>
      </c>
      <c r="B1320" s="16" t="s">
        <v>35</v>
      </c>
      <c r="C1320" s="17" t="s">
        <v>1660</v>
      </c>
      <c r="D1320" s="18">
        <v>1800</v>
      </c>
      <c r="E1320" s="11" t="e">
        <f>[3]!Table3235[[#This Row],[Mức giá theo Quyết định 46/2019/ QĐ-UBND]]*1.1</f>
        <v>#REF!</v>
      </c>
      <c r="F1320" s="11" t="e">
        <f>[3]!Table3235[[#This Row],[Mức giá theo Quyết định 46/2019/ QĐ-UBND]]*1.3</f>
        <v>#REF!</v>
      </c>
      <c r="G1320" s="19">
        <v>6300</v>
      </c>
      <c r="H1320" s="20" t="e">
        <f>ROUND([3]!Table3235[[#This Row],[Mức giá theo Quyết định 46/2019/ QĐ-UBND]]*1.3,-2)</f>
        <v>#REF!</v>
      </c>
      <c r="I1320" s="20" t="e">
        <f>ROUND([3]!Table3235[[#This Row],[Giá đất ở điều chỉnh, bổ sung]]*0.7,0)</f>
        <v>#REF!</v>
      </c>
      <c r="J1320" s="12" t="e">
        <f>[3]!Table3235[[#This Row],[Giá đất ở điều chỉnh, bổ sung]]/[3]!Table3235[[#This Row],[Mức giá theo Quyết định 46/2019/ QĐ-UBND]]</f>
        <v>#REF!</v>
      </c>
      <c r="K1320" s="21"/>
      <c r="L1320" s="23" t="e">
        <f>[3]!Table3235[[#This Row],[Giá đất ở điều chỉnh, bổ sung]]/[3]!Table3235[[#This Row],[Mức giá theo Quyết định 46/2019/ QĐ-UBND]]</f>
        <v>#REF!</v>
      </c>
      <c r="M1320" s="24"/>
      <c r="N1320" s="314"/>
      <c r="R1320" s="315"/>
    </row>
    <row r="1321" spans="1:18" s="251" customFormat="1" ht="31" x14ac:dyDescent="0.35">
      <c r="A1321" s="16">
        <v>8</v>
      </c>
      <c r="B1321" s="16">
        <v>8</v>
      </c>
      <c r="C1321" s="17" t="s">
        <v>1661</v>
      </c>
      <c r="D1321" s="18">
        <v>3000</v>
      </c>
      <c r="E1321" s="11" t="e">
        <f>[3]!Table3235[[#This Row],[Mức giá theo Quyết định 46/2019/ QĐ-UBND]]*1.1</f>
        <v>#REF!</v>
      </c>
      <c r="F1321" s="11" t="e">
        <f>[3]!Table3235[[#This Row],[Mức giá theo Quyết định 46/2019/ QĐ-UBND]]*1.3</f>
        <v>#REF!</v>
      </c>
      <c r="G1321" s="19">
        <v>10500</v>
      </c>
      <c r="H1321" s="20" t="e">
        <f>ROUND([3]!Table3235[[#This Row],[Mức giá theo Quyết định 46/2019/ QĐ-UBND]]*1.3,-2)</f>
        <v>#REF!</v>
      </c>
      <c r="I1321" s="20" t="e">
        <f>ROUND([3]!Table3235[[#This Row],[Giá đất ở điều chỉnh, bổ sung]]*0.7,0)</f>
        <v>#REF!</v>
      </c>
      <c r="J1321" s="12" t="e">
        <f>[3]!Table3235[[#This Row],[Giá đất ở điều chỉnh, bổ sung]]/[3]!Table3235[[#This Row],[Mức giá theo Quyết định 46/2019/ QĐ-UBND]]</f>
        <v>#REF!</v>
      </c>
      <c r="K1321" s="21"/>
      <c r="L1321" s="23" t="e">
        <f>[3]!Table3235[[#This Row],[Giá đất ở điều chỉnh, bổ sung]]/[3]!Table3235[[#This Row],[Mức giá theo Quyết định 46/2019/ QĐ-UBND]]</f>
        <v>#REF!</v>
      </c>
      <c r="M1321" s="24"/>
      <c r="N1321" s="314"/>
      <c r="R1321" s="315"/>
    </row>
    <row r="1322" spans="1:18" s="251" customFormat="1" x14ac:dyDescent="0.35">
      <c r="A1322" s="16">
        <v>9</v>
      </c>
      <c r="B1322" s="16">
        <v>9</v>
      </c>
      <c r="C1322" s="17" t="s">
        <v>1662</v>
      </c>
      <c r="D1322" s="18"/>
      <c r="E1322" s="11" t="e">
        <f>[3]!Table3235[[#This Row],[Mức giá theo Quyết định 46/2019/ QĐ-UBND]]*1.1</f>
        <v>#REF!</v>
      </c>
      <c r="F1322" s="11"/>
      <c r="G1322" s="19"/>
      <c r="H1322" s="20"/>
      <c r="I1322" s="20"/>
      <c r="J1322" s="12"/>
      <c r="K1322" s="21"/>
      <c r="L1322" s="23"/>
      <c r="M1322" s="24"/>
      <c r="N1322" s="314"/>
      <c r="R1322" s="315"/>
    </row>
    <row r="1323" spans="1:18" s="251" customFormat="1" ht="31" x14ac:dyDescent="0.35">
      <c r="A1323" s="16" t="s">
        <v>522</v>
      </c>
      <c r="B1323" s="16" t="s">
        <v>522</v>
      </c>
      <c r="C1323" s="17" t="s">
        <v>1663</v>
      </c>
      <c r="D1323" s="18">
        <v>5400</v>
      </c>
      <c r="E1323" s="11" t="e">
        <f>[3]!Table3235[[#This Row],[Mức giá theo Quyết định 46/2019/ QĐ-UBND]]*1.1</f>
        <v>#REF!</v>
      </c>
      <c r="F1323" s="11" t="e">
        <f>[3]!Table3235[[#This Row],[Mức giá theo Quyết định 46/2019/ QĐ-UBND]]*1.3</f>
        <v>#REF!</v>
      </c>
      <c r="G1323" s="19">
        <v>18900</v>
      </c>
      <c r="H1323" s="20" t="e">
        <f>ROUND([3]!Table3235[[#This Row],[Mức giá theo Quyết định 46/2019/ QĐ-UBND]]*1.3,-2)</f>
        <v>#REF!</v>
      </c>
      <c r="I1323" s="20" t="e">
        <f>ROUND([3]!Table3235[[#This Row],[Giá đất ở điều chỉnh, bổ sung]]*0.7,0)</f>
        <v>#REF!</v>
      </c>
      <c r="J1323" s="12" t="e">
        <f>[3]!Table3235[[#This Row],[Giá đất ở điều chỉnh, bổ sung]]/[3]!Table3235[[#This Row],[Mức giá theo Quyết định 46/2019/ QĐ-UBND]]</f>
        <v>#REF!</v>
      </c>
      <c r="K1323" s="21"/>
      <c r="L1323" s="23" t="e">
        <f>[3]!Table3235[[#This Row],[Giá đất ở điều chỉnh, bổ sung]]/[3]!Table3235[[#This Row],[Mức giá theo Quyết định 46/2019/ QĐ-UBND]]</f>
        <v>#REF!</v>
      </c>
      <c r="M1323" s="24"/>
      <c r="N1323" s="314"/>
      <c r="R1323" s="315"/>
    </row>
    <row r="1324" spans="1:18" s="251" customFormat="1" ht="31" x14ac:dyDescent="0.35">
      <c r="A1324" s="16" t="s">
        <v>523</v>
      </c>
      <c r="B1324" s="16" t="s">
        <v>523</v>
      </c>
      <c r="C1324" s="17" t="s">
        <v>1664</v>
      </c>
      <c r="D1324" s="18">
        <v>4200</v>
      </c>
      <c r="E1324" s="11" t="e">
        <f>[3]!Table3235[[#This Row],[Mức giá theo Quyết định 46/2019/ QĐ-UBND]]*1.1</f>
        <v>#REF!</v>
      </c>
      <c r="F1324" s="11" t="e">
        <f>[3]!Table3235[[#This Row],[Mức giá theo Quyết định 46/2019/ QĐ-UBND]]*1.3</f>
        <v>#REF!</v>
      </c>
      <c r="G1324" s="19">
        <v>14700</v>
      </c>
      <c r="H1324" s="20" t="e">
        <f>ROUND([3]!Table3235[[#This Row],[Mức giá theo Quyết định 46/2019/ QĐ-UBND]]*1.3,-2)</f>
        <v>#REF!</v>
      </c>
      <c r="I1324" s="20" t="e">
        <f>ROUND([3]!Table3235[[#This Row],[Giá đất ở điều chỉnh, bổ sung]]*0.7,0)</f>
        <v>#REF!</v>
      </c>
      <c r="J1324" s="12" t="e">
        <f>[3]!Table3235[[#This Row],[Giá đất ở điều chỉnh, bổ sung]]/[3]!Table3235[[#This Row],[Mức giá theo Quyết định 46/2019/ QĐ-UBND]]</f>
        <v>#REF!</v>
      </c>
      <c r="K1324" s="21"/>
      <c r="L1324" s="23" t="e">
        <f>[3]!Table3235[[#This Row],[Giá đất ở điều chỉnh, bổ sung]]/[3]!Table3235[[#This Row],[Mức giá theo Quyết định 46/2019/ QĐ-UBND]]</f>
        <v>#REF!</v>
      </c>
      <c r="M1324" s="24"/>
      <c r="N1324" s="314"/>
      <c r="R1324" s="315"/>
    </row>
    <row r="1325" spans="1:18" s="251" customFormat="1" ht="31" x14ac:dyDescent="0.35">
      <c r="A1325" s="16" t="s">
        <v>665</v>
      </c>
      <c r="B1325" s="16" t="s">
        <v>665</v>
      </c>
      <c r="C1325" s="17" t="s">
        <v>1665</v>
      </c>
      <c r="D1325" s="18">
        <v>1800</v>
      </c>
      <c r="E1325" s="11" t="e">
        <f>[3]!Table3235[[#This Row],[Mức giá theo Quyết định 46/2019/ QĐ-UBND]]*1.1</f>
        <v>#REF!</v>
      </c>
      <c r="F1325" s="11" t="e">
        <f>[3]!Table3235[[#This Row],[Mức giá theo Quyết định 46/2019/ QĐ-UBND]]*1.3</f>
        <v>#REF!</v>
      </c>
      <c r="G1325" s="19">
        <v>6300</v>
      </c>
      <c r="H1325" s="20" t="e">
        <f>ROUND([3]!Table3235[[#This Row],[Mức giá theo Quyết định 46/2019/ QĐ-UBND]]*1.3,-2)</f>
        <v>#REF!</v>
      </c>
      <c r="I1325" s="20" t="e">
        <f>ROUND([3]!Table3235[[#This Row],[Giá đất ở điều chỉnh, bổ sung]]*0.7,0)</f>
        <v>#REF!</v>
      </c>
      <c r="J1325" s="12" t="e">
        <f>[3]!Table3235[[#This Row],[Giá đất ở điều chỉnh, bổ sung]]/[3]!Table3235[[#This Row],[Mức giá theo Quyết định 46/2019/ QĐ-UBND]]</f>
        <v>#REF!</v>
      </c>
      <c r="K1325" s="21"/>
      <c r="L1325" s="23" t="e">
        <f>[3]!Table3235[[#This Row],[Giá đất ở điều chỉnh, bổ sung]]/[3]!Table3235[[#This Row],[Mức giá theo Quyết định 46/2019/ QĐ-UBND]]</f>
        <v>#REF!</v>
      </c>
      <c r="M1325" s="24"/>
      <c r="N1325" s="314"/>
      <c r="R1325" s="315"/>
    </row>
    <row r="1326" spans="1:18" s="251" customFormat="1" x14ac:dyDescent="0.35">
      <c r="A1326" s="16">
        <v>10</v>
      </c>
      <c r="B1326" s="16">
        <v>10</v>
      </c>
      <c r="C1326" s="17" t="s">
        <v>1666</v>
      </c>
      <c r="D1326" s="18">
        <v>2400</v>
      </c>
      <c r="E1326" s="11" t="e">
        <f>[3]!Table3235[[#This Row],[Mức giá theo Quyết định 46/2019/ QĐ-UBND]]*1.1</f>
        <v>#REF!</v>
      </c>
      <c r="F1326" s="11" t="e">
        <f>[3]!Table3235[[#This Row],[Mức giá theo Quyết định 46/2019/ QĐ-UBND]]*1.3</f>
        <v>#REF!</v>
      </c>
      <c r="G1326" s="19">
        <v>8400</v>
      </c>
      <c r="H1326" s="20" t="e">
        <f>ROUND([3]!Table3235[[#This Row],[Mức giá theo Quyết định 46/2019/ QĐ-UBND]]*1.3,-2)</f>
        <v>#REF!</v>
      </c>
      <c r="I1326" s="20" t="e">
        <f>ROUND([3]!Table3235[[#This Row],[Giá đất ở điều chỉnh, bổ sung]]*0.7,0)</f>
        <v>#REF!</v>
      </c>
      <c r="J1326" s="12" t="e">
        <f>[3]!Table3235[[#This Row],[Giá đất ở điều chỉnh, bổ sung]]/[3]!Table3235[[#This Row],[Mức giá theo Quyết định 46/2019/ QĐ-UBND]]</f>
        <v>#REF!</v>
      </c>
      <c r="K1326" s="21"/>
      <c r="L1326" s="23" t="e">
        <f>[3]!Table3235[[#This Row],[Giá đất ở điều chỉnh, bổ sung]]/[3]!Table3235[[#This Row],[Mức giá theo Quyết định 46/2019/ QĐ-UBND]]</f>
        <v>#REF!</v>
      </c>
      <c r="M1326" s="24"/>
      <c r="N1326" s="314"/>
      <c r="R1326" s="315"/>
    </row>
    <row r="1327" spans="1:18" s="251" customFormat="1" ht="31" x14ac:dyDescent="0.35">
      <c r="A1327" s="16">
        <v>11</v>
      </c>
      <c r="B1327" s="16">
        <v>11</v>
      </c>
      <c r="C1327" s="17" t="s">
        <v>1667</v>
      </c>
      <c r="D1327" s="18">
        <v>1800</v>
      </c>
      <c r="E1327" s="11" t="e">
        <f>[3]!Table3235[[#This Row],[Mức giá theo Quyết định 46/2019/ QĐ-UBND]]*1.1</f>
        <v>#REF!</v>
      </c>
      <c r="F1327" s="11" t="e">
        <f>[3]!Table3235[[#This Row],[Mức giá theo Quyết định 46/2019/ QĐ-UBND]]*1.3</f>
        <v>#REF!</v>
      </c>
      <c r="G1327" s="19">
        <v>6300</v>
      </c>
      <c r="H1327" s="20" t="e">
        <f>ROUND([3]!Table3235[[#This Row],[Mức giá theo Quyết định 46/2019/ QĐ-UBND]]*1.3,-2)</f>
        <v>#REF!</v>
      </c>
      <c r="I1327" s="20" t="e">
        <f>ROUND([3]!Table3235[[#This Row],[Giá đất ở điều chỉnh, bổ sung]]*0.7,0)</f>
        <v>#REF!</v>
      </c>
      <c r="J1327" s="12" t="e">
        <f>[3]!Table3235[[#This Row],[Giá đất ở điều chỉnh, bổ sung]]/[3]!Table3235[[#This Row],[Mức giá theo Quyết định 46/2019/ QĐ-UBND]]</f>
        <v>#REF!</v>
      </c>
      <c r="K1327" s="21"/>
      <c r="L1327" s="23" t="e">
        <f>[3]!Table3235[[#This Row],[Giá đất ở điều chỉnh, bổ sung]]/[3]!Table3235[[#This Row],[Mức giá theo Quyết định 46/2019/ QĐ-UBND]]</f>
        <v>#REF!</v>
      </c>
      <c r="M1327" s="24"/>
      <c r="N1327" s="314"/>
      <c r="R1327" s="315"/>
    </row>
    <row r="1328" spans="1:18" s="315" customFormat="1" ht="46.5" x14ac:dyDescent="0.35">
      <c r="A1328" s="16">
        <v>12</v>
      </c>
      <c r="B1328" s="16">
        <v>12</v>
      </c>
      <c r="C1328" s="17" t="s">
        <v>1668</v>
      </c>
      <c r="D1328" s="18">
        <v>1500</v>
      </c>
      <c r="E1328" s="11" t="e">
        <f>[3]!Table3235[[#This Row],[Mức giá theo Quyết định 46/2019/ QĐ-UBND]]*1.1</f>
        <v>#REF!</v>
      </c>
      <c r="F1328" s="11" t="e">
        <f>[3]!Table3235[[#This Row],[Mức giá theo Quyết định 46/2019/ QĐ-UBND]]*1.3</f>
        <v>#REF!</v>
      </c>
      <c r="G1328" s="19">
        <v>5250</v>
      </c>
      <c r="H1328" s="20" t="e">
        <f>ROUND([3]!Table3235[[#This Row],[Mức giá theo Quyết định 46/2019/ QĐ-UBND]]*1.3,-2)</f>
        <v>#REF!</v>
      </c>
      <c r="I1328" s="20" t="e">
        <f>ROUND([3]!Table3235[[#This Row],[Giá đất ở điều chỉnh, bổ sung]]*0.7,0)</f>
        <v>#REF!</v>
      </c>
      <c r="J1328" s="12" t="e">
        <f>[3]!Table3235[[#This Row],[Giá đất ở điều chỉnh, bổ sung]]/[3]!Table3235[[#This Row],[Mức giá theo Quyết định 46/2019/ QĐ-UBND]]</f>
        <v>#REF!</v>
      </c>
      <c r="K1328" s="21"/>
      <c r="L1328" s="23" t="e">
        <f>[3]!Table3235[[#This Row],[Giá đất ở điều chỉnh, bổ sung]]/[3]!Table3235[[#This Row],[Mức giá theo Quyết định 46/2019/ QĐ-UBND]]</f>
        <v>#REF!</v>
      </c>
      <c r="M1328" s="24"/>
      <c r="N1328" s="314"/>
    </row>
    <row r="1329" spans="1:18" s="251" customFormat="1" ht="45" x14ac:dyDescent="0.35">
      <c r="A1329" s="8" t="s">
        <v>1669</v>
      </c>
      <c r="B1329" s="8" t="s">
        <v>1669</v>
      </c>
      <c r="C1329" s="9" t="s">
        <v>1670</v>
      </c>
      <c r="D1329" s="10"/>
      <c r="E1329" s="11" t="e">
        <f>[3]!Table3235[[#This Row],[Mức giá theo Quyết định 46/2019/ QĐ-UBND]]*1.1</f>
        <v>#REF!</v>
      </c>
      <c r="F1329" s="11"/>
      <c r="G1329" s="19"/>
      <c r="H1329" s="20"/>
      <c r="I1329" s="20"/>
      <c r="J1329" s="12"/>
      <c r="K1329" s="21"/>
      <c r="L1329" s="23"/>
      <c r="M1329" s="26"/>
      <c r="N1329" s="316"/>
      <c r="R1329" s="315"/>
    </row>
    <row r="1330" spans="1:18" s="251" customFormat="1" ht="31" x14ac:dyDescent="0.35">
      <c r="A1330" s="16">
        <v>1</v>
      </c>
      <c r="B1330" s="16">
        <v>1</v>
      </c>
      <c r="C1330" s="17" t="s">
        <v>1671</v>
      </c>
      <c r="D1330" s="18">
        <v>6000</v>
      </c>
      <c r="E1330" s="11" t="e">
        <f>[3]!Table3235[[#This Row],[Mức giá theo Quyết định 46/2019/ QĐ-UBND]]*1.1</f>
        <v>#REF!</v>
      </c>
      <c r="F1330" s="11" t="e">
        <f>[3]!Table3235[[#This Row],[Mức giá theo Quyết định 46/2019/ QĐ-UBND]]*1.3</f>
        <v>#REF!</v>
      </c>
      <c r="G1330" s="19">
        <v>24000</v>
      </c>
      <c r="H1330" s="20" t="e">
        <f>ROUND([3]!Table3235[[#This Row],[Mức giá theo Quyết định 46/2019/ QĐ-UBND]]*1.3,-2)</f>
        <v>#REF!</v>
      </c>
      <c r="I1330" s="20" t="e">
        <f>ROUND([3]!Table3235[[#This Row],[Giá đất ở điều chỉnh, bổ sung]]*0.7,0)</f>
        <v>#REF!</v>
      </c>
      <c r="J1330" s="12" t="e">
        <f>[3]!Table3235[[#This Row],[Giá đất ở điều chỉnh, bổ sung]]/[3]!Table3235[[#This Row],[Mức giá theo Quyết định 46/2019/ QĐ-UBND]]</f>
        <v>#REF!</v>
      </c>
      <c r="K1330" s="21"/>
      <c r="L1330" s="23" t="e">
        <f>[3]!Table3235[[#This Row],[Giá đất ở điều chỉnh, bổ sung]]/[3]!Table3235[[#This Row],[Mức giá theo Quyết định 46/2019/ QĐ-UBND]]</f>
        <v>#REF!</v>
      </c>
      <c r="M1330" s="24"/>
      <c r="N1330" s="314"/>
      <c r="R1330" s="315"/>
    </row>
    <row r="1331" spans="1:18" s="251" customFormat="1" ht="31" x14ac:dyDescent="0.35">
      <c r="A1331" s="16">
        <v>2</v>
      </c>
      <c r="B1331" s="16">
        <v>2</v>
      </c>
      <c r="C1331" s="17" t="s">
        <v>1672</v>
      </c>
      <c r="D1331" s="18">
        <v>7799.9999999999991</v>
      </c>
      <c r="E1331" s="11" t="e">
        <f>[3]!Table3235[[#This Row],[Mức giá theo Quyết định 46/2019/ QĐ-UBND]]*1.1</f>
        <v>#REF!</v>
      </c>
      <c r="F1331" s="11" t="e">
        <f>[3]!Table3235[[#This Row],[Mức giá theo Quyết định 46/2019/ QĐ-UBND]]*1.3</f>
        <v>#REF!</v>
      </c>
      <c r="G1331" s="19">
        <v>31200</v>
      </c>
      <c r="H1331" s="20" t="e">
        <f>ROUND([3]!Table3235[[#This Row],[Mức giá theo Quyết định 46/2019/ QĐ-UBND]]*1.3,-2)</f>
        <v>#REF!</v>
      </c>
      <c r="I1331" s="20" t="e">
        <f>ROUND([3]!Table3235[[#This Row],[Giá đất ở điều chỉnh, bổ sung]]*0.7,0)</f>
        <v>#REF!</v>
      </c>
      <c r="J1331" s="12" t="e">
        <f>[3]!Table3235[[#This Row],[Giá đất ở điều chỉnh, bổ sung]]/[3]!Table3235[[#This Row],[Mức giá theo Quyết định 46/2019/ QĐ-UBND]]</f>
        <v>#REF!</v>
      </c>
      <c r="K1331" s="21"/>
      <c r="L1331" s="23" t="e">
        <f>[3]!Table3235[[#This Row],[Giá đất ở điều chỉnh, bổ sung]]/[3]!Table3235[[#This Row],[Mức giá theo Quyết định 46/2019/ QĐ-UBND]]</f>
        <v>#REF!</v>
      </c>
      <c r="M1331" s="24"/>
      <c r="N1331" s="314"/>
      <c r="R1331" s="315"/>
    </row>
    <row r="1332" spans="1:18" s="251" customFormat="1" x14ac:dyDescent="0.35">
      <c r="A1332" s="16">
        <v>3</v>
      </c>
      <c r="B1332" s="16">
        <v>3</v>
      </c>
      <c r="C1332" s="17" t="s">
        <v>1673</v>
      </c>
      <c r="D1332" s="18">
        <v>4800</v>
      </c>
      <c r="E1332" s="11" t="e">
        <f>[3]!Table3235[[#This Row],[Mức giá theo Quyết định 46/2019/ QĐ-UBND]]*1.1</f>
        <v>#REF!</v>
      </c>
      <c r="F1332" s="11" t="e">
        <f>[3]!Table3235[[#This Row],[Mức giá theo Quyết định 46/2019/ QĐ-UBND]]*1.3</f>
        <v>#REF!</v>
      </c>
      <c r="G1332" s="19">
        <v>19200</v>
      </c>
      <c r="H1332" s="20" t="e">
        <f>ROUND([3]!Table3235[[#This Row],[Mức giá theo Quyết định 46/2019/ QĐ-UBND]]*1.3,-2)</f>
        <v>#REF!</v>
      </c>
      <c r="I1332" s="20" t="e">
        <f>ROUND([3]!Table3235[[#This Row],[Giá đất ở điều chỉnh, bổ sung]]*0.7,0)</f>
        <v>#REF!</v>
      </c>
      <c r="J1332" s="12" t="e">
        <f>[3]!Table3235[[#This Row],[Giá đất ở điều chỉnh, bổ sung]]/[3]!Table3235[[#This Row],[Mức giá theo Quyết định 46/2019/ QĐ-UBND]]</f>
        <v>#REF!</v>
      </c>
      <c r="K1332" s="21"/>
      <c r="L1332" s="23" t="e">
        <f>[3]!Table3235[[#This Row],[Giá đất ở điều chỉnh, bổ sung]]/[3]!Table3235[[#This Row],[Mức giá theo Quyết định 46/2019/ QĐ-UBND]]</f>
        <v>#REF!</v>
      </c>
      <c r="M1332" s="24"/>
      <c r="N1332" s="314"/>
      <c r="R1332" s="315"/>
    </row>
    <row r="1333" spans="1:18" s="251" customFormat="1" x14ac:dyDescent="0.35">
      <c r="A1333" s="16">
        <v>4</v>
      </c>
      <c r="B1333" s="16">
        <v>4</v>
      </c>
      <c r="C1333" s="17" t="s">
        <v>1674</v>
      </c>
      <c r="D1333" s="18">
        <v>4200</v>
      </c>
      <c r="E1333" s="11" t="e">
        <f>[3]!Table3235[[#This Row],[Mức giá theo Quyết định 46/2019/ QĐ-UBND]]*1.1</f>
        <v>#REF!</v>
      </c>
      <c r="F1333" s="11" t="e">
        <f>[3]!Table3235[[#This Row],[Mức giá theo Quyết định 46/2019/ QĐ-UBND]]*1.3</f>
        <v>#REF!</v>
      </c>
      <c r="G1333" s="19">
        <v>16800</v>
      </c>
      <c r="H1333" s="20" t="e">
        <f>ROUND([3]!Table3235[[#This Row],[Mức giá theo Quyết định 46/2019/ QĐ-UBND]]*1.3,-2)</f>
        <v>#REF!</v>
      </c>
      <c r="I1333" s="20" t="e">
        <f>ROUND([3]!Table3235[[#This Row],[Giá đất ở điều chỉnh, bổ sung]]*0.7,0)</f>
        <v>#REF!</v>
      </c>
      <c r="J1333" s="12" t="e">
        <f>[3]!Table3235[[#This Row],[Giá đất ở điều chỉnh, bổ sung]]/[3]!Table3235[[#This Row],[Mức giá theo Quyết định 46/2019/ QĐ-UBND]]</f>
        <v>#REF!</v>
      </c>
      <c r="K1333" s="21"/>
      <c r="L1333" s="23" t="e">
        <f>[3]!Table3235[[#This Row],[Giá đất ở điều chỉnh, bổ sung]]/[3]!Table3235[[#This Row],[Mức giá theo Quyết định 46/2019/ QĐ-UBND]]</f>
        <v>#REF!</v>
      </c>
      <c r="M1333" s="24"/>
      <c r="N1333" s="314"/>
      <c r="R1333" s="315"/>
    </row>
    <row r="1334" spans="1:18" s="251" customFormat="1" x14ac:dyDescent="0.35">
      <c r="A1334" s="16">
        <v>5</v>
      </c>
      <c r="B1334" s="16">
        <v>5</v>
      </c>
      <c r="C1334" s="17" t="s">
        <v>1675</v>
      </c>
      <c r="D1334" s="18">
        <v>5400</v>
      </c>
      <c r="E1334" s="11" t="e">
        <f>[3]!Table3235[[#This Row],[Mức giá theo Quyết định 46/2019/ QĐ-UBND]]*1.1</f>
        <v>#REF!</v>
      </c>
      <c r="F1334" s="11" t="e">
        <f>[3]!Table3235[[#This Row],[Mức giá theo Quyết định 46/2019/ QĐ-UBND]]*1.3</f>
        <v>#REF!</v>
      </c>
      <c r="G1334" s="19">
        <v>21600</v>
      </c>
      <c r="H1334" s="20" t="e">
        <f>ROUND([3]!Table3235[[#This Row],[Mức giá theo Quyết định 46/2019/ QĐ-UBND]]*1.3,-2)</f>
        <v>#REF!</v>
      </c>
      <c r="I1334" s="20" t="e">
        <f>ROUND([3]!Table3235[[#This Row],[Giá đất ở điều chỉnh, bổ sung]]*0.7,0)</f>
        <v>#REF!</v>
      </c>
      <c r="J1334" s="12" t="e">
        <f>[3]!Table3235[[#This Row],[Giá đất ở điều chỉnh, bổ sung]]/[3]!Table3235[[#This Row],[Mức giá theo Quyết định 46/2019/ QĐ-UBND]]</f>
        <v>#REF!</v>
      </c>
      <c r="K1334" s="21"/>
      <c r="L1334" s="23" t="e">
        <f>[3]!Table3235[[#This Row],[Giá đất ở điều chỉnh, bổ sung]]/[3]!Table3235[[#This Row],[Mức giá theo Quyết định 46/2019/ QĐ-UBND]]</f>
        <v>#REF!</v>
      </c>
      <c r="M1334" s="24"/>
      <c r="N1334" s="314"/>
      <c r="R1334" s="315"/>
    </row>
    <row r="1335" spans="1:18" s="251" customFormat="1" ht="31" x14ac:dyDescent="0.35">
      <c r="A1335" s="16">
        <v>6</v>
      </c>
      <c r="B1335" s="16">
        <v>6</v>
      </c>
      <c r="C1335" s="17" t="s">
        <v>1676</v>
      </c>
      <c r="D1335" s="18">
        <v>2400</v>
      </c>
      <c r="E1335" s="11" t="e">
        <f>[3]!Table3235[[#This Row],[Mức giá theo Quyết định 46/2019/ QĐ-UBND]]*1.1</f>
        <v>#REF!</v>
      </c>
      <c r="F1335" s="11" t="e">
        <f>[3]!Table3235[[#This Row],[Mức giá theo Quyết định 46/2019/ QĐ-UBND]]*1.3</f>
        <v>#REF!</v>
      </c>
      <c r="G1335" s="19">
        <v>9600</v>
      </c>
      <c r="H1335" s="20" t="e">
        <f>ROUND([3]!Table3235[[#This Row],[Mức giá theo Quyết định 46/2019/ QĐ-UBND]]*1.3,-2)</f>
        <v>#REF!</v>
      </c>
      <c r="I1335" s="20" t="e">
        <f>ROUND([3]!Table3235[[#This Row],[Giá đất ở điều chỉnh, bổ sung]]*0.7,0)</f>
        <v>#REF!</v>
      </c>
      <c r="J1335" s="12" t="e">
        <f>[3]!Table3235[[#This Row],[Giá đất ở điều chỉnh, bổ sung]]/[3]!Table3235[[#This Row],[Mức giá theo Quyết định 46/2019/ QĐ-UBND]]</f>
        <v>#REF!</v>
      </c>
      <c r="K1335" s="21"/>
      <c r="L1335" s="23" t="e">
        <f>[3]!Table3235[[#This Row],[Giá đất ở điều chỉnh, bổ sung]]/[3]!Table3235[[#This Row],[Mức giá theo Quyết định 46/2019/ QĐ-UBND]]</f>
        <v>#REF!</v>
      </c>
      <c r="M1335" s="24"/>
      <c r="N1335" s="314"/>
      <c r="R1335" s="315"/>
    </row>
    <row r="1336" spans="1:18" s="251" customFormat="1" x14ac:dyDescent="0.35">
      <c r="A1336" s="16">
        <v>7</v>
      </c>
      <c r="B1336" s="16">
        <v>7</v>
      </c>
      <c r="C1336" s="17" t="s">
        <v>1677</v>
      </c>
      <c r="D1336" s="18">
        <v>1800</v>
      </c>
      <c r="E1336" s="11" t="e">
        <f>[3]!Table3235[[#This Row],[Mức giá theo Quyết định 46/2019/ QĐ-UBND]]*1.1</f>
        <v>#REF!</v>
      </c>
      <c r="F1336" s="11" t="e">
        <f>[3]!Table3235[[#This Row],[Mức giá theo Quyết định 46/2019/ QĐ-UBND]]*1.3</f>
        <v>#REF!</v>
      </c>
      <c r="G1336" s="19">
        <v>7200</v>
      </c>
      <c r="H1336" s="20" t="e">
        <f>ROUND([3]!Table3235[[#This Row],[Mức giá theo Quyết định 46/2019/ QĐ-UBND]]*1.3,-2)</f>
        <v>#REF!</v>
      </c>
      <c r="I1336" s="20" t="e">
        <f>ROUND([3]!Table3235[[#This Row],[Giá đất ở điều chỉnh, bổ sung]]*0.7,0)</f>
        <v>#REF!</v>
      </c>
      <c r="J1336" s="12" t="e">
        <f>[3]!Table3235[[#This Row],[Giá đất ở điều chỉnh, bổ sung]]/[3]!Table3235[[#This Row],[Mức giá theo Quyết định 46/2019/ QĐ-UBND]]</f>
        <v>#REF!</v>
      </c>
      <c r="K1336" s="21"/>
      <c r="L1336" s="23" t="e">
        <f>[3]!Table3235[[#This Row],[Giá đất ở điều chỉnh, bổ sung]]/[3]!Table3235[[#This Row],[Mức giá theo Quyết định 46/2019/ QĐ-UBND]]</f>
        <v>#REF!</v>
      </c>
      <c r="M1336" s="24"/>
      <c r="N1336" s="314"/>
      <c r="R1336" s="315"/>
    </row>
    <row r="1337" spans="1:18" s="251" customFormat="1" x14ac:dyDescent="0.35">
      <c r="A1337" s="16"/>
      <c r="B1337" s="16"/>
      <c r="C1337" s="9" t="s">
        <v>16</v>
      </c>
      <c r="D1337" s="10"/>
      <c r="E1337" s="11" t="e">
        <f>[3]!Table3235[[#This Row],[Mức giá theo Quyết định 46/2019/ QĐ-UBND]]*1.1</f>
        <v>#REF!</v>
      </c>
      <c r="F1337" s="11"/>
      <c r="G1337" s="19"/>
      <c r="H1337" s="20"/>
      <c r="I1337" s="20"/>
      <c r="J1337" s="12"/>
      <c r="K1337" s="21"/>
      <c r="L1337" s="23"/>
      <c r="M1337" s="24"/>
      <c r="N1337" s="314"/>
      <c r="R1337" s="315"/>
    </row>
    <row r="1338" spans="1:18" s="251" customFormat="1" ht="28" x14ac:dyDescent="0.35">
      <c r="A1338" s="16">
        <v>1</v>
      </c>
      <c r="B1338" s="16">
        <v>1</v>
      </c>
      <c r="C1338" s="17" t="s">
        <v>1678</v>
      </c>
      <c r="D1338" s="18">
        <v>2400</v>
      </c>
      <c r="E1338" s="11" t="e">
        <f>[3]!Table3235[[#This Row],[Mức giá theo Quyết định 46/2019/ QĐ-UBND]]*1.1</f>
        <v>#REF!</v>
      </c>
      <c r="F1338" s="11" t="e">
        <f>[3]!Table3235[[#This Row],[Mức giá theo Quyết định 46/2019/ QĐ-UBND]]*1.3</f>
        <v>#REF!</v>
      </c>
      <c r="G1338" s="19">
        <v>9600</v>
      </c>
      <c r="H1338" s="20" t="e">
        <f>ROUND([3]!Table3235[[#This Row],[Mức giá theo Quyết định 46/2019/ QĐ-UBND]]*1.3,-2)</f>
        <v>#REF!</v>
      </c>
      <c r="I1338" s="20" t="e">
        <f>ROUND([3]!Table3235[[#This Row],[Giá đất ở điều chỉnh, bổ sung]]*0.7,0)</f>
        <v>#REF!</v>
      </c>
      <c r="J1338" s="12" t="e">
        <f>[3]!Table3235[[#This Row],[Giá đất ở điều chỉnh, bổ sung]]/[3]!Table3235[[#This Row],[Mức giá theo Quyết định 46/2019/ QĐ-UBND]]</f>
        <v>#REF!</v>
      </c>
      <c r="K1338" s="21"/>
      <c r="L1338" s="23" t="e">
        <f>[3]!Table3235[[#This Row],[Giá đất ở điều chỉnh, bổ sung]]/[3]!Table3235[[#This Row],[Mức giá theo Quyết định 46/2019/ QĐ-UBND]]</f>
        <v>#REF!</v>
      </c>
      <c r="M1338" s="24" t="s">
        <v>5483</v>
      </c>
      <c r="N1338" s="314" t="s">
        <v>1679</v>
      </c>
      <c r="R1338" s="315"/>
    </row>
    <row r="1339" spans="1:18" s="251" customFormat="1" ht="28" x14ac:dyDescent="0.35">
      <c r="A1339" s="16">
        <v>2</v>
      </c>
      <c r="B1339" s="16">
        <v>2</v>
      </c>
      <c r="C1339" s="17" t="s">
        <v>1680</v>
      </c>
      <c r="D1339" s="18"/>
      <c r="E1339" s="11" t="e">
        <f>[3]!Table3235[[#This Row],[Mức giá theo Quyết định 46/2019/ QĐ-UBND]]*1.1</f>
        <v>#REF!</v>
      </c>
      <c r="F1339" s="11"/>
      <c r="G1339" s="19"/>
      <c r="H1339" s="20"/>
      <c r="I1339" s="20"/>
      <c r="J1339" s="12"/>
      <c r="K1339" s="21"/>
      <c r="L1339" s="23"/>
      <c r="M1339" s="24" t="s">
        <v>5484</v>
      </c>
      <c r="N1339" s="314" t="s">
        <v>1681</v>
      </c>
      <c r="R1339" s="315"/>
    </row>
    <row r="1340" spans="1:18" s="251" customFormat="1" x14ac:dyDescent="0.35">
      <c r="A1340" s="16" t="s">
        <v>74</v>
      </c>
      <c r="B1340" s="16" t="s">
        <v>74</v>
      </c>
      <c r="C1340" s="17" t="s">
        <v>1682</v>
      </c>
      <c r="D1340" s="18">
        <v>2400</v>
      </c>
      <c r="E1340" s="11" t="e">
        <f>[3]!Table3235[[#This Row],[Mức giá theo Quyết định 46/2019/ QĐ-UBND]]*1.1</f>
        <v>#REF!</v>
      </c>
      <c r="F1340" s="11" t="e">
        <f>[3]!Table3235[[#This Row],[Mức giá theo Quyết định 46/2019/ QĐ-UBND]]*1.3</f>
        <v>#REF!</v>
      </c>
      <c r="G1340" s="19">
        <v>9600</v>
      </c>
      <c r="H1340" s="20" t="e">
        <f>ROUND([3]!Table3235[[#This Row],[Mức giá theo Quyết định 46/2019/ QĐ-UBND]]*1.3,-2)</f>
        <v>#REF!</v>
      </c>
      <c r="I1340" s="20" t="e">
        <f>ROUND([3]!Table3235[[#This Row],[Giá đất ở điều chỉnh, bổ sung]]*0.7,0)</f>
        <v>#REF!</v>
      </c>
      <c r="J1340" s="12" t="e">
        <f>[3]!Table3235[[#This Row],[Giá đất ở điều chỉnh, bổ sung]]/[3]!Table3235[[#This Row],[Mức giá theo Quyết định 46/2019/ QĐ-UBND]]</f>
        <v>#REF!</v>
      </c>
      <c r="K1340" s="21"/>
      <c r="L1340" s="23" t="e">
        <f>[3]!Table3235[[#This Row],[Giá đất ở điều chỉnh, bổ sung]]/[3]!Table3235[[#This Row],[Mức giá theo Quyết định 46/2019/ QĐ-UBND]]</f>
        <v>#REF!</v>
      </c>
      <c r="M1340" s="24"/>
      <c r="N1340" s="314"/>
      <c r="R1340" s="315"/>
    </row>
    <row r="1341" spans="1:18" s="251" customFormat="1" x14ac:dyDescent="0.35">
      <c r="A1341" s="16" t="s">
        <v>76</v>
      </c>
      <c r="B1341" s="16" t="s">
        <v>76</v>
      </c>
      <c r="C1341" s="17" t="s">
        <v>1683</v>
      </c>
      <c r="D1341" s="18">
        <v>2200</v>
      </c>
      <c r="E1341" s="11" t="e">
        <f>[3]!Table3235[[#This Row],[Mức giá theo Quyết định 46/2019/ QĐ-UBND]]*1.1</f>
        <v>#REF!</v>
      </c>
      <c r="F1341" s="11" t="e">
        <f>[3]!Table3235[[#This Row],[Mức giá theo Quyết định 46/2019/ QĐ-UBND]]*1.3</f>
        <v>#REF!</v>
      </c>
      <c r="G1341" s="19">
        <v>8800</v>
      </c>
      <c r="H1341" s="20" t="e">
        <f>ROUND([3]!Table3235[[#This Row],[Mức giá theo Quyết định 46/2019/ QĐ-UBND]]*1.3,-2)</f>
        <v>#REF!</v>
      </c>
      <c r="I1341" s="20" t="e">
        <f>ROUND([3]!Table3235[[#This Row],[Giá đất ở điều chỉnh, bổ sung]]*0.7,0)</f>
        <v>#REF!</v>
      </c>
      <c r="J1341" s="12" t="e">
        <f>[3]!Table3235[[#This Row],[Giá đất ở điều chỉnh, bổ sung]]/[3]!Table3235[[#This Row],[Mức giá theo Quyết định 46/2019/ QĐ-UBND]]</f>
        <v>#REF!</v>
      </c>
      <c r="K1341" s="21"/>
      <c r="L1341" s="23" t="e">
        <f>[3]!Table3235[[#This Row],[Giá đất ở điều chỉnh, bổ sung]]/[3]!Table3235[[#This Row],[Mức giá theo Quyết định 46/2019/ QĐ-UBND]]</f>
        <v>#REF!</v>
      </c>
      <c r="M1341" s="24"/>
      <c r="N1341" s="314"/>
      <c r="R1341" s="315"/>
    </row>
    <row r="1342" spans="1:18" s="251" customFormat="1" ht="31" x14ac:dyDescent="0.35">
      <c r="A1342" s="16" t="s">
        <v>78</v>
      </c>
      <c r="B1342" s="16" t="s">
        <v>78</v>
      </c>
      <c r="C1342" s="17" t="s">
        <v>1684</v>
      </c>
      <c r="D1342" s="18">
        <v>1500</v>
      </c>
      <c r="E1342" s="11" t="e">
        <f>[3]!Table3235[[#This Row],[Mức giá theo Quyết định 46/2019/ QĐ-UBND]]*1.1</f>
        <v>#REF!</v>
      </c>
      <c r="F1342" s="11" t="e">
        <f>[3]!Table3235[[#This Row],[Mức giá theo Quyết định 46/2019/ QĐ-UBND]]*1.3</f>
        <v>#REF!</v>
      </c>
      <c r="G1342" s="19">
        <v>6000</v>
      </c>
      <c r="H1342" s="20" t="e">
        <f>ROUND([3]!Table3235[[#This Row],[Mức giá theo Quyết định 46/2019/ QĐ-UBND]]*1.3,-2)</f>
        <v>#REF!</v>
      </c>
      <c r="I1342" s="20" t="e">
        <f>ROUND([3]!Table3235[[#This Row],[Giá đất ở điều chỉnh, bổ sung]]*0.7,0)</f>
        <v>#REF!</v>
      </c>
      <c r="J1342" s="12" t="e">
        <f>[3]!Table3235[[#This Row],[Giá đất ở điều chỉnh, bổ sung]]/[3]!Table3235[[#This Row],[Mức giá theo Quyết định 46/2019/ QĐ-UBND]]</f>
        <v>#REF!</v>
      </c>
      <c r="K1342" s="21"/>
      <c r="L1342" s="23" t="e">
        <f>[3]!Table3235[[#This Row],[Giá đất ở điều chỉnh, bổ sung]]/[3]!Table3235[[#This Row],[Mức giá theo Quyết định 46/2019/ QĐ-UBND]]</f>
        <v>#REF!</v>
      </c>
      <c r="M1342" s="24"/>
      <c r="N1342" s="314"/>
      <c r="R1342" s="315"/>
    </row>
    <row r="1343" spans="1:18" s="251" customFormat="1" ht="31" x14ac:dyDescent="0.35">
      <c r="A1343" s="16">
        <v>3</v>
      </c>
      <c r="B1343" s="16">
        <v>3</v>
      </c>
      <c r="C1343" s="17" t="s">
        <v>1685</v>
      </c>
      <c r="D1343" s="18">
        <v>3600</v>
      </c>
      <c r="E1343" s="11" t="e">
        <f>[3]!Table3235[[#This Row],[Mức giá theo Quyết định 46/2019/ QĐ-UBND]]*1.1</f>
        <v>#REF!</v>
      </c>
      <c r="F1343" s="11" t="e">
        <f>[3]!Table3235[[#This Row],[Mức giá theo Quyết định 46/2019/ QĐ-UBND]]*1.3</f>
        <v>#REF!</v>
      </c>
      <c r="G1343" s="19">
        <v>14400</v>
      </c>
      <c r="H1343" s="20" t="e">
        <f>ROUND([3]!Table3235[[#This Row],[Mức giá theo Quyết định 46/2019/ QĐ-UBND]]*1.3,-2)</f>
        <v>#REF!</v>
      </c>
      <c r="I1343" s="20" t="e">
        <f>ROUND([3]!Table3235[[#This Row],[Giá đất ở điều chỉnh, bổ sung]]*0.7,0)</f>
        <v>#REF!</v>
      </c>
      <c r="J1343" s="12" t="e">
        <f>[3]!Table3235[[#This Row],[Giá đất ở điều chỉnh, bổ sung]]/[3]!Table3235[[#This Row],[Mức giá theo Quyết định 46/2019/ QĐ-UBND]]</f>
        <v>#REF!</v>
      </c>
      <c r="K1343" s="21"/>
      <c r="L1343" s="23" t="e">
        <f>[3]!Table3235[[#This Row],[Giá đất ở điều chỉnh, bổ sung]]/[3]!Table3235[[#This Row],[Mức giá theo Quyết định 46/2019/ QĐ-UBND]]</f>
        <v>#REF!</v>
      </c>
      <c r="M1343" s="24"/>
      <c r="N1343" s="314"/>
      <c r="R1343" s="315"/>
    </row>
    <row r="1344" spans="1:18" s="251" customFormat="1" ht="31" x14ac:dyDescent="0.35">
      <c r="A1344" s="16" t="s">
        <v>83</v>
      </c>
      <c r="B1344" s="16" t="s">
        <v>83</v>
      </c>
      <c r="C1344" s="17" t="s">
        <v>1686</v>
      </c>
      <c r="D1344" s="18">
        <v>1500</v>
      </c>
      <c r="E1344" s="11" t="e">
        <f>[3]!Table3235[[#This Row],[Mức giá theo Quyết định 46/2019/ QĐ-UBND]]*1.1</f>
        <v>#REF!</v>
      </c>
      <c r="F1344" s="11" t="e">
        <f>[3]!Table3235[[#This Row],[Mức giá theo Quyết định 46/2019/ QĐ-UBND]]*1.3</f>
        <v>#REF!</v>
      </c>
      <c r="G1344" s="19">
        <v>6000</v>
      </c>
      <c r="H1344" s="20" t="e">
        <f>ROUND([3]!Table3235[[#This Row],[Mức giá theo Quyết định 46/2019/ QĐ-UBND]]*1.3,-2)</f>
        <v>#REF!</v>
      </c>
      <c r="I1344" s="20" t="e">
        <f>ROUND([3]!Table3235[[#This Row],[Giá đất ở điều chỉnh, bổ sung]]*0.7,0)</f>
        <v>#REF!</v>
      </c>
      <c r="J1344" s="12" t="e">
        <f>[3]!Table3235[[#This Row],[Giá đất ở điều chỉnh, bổ sung]]/[3]!Table3235[[#This Row],[Mức giá theo Quyết định 46/2019/ QĐ-UBND]]</f>
        <v>#REF!</v>
      </c>
      <c r="K1344" s="21"/>
      <c r="L1344" s="23" t="e">
        <f>[3]!Table3235[[#This Row],[Giá đất ở điều chỉnh, bổ sung]]/[3]!Table3235[[#This Row],[Mức giá theo Quyết định 46/2019/ QĐ-UBND]]</f>
        <v>#REF!</v>
      </c>
      <c r="M1344" s="24"/>
      <c r="N1344" s="314"/>
      <c r="R1344" s="315"/>
    </row>
    <row r="1345" spans="1:18" s="251" customFormat="1" x14ac:dyDescent="0.35">
      <c r="A1345" s="16">
        <v>4</v>
      </c>
      <c r="B1345" s="16">
        <v>4</v>
      </c>
      <c r="C1345" s="17" t="s">
        <v>1687</v>
      </c>
      <c r="D1345" s="18"/>
      <c r="E1345" s="11" t="e">
        <f>[3]!Table3235[[#This Row],[Mức giá theo Quyết định 46/2019/ QĐ-UBND]]*1.1</f>
        <v>#REF!</v>
      </c>
      <c r="F1345" s="11"/>
      <c r="G1345" s="19"/>
      <c r="H1345" s="20"/>
      <c r="I1345" s="20"/>
      <c r="J1345" s="12"/>
      <c r="K1345" s="21"/>
      <c r="L1345" s="23"/>
      <c r="M1345" s="24"/>
      <c r="N1345" s="314"/>
      <c r="R1345" s="315"/>
    </row>
    <row r="1346" spans="1:18" s="251" customFormat="1" x14ac:dyDescent="0.35">
      <c r="A1346" s="16" t="s">
        <v>31</v>
      </c>
      <c r="B1346" s="16" t="s">
        <v>31</v>
      </c>
      <c r="C1346" s="17" t="s">
        <v>1688</v>
      </c>
      <c r="D1346" s="18">
        <v>4200</v>
      </c>
      <c r="E1346" s="11" t="e">
        <f>[3]!Table3235[[#This Row],[Mức giá theo Quyết định 46/2019/ QĐ-UBND]]*1.1</f>
        <v>#REF!</v>
      </c>
      <c r="F1346" s="11" t="e">
        <f>[3]!Table3235[[#This Row],[Mức giá theo Quyết định 46/2019/ QĐ-UBND]]*1.3</f>
        <v>#REF!</v>
      </c>
      <c r="G1346" s="19">
        <v>16800</v>
      </c>
      <c r="H1346" s="20" t="e">
        <f>ROUND([3]!Table3235[[#This Row],[Mức giá theo Quyết định 46/2019/ QĐ-UBND]]*1.3,-2)</f>
        <v>#REF!</v>
      </c>
      <c r="I1346" s="20" t="e">
        <f>ROUND([3]!Table3235[[#This Row],[Giá đất ở điều chỉnh, bổ sung]]*0.7,0)</f>
        <v>#REF!</v>
      </c>
      <c r="J1346" s="12" t="e">
        <f>[3]!Table3235[[#This Row],[Giá đất ở điều chỉnh, bổ sung]]/[3]!Table3235[[#This Row],[Mức giá theo Quyết định 46/2019/ QĐ-UBND]]</f>
        <v>#REF!</v>
      </c>
      <c r="K1346" s="21"/>
      <c r="L1346" s="23" t="e">
        <f>[3]!Table3235[[#This Row],[Giá đất ở điều chỉnh, bổ sung]]/[3]!Table3235[[#This Row],[Mức giá theo Quyết định 46/2019/ QĐ-UBND]]</f>
        <v>#REF!</v>
      </c>
      <c r="M1346" s="24"/>
      <c r="N1346" s="314"/>
      <c r="R1346" s="315"/>
    </row>
    <row r="1347" spans="1:18" s="251" customFormat="1" x14ac:dyDescent="0.35">
      <c r="A1347" s="16" t="s">
        <v>34</v>
      </c>
      <c r="B1347" s="16" t="s">
        <v>34</v>
      </c>
      <c r="C1347" s="17" t="s">
        <v>1689</v>
      </c>
      <c r="D1347" s="18">
        <v>3000</v>
      </c>
      <c r="E1347" s="11" t="e">
        <f>[3]!Table3235[[#This Row],[Mức giá theo Quyết định 46/2019/ QĐ-UBND]]*1.1</f>
        <v>#REF!</v>
      </c>
      <c r="F1347" s="11" t="e">
        <f>[3]!Table3235[[#This Row],[Mức giá theo Quyết định 46/2019/ QĐ-UBND]]*1.3</f>
        <v>#REF!</v>
      </c>
      <c r="G1347" s="19">
        <v>12000</v>
      </c>
      <c r="H1347" s="20" t="e">
        <f>ROUND([3]!Table3235[[#This Row],[Mức giá theo Quyết định 46/2019/ QĐ-UBND]]*1.3,-2)</f>
        <v>#REF!</v>
      </c>
      <c r="I1347" s="20" t="e">
        <f>ROUND([3]!Table3235[[#This Row],[Giá đất ở điều chỉnh, bổ sung]]*0.7,0)</f>
        <v>#REF!</v>
      </c>
      <c r="J1347" s="12" t="e">
        <f>[3]!Table3235[[#This Row],[Giá đất ở điều chỉnh, bổ sung]]/[3]!Table3235[[#This Row],[Mức giá theo Quyết định 46/2019/ QĐ-UBND]]</f>
        <v>#REF!</v>
      </c>
      <c r="K1347" s="21"/>
      <c r="L1347" s="23" t="e">
        <f>[3]!Table3235[[#This Row],[Giá đất ở điều chỉnh, bổ sung]]/[3]!Table3235[[#This Row],[Mức giá theo Quyết định 46/2019/ QĐ-UBND]]</f>
        <v>#REF!</v>
      </c>
      <c r="M1347" s="24"/>
      <c r="N1347" s="314"/>
      <c r="R1347" s="315"/>
    </row>
    <row r="1348" spans="1:18" s="251" customFormat="1" x14ac:dyDescent="0.35">
      <c r="A1348" s="16" t="s">
        <v>578</v>
      </c>
      <c r="B1348" s="16" t="s">
        <v>578</v>
      </c>
      <c r="C1348" s="17" t="s">
        <v>1690</v>
      </c>
      <c r="D1348" s="18">
        <v>2300</v>
      </c>
      <c r="E1348" s="11" t="e">
        <f>[3]!Table3235[[#This Row],[Mức giá theo Quyết định 46/2019/ QĐ-UBND]]*1.1</f>
        <v>#REF!</v>
      </c>
      <c r="F1348" s="11" t="e">
        <f>[3]!Table3235[[#This Row],[Mức giá theo Quyết định 46/2019/ QĐ-UBND]]*1.3</f>
        <v>#REF!</v>
      </c>
      <c r="G1348" s="19">
        <v>9200</v>
      </c>
      <c r="H1348" s="20" t="e">
        <f>ROUND([3]!Table3235[[#This Row],[Mức giá theo Quyết định 46/2019/ QĐ-UBND]]*1.3,-2)</f>
        <v>#REF!</v>
      </c>
      <c r="I1348" s="20" t="e">
        <f>ROUND([3]!Table3235[[#This Row],[Giá đất ở điều chỉnh, bổ sung]]*0.7,0)</f>
        <v>#REF!</v>
      </c>
      <c r="J1348" s="12" t="e">
        <f>[3]!Table3235[[#This Row],[Giá đất ở điều chỉnh, bổ sung]]/[3]!Table3235[[#This Row],[Mức giá theo Quyết định 46/2019/ QĐ-UBND]]</f>
        <v>#REF!</v>
      </c>
      <c r="K1348" s="21"/>
      <c r="L1348" s="23" t="e">
        <f>[3]!Table3235[[#This Row],[Giá đất ở điều chỉnh, bổ sung]]/[3]!Table3235[[#This Row],[Mức giá theo Quyết định 46/2019/ QĐ-UBND]]</f>
        <v>#REF!</v>
      </c>
      <c r="M1348" s="24"/>
      <c r="N1348" s="314"/>
      <c r="R1348" s="315"/>
    </row>
    <row r="1349" spans="1:18" s="251" customFormat="1" x14ac:dyDescent="0.35">
      <c r="A1349" s="16" t="s">
        <v>1691</v>
      </c>
      <c r="B1349" s="16" t="s">
        <v>1691</v>
      </c>
      <c r="C1349" s="17" t="s">
        <v>1692</v>
      </c>
      <c r="D1349" s="18">
        <v>1500</v>
      </c>
      <c r="E1349" s="11" t="e">
        <f>[3]!Table3235[[#This Row],[Mức giá theo Quyết định 46/2019/ QĐ-UBND]]*1.1</f>
        <v>#REF!</v>
      </c>
      <c r="F1349" s="11" t="e">
        <f>[3]!Table3235[[#This Row],[Mức giá theo Quyết định 46/2019/ QĐ-UBND]]*1.3</f>
        <v>#REF!</v>
      </c>
      <c r="G1349" s="19">
        <v>6000</v>
      </c>
      <c r="H1349" s="20" t="e">
        <f>ROUND([3]!Table3235[[#This Row],[Mức giá theo Quyết định 46/2019/ QĐ-UBND]]*1.3,-2)</f>
        <v>#REF!</v>
      </c>
      <c r="I1349" s="20" t="e">
        <f>ROUND([3]!Table3235[[#This Row],[Giá đất ở điều chỉnh, bổ sung]]*0.7,0)</f>
        <v>#REF!</v>
      </c>
      <c r="J1349" s="12" t="e">
        <f>[3]!Table3235[[#This Row],[Giá đất ở điều chỉnh, bổ sung]]/[3]!Table3235[[#This Row],[Mức giá theo Quyết định 46/2019/ QĐ-UBND]]</f>
        <v>#REF!</v>
      </c>
      <c r="K1349" s="21"/>
      <c r="L1349" s="23" t="e">
        <f>[3]!Table3235[[#This Row],[Giá đất ở điều chỉnh, bổ sung]]/[3]!Table3235[[#This Row],[Mức giá theo Quyết định 46/2019/ QĐ-UBND]]</f>
        <v>#REF!</v>
      </c>
      <c r="M1349" s="24"/>
      <c r="N1349" s="314"/>
      <c r="R1349" s="315"/>
    </row>
    <row r="1350" spans="1:18" s="251" customFormat="1" ht="31" x14ac:dyDescent="0.35">
      <c r="A1350" s="16">
        <v>5</v>
      </c>
      <c r="B1350" s="16">
        <v>5</v>
      </c>
      <c r="C1350" s="17" t="s">
        <v>1693</v>
      </c>
      <c r="D1350" s="18">
        <v>4560</v>
      </c>
      <c r="E1350" s="11" t="e">
        <f>[3]!Table3235[[#This Row],[Mức giá theo Quyết định 46/2019/ QĐ-UBND]]*1.1</f>
        <v>#REF!</v>
      </c>
      <c r="F1350" s="11" t="e">
        <f>[3]!Table3235[[#This Row],[Mức giá theo Quyết định 46/2019/ QĐ-UBND]]*1.3</f>
        <v>#REF!</v>
      </c>
      <c r="G1350" s="19">
        <v>18240</v>
      </c>
      <c r="H1350" s="20" t="e">
        <f>ROUND([3]!Table3235[[#This Row],[Mức giá theo Quyết định 46/2019/ QĐ-UBND]]*1.3,-2)</f>
        <v>#REF!</v>
      </c>
      <c r="I1350" s="20" t="e">
        <f>ROUND([3]!Table3235[[#This Row],[Giá đất ở điều chỉnh, bổ sung]]*0.7,0)</f>
        <v>#REF!</v>
      </c>
      <c r="J1350" s="12" t="e">
        <f>[3]!Table3235[[#This Row],[Giá đất ở điều chỉnh, bổ sung]]/[3]!Table3235[[#This Row],[Mức giá theo Quyết định 46/2019/ QĐ-UBND]]</f>
        <v>#REF!</v>
      </c>
      <c r="K1350" s="21"/>
      <c r="L1350" s="23" t="e">
        <f>[3]!Table3235[[#This Row],[Giá đất ở điều chỉnh, bổ sung]]/[3]!Table3235[[#This Row],[Mức giá theo Quyết định 46/2019/ QĐ-UBND]]</f>
        <v>#REF!</v>
      </c>
      <c r="M1350" s="24"/>
      <c r="N1350" s="314"/>
      <c r="R1350" s="315"/>
    </row>
    <row r="1351" spans="1:18" s="251" customFormat="1" x14ac:dyDescent="0.35">
      <c r="A1351" s="16">
        <v>6</v>
      </c>
      <c r="B1351" s="16">
        <v>6</v>
      </c>
      <c r="C1351" s="17" t="s">
        <v>1694</v>
      </c>
      <c r="D1351" s="18">
        <v>3300</v>
      </c>
      <c r="E1351" s="11" t="e">
        <f>[3]!Table3235[[#This Row],[Mức giá theo Quyết định 46/2019/ QĐ-UBND]]*1.1</f>
        <v>#REF!</v>
      </c>
      <c r="F1351" s="11" t="e">
        <f>[3]!Table3235[[#This Row],[Mức giá theo Quyết định 46/2019/ QĐ-UBND]]*1.3</f>
        <v>#REF!</v>
      </c>
      <c r="G1351" s="19">
        <v>13200</v>
      </c>
      <c r="H1351" s="20" t="e">
        <f>ROUND([3]!Table3235[[#This Row],[Mức giá theo Quyết định 46/2019/ QĐ-UBND]]*1.3,-2)</f>
        <v>#REF!</v>
      </c>
      <c r="I1351" s="20" t="e">
        <f>ROUND([3]!Table3235[[#This Row],[Giá đất ở điều chỉnh, bổ sung]]*0.7,0)</f>
        <v>#REF!</v>
      </c>
      <c r="J1351" s="12" t="e">
        <f>[3]!Table3235[[#This Row],[Giá đất ở điều chỉnh, bổ sung]]/[3]!Table3235[[#This Row],[Mức giá theo Quyết định 46/2019/ QĐ-UBND]]</f>
        <v>#REF!</v>
      </c>
      <c r="K1351" s="21"/>
      <c r="L1351" s="23" t="e">
        <f>[3]!Table3235[[#This Row],[Giá đất ở điều chỉnh, bổ sung]]/[3]!Table3235[[#This Row],[Mức giá theo Quyết định 46/2019/ QĐ-UBND]]</f>
        <v>#REF!</v>
      </c>
      <c r="M1351" s="24"/>
      <c r="N1351" s="314"/>
      <c r="R1351" s="315"/>
    </row>
    <row r="1352" spans="1:18" s="251" customFormat="1" ht="31" x14ac:dyDescent="0.35">
      <c r="A1352" s="16">
        <v>7</v>
      </c>
      <c r="B1352" s="16">
        <v>7</v>
      </c>
      <c r="C1352" s="17" t="s">
        <v>1695</v>
      </c>
      <c r="D1352" s="18">
        <v>2400</v>
      </c>
      <c r="E1352" s="11" t="e">
        <f>[3]!Table3235[[#This Row],[Mức giá theo Quyết định 46/2019/ QĐ-UBND]]*1.1</f>
        <v>#REF!</v>
      </c>
      <c r="F1352" s="11" t="e">
        <f>[3]!Table3235[[#This Row],[Mức giá theo Quyết định 46/2019/ QĐ-UBND]]*1.3</f>
        <v>#REF!</v>
      </c>
      <c r="G1352" s="19">
        <v>9600</v>
      </c>
      <c r="H1352" s="20" t="e">
        <f>ROUND([3]!Table3235[[#This Row],[Mức giá theo Quyết định 46/2019/ QĐ-UBND]]*1.3,-2)</f>
        <v>#REF!</v>
      </c>
      <c r="I1352" s="20" t="e">
        <f>ROUND([3]!Table3235[[#This Row],[Giá đất ở điều chỉnh, bổ sung]]*0.7,0)</f>
        <v>#REF!</v>
      </c>
      <c r="J1352" s="12" t="e">
        <f>[3]!Table3235[[#This Row],[Giá đất ở điều chỉnh, bổ sung]]/[3]!Table3235[[#This Row],[Mức giá theo Quyết định 46/2019/ QĐ-UBND]]</f>
        <v>#REF!</v>
      </c>
      <c r="K1352" s="21"/>
      <c r="L1352" s="23" t="e">
        <f>[3]!Table3235[[#This Row],[Giá đất ở điều chỉnh, bổ sung]]/[3]!Table3235[[#This Row],[Mức giá theo Quyết định 46/2019/ QĐ-UBND]]</f>
        <v>#REF!</v>
      </c>
      <c r="M1352" s="24" t="s">
        <v>5482</v>
      </c>
      <c r="N1352" s="314" t="s">
        <v>5451</v>
      </c>
      <c r="R1352" s="315"/>
    </row>
    <row r="1353" spans="1:18" s="251" customFormat="1" ht="31" x14ac:dyDescent="0.35">
      <c r="A1353" s="16">
        <v>8</v>
      </c>
      <c r="B1353" s="16">
        <v>8</v>
      </c>
      <c r="C1353" s="17" t="s">
        <v>1696</v>
      </c>
      <c r="D1353" s="18">
        <v>2400</v>
      </c>
      <c r="E1353" s="11" t="e">
        <f>[3]!Table3235[[#This Row],[Mức giá theo Quyết định 46/2019/ QĐ-UBND]]*1.1</f>
        <v>#REF!</v>
      </c>
      <c r="F1353" s="11" t="e">
        <f>[3]!Table3235[[#This Row],[Mức giá theo Quyết định 46/2019/ QĐ-UBND]]*1.3</f>
        <v>#REF!</v>
      </c>
      <c r="G1353" s="19">
        <v>9600</v>
      </c>
      <c r="H1353" s="20" t="e">
        <f>ROUND([3]!Table3235[[#This Row],[Mức giá theo Quyết định 46/2019/ QĐ-UBND]]*1.3,-2)</f>
        <v>#REF!</v>
      </c>
      <c r="I1353" s="20" t="e">
        <f>ROUND([3]!Table3235[[#This Row],[Giá đất ở điều chỉnh, bổ sung]]*0.7,0)</f>
        <v>#REF!</v>
      </c>
      <c r="J1353" s="12" t="e">
        <f>[3]!Table3235[[#This Row],[Giá đất ở điều chỉnh, bổ sung]]/[3]!Table3235[[#This Row],[Mức giá theo Quyết định 46/2019/ QĐ-UBND]]</f>
        <v>#REF!</v>
      </c>
      <c r="K1353" s="21"/>
      <c r="L1353" s="23" t="e">
        <f>[3]!Table3235[[#This Row],[Giá đất ở điều chỉnh, bổ sung]]/[3]!Table3235[[#This Row],[Mức giá theo Quyết định 46/2019/ QĐ-UBND]]</f>
        <v>#REF!</v>
      </c>
      <c r="M1353" s="24" t="s">
        <v>5481</v>
      </c>
      <c r="N1353" s="314" t="s">
        <v>5478</v>
      </c>
      <c r="R1353" s="315"/>
    </row>
    <row r="1354" spans="1:18" s="251" customFormat="1" ht="31" x14ac:dyDescent="0.35">
      <c r="A1354" s="16">
        <v>9</v>
      </c>
      <c r="B1354" s="16">
        <v>9</v>
      </c>
      <c r="C1354" s="17" t="s">
        <v>1697</v>
      </c>
      <c r="D1354" s="18">
        <v>3600</v>
      </c>
      <c r="E1354" s="11" t="e">
        <f>[3]!Table3235[[#This Row],[Mức giá theo Quyết định 46/2019/ QĐ-UBND]]*1.1</f>
        <v>#REF!</v>
      </c>
      <c r="F1354" s="11" t="e">
        <f>[3]!Table3235[[#This Row],[Mức giá theo Quyết định 46/2019/ QĐ-UBND]]*1.3</f>
        <v>#REF!</v>
      </c>
      <c r="G1354" s="19">
        <v>14400</v>
      </c>
      <c r="H1354" s="20" t="e">
        <f>ROUND([3]!Table3235[[#This Row],[Mức giá theo Quyết định 46/2019/ QĐ-UBND]]*1.3,-2)</f>
        <v>#REF!</v>
      </c>
      <c r="I1354" s="20" t="e">
        <f>ROUND([3]!Table3235[[#This Row],[Giá đất ở điều chỉnh, bổ sung]]*0.7,0)</f>
        <v>#REF!</v>
      </c>
      <c r="J1354" s="12" t="e">
        <f>[3]!Table3235[[#This Row],[Giá đất ở điều chỉnh, bổ sung]]/[3]!Table3235[[#This Row],[Mức giá theo Quyết định 46/2019/ QĐ-UBND]]</f>
        <v>#REF!</v>
      </c>
      <c r="K1354" s="21"/>
      <c r="L1354" s="23" t="e">
        <f>[3]!Table3235[[#This Row],[Giá đất ở điều chỉnh, bổ sung]]/[3]!Table3235[[#This Row],[Mức giá theo Quyết định 46/2019/ QĐ-UBND]]</f>
        <v>#REF!</v>
      </c>
      <c r="M1354" s="24"/>
      <c r="N1354" s="314"/>
      <c r="R1354" s="315"/>
    </row>
    <row r="1355" spans="1:18" s="251" customFormat="1" ht="28" x14ac:dyDescent="0.35">
      <c r="A1355" s="16">
        <v>10</v>
      </c>
      <c r="B1355" s="16">
        <v>10</v>
      </c>
      <c r="C1355" s="17" t="s">
        <v>1698</v>
      </c>
      <c r="D1355" s="18">
        <v>1800</v>
      </c>
      <c r="E1355" s="11" t="e">
        <f>[3]!Table3235[[#This Row],[Mức giá theo Quyết định 46/2019/ QĐ-UBND]]*1.1</f>
        <v>#REF!</v>
      </c>
      <c r="F1355" s="11" t="e">
        <f>[3]!Table3235[[#This Row],[Mức giá theo Quyết định 46/2019/ QĐ-UBND]]*1.3</f>
        <v>#REF!</v>
      </c>
      <c r="G1355" s="19">
        <v>7200</v>
      </c>
      <c r="H1355" s="20" t="e">
        <f>ROUND([3]!Table3235[[#This Row],[Mức giá theo Quyết định 46/2019/ QĐ-UBND]]*1.3,-2)</f>
        <v>#REF!</v>
      </c>
      <c r="I1355" s="20" t="e">
        <f>ROUND([3]!Table3235[[#This Row],[Giá đất ở điều chỉnh, bổ sung]]*0.7,0)</f>
        <v>#REF!</v>
      </c>
      <c r="J1355" s="12" t="e">
        <f>[3]!Table3235[[#This Row],[Giá đất ở điều chỉnh, bổ sung]]/[3]!Table3235[[#This Row],[Mức giá theo Quyết định 46/2019/ QĐ-UBND]]</f>
        <v>#REF!</v>
      </c>
      <c r="K1355" s="21"/>
      <c r="L1355" s="23" t="e">
        <f>[3]!Table3235[[#This Row],[Giá đất ở điều chỉnh, bổ sung]]/[3]!Table3235[[#This Row],[Mức giá theo Quyết định 46/2019/ QĐ-UBND]]</f>
        <v>#REF!</v>
      </c>
      <c r="M1355" s="24" t="s">
        <v>5475</v>
      </c>
      <c r="N1355" s="314" t="s">
        <v>5452</v>
      </c>
      <c r="R1355" s="315"/>
    </row>
    <row r="1356" spans="1:18" s="251" customFormat="1" ht="31" x14ac:dyDescent="0.35">
      <c r="A1356" s="16">
        <v>11</v>
      </c>
      <c r="B1356" s="16">
        <v>11</v>
      </c>
      <c r="C1356" s="17" t="s">
        <v>1699</v>
      </c>
      <c r="D1356" s="18">
        <v>2400</v>
      </c>
      <c r="E1356" s="11" t="e">
        <f>[3]!Table3235[[#This Row],[Mức giá theo Quyết định 46/2019/ QĐ-UBND]]*1.1</f>
        <v>#REF!</v>
      </c>
      <c r="F1356" s="11" t="e">
        <f>[3]!Table3235[[#This Row],[Mức giá theo Quyết định 46/2019/ QĐ-UBND]]*1.3</f>
        <v>#REF!</v>
      </c>
      <c r="G1356" s="19">
        <v>9600</v>
      </c>
      <c r="H1356" s="20" t="e">
        <f>ROUND([3]!Table3235[[#This Row],[Mức giá theo Quyết định 46/2019/ QĐ-UBND]]*1.3,-2)</f>
        <v>#REF!</v>
      </c>
      <c r="I1356" s="20" t="e">
        <f>ROUND([3]!Table3235[[#This Row],[Giá đất ở điều chỉnh, bổ sung]]*0.7,0)</f>
        <v>#REF!</v>
      </c>
      <c r="J1356" s="12" t="e">
        <f>[3]!Table3235[[#This Row],[Giá đất ở điều chỉnh, bổ sung]]/[3]!Table3235[[#This Row],[Mức giá theo Quyết định 46/2019/ QĐ-UBND]]</f>
        <v>#REF!</v>
      </c>
      <c r="K1356" s="21"/>
      <c r="L1356" s="23" t="e">
        <f>[3]!Table3235[[#This Row],[Giá đất ở điều chỉnh, bổ sung]]/[3]!Table3235[[#This Row],[Mức giá theo Quyết định 46/2019/ QĐ-UBND]]</f>
        <v>#REF!</v>
      </c>
      <c r="M1356" s="24" t="s">
        <v>5476</v>
      </c>
      <c r="N1356" s="314" t="s">
        <v>5453</v>
      </c>
      <c r="R1356" s="315"/>
    </row>
    <row r="1357" spans="1:18" s="251" customFormat="1" x14ac:dyDescent="0.35">
      <c r="A1357" s="16">
        <v>12</v>
      </c>
      <c r="B1357" s="16">
        <v>12</v>
      </c>
      <c r="C1357" s="17" t="s">
        <v>1700</v>
      </c>
      <c r="D1357" s="18"/>
      <c r="E1357" s="11" t="e">
        <f>[3]!Table3235[[#This Row],[Mức giá theo Quyết định 46/2019/ QĐ-UBND]]*1.1</f>
        <v>#REF!</v>
      </c>
      <c r="F1357" s="11"/>
      <c r="G1357" s="19"/>
      <c r="H1357" s="20"/>
      <c r="I1357" s="20"/>
      <c r="J1357" s="12"/>
      <c r="K1357" s="21"/>
      <c r="L1357" s="23"/>
      <c r="M1357" s="24" t="s">
        <v>5477</v>
      </c>
      <c r="N1357" s="314" t="s">
        <v>5454</v>
      </c>
      <c r="R1357" s="315"/>
    </row>
    <row r="1358" spans="1:18" s="251" customFormat="1" x14ac:dyDescent="0.35">
      <c r="A1358" s="16" t="s">
        <v>531</v>
      </c>
      <c r="B1358" s="16" t="s">
        <v>531</v>
      </c>
      <c r="C1358" s="17" t="s">
        <v>1688</v>
      </c>
      <c r="D1358" s="18">
        <v>1800</v>
      </c>
      <c r="E1358" s="11" t="e">
        <f>[3]!Table3235[[#This Row],[Mức giá theo Quyết định 46/2019/ QĐ-UBND]]*1.1</f>
        <v>#REF!</v>
      </c>
      <c r="F1358" s="11" t="e">
        <f>[3]!Table3235[[#This Row],[Mức giá theo Quyết định 46/2019/ QĐ-UBND]]*1.3</f>
        <v>#REF!</v>
      </c>
      <c r="G1358" s="19">
        <v>7200</v>
      </c>
      <c r="H1358" s="20" t="e">
        <f>ROUND([3]!Table3235[[#This Row],[Mức giá theo Quyết định 46/2019/ QĐ-UBND]]*1.3,-2)</f>
        <v>#REF!</v>
      </c>
      <c r="I1358" s="20" t="e">
        <f>ROUND([3]!Table3235[[#This Row],[Giá đất ở điều chỉnh, bổ sung]]*0.7,0)</f>
        <v>#REF!</v>
      </c>
      <c r="J1358" s="12" t="e">
        <f>[3]!Table3235[[#This Row],[Giá đất ở điều chỉnh, bổ sung]]/[3]!Table3235[[#This Row],[Mức giá theo Quyết định 46/2019/ QĐ-UBND]]</f>
        <v>#REF!</v>
      </c>
      <c r="K1358" s="21"/>
      <c r="L1358" s="23" t="e">
        <f>[3]!Table3235[[#This Row],[Giá đất ở điều chỉnh, bổ sung]]/[3]!Table3235[[#This Row],[Mức giá theo Quyết định 46/2019/ QĐ-UBND]]</f>
        <v>#REF!</v>
      </c>
      <c r="M1358" s="24"/>
      <c r="N1358" s="314"/>
      <c r="R1358" s="315"/>
    </row>
    <row r="1359" spans="1:18" s="251" customFormat="1" ht="31" x14ac:dyDescent="0.35">
      <c r="A1359" s="16" t="s">
        <v>532</v>
      </c>
      <c r="B1359" s="16" t="s">
        <v>532</v>
      </c>
      <c r="C1359" s="17" t="s">
        <v>1701</v>
      </c>
      <c r="D1359" s="18">
        <v>1300</v>
      </c>
      <c r="E1359" s="11" t="e">
        <f>[3]!Table3235[[#This Row],[Mức giá theo Quyết định 46/2019/ QĐ-UBND]]*1.1</f>
        <v>#REF!</v>
      </c>
      <c r="F1359" s="11" t="e">
        <f>[3]!Table3235[[#This Row],[Mức giá theo Quyết định 46/2019/ QĐ-UBND]]*1.3</f>
        <v>#REF!</v>
      </c>
      <c r="G1359" s="19">
        <v>5200</v>
      </c>
      <c r="H1359" s="20" t="e">
        <f>ROUND([3]!Table3235[[#This Row],[Mức giá theo Quyết định 46/2019/ QĐ-UBND]]*1.3,-2)</f>
        <v>#REF!</v>
      </c>
      <c r="I1359" s="20" t="e">
        <f>ROUND([3]!Table3235[[#This Row],[Giá đất ở điều chỉnh, bổ sung]]*0.7,0)</f>
        <v>#REF!</v>
      </c>
      <c r="J1359" s="12" t="e">
        <f>[3]!Table3235[[#This Row],[Giá đất ở điều chỉnh, bổ sung]]/[3]!Table3235[[#This Row],[Mức giá theo Quyết định 46/2019/ QĐ-UBND]]</f>
        <v>#REF!</v>
      </c>
      <c r="K1359" s="21"/>
      <c r="L1359" s="23" t="e">
        <f>[3]!Table3235[[#This Row],[Giá đất ở điều chỉnh, bổ sung]]/[3]!Table3235[[#This Row],[Mức giá theo Quyết định 46/2019/ QĐ-UBND]]</f>
        <v>#REF!</v>
      </c>
      <c r="M1359" s="24"/>
      <c r="N1359" s="314"/>
      <c r="R1359" s="315"/>
    </row>
    <row r="1360" spans="1:18" s="251" customFormat="1" x14ac:dyDescent="0.35">
      <c r="A1360" s="16">
        <v>13</v>
      </c>
      <c r="B1360" s="16">
        <v>13</v>
      </c>
      <c r="C1360" s="17" t="s">
        <v>1702</v>
      </c>
      <c r="D1360" s="18"/>
      <c r="E1360" s="11" t="e">
        <f>[3]!Table3235[[#This Row],[Mức giá theo Quyết định 46/2019/ QĐ-UBND]]*1.1</f>
        <v>#REF!</v>
      </c>
      <c r="F1360" s="11"/>
      <c r="G1360" s="19"/>
      <c r="H1360" s="20"/>
      <c r="I1360" s="20"/>
      <c r="J1360" s="12"/>
      <c r="K1360" s="21"/>
      <c r="L1360" s="23"/>
      <c r="M1360" s="24"/>
      <c r="N1360" s="314"/>
      <c r="R1360" s="315"/>
    </row>
    <row r="1361" spans="1:18" s="251" customFormat="1" ht="31" x14ac:dyDescent="0.35">
      <c r="A1361" s="16" t="s">
        <v>343</v>
      </c>
      <c r="B1361" s="16" t="s">
        <v>343</v>
      </c>
      <c r="C1361" s="17" t="s">
        <v>1703</v>
      </c>
      <c r="D1361" s="18">
        <v>2400</v>
      </c>
      <c r="E1361" s="11" t="e">
        <f>[3]!Table3235[[#This Row],[Mức giá theo Quyết định 46/2019/ QĐ-UBND]]*1.1</f>
        <v>#REF!</v>
      </c>
      <c r="F1361" s="11" t="e">
        <f>[3]!Table3235[[#This Row],[Mức giá theo Quyết định 46/2019/ QĐ-UBND]]*1.3</f>
        <v>#REF!</v>
      </c>
      <c r="G1361" s="19">
        <v>9600</v>
      </c>
      <c r="H1361" s="20" t="e">
        <f>ROUND([3]!Table3235[[#This Row],[Mức giá theo Quyết định 46/2019/ QĐ-UBND]]*1.3,-2)</f>
        <v>#REF!</v>
      </c>
      <c r="I1361" s="20" t="e">
        <f>ROUND([3]!Table3235[[#This Row],[Giá đất ở điều chỉnh, bổ sung]]*0.7,0)</f>
        <v>#REF!</v>
      </c>
      <c r="J1361" s="12" t="e">
        <f>[3]!Table3235[[#This Row],[Giá đất ở điều chỉnh, bổ sung]]/[3]!Table3235[[#This Row],[Mức giá theo Quyết định 46/2019/ QĐ-UBND]]</f>
        <v>#REF!</v>
      </c>
      <c r="K1361" s="21"/>
      <c r="L1361" s="23" t="e">
        <f>[3]!Table3235[[#This Row],[Giá đất ở điều chỉnh, bổ sung]]/[3]!Table3235[[#This Row],[Mức giá theo Quyết định 46/2019/ QĐ-UBND]]</f>
        <v>#REF!</v>
      </c>
      <c r="M1361" s="24"/>
      <c r="N1361" s="314"/>
      <c r="R1361" s="315"/>
    </row>
    <row r="1362" spans="1:18" s="251" customFormat="1" ht="31" x14ac:dyDescent="0.35">
      <c r="A1362" s="16" t="s">
        <v>346</v>
      </c>
      <c r="B1362" s="16" t="s">
        <v>346</v>
      </c>
      <c r="C1362" s="17" t="s">
        <v>1704</v>
      </c>
      <c r="D1362" s="18">
        <v>1500</v>
      </c>
      <c r="E1362" s="11" t="e">
        <f>[3]!Table3235[[#This Row],[Mức giá theo Quyết định 46/2019/ QĐ-UBND]]*1.1</f>
        <v>#REF!</v>
      </c>
      <c r="F1362" s="11" t="e">
        <f>[3]!Table3235[[#This Row],[Mức giá theo Quyết định 46/2019/ QĐ-UBND]]*1.3</f>
        <v>#REF!</v>
      </c>
      <c r="G1362" s="19">
        <v>6000</v>
      </c>
      <c r="H1362" s="20" t="e">
        <f>ROUND([3]!Table3235[[#This Row],[Mức giá theo Quyết định 46/2019/ QĐ-UBND]]*1.3,-2)</f>
        <v>#REF!</v>
      </c>
      <c r="I1362" s="20" t="e">
        <f>ROUND([3]!Table3235[[#This Row],[Giá đất ở điều chỉnh, bổ sung]]*0.7,0)</f>
        <v>#REF!</v>
      </c>
      <c r="J1362" s="12" t="e">
        <f>[3]!Table3235[[#This Row],[Giá đất ở điều chỉnh, bổ sung]]/[3]!Table3235[[#This Row],[Mức giá theo Quyết định 46/2019/ QĐ-UBND]]</f>
        <v>#REF!</v>
      </c>
      <c r="K1362" s="21"/>
      <c r="L1362" s="23" t="e">
        <f>[3]!Table3235[[#This Row],[Giá đất ở điều chỉnh, bổ sung]]/[3]!Table3235[[#This Row],[Mức giá theo Quyết định 46/2019/ QĐ-UBND]]</f>
        <v>#REF!</v>
      </c>
      <c r="M1362" s="24"/>
      <c r="N1362" s="314"/>
      <c r="R1362" s="315"/>
    </row>
    <row r="1363" spans="1:18" s="251" customFormat="1" ht="31" x14ac:dyDescent="0.35">
      <c r="A1363" s="16">
        <v>13.3</v>
      </c>
      <c r="B1363" s="16">
        <v>13.3</v>
      </c>
      <c r="C1363" s="17" t="s">
        <v>1705</v>
      </c>
      <c r="D1363" s="18">
        <v>1500</v>
      </c>
      <c r="E1363" s="11" t="e">
        <f>[3]!Table3235[[#This Row],[Mức giá theo Quyết định 46/2019/ QĐ-UBND]]*1.1</f>
        <v>#REF!</v>
      </c>
      <c r="F1363" s="11" t="e">
        <f>[3]!Table3235[[#This Row],[Mức giá theo Quyết định 46/2019/ QĐ-UBND]]*1.3</f>
        <v>#REF!</v>
      </c>
      <c r="G1363" s="19">
        <v>6000</v>
      </c>
      <c r="H1363" s="20" t="e">
        <f>ROUND([3]!Table3235[[#This Row],[Mức giá theo Quyết định 46/2019/ QĐ-UBND]]*1.35,-2)</f>
        <v>#REF!</v>
      </c>
      <c r="I1363" s="20" t="e">
        <f>ROUND([3]!Table3235[[#This Row],[Giá đất ở điều chỉnh, bổ sung]]*0.7,0)</f>
        <v>#REF!</v>
      </c>
      <c r="J1363" s="12" t="e">
        <f>[3]!Table3235[[#This Row],[Giá đất ở điều chỉnh, bổ sung]]/[3]!Table3235[[#This Row],[Mức giá theo Quyết định 46/2019/ QĐ-UBND]]</f>
        <v>#REF!</v>
      </c>
      <c r="K1363" s="31" t="s">
        <v>91</v>
      </c>
      <c r="L1363" s="32" t="e">
        <f>[3]!Table3235[[#This Row],[Giá đất ở điều chỉnh, bổ sung]]/[3]!Table3235[[#This Row],[Mức giá theo Quyết định 46/2019/ QĐ-UBND]]</f>
        <v>#REF!</v>
      </c>
      <c r="M1363" s="24"/>
      <c r="N1363" s="314"/>
      <c r="R1363" s="315"/>
    </row>
    <row r="1364" spans="1:18" s="251" customFormat="1" ht="31" x14ac:dyDescent="0.35">
      <c r="A1364" s="16" t="s">
        <v>350</v>
      </c>
      <c r="B1364" s="16" t="s">
        <v>350</v>
      </c>
      <c r="C1364" s="17" t="s">
        <v>1706</v>
      </c>
      <c r="D1364" s="18">
        <v>1300</v>
      </c>
      <c r="E1364" s="11" t="e">
        <f>[3]!Table3235[[#This Row],[Mức giá theo Quyết định 46/2019/ QĐ-UBND]]*1.1</f>
        <v>#REF!</v>
      </c>
      <c r="F1364" s="11" t="e">
        <f>[3]!Table3235[[#This Row],[Mức giá theo Quyết định 46/2019/ QĐ-UBND]]*1.3</f>
        <v>#REF!</v>
      </c>
      <c r="G1364" s="19">
        <v>5200</v>
      </c>
      <c r="H1364" s="20" t="e">
        <f>ROUND([3]!Table3235[[#This Row],[Mức giá theo Quyết định 46/2019/ QĐ-UBND]]*1.3,-2)</f>
        <v>#REF!</v>
      </c>
      <c r="I1364" s="20" t="e">
        <f>ROUND([3]!Table3235[[#This Row],[Giá đất ở điều chỉnh, bổ sung]]*0.7,0)</f>
        <v>#REF!</v>
      </c>
      <c r="J1364" s="12" t="e">
        <f>[3]!Table3235[[#This Row],[Giá đất ở điều chỉnh, bổ sung]]/[3]!Table3235[[#This Row],[Mức giá theo Quyết định 46/2019/ QĐ-UBND]]</f>
        <v>#REF!</v>
      </c>
      <c r="K1364" s="21"/>
      <c r="L1364" s="23" t="e">
        <f>[3]!Table3235[[#This Row],[Giá đất ở điều chỉnh, bổ sung]]/[3]!Table3235[[#This Row],[Mức giá theo Quyết định 46/2019/ QĐ-UBND]]</f>
        <v>#REF!</v>
      </c>
      <c r="M1364" s="24"/>
      <c r="N1364" s="314"/>
      <c r="R1364" s="315"/>
    </row>
    <row r="1365" spans="1:18" s="251" customFormat="1" x14ac:dyDescent="0.35">
      <c r="A1365" s="16">
        <v>14</v>
      </c>
      <c r="B1365" s="16">
        <v>14</v>
      </c>
      <c r="C1365" s="17" t="s">
        <v>1707</v>
      </c>
      <c r="D1365" s="18"/>
      <c r="E1365" s="11" t="e">
        <f>[3]!Table3235[[#This Row],[Mức giá theo Quyết định 46/2019/ QĐ-UBND]]*1.1</f>
        <v>#REF!</v>
      </c>
      <c r="F1365" s="11"/>
      <c r="G1365" s="19"/>
      <c r="H1365" s="20"/>
      <c r="I1365" s="20"/>
      <c r="J1365" s="12"/>
      <c r="K1365" s="21"/>
      <c r="L1365" s="23"/>
      <c r="M1365" s="24" t="s">
        <v>5474</v>
      </c>
      <c r="N1365" s="314" t="s">
        <v>5479</v>
      </c>
      <c r="R1365" s="315"/>
    </row>
    <row r="1366" spans="1:18" s="251" customFormat="1" ht="31" x14ac:dyDescent="0.35">
      <c r="A1366" s="16" t="s">
        <v>714</v>
      </c>
      <c r="B1366" s="16" t="s">
        <v>714</v>
      </c>
      <c r="C1366" s="17" t="s">
        <v>1708</v>
      </c>
      <c r="D1366" s="18">
        <v>3000</v>
      </c>
      <c r="E1366" s="11" t="e">
        <f>[3]!Table3235[[#This Row],[Mức giá theo Quyết định 46/2019/ QĐ-UBND]]*1.1</f>
        <v>#REF!</v>
      </c>
      <c r="F1366" s="11" t="e">
        <f>[3]!Table3235[[#This Row],[Mức giá theo Quyết định 46/2019/ QĐ-UBND]]*1.3</f>
        <v>#REF!</v>
      </c>
      <c r="G1366" s="19">
        <v>12000</v>
      </c>
      <c r="H1366" s="20" t="e">
        <f>ROUND([3]!Table3235[[#This Row],[Mức giá theo Quyết định 46/2019/ QĐ-UBND]]*1.3,-2)</f>
        <v>#REF!</v>
      </c>
      <c r="I1366" s="20" t="e">
        <f>ROUND([3]!Table3235[[#This Row],[Giá đất ở điều chỉnh, bổ sung]]*0.7,0)</f>
        <v>#REF!</v>
      </c>
      <c r="J1366" s="12" t="e">
        <f>[3]!Table3235[[#This Row],[Giá đất ở điều chỉnh, bổ sung]]/[3]!Table3235[[#This Row],[Mức giá theo Quyết định 46/2019/ QĐ-UBND]]</f>
        <v>#REF!</v>
      </c>
      <c r="K1366" s="21"/>
      <c r="L1366" s="23" t="e">
        <f>[3]!Table3235[[#This Row],[Giá đất ở điều chỉnh, bổ sung]]/[3]!Table3235[[#This Row],[Mức giá theo Quyết định 46/2019/ QĐ-UBND]]</f>
        <v>#REF!</v>
      </c>
      <c r="M1366" s="24"/>
      <c r="N1366" s="314"/>
      <c r="R1366" s="315"/>
    </row>
    <row r="1367" spans="1:18" s="251" customFormat="1" ht="31" x14ac:dyDescent="0.35">
      <c r="A1367" s="16" t="s">
        <v>716</v>
      </c>
      <c r="B1367" s="16" t="s">
        <v>716</v>
      </c>
      <c r="C1367" s="17" t="s">
        <v>1709</v>
      </c>
      <c r="D1367" s="18">
        <v>1500</v>
      </c>
      <c r="E1367" s="11" t="e">
        <f>[3]!Table3235[[#This Row],[Mức giá theo Quyết định 46/2019/ QĐ-UBND]]*1.1</f>
        <v>#REF!</v>
      </c>
      <c r="F1367" s="11" t="e">
        <f>[3]!Table3235[[#This Row],[Mức giá theo Quyết định 46/2019/ QĐ-UBND]]*1.3</f>
        <v>#REF!</v>
      </c>
      <c r="G1367" s="19">
        <v>6000</v>
      </c>
      <c r="H1367" s="20" t="e">
        <f>ROUND([3]!Table3235[[#This Row],[Mức giá theo Quyết định 46/2019/ QĐ-UBND]]*1.3,-2)</f>
        <v>#REF!</v>
      </c>
      <c r="I1367" s="20" t="e">
        <f>ROUND([3]!Table3235[[#This Row],[Giá đất ở điều chỉnh, bổ sung]]*0.7,0)</f>
        <v>#REF!</v>
      </c>
      <c r="J1367" s="12" t="e">
        <f>[3]!Table3235[[#This Row],[Giá đất ở điều chỉnh, bổ sung]]/[3]!Table3235[[#This Row],[Mức giá theo Quyết định 46/2019/ QĐ-UBND]]</f>
        <v>#REF!</v>
      </c>
      <c r="K1367" s="21"/>
      <c r="L1367" s="23" t="e">
        <f>[3]!Table3235[[#This Row],[Giá đất ở điều chỉnh, bổ sung]]/[3]!Table3235[[#This Row],[Mức giá theo Quyết định 46/2019/ QĐ-UBND]]</f>
        <v>#REF!</v>
      </c>
      <c r="M1367" s="24"/>
      <c r="N1367" s="314"/>
      <c r="R1367" s="315"/>
    </row>
    <row r="1368" spans="1:18" s="251" customFormat="1" ht="31" x14ac:dyDescent="0.35">
      <c r="A1368" s="16">
        <v>15</v>
      </c>
      <c r="B1368" s="16">
        <v>15</v>
      </c>
      <c r="C1368" s="17" t="s">
        <v>1710</v>
      </c>
      <c r="D1368" s="18">
        <v>1100</v>
      </c>
      <c r="E1368" s="11" t="e">
        <f>[3]!Table3235[[#This Row],[Mức giá theo Quyết định 46/2019/ QĐ-UBND]]*1.1</f>
        <v>#REF!</v>
      </c>
      <c r="F1368" s="11" t="e">
        <f>[3]!Table3235[[#This Row],[Mức giá theo Quyết định 46/2019/ QĐ-UBND]]*1.3</f>
        <v>#REF!</v>
      </c>
      <c r="G1368" s="19">
        <v>4400</v>
      </c>
      <c r="H1368" s="20" t="e">
        <f>ROUND([3]!Table3235[[#This Row],[Mức giá theo Quyết định 46/2019/ QĐ-UBND]]*1.3,-2)</f>
        <v>#REF!</v>
      </c>
      <c r="I1368" s="20" t="e">
        <f>ROUND([3]!Table3235[[#This Row],[Giá đất ở điều chỉnh, bổ sung]]*0.7,0)</f>
        <v>#REF!</v>
      </c>
      <c r="J1368" s="12" t="e">
        <f>[3]!Table3235[[#This Row],[Giá đất ở điều chỉnh, bổ sung]]/[3]!Table3235[[#This Row],[Mức giá theo Quyết định 46/2019/ QĐ-UBND]]</f>
        <v>#REF!</v>
      </c>
      <c r="K1368" s="21"/>
      <c r="L1368" s="23" t="e">
        <f>[3]!Table3235[[#This Row],[Giá đất ở điều chỉnh, bổ sung]]/[3]!Table3235[[#This Row],[Mức giá theo Quyết định 46/2019/ QĐ-UBND]]</f>
        <v>#REF!</v>
      </c>
      <c r="M1368" s="24" t="s">
        <v>5473</v>
      </c>
      <c r="N1368" s="314" t="s">
        <v>5480</v>
      </c>
      <c r="R1368" s="315"/>
    </row>
    <row r="1369" spans="1:18" s="251" customFormat="1" x14ac:dyDescent="0.35">
      <c r="A1369" s="16">
        <v>16</v>
      </c>
      <c r="B1369" s="16">
        <v>16</v>
      </c>
      <c r="C1369" s="17" t="s">
        <v>1711</v>
      </c>
      <c r="D1369" s="18"/>
      <c r="E1369" s="11" t="e">
        <f>[3]!Table3235[[#This Row],[Mức giá theo Quyết định 46/2019/ QĐ-UBND]]*1.1</f>
        <v>#REF!</v>
      </c>
      <c r="F1369" s="11"/>
      <c r="G1369" s="19"/>
      <c r="H1369" s="20"/>
      <c r="I1369" s="20"/>
      <c r="J1369" s="12"/>
      <c r="K1369" s="21"/>
      <c r="L1369" s="23"/>
      <c r="M1369" s="24"/>
      <c r="N1369" s="314"/>
      <c r="R1369" s="315"/>
    </row>
    <row r="1370" spans="1:18" s="251" customFormat="1" x14ac:dyDescent="0.35">
      <c r="A1370" s="16" t="s">
        <v>731</v>
      </c>
      <c r="B1370" s="16" t="s">
        <v>731</v>
      </c>
      <c r="C1370" s="17" t="s">
        <v>1712</v>
      </c>
      <c r="D1370" s="18">
        <v>1500</v>
      </c>
      <c r="E1370" s="11" t="e">
        <f>[3]!Table3235[[#This Row],[Mức giá theo Quyết định 46/2019/ QĐ-UBND]]*1.1</f>
        <v>#REF!</v>
      </c>
      <c r="F1370" s="11" t="e">
        <f>[3]!Table3235[[#This Row],[Mức giá theo Quyết định 46/2019/ QĐ-UBND]]*1.3</f>
        <v>#REF!</v>
      </c>
      <c r="G1370" s="19">
        <v>6000</v>
      </c>
      <c r="H1370" s="20" t="e">
        <f>ROUND([3]!Table3235[[#This Row],[Mức giá theo Quyết định 46/2019/ QĐ-UBND]]*1.3,-2)</f>
        <v>#REF!</v>
      </c>
      <c r="I1370" s="20" t="e">
        <f>ROUND([3]!Table3235[[#This Row],[Giá đất ở điều chỉnh, bổ sung]]*0.7,0)</f>
        <v>#REF!</v>
      </c>
      <c r="J1370" s="12" t="e">
        <f>[3]!Table3235[[#This Row],[Giá đất ở điều chỉnh, bổ sung]]/[3]!Table3235[[#This Row],[Mức giá theo Quyết định 46/2019/ QĐ-UBND]]</f>
        <v>#REF!</v>
      </c>
      <c r="K1370" s="21"/>
      <c r="L1370" s="23" t="e">
        <f>[3]!Table3235[[#This Row],[Giá đất ở điều chỉnh, bổ sung]]/[3]!Table3235[[#This Row],[Mức giá theo Quyết định 46/2019/ QĐ-UBND]]</f>
        <v>#REF!</v>
      </c>
      <c r="M1370" s="24"/>
      <c r="N1370" s="314"/>
      <c r="R1370" s="315"/>
    </row>
    <row r="1371" spans="1:18" s="315" customFormat="1" x14ac:dyDescent="0.35">
      <c r="A1371" s="16" t="s">
        <v>733</v>
      </c>
      <c r="B1371" s="16" t="s">
        <v>733</v>
      </c>
      <c r="C1371" s="17" t="s">
        <v>1713</v>
      </c>
      <c r="D1371" s="18">
        <v>1200</v>
      </c>
      <c r="E1371" s="11" t="e">
        <f>[3]!Table3235[[#This Row],[Mức giá theo Quyết định 46/2019/ QĐ-UBND]]*1.1</f>
        <v>#REF!</v>
      </c>
      <c r="F1371" s="11" t="e">
        <f>[3]!Table3235[[#This Row],[Mức giá theo Quyết định 46/2019/ QĐ-UBND]]*1.3</f>
        <v>#REF!</v>
      </c>
      <c r="G1371" s="19">
        <v>4800</v>
      </c>
      <c r="H1371" s="20" t="e">
        <f>ROUND([3]!Table3235[[#This Row],[Mức giá theo Quyết định 46/2019/ QĐ-UBND]]*1.3,-2)</f>
        <v>#REF!</v>
      </c>
      <c r="I1371" s="20" t="e">
        <f>ROUND([3]!Table3235[[#This Row],[Giá đất ở điều chỉnh, bổ sung]]*0.7,0)</f>
        <v>#REF!</v>
      </c>
      <c r="J1371" s="12" t="e">
        <f>[3]!Table3235[[#This Row],[Giá đất ở điều chỉnh, bổ sung]]/[3]!Table3235[[#This Row],[Mức giá theo Quyết định 46/2019/ QĐ-UBND]]</f>
        <v>#REF!</v>
      </c>
      <c r="K1371" s="21"/>
      <c r="L1371" s="23" t="e">
        <f>[3]!Table3235[[#This Row],[Giá đất ở điều chỉnh, bổ sung]]/[3]!Table3235[[#This Row],[Mức giá theo Quyết định 46/2019/ QĐ-UBND]]</f>
        <v>#REF!</v>
      </c>
      <c r="M1371" s="24"/>
      <c r="N1371" s="314"/>
    </row>
    <row r="1372" spans="1:18" s="251" customFormat="1" ht="30" x14ac:dyDescent="0.35">
      <c r="A1372" s="8" t="s">
        <v>1714</v>
      </c>
      <c r="B1372" s="8" t="s">
        <v>1714</v>
      </c>
      <c r="C1372" s="9" t="s">
        <v>1715</v>
      </c>
      <c r="D1372" s="10"/>
      <c r="E1372" s="11" t="e">
        <f>[3]!Table3235[[#This Row],[Mức giá theo Quyết định 46/2019/ QĐ-UBND]]*1.1</f>
        <v>#REF!</v>
      </c>
      <c r="F1372" s="11"/>
      <c r="G1372" s="19"/>
      <c r="H1372" s="20"/>
      <c r="I1372" s="20"/>
      <c r="J1372" s="12"/>
      <c r="K1372" s="21"/>
      <c r="L1372" s="23"/>
      <c r="M1372" s="26"/>
      <c r="N1372" s="316"/>
      <c r="R1372" s="315"/>
    </row>
    <row r="1373" spans="1:18" s="251" customFormat="1" ht="31" x14ac:dyDescent="0.35">
      <c r="A1373" s="16">
        <v>1</v>
      </c>
      <c r="B1373" s="16">
        <v>1</v>
      </c>
      <c r="C1373" s="17" t="s">
        <v>1716</v>
      </c>
      <c r="D1373" s="18">
        <v>1800</v>
      </c>
      <c r="E1373" s="11" t="e">
        <f>[3]!Table3235[[#This Row],[Mức giá theo Quyết định 46/2019/ QĐ-UBND]]*1.1</f>
        <v>#REF!</v>
      </c>
      <c r="F1373" s="11" t="e">
        <f>[3]!Table3235[[#This Row],[Mức giá theo Quyết định 46/2019/ QĐ-UBND]]*1.3</f>
        <v>#REF!</v>
      </c>
      <c r="G1373" s="19">
        <v>9000</v>
      </c>
      <c r="H1373" s="20" t="e">
        <f>ROUND([3]!Table3235[[#This Row],[Mức giá theo Quyết định 46/2019/ QĐ-UBND]]*1.3,-2)</f>
        <v>#REF!</v>
      </c>
      <c r="I1373" s="20" t="e">
        <f>ROUND([3]!Table3235[[#This Row],[Giá đất ở điều chỉnh, bổ sung]]*0.7,0)</f>
        <v>#REF!</v>
      </c>
      <c r="J1373" s="12" t="e">
        <f>[3]!Table3235[[#This Row],[Giá đất ở điều chỉnh, bổ sung]]/[3]!Table3235[[#This Row],[Mức giá theo Quyết định 46/2019/ QĐ-UBND]]</f>
        <v>#REF!</v>
      </c>
      <c r="K1373" s="21"/>
      <c r="L1373" s="23" t="e">
        <f>[3]!Table3235[[#This Row],[Giá đất ở điều chỉnh, bổ sung]]/[3]!Table3235[[#This Row],[Mức giá theo Quyết định 46/2019/ QĐ-UBND]]</f>
        <v>#REF!</v>
      </c>
      <c r="M1373" s="24"/>
      <c r="N1373" s="314"/>
      <c r="R1373" s="315"/>
    </row>
    <row r="1374" spans="1:18" s="251" customFormat="1" ht="31" x14ac:dyDescent="0.35">
      <c r="A1374" s="16">
        <v>2</v>
      </c>
      <c r="B1374" s="16">
        <v>2</v>
      </c>
      <c r="C1374" s="17" t="s">
        <v>1717</v>
      </c>
      <c r="D1374" s="18">
        <v>3000</v>
      </c>
      <c r="E1374" s="11" t="e">
        <f>[3]!Table3235[[#This Row],[Mức giá theo Quyết định 46/2019/ QĐ-UBND]]*1.1</f>
        <v>#REF!</v>
      </c>
      <c r="F1374" s="11" t="e">
        <f>[3]!Table3235[[#This Row],[Mức giá theo Quyết định 46/2019/ QĐ-UBND]]*1.3</f>
        <v>#REF!</v>
      </c>
      <c r="G1374" s="19">
        <v>15000</v>
      </c>
      <c r="H1374" s="20" t="e">
        <f>ROUND([3]!Table3235[[#This Row],[Mức giá theo Quyết định 46/2019/ QĐ-UBND]]*1.3,-2)</f>
        <v>#REF!</v>
      </c>
      <c r="I1374" s="20" t="e">
        <f>ROUND([3]!Table3235[[#This Row],[Giá đất ở điều chỉnh, bổ sung]]*0.7,0)</f>
        <v>#REF!</v>
      </c>
      <c r="J1374" s="12" t="e">
        <f>[3]!Table3235[[#This Row],[Giá đất ở điều chỉnh, bổ sung]]/[3]!Table3235[[#This Row],[Mức giá theo Quyết định 46/2019/ QĐ-UBND]]</f>
        <v>#REF!</v>
      </c>
      <c r="K1374" s="21"/>
      <c r="L1374" s="23" t="e">
        <f>[3]!Table3235[[#This Row],[Giá đất ở điều chỉnh, bổ sung]]/[3]!Table3235[[#This Row],[Mức giá theo Quyết định 46/2019/ QĐ-UBND]]</f>
        <v>#REF!</v>
      </c>
      <c r="M1374" s="24"/>
      <c r="N1374" s="314"/>
      <c r="R1374" s="315"/>
    </row>
    <row r="1375" spans="1:18" s="251" customFormat="1" x14ac:dyDescent="0.35">
      <c r="A1375" s="16"/>
      <c r="B1375" s="16"/>
      <c r="C1375" s="9" t="s">
        <v>16</v>
      </c>
      <c r="D1375" s="10"/>
      <c r="E1375" s="11" t="e">
        <f>[3]!Table3235[[#This Row],[Mức giá theo Quyết định 46/2019/ QĐ-UBND]]*1.1</f>
        <v>#REF!</v>
      </c>
      <c r="F1375" s="11"/>
      <c r="G1375" s="19"/>
      <c r="H1375" s="20"/>
      <c r="I1375" s="20"/>
      <c r="J1375" s="12"/>
      <c r="K1375" s="21"/>
      <c r="L1375" s="23"/>
      <c r="M1375" s="24"/>
      <c r="N1375" s="314"/>
      <c r="R1375" s="315"/>
    </row>
    <row r="1376" spans="1:18" s="251" customFormat="1" ht="31" x14ac:dyDescent="0.35">
      <c r="A1376" s="16">
        <v>1</v>
      </c>
      <c r="B1376" s="16">
        <v>1</v>
      </c>
      <c r="C1376" s="17" t="s">
        <v>1718</v>
      </c>
      <c r="D1376" s="18">
        <v>1800</v>
      </c>
      <c r="E1376" s="11" t="e">
        <f>[3]!Table3235[[#This Row],[Mức giá theo Quyết định 46/2019/ QĐ-UBND]]*1.1</f>
        <v>#REF!</v>
      </c>
      <c r="F1376" s="11" t="e">
        <f>[3]!Table3235[[#This Row],[Mức giá theo Quyết định 46/2019/ QĐ-UBND]]*1.3</f>
        <v>#REF!</v>
      </c>
      <c r="G1376" s="19">
        <v>9000</v>
      </c>
      <c r="H1376" s="20" t="e">
        <f>ROUND([3]!Table3235[[#This Row],[Mức giá theo Quyết định 46/2019/ QĐ-UBND]]*1.3,-2)</f>
        <v>#REF!</v>
      </c>
      <c r="I1376" s="20" t="e">
        <f>ROUND([3]!Table3235[[#This Row],[Giá đất ở điều chỉnh, bổ sung]]*0.7,0)</f>
        <v>#REF!</v>
      </c>
      <c r="J1376" s="12" t="e">
        <f>[3]!Table3235[[#This Row],[Giá đất ở điều chỉnh, bổ sung]]/[3]!Table3235[[#This Row],[Mức giá theo Quyết định 46/2019/ QĐ-UBND]]</f>
        <v>#REF!</v>
      </c>
      <c r="K1376" s="21"/>
      <c r="L1376" s="23" t="e">
        <f>[3]!Table3235[[#This Row],[Giá đất ở điều chỉnh, bổ sung]]/[3]!Table3235[[#This Row],[Mức giá theo Quyết định 46/2019/ QĐ-UBND]]</f>
        <v>#REF!</v>
      </c>
      <c r="M1376" s="24"/>
      <c r="N1376" s="314"/>
      <c r="R1376" s="315"/>
    </row>
    <row r="1377" spans="1:18" s="315" customFormat="1" ht="46.5" x14ac:dyDescent="0.35">
      <c r="A1377" s="16">
        <v>2</v>
      </c>
      <c r="B1377" s="16">
        <v>2</v>
      </c>
      <c r="C1377" s="17" t="s">
        <v>1719</v>
      </c>
      <c r="D1377" s="18">
        <v>1300</v>
      </c>
      <c r="E1377" s="11" t="e">
        <f>[3]!Table3235[[#This Row],[Mức giá theo Quyết định 46/2019/ QĐ-UBND]]*1.1</f>
        <v>#REF!</v>
      </c>
      <c r="F1377" s="11" t="e">
        <f>[3]!Table3235[[#This Row],[Mức giá theo Quyết định 46/2019/ QĐ-UBND]]*1.3</f>
        <v>#REF!</v>
      </c>
      <c r="G1377" s="19">
        <v>6500</v>
      </c>
      <c r="H1377" s="20" t="e">
        <f>ROUND([3]!Table3235[[#This Row],[Mức giá theo Quyết định 46/2019/ QĐ-UBND]]*1.3,-2)</f>
        <v>#REF!</v>
      </c>
      <c r="I1377" s="20" t="e">
        <f>ROUND([3]!Table3235[[#This Row],[Giá đất ở điều chỉnh, bổ sung]]*0.7,0)</f>
        <v>#REF!</v>
      </c>
      <c r="J1377" s="12" t="e">
        <f>[3]!Table3235[[#This Row],[Giá đất ở điều chỉnh, bổ sung]]/[3]!Table3235[[#This Row],[Mức giá theo Quyết định 46/2019/ QĐ-UBND]]</f>
        <v>#REF!</v>
      </c>
      <c r="K1377" s="21"/>
      <c r="L1377" s="23" t="e">
        <f>[3]!Table3235[[#This Row],[Giá đất ở điều chỉnh, bổ sung]]/[3]!Table3235[[#This Row],[Mức giá theo Quyết định 46/2019/ QĐ-UBND]]</f>
        <v>#REF!</v>
      </c>
      <c r="M1377" s="24"/>
      <c r="N1377" s="314"/>
    </row>
    <row r="1378" spans="1:18" s="251" customFormat="1" ht="30" x14ac:dyDescent="0.35">
      <c r="A1378" s="8" t="s">
        <v>1720</v>
      </c>
      <c r="B1378" s="8" t="s">
        <v>1720</v>
      </c>
      <c r="C1378" s="9" t="s">
        <v>1721</v>
      </c>
      <c r="D1378" s="10"/>
      <c r="E1378" s="11" t="e">
        <f>[3]!Table3235[[#This Row],[Mức giá theo Quyết định 46/2019/ QĐ-UBND]]*1.1</f>
        <v>#REF!</v>
      </c>
      <c r="F1378" s="11"/>
      <c r="G1378" s="19"/>
      <c r="H1378" s="20"/>
      <c r="I1378" s="20"/>
      <c r="J1378" s="12"/>
      <c r="K1378" s="21"/>
      <c r="L1378" s="23"/>
      <c r="M1378" s="26"/>
      <c r="N1378" s="316"/>
      <c r="R1378" s="315"/>
    </row>
    <row r="1379" spans="1:18" s="251" customFormat="1" x14ac:dyDescent="0.35">
      <c r="A1379" s="16">
        <v>1</v>
      </c>
      <c r="B1379" s="16">
        <v>1</v>
      </c>
      <c r="C1379" s="17" t="s">
        <v>1688</v>
      </c>
      <c r="D1379" s="18">
        <v>3000</v>
      </c>
      <c r="E1379" s="11" t="e">
        <f>[3]!Table3235[[#This Row],[Mức giá theo Quyết định 46/2019/ QĐ-UBND]]*1.1</f>
        <v>#REF!</v>
      </c>
      <c r="F1379" s="11" t="e">
        <f>[3]!Table3235[[#This Row],[Mức giá theo Quyết định 46/2019/ QĐ-UBND]]*1.3</f>
        <v>#REF!</v>
      </c>
      <c r="G1379" s="19">
        <v>12000</v>
      </c>
      <c r="H1379" s="20" t="e">
        <f>ROUND([3]!Table3235[[#This Row],[Mức giá theo Quyết định 46/2019/ QĐ-UBND]]*1.3,-2)</f>
        <v>#REF!</v>
      </c>
      <c r="I1379" s="20" t="e">
        <f>ROUND([3]!Table3235[[#This Row],[Giá đất ở điều chỉnh, bổ sung]]*0.7,0)</f>
        <v>#REF!</v>
      </c>
      <c r="J1379" s="12" t="e">
        <f>[3]!Table3235[[#This Row],[Giá đất ở điều chỉnh, bổ sung]]/[3]!Table3235[[#This Row],[Mức giá theo Quyết định 46/2019/ QĐ-UBND]]</f>
        <v>#REF!</v>
      </c>
      <c r="K1379" s="21"/>
      <c r="L1379" s="23" t="e">
        <f>[3]!Table3235[[#This Row],[Giá đất ở điều chỉnh, bổ sung]]/[3]!Table3235[[#This Row],[Mức giá theo Quyết định 46/2019/ QĐ-UBND]]</f>
        <v>#REF!</v>
      </c>
      <c r="M1379" s="24"/>
      <c r="N1379" s="314"/>
      <c r="R1379" s="315"/>
    </row>
    <row r="1380" spans="1:18" s="251" customFormat="1" ht="42" x14ac:dyDescent="0.35">
      <c r="A1380" s="16">
        <v>2</v>
      </c>
      <c r="B1380" s="16">
        <v>2</v>
      </c>
      <c r="C1380" s="17" t="s">
        <v>1722</v>
      </c>
      <c r="D1380" s="18">
        <v>2200</v>
      </c>
      <c r="E1380" s="11" t="e">
        <f>[3]!Table3235[[#This Row],[Mức giá theo Quyết định 46/2019/ QĐ-UBND]]*1.1</f>
        <v>#REF!</v>
      </c>
      <c r="F1380" s="11" t="e">
        <f>[3]!Table3235[[#This Row],[Mức giá theo Quyết định 46/2019/ QĐ-UBND]]*1.3</f>
        <v>#REF!</v>
      </c>
      <c r="G1380" s="19">
        <v>8800</v>
      </c>
      <c r="H1380" s="20" t="e">
        <f>ROUND([3]!Table3235[[#This Row],[Mức giá theo Quyết định 46/2019/ QĐ-UBND]]*1.3,-2)</f>
        <v>#REF!</v>
      </c>
      <c r="I1380" s="20" t="e">
        <f>ROUND([3]!Table3235[[#This Row],[Giá đất ở điều chỉnh, bổ sung]]*0.7,0)</f>
        <v>#REF!</v>
      </c>
      <c r="J1380" s="12" t="e">
        <f>[3]!Table3235[[#This Row],[Giá đất ở điều chỉnh, bổ sung]]/[3]!Table3235[[#This Row],[Mức giá theo Quyết định 46/2019/ QĐ-UBND]]</f>
        <v>#REF!</v>
      </c>
      <c r="K1380" s="21"/>
      <c r="L1380" s="23" t="e">
        <f>[3]!Table3235[[#This Row],[Giá đất ở điều chỉnh, bổ sung]]/[3]!Table3235[[#This Row],[Mức giá theo Quyết định 46/2019/ QĐ-UBND]]</f>
        <v>#REF!</v>
      </c>
      <c r="M1380" s="24" t="s">
        <v>1723</v>
      </c>
      <c r="N1380" s="314" t="s">
        <v>1724</v>
      </c>
      <c r="R1380" s="315"/>
    </row>
    <row r="1381" spans="1:18" s="251" customFormat="1" x14ac:dyDescent="0.35">
      <c r="A1381" s="16">
        <v>3</v>
      </c>
      <c r="B1381" s="16">
        <v>3</v>
      </c>
      <c r="C1381" s="17" t="s">
        <v>1725</v>
      </c>
      <c r="D1381" s="18">
        <v>1300</v>
      </c>
      <c r="E1381" s="11" t="e">
        <f>[3]!Table3235[[#This Row],[Mức giá theo Quyết định 46/2019/ QĐ-UBND]]*1.1</f>
        <v>#REF!</v>
      </c>
      <c r="F1381" s="11" t="e">
        <f>[3]!Table3235[[#This Row],[Mức giá theo Quyết định 46/2019/ QĐ-UBND]]*1.3</f>
        <v>#REF!</v>
      </c>
      <c r="G1381" s="19">
        <v>5200</v>
      </c>
      <c r="H1381" s="20" t="e">
        <f>ROUND([3]!Table3235[[#This Row],[Mức giá theo Quyết định 46/2019/ QĐ-UBND]]*1.3,-2)</f>
        <v>#REF!</v>
      </c>
      <c r="I1381" s="20" t="e">
        <f>ROUND([3]!Table3235[[#This Row],[Giá đất ở điều chỉnh, bổ sung]]*0.7,0)</f>
        <v>#REF!</v>
      </c>
      <c r="J1381" s="12" t="e">
        <f>[3]!Table3235[[#This Row],[Giá đất ở điều chỉnh, bổ sung]]/[3]!Table3235[[#This Row],[Mức giá theo Quyết định 46/2019/ QĐ-UBND]]</f>
        <v>#REF!</v>
      </c>
      <c r="K1381" s="21"/>
      <c r="L1381" s="23" t="e">
        <f>[3]!Table3235[[#This Row],[Giá đất ở điều chỉnh, bổ sung]]/[3]!Table3235[[#This Row],[Mức giá theo Quyết định 46/2019/ QĐ-UBND]]</f>
        <v>#REF!</v>
      </c>
      <c r="M1381" s="24"/>
      <c r="N1381" s="314" t="s">
        <v>1726</v>
      </c>
      <c r="R1381" s="315"/>
    </row>
    <row r="1382" spans="1:18" s="251" customFormat="1" x14ac:dyDescent="0.35">
      <c r="A1382" s="16"/>
      <c r="B1382" s="16"/>
      <c r="C1382" s="9" t="s">
        <v>16</v>
      </c>
      <c r="D1382" s="10"/>
      <c r="E1382" s="11" t="e">
        <f>[3]!Table3235[[#This Row],[Mức giá theo Quyết định 46/2019/ QĐ-UBND]]*1.1</f>
        <v>#REF!</v>
      </c>
      <c r="F1382" s="11"/>
      <c r="G1382" s="19"/>
      <c r="H1382" s="20"/>
      <c r="I1382" s="20"/>
      <c r="J1382" s="12"/>
      <c r="K1382" s="21"/>
      <c r="L1382" s="23"/>
      <c r="M1382" s="24"/>
      <c r="N1382" s="314"/>
      <c r="R1382" s="315"/>
    </row>
    <row r="1383" spans="1:18" s="251" customFormat="1" ht="31" x14ac:dyDescent="0.35">
      <c r="A1383" s="16">
        <v>1</v>
      </c>
      <c r="B1383" s="16">
        <v>1</v>
      </c>
      <c r="C1383" s="17" t="s">
        <v>1727</v>
      </c>
      <c r="D1383" s="18">
        <v>1300</v>
      </c>
      <c r="E1383" s="11" t="e">
        <f>[3]!Table3235[[#This Row],[Mức giá theo Quyết định 46/2019/ QĐ-UBND]]*1.1</f>
        <v>#REF!</v>
      </c>
      <c r="F1383" s="11" t="e">
        <f>[3]!Table3235[[#This Row],[Mức giá theo Quyết định 46/2019/ QĐ-UBND]]*1.3</f>
        <v>#REF!</v>
      </c>
      <c r="G1383" s="19">
        <v>5200</v>
      </c>
      <c r="H1383" s="20" t="e">
        <f>ROUND([3]!Table3235[[#This Row],[Mức giá theo Quyết định 46/2019/ QĐ-UBND]]*1.3,-2)</f>
        <v>#REF!</v>
      </c>
      <c r="I1383" s="20" t="e">
        <f>ROUND([3]!Table3235[[#This Row],[Giá đất ở điều chỉnh, bổ sung]]*0.7,0)</f>
        <v>#REF!</v>
      </c>
      <c r="J1383" s="12" t="e">
        <f>[3]!Table3235[[#This Row],[Giá đất ở điều chỉnh, bổ sung]]/[3]!Table3235[[#This Row],[Mức giá theo Quyết định 46/2019/ QĐ-UBND]]</f>
        <v>#REF!</v>
      </c>
      <c r="K1383" s="21"/>
      <c r="L1383" s="23" t="e">
        <f>[3]!Table3235[[#This Row],[Giá đất ở điều chỉnh, bổ sung]]/[3]!Table3235[[#This Row],[Mức giá theo Quyết định 46/2019/ QĐ-UBND]]</f>
        <v>#REF!</v>
      </c>
      <c r="M1383" s="24"/>
      <c r="N1383" s="314"/>
      <c r="R1383" s="315"/>
    </row>
    <row r="1384" spans="1:18" s="315" customFormat="1" ht="46.5" x14ac:dyDescent="0.35">
      <c r="A1384" s="16">
        <v>2</v>
      </c>
      <c r="B1384" s="16">
        <v>2</v>
      </c>
      <c r="C1384" s="17" t="s">
        <v>1728</v>
      </c>
      <c r="D1384" s="18">
        <v>1200</v>
      </c>
      <c r="E1384" s="11" t="e">
        <f>[3]!Table3235[[#This Row],[Mức giá theo Quyết định 46/2019/ QĐ-UBND]]*1.1</f>
        <v>#REF!</v>
      </c>
      <c r="F1384" s="11" t="e">
        <f>[3]!Table3235[[#This Row],[Mức giá theo Quyết định 46/2019/ QĐ-UBND]]*1.3</f>
        <v>#REF!</v>
      </c>
      <c r="G1384" s="19">
        <v>4800</v>
      </c>
      <c r="H1384" s="20" t="e">
        <f>ROUND([3]!Table3235[[#This Row],[Mức giá theo Quyết định 46/2019/ QĐ-UBND]]*1.3,-2)</f>
        <v>#REF!</v>
      </c>
      <c r="I1384" s="20" t="e">
        <f>ROUND([3]!Table3235[[#This Row],[Giá đất ở điều chỉnh, bổ sung]]*0.7,0)</f>
        <v>#REF!</v>
      </c>
      <c r="J1384" s="12" t="e">
        <f>[3]!Table3235[[#This Row],[Giá đất ở điều chỉnh, bổ sung]]/[3]!Table3235[[#This Row],[Mức giá theo Quyết định 46/2019/ QĐ-UBND]]</f>
        <v>#REF!</v>
      </c>
      <c r="K1384" s="21"/>
      <c r="L1384" s="23" t="e">
        <f>[3]!Table3235[[#This Row],[Giá đất ở điều chỉnh, bổ sung]]/[3]!Table3235[[#This Row],[Mức giá theo Quyết định 46/2019/ QĐ-UBND]]</f>
        <v>#REF!</v>
      </c>
      <c r="M1384" s="24"/>
      <c r="N1384" s="314"/>
    </row>
    <row r="1385" spans="1:18" s="251" customFormat="1" ht="30" x14ac:dyDescent="0.35">
      <c r="A1385" s="8" t="s">
        <v>1729</v>
      </c>
      <c r="B1385" s="8" t="s">
        <v>1729</v>
      </c>
      <c r="C1385" s="9" t="s">
        <v>1730</v>
      </c>
      <c r="D1385" s="10"/>
      <c r="E1385" s="11" t="e">
        <f>[3]!Table3235[[#This Row],[Mức giá theo Quyết định 46/2019/ QĐ-UBND]]*1.1</f>
        <v>#REF!</v>
      </c>
      <c r="F1385" s="11"/>
      <c r="G1385" s="19"/>
      <c r="H1385" s="20"/>
      <c r="I1385" s="20"/>
      <c r="J1385" s="12"/>
      <c r="K1385" s="21"/>
      <c r="L1385" s="23"/>
      <c r="M1385" s="26"/>
      <c r="N1385" s="316"/>
      <c r="R1385" s="315"/>
    </row>
    <row r="1386" spans="1:18" s="251" customFormat="1" ht="31" x14ac:dyDescent="0.35">
      <c r="A1386" s="16">
        <v>1</v>
      </c>
      <c r="B1386" s="16">
        <v>1</v>
      </c>
      <c r="C1386" s="17" t="s">
        <v>1731</v>
      </c>
      <c r="D1386" s="18">
        <v>7200</v>
      </c>
      <c r="E1386" s="11" t="e">
        <f>[3]!Table3235[[#This Row],[Mức giá theo Quyết định 46/2019/ QĐ-UBND]]*1.1</f>
        <v>#REF!</v>
      </c>
      <c r="F1386" s="11" t="e">
        <f>[3]!Table3235[[#This Row],[Mức giá theo Quyết định 46/2019/ QĐ-UBND]]*1.3</f>
        <v>#REF!</v>
      </c>
      <c r="G1386" s="19">
        <v>28800</v>
      </c>
      <c r="H1386" s="20" t="e">
        <f>ROUND([3]!Table3235[[#This Row],[Mức giá theo Quyết định 46/2019/ QĐ-UBND]]*1.3,-2)</f>
        <v>#REF!</v>
      </c>
      <c r="I1386" s="20" t="e">
        <f>ROUND([3]!Table3235[[#This Row],[Giá đất ở điều chỉnh, bổ sung]]*0.7,0)</f>
        <v>#REF!</v>
      </c>
      <c r="J1386" s="12" t="e">
        <f>[3]!Table3235[[#This Row],[Giá đất ở điều chỉnh, bổ sung]]/[3]!Table3235[[#This Row],[Mức giá theo Quyết định 46/2019/ QĐ-UBND]]</f>
        <v>#REF!</v>
      </c>
      <c r="K1386" s="21"/>
      <c r="L1386" s="23" t="e">
        <f>[3]!Table3235[[#This Row],[Giá đất ở điều chỉnh, bổ sung]]/[3]!Table3235[[#This Row],[Mức giá theo Quyết định 46/2019/ QĐ-UBND]]</f>
        <v>#REF!</v>
      </c>
      <c r="M1386" s="24"/>
      <c r="N1386" s="314"/>
      <c r="R1386" s="315"/>
    </row>
    <row r="1387" spans="1:18" s="251" customFormat="1" ht="31" x14ac:dyDescent="0.35">
      <c r="A1387" s="16">
        <v>2</v>
      </c>
      <c r="B1387" s="16">
        <v>2</v>
      </c>
      <c r="C1387" s="17" t="s">
        <v>1732</v>
      </c>
      <c r="D1387" s="18">
        <v>4800</v>
      </c>
      <c r="E1387" s="11" t="e">
        <f>[3]!Table3235[[#This Row],[Mức giá theo Quyết định 46/2019/ QĐ-UBND]]*1.1</f>
        <v>#REF!</v>
      </c>
      <c r="F1387" s="11" t="e">
        <f>[3]!Table3235[[#This Row],[Mức giá theo Quyết định 46/2019/ QĐ-UBND]]*1.3</f>
        <v>#REF!</v>
      </c>
      <c r="G1387" s="19">
        <v>19200</v>
      </c>
      <c r="H1387" s="20" t="e">
        <f>ROUND([3]!Table3235[[#This Row],[Mức giá theo Quyết định 46/2019/ QĐ-UBND]]*1.3,-2)</f>
        <v>#REF!</v>
      </c>
      <c r="I1387" s="20" t="e">
        <f>ROUND([3]!Table3235[[#This Row],[Giá đất ở điều chỉnh, bổ sung]]*0.7,0)</f>
        <v>#REF!</v>
      </c>
      <c r="J1387" s="12" t="e">
        <f>[3]!Table3235[[#This Row],[Giá đất ở điều chỉnh, bổ sung]]/[3]!Table3235[[#This Row],[Mức giá theo Quyết định 46/2019/ QĐ-UBND]]</f>
        <v>#REF!</v>
      </c>
      <c r="K1387" s="21"/>
      <c r="L1387" s="23" t="e">
        <f>[3]!Table3235[[#This Row],[Giá đất ở điều chỉnh, bổ sung]]/[3]!Table3235[[#This Row],[Mức giá theo Quyết định 46/2019/ QĐ-UBND]]</f>
        <v>#REF!</v>
      </c>
      <c r="M1387" s="24"/>
      <c r="N1387" s="314"/>
      <c r="R1387" s="315"/>
    </row>
    <row r="1388" spans="1:18" s="251" customFormat="1" ht="56" x14ac:dyDescent="0.35">
      <c r="A1388" s="16">
        <v>3</v>
      </c>
      <c r="B1388" s="16">
        <v>3</v>
      </c>
      <c r="C1388" s="17" t="s">
        <v>1733</v>
      </c>
      <c r="D1388" s="18">
        <v>3600</v>
      </c>
      <c r="E1388" s="11" t="e">
        <f>[3]!Table3235[[#This Row],[Mức giá theo Quyết định 46/2019/ QĐ-UBND]]*1.1</f>
        <v>#REF!</v>
      </c>
      <c r="F1388" s="11" t="e">
        <f>[3]!Table3235[[#This Row],[Mức giá theo Quyết định 46/2019/ QĐ-UBND]]*1.3</f>
        <v>#REF!</v>
      </c>
      <c r="G1388" s="19">
        <v>14400</v>
      </c>
      <c r="H1388" s="20" t="e">
        <f>ROUND([3]!Table3235[[#This Row],[Mức giá theo Quyết định 46/2019/ QĐ-UBND]]*1.3,-2)</f>
        <v>#REF!</v>
      </c>
      <c r="I1388" s="20" t="e">
        <f>ROUND([3]!Table3235[[#This Row],[Giá đất ở điều chỉnh, bổ sung]]*0.7,0)</f>
        <v>#REF!</v>
      </c>
      <c r="J1388" s="12" t="e">
        <f>[3]!Table3235[[#This Row],[Giá đất ở điều chỉnh, bổ sung]]/[3]!Table3235[[#This Row],[Mức giá theo Quyết định 46/2019/ QĐ-UBND]]</f>
        <v>#REF!</v>
      </c>
      <c r="K1388" s="21"/>
      <c r="L1388" s="23" t="e">
        <f>[3]!Table3235[[#This Row],[Giá đất ở điều chỉnh, bổ sung]]/[3]!Table3235[[#This Row],[Mức giá theo Quyết định 46/2019/ QĐ-UBND]]</f>
        <v>#REF!</v>
      </c>
      <c r="M1388" s="24" t="s">
        <v>1734</v>
      </c>
      <c r="N1388" s="314" t="s">
        <v>1734</v>
      </c>
      <c r="R1388" s="315"/>
    </row>
    <row r="1389" spans="1:18" s="251" customFormat="1" x14ac:dyDescent="0.35">
      <c r="A1389" s="16"/>
      <c r="B1389" s="16"/>
      <c r="C1389" s="9" t="s">
        <v>16</v>
      </c>
      <c r="D1389" s="10"/>
      <c r="E1389" s="11" t="e">
        <f>[3]!Table3235[[#This Row],[Mức giá theo Quyết định 46/2019/ QĐ-UBND]]*1.1</f>
        <v>#REF!</v>
      </c>
      <c r="F1389" s="11"/>
      <c r="G1389" s="19"/>
      <c r="H1389" s="20"/>
      <c r="I1389" s="20"/>
      <c r="J1389" s="12"/>
      <c r="K1389" s="21"/>
      <c r="L1389" s="23"/>
      <c r="M1389" s="24"/>
      <c r="N1389" s="314"/>
      <c r="R1389" s="315"/>
    </row>
    <row r="1390" spans="1:18" s="251" customFormat="1" ht="31" x14ac:dyDescent="0.35">
      <c r="A1390" s="16">
        <v>1</v>
      </c>
      <c r="B1390" s="16">
        <v>1</v>
      </c>
      <c r="C1390" s="90" t="s">
        <v>1735</v>
      </c>
      <c r="D1390" s="91"/>
      <c r="E1390" s="11" t="e">
        <f>[3]!Table3235[[#This Row],[Mức giá theo Quyết định 46/2019/ QĐ-UBND]]*1.1</f>
        <v>#REF!</v>
      </c>
      <c r="F1390" s="11"/>
      <c r="G1390" s="19"/>
      <c r="H1390" s="20"/>
      <c r="I1390" s="20"/>
      <c r="J1390" s="12"/>
      <c r="K1390" s="21"/>
      <c r="L1390" s="23"/>
      <c r="M1390" s="24"/>
      <c r="N1390" s="314"/>
      <c r="R1390" s="315"/>
    </row>
    <row r="1391" spans="1:18" s="251" customFormat="1" x14ac:dyDescent="0.35">
      <c r="A1391" s="16" t="s">
        <v>67</v>
      </c>
      <c r="B1391" s="16" t="s">
        <v>67</v>
      </c>
      <c r="C1391" s="17" t="s">
        <v>1736</v>
      </c>
      <c r="D1391" s="18">
        <v>2700</v>
      </c>
      <c r="E1391" s="11" t="e">
        <f>[3]!Table3235[[#This Row],[Mức giá theo Quyết định 46/2019/ QĐ-UBND]]*1.1</f>
        <v>#REF!</v>
      </c>
      <c r="F1391" s="11" t="e">
        <f>[3]!Table3235[[#This Row],[Mức giá theo Quyết định 46/2019/ QĐ-UBND]]*1.3</f>
        <v>#REF!</v>
      </c>
      <c r="G1391" s="19">
        <v>8100</v>
      </c>
      <c r="H1391" s="20" t="e">
        <f>ROUND([3]!Table3235[[#This Row],[Mức giá theo Quyết định 46/2019/ QĐ-UBND]]*1.3,-2)</f>
        <v>#REF!</v>
      </c>
      <c r="I1391" s="20" t="e">
        <f>ROUND([3]!Table3235[[#This Row],[Giá đất ở điều chỉnh, bổ sung]]*0.7,0)</f>
        <v>#REF!</v>
      </c>
      <c r="J1391" s="12" t="e">
        <f>[3]!Table3235[[#This Row],[Giá đất ở điều chỉnh, bổ sung]]/[3]!Table3235[[#This Row],[Mức giá theo Quyết định 46/2019/ QĐ-UBND]]</f>
        <v>#REF!</v>
      </c>
      <c r="K1391" s="21"/>
      <c r="L1391" s="23" t="e">
        <f>[3]!Table3235[[#This Row],[Giá đất ở điều chỉnh, bổ sung]]/[3]!Table3235[[#This Row],[Mức giá theo Quyết định 46/2019/ QĐ-UBND]]</f>
        <v>#REF!</v>
      </c>
      <c r="M1391" s="24"/>
      <c r="N1391" s="314"/>
      <c r="R1391" s="315"/>
    </row>
    <row r="1392" spans="1:18" s="251" customFormat="1" x14ac:dyDescent="0.35">
      <c r="A1392" s="16" t="s">
        <v>69</v>
      </c>
      <c r="B1392" s="16" t="s">
        <v>69</v>
      </c>
      <c r="C1392" s="17" t="s">
        <v>36</v>
      </c>
      <c r="D1392" s="18">
        <v>1800</v>
      </c>
      <c r="E1392" s="11" t="e">
        <f>[3]!Table3235[[#This Row],[Mức giá theo Quyết định 46/2019/ QĐ-UBND]]*1.1</f>
        <v>#REF!</v>
      </c>
      <c r="F1392" s="11" t="e">
        <f>[3]!Table3235[[#This Row],[Mức giá theo Quyết định 46/2019/ QĐ-UBND]]*1.3</f>
        <v>#REF!</v>
      </c>
      <c r="G1392" s="19">
        <v>5400</v>
      </c>
      <c r="H1392" s="20" t="e">
        <f>ROUND([3]!Table3235[[#This Row],[Mức giá theo Quyết định 46/2019/ QĐ-UBND]]*1.3,-2)</f>
        <v>#REF!</v>
      </c>
      <c r="I1392" s="20" t="e">
        <f>ROUND([3]!Table3235[[#This Row],[Giá đất ở điều chỉnh, bổ sung]]*0.7,0)</f>
        <v>#REF!</v>
      </c>
      <c r="J1392" s="12" t="e">
        <f>[3]!Table3235[[#This Row],[Giá đất ở điều chỉnh, bổ sung]]/[3]!Table3235[[#This Row],[Mức giá theo Quyết định 46/2019/ QĐ-UBND]]</f>
        <v>#REF!</v>
      </c>
      <c r="K1392" s="21"/>
      <c r="L1392" s="23" t="e">
        <f>[3]!Table3235[[#This Row],[Giá đất ở điều chỉnh, bổ sung]]/[3]!Table3235[[#This Row],[Mức giá theo Quyết định 46/2019/ QĐ-UBND]]</f>
        <v>#REF!</v>
      </c>
      <c r="M1392" s="24"/>
      <c r="N1392" s="314"/>
      <c r="R1392" s="315"/>
    </row>
    <row r="1393" spans="1:18" s="251" customFormat="1" ht="31" x14ac:dyDescent="0.35">
      <c r="A1393" s="16">
        <v>2</v>
      </c>
      <c r="B1393" s="16">
        <v>2</v>
      </c>
      <c r="C1393" s="17" t="s">
        <v>1737</v>
      </c>
      <c r="D1393" s="18">
        <v>2400</v>
      </c>
      <c r="E1393" s="11" t="e">
        <f>[3]!Table3235[[#This Row],[Mức giá theo Quyết định 46/2019/ QĐ-UBND]]*1.1</f>
        <v>#REF!</v>
      </c>
      <c r="F1393" s="11" t="e">
        <f>[3]!Table3235[[#This Row],[Mức giá theo Quyết định 46/2019/ QĐ-UBND]]*1.3</f>
        <v>#REF!</v>
      </c>
      <c r="G1393" s="19">
        <v>7200</v>
      </c>
      <c r="H1393" s="20" t="e">
        <f>ROUND([3]!Table3235[[#This Row],[Mức giá theo Quyết định 46/2019/ QĐ-UBND]]*1.3,-2)</f>
        <v>#REF!</v>
      </c>
      <c r="I1393" s="20" t="e">
        <f>ROUND([3]!Table3235[[#This Row],[Giá đất ở điều chỉnh, bổ sung]]*0.7,0)</f>
        <v>#REF!</v>
      </c>
      <c r="J1393" s="12" t="e">
        <f>[3]!Table3235[[#This Row],[Giá đất ở điều chỉnh, bổ sung]]/[3]!Table3235[[#This Row],[Mức giá theo Quyết định 46/2019/ QĐ-UBND]]</f>
        <v>#REF!</v>
      </c>
      <c r="K1393" s="21"/>
      <c r="L1393" s="23" t="e">
        <f>[3]!Table3235[[#This Row],[Giá đất ở điều chỉnh, bổ sung]]/[3]!Table3235[[#This Row],[Mức giá theo Quyết định 46/2019/ QĐ-UBND]]</f>
        <v>#REF!</v>
      </c>
      <c r="M1393" s="24"/>
      <c r="N1393" s="314"/>
      <c r="R1393" s="315"/>
    </row>
    <row r="1394" spans="1:18" s="251" customFormat="1" x14ac:dyDescent="0.35">
      <c r="A1394" s="16">
        <v>3</v>
      </c>
      <c r="B1394" s="16">
        <v>3</v>
      </c>
      <c r="C1394" s="17" t="s">
        <v>1738</v>
      </c>
      <c r="D1394" s="18"/>
      <c r="E1394" s="11" t="e">
        <f>[3]!Table3235[[#This Row],[Mức giá theo Quyết định 46/2019/ QĐ-UBND]]*1.1</f>
        <v>#REF!</v>
      </c>
      <c r="F1394" s="11"/>
      <c r="G1394" s="19"/>
      <c r="H1394" s="20"/>
      <c r="I1394" s="20"/>
      <c r="J1394" s="12"/>
      <c r="K1394" s="21"/>
      <c r="L1394" s="23"/>
      <c r="M1394" s="24"/>
      <c r="N1394" s="314"/>
      <c r="R1394" s="315"/>
    </row>
    <row r="1395" spans="1:18" s="251" customFormat="1" x14ac:dyDescent="0.35">
      <c r="A1395" s="16" t="s">
        <v>83</v>
      </c>
      <c r="B1395" s="16" t="s">
        <v>83</v>
      </c>
      <c r="C1395" s="17" t="s">
        <v>1739</v>
      </c>
      <c r="D1395" s="18">
        <v>3000</v>
      </c>
      <c r="E1395" s="11" t="e">
        <f>[3]!Table3235[[#This Row],[Mức giá theo Quyết định 46/2019/ QĐ-UBND]]*1.1</f>
        <v>#REF!</v>
      </c>
      <c r="F1395" s="11" t="e">
        <f>[3]!Table3235[[#This Row],[Mức giá theo Quyết định 46/2019/ QĐ-UBND]]*1.3</f>
        <v>#REF!</v>
      </c>
      <c r="G1395" s="19">
        <v>9000</v>
      </c>
      <c r="H1395" s="20" t="e">
        <f>ROUND([3]!Table3235[[#This Row],[Mức giá theo Quyết định 46/2019/ QĐ-UBND]]*1.3,-2)</f>
        <v>#REF!</v>
      </c>
      <c r="I1395" s="20" t="e">
        <f>ROUND([3]!Table3235[[#This Row],[Giá đất ở điều chỉnh, bổ sung]]*0.7,0)</f>
        <v>#REF!</v>
      </c>
      <c r="J1395" s="12" t="e">
        <f>[3]!Table3235[[#This Row],[Giá đất ở điều chỉnh, bổ sung]]/[3]!Table3235[[#This Row],[Mức giá theo Quyết định 46/2019/ QĐ-UBND]]</f>
        <v>#REF!</v>
      </c>
      <c r="K1395" s="21"/>
      <c r="L1395" s="23" t="e">
        <f>[3]!Table3235[[#This Row],[Giá đất ở điều chỉnh, bổ sung]]/[3]!Table3235[[#This Row],[Mức giá theo Quyết định 46/2019/ QĐ-UBND]]</f>
        <v>#REF!</v>
      </c>
      <c r="M1395" s="24"/>
      <c r="N1395" s="314"/>
      <c r="R1395" s="315"/>
    </row>
    <row r="1396" spans="1:18" s="251" customFormat="1" x14ac:dyDescent="0.35">
      <c r="A1396" s="16" t="s">
        <v>84</v>
      </c>
      <c r="B1396" s="16" t="s">
        <v>84</v>
      </c>
      <c r="C1396" s="17" t="s">
        <v>1740</v>
      </c>
      <c r="D1396" s="18">
        <v>2400</v>
      </c>
      <c r="E1396" s="11" t="e">
        <f>[3]!Table3235[[#This Row],[Mức giá theo Quyết định 46/2019/ QĐ-UBND]]*1.1</f>
        <v>#REF!</v>
      </c>
      <c r="F1396" s="11" t="e">
        <f>[3]!Table3235[[#This Row],[Mức giá theo Quyết định 46/2019/ QĐ-UBND]]*1.3</f>
        <v>#REF!</v>
      </c>
      <c r="G1396" s="19">
        <v>7200</v>
      </c>
      <c r="H1396" s="20" t="e">
        <f>ROUND([3]!Table3235[[#This Row],[Mức giá theo Quyết định 46/2019/ QĐ-UBND]]*1.3,-2)</f>
        <v>#REF!</v>
      </c>
      <c r="I1396" s="20" t="e">
        <f>ROUND([3]!Table3235[[#This Row],[Giá đất ở điều chỉnh, bổ sung]]*0.7,0)</f>
        <v>#REF!</v>
      </c>
      <c r="J1396" s="12" t="e">
        <f>[3]!Table3235[[#This Row],[Giá đất ở điều chỉnh, bổ sung]]/[3]!Table3235[[#This Row],[Mức giá theo Quyết định 46/2019/ QĐ-UBND]]</f>
        <v>#REF!</v>
      </c>
      <c r="K1396" s="21"/>
      <c r="L1396" s="23" t="e">
        <f>[3]!Table3235[[#This Row],[Giá đất ở điều chỉnh, bổ sung]]/[3]!Table3235[[#This Row],[Mức giá theo Quyết định 46/2019/ QĐ-UBND]]</f>
        <v>#REF!</v>
      </c>
      <c r="M1396" s="24"/>
      <c r="N1396" s="314"/>
      <c r="R1396" s="315"/>
    </row>
    <row r="1397" spans="1:18" s="251" customFormat="1" ht="31" x14ac:dyDescent="0.35">
      <c r="A1397" s="16" t="s">
        <v>1426</v>
      </c>
      <c r="B1397" s="16" t="s">
        <v>1426</v>
      </c>
      <c r="C1397" s="17" t="s">
        <v>1741</v>
      </c>
      <c r="D1397" s="18">
        <v>1500</v>
      </c>
      <c r="E1397" s="11" t="e">
        <f>[3]!Table3235[[#This Row],[Mức giá theo Quyết định 46/2019/ QĐ-UBND]]*1.1</f>
        <v>#REF!</v>
      </c>
      <c r="F1397" s="11" t="e">
        <f>[3]!Table3235[[#This Row],[Mức giá theo Quyết định 46/2019/ QĐ-UBND]]*1.3</f>
        <v>#REF!</v>
      </c>
      <c r="G1397" s="19">
        <v>4500</v>
      </c>
      <c r="H1397" s="20" t="e">
        <f>ROUND([3]!Table3235[[#This Row],[Mức giá theo Quyết định 46/2019/ QĐ-UBND]]*1.3,-2)</f>
        <v>#REF!</v>
      </c>
      <c r="I1397" s="20" t="e">
        <f>ROUND([3]!Table3235[[#This Row],[Giá đất ở điều chỉnh, bổ sung]]*0.7,0)</f>
        <v>#REF!</v>
      </c>
      <c r="J1397" s="12" t="e">
        <f>[3]!Table3235[[#This Row],[Giá đất ở điều chỉnh, bổ sung]]/[3]!Table3235[[#This Row],[Mức giá theo Quyết định 46/2019/ QĐ-UBND]]</f>
        <v>#REF!</v>
      </c>
      <c r="K1397" s="21"/>
      <c r="L1397" s="23" t="e">
        <f>[3]!Table3235[[#This Row],[Giá đất ở điều chỉnh, bổ sung]]/[3]!Table3235[[#This Row],[Mức giá theo Quyết định 46/2019/ QĐ-UBND]]</f>
        <v>#REF!</v>
      </c>
      <c r="M1397" s="24"/>
      <c r="N1397" s="314"/>
      <c r="R1397" s="315"/>
    </row>
    <row r="1398" spans="1:18" s="251" customFormat="1" ht="42" x14ac:dyDescent="0.35">
      <c r="A1398" s="16">
        <v>4</v>
      </c>
      <c r="B1398" s="16">
        <v>4</v>
      </c>
      <c r="C1398" s="17" t="s">
        <v>1742</v>
      </c>
      <c r="D1398" s="18"/>
      <c r="E1398" s="11" t="e">
        <f>[3]!Table3235[[#This Row],[Mức giá theo Quyết định 46/2019/ QĐ-UBND]]*1.1</f>
        <v>#REF!</v>
      </c>
      <c r="F1398" s="11"/>
      <c r="G1398" s="19"/>
      <c r="H1398" s="20"/>
      <c r="I1398" s="20"/>
      <c r="J1398" s="12"/>
      <c r="K1398" s="21"/>
      <c r="L1398" s="23"/>
      <c r="M1398" s="24" t="s">
        <v>1743</v>
      </c>
      <c r="N1398" s="314" t="s">
        <v>1744</v>
      </c>
      <c r="R1398" s="315"/>
    </row>
    <row r="1399" spans="1:18" s="251" customFormat="1" x14ac:dyDescent="0.35">
      <c r="A1399" s="16" t="s">
        <v>31</v>
      </c>
      <c r="B1399" s="16" t="s">
        <v>31</v>
      </c>
      <c r="C1399" s="17" t="s">
        <v>1739</v>
      </c>
      <c r="D1399" s="18">
        <v>2400</v>
      </c>
      <c r="E1399" s="11" t="e">
        <f>[3]!Table3235[[#This Row],[Mức giá theo Quyết định 46/2019/ QĐ-UBND]]*1.1</f>
        <v>#REF!</v>
      </c>
      <c r="F1399" s="11" t="e">
        <f>[3]!Table3235[[#This Row],[Mức giá theo Quyết định 46/2019/ QĐ-UBND]]*1.3</f>
        <v>#REF!</v>
      </c>
      <c r="G1399" s="19">
        <v>7200</v>
      </c>
      <c r="H1399" s="20" t="e">
        <f>ROUND([3]!Table3235[[#This Row],[Mức giá theo Quyết định 46/2019/ QĐ-UBND]]*1.3,-2)</f>
        <v>#REF!</v>
      </c>
      <c r="I1399" s="20" t="e">
        <f>ROUND([3]!Table3235[[#This Row],[Giá đất ở điều chỉnh, bổ sung]]*0.7,0)</f>
        <v>#REF!</v>
      </c>
      <c r="J1399" s="12" t="e">
        <f>[3]!Table3235[[#This Row],[Giá đất ở điều chỉnh, bổ sung]]/[3]!Table3235[[#This Row],[Mức giá theo Quyết định 46/2019/ QĐ-UBND]]</f>
        <v>#REF!</v>
      </c>
      <c r="K1399" s="21"/>
      <c r="L1399" s="23" t="e">
        <f>[3]!Table3235[[#This Row],[Giá đất ở điều chỉnh, bổ sung]]/[3]!Table3235[[#This Row],[Mức giá theo Quyết định 46/2019/ QĐ-UBND]]</f>
        <v>#REF!</v>
      </c>
      <c r="M1399" s="24"/>
      <c r="N1399" s="314"/>
      <c r="R1399" s="315"/>
    </row>
    <row r="1400" spans="1:18" s="251" customFormat="1" x14ac:dyDescent="0.35">
      <c r="A1400" s="16" t="s">
        <v>34</v>
      </c>
      <c r="B1400" s="16" t="s">
        <v>34</v>
      </c>
      <c r="C1400" s="17" t="s">
        <v>1745</v>
      </c>
      <c r="D1400" s="18">
        <v>1800</v>
      </c>
      <c r="E1400" s="11" t="e">
        <f>[3]!Table3235[[#This Row],[Mức giá theo Quyết định 46/2019/ QĐ-UBND]]*1.1</f>
        <v>#REF!</v>
      </c>
      <c r="F1400" s="11" t="e">
        <f>[3]!Table3235[[#This Row],[Mức giá theo Quyết định 46/2019/ QĐ-UBND]]*1.3</f>
        <v>#REF!</v>
      </c>
      <c r="G1400" s="19">
        <v>5400</v>
      </c>
      <c r="H1400" s="20" t="e">
        <f>ROUND([3]!Table3235[[#This Row],[Mức giá theo Quyết định 46/2019/ QĐ-UBND]]*1.3,-2)</f>
        <v>#REF!</v>
      </c>
      <c r="I1400" s="20" t="e">
        <f>ROUND([3]!Table3235[[#This Row],[Giá đất ở điều chỉnh, bổ sung]]*0.7,0)</f>
        <v>#REF!</v>
      </c>
      <c r="J1400" s="12" t="e">
        <f>[3]!Table3235[[#This Row],[Giá đất ở điều chỉnh, bổ sung]]/[3]!Table3235[[#This Row],[Mức giá theo Quyết định 46/2019/ QĐ-UBND]]</f>
        <v>#REF!</v>
      </c>
      <c r="K1400" s="21"/>
      <c r="L1400" s="23" t="e">
        <f>[3]!Table3235[[#This Row],[Giá đất ở điều chỉnh, bổ sung]]/[3]!Table3235[[#This Row],[Mức giá theo Quyết định 46/2019/ QĐ-UBND]]</f>
        <v>#REF!</v>
      </c>
      <c r="M1400" s="24"/>
      <c r="N1400" s="314"/>
      <c r="R1400" s="315"/>
    </row>
    <row r="1401" spans="1:18" s="315" customFormat="1" ht="46.5" x14ac:dyDescent="0.35">
      <c r="A1401" s="16">
        <v>5</v>
      </c>
      <c r="B1401" s="16">
        <v>5</v>
      </c>
      <c r="C1401" s="17" t="s">
        <v>1746</v>
      </c>
      <c r="D1401" s="18">
        <v>1800</v>
      </c>
      <c r="E1401" s="11" t="e">
        <f>[3]!Table3235[[#This Row],[Mức giá theo Quyết định 46/2019/ QĐ-UBND]]*1.1</f>
        <v>#REF!</v>
      </c>
      <c r="F1401" s="11" t="e">
        <f>[3]!Table3235[[#This Row],[Mức giá theo Quyết định 46/2019/ QĐ-UBND]]*1.3</f>
        <v>#REF!</v>
      </c>
      <c r="G1401" s="19">
        <v>5400</v>
      </c>
      <c r="H1401" s="20" t="e">
        <f>ROUND([3]!Table3235[[#This Row],[Mức giá theo Quyết định 46/2019/ QĐ-UBND]]*1.3,-2)</f>
        <v>#REF!</v>
      </c>
      <c r="I1401" s="20" t="e">
        <f>ROUND([3]!Table3235[[#This Row],[Giá đất ở điều chỉnh, bổ sung]]*0.7,0)</f>
        <v>#REF!</v>
      </c>
      <c r="J1401" s="12" t="e">
        <f>[3]!Table3235[[#This Row],[Giá đất ở điều chỉnh, bổ sung]]/[3]!Table3235[[#This Row],[Mức giá theo Quyết định 46/2019/ QĐ-UBND]]</f>
        <v>#REF!</v>
      </c>
      <c r="K1401" s="21"/>
      <c r="L1401" s="23" t="e">
        <f>[3]!Table3235[[#This Row],[Giá đất ở điều chỉnh, bổ sung]]/[3]!Table3235[[#This Row],[Mức giá theo Quyết định 46/2019/ QĐ-UBND]]</f>
        <v>#REF!</v>
      </c>
      <c r="M1401" s="24"/>
      <c r="N1401" s="314"/>
    </row>
    <row r="1402" spans="1:18" s="251" customFormat="1" ht="30" x14ac:dyDescent="0.35">
      <c r="A1402" s="8" t="s">
        <v>1747</v>
      </c>
      <c r="B1402" s="8" t="s">
        <v>1747</v>
      </c>
      <c r="C1402" s="9" t="s">
        <v>1748</v>
      </c>
      <c r="D1402" s="10"/>
      <c r="E1402" s="11" t="e">
        <f>[3]!Table3235[[#This Row],[Mức giá theo Quyết định 46/2019/ QĐ-UBND]]*1.1</f>
        <v>#REF!</v>
      </c>
      <c r="F1402" s="11"/>
      <c r="G1402" s="19"/>
      <c r="H1402" s="20"/>
      <c r="I1402" s="20"/>
      <c r="J1402" s="12"/>
      <c r="K1402" s="21"/>
      <c r="L1402" s="23"/>
      <c r="M1402" s="26"/>
      <c r="N1402" s="316"/>
      <c r="R1402" s="315"/>
    </row>
    <row r="1403" spans="1:18" s="251" customFormat="1" ht="31" x14ac:dyDescent="0.35">
      <c r="A1403" s="16">
        <v>1</v>
      </c>
      <c r="B1403" s="16">
        <v>1</v>
      </c>
      <c r="C1403" s="17" t="s">
        <v>1749</v>
      </c>
      <c r="D1403" s="18">
        <v>3600</v>
      </c>
      <c r="E1403" s="11" t="e">
        <f>[3]!Table3235[[#This Row],[Mức giá theo Quyết định 46/2019/ QĐ-UBND]]*1.1</f>
        <v>#REF!</v>
      </c>
      <c r="F1403" s="11" t="e">
        <f>[3]!Table3235[[#This Row],[Mức giá theo Quyết định 46/2019/ QĐ-UBND]]*1.3</f>
        <v>#REF!</v>
      </c>
      <c r="G1403" s="19">
        <v>10800</v>
      </c>
      <c r="H1403" s="20" t="e">
        <f>ROUND([3]!Table3235[[#This Row],[Mức giá theo Quyết định 46/2019/ QĐ-UBND]]*1.3,-2)</f>
        <v>#REF!</v>
      </c>
      <c r="I1403" s="20" t="e">
        <f>ROUND([3]!Table3235[[#This Row],[Giá đất ở điều chỉnh, bổ sung]]*0.7,0)</f>
        <v>#REF!</v>
      </c>
      <c r="J1403" s="12" t="e">
        <f>[3]!Table3235[[#This Row],[Giá đất ở điều chỉnh, bổ sung]]/[3]!Table3235[[#This Row],[Mức giá theo Quyết định 46/2019/ QĐ-UBND]]</f>
        <v>#REF!</v>
      </c>
      <c r="K1403" s="21"/>
      <c r="L1403" s="23" t="e">
        <f>[3]!Table3235[[#This Row],[Giá đất ở điều chỉnh, bổ sung]]/[3]!Table3235[[#This Row],[Mức giá theo Quyết định 46/2019/ QĐ-UBND]]</f>
        <v>#REF!</v>
      </c>
      <c r="M1403" s="24" t="s">
        <v>5471</v>
      </c>
      <c r="N1403" s="314" t="s">
        <v>5471</v>
      </c>
      <c r="R1403" s="315"/>
    </row>
    <row r="1404" spans="1:18" s="251" customFormat="1" ht="31" x14ac:dyDescent="0.35">
      <c r="A1404" s="16">
        <v>2</v>
      </c>
      <c r="B1404" s="16">
        <v>2</v>
      </c>
      <c r="C1404" s="17" t="s">
        <v>1750</v>
      </c>
      <c r="D1404" s="18">
        <v>2400</v>
      </c>
      <c r="E1404" s="11" t="e">
        <f>[3]!Table3235[[#This Row],[Mức giá theo Quyết định 46/2019/ QĐ-UBND]]*1.1</f>
        <v>#REF!</v>
      </c>
      <c r="F1404" s="11" t="e">
        <f>[3]!Table3235[[#This Row],[Mức giá theo Quyết định 46/2019/ QĐ-UBND]]*1.3</f>
        <v>#REF!</v>
      </c>
      <c r="G1404" s="19">
        <v>7200</v>
      </c>
      <c r="H1404" s="20" t="e">
        <f>ROUND([3]!Table3235[[#This Row],[Mức giá theo Quyết định 46/2019/ QĐ-UBND]]*1.3,-2)</f>
        <v>#REF!</v>
      </c>
      <c r="I1404" s="20" t="e">
        <f>ROUND([3]!Table3235[[#This Row],[Giá đất ở điều chỉnh, bổ sung]]*0.7,0)</f>
        <v>#REF!</v>
      </c>
      <c r="J1404" s="12" t="e">
        <f>[3]!Table3235[[#This Row],[Giá đất ở điều chỉnh, bổ sung]]/[3]!Table3235[[#This Row],[Mức giá theo Quyết định 46/2019/ QĐ-UBND]]</f>
        <v>#REF!</v>
      </c>
      <c r="K1404" s="21"/>
      <c r="L1404" s="23" t="e">
        <f>[3]!Table3235[[#This Row],[Giá đất ở điều chỉnh, bổ sung]]/[3]!Table3235[[#This Row],[Mức giá theo Quyết định 46/2019/ QĐ-UBND]]</f>
        <v>#REF!</v>
      </c>
      <c r="M1404" s="24"/>
      <c r="N1404" s="314"/>
      <c r="R1404" s="315"/>
    </row>
    <row r="1405" spans="1:18" s="251" customFormat="1" ht="31" x14ac:dyDescent="0.35">
      <c r="A1405" s="16">
        <v>3</v>
      </c>
      <c r="B1405" s="16">
        <v>3</v>
      </c>
      <c r="C1405" s="17" t="s">
        <v>1751</v>
      </c>
      <c r="D1405" s="18">
        <v>3000</v>
      </c>
      <c r="E1405" s="11" t="e">
        <f>[3]!Table3235[[#This Row],[Mức giá theo Quyết định 46/2019/ QĐ-UBND]]*1.1</f>
        <v>#REF!</v>
      </c>
      <c r="F1405" s="11" t="e">
        <f>[3]!Table3235[[#This Row],[Mức giá theo Quyết định 46/2019/ QĐ-UBND]]*1.3</f>
        <v>#REF!</v>
      </c>
      <c r="G1405" s="19">
        <v>9000</v>
      </c>
      <c r="H1405" s="20" t="e">
        <f>ROUND([3]!Table3235[[#This Row],[Mức giá theo Quyết định 46/2019/ QĐ-UBND]]*1.3,-2)</f>
        <v>#REF!</v>
      </c>
      <c r="I1405" s="20" t="e">
        <f>ROUND([3]!Table3235[[#This Row],[Giá đất ở điều chỉnh, bổ sung]]*0.7,0)</f>
        <v>#REF!</v>
      </c>
      <c r="J1405" s="12" t="e">
        <f>[3]!Table3235[[#This Row],[Giá đất ở điều chỉnh, bổ sung]]/[3]!Table3235[[#This Row],[Mức giá theo Quyết định 46/2019/ QĐ-UBND]]</f>
        <v>#REF!</v>
      </c>
      <c r="K1405" s="21"/>
      <c r="L1405" s="23" t="e">
        <f>[3]!Table3235[[#This Row],[Giá đất ở điều chỉnh, bổ sung]]/[3]!Table3235[[#This Row],[Mức giá theo Quyết định 46/2019/ QĐ-UBND]]</f>
        <v>#REF!</v>
      </c>
      <c r="M1405" s="24"/>
      <c r="N1405" s="314"/>
      <c r="R1405" s="315"/>
    </row>
    <row r="1406" spans="1:18" s="251" customFormat="1" x14ac:dyDescent="0.35">
      <c r="A1406" s="16">
        <v>4</v>
      </c>
      <c r="B1406" s="16">
        <v>4</v>
      </c>
      <c r="C1406" s="17" t="s">
        <v>1752</v>
      </c>
      <c r="D1406" s="18">
        <v>4200</v>
      </c>
      <c r="E1406" s="11" t="e">
        <f>[3]!Table3235[[#This Row],[Mức giá theo Quyết định 46/2019/ QĐ-UBND]]*1.1</f>
        <v>#REF!</v>
      </c>
      <c r="F1406" s="11" t="e">
        <f>[3]!Table3235[[#This Row],[Mức giá theo Quyết định 46/2019/ QĐ-UBND]]*1.3</f>
        <v>#REF!</v>
      </c>
      <c r="G1406" s="19">
        <v>12600</v>
      </c>
      <c r="H1406" s="20" t="e">
        <f>ROUND([3]!Table3235[[#This Row],[Mức giá theo Quyết định 46/2019/ QĐ-UBND]]*1.3,-2)</f>
        <v>#REF!</v>
      </c>
      <c r="I1406" s="20" t="e">
        <f>ROUND([3]!Table3235[[#This Row],[Giá đất ở điều chỉnh, bổ sung]]*0.7,0)</f>
        <v>#REF!</v>
      </c>
      <c r="J1406" s="12" t="e">
        <f>[3]!Table3235[[#This Row],[Giá đất ở điều chỉnh, bổ sung]]/[3]!Table3235[[#This Row],[Mức giá theo Quyết định 46/2019/ QĐ-UBND]]</f>
        <v>#REF!</v>
      </c>
      <c r="K1406" s="21"/>
      <c r="L1406" s="23" t="e">
        <f>[3]!Table3235[[#This Row],[Giá đất ở điều chỉnh, bổ sung]]/[3]!Table3235[[#This Row],[Mức giá theo Quyết định 46/2019/ QĐ-UBND]]</f>
        <v>#REF!</v>
      </c>
      <c r="M1406" s="24"/>
      <c r="N1406" s="314"/>
      <c r="R1406" s="315"/>
    </row>
    <row r="1407" spans="1:18" s="251" customFormat="1" x14ac:dyDescent="0.35">
      <c r="A1407" s="16"/>
      <c r="B1407" s="16"/>
      <c r="C1407" s="9" t="s">
        <v>16</v>
      </c>
      <c r="D1407" s="10"/>
      <c r="E1407" s="11" t="e">
        <f>[3]!Table3235[[#This Row],[Mức giá theo Quyết định 46/2019/ QĐ-UBND]]*1.1</f>
        <v>#REF!</v>
      </c>
      <c r="F1407" s="11"/>
      <c r="G1407" s="19"/>
      <c r="H1407" s="20"/>
      <c r="I1407" s="20"/>
      <c r="J1407" s="12"/>
      <c r="K1407" s="21"/>
      <c r="L1407" s="23"/>
      <c r="M1407" s="24"/>
      <c r="N1407" s="314"/>
      <c r="R1407" s="315"/>
    </row>
    <row r="1408" spans="1:18" s="315" customFormat="1" ht="31" x14ac:dyDescent="0.35">
      <c r="A1408" s="16">
        <v>1</v>
      </c>
      <c r="B1408" s="16">
        <v>1</v>
      </c>
      <c r="C1408" s="17" t="s">
        <v>1753</v>
      </c>
      <c r="D1408" s="18">
        <v>1200</v>
      </c>
      <c r="E1408" s="11" t="e">
        <f>[3]!Table3235[[#This Row],[Mức giá theo Quyết định 46/2019/ QĐ-UBND]]*1.1</f>
        <v>#REF!</v>
      </c>
      <c r="F1408" s="11" t="e">
        <f>[3]!Table3235[[#This Row],[Mức giá theo Quyết định 46/2019/ QĐ-UBND]]*1.3</f>
        <v>#REF!</v>
      </c>
      <c r="G1408" s="19">
        <v>3600</v>
      </c>
      <c r="H1408" s="20" t="e">
        <f>ROUND([3]!Table3235[[#This Row],[Mức giá theo Quyết định 46/2019/ QĐ-UBND]]*1.3,-2)</f>
        <v>#REF!</v>
      </c>
      <c r="I1408" s="20" t="e">
        <f>ROUND([3]!Table3235[[#This Row],[Giá đất ở điều chỉnh, bổ sung]]*0.7,0)</f>
        <v>#REF!</v>
      </c>
      <c r="J1408" s="12" t="e">
        <f>[3]!Table3235[[#This Row],[Giá đất ở điều chỉnh, bổ sung]]/[3]!Table3235[[#This Row],[Mức giá theo Quyết định 46/2019/ QĐ-UBND]]</f>
        <v>#REF!</v>
      </c>
      <c r="K1408" s="21"/>
      <c r="L1408" s="23" t="e">
        <f>[3]!Table3235[[#This Row],[Giá đất ở điều chỉnh, bổ sung]]/[3]!Table3235[[#This Row],[Mức giá theo Quyết định 46/2019/ QĐ-UBND]]</f>
        <v>#REF!</v>
      </c>
      <c r="M1408" s="24"/>
      <c r="N1408" s="314"/>
    </row>
    <row r="1409" spans="1:18" s="251" customFormat="1" ht="30" x14ac:dyDescent="0.35">
      <c r="A1409" s="8" t="s">
        <v>1754</v>
      </c>
      <c r="B1409" s="8" t="s">
        <v>1754</v>
      </c>
      <c r="C1409" s="9" t="s">
        <v>1755</v>
      </c>
      <c r="D1409" s="10"/>
      <c r="E1409" s="11" t="e">
        <f>[3]!Table3235[[#This Row],[Mức giá theo Quyết định 46/2019/ QĐ-UBND]]*1.1</f>
        <v>#REF!</v>
      </c>
      <c r="F1409" s="11"/>
      <c r="G1409" s="19"/>
      <c r="H1409" s="20"/>
      <c r="I1409" s="20"/>
      <c r="J1409" s="12"/>
      <c r="K1409" s="21"/>
      <c r="L1409" s="23"/>
      <c r="M1409" s="26"/>
      <c r="N1409" s="316"/>
      <c r="R1409" s="315"/>
    </row>
    <row r="1410" spans="1:18" s="251" customFormat="1" ht="31" x14ac:dyDescent="0.35">
      <c r="A1410" s="16">
        <v>1</v>
      </c>
      <c r="B1410" s="16">
        <v>1</v>
      </c>
      <c r="C1410" s="17" t="s">
        <v>1756</v>
      </c>
      <c r="D1410" s="18">
        <v>9000</v>
      </c>
      <c r="E1410" s="11" t="e">
        <f>[3]!Table3235[[#This Row],[Mức giá theo Quyết định 46/2019/ QĐ-UBND]]*1.1</f>
        <v>#REF!</v>
      </c>
      <c r="F1410" s="11" t="e">
        <f>[3]!Table3235[[#This Row],[Mức giá theo Quyết định 46/2019/ QĐ-UBND]]*1.3</f>
        <v>#REF!</v>
      </c>
      <c r="G1410" s="19">
        <v>31500</v>
      </c>
      <c r="H1410" s="20" t="e">
        <f>ROUND([3]!Table3235[[#This Row],[Mức giá theo Quyết định 46/2019/ QĐ-UBND]]*1.3,-2)</f>
        <v>#REF!</v>
      </c>
      <c r="I1410" s="20" t="e">
        <f>ROUND([3]!Table3235[[#This Row],[Giá đất ở điều chỉnh, bổ sung]]*0.7,0)</f>
        <v>#REF!</v>
      </c>
      <c r="J1410" s="12" t="e">
        <f>[3]!Table3235[[#This Row],[Giá đất ở điều chỉnh, bổ sung]]/[3]!Table3235[[#This Row],[Mức giá theo Quyết định 46/2019/ QĐ-UBND]]</f>
        <v>#REF!</v>
      </c>
      <c r="K1410" s="21"/>
      <c r="L1410" s="23" t="e">
        <f>[3]!Table3235[[#This Row],[Giá đất ở điều chỉnh, bổ sung]]/[3]!Table3235[[#This Row],[Mức giá theo Quyết định 46/2019/ QĐ-UBND]]</f>
        <v>#REF!</v>
      </c>
      <c r="M1410" s="24"/>
      <c r="N1410" s="314"/>
      <c r="R1410" s="315"/>
    </row>
    <row r="1411" spans="1:18" s="251" customFormat="1" ht="31" x14ac:dyDescent="0.35">
      <c r="A1411" s="16">
        <v>2</v>
      </c>
      <c r="B1411" s="16">
        <v>2</v>
      </c>
      <c r="C1411" s="17" t="s">
        <v>1757</v>
      </c>
      <c r="D1411" s="18">
        <v>6000</v>
      </c>
      <c r="E1411" s="11" t="e">
        <f>[3]!Table3235[[#This Row],[Mức giá theo Quyết định 46/2019/ QĐ-UBND]]*1.1</f>
        <v>#REF!</v>
      </c>
      <c r="F1411" s="11" t="e">
        <f>[3]!Table3235[[#This Row],[Mức giá theo Quyết định 46/2019/ QĐ-UBND]]*1.3</f>
        <v>#REF!</v>
      </c>
      <c r="G1411" s="19">
        <v>21000</v>
      </c>
      <c r="H1411" s="20" t="e">
        <f>ROUND([3]!Table3235[[#This Row],[Mức giá theo Quyết định 46/2019/ QĐ-UBND]]*1.3,-2)</f>
        <v>#REF!</v>
      </c>
      <c r="I1411" s="20" t="e">
        <f>ROUND([3]!Table3235[[#This Row],[Giá đất ở điều chỉnh, bổ sung]]*0.7,0)</f>
        <v>#REF!</v>
      </c>
      <c r="J1411" s="12" t="e">
        <f>[3]!Table3235[[#This Row],[Giá đất ở điều chỉnh, bổ sung]]/[3]!Table3235[[#This Row],[Mức giá theo Quyết định 46/2019/ QĐ-UBND]]</f>
        <v>#REF!</v>
      </c>
      <c r="K1411" s="21"/>
      <c r="L1411" s="23" t="e">
        <f>[3]!Table3235[[#This Row],[Giá đất ở điều chỉnh, bổ sung]]/[3]!Table3235[[#This Row],[Mức giá theo Quyết định 46/2019/ QĐ-UBND]]</f>
        <v>#REF!</v>
      </c>
      <c r="M1411" s="24"/>
      <c r="N1411" s="314"/>
      <c r="R1411" s="315"/>
    </row>
    <row r="1412" spans="1:18" s="251" customFormat="1" x14ac:dyDescent="0.35">
      <c r="A1412" s="16">
        <v>3</v>
      </c>
      <c r="B1412" s="16">
        <v>3</v>
      </c>
      <c r="C1412" s="17" t="s">
        <v>1758</v>
      </c>
      <c r="D1412" s="18">
        <v>7200</v>
      </c>
      <c r="E1412" s="11" t="e">
        <f>[3]!Table3235[[#This Row],[Mức giá theo Quyết định 46/2019/ QĐ-UBND]]*1.1</f>
        <v>#REF!</v>
      </c>
      <c r="F1412" s="11" t="e">
        <f>[3]!Table3235[[#This Row],[Mức giá theo Quyết định 46/2019/ QĐ-UBND]]*1.3</f>
        <v>#REF!</v>
      </c>
      <c r="G1412" s="19">
        <v>25200</v>
      </c>
      <c r="H1412" s="20" t="e">
        <f>ROUND([3]!Table3235[[#This Row],[Mức giá theo Quyết định 46/2019/ QĐ-UBND]]*1.3,-2)</f>
        <v>#REF!</v>
      </c>
      <c r="I1412" s="20" t="e">
        <f>ROUND([3]!Table3235[[#This Row],[Giá đất ở điều chỉnh, bổ sung]]*0.7,0)</f>
        <v>#REF!</v>
      </c>
      <c r="J1412" s="12" t="e">
        <f>[3]!Table3235[[#This Row],[Giá đất ở điều chỉnh, bổ sung]]/[3]!Table3235[[#This Row],[Mức giá theo Quyết định 46/2019/ QĐ-UBND]]</f>
        <v>#REF!</v>
      </c>
      <c r="K1412" s="21"/>
      <c r="L1412" s="23" t="e">
        <f>[3]!Table3235[[#This Row],[Giá đất ở điều chỉnh, bổ sung]]/[3]!Table3235[[#This Row],[Mức giá theo Quyết định 46/2019/ QĐ-UBND]]</f>
        <v>#REF!</v>
      </c>
      <c r="M1412" s="24"/>
      <c r="N1412" s="314"/>
      <c r="R1412" s="315"/>
    </row>
    <row r="1413" spans="1:18" s="251" customFormat="1" ht="56" x14ac:dyDescent="0.35">
      <c r="A1413" s="16">
        <v>4</v>
      </c>
      <c r="B1413" s="16">
        <v>4</v>
      </c>
      <c r="C1413" s="17" t="s">
        <v>1759</v>
      </c>
      <c r="D1413" s="18">
        <v>6000</v>
      </c>
      <c r="E1413" s="11" t="e">
        <f>[3]!Table3235[[#This Row],[Mức giá theo Quyết định 46/2019/ QĐ-UBND]]*1.1</f>
        <v>#REF!</v>
      </c>
      <c r="F1413" s="11" t="e">
        <f>[3]!Table3235[[#This Row],[Mức giá theo Quyết định 46/2019/ QĐ-UBND]]*1.3</f>
        <v>#REF!</v>
      </c>
      <c r="G1413" s="19">
        <v>21000</v>
      </c>
      <c r="H1413" s="20" t="e">
        <f>ROUND([3]!Table3235[[#This Row],[Mức giá theo Quyết định 46/2019/ QĐ-UBND]]*1.3,-2)</f>
        <v>#REF!</v>
      </c>
      <c r="I1413" s="20" t="e">
        <f>ROUND([3]!Table3235[[#This Row],[Giá đất ở điều chỉnh, bổ sung]]*0.7,0)</f>
        <v>#REF!</v>
      </c>
      <c r="J1413" s="12" t="e">
        <f>[3]!Table3235[[#This Row],[Giá đất ở điều chỉnh, bổ sung]]/[3]!Table3235[[#This Row],[Mức giá theo Quyết định 46/2019/ QĐ-UBND]]</f>
        <v>#REF!</v>
      </c>
      <c r="K1413" s="21"/>
      <c r="L1413" s="23" t="e">
        <f>[3]!Table3235[[#This Row],[Giá đất ở điều chỉnh, bổ sung]]/[3]!Table3235[[#This Row],[Mức giá theo Quyết định 46/2019/ QĐ-UBND]]</f>
        <v>#REF!</v>
      </c>
      <c r="M1413" s="24" t="s">
        <v>1760</v>
      </c>
      <c r="N1413" s="314" t="s">
        <v>1760</v>
      </c>
      <c r="R1413" s="315"/>
    </row>
    <row r="1414" spans="1:18" s="251" customFormat="1" x14ac:dyDescent="0.35">
      <c r="A1414" s="16"/>
      <c r="B1414" s="16"/>
      <c r="C1414" s="9" t="s">
        <v>16</v>
      </c>
      <c r="D1414" s="10"/>
      <c r="E1414" s="11" t="e">
        <f>[3]!Table3235[[#This Row],[Mức giá theo Quyết định 46/2019/ QĐ-UBND]]*1.1</f>
        <v>#REF!</v>
      </c>
      <c r="F1414" s="11"/>
      <c r="G1414" s="19"/>
      <c r="H1414" s="20"/>
      <c r="I1414" s="20"/>
      <c r="J1414" s="12"/>
      <c r="K1414" s="21"/>
      <c r="L1414" s="23"/>
      <c r="M1414" s="24"/>
      <c r="N1414" s="314"/>
      <c r="R1414" s="315"/>
    </row>
    <row r="1415" spans="1:18" s="251" customFormat="1" x14ac:dyDescent="0.35">
      <c r="A1415" s="16">
        <v>1</v>
      </c>
      <c r="B1415" s="16">
        <v>1</v>
      </c>
      <c r="C1415" s="17" t="s">
        <v>1761</v>
      </c>
      <c r="D1415" s="18"/>
      <c r="E1415" s="11" t="e">
        <f>[3]!Table3235[[#This Row],[Mức giá theo Quyết định 46/2019/ QĐ-UBND]]*1.1</f>
        <v>#REF!</v>
      </c>
      <c r="F1415" s="11"/>
      <c r="G1415" s="19"/>
      <c r="H1415" s="20"/>
      <c r="I1415" s="20"/>
      <c r="J1415" s="12"/>
      <c r="K1415" s="21"/>
      <c r="L1415" s="23"/>
      <c r="M1415" s="24"/>
      <c r="N1415" s="314"/>
      <c r="R1415" s="315"/>
    </row>
    <row r="1416" spans="1:18" s="251" customFormat="1" x14ac:dyDescent="0.35">
      <c r="A1416" s="16" t="s">
        <v>67</v>
      </c>
      <c r="B1416" s="16" t="s">
        <v>67</v>
      </c>
      <c r="C1416" s="17" t="s">
        <v>1762</v>
      </c>
      <c r="D1416" s="18">
        <v>3000</v>
      </c>
      <c r="E1416" s="11" t="e">
        <f>[3]!Table3235[[#This Row],[Mức giá theo Quyết định 46/2019/ QĐ-UBND]]*1.1</f>
        <v>#REF!</v>
      </c>
      <c r="F1416" s="11" t="e">
        <f>[3]!Table3235[[#This Row],[Mức giá theo Quyết định 46/2019/ QĐ-UBND]]*1.3</f>
        <v>#REF!</v>
      </c>
      <c r="G1416" s="19">
        <v>9000</v>
      </c>
      <c r="H1416" s="20" t="e">
        <f>ROUND([3]!Table3235[[#This Row],[Mức giá theo Quyết định 46/2019/ QĐ-UBND]]*1.3,-2)</f>
        <v>#REF!</v>
      </c>
      <c r="I1416" s="20" t="e">
        <f>ROUND([3]!Table3235[[#This Row],[Giá đất ở điều chỉnh, bổ sung]]*0.7,0)</f>
        <v>#REF!</v>
      </c>
      <c r="J1416" s="12" t="e">
        <f>[3]!Table3235[[#This Row],[Giá đất ở điều chỉnh, bổ sung]]/[3]!Table3235[[#This Row],[Mức giá theo Quyết định 46/2019/ QĐ-UBND]]</f>
        <v>#REF!</v>
      </c>
      <c r="K1416" s="21"/>
      <c r="L1416" s="23" t="e">
        <f>[3]!Table3235[[#This Row],[Giá đất ở điều chỉnh, bổ sung]]/[3]!Table3235[[#This Row],[Mức giá theo Quyết định 46/2019/ QĐ-UBND]]</f>
        <v>#REF!</v>
      </c>
      <c r="M1416" s="24"/>
      <c r="N1416" s="314"/>
      <c r="R1416" s="315"/>
    </row>
    <row r="1417" spans="1:18" s="251" customFormat="1" ht="31" x14ac:dyDescent="0.35">
      <c r="A1417" s="16" t="s">
        <v>69</v>
      </c>
      <c r="B1417" s="16" t="s">
        <v>69</v>
      </c>
      <c r="C1417" s="17" t="s">
        <v>1763</v>
      </c>
      <c r="D1417" s="18">
        <v>2500</v>
      </c>
      <c r="E1417" s="11" t="e">
        <f>[3]!Table3235[[#This Row],[Mức giá theo Quyết định 46/2019/ QĐ-UBND]]*1.1</f>
        <v>#REF!</v>
      </c>
      <c r="F1417" s="11" t="e">
        <f>[3]!Table3235[[#This Row],[Mức giá theo Quyết định 46/2019/ QĐ-UBND]]*1.3</f>
        <v>#REF!</v>
      </c>
      <c r="G1417" s="19">
        <v>7500</v>
      </c>
      <c r="H1417" s="20" t="e">
        <f>ROUND([3]!Table3235[[#This Row],[Mức giá theo Quyết định 46/2019/ QĐ-UBND]]*1.3,-2)</f>
        <v>#REF!</v>
      </c>
      <c r="I1417" s="20" t="e">
        <f>ROUND([3]!Table3235[[#This Row],[Giá đất ở điều chỉnh, bổ sung]]*0.7,0)</f>
        <v>#REF!</v>
      </c>
      <c r="J1417" s="12" t="e">
        <f>[3]!Table3235[[#This Row],[Giá đất ở điều chỉnh, bổ sung]]/[3]!Table3235[[#This Row],[Mức giá theo Quyết định 46/2019/ QĐ-UBND]]</f>
        <v>#REF!</v>
      </c>
      <c r="K1417" s="21"/>
      <c r="L1417" s="23" t="e">
        <f>[3]!Table3235[[#This Row],[Giá đất ở điều chỉnh, bổ sung]]/[3]!Table3235[[#This Row],[Mức giá theo Quyết định 46/2019/ QĐ-UBND]]</f>
        <v>#REF!</v>
      </c>
      <c r="M1417" s="24"/>
      <c r="N1417" s="314"/>
      <c r="R1417" s="315"/>
    </row>
    <row r="1418" spans="1:18" s="251" customFormat="1" x14ac:dyDescent="0.35">
      <c r="A1418" s="16">
        <v>2</v>
      </c>
      <c r="B1418" s="16">
        <v>2</v>
      </c>
      <c r="C1418" s="17" t="s">
        <v>1764</v>
      </c>
      <c r="D1418" s="18"/>
      <c r="E1418" s="11" t="e">
        <f>[3]!Table3235[[#This Row],[Mức giá theo Quyết định 46/2019/ QĐ-UBND]]*1.1</f>
        <v>#REF!</v>
      </c>
      <c r="F1418" s="11"/>
      <c r="G1418" s="19"/>
      <c r="H1418" s="20"/>
      <c r="I1418" s="20"/>
      <c r="J1418" s="12"/>
      <c r="K1418" s="21"/>
      <c r="L1418" s="23"/>
      <c r="M1418" s="24"/>
      <c r="N1418" s="314"/>
      <c r="R1418" s="315"/>
    </row>
    <row r="1419" spans="1:18" s="251" customFormat="1" x14ac:dyDescent="0.35">
      <c r="A1419" s="16" t="s">
        <v>74</v>
      </c>
      <c r="B1419" s="16" t="s">
        <v>74</v>
      </c>
      <c r="C1419" s="17" t="s">
        <v>1765</v>
      </c>
      <c r="D1419" s="18">
        <v>2700</v>
      </c>
      <c r="E1419" s="11" t="e">
        <f>[3]!Table3235[[#This Row],[Mức giá theo Quyết định 46/2019/ QĐ-UBND]]*1.1</f>
        <v>#REF!</v>
      </c>
      <c r="F1419" s="11" t="e">
        <f>[3]!Table3235[[#This Row],[Mức giá theo Quyết định 46/2019/ QĐ-UBND]]*1.3</f>
        <v>#REF!</v>
      </c>
      <c r="G1419" s="19">
        <v>8100</v>
      </c>
      <c r="H1419" s="20" t="e">
        <f>ROUND([3]!Table3235[[#This Row],[Mức giá theo Quyết định 46/2019/ QĐ-UBND]]*1.3,-2)</f>
        <v>#REF!</v>
      </c>
      <c r="I1419" s="20" t="e">
        <f>ROUND([3]!Table3235[[#This Row],[Giá đất ở điều chỉnh, bổ sung]]*0.7,0)</f>
        <v>#REF!</v>
      </c>
      <c r="J1419" s="12" t="e">
        <f>[3]!Table3235[[#This Row],[Giá đất ở điều chỉnh, bổ sung]]/[3]!Table3235[[#This Row],[Mức giá theo Quyết định 46/2019/ QĐ-UBND]]</f>
        <v>#REF!</v>
      </c>
      <c r="K1419" s="21"/>
      <c r="L1419" s="23" t="e">
        <f>[3]!Table3235[[#This Row],[Giá đất ở điều chỉnh, bổ sung]]/[3]!Table3235[[#This Row],[Mức giá theo Quyết định 46/2019/ QĐ-UBND]]</f>
        <v>#REF!</v>
      </c>
      <c r="M1419" s="24"/>
      <c r="N1419" s="314"/>
      <c r="R1419" s="315"/>
    </row>
    <row r="1420" spans="1:18" s="251" customFormat="1" ht="31" x14ac:dyDescent="0.35">
      <c r="A1420" s="16" t="s">
        <v>76</v>
      </c>
      <c r="B1420" s="16" t="s">
        <v>76</v>
      </c>
      <c r="C1420" s="17" t="s">
        <v>1763</v>
      </c>
      <c r="D1420" s="18">
        <v>2500</v>
      </c>
      <c r="E1420" s="11" t="e">
        <f>[3]!Table3235[[#This Row],[Mức giá theo Quyết định 46/2019/ QĐ-UBND]]*1.1</f>
        <v>#REF!</v>
      </c>
      <c r="F1420" s="11" t="e">
        <f>[3]!Table3235[[#This Row],[Mức giá theo Quyết định 46/2019/ QĐ-UBND]]*1.3</f>
        <v>#REF!</v>
      </c>
      <c r="G1420" s="19">
        <v>7500</v>
      </c>
      <c r="H1420" s="20" t="e">
        <f>ROUND([3]!Table3235[[#This Row],[Mức giá theo Quyết định 46/2019/ QĐ-UBND]]*1.3,-2)</f>
        <v>#REF!</v>
      </c>
      <c r="I1420" s="20" t="e">
        <f>ROUND([3]!Table3235[[#This Row],[Giá đất ở điều chỉnh, bổ sung]]*0.7,0)</f>
        <v>#REF!</v>
      </c>
      <c r="J1420" s="12" t="e">
        <f>[3]!Table3235[[#This Row],[Giá đất ở điều chỉnh, bổ sung]]/[3]!Table3235[[#This Row],[Mức giá theo Quyết định 46/2019/ QĐ-UBND]]</f>
        <v>#REF!</v>
      </c>
      <c r="K1420" s="21"/>
      <c r="L1420" s="23" t="e">
        <f>[3]!Table3235[[#This Row],[Giá đất ở điều chỉnh, bổ sung]]/[3]!Table3235[[#This Row],[Mức giá theo Quyết định 46/2019/ QĐ-UBND]]</f>
        <v>#REF!</v>
      </c>
      <c r="M1420" s="24"/>
      <c r="N1420" s="314"/>
      <c r="R1420" s="315"/>
    </row>
    <row r="1421" spans="1:18" s="251" customFormat="1" ht="31" x14ac:dyDescent="0.35">
      <c r="A1421" s="16">
        <v>3</v>
      </c>
      <c r="B1421" s="16">
        <v>3</v>
      </c>
      <c r="C1421" s="17" t="s">
        <v>5371</v>
      </c>
      <c r="D1421" s="18">
        <v>3000</v>
      </c>
      <c r="E1421" s="11" t="e">
        <f>[3]!Table3235[[#This Row],[Mức giá theo Quyết định 46/2019/ QĐ-UBND]]*1.1</f>
        <v>#REF!</v>
      </c>
      <c r="F1421" s="11" t="e">
        <f>[3]!Table3235[[#This Row],[Mức giá theo Quyết định 46/2019/ QĐ-UBND]]*1.3</f>
        <v>#REF!</v>
      </c>
      <c r="G1421" s="19">
        <v>9000</v>
      </c>
      <c r="H1421" s="20" t="e">
        <f>ROUND([3]!Table3235[[#This Row],[Mức giá theo Quyết định 46/2019/ QĐ-UBND]]*1.3,-2)</f>
        <v>#REF!</v>
      </c>
      <c r="I1421" s="20" t="e">
        <f>ROUND([3]!Table3235[[#This Row],[Giá đất ở điều chỉnh, bổ sung]]*0.7,0)</f>
        <v>#REF!</v>
      </c>
      <c r="J1421" s="12" t="e">
        <f>[3]!Table3235[[#This Row],[Giá đất ở điều chỉnh, bổ sung]]/[3]!Table3235[[#This Row],[Mức giá theo Quyết định 46/2019/ QĐ-UBND]]</f>
        <v>#REF!</v>
      </c>
      <c r="K1421" s="21"/>
      <c r="L1421" s="23" t="e">
        <f>[3]!Table3235[[#This Row],[Giá đất ở điều chỉnh, bổ sung]]/[3]!Table3235[[#This Row],[Mức giá theo Quyết định 46/2019/ QĐ-UBND]]</f>
        <v>#REF!</v>
      </c>
      <c r="M1421" s="24" t="s">
        <v>5462</v>
      </c>
      <c r="N1421" s="314" t="s">
        <v>5462</v>
      </c>
      <c r="R1421" s="315"/>
    </row>
    <row r="1422" spans="1:18" s="251" customFormat="1" x14ac:dyDescent="0.35">
      <c r="A1422" s="16">
        <v>4</v>
      </c>
      <c r="B1422" s="16">
        <v>4</v>
      </c>
      <c r="C1422" s="17" t="s">
        <v>1766</v>
      </c>
      <c r="D1422" s="18">
        <v>3000</v>
      </c>
      <c r="E1422" s="11" t="e">
        <f>[3]!Table3235[[#This Row],[Mức giá theo Quyết định 46/2019/ QĐ-UBND]]*1.1</f>
        <v>#REF!</v>
      </c>
      <c r="F1422" s="11" t="e">
        <f>[3]!Table3235[[#This Row],[Mức giá theo Quyết định 46/2019/ QĐ-UBND]]*1.3</f>
        <v>#REF!</v>
      </c>
      <c r="G1422" s="19">
        <v>9000</v>
      </c>
      <c r="H1422" s="20" t="e">
        <f>ROUND([3]!Table3235[[#This Row],[Mức giá theo Quyết định 46/2019/ QĐ-UBND]]*1.3,-2)</f>
        <v>#REF!</v>
      </c>
      <c r="I1422" s="20" t="e">
        <f>ROUND([3]!Table3235[[#This Row],[Giá đất ở điều chỉnh, bổ sung]]*0.7,0)</f>
        <v>#REF!</v>
      </c>
      <c r="J1422" s="12" t="e">
        <f>[3]!Table3235[[#This Row],[Giá đất ở điều chỉnh, bổ sung]]/[3]!Table3235[[#This Row],[Mức giá theo Quyết định 46/2019/ QĐ-UBND]]</f>
        <v>#REF!</v>
      </c>
      <c r="K1422" s="21"/>
      <c r="L1422" s="23" t="e">
        <f>[3]!Table3235[[#This Row],[Giá đất ở điều chỉnh, bổ sung]]/[3]!Table3235[[#This Row],[Mức giá theo Quyết định 46/2019/ QĐ-UBND]]</f>
        <v>#REF!</v>
      </c>
      <c r="M1422" s="24" t="s">
        <v>5463</v>
      </c>
      <c r="N1422" s="314" t="s">
        <v>5463</v>
      </c>
      <c r="R1422" s="315"/>
    </row>
    <row r="1423" spans="1:18" s="251" customFormat="1" x14ac:dyDescent="0.35">
      <c r="A1423" s="16">
        <v>5</v>
      </c>
      <c r="B1423" s="16">
        <v>5</v>
      </c>
      <c r="C1423" s="17" t="s">
        <v>1767</v>
      </c>
      <c r="D1423" s="18">
        <v>3000</v>
      </c>
      <c r="E1423" s="11" t="e">
        <f>[3]!Table3235[[#This Row],[Mức giá theo Quyết định 46/2019/ QĐ-UBND]]*1.1</f>
        <v>#REF!</v>
      </c>
      <c r="F1423" s="11" t="e">
        <f>[3]!Table3235[[#This Row],[Mức giá theo Quyết định 46/2019/ QĐ-UBND]]*1.3</f>
        <v>#REF!</v>
      </c>
      <c r="G1423" s="19">
        <v>9000</v>
      </c>
      <c r="H1423" s="20" t="e">
        <f>ROUND([3]!Table3235[[#This Row],[Mức giá theo Quyết định 46/2019/ QĐ-UBND]]*1.3,-2)</f>
        <v>#REF!</v>
      </c>
      <c r="I1423" s="20" t="e">
        <f>ROUND([3]!Table3235[[#This Row],[Giá đất ở điều chỉnh, bổ sung]]*0.7,0)</f>
        <v>#REF!</v>
      </c>
      <c r="J1423" s="12" t="e">
        <f>[3]!Table3235[[#This Row],[Giá đất ở điều chỉnh, bổ sung]]/[3]!Table3235[[#This Row],[Mức giá theo Quyết định 46/2019/ QĐ-UBND]]</f>
        <v>#REF!</v>
      </c>
      <c r="K1423" s="21"/>
      <c r="L1423" s="23" t="e">
        <f>[3]!Table3235[[#This Row],[Giá đất ở điều chỉnh, bổ sung]]/[3]!Table3235[[#This Row],[Mức giá theo Quyết định 46/2019/ QĐ-UBND]]</f>
        <v>#REF!</v>
      </c>
      <c r="M1423" s="24"/>
      <c r="N1423" s="314"/>
      <c r="R1423" s="315"/>
    </row>
    <row r="1424" spans="1:18" s="251" customFormat="1" ht="31" x14ac:dyDescent="0.35">
      <c r="A1424" s="16">
        <v>6</v>
      </c>
      <c r="B1424" s="16">
        <v>6</v>
      </c>
      <c r="C1424" s="17" t="s">
        <v>1768</v>
      </c>
      <c r="D1424" s="18">
        <v>3000</v>
      </c>
      <c r="E1424" s="11" t="e">
        <f>[3]!Table3235[[#This Row],[Mức giá theo Quyết định 46/2019/ QĐ-UBND]]*1.1</f>
        <v>#REF!</v>
      </c>
      <c r="F1424" s="11" t="e">
        <f>[3]!Table3235[[#This Row],[Mức giá theo Quyết định 46/2019/ QĐ-UBND]]*1.3</f>
        <v>#REF!</v>
      </c>
      <c r="G1424" s="19">
        <v>9000</v>
      </c>
      <c r="H1424" s="20" t="e">
        <f>ROUND([3]!Table3235[[#This Row],[Mức giá theo Quyết định 46/2019/ QĐ-UBND]]*1.3,-2)</f>
        <v>#REF!</v>
      </c>
      <c r="I1424" s="20" t="e">
        <f>ROUND([3]!Table3235[[#This Row],[Giá đất ở điều chỉnh, bổ sung]]*0.7,0)</f>
        <v>#REF!</v>
      </c>
      <c r="J1424" s="12" t="e">
        <f>[3]!Table3235[[#This Row],[Giá đất ở điều chỉnh, bổ sung]]/[3]!Table3235[[#This Row],[Mức giá theo Quyết định 46/2019/ QĐ-UBND]]</f>
        <v>#REF!</v>
      </c>
      <c r="K1424" s="21"/>
      <c r="L1424" s="23" t="e">
        <f>[3]!Table3235[[#This Row],[Giá đất ở điều chỉnh, bổ sung]]/[3]!Table3235[[#This Row],[Mức giá theo Quyết định 46/2019/ QĐ-UBND]]</f>
        <v>#REF!</v>
      </c>
      <c r="M1424" s="24" t="s">
        <v>5464</v>
      </c>
      <c r="N1424" s="314" t="s">
        <v>5464</v>
      </c>
      <c r="R1424" s="315"/>
    </row>
    <row r="1425" spans="1:18" s="251" customFormat="1" x14ac:dyDescent="0.35">
      <c r="A1425" s="16">
        <v>7</v>
      </c>
      <c r="B1425" s="16">
        <v>7</v>
      </c>
      <c r="C1425" s="17" t="s">
        <v>1769</v>
      </c>
      <c r="D1425" s="18"/>
      <c r="E1425" s="11" t="e">
        <f>[3]!Table3235[[#This Row],[Mức giá theo Quyết định 46/2019/ QĐ-UBND]]*1.1</f>
        <v>#REF!</v>
      </c>
      <c r="F1425" s="11"/>
      <c r="G1425" s="19"/>
      <c r="H1425" s="20"/>
      <c r="I1425" s="20"/>
      <c r="J1425" s="12"/>
      <c r="K1425" s="21"/>
      <c r="L1425" s="23"/>
      <c r="M1425" s="24"/>
      <c r="N1425" s="314"/>
      <c r="R1425" s="315"/>
    </row>
    <row r="1426" spans="1:18" s="251" customFormat="1" x14ac:dyDescent="0.35">
      <c r="A1426" s="16" t="s">
        <v>32</v>
      </c>
      <c r="B1426" s="16" t="s">
        <v>32</v>
      </c>
      <c r="C1426" s="17" t="s">
        <v>1770</v>
      </c>
      <c r="D1426" s="18">
        <v>3000</v>
      </c>
      <c r="E1426" s="11" t="e">
        <f>[3]!Table3235[[#This Row],[Mức giá theo Quyết định 46/2019/ QĐ-UBND]]*1.1</f>
        <v>#REF!</v>
      </c>
      <c r="F1426" s="11" t="e">
        <f>[3]!Table3235[[#This Row],[Mức giá theo Quyết định 46/2019/ QĐ-UBND]]*1.3</f>
        <v>#REF!</v>
      </c>
      <c r="G1426" s="19">
        <v>9000</v>
      </c>
      <c r="H1426" s="20" t="e">
        <f>ROUND([3]!Table3235[[#This Row],[Mức giá theo Quyết định 46/2019/ QĐ-UBND]]*1.3,-2)</f>
        <v>#REF!</v>
      </c>
      <c r="I1426" s="20" t="e">
        <f>ROUND([3]!Table3235[[#This Row],[Giá đất ở điều chỉnh, bổ sung]]*0.7,0)</f>
        <v>#REF!</v>
      </c>
      <c r="J1426" s="12" t="e">
        <f>[3]!Table3235[[#This Row],[Giá đất ở điều chỉnh, bổ sung]]/[3]!Table3235[[#This Row],[Mức giá theo Quyết định 46/2019/ QĐ-UBND]]</f>
        <v>#REF!</v>
      </c>
      <c r="K1426" s="21"/>
      <c r="L1426" s="23" t="e">
        <f>[3]!Table3235[[#This Row],[Giá đất ở điều chỉnh, bổ sung]]/[3]!Table3235[[#This Row],[Mức giá theo Quyết định 46/2019/ QĐ-UBND]]</f>
        <v>#REF!</v>
      </c>
      <c r="M1426" s="24"/>
      <c r="N1426" s="314"/>
      <c r="R1426" s="315"/>
    </row>
    <row r="1427" spans="1:18" s="251" customFormat="1" x14ac:dyDescent="0.35">
      <c r="A1427" s="16" t="s">
        <v>35</v>
      </c>
      <c r="B1427" s="16" t="s">
        <v>35</v>
      </c>
      <c r="C1427" s="17" t="s">
        <v>1771</v>
      </c>
      <c r="D1427" s="18">
        <v>2500</v>
      </c>
      <c r="E1427" s="11" t="e">
        <f>[3]!Table3235[[#This Row],[Mức giá theo Quyết định 46/2019/ QĐ-UBND]]*1.1</f>
        <v>#REF!</v>
      </c>
      <c r="F1427" s="11" t="e">
        <f>[3]!Table3235[[#This Row],[Mức giá theo Quyết định 46/2019/ QĐ-UBND]]*1.3</f>
        <v>#REF!</v>
      </c>
      <c r="G1427" s="19">
        <v>7500</v>
      </c>
      <c r="H1427" s="20" t="e">
        <f>ROUND([3]!Table3235[[#This Row],[Mức giá theo Quyết định 46/2019/ QĐ-UBND]]*1.3,-2)</f>
        <v>#REF!</v>
      </c>
      <c r="I1427" s="20" t="e">
        <f>ROUND([3]!Table3235[[#This Row],[Giá đất ở điều chỉnh, bổ sung]]*0.7,0)</f>
        <v>#REF!</v>
      </c>
      <c r="J1427" s="12" t="e">
        <f>[3]!Table3235[[#This Row],[Giá đất ở điều chỉnh, bổ sung]]/[3]!Table3235[[#This Row],[Mức giá theo Quyết định 46/2019/ QĐ-UBND]]</f>
        <v>#REF!</v>
      </c>
      <c r="K1427" s="21"/>
      <c r="L1427" s="23" t="e">
        <f>[3]!Table3235[[#This Row],[Giá đất ở điều chỉnh, bổ sung]]/[3]!Table3235[[#This Row],[Mức giá theo Quyết định 46/2019/ QĐ-UBND]]</f>
        <v>#REF!</v>
      </c>
      <c r="M1427" s="24"/>
      <c r="N1427" s="314"/>
      <c r="R1427" s="315"/>
    </row>
    <row r="1428" spans="1:18" s="251" customFormat="1" x14ac:dyDescent="0.35">
      <c r="A1428" s="16">
        <v>8</v>
      </c>
      <c r="B1428" s="16">
        <v>8</v>
      </c>
      <c r="C1428" s="17" t="s">
        <v>1772</v>
      </c>
      <c r="D1428" s="18"/>
      <c r="E1428" s="11" t="e">
        <f>[3]!Table3235[[#This Row],[Mức giá theo Quyết định 46/2019/ QĐ-UBND]]*1.1</f>
        <v>#REF!</v>
      </c>
      <c r="F1428" s="11"/>
      <c r="G1428" s="19"/>
      <c r="H1428" s="20"/>
      <c r="I1428" s="20"/>
      <c r="J1428" s="12"/>
      <c r="K1428" s="21"/>
      <c r="L1428" s="23"/>
      <c r="M1428" s="24"/>
      <c r="N1428" s="314"/>
      <c r="R1428" s="315"/>
    </row>
    <row r="1429" spans="1:18" s="251" customFormat="1" ht="31" x14ac:dyDescent="0.35">
      <c r="A1429" s="16" t="s">
        <v>624</v>
      </c>
      <c r="B1429" s="16" t="s">
        <v>624</v>
      </c>
      <c r="C1429" s="17" t="s">
        <v>1773</v>
      </c>
      <c r="D1429" s="18">
        <v>3600</v>
      </c>
      <c r="E1429" s="11" t="e">
        <f>[3]!Table3235[[#This Row],[Mức giá theo Quyết định 46/2019/ QĐ-UBND]]*1.1</f>
        <v>#REF!</v>
      </c>
      <c r="F1429" s="11" t="e">
        <f>[3]!Table3235[[#This Row],[Mức giá theo Quyết định 46/2019/ QĐ-UBND]]*1.3</f>
        <v>#REF!</v>
      </c>
      <c r="G1429" s="19">
        <v>10800</v>
      </c>
      <c r="H1429" s="20" t="e">
        <f>ROUND([3]!Table3235[[#This Row],[Mức giá theo Quyết định 46/2019/ QĐ-UBND]]*1.3,-2)</f>
        <v>#REF!</v>
      </c>
      <c r="I1429" s="20" t="e">
        <f>ROUND([3]!Table3235[[#This Row],[Giá đất ở điều chỉnh, bổ sung]]*0.7,0)</f>
        <v>#REF!</v>
      </c>
      <c r="J1429" s="12" t="e">
        <f>[3]!Table3235[[#This Row],[Giá đất ở điều chỉnh, bổ sung]]/[3]!Table3235[[#This Row],[Mức giá theo Quyết định 46/2019/ QĐ-UBND]]</f>
        <v>#REF!</v>
      </c>
      <c r="K1429" s="21"/>
      <c r="L1429" s="23" t="e">
        <f>[3]!Table3235[[#This Row],[Giá đất ở điều chỉnh, bổ sung]]/[3]!Table3235[[#This Row],[Mức giá theo Quyết định 46/2019/ QĐ-UBND]]</f>
        <v>#REF!</v>
      </c>
      <c r="M1429" s="24"/>
      <c r="N1429" s="314"/>
      <c r="R1429" s="315"/>
    </row>
    <row r="1430" spans="1:18" s="251" customFormat="1" x14ac:dyDescent="0.35">
      <c r="A1430" s="16" t="s">
        <v>626</v>
      </c>
      <c r="B1430" s="16" t="s">
        <v>626</v>
      </c>
      <c r="C1430" s="17" t="s">
        <v>1774</v>
      </c>
      <c r="D1430" s="18">
        <v>2500</v>
      </c>
      <c r="E1430" s="11" t="e">
        <f>[3]!Table3235[[#This Row],[Mức giá theo Quyết định 46/2019/ QĐ-UBND]]*1.1</f>
        <v>#REF!</v>
      </c>
      <c r="F1430" s="11" t="e">
        <f>[3]!Table3235[[#This Row],[Mức giá theo Quyết định 46/2019/ QĐ-UBND]]*1.3</f>
        <v>#REF!</v>
      </c>
      <c r="G1430" s="19">
        <v>7500</v>
      </c>
      <c r="H1430" s="20" t="e">
        <f>ROUND([3]!Table3235[[#This Row],[Mức giá theo Quyết định 46/2019/ QĐ-UBND]]*1.3,-2)</f>
        <v>#REF!</v>
      </c>
      <c r="I1430" s="20" t="e">
        <f>ROUND([3]!Table3235[[#This Row],[Giá đất ở điều chỉnh, bổ sung]]*0.7,0)</f>
        <v>#REF!</v>
      </c>
      <c r="J1430" s="12" t="e">
        <f>[3]!Table3235[[#This Row],[Giá đất ở điều chỉnh, bổ sung]]/[3]!Table3235[[#This Row],[Mức giá theo Quyết định 46/2019/ QĐ-UBND]]</f>
        <v>#REF!</v>
      </c>
      <c r="K1430" s="21"/>
      <c r="L1430" s="23" t="e">
        <f>[3]!Table3235[[#This Row],[Giá đất ở điều chỉnh, bổ sung]]/[3]!Table3235[[#This Row],[Mức giá theo Quyết định 46/2019/ QĐ-UBND]]</f>
        <v>#REF!</v>
      </c>
      <c r="M1430" s="24"/>
      <c r="N1430" s="314"/>
      <c r="R1430" s="315"/>
    </row>
    <row r="1431" spans="1:18" s="251" customFormat="1" ht="31" x14ac:dyDescent="0.35">
      <c r="A1431" s="16">
        <v>9</v>
      </c>
      <c r="B1431" s="16">
        <v>9</v>
      </c>
      <c r="C1431" s="17" t="s">
        <v>1775</v>
      </c>
      <c r="D1431" s="18">
        <v>2500</v>
      </c>
      <c r="E1431" s="11" t="e">
        <f>[3]!Table3235[[#This Row],[Mức giá theo Quyết định 46/2019/ QĐ-UBND]]*1.1</f>
        <v>#REF!</v>
      </c>
      <c r="F1431" s="11" t="e">
        <f>[3]!Table3235[[#This Row],[Mức giá theo Quyết định 46/2019/ QĐ-UBND]]*1.3</f>
        <v>#REF!</v>
      </c>
      <c r="G1431" s="19">
        <v>7500</v>
      </c>
      <c r="H1431" s="20" t="e">
        <f>ROUND([3]!Table3235[[#This Row],[Mức giá theo Quyết định 46/2019/ QĐ-UBND]]*1.3,-2)</f>
        <v>#REF!</v>
      </c>
      <c r="I1431" s="20" t="e">
        <f>ROUND([3]!Table3235[[#This Row],[Giá đất ở điều chỉnh, bổ sung]]*0.7,0)</f>
        <v>#REF!</v>
      </c>
      <c r="J1431" s="12" t="e">
        <f>[3]!Table3235[[#This Row],[Giá đất ở điều chỉnh, bổ sung]]/[3]!Table3235[[#This Row],[Mức giá theo Quyết định 46/2019/ QĐ-UBND]]</f>
        <v>#REF!</v>
      </c>
      <c r="K1431" s="21"/>
      <c r="L1431" s="23" t="e">
        <f>[3]!Table3235[[#This Row],[Giá đất ở điều chỉnh, bổ sung]]/[3]!Table3235[[#This Row],[Mức giá theo Quyết định 46/2019/ QĐ-UBND]]</f>
        <v>#REF!</v>
      </c>
      <c r="M1431" s="24"/>
      <c r="N1431" s="314"/>
      <c r="R1431" s="315"/>
    </row>
    <row r="1432" spans="1:18" s="251" customFormat="1" x14ac:dyDescent="0.35">
      <c r="A1432" s="16">
        <v>10</v>
      </c>
      <c r="B1432" s="16">
        <v>10</v>
      </c>
      <c r="C1432" s="17" t="s">
        <v>1776</v>
      </c>
      <c r="D1432" s="18"/>
      <c r="E1432" s="11" t="e">
        <f>[3]!Table3235[[#This Row],[Mức giá theo Quyết định 46/2019/ QĐ-UBND]]*1.1</f>
        <v>#REF!</v>
      </c>
      <c r="F1432" s="11"/>
      <c r="G1432" s="19"/>
      <c r="H1432" s="20"/>
      <c r="I1432" s="20"/>
      <c r="J1432" s="12"/>
      <c r="K1432" s="21"/>
      <c r="L1432" s="23"/>
      <c r="M1432" s="24" t="s">
        <v>5448</v>
      </c>
      <c r="N1432" s="314" t="s">
        <v>5465</v>
      </c>
      <c r="R1432" s="315"/>
    </row>
    <row r="1433" spans="1:18" s="251" customFormat="1" x14ac:dyDescent="0.35">
      <c r="A1433" s="16" t="s">
        <v>525</v>
      </c>
      <c r="B1433" s="16" t="s">
        <v>525</v>
      </c>
      <c r="C1433" s="17" t="s">
        <v>1777</v>
      </c>
      <c r="D1433" s="18">
        <v>2500</v>
      </c>
      <c r="E1433" s="11" t="e">
        <f>[3]!Table3235[[#This Row],[Mức giá theo Quyết định 46/2019/ QĐ-UBND]]*1.1</f>
        <v>#REF!</v>
      </c>
      <c r="F1433" s="11" t="e">
        <f>[3]!Table3235[[#This Row],[Mức giá theo Quyết định 46/2019/ QĐ-UBND]]*1.3</f>
        <v>#REF!</v>
      </c>
      <c r="G1433" s="19">
        <v>7500</v>
      </c>
      <c r="H1433" s="20" t="e">
        <f>ROUND([3]!Table3235[[#This Row],[Mức giá theo Quyết định 46/2019/ QĐ-UBND]]*1.3,-2)</f>
        <v>#REF!</v>
      </c>
      <c r="I1433" s="20" t="e">
        <f>ROUND([3]!Table3235[[#This Row],[Giá đất ở điều chỉnh, bổ sung]]*0.7,0)</f>
        <v>#REF!</v>
      </c>
      <c r="J1433" s="12" t="e">
        <f>[3]!Table3235[[#This Row],[Giá đất ở điều chỉnh, bổ sung]]/[3]!Table3235[[#This Row],[Mức giá theo Quyết định 46/2019/ QĐ-UBND]]</f>
        <v>#REF!</v>
      </c>
      <c r="K1433" s="21"/>
      <c r="L1433" s="23" t="e">
        <f>[3]!Table3235[[#This Row],[Giá đất ở điều chỉnh, bổ sung]]/[3]!Table3235[[#This Row],[Mức giá theo Quyết định 46/2019/ QĐ-UBND]]</f>
        <v>#REF!</v>
      </c>
      <c r="M1433" s="24"/>
      <c r="N1433" s="314"/>
      <c r="R1433" s="315"/>
    </row>
    <row r="1434" spans="1:18" s="251" customFormat="1" ht="31" x14ac:dyDescent="0.35">
      <c r="A1434" s="16" t="s">
        <v>526</v>
      </c>
      <c r="B1434" s="16" t="s">
        <v>526</v>
      </c>
      <c r="C1434" s="17" t="s">
        <v>1778</v>
      </c>
      <c r="D1434" s="18">
        <v>2300</v>
      </c>
      <c r="E1434" s="11" t="e">
        <f>[3]!Table3235[[#This Row],[Mức giá theo Quyết định 46/2019/ QĐ-UBND]]*1.1</f>
        <v>#REF!</v>
      </c>
      <c r="F1434" s="11" t="e">
        <f>[3]!Table3235[[#This Row],[Mức giá theo Quyết định 46/2019/ QĐ-UBND]]*1.3</f>
        <v>#REF!</v>
      </c>
      <c r="G1434" s="19">
        <v>6900</v>
      </c>
      <c r="H1434" s="20" t="e">
        <f>ROUND([3]!Table3235[[#This Row],[Mức giá theo Quyết định 46/2019/ QĐ-UBND]]*1.3,-2)</f>
        <v>#REF!</v>
      </c>
      <c r="I1434" s="20" t="e">
        <f>ROUND([3]!Table3235[[#This Row],[Giá đất ở điều chỉnh, bổ sung]]*0.7,0)</f>
        <v>#REF!</v>
      </c>
      <c r="J1434" s="12" t="e">
        <f>[3]!Table3235[[#This Row],[Giá đất ở điều chỉnh, bổ sung]]/[3]!Table3235[[#This Row],[Mức giá theo Quyết định 46/2019/ QĐ-UBND]]</f>
        <v>#REF!</v>
      </c>
      <c r="K1434" s="21"/>
      <c r="L1434" s="23" t="e">
        <f>[3]!Table3235[[#This Row],[Giá đất ở điều chỉnh, bổ sung]]/[3]!Table3235[[#This Row],[Mức giá theo Quyết định 46/2019/ QĐ-UBND]]</f>
        <v>#REF!</v>
      </c>
      <c r="M1434" s="24"/>
      <c r="N1434" s="314"/>
      <c r="R1434" s="315"/>
    </row>
    <row r="1435" spans="1:18" s="251" customFormat="1" ht="56" x14ac:dyDescent="0.35">
      <c r="A1435" s="16">
        <v>11</v>
      </c>
      <c r="B1435" s="16">
        <v>11</v>
      </c>
      <c r="C1435" s="17" t="s">
        <v>1779</v>
      </c>
      <c r="D1435" s="18">
        <v>2500</v>
      </c>
      <c r="E1435" s="11" t="e">
        <f>[3]!Table3235[[#This Row],[Mức giá theo Quyết định 46/2019/ QĐ-UBND]]*1.1</f>
        <v>#REF!</v>
      </c>
      <c r="F1435" s="11" t="e">
        <f>[3]!Table3235[[#This Row],[Mức giá theo Quyết định 46/2019/ QĐ-UBND]]*1.3</f>
        <v>#REF!</v>
      </c>
      <c r="G1435" s="19">
        <v>7500</v>
      </c>
      <c r="H1435" s="20" t="e">
        <f>ROUND([3]!Table3235[[#This Row],[Mức giá theo Quyết định 46/2019/ QĐ-UBND]]*1.3,-2)</f>
        <v>#REF!</v>
      </c>
      <c r="I1435" s="20" t="e">
        <f>ROUND([3]!Table3235[[#This Row],[Giá đất ở điều chỉnh, bổ sung]]*0.7,0)</f>
        <v>#REF!</v>
      </c>
      <c r="J1435" s="12" t="e">
        <f>[3]!Table3235[[#This Row],[Giá đất ở điều chỉnh, bổ sung]]/[3]!Table3235[[#This Row],[Mức giá theo Quyết định 46/2019/ QĐ-UBND]]</f>
        <v>#REF!</v>
      </c>
      <c r="K1435" s="21"/>
      <c r="L1435" s="23" t="e">
        <f>[3]!Table3235[[#This Row],[Giá đất ở điều chỉnh, bổ sung]]/[3]!Table3235[[#This Row],[Mức giá theo Quyết định 46/2019/ QĐ-UBND]]</f>
        <v>#REF!</v>
      </c>
      <c r="M1435" s="24" t="s">
        <v>5447</v>
      </c>
      <c r="N1435" s="314" t="s">
        <v>1780</v>
      </c>
      <c r="R1435" s="315"/>
    </row>
    <row r="1436" spans="1:18" s="251" customFormat="1" ht="31" x14ac:dyDescent="0.35">
      <c r="A1436" s="16">
        <v>12</v>
      </c>
      <c r="B1436" s="16">
        <v>12</v>
      </c>
      <c r="C1436" s="17" t="s">
        <v>1781</v>
      </c>
      <c r="D1436" s="18">
        <v>2300</v>
      </c>
      <c r="E1436" s="11" t="e">
        <f>[3]!Table3235[[#This Row],[Mức giá theo Quyết định 46/2019/ QĐ-UBND]]*1.1</f>
        <v>#REF!</v>
      </c>
      <c r="F1436" s="11" t="e">
        <f>[3]!Table3235[[#This Row],[Mức giá theo Quyết định 46/2019/ QĐ-UBND]]*1.3</f>
        <v>#REF!</v>
      </c>
      <c r="G1436" s="19">
        <v>6900</v>
      </c>
      <c r="H1436" s="20" t="e">
        <f>ROUND([3]!Table3235[[#This Row],[Mức giá theo Quyết định 46/2019/ QĐ-UBND]]*1.3,-2)</f>
        <v>#REF!</v>
      </c>
      <c r="I1436" s="20" t="e">
        <f>ROUND([3]!Table3235[[#This Row],[Giá đất ở điều chỉnh, bổ sung]]*0.7,0)</f>
        <v>#REF!</v>
      </c>
      <c r="J1436" s="12" t="e">
        <f>[3]!Table3235[[#This Row],[Giá đất ở điều chỉnh, bổ sung]]/[3]!Table3235[[#This Row],[Mức giá theo Quyết định 46/2019/ QĐ-UBND]]</f>
        <v>#REF!</v>
      </c>
      <c r="K1436" s="21"/>
      <c r="L1436" s="23" t="e">
        <f>[3]!Table3235[[#This Row],[Giá đất ở điều chỉnh, bổ sung]]/[3]!Table3235[[#This Row],[Mức giá theo Quyết định 46/2019/ QĐ-UBND]]</f>
        <v>#REF!</v>
      </c>
      <c r="M1436" s="24"/>
      <c r="N1436" s="314"/>
      <c r="R1436" s="315"/>
    </row>
    <row r="1437" spans="1:18" s="251" customFormat="1" ht="31" x14ac:dyDescent="0.35">
      <c r="A1437" s="16">
        <v>13</v>
      </c>
      <c r="B1437" s="16">
        <v>13</v>
      </c>
      <c r="C1437" s="17" t="s">
        <v>1782</v>
      </c>
      <c r="D1437" s="18"/>
      <c r="E1437" s="11" t="e">
        <f>[3]!Table3235[[#This Row],[Mức giá theo Quyết định 46/2019/ QĐ-UBND]]*1.1</f>
        <v>#REF!</v>
      </c>
      <c r="F1437" s="11"/>
      <c r="G1437" s="19"/>
      <c r="H1437" s="20"/>
      <c r="I1437" s="20"/>
      <c r="J1437" s="12"/>
      <c r="K1437" s="21"/>
      <c r="L1437" s="23"/>
      <c r="M1437" s="24"/>
      <c r="N1437" s="314"/>
      <c r="R1437" s="315"/>
    </row>
    <row r="1438" spans="1:18" s="251" customFormat="1" ht="31" x14ac:dyDescent="0.35">
      <c r="A1438" s="16" t="s">
        <v>343</v>
      </c>
      <c r="B1438" s="16" t="s">
        <v>343</v>
      </c>
      <c r="C1438" s="17" t="s">
        <v>1783</v>
      </c>
      <c r="D1438" s="18">
        <v>7000</v>
      </c>
      <c r="E1438" s="11" t="e">
        <f>[3]!Table3235[[#This Row],[Mức giá theo Quyết định 46/2019/ QĐ-UBND]]*1.1</f>
        <v>#REF!</v>
      </c>
      <c r="F1438" s="11" t="e">
        <f>[3]!Table3235[[#This Row],[Mức giá theo Quyết định 46/2019/ QĐ-UBND]]*1.3</f>
        <v>#REF!</v>
      </c>
      <c r="G1438" s="19">
        <v>21000</v>
      </c>
      <c r="H1438" s="20" t="e">
        <f>ROUND([3]!Table3235[[#This Row],[Mức giá theo Quyết định 46/2019/ QĐ-UBND]]*1.3,-2)</f>
        <v>#REF!</v>
      </c>
      <c r="I1438" s="20" t="e">
        <f>ROUND([3]!Table3235[[#This Row],[Giá đất ở điều chỉnh, bổ sung]]*0.7,0)</f>
        <v>#REF!</v>
      </c>
      <c r="J1438" s="12" t="e">
        <f>[3]!Table3235[[#This Row],[Giá đất ở điều chỉnh, bổ sung]]/[3]!Table3235[[#This Row],[Mức giá theo Quyết định 46/2019/ QĐ-UBND]]</f>
        <v>#REF!</v>
      </c>
      <c r="K1438" s="21"/>
      <c r="L1438" s="23" t="e">
        <f>[3]!Table3235[[#This Row],[Giá đất ở điều chỉnh, bổ sung]]/[3]!Table3235[[#This Row],[Mức giá theo Quyết định 46/2019/ QĐ-UBND]]</f>
        <v>#REF!</v>
      </c>
      <c r="M1438" s="24"/>
      <c r="N1438" s="314"/>
      <c r="R1438" s="315"/>
    </row>
    <row r="1439" spans="1:18" s="251" customFormat="1" x14ac:dyDescent="0.35">
      <c r="A1439" s="16" t="s">
        <v>346</v>
      </c>
      <c r="B1439" s="16" t="s">
        <v>346</v>
      </c>
      <c r="C1439" s="17" t="s">
        <v>1784</v>
      </c>
      <c r="D1439" s="18">
        <v>5000</v>
      </c>
      <c r="E1439" s="11" t="e">
        <f>[3]!Table3235[[#This Row],[Mức giá theo Quyết định 46/2019/ QĐ-UBND]]*1.1</f>
        <v>#REF!</v>
      </c>
      <c r="F1439" s="11" t="e">
        <f>[3]!Table3235[[#This Row],[Mức giá theo Quyết định 46/2019/ QĐ-UBND]]*1.3</f>
        <v>#REF!</v>
      </c>
      <c r="G1439" s="19">
        <v>15000</v>
      </c>
      <c r="H1439" s="20" t="e">
        <f>ROUND([3]!Table3235[[#This Row],[Mức giá theo Quyết định 46/2019/ QĐ-UBND]]*1.3,-2)</f>
        <v>#REF!</v>
      </c>
      <c r="I1439" s="20" t="e">
        <f>ROUND([3]!Table3235[[#This Row],[Giá đất ở điều chỉnh, bổ sung]]*0.7,0)</f>
        <v>#REF!</v>
      </c>
      <c r="J1439" s="12" t="e">
        <f>[3]!Table3235[[#This Row],[Giá đất ở điều chỉnh, bổ sung]]/[3]!Table3235[[#This Row],[Mức giá theo Quyết định 46/2019/ QĐ-UBND]]</f>
        <v>#REF!</v>
      </c>
      <c r="K1439" s="21"/>
      <c r="L1439" s="23" t="e">
        <f>[3]!Table3235[[#This Row],[Giá đất ở điều chỉnh, bổ sung]]/[3]!Table3235[[#This Row],[Mức giá theo Quyết định 46/2019/ QĐ-UBND]]</f>
        <v>#REF!</v>
      </c>
      <c r="M1439" s="24"/>
      <c r="N1439" s="314"/>
      <c r="R1439" s="315"/>
    </row>
    <row r="1440" spans="1:18" s="251" customFormat="1" x14ac:dyDescent="0.35">
      <c r="A1440" s="16" t="s">
        <v>348</v>
      </c>
      <c r="B1440" s="16" t="s">
        <v>348</v>
      </c>
      <c r="C1440" s="17" t="s">
        <v>1785</v>
      </c>
      <c r="D1440" s="18">
        <v>4500</v>
      </c>
      <c r="E1440" s="11" t="e">
        <f>[3]!Table3235[[#This Row],[Mức giá theo Quyết định 46/2019/ QĐ-UBND]]*1.1</f>
        <v>#REF!</v>
      </c>
      <c r="F1440" s="11" t="e">
        <f>[3]!Table3235[[#This Row],[Mức giá theo Quyết định 46/2019/ QĐ-UBND]]*1.3</f>
        <v>#REF!</v>
      </c>
      <c r="G1440" s="19">
        <v>13500</v>
      </c>
      <c r="H1440" s="20" t="e">
        <f>ROUND([3]!Table3235[[#This Row],[Mức giá theo Quyết định 46/2019/ QĐ-UBND]]*1.3,-2)</f>
        <v>#REF!</v>
      </c>
      <c r="I1440" s="20" t="e">
        <f>ROUND([3]!Table3235[[#This Row],[Giá đất ở điều chỉnh, bổ sung]]*0.7,0)</f>
        <v>#REF!</v>
      </c>
      <c r="J1440" s="12" t="e">
        <f>[3]!Table3235[[#This Row],[Giá đất ở điều chỉnh, bổ sung]]/[3]!Table3235[[#This Row],[Mức giá theo Quyết định 46/2019/ QĐ-UBND]]</f>
        <v>#REF!</v>
      </c>
      <c r="K1440" s="21"/>
      <c r="L1440" s="23" t="e">
        <f>[3]!Table3235[[#This Row],[Giá đất ở điều chỉnh, bổ sung]]/[3]!Table3235[[#This Row],[Mức giá theo Quyết định 46/2019/ QĐ-UBND]]</f>
        <v>#REF!</v>
      </c>
      <c r="M1440" s="24"/>
      <c r="N1440" s="314"/>
      <c r="R1440" s="315"/>
    </row>
    <row r="1441" spans="1:18" s="251" customFormat="1" x14ac:dyDescent="0.35">
      <c r="A1441" s="16" t="s">
        <v>350</v>
      </c>
      <c r="B1441" s="16" t="s">
        <v>350</v>
      </c>
      <c r="C1441" s="17" t="s">
        <v>1786</v>
      </c>
      <c r="D1441" s="18">
        <v>3999.9999999999995</v>
      </c>
      <c r="E1441" s="11" t="e">
        <f>[3]!Table3235[[#This Row],[Mức giá theo Quyết định 46/2019/ QĐ-UBND]]*1.1</f>
        <v>#REF!</v>
      </c>
      <c r="F1441" s="11" t="e">
        <f>[3]!Table3235[[#This Row],[Mức giá theo Quyết định 46/2019/ QĐ-UBND]]*1.3</f>
        <v>#REF!</v>
      </c>
      <c r="G1441" s="19">
        <v>12000</v>
      </c>
      <c r="H1441" s="20" t="e">
        <f>ROUND([3]!Table3235[[#This Row],[Mức giá theo Quyết định 46/2019/ QĐ-UBND]]*1.3,-2)</f>
        <v>#REF!</v>
      </c>
      <c r="I1441" s="20" t="e">
        <f>ROUND([3]!Table3235[[#This Row],[Giá đất ở điều chỉnh, bổ sung]]*0.7,0)</f>
        <v>#REF!</v>
      </c>
      <c r="J1441" s="12" t="e">
        <f>[3]!Table3235[[#This Row],[Giá đất ở điều chỉnh, bổ sung]]/[3]!Table3235[[#This Row],[Mức giá theo Quyết định 46/2019/ QĐ-UBND]]</f>
        <v>#REF!</v>
      </c>
      <c r="K1441" s="21"/>
      <c r="L1441" s="23" t="e">
        <f>[3]!Table3235[[#This Row],[Giá đất ở điều chỉnh, bổ sung]]/[3]!Table3235[[#This Row],[Mức giá theo Quyết định 46/2019/ QĐ-UBND]]</f>
        <v>#REF!</v>
      </c>
      <c r="M1441" s="24"/>
      <c r="N1441" s="314"/>
      <c r="R1441" s="315"/>
    </row>
    <row r="1442" spans="1:18" s="251" customFormat="1" x14ac:dyDescent="0.35">
      <c r="A1442" s="16" t="s">
        <v>711</v>
      </c>
      <c r="B1442" s="16" t="s">
        <v>711</v>
      </c>
      <c r="C1442" s="17" t="s">
        <v>1787</v>
      </c>
      <c r="D1442" s="18">
        <v>3500</v>
      </c>
      <c r="E1442" s="11" t="e">
        <f>[3]!Table3235[[#This Row],[Mức giá theo Quyết định 46/2019/ QĐ-UBND]]*1.1</f>
        <v>#REF!</v>
      </c>
      <c r="F1442" s="11" t="e">
        <f>[3]!Table3235[[#This Row],[Mức giá theo Quyết định 46/2019/ QĐ-UBND]]*1.3</f>
        <v>#REF!</v>
      </c>
      <c r="G1442" s="19">
        <v>10500</v>
      </c>
      <c r="H1442" s="20" t="e">
        <f>ROUND([3]!Table3235[[#This Row],[Mức giá theo Quyết định 46/2019/ QĐ-UBND]]*1.3,-2)</f>
        <v>#REF!</v>
      </c>
      <c r="I1442" s="20" t="e">
        <f>ROUND([3]!Table3235[[#This Row],[Giá đất ở điều chỉnh, bổ sung]]*0.7,0)</f>
        <v>#REF!</v>
      </c>
      <c r="J1442" s="12" t="e">
        <f>[3]!Table3235[[#This Row],[Giá đất ở điều chỉnh, bổ sung]]/[3]!Table3235[[#This Row],[Mức giá theo Quyết định 46/2019/ QĐ-UBND]]</f>
        <v>#REF!</v>
      </c>
      <c r="K1442" s="21"/>
      <c r="L1442" s="23" t="e">
        <f>[3]!Table3235[[#This Row],[Giá đất ở điều chỉnh, bổ sung]]/[3]!Table3235[[#This Row],[Mức giá theo Quyết định 46/2019/ QĐ-UBND]]</f>
        <v>#REF!</v>
      </c>
      <c r="M1442" s="24"/>
      <c r="N1442" s="314"/>
      <c r="R1442" s="315"/>
    </row>
    <row r="1443" spans="1:18" s="251" customFormat="1" ht="31" x14ac:dyDescent="0.35">
      <c r="A1443" s="16">
        <v>14</v>
      </c>
      <c r="B1443" s="16">
        <v>14</v>
      </c>
      <c r="C1443" s="17" t="s">
        <v>1788</v>
      </c>
      <c r="D1443" s="18"/>
      <c r="E1443" s="11" t="e">
        <f>[3]!Table3235[[#This Row],[Mức giá theo Quyết định 46/2019/ QĐ-UBND]]*1.1</f>
        <v>#REF!</v>
      </c>
      <c r="F1443" s="11"/>
      <c r="G1443" s="19"/>
      <c r="H1443" s="20"/>
      <c r="I1443" s="20"/>
      <c r="J1443" s="12"/>
      <c r="K1443" s="21"/>
      <c r="L1443" s="23"/>
      <c r="M1443" s="24"/>
      <c r="N1443" s="314"/>
      <c r="R1443" s="315"/>
    </row>
    <row r="1444" spans="1:18" s="251" customFormat="1" x14ac:dyDescent="0.35">
      <c r="A1444" s="16" t="s">
        <v>714</v>
      </c>
      <c r="B1444" s="16" t="s">
        <v>714</v>
      </c>
      <c r="C1444" s="17" t="s">
        <v>1789</v>
      </c>
      <c r="D1444" s="18">
        <v>4700</v>
      </c>
      <c r="E1444" s="11" t="e">
        <f>[3]!Table3235[[#This Row],[Mức giá theo Quyết định 46/2019/ QĐ-UBND]]*1.1</f>
        <v>#REF!</v>
      </c>
      <c r="F1444" s="11" t="e">
        <f>[3]!Table3235[[#This Row],[Mức giá theo Quyết định 46/2019/ QĐ-UBND]]*1.3</f>
        <v>#REF!</v>
      </c>
      <c r="G1444" s="19">
        <v>14100</v>
      </c>
      <c r="H1444" s="20" t="e">
        <f>ROUND([3]!Table3235[[#This Row],[Mức giá theo Quyết định 46/2019/ QĐ-UBND]]*1.3,-2)</f>
        <v>#REF!</v>
      </c>
      <c r="I1444" s="20" t="e">
        <f>ROUND([3]!Table3235[[#This Row],[Giá đất ở điều chỉnh, bổ sung]]*0.7,0)</f>
        <v>#REF!</v>
      </c>
      <c r="J1444" s="12" t="e">
        <f>[3]!Table3235[[#This Row],[Giá đất ở điều chỉnh, bổ sung]]/[3]!Table3235[[#This Row],[Mức giá theo Quyết định 46/2019/ QĐ-UBND]]</f>
        <v>#REF!</v>
      </c>
      <c r="K1444" s="21"/>
      <c r="L1444" s="23" t="e">
        <f>[3]!Table3235[[#This Row],[Giá đất ở điều chỉnh, bổ sung]]/[3]!Table3235[[#This Row],[Mức giá theo Quyết định 46/2019/ QĐ-UBND]]</f>
        <v>#REF!</v>
      </c>
      <c r="M1444" s="24"/>
      <c r="N1444" s="314"/>
      <c r="R1444" s="315"/>
    </row>
    <row r="1445" spans="1:18" s="251" customFormat="1" x14ac:dyDescent="0.35">
      <c r="A1445" s="16" t="s">
        <v>716</v>
      </c>
      <c r="B1445" s="16" t="s">
        <v>716</v>
      </c>
      <c r="C1445" s="17" t="s">
        <v>1185</v>
      </c>
      <c r="D1445" s="18">
        <v>4500</v>
      </c>
      <c r="E1445" s="11" t="e">
        <f>[3]!Table3235[[#This Row],[Mức giá theo Quyết định 46/2019/ QĐ-UBND]]*1.1</f>
        <v>#REF!</v>
      </c>
      <c r="F1445" s="11" t="e">
        <f>[3]!Table3235[[#This Row],[Mức giá theo Quyết định 46/2019/ QĐ-UBND]]*1.3</f>
        <v>#REF!</v>
      </c>
      <c r="G1445" s="19">
        <v>13500</v>
      </c>
      <c r="H1445" s="20" t="e">
        <f>ROUND([3]!Table3235[[#This Row],[Mức giá theo Quyết định 46/2019/ QĐ-UBND]]*1.3,-2)</f>
        <v>#REF!</v>
      </c>
      <c r="I1445" s="20" t="e">
        <f>ROUND([3]!Table3235[[#This Row],[Giá đất ở điều chỉnh, bổ sung]]*0.7,0)</f>
        <v>#REF!</v>
      </c>
      <c r="J1445" s="12" t="e">
        <f>[3]!Table3235[[#This Row],[Giá đất ở điều chỉnh, bổ sung]]/[3]!Table3235[[#This Row],[Mức giá theo Quyết định 46/2019/ QĐ-UBND]]</f>
        <v>#REF!</v>
      </c>
      <c r="K1445" s="21"/>
      <c r="L1445" s="23" t="e">
        <f>[3]!Table3235[[#This Row],[Giá đất ở điều chỉnh, bổ sung]]/[3]!Table3235[[#This Row],[Mức giá theo Quyết định 46/2019/ QĐ-UBND]]</f>
        <v>#REF!</v>
      </c>
      <c r="M1445" s="24"/>
      <c r="N1445" s="314"/>
      <c r="R1445" s="315"/>
    </row>
    <row r="1446" spans="1:18" s="251" customFormat="1" ht="31" x14ac:dyDescent="0.35">
      <c r="A1446" s="16">
        <v>15</v>
      </c>
      <c r="B1446" s="16">
        <v>15</v>
      </c>
      <c r="C1446" s="17" t="s">
        <v>1790</v>
      </c>
      <c r="D1446" s="18"/>
      <c r="E1446" s="11" t="e">
        <f>[3]!Table3235[[#This Row],[Mức giá theo Quyết định 46/2019/ QĐ-UBND]]*1.1</f>
        <v>#REF!</v>
      </c>
      <c r="F1446" s="11"/>
      <c r="G1446" s="19"/>
      <c r="H1446" s="20"/>
      <c r="I1446" s="20"/>
      <c r="J1446" s="12"/>
      <c r="K1446" s="21"/>
      <c r="L1446" s="23"/>
      <c r="M1446" s="24"/>
      <c r="N1446" s="314"/>
      <c r="R1446" s="315"/>
    </row>
    <row r="1447" spans="1:18" s="251" customFormat="1" x14ac:dyDescent="0.35">
      <c r="A1447" s="16" t="s">
        <v>1210</v>
      </c>
      <c r="B1447" s="16" t="s">
        <v>1210</v>
      </c>
      <c r="C1447" s="17" t="s">
        <v>1791</v>
      </c>
      <c r="D1447" s="18">
        <v>4700</v>
      </c>
      <c r="E1447" s="11" t="e">
        <f>[3]!Table3235[[#This Row],[Mức giá theo Quyết định 46/2019/ QĐ-UBND]]*1.1</f>
        <v>#REF!</v>
      </c>
      <c r="F1447" s="11" t="e">
        <f>[3]!Table3235[[#This Row],[Mức giá theo Quyết định 46/2019/ QĐ-UBND]]*1.3</f>
        <v>#REF!</v>
      </c>
      <c r="G1447" s="19">
        <v>14100</v>
      </c>
      <c r="H1447" s="20" t="e">
        <f>ROUND([3]!Table3235[[#This Row],[Mức giá theo Quyết định 46/2019/ QĐ-UBND]]*1.3,-2)</f>
        <v>#REF!</v>
      </c>
      <c r="I1447" s="20" t="e">
        <f>ROUND([3]!Table3235[[#This Row],[Giá đất ở điều chỉnh, bổ sung]]*0.7,0)</f>
        <v>#REF!</v>
      </c>
      <c r="J1447" s="12" t="e">
        <f>[3]!Table3235[[#This Row],[Giá đất ở điều chỉnh, bổ sung]]/[3]!Table3235[[#This Row],[Mức giá theo Quyết định 46/2019/ QĐ-UBND]]</f>
        <v>#REF!</v>
      </c>
      <c r="K1447" s="21"/>
      <c r="L1447" s="23" t="e">
        <f>[3]!Table3235[[#This Row],[Giá đất ở điều chỉnh, bổ sung]]/[3]!Table3235[[#This Row],[Mức giá theo Quyết định 46/2019/ QĐ-UBND]]</f>
        <v>#REF!</v>
      </c>
      <c r="M1447" s="24"/>
      <c r="N1447" s="314"/>
      <c r="R1447" s="315"/>
    </row>
    <row r="1448" spans="1:18" s="251" customFormat="1" x14ac:dyDescent="0.35">
      <c r="A1448" s="16" t="s">
        <v>1212</v>
      </c>
      <c r="B1448" s="16" t="s">
        <v>1212</v>
      </c>
      <c r="C1448" s="17" t="s">
        <v>1785</v>
      </c>
      <c r="D1448" s="18">
        <v>3999.9999999999995</v>
      </c>
      <c r="E1448" s="11" t="e">
        <f>[3]!Table3235[[#This Row],[Mức giá theo Quyết định 46/2019/ QĐ-UBND]]*1.1</f>
        <v>#REF!</v>
      </c>
      <c r="F1448" s="11" t="e">
        <f>[3]!Table3235[[#This Row],[Mức giá theo Quyết định 46/2019/ QĐ-UBND]]*1.3</f>
        <v>#REF!</v>
      </c>
      <c r="G1448" s="19">
        <v>12000</v>
      </c>
      <c r="H1448" s="20" t="e">
        <f>ROUND([3]!Table3235[[#This Row],[Mức giá theo Quyết định 46/2019/ QĐ-UBND]]*1.3,-2)</f>
        <v>#REF!</v>
      </c>
      <c r="I1448" s="20" t="e">
        <f>ROUND([3]!Table3235[[#This Row],[Giá đất ở điều chỉnh, bổ sung]]*0.7,0)</f>
        <v>#REF!</v>
      </c>
      <c r="J1448" s="12" t="e">
        <f>[3]!Table3235[[#This Row],[Giá đất ở điều chỉnh, bổ sung]]/[3]!Table3235[[#This Row],[Mức giá theo Quyết định 46/2019/ QĐ-UBND]]</f>
        <v>#REF!</v>
      </c>
      <c r="K1448" s="21"/>
      <c r="L1448" s="23" t="e">
        <f>[3]!Table3235[[#This Row],[Giá đất ở điều chỉnh, bổ sung]]/[3]!Table3235[[#This Row],[Mức giá theo Quyết định 46/2019/ QĐ-UBND]]</f>
        <v>#REF!</v>
      </c>
      <c r="M1448" s="24"/>
      <c r="N1448" s="314"/>
      <c r="R1448" s="315"/>
    </row>
    <row r="1449" spans="1:18" s="251" customFormat="1" ht="31" x14ac:dyDescent="0.35">
      <c r="A1449" s="16">
        <v>16</v>
      </c>
      <c r="B1449" s="16">
        <v>16</v>
      </c>
      <c r="C1449" s="17" t="s">
        <v>1792</v>
      </c>
      <c r="D1449" s="18">
        <v>3600</v>
      </c>
      <c r="E1449" s="11" t="e">
        <f>[3]!Table3235[[#This Row],[Mức giá theo Quyết định 46/2019/ QĐ-UBND]]*1.1</f>
        <v>#REF!</v>
      </c>
      <c r="F1449" s="11" t="e">
        <f>[3]!Table3235[[#This Row],[Mức giá theo Quyết định 46/2019/ QĐ-UBND]]*1.3</f>
        <v>#REF!</v>
      </c>
      <c r="G1449" s="19">
        <v>10800</v>
      </c>
      <c r="H1449" s="20" t="e">
        <f>ROUND([3]!Table3235[[#This Row],[Mức giá theo Quyết định 46/2019/ QĐ-UBND]]*1.3,-2)</f>
        <v>#REF!</v>
      </c>
      <c r="I1449" s="20" t="e">
        <f>ROUND([3]!Table3235[[#This Row],[Giá đất ở điều chỉnh, bổ sung]]*0.7,0)</f>
        <v>#REF!</v>
      </c>
      <c r="J1449" s="12" t="e">
        <f>[3]!Table3235[[#This Row],[Giá đất ở điều chỉnh, bổ sung]]/[3]!Table3235[[#This Row],[Mức giá theo Quyết định 46/2019/ QĐ-UBND]]</f>
        <v>#REF!</v>
      </c>
      <c r="K1449" s="21"/>
      <c r="L1449" s="23" t="e">
        <f>[3]!Table3235[[#This Row],[Giá đất ở điều chỉnh, bổ sung]]/[3]!Table3235[[#This Row],[Mức giá theo Quyết định 46/2019/ QĐ-UBND]]</f>
        <v>#REF!</v>
      </c>
      <c r="M1449" s="24"/>
      <c r="N1449" s="314"/>
      <c r="R1449" s="315"/>
    </row>
    <row r="1450" spans="1:18" s="251" customFormat="1" ht="31" x14ac:dyDescent="0.35">
      <c r="A1450" s="16" t="s">
        <v>731</v>
      </c>
      <c r="B1450" s="16" t="s">
        <v>731</v>
      </c>
      <c r="C1450" s="17" t="s">
        <v>1793</v>
      </c>
      <c r="D1450" s="18">
        <v>1999.9999999999998</v>
      </c>
      <c r="E1450" s="11" t="e">
        <f>[3]!Table3235[[#This Row],[Mức giá theo Quyết định 46/2019/ QĐ-UBND]]*1.1</f>
        <v>#REF!</v>
      </c>
      <c r="F1450" s="11" t="e">
        <f>[3]!Table3235[[#This Row],[Mức giá theo Quyết định 46/2019/ QĐ-UBND]]*1.3</f>
        <v>#REF!</v>
      </c>
      <c r="G1450" s="19">
        <v>6000</v>
      </c>
      <c r="H1450" s="20" t="e">
        <f>ROUND([3]!Table3235[[#This Row],[Mức giá theo Quyết định 46/2019/ QĐ-UBND]]*1.3,-2)</f>
        <v>#REF!</v>
      </c>
      <c r="I1450" s="20" t="e">
        <f>ROUND([3]!Table3235[[#This Row],[Giá đất ở điều chỉnh, bổ sung]]*0.7,0)</f>
        <v>#REF!</v>
      </c>
      <c r="J1450" s="12" t="e">
        <f>[3]!Table3235[[#This Row],[Giá đất ở điều chỉnh, bổ sung]]/[3]!Table3235[[#This Row],[Mức giá theo Quyết định 46/2019/ QĐ-UBND]]</f>
        <v>#REF!</v>
      </c>
      <c r="K1450" s="21"/>
      <c r="L1450" s="23" t="e">
        <f>[3]!Table3235[[#This Row],[Giá đất ở điều chỉnh, bổ sung]]/[3]!Table3235[[#This Row],[Mức giá theo Quyết định 46/2019/ QĐ-UBND]]</f>
        <v>#REF!</v>
      </c>
      <c r="M1450" s="24"/>
      <c r="N1450" s="314"/>
      <c r="R1450" s="315"/>
    </row>
    <row r="1451" spans="1:18" s="251" customFormat="1" ht="31" x14ac:dyDescent="0.35">
      <c r="A1451" s="16" t="s">
        <v>733</v>
      </c>
      <c r="B1451" s="16" t="s">
        <v>733</v>
      </c>
      <c r="C1451" s="17" t="s">
        <v>1794</v>
      </c>
      <c r="D1451" s="18">
        <v>1999.9999999999998</v>
      </c>
      <c r="E1451" s="11" t="e">
        <f>[3]!Table3235[[#This Row],[Mức giá theo Quyết định 46/2019/ QĐ-UBND]]*1.1</f>
        <v>#REF!</v>
      </c>
      <c r="F1451" s="11" t="e">
        <f>[3]!Table3235[[#This Row],[Mức giá theo Quyết định 46/2019/ QĐ-UBND]]*1.3</f>
        <v>#REF!</v>
      </c>
      <c r="G1451" s="19">
        <v>6000</v>
      </c>
      <c r="H1451" s="20" t="e">
        <f>ROUND([3]!Table3235[[#This Row],[Mức giá theo Quyết định 46/2019/ QĐ-UBND]]*1.3,-2)</f>
        <v>#REF!</v>
      </c>
      <c r="I1451" s="20" t="e">
        <f>ROUND([3]!Table3235[[#This Row],[Giá đất ở điều chỉnh, bổ sung]]*0.7,0)</f>
        <v>#REF!</v>
      </c>
      <c r="J1451" s="12" t="e">
        <f>[3]!Table3235[[#This Row],[Giá đất ở điều chỉnh, bổ sung]]/[3]!Table3235[[#This Row],[Mức giá theo Quyết định 46/2019/ QĐ-UBND]]</f>
        <v>#REF!</v>
      </c>
      <c r="K1451" s="21"/>
      <c r="L1451" s="23" t="e">
        <f>[3]!Table3235[[#This Row],[Giá đất ở điều chỉnh, bổ sung]]/[3]!Table3235[[#This Row],[Mức giá theo Quyết định 46/2019/ QĐ-UBND]]</f>
        <v>#REF!</v>
      </c>
      <c r="M1451" s="24"/>
      <c r="N1451" s="314"/>
      <c r="R1451" s="315"/>
    </row>
    <row r="1452" spans="1:18" s="251" customFormat="1" ht="31" x14ac:dyDescent="0.35">
      <c r="A1452" s="16" t="s">
        <v>1795</v>
      </c>
      <c r="B1452" s="16" t="s">
        <v>1795</v>
      </c>
      <c r="C1452" s="17" t="s">
        <v>1796</v>
      </c>
      <c r="D1452" s="18">
        <v>1700</v>
      </c>
      <c r="E1452" s="11" t="e">
        <f>[3]!Table3235[[#This Row],[Mức giá theo Quyết định 46/2019/ QĐ-UBND]]*1.1</f>
        <v>#REF!</v>
      </c>
      <c r="F1452" s="11" t="e">
        <f>[3]!Table3235[[#This Row],[Mức giá theo Quyết định 46/2019/ QĐ-UBND]]*1.3</f>
        <v>#REF!</v>
      </c>
      <c r="G1452" s="19">
        <v>5100</v>
      </c>
      <c r="H1452" s="20" t="e">
        <f>ROUND([3]!Table3235[[#This Row],[Mức giá theo Quyết định 46/2019/ QĐ-UBND]]*1.3,-2)</f>
        <v>#REF!</v>
      </c>
      <c r="I1452" s="20" t="e">
        <f>ROUND([3]!Table3235[[#This Row],[Giá đất ở điều chỉnh, bổ sung]]*0.7,0)</f>
        <v>#REF!</v>
      </c>
      <c r="J1452" s="12" t="e">
        <f>[3]!Table3235[[#This Row],[Giá đất ở điều chỉnh, bổ sung]]/[3]!Table3235[[#This Row],[Mức giá theo Quyết định 46/2019/ QĐ-UBND]]</f>
        <v>#REF!</v>
      </c>
      <c r="K1452" s="21"/>
      <c r="L1452" s="23" t="e">
        <f>[3]!Table3235[[#This Row],[Giá đất ở điều chỉnh, bổ sung]]/[3]!Table3235[[#This Row],[Mức giá theo Quyết định 46/2019/ QĐ-UBND]]</f>
        <v>#REF!</v>
      </c>
      <c r="M1452" s="24"/>
      <c r="N1452" s="314"/>
      <c r="R1452" s="315"/>
    </row>
    <row r="1453" spans="1:18" s="251" customFormat="1" ht="31" x14ac:dyDescent="0.35">
      <c r="A1453" s="16">
        <v>17</v>
      </c>
      <c r="B1453" s="16">
        <v>17</v>
      </c>
      <c r="C1453" s="17" t="s">
        <v>1797</v>
      </c>
      <c r="D1453" s="18">
        <v>6000</v>
      </c>
      <c r="E1453" s="11" t="e">
        <f>[3]!Table3235[[#This Row],[Mức giá theo Quyết định 46/2019/ QĐ-UBND]]*1.1</f>
        <v>#REF!</v>
      </c>
      <c r="F1453" s="11" t="e">
        <f>[3]!Table3235[[#This Row],[Mức giá theo Quyết định 46/2019/ QĐ-UBND]]*1.3</f>
        <v>#REF!</v>
      </c>
      <c r="G1453" s="19">
        <v>18000</v>
      </c>
      <c r="H1453" s="20" t="e">
        <f>ROUND([3]!Table3235[[#This Row],[Mức giá theo Quyết định 46/2019/ QĐ-UBND]]*1.3,-2)</f>
        <v>#REF!</v>
      </c>
      <c r="I1453" s="20" t="e">
        <f>ROUND([3]!Table3235[[#This Row],[Giá đất ở điều chỉnh, bổ sung]]*0.7,0)</f>
        <v>#REF!</v>
      </c>
      <c r="J1453" s="12" t="e">
        <f>[3]!Table3235[[#This Row],[Giá đất ở điều chỉnh, bổ sung]]/[3]!Table3235[[#This Row],[Mức giá theo Quyết định 46/2019/ QĐ-UBND]]</f>
        <v>#REF!</v>
      </c>
      <c r="K1453" s="21"/>
      <c r="L1453" s="23" t="e">
        <f>[3]!Table3235[[#This Row],[Giá đất ở điều chỉnh, bổ sung]]/[3]!Table3235[[#This Row],[Mức giá theo Quyết định 46/2019/ QĐ-UBND]]</f>
        <v>#REF!</v>
      </c>
      <c r="M1453" s="24"/>
      <c r="N1453" s="314"/>
      <c r="R1453" s="315"/>
    </row>
    <row r="1454" spans="1:18" s="251" customFormat="1" ht="46.5" x14ac:dyDescent="0.35">
      <c r="A1454" s="16" t="s">
        <v>108</v>
      </c>
      <c r="B1454" s="16" t="s">
        <v>108</v>
      </c>
      <c r="C1454" s="17" t="s">
        <v>1798</v>
      </c>
      <c r="D1454" s="18">
        <v>1999.9999999999998</v>
      </c>
      <c r="E1454" s="11" t="e">
        <f>[3]!Table3235[[#This Row],[Mức giá theo Quyết định 46/2019/ QĐ-UBND]]*1.1</f>
        <v>#REF!</v>
      </c>
      <c r="F1454" s="11" t="e">
        <f>[3]!Table3235[[#This Row],[Mức giá theo Quyết định 46/2019/ QĐ-UBND]]*1.3</f>
        <v>#REF!</v>
      </c>
      <c r="G1454" s="19">
        <v>6000</v>
      </c>
      <c r="H1454" s="20" t="e">
        <f>ROUND([3]!Table3235[[#This Row],[Mức giá theo Quyết định 46/2019/ QĐ-UBND]]*1.3,-2)</f>
        <v>#REF!</v>
      </c>
      <c r="I1454" s="20" t="e">
        <f>ROUND([3]!Table3235[[#This Row],[Giá đất ở điều chỉnh, bổ sung]]*0.7,0)</f>
        <v>#REF!</v>
      </c>
      <c r="J1454" s="12" t="e">
        <f>[3]!Table3235[[#This Row],[Giá đất ở điều chỉnh, bổ sung]]/[3]!Table3235[[#This Row],[Mức giá theo Quyết định 46/2019/ QĐ-UBND]]</f>
        <v>#REF!</v>
      </c>
      <c r="K1454" s="21"/>
      <c r="L1454" s="23" t="e">
        <f>[3]!Table3235[[#This Row],[Giá đất ở điều chỉnh, bổ sung]]/[3]!Table3235[[#This Row],[Mức giá theo Quyết định 46/2019/ QĐ-UBND]]</f>
        <v>#REF!</v>
      </c>
      <c r="M1454" s="24"/>
      <c r="N1454" s="314"/>
      <c r="R1454" s="315"/>
    </row>
    <row r="1455" spans="1:18" s="251" customFormat="1" ht="31" x14ac:dyDescent="0.35">
      <c r="A1455" s="16">
        <v>18</v>
      </c>
      <c r="B1455" s="16">
        <v>18</v>
      </c>
      <c r="C1455" s="17" t="s">
        <v>1799</v>
      </c>
      <c r="D1455" s="18">
        <v>6000</v>
      </c>
      <c r="E1455" s="11" t="e">
        <f>[3]!Table3235[[#This Row],[Mức giá theo Quyết định 46/2019/ QĐ-UBND]]*1.1</f>
        <v>#REF!</v>
      </c>
      <c r="F1455" s="11" t="e">
        <f>[3]!Table3235[[#This Row],[Mức giá theo Quyết định 46/2019/ QĐ-UBND]]*1.3</f>
        <v>#REF!</v>
      </c>
      <c r="G1455" s="19">
        <v>18000</v>
      </c>
      <c r="H1455" s="20" t="e">
        <f>ROUND([3]!Table3235[[#This Row],[Mức giá theo Quyết định 46/2019/ QĐ-UBND]]*1.3,-2)</f>
        <v>#REF!</v>
      </c>
      <c r="I1455" s="20" t="e">
        <f>ROUND([3]!Table3235[[#This Row],[Giá đất ở điều chỉnh, bổ sung]]*0.7,0)</f>
        <v>#REF!</v>
      </c>
      <c r="J1455" s="12" t="e">
        <f>[3]!Table3235[[#This Row],[Giá đất ở điều chỉnh, bổ sung]]/[3]!Table3235[[#This Row],[Mức giá theo Quyết định 46/2019/ QĐ-UBND]]</f>
        <v>#REF!</v>
      </c>
      <c r="K1455" s="21"/>
      <c r="L1455" s="23" t="e">
        <f>[3]!Table3235[[#This Row],[Giá đất ở điều chỉnh, bổ sung]]/[3]!Table3235[[#This Row],[Mức giá theo Quyết định 46/2019/ QĐ-UBND]]</f>
        <v>#REF!</v>
      </c>
      <c r="M1455" s="24"/>
      <c r="N1455" s="314"/>
      <c r="R1455" s="315"/>
    </row>
    <row r="1456" spans="1:18" s="251" customFormat="1" ht="46.5" x14ac:dyDescent="0.35">
      <c r="A1456" s="16" t="s">
        <v>114</v>
      </c>
      <c r="B1456" s="16" t="s">
        <v>114</v>
      </c>
      <c r="C1456" s="17" t="s">
        <v>1800</v>
      </c>
      <c r="D1456" s="18">
        <v>1999.9999999999998</v>
      </c>
      <c r="E1456" s="11" t="e">
        <f>[3]!Table3235[[#This Row],[Mức giá theo Quyết định 46/2019/ QĐ-UBND]]*1.1</f>
        <v>#REF!</v>
      </c>
      <c r="F1456" s="11" t="e">
        <f>[3]!Table3235[[#This Row],[Mức giá theo Quyết định 46/2019/ QĐ-UBND]]*1.3</f>
        <v>#REF!</v>
      </c>
      <c r="G1456" s="19">
        <v>6000</v>
      </c>
      <c r="H1456" s="20" t="e">
        <f>ROUND([3]!Table3235[[#This Row],[Mức giá theo Quyết định 46/2019/ QĐ-UBND]]*1.3,-2)</f>
        <v>#REF!</v>
      </c>
      <c r="I1456" s="20" t="e">
        <f>ROUND([3]!Table3235[[#This Row],[Giá đất ở điều chỉnh, bổ sung]]*0.7,0)</f>
        <v>#REF!</v>
      </c>
      <c r="J1456" s="12" t="e">
        <f>[3]!Table3235[[#This Row],[Giá đất ở điều chỉnh, bổ sung]]/[3]!Table3235[[#This Row],[Mức giá theo Quyết định 46/2019/ QĐ-UBND]]</f>
        <v>#REF!</v>
      </c>
      <c r="K1456" s="21"/>
      <c r="L1456" s="23" t="e">
        <f>[3]!Table3235[[#This Row],[Giá đất ở điều chỉnh, bổ sung]]/[3]!Table3235[[#This Row],[Mức giá theo Quyết định 46/2019/ QĐ-UBND]]</f>
        <v>#REF!</v>
      </c>
      <c r="M1456" s="24"/>
      <c r="N1456" s="314"/>
      <c r="R1456" s="315"/>
    </row>
    <row r="1457" spans="1:18" s="251" customFormat="1" ht="31" x14ac:dyDescent="0.35">
      <c r="A1457" s="16">
        <v>19</v>
      </c>
      <c r="B1457" s="16">
        <v>19</v>
      </c>
      <c r="C1457" s="90" t="s">
        <v>1801</v>
      </c>
      <c r="D1457" s="91">
        <v>2500</v>
      </c>
      <c r="E1457" s="11" t="e">
        <f>[3]!Table3235[[#This Row],[Mức giá theo Quyết định 46/2019/ QĐ-UBND]]*1.1</f>
        <v>#REF!</v>
      </c>
      <c r="F1457" s="11" t="e">
        <f>[3]!Table3235[[#This Row],[Mức giá theo Quyết định 46/2019/ QĐ-UBND]]*1.3</f>
        <v>#REF!</v>
      </c>
      <c r="G1457" s="19">
        <v>7500</v>
      </c>
      <c r="H1457" s="20" t="e">
        <f>ROUND([3]!Table3235[[#This Row],[Mức giá theo Quyết định 46/2019/ QĐ-UBND]]*1.3,-2)</f>
        <v>#REF!</v>
      </c>
      <c r="I1457" s="20" t="e">
        <f>ROUND([3]!Table3235[[#This Row],[Giá đất ở điều chỉnh, bổ sung]]*0.7,0)</f>
        <v>#REF!</v>
      </c>
      <c r="J1457" s="12" t="e">
        <f>[3]!Table3235[[#This Row],[Giá đất ở điều chỉnh, bổ sung]]/[3]!Table3235[[#This Row],[Mức giá theo Quyết định 46/2019/ QĐ-UBND]]</f>
        <v>#REF!</v>
      </c>
      <c r="K1457" s="21"/>
      <c r="L1457" s="23" t="e">
        <f>[3]!Table3235[[#This Row],[Giá đất ở điều chỉnh, bổ sung]]/[3]!Table3235[[#This Row],[Mức giá theo Quyết định 46/2019/ QĐ-UBND]]</f>
        <v>#REF!</v>
      </c>
      <c r="M1457" s="24" t="s">
        <v>5446</v>
      </c>
      <c r="N1457" s="314" t="s">
        <v>5466</v>
      </c>
      <c r="R1457" s="315"/>
    </row>
    <row r="1458" spans="1:18" s="251" customFormat="1" ht="31" x14ac:dyDescent="0.35">
      <c r="A1458" s="16">
        <v>20</v>
      </c>
      <c r="B1458" s="16">
        <v>20</v>
      </c>
      <c r="C1458" s="17" t="s">
        <v>1802</v>
      </c>
      <c r="D1458" s="18"/>
      <c r="E1458" s="11" t="e">
        <f>[3]!Table3235[[#This Row],[Mức giá theo Quyết định 46/2019/ QĐ-UBND]]*1.1</f>
        <v>#REF!</v>
      </c>
      <c r="F1458" s="11"/>
      <c r="G1458" s="19"/>
      <c r="H1458" s="20"/>
      <c r="I1458" s="20"/>
      <c r="J1458" s="12"/>
      <c r="K1458" s="21"/>
      <c r="L1458" s="23"/>
      <c r="M1458" s="24"/>
      <c r="N1458" s="314"/>
      <c r="R1458" s="315"/>
    </row>
    <row r="1459" spans="1:18" s="251" customFormat="1" ht="31" x14ac:dyDescent="0.35">
      <c r="A1459" s="16">
        <v>20.100000000000001</v>
      </c>
      <c r="B1459" s="16">
        <v>20.100000000000001</v>
      </c>
      <c r="C1459" s="17" t="s">
        <v>1803</v>
      </c>
      <c r="D1459" s="18">
        <v>2500</v>
      </c>
      <c r="E1459" s="11" t="e">
        <f>[3]!Table3235[[#This Row],[Mức giá theo Quyết định 46/2019/ QĐ-UBND]]*1.1</f>
        <v>#REF!</v>
      </c>
      <c r="F1459" s="11" t="e">
        <f>[3]!Table3235[[#This Row],[Mức giá theo Quyết định 46/2019/ QĐ-UBND]]*1.3</f>
        <v>#REF!</v>
      </c>
      <c r="G1459" s="19">
        <v>7500</v>
      </c>
      <c r="H1459" s="20" t="e">
        <f>ROUND([3]!Table3235[[#This Row],[Mức giá theo Quyết định 46/2019/ QĐ-UBND]]*1.35,-2)</f>
        <v>#REF!</v>
      </c>
      <c r="I1459" s="20" t="e">
        <f>ROUND([3]!Table3235[[#This Row],[Giá đất ở điều chỉnh, bổ sung]]*0.7,0)</f>
        <v>#REF!</v>
      </c>
      <c r="J1459" s="12" t="e">
        <f>[3]!Table3235[[#This Row],[Giá đất ở điều chỉnh, bổ sung]]/[3]!Table3235[[#This Row],[Mức giá theo Quyết định 46/2019/ QĐ-UBND]]</f>
        <v>#REF!</v>
      </c>
      <c r="K1459" s="31" t="s">
        <v>91</v>
      </c>
      <c r="L1459" s="32" t="e">
        <f>[3]!Table3235[[#This Row],[Giá đất ở điều chỉnh, bổ sung]]/[3]!Table3235[[#This Row],[Mức giá theo Quyết định 46/2019/ QĐ-UBND]]</f>
        <v>#REF!</v>
      </c>
      <c r="M1459" s="24"/>
      <c r="N1459" s="314"/>
      <c r="R1459" s="315"/>
    </row>
    <row r="1460" spans="1:18" s="251" customFormat="1" ht="46.5" x14ac:dyDescent="0.35">
      <c r="A1460" s="16" t="s">
        <v>111</v>
      </c>
      <c r="B1460" s="16" t="s">
        <v>111</v>
      </c>
      <c r="C1460" s="17" t="s">
        <v>1804</v>
      </c>
      <c r="D1460" s="18">
        <v>1999.9999999999998</v>
      </c>
      <c r="E1460" s="11" t="e">
        <f>[3]!Table3235[[#This Row],[Mức giá theo Quyết định 46/2019/ QĐ-UBND]]*1.1</f>
        <v>#REF!</v>
      </c>
      <c r="F1460" s="11" t="e">
        <f>[3]!Table3235[[#This Row],[Mức giá theo Quyết định 46/2019/ QĐ-UBND]]*1.3</f>
        <v>#REF!</v>
      </c>
      <c r="G1460" s="19">
        <v>6000</v>
      </c>
      <c r="H1460" s="20" t="e">
        <f>ROUND([3]!Table3235[[#This Row],[Mức giá theo Quyết định 46/2019/ QĐ-UBND]]*1.3,-2)</f>
        <v>#REF!</v>
      </c>
      <c r="I1460" s="20" t="e">
        <f>ROUND([3]!Table3235[[#This Row],[Giá đất ở điều chỉnh, bổ sung]]*0.7,0)</f>
        <v>#REF!</v>
      </c>
      <c r="J1460" s="12" t="e">
        <f>[3]!Table3235[[#This Row],[Giá đất ở điều chỉnh, bổ sung]]/[3]!Table3235[[#This Row],[Mức giá theo Quyết định 46/2019/ QĐ-UBND]]</f>
        <v>#REF!</v>
      </c>
      <c r="K1460" s="21"/>
      <c r="L1460" s="23" t="e">
        <f>[3]!Table3235[[#This Row],[Giá đất ở điều chỉnh, bổ sung]]/[3]!Table3235[[#This Row],[Mức giá theo Quyết định 46/2019/ QĐ-UBND]]</f>
        <v>#REF!</v>
      </c>
      <c r="M1460" s="24"/>
      <c r="N1460" s="314"/>
      <c r="R1460" s="315"/>
    </row>
    <row r="1461" spans="1:18" s="251" customFormat="1" ht="31" x14ac:dyDescent="0.35">
      <c r="A1461" s="16">
        <v>21</v>
      </c>
      <c r="B1461" s="16">
        <v>21</v>
      </c>
      <c r="C1461" s="17" t="s">
        <v>1805</v>
      </c>
      <c r="D1461" s="18">
        <v>1999.9999999999998</v>
      </c>
      <c r="E1461" s="11" t="e">
        <f>[3]!Table3235[[#This Row],[Mức giá theo Quyết định 46/2019/ QĐ-UBND]]*1.1</f>
        <v>#REF!</v>
      </c>
      <c r="F1461" s="11" t="e">
        <f>[3]!Table3235[[#This Row],[Mức giá theo Quyết định 46/2019/ QĐ-UBND]]*1.3</f>
        <v>#REF!</v>
      </c>
      <c r="G1461" s="19">
        <v>6000</v>
      </c>
      <c r="H1461" s="20" t="e">
        <f>ROUND([3]!Table3235[[#This Row],[Mức giá theo Quyết định 46/2019/ QĐ-UBND]]*1.3,-2)</f>
        <v>#REF!</v>
      </c>
      <c r="I1461" s="20" t="e">
        <f>ROUND([3]!Table3235[[#This Row],[Giá đất ở điều chỉnh, bổ sung]]*0.7,0)</f>
        <v>#REF!</v>
      </c>
      <c r="J1461" s="12" t="e">
        <f>[3]!Table3235[[#This Row],[Giá đất ở điều chỉnh, bổ sung]]/[3]!Table3235[[#This Row],[Mức giá theo Quyết định 46/2019/ QĐ-UBND]]</f>
        <v>#REF!</v>
      </c>
      <c r="K1461" s="21"/>
      <c r="L1461" s="23" t="e">
        <f>[3]!Table3235[[#This Row],[Giá đất ở điều chỉnh, bổ sung]]/[3]!Table3235[[#This Row],[Mức giá theo Quyết định 46/2019/ QĐ-UBND]]</f>
        <v>#REF!</v>
      </c>
      <c r="M1461" s="24" t="s">
        <v>5445</v>
      </c>
      <c r="N1461" s="314" t="s">
        <v>5467</v>
      </c>
      <c r="R1461" s="315"/>
    </row>
    <row r="1462" spans="1:18" s="251" customFormat="1" ht="31" x14ac:dyDescent="0.35">
      <c r="A1462" s="16">
        <v>22</v>
      </c>
      <c r="B1462" s="16">
        <v>22</v>
      </c>
      <c r="C1462" s="17" t="s">
        <v>1806</v>
      </c>
      <c r="D1462" s="18">
        <v>1999.9999999999998</v>
      </c>
      <c r="E1462" s="11" t="e">
        <f>[3]!Table3235[[#This Row],[Mức giá theo Quyết định 46/2019/ QĐ-UBND]]*1.1</f>
        <v>#REF!</v>
      </c>
      <c r="F1462" s="11" t="e">
        <f>[3]!Table3235[[#This Row],[Mức giá theo Quyết định 46/2019/ QĐ-UBND]]*1.3</f>
        <v>#REF!</v>
      </c>
      <c r="G1462" s="19">
        <v>6000</v>
      </c>
      <c r="H1462" s="20" t="e">
        <f>ROUND([3]!Table3235[[#This Row],[Mức giá theo Quyết định 46/2019/ QĐ-UBND]]*1.3,-2)</f>
        <v>#REF!</v>
      </c>
      <c r="I1462" s="20" t="e">
        <f>ROUND([3]!Table3235[[#This Row],[Giá đất ở điều chỉnh, bổ sung]]*0.7,0)</f>
        <v>#REF!</v>
      </c>
      <c r="J1462" s="12" t="e">
        <f>[3]!Table3235[[#This Row],[Giá đất ở điều chỉnh, bổ sung]]/[3]!Table3235[[#This Row],[Mức giá theo Quyết định 46/2019/ QĐ-UBND]]</f>
        <v>#REF!</v>
      </c>
      <c r="K1462" s="21"/>
      <c r="L1462" s="23" t="e">
        <f>[3]!Table3235[[#This Row],[Giá đất ở điều chỉnh, bổ sung]]/[3]!Table3235[[#This Row],[Mức giá theo Quyết định 46/2019/ QĐ-UBND]]</f>
        <v>#REF!</v>
      </c>
      <c r="M1462" s="24"/>
      <c r="N1462" s="314"/>
      <c r="R1462" s="315"/>
    </row>
    <row r="1463" spans="1:18" s="251" customFormat="1" ht="31" x14ac:dyDescent="0.35">
      <c r="A1463" s="16">
        <v>23</v>
      </c>
      <c r="B1463" s="16">
        <v>23</v>
      </c>
      <c r="C1463" s="17" t="s">
        <v>1807</v>
      </c>
      <c r="D1463" s="18"/>
      <c r="E1463" s="11" t="e">
        <f>[3]!Table3235[[#This Row],[Mức giá theo Quyết định 46/2019/ QĐ-UBND]]*1.1</f>
        <v>#REF!</v>
      </c>
      <c r="F1463" s="11"/>
      <c r="G1463" s="19"/>
      <c r="H1463" s="20"/>
      <c r="I1463" s="20"/>
      <c r="J1463" s="12"/>
      <c r="K1463" s="21"/>
      <c r="L1463" s="23"/>
      <c r="M1463" s="24" t="s">
        <v>5444</v>
      </c>
      <c r="N1463" s="314" t="s">
        <v>5468</v>
      </c>
      <c r="R1463" s="315"/>
    </row>
    <row r="1464" spans="1:18" s="251" customFormat="1" x14ac:dyDescent="0.35">
      <c r="A1464" s="16" t="s">
        <v>126</v>
      </c>
      <c r="B1464" s="16" t="s">
        <v>126</v>
      </c>
      <c r="C1464" s="17" t="s">
        <v>1808</v>
      </c>
      <c r="D1464" s="18">
        <v>1999.9999999999998</v>
      </c>
      <c r="E1464" s="11" t="e">
        <f>[3]!Table3235[[#This Row],[Mức giá theo Quyết định 46/2019/ QĐ-UBND]]*1.1</f>
        <v>#REF!</v>
      </c>
      <c r="F1464" s="11" t="e">
        <f>[3]!Table3235[[#This Row],[Mức giá theo Quyết định 46/2019/ QĐ-UBND]]*1.3</f>
        <v>#REF!</v>
      </c>
      <c r="G1464" s="19">
        <v>6000</v>
      </c>
      <c r="H1464" s="20" t="e">
        <f>ROUND([3]!Table3235[[#This Row],[Mức giá theo Quyết định 46/2019/ QĐ-UBND]]*1.3,-2)</f>
        <v>#REF!</v>
      </c>
      <c r="I1464" s="20" t="e">
        <f>ROUND([3]!Table3235[[#This Row],[Giá đất ở điều chỉnh, bổ sung]]*0.7,0)</f>
        <v>#REF!</v>
      </c>
      <c r="J1464" s="12" t="e">
        <f>[3]!Table3235[[#This Row],[Giá đất ở điều chỉnh, bổ sung]]/[3]!Table3235[[#This Row],[Mức giá theo Quyết định 46/2019/ QĐ-UBND]]</f>
        <v>#REF!</v>
      </c>
      <c r="K1464" s="21"/>
      <c r="L1464" s="23" t="e">
        <f>[3]!Table3235[[#This Row],[Giá đất ở điều chỉnh, bổ sung]]/[3]!Table3235[[#This Row],[Mức giá theo Quyết định 46/2019/ QĐ-UBND]]</f>
        <v>#REF!</v>
      </c>
      <c r="M1464" s="24"/>
      <c r="N1464" s="314"/>
      <c r="R1464" s="315"/>
    </row>
    <row r="1465" spans="1:18" s="251" customFormat="1" x14ac:dyDescent="0.35">
      <c r="A1465" s="16">
        <v>23.2</v>
      </c>
      <c r="B1465" s="16">
        <v>23.2</v>
      </c>
      <c r="C1465" s="17" t="s">
        <v>1809</v>
      </c>
      <c r="D1465" s="18">
        <v>1600</v>
      </c>
      <c r="E1465" s="11" t="e">
        <f>[3]!Table3235[[#This Row],[Mức giá theo Quyết định 46/2019/ QĐ-UBND]]*1.1</f>
        <v>#REF!</v>
      </c>
      <c r="F1465" s="11" t="e">
        <f>[3]!Table3235[[#This Row],[Mức giá theo Quyết định 46/2019/ QĐ-UBND]]*1.3</f>
        <v>#REF!</v>
      </c>
      <c r="G1465" s="19">
        <v>4800</v>
      </c>
      <c r="H1465" s="20" t="e">
        <f>ROUND([3]!Table3235[[#This Row],[Mức giá theo Quyết định 46/2019/ QĐ-UBND]]*1.35,-2)</f>
        <v>#REF!</v>
      </c>
      <c r="I1465" s="20" t="e">
        <f>ROUND([3]!Table3235[[#This Row],[Giá đất ở điều chỉnh, bổ sung]]*0.7,0)</f>
        <v>#REF!</v>
      </c>
      <c r="J1465" s="12" t="e">
        <f>[3]!Table3235[[#This Row],[Giá đất ở điều chỉnh, bổ sung]]/[3]!Table3235[[#This Row],[Mức giá theo Quyết định 46/2019/ QĐ-UBND]]</f>
        <v>#REF!</v>
      </c>
      <c r="K1465" s="31" t="s">
        <v>91</v>
      </c>
      <c r="L1465" s="32" t="e">
        <f>[3]!Table3235[[#This Row],[Giá đất ở điều chỉnh, bổ sung]]/[3]!Table3235[[#This Row],[Mức giá theo Quyết định 46/2019/ QĐ-UBND]]</f>
        <v>#REF!</v>
      </c>
      <c r="M1465" s="24"/>
      <c r="N1465" s="314"/>
      <c r="R1465" s="315"/>
    </row>
    <row r="1466" spans="1:18" s="251" customFormat="1" ht="31" x14ac:dyDescent="0.35">
      <c r="A1466" s="16">
        <v>24</v>
      </c>
      <c r="B1466" s="16">
        <v>24</v>
      </c>
      <c r="C1466" s="17" t="s">
        <v>1810</v>
      </c>
      <c r="D1466" s="18"/>
      <c r="E1466" s="11" t="e">
        <f>[3]!Table3235[[#This Row],[Mức giá theo Quyết định 46/2019/ QĐ-UBND]]*1.1</f>
        <v>#REF!</v>
      </c>
      <c r="F1466" s="11"/>
      <c r="G1466" s="19"/>
      <c r="H1466" s="20"/>
      <c r="I1466" s="20"/>
      <c r="J1466" s="12"/>
      <c r="K1466" s="21"/>
      <c r="L1466" s="23"/>
      <c r="M1466" s="24" t="s">
        <v>5443</v>
      </c>
      <c r="N1466" s="314" t="s">
        <v>5469</v>
      </c>
      <c r="R1466" s="315"/>
    </row>
    <row r="1467" spans="1:18" s="251" customFormat="1" x14ac:dyDescent="0.35">
      <c r="A1467" s="16" t="s">
        <v>132</v>
      </c>
      <c r="B1467" s="16" t="s">
        <v>132</v>
      </c>
      <c r="C1467" s="17" t="s">
        <v>1811</v>
      </c>
      <c r="D1467" s="18">
        <v>2500</v>
      </c>
      <c r="E1467" s="11" t="e">
        <f>[3]!Table3235[[#This Row],[Mức giá theo Quyết định 46/2019/ QĐ-UBND]]*1.1</f>
        <v>#REF!</v>
      </c>
      <c r="F1467" s="11" t="e">
        <f>[3]!Table3235[[#This Row],[Mức giá theo Quyết định 46/2019/ QĐ-UBND]]*1.3</f>
        <v>#REF!</v>
      </c>
      <c r="G1467" s="19">
        <v>7500</v>
      </c>
      <c r="H1467" s="20" t="e">
        <f>ROUND([3]!Table3235[[#This Row],[Mức giá theo Quyết định 46/2019/ QĐ-UBND]]*1.3,-2)</f>
        <v>#REF!</v>
      </c>
      <c r="I1467" s="20" t="e">
        <f>ROUND([3]!Table3235[[#This Row],[Giá đất ở điều chỉnh, bổ sung]]*0.7,0)</f>
        <v>#REF!</v>
      </c>
      <c r="J1467" s="12" t="e">
        <f>[3]!Table3235[[#This Row],[Giá đất ở điều chỉnh, bổ sung]]/[3]!Table3235[[#This Row],[Mức giá theo Quyết định 46/2019/ QĐ-UBND]]</f>
        <v>#REF!</v>
      </c>
      <c r="K1467" s="21"/>
      <c r="L1467" s="23" t="e">
        <f>[3]!Table3235[[#This Row],[Giá đất ở điều chỉnh, bổ sung]]/[3]!Table3235[[#This Row],[Mức giá theo Quyết định 46/2019/ QĐ-UBND]]</f>
        <v>#REF!</v>
      </c>
      <c r="M1467" s="24"/>
      <c r="N1467" s="314"/>
      <c r="R1467" s="315"/>
    </row>
    <row r="1468" spans="1:18" s="251" customFormat="1" x14ac:dyDescent="0.35">
      <c r="A1468" s="16" t="s">
        <v>134</v>
      </c>
      <c r="B1468" s="16" t="s">
        <v>134</v>
      </c>
      <c r="C1468" s="17" t="s">
        <v>1812</v>
      </c>
      <c r="D1468" s="18">
        <v>1600</v>
      </c>
      <c r="E1468" s="11" t="e">
        <f>[3]!Table3235[[#This Row],[Mức giá theo Quyết định 46/2019/ QĐ-UBND]]*1.1</f>
        <v>#REF!</v>
      </c>
      <c r="F1468" s="11" t="e">
        <f>[3]!Table3235[[#This Row],[Mức giá theo Quyết định 46/2019/ QĐ-UBND]]*1.3</f>
        <v>#REF!</v>
      </c>
      <c r="G1468" s="19">
        <v>4800</v>
      </c>
      <c r="H1468" s="20" t="e">
        <f>ROUND([3]!Table3235[[#This Row],[Mức giá theo Quyết định 46/2019/ QĐ-UBND]]*1.3,-2)</f>
        <v>#REF!</v>
      </c>
      <c r="I1468" s="20" t="e">
        <f>ROUND([3]!Table3235[[#This Row],[Giá đất ở điều chỉnh, bổ sung]]*0.7,0)</f>
        <v>#REF!</v>
      </c>
      <c r="J1468" s="12" t="e">
        <f>[3]!Table3235[[#This Row],[Giá đất ở điều chỉnh, bổ sung]]/[3]!Table3235[[#This Row],[Mức giá theo Quyết định 46/2019/ QĐ-UBND]]</f>
        <v>#REF!</v>
      </c>
      <c r="K1468" s="21"/>
      <c r="L1468" s="23" t="e">
        <f>[3]!Table3235[[#This Row],[Giá đất ở điều chỉnh, bổ sung]]/[3]!Table3235[[#This Row],[Mức giá theo Quyết định 46/2019/ QĐ-UBND]]</f>
        <v>#REF!</v>
      </c>
      <c r="M1468" s="24"/>
      <c r="N1468" s="314"/>
      <c r="R1468" s="315"/>
    </row>
    <row r="1469" spans="1:18" s="315" customFormat="1" ht="31" x14ac:dyDescent="0.35">
      <c r="A1469" s="16">
        <v>25</v>
      </c>
      <c r="B1469" s="16">
        <v>25</v>
      </c>
      <c r="C1469" s="17" t="s">
        <v>1813</v>
      </c>
      <c r="D1469" s="18">
        <v>1999.9999999999998</v>
      </c>
      <c r="E1469" s="11" t="e">
        <f>[3]!Table3235[[#This Row],[Mức giá theo Quyết định 46/2019/ QĐ-UBND]]*1.1</f>
        <v>#REF!</v>
      </c>
      <c r="F1469" s="11" t="e">
        <f>[3]!Table3235[[#This Row],[Mức giá theo Quyết định 46/2019/ QĐ-UBND]]*1.3</f>
        <v>#REF!</v>
      </c>
      <c r="G1469" s="19">
        <v>6000</v>
      </c>
      <c r="H1469" s="20" t="e">
        <f>ROUND([3]!Table3235[[#This Row],[Mức giá theo Quyết định 46/2019/ QĐ-UBND]]*1.3,-2)</f>
        <v>#REF!</v>
      </c>
      <c r="I1469" s="20" t="e">
        <f>ROUND([3]!Table3235[[#This Row],[Giá đất ở điều chỉnh, bổ sung]]*0.7,0)</f>
        <v>#REF!</v>
      </c>
      <c r="J1469" s="12" t="e">
        <f>[3]!Table3235[[#This Row],[Giá đất ở điều chỉnh, bổ sung]]/[3]!Table3235[[#This Row],[Mức giá theo Quyết định 46/2019/ QĐ-UBND]]</f>
        <v>#REF!</v>
      </c>
      <c r="K1469" s="21"/>
      <c r="L1469" s="23" t="e">
        <f>[3]!Table3235[[#This Row],[Giá đất ở điều chỉnh, bổ sung]]/[3]!Table3235[[#This Row],[Mức giá theo Quyết định 46/2019/ QĐ-UBND]]</f>
        <v>#REF!</v>
      </c>
      <c r="M1469" s="24"/>
      <c r="N1469" s="314"/>
    </row>
    <row r="1470" spans="1:18" s="251" customFormat="1" ht="30" x14ac:dyDescent="0.35">
      <c r="A1470" s="8" t="s">
        <v>1814</v>
      </c>
      <c r="B1470" s="8" t="s">
        <v>1814</v>
      </c>
      <c r="C1470" s="9" t="s">
        <v>1815</v>
      </c>
      <c r="D1470" s="10"/>
      <c r="E1470" s="11" t="e">
        <f>[3]!Table3235[[#This Row],[Mức giá theo Quyết định 46/2019/ QĐ-UBND]]*1.1</f>
        <v>#REF!</v>
      </c>
      <c r="F1470" s="11"/>
      <c r="G1470" s="19"/>
      <c r="H1470" s="20"/>
      <c r="I1470" s="20"/>
      <c r="J1470" s="12"/>
      <c r="K1470" s="21"/>
      <c r="L1470" s="23"/>
      <c r="M1470" s="26"/>
      <c r="N1470" s="316"/>
      <c r="R1470" s="315"/>
    </row>
    <row r="1471" spans="1:18" s="251" customFormat="1" x14ac:dyDescent="0.35">
      <c r="A1471" s="16">
        <v>1</v>
      </c>
      <c r="B1471" s="16">
        <v>1</v>
      </c>
      <c r="C1471" s="17" t="s">
        <v>1816</v>
      </c>
      <c r="D1471" s="18">
        <v>4200</v>
      </c>
      <c r="E1471" s="11" t="e">
        <f>[3]!Table3235[[#This Row],[Mức giá theo Quyết định 46/2019/ QĐ-UBND]]*1.1</f>
        <v>#REF!</v>
      </c>
      <c r="F1471" s="11" t="e">
        <f>[3]!Table3235[[#This Row],[Mức giá theo Quyết định 46/2019/ QĐ-UBND]]*1.3</f>
        <v>#REF!</v>
      </c>
      <c r="G1471" s="19">
        <v>16800</v>
      </c>
      <c r="H1471" s="20" t="e">
        <f>ROUND([3]!Table3235[[#This Row],[Mức giá theo Quyết định 46/2019/ QĐ-UBND]]*1.3,-2)</f>
        <v>#REF!</v>
      </c>
      <c r="I1471" s="20" t="e">
        <f>ROUND([3]!Table3235[[#This Row],[Giá đất ở điều chỉnh, bổ sung]]*0.7,0)</f>
        <v>#REF!</v>
      </c>
      <c r="J1471" s="12" t="e">
        <f>[3]!Table3235[[#This Row],[Giá đất ở điều chỉnh, bổ sung]]/[3]!Table3235[[#This Row],[Mức giá theo Quyết định 46/2019/ QĐ-UBND]]</f>
        <v>#REF!</v>
      </c>
      <c r="K1471" s="21"/>
      <c r="L1471" s="23" t="e">
        <f>[3]!Table3235[[#This Row],[Giá đất ở điều chỉnh, bổ sung]]/[3]!Table3235[[#This Row],[Mức giá theo Quyết định 46/2019/ QĐ-UBND]]</f>
        <v>#REF!</v>
      </c>
      <c r="M1471" s="24"/>
      <c r="N1471" s="314"/>
      <c r="R1471" s="315"/>
    </row>
    <row r="1472" spans="1:18" s="251" customFormat="1" x14ac:dyDescent="0.35">
      <c r="A1472" s="16">
        <v>2</v>
      </c>
      <c r="B1472" s="16">
        <v>2</v>
      </c>
      <c r="C1472" s="17" t="s">
        <v>1817</v>
      </c>
      <c r="D1472" s="18">
        <v>3300</v>
      </c>
      <c r="E1472" s="11" t="e">
        <f>[3]!Table3235[[#This Row],[Mức giá theo Quyết định 46/2019/ QĐ-UBND]]*1.1</f>
        <v>#REF!</v>
      </c>
      <c r="F1472" s="11" t="e">
        <f>[3]!Table3235[[#This Row],[Mức giá theo Quyết định 46/2019/ QĐ-UBND]]*1.3</f>
        <v>#REF!</v>
      </c>
      <c r="G1472" s="19">
        <v>13200</v>
      </c>
      <c r="H1472" s="20" t="e">
        <f>ROUND([3]!Table3235[[#This Row],[Mức giá theo Quyết định 46/2019/ QĐ-UBND]]*1.3,-2)</f>
        <v>#REF!</v>
      </c>
      <c r="I1472" s="20" t="e">
        <f>ROUND([3]!Table3235[[#This Row],[Giá đất ở điều chỉnh, bổ sung]]*0.7,0)</f>
        <v>#REF!</v>
      </c>
      <c r="J1472" s="12" t="e">
        <f>[3]!Table3235[[#This Row],[Giá đất ở điều chỉnh, bổ sung]]/[3]!Table3235[[#This Row],[Mức giá theo Quyết định 46/2019/ QĐ-UBND]]</f>
        <v>#REF!</v>
      </c>
      <c r="K1472" s="21"/>
      <c r="L1472" s="23" t="e">
        <f>[3]!Table3235[[#This Row],[Giá đất ở điều chỉnh, bổ sung]]/[3]!Table3235[[#This Row],[Mức giá theo Quyết định 46/2019/ QĐ-UBND]]</f>
        <v>#REF!</v>
      </c>
      <c r="M1472" s="24"/>
      <c r="N1472" s="314"/>
      <c r="R1472" s="315"/>
    </row>
    <row r="1473" spans="1:18" s="251" customFormat="1" ht="56" x14ac:dyDescent="0.35">
      <c r="A1473" s="16">
        <v>3</v>
      </c>
      <c r="B1473" s="16">
        <v>3</v>
      </c>
      <c r="C1473" s="17" t="s">
        <v>1818</v>
      </c>
      <c r="D1473" s="18">
        <v>3000</v>
      </c>
      <c r="E1473" s="11" t="e">
        <f>[3]!Table3235[[#This Row],[Mức giá theo Quyết định 46/2019/ QĐ-UBND]]*1.1</f>
        <v>#REF!</v>
      </c>
      <c r="F1473" s="11" t="e">
        <f>[3]!Table3235[[#This Row],[Mức giá theo Quyết định 46/2019/ QĐ-UBND]]*1.3</f>
        <v>#REF!</v>
      </c>
      <c r="G1473" s="19">
        <v>12000</v>
      </c>
      <c r="H1473" s="20" t="e">
        <f>ROUND([3]!Table3235[[#This Row],[Mức giá theo Quyết định 46/2019/ QĐ-UBND]]*1.3,-2)</f>
        <v>#REF!</v>
      </c>
      <c r="I1473" s="20" t="e">
        <f>ROUND([3]!Table3235[[#This Row],[Giá đất ở điều chỉnh, bổ sung]]*0.7,0)</f>
        <v>#REF!</v>
      </c>
      <c r="J1473" s="12" t="e">
        <f>[3]!Table3235[[#This Row],[Giá đất ở điều chỉnh, bổ sung]]/[3]!Table3235[[#This Row],[Mức giá theo Quyết định 46/2019/ QĐ-UBND]]</f>
        <v>#REF!</v>
      </c>
      <c r="K1473" s="21"/>
      <c r="L1473" s="23" t="e">
        <f>[3]!Table3235[[#This Row],[Giá đất ở điều chỉnh, bổ sung]]/[3]!Table3235[[#This Row],[Mức giá theo Quyết định 46/2019/ QĐ-UBND]]</f>
        <v>#REF!</v>
      </c>
      <c r="M1473" s="24" t="s">
        <v>5442</v>
      </c>
      <c r="N1473" s="314" t="s">
        <v>1819</v>
      </c>
      <c r="R1473" s="315"/>
    </row>
    <row r="1474" spans="1:18" s="251" customFormat="1" x14ac:dyDescent="0.35">
      <c r="A1474" s="16"/>
      <c r="B1474" s="16"/>
      <c r="C1474" s="9" t="s">
        <v>16</v>
      </c>
      <c r="D1474" s="10"/>
      <c r="E1474" s="11" t="e">
        <f>[3]!Table3235[[#This Row],[Mức giá theo Quyết định 46/2019/ QĐ-UBND]]*1.1</f>
        <v>#REF!</v>
      </c>
      <c r="F1474" s="11"/>
      <c r="G1474" s="19"/>
      <c r="H1474" s="20"/>
      <c r="I1474" s="20"/>
      <c r="J1474" s="12"/>
      <c r="K1474" s="21"/>
      <c r="L1474" s="23"/>
      <c r="M1474" s="24"/>
      <c r="N1474" s="314"/>
      <c r="R1474" s="315"/>
    </row>
    <row r="1475" spans="1:18" s="251" customFormat="1" x14ac:dyDescent="0.35">
      <c r="A1475" s="16">
        <v>1</v>
      </c>
      <c r="B1475" s="16">
        <v>1</v>
      </c>
      <c r="C1475" s="17" t="s">
        <v>1820</v>
      </c>
      <c r="D1475" s="18"/>
      <c r="E1475" s="11" t="e">
        <f>[3]!Table3235[[#This Row],[Mức giá theo Quyết định 46/2019/ QĐ-UBND]]*1.1</f>
        <v>#REF!</v>
      </c>
      <c r="F1475" s="11"/>
      <c r="G1475" s="19"/>
      <c r="H1475" s="20"/>
      <c r="I1475" s="20"/>
      <c r="J1475" s="12"/>
      <c r="K1475" s="21"/>
      <c r="L1475" s="23"/>
      <c r="M1475" s="24"/>
      <c r="N1475" s="314"/>
      <c r="R1475" s="315"/>
    </row>
    <row r="1476" spans="1:18" s="251" customFormat="1" x14ac:dyDescent="0.35">
      <c r="A1476" s="16" t="s">
        <v>67</v>
      </c>
      <c r="B1476" s="16" t="s">
        <v>67</v>
      </c>
      <c r="C1476" s="17" t="s">
        <v>1821</v>
      </c>
      <c r="D1476" s="18">
        <v>1500</v>
      </c>
      <c r="E1476" s="11" t="e">
        <f>[3]!Table3235[[#This Row],[Mức giá theo Quyết định 46/2019/ QĐ-UBND]]*1.1</f>
        <v>#REF!</v>
      </c>
      <c r="F1476" s="11" t="e">
        <f>[3]!Table3235[[#This Row],[Mức giá theo Quyết định 46/2019/ QĐ-UBND]]*1.3</f>
        <v>#REF!</v>
      </c>
      <c r="G1476" s="19">
        <v>6000</v>
      </c>
      <c r="H1476" s="20" t="e">
        <f>ROUND([3]!Table3235[[#This Row],[Mức giá theo Quyết định 46/2019/ QĐ-UBND]]*1.3,-2)</f>
        <v>#REF!</v>
      </c>
      <c r="I1476" s="20" t="e">
        <f>ROUND([3]!Table3235[[#This Row],[Giá đất ở điều chỉnh, bổ sung]]*0.7,0)</f>
        <v>#REF!</v>
      </c>
      <c r="J1476" s="12" t="e">
        <f>[3]!Table3235[[#This Row],[Giá đất ở điều chỉnh, bổ sung]]/[3]!Table3235[[#This Row],[Mức giá theo Quyết định 46/2019/ QĐ-UBND]]</f>
        <v>#REF!</v>
      </c>
      <c r="K1476" s="21"/>
      <c r="L1476" s="23" t="e">
        <f>[3]!Table3235[[#This Row],[Giá đất ở điều chỉnh, bổ sung]]/[3]!Table3235[[#This Row],[Mức giá theo Quyết định 46/2019/ QĐ-UBND]]</f>
        <v>#REF!</v>
      </c>
      <c r="M1476" s="24"/>
      <c r="N1476" s="314"/>
      <c r="R1476" s="315"/>
    </row>
    <row r="1477" spans="1:18" s="251" customFormat="1" x14ac:dyDescent="0.35">
      <c r="A1477" s="16" t="s">
        <v>69</v>
      </c>
      <c r="B1477" s="16" t="s">
        <v>69</v>
      </c>
      <c r="C1477" s="17" t="s">
        <v>1822</v>
      </c>
      <c r="D1477" s="18">
        <v>1100</v>
      </c>
      <c r="E1477" s="11" t="e">
        <f>[3]!Table3235[[#This Row],[Mức giá theo Quyết định 46/2019/ QĐ-UBND]]*1.1</f>
        <v>#REF!</v>
      </c>
      <c r="F1477" s="11" t="e">
        <f>[3]!Table3235[[#This Row],[Mức giá theo Quyết định 46/2019/ QĐ-UBND]]*1.3</f>
        <v>#REF!</v>
      </c>
      <c r="G1477" s="19">
        <v>4400</v>
      </c>
      <c r="H1477" s="20" t="e">
        <f>ROUND([3]!Table3235[[#This Row],[Mức giá theo Quyết định 46/2019/ QĐ-UBND]]*1.3,-2)</f>
        <v>#REF!</v>
      </c>
      <c r="I1477" s="20" t="e">
        <f>ROUND([3]!Table3235[[#This Row],[Giá đất ở điều chỉnh, bổ sung]]*0.7,0)</f>
        <v>#REF!</v>
      </c>
      <c r="J1477" s="12" t="e">
        <f>[3]!Table3235[[#This Row],[Giá đất ở điều chỉnh, bổ sung]]/[3]!Table3235[[#This Row],[Mức giá theo Quyết định 46/2019/ QĐ-UBND]]</f>
        <v>#REF!</v>
      </c>
      <c r="K1477" s="21"/>
      <c r="L1477" s="23" t="e">
        <f>[3]!Table3235[[#This Row],[Giá đất ở điều chỉnh, bổ sung]]/[3]!Table3235[[#This Row],[Mức giá theo Quyết định 46/2019/ QĐ-UBND]]</f>
        <v>#REF!</v>
      </c>
      <c r="M1477" s="24"/>
      <c r="N1477" s="314"/>
      <c r="R1477" s="315"/>
    </row>
    <row r="1478" spans="1:18" s="251" customFormat="1" x14ac:dyDescent="0.35">
      <c r="A1478" s="16" t="s">
        <v>71</v>
      </c>
      <c r="B1478" s="16" t="s">
        <v>71</v>
      </c>
      <c r="C1478" s="17" t="s">
        <v>1823</v>
      </c>
      <c r="D1478" s="18">
        <v>999.99999999999989</v>
      </c>
      <c r="E1478" s="11" t="e">
        <f>[3]!Table3235[[#This Row],[Mức giá theo Quyết định 46/2019/ QĐ-UBND]]*1.1</f>
        <v>#REF!</v>
      </c>
      <c r="F1478" s="11" t="e">
        <f>[3]!Table3235[[#This Row],[Mức giá theo Quyết định 46/2019/ QĐ-UBND]]*1.3</f>
        <v>#REF!</v>
      </c>
      <c r="G1478" s="19">
        <v>4000</v>
      </c>
      <c r="H1478" s="20" t="e">
        <f>ROUND([3]!Table3235[[#This Row],[Mức giá theo Quyết định 46/2019/ QĐ-UBND]]*1.3,-2)</f>
        <v>#REF!</v>
      </c>
      <c r="I1478" s="20" t="e">
        <f>ROUND([3]!Table3235[[#This Row],[Giá đất ở điều chỉnh, bổ sung]]*0.7,0)</f>
        <v>#REF!</v>
      </c>
      <c r="J1478" s="12" t="e">
        <f>[3]!Table3235[[#This Row],[Giá đất ở điều chỉnh, bổ sung]]/[3]!Table3235[[#This Row],[Mức giá theo Quyết định 46/2019/ QĐ-UBND]]</f>
        <v>#REF!</v>
      </c>
      <c r="K1478" s="21"/>
      <c r="L1478" s="23" t="e">
        <f>[3]!Table3235[[#This Row],[Giá đất ở điều chỉnh, bổ sung]]/[3]!Table3235[[#This Row],[Mức giá theo Quyết định 46/2019/ QĐ-UBND]]</f>
        <v>#REF!</v>
      </c>
      <c r="M1478" s="24"/>
      <c r="N1478" s="314"/>
      <c r="R1478" s="315"/>
    </row>
    <row r="1479" spans="1:18" s="251" customFormat="1" ht="31" x14ac:dyDescent="0.35">
      <c r="A1479" s="16" t="s">
        <v>389</v>
      </c>
      <c r="B1479" s="16" t="s">
        <v>389</v>
      </c>
      <c r="C1479" s="17" t="s">
        <v>1824</v>
      </c>
      <c r="D1479" s="18">
        <v>999.99999999999989</v>
      </c>
      <c r="E1479" s="11" t="e">
        <f>[3]!Table3235[[#This Row],[Mức giá theo Quyết định 46/2019/ QĐ-UBND]]*1.1</f>
        <v>#REF!</v>
      </c>
      <c r="F1479" s="11" t="e">
        <f>[3]!Table3235[[#This Row],[Mức giá theo Quyết định 46/2019/ QĐ-UBND]]*1.3</f>
        <v>#REF!</v>
      </c>
      <c r="G1479" s="19">
        <v>4000</v>
      </c>
      <c r="H1479" s="20" t="e">
        <f>ROUND([3]!Table3235[[#This Row],[Mức giá theo Quyết định 46/2019/ QĐ-UBND]]*1.3,-2)</f>
        <v>#REF!</v>
      </c>
      <c r="I1479" s="20" t="e">
        <f>ROUND([3]!Table3235[[#This Row],[Giá đất ở điều chỉnh, bổ sung]]*0.7,0)</f>
        <v>#REF!</v>
      </c>
      <c r="J1479" s="12" t="e">
        <f>[3]!Table3235[[#This Row],[Giá đất ở điều chỉnh, bổ sung]]/[3]!Table3235[[#This Row],[Mức giá theo Quyết định 46/2019/ QĐ-UBND]]</f>
        <v>#REF!</v>
      </c>
      <c r="K1479" s="21"/>
      <c r="L1479" s="23" t="e">
        <f>[3]!Table3235[[#This Row],[Giá đất ở điều chỉnh, bổ sung]]/[3]!Table3235[[#This Row],[Mức giá theo Quyết định 46/2019/ QĐ-UBND]]</f>
        <v>#REF!</v>
      </c>
      <c r="M1479" s="24"/>
      <c r="N1479" s="314"/>
      <c r="R1479" s="315"/>
    </row>
    <row r="1480" spans="1:18" s="251" customFormat="1" ht="31" x14ac:dyDescent="0.35">
      <c r="A1480" s="16">
        <v>2</v>
      </c>
      <c r="B1480" s="16">
        <v>2</v>
      </c>
      <c r="C1480" s="17" t="s">
        <v>1825</v>
      </c>
      <c r="D1480" s="18">
        <v>999.99999999999989</v>
      </c>
      <c r="E1480" s="11" t="e">
        <f>[3]!Table3235[[#This Row],[Mức giá theo Quyết định 46/2019/ QĐ-UBND]]*1.1</f>
        <v>#REF!</v>
      </c>
      <c r="F1480" s="11" t="e">
        <f>[3]!Table3235[[#This Row],[Mức giá theo Quyết định 46/2019/ QĐ-UBND]]*1.3</f>
        <v>#REF!</v>
      </c>
      <c r="G1480" s="19">
        <v>4000</v>
      </c>
      <c r="H1480" s="20" t="e">
        <f>ROUND([3]!Table3235[[#This Row],[Mức giá theo Quyết định 46/2019/ QĐ-UBND]]*1.3,-2)</f>
        <v>#REF!</v>
      </c>
      <c r="I1480" s="20" t="e">
        <f>ROUND([3]!Table3235[[#This Row],[Giá đất ở điều chỉnh, bổ sung]]*0.7,0)</f>
        <v>#REF!</v>
      </c>
      <c r="J1480" s="12" t="e">
        <f>[3]!Table3235[[#This Row],[Giá đất ở điều chỉnh, bổ sung]]/[3]!Table3235[[#This Row],[Mức giá theo Quyết định 46/2019/ QĐ-UBND]]</f>
        <v>#REF!</v>
      </c>
      <c r="K1480" s="21"/>
      <c r="L1480" s="23" t="e">
        <f>[3]!Table3235[[#This Row],[Giá đất ở điều chỉnh, bổ sung]]/[3]!Table3235[[#This Row],[Mức giá theo Quyết định 46/2019/ QĐ-UBND]]</f>
        <v>#REF!</v>
      </c>
      <c r="M1480" s="24"/>
      <c r="N1480" s="314"/>
      <c r="R1480" s="315"/>
    </row>
    <row r="1481" spans="1:18" s="315" customFormat="1" ht="31" x14ac:dyDescent="0.35">
      <c r="A1481" s="16">
        <v>3</v>
      </c>
      <c r="B1481" s="16">
        <v>3</v>
      </c>
      <c r="C1481" s="17" t="s">
        <v>1826</v>
      </c>
      <c r="D1481" s="18">
        <v>999.99999999999989</v>
      </c>
      <c r="E1481" s="11" t="e">
        <f>[3]!Table3235[[#This Row],[Mức giá theo Quyết định 46/2019/ QĐ-UBND]]*1.1</f>
        <v>#REF!</v>
      </c>
      <c r="F1481" s="11" t="e">
        <f>[3]!Table3235[[#This Row],[Mức giá theo Quyết định 46/2019/ QĐ-UBND]]*1.3</f>
        <v>#REF!</v>
      </c>
      <c r="G1481" s="19">
        <v>4000</v>
      </c>
      <c r="H1481" s="20" t="e">
        <f>ROUND([3]!Table3235[[#This Row],[Mức giá theo Quyết định 46/2019/ QĐ-UBND]]*1.3,-2)</f>
        <v>#REF!</v>
      </c>
      <c r="I1481" s="20" t="e">
        <f>ROUND([3]!Table3235[[#This Row],[Giá đất ở điều chỉnh, bổ sung]]*0.7,0)</f>
        <v>#REF!</v>
      </c>
      <c r="J1481" s="12" t="e">
        <f>[3]!Table3235[[#This Row],[Giá đất ở điều chỉnh, bổ sung]]/[3]!Table3235[[#This Row],[Mức giá theo Quyết định 46/2019/ QĐ-UBND]]</f>
        <v>#REF!</v>
      </c>
      <c r="K1481" s="21"/>
      <c r="L1481" s="23" t="e">
        <f>[3]!Table3235[[#This Row],[Giá đất ở điều chỉnh, bổ sung]]/[3]!Table3235[[#This Row],[Mức giá theo Quyết định 46/2019/ QĐ-UBND]]</f>
        <v>#REF!</v>
      </c>
      <c r="M1481" s="24"/>
      <c r="N1481" s="314"/>
    </row>
    <row r="1482" spans="1:18" s="251" customFormat="1" ht="30" x14ac:dyDescent="0.35">
      <c r="A1482" s="8" t="s">
        <v>1827</v>
      </c>
      <c r="B1482" s="8" t="s">
        <v>1827</v>
      </c>
      <c r="C1482" s="9" t="s">
        <v>1828</v>
      </c>
      <c r="D1482" s="10"/>
      <c r="E1482" s="11" t="e">
        <f>[3]!Table3235[[#This Row],[Mức giá theo Quyết định 46/2019/ QĐ-UBND]]*1.1</f>
        <v>#REF!</v>
      </c>
      <c r="F1482" s="11"/>
      <c r="G1482" s="19"/>
      <c r="H1482" s="20"/>
      <c r="I1482" s="20"/>
      <c r="J1482" s="12"/>
      <c r="K1482" s="21"/>
      <c r="L1482" s="23"/>
      <c r="M1482" s="26"/>
      <c r="N1482" s="316"/>
      <c r="R1482" s="315"/>
    </row>
    <row r="1483" spans="1:18" s="251" customFormat="1" ht="31" x14ac:dyDescent="0.35">
      <c r="A1483" s="16">
        <v>1</v>
      </c>
      <c r="B1483" s="16">
        <v>1</v>
      </c>
      <c r="C1483" s="17" t="s">
        <v>1829</v>
      </c>
      <c r="D1483" s="18">
        <v>3000</v>
      </c>
      <c r="E1483" s="11" t="e">
        <f>[3]!Table3235[[#This Row],[Mức giá theo Quyết định 46/2019/ QĐ-UBND]]*1.1</f>
        <v>#REF!</v>
      </c>
      <c r="F1483" s="11" t="e">
        <f>[3]!Table3235[[#This Row],[Mức giá theo Quyết định 46/2019/ QĐ-UBND]]*1.3</f>
        <v>#REF!</v>
      </c>
      <c r="G1483" s="19">
        <v>16500</v>
      </c>
      <c r="H1483" s="20" t="e">
        <f>ROUND([3]!Table3235[[#This Row],[Mức giá theo Quyết định 46/2019/ QĐ-UBND]]*1.3,-2)</f>
        <v>#REF!</v>
      </c>
      <c r="I1483" s="20" t="e">
        <f>ROUND([3]!Table3235[[#This Row],[Giá đất ở điều chỉnh, bổ sung]]*0.7,0)</f>
        <v>#REF!</v>
      </c>
      <c r="J1483" s="12" t="e">
        <f>[3]!Table3235[[#This Row],[Giá đất ở điều chỉnh, bổ sung]]/[3]!Table3235[[#This Row],[Mức giá theo Quyết định 46/2019/ QĐ-UBND]]</f>
        <v>#REF!</v>
      </c>
      <c r="K1483" s="21"/>
      <c r="L1483" s="23" t="e">
        <f>[3]!Table3235[[#This Row],[Giá đất ở điều chỉnh, bổ sung]]/[3]!Table3235[[#This Row],[Mức giá theo Quyết định 46/2019/ QĐ-UBND]]</f>
        <v>#REF!</v>
      </c>
      <c r="M1483" s="24"/>
      <c r="N1483" s="314"/>
      <c r="R1483" s="315"/>
    </row>
    <row r="1484" spans="1:18" s="251" customFormat="1" ht="31" x14ac:dyDescent="0.35">
      <c r="A1484" s="16">
        <v>2</v>
      </c>
      <c r="B1484" s="16">
        <v>2</v>
      </c>
      <c r="C1484" s="17" t="s">
        <v>1830</v>
      </c>
      <c r="D1484" s="18">
        <v>2500</v>
      </c>
      <c r="E1484" s="11" t="e">
        <f>[3]!Table3235[[#This Row],[Mức giá theo Quyết định 46/2019/ QĐ-UBND]]*1.1</f>
        <v>#REF!</v>
      </c>
      <c r="F1484" s="11" t="e">
        <f>[3]!Table3235[[#This Row],[Mức giá theo Quyết định 46/2019/ QĐ-UBND]]*1.3</f>
        <v>#REF!</v>
      </c>
      <c r="G1484" s="19">
        <v>13750</v>
      </c>
      <c r="H1484" s="20" t="e">
        <f>ROUND([3]!Table3235[[#This Row],[Mức giá theo Quyết định 46/2019/ QĐ-UBND]]*1.3,-2)</f>
        <v>#REF!</v>
      </c>
      <c r="I1484" s="20" t="e">
        <f>ROUND([3]!Table3235[[#This Row],[Giá đất ở điều chỉnh, bổ sung]]*0.7,0)</f>
        <v>#REF!</v>
      </c>
      <c r="J1484" s="12" t="e">
        <f>[3]!Table3235[[#This Row],[Giá đất ở điều chỉnh, bổ sung]]/[3]!Table3235[[#This Row],[Mức giá theo Quyết định 46/2019/ QĐ-UBND]]</f>
        <v>#REF!</v>
      </c>
      <c r="K1484" s="21"/>
      <c r="L1484" s="23" t="e">
        <f>[3]!Table3235[[#This Row],[Giá đất ở điều chỉnh, bổ sung]]/[3]!Table3235[[#This Row],[Mức giá theo Quyết định 46/2019/ QĐ-UBND]]</f>
        <v>#REF!</v>
      </c>
      <c r="M1484" s="24"/>
      <c r="N1484" s="314"/>
      <c r="R1484" s="315"/>
    </row>
    <row r="1485" spans="1:18" s="251" customFormat="1" ht="42" x14ac:dyDescent="0.35">
      <c r="A1485" s="16">
        <v>3</v>
      </c>
      <c r="B1485" s="16">
        <v>3</v>
      </c>
      <c r="C1485" s="17" t="s">
        <v>1831</v>
      </c>
      <c r="D1485" s="18">
        <v>1999.9999999999998</v>
      </c>
      <c r="E1485" s="11" t="e">
        <f>[3]!Table3235[[#This Row],[Mức giá theo Quyết định 46/2019/ QĐ-UBND]]*1.1</f>
        <v>#REF!</v>
      </c>
      <c r="F1485" s="11" t="e">
        <f>[3]!Table3235[[#This Row],[Mức giá theo Quyết định 46/2019/ QĐ-UBND]]*1.3</f>
        <v>#REF!</v>
      </c>
      <c r="G1485" s="19">
        <v>11000</v>
      </c>
      <c r="H1485" s="20" t="e">
        <f>ROUND([3]!Table3235[[#This Row],[Mức giá theo Quyết định 46/2019/ QĐ-UBND]]*1.35,-2)</f>
        <v>#REF!</v>
      </c>
      <c r="I1485" s="20" t="e">
        <f>ROUND([3]!Table3235[[#This Row],[Giá đất ở điều chỉnh, bổ sung]]*0.7,0)</f>
        <v>#REF!</v>
      </c>
      <c r="J1485" s="12" t="e">
        <f>[3]!Table3235[[#This Row],[Giá đất ở điều chỉnh, bổ sung]]/[3]!Table3235[[#This Row],[Mức giá theo Quyết định 46/2019/ QĐ-UBND]]</f>
        <v>#REF!</v>
      </c>
      <c r="K1485" s="31" t="s">
        <v>1832</v>
      </c>
      <c r="L1485" s="32" t="e">
        <f>[3]!Table3235[[#This Row],[Giá đất ở điều chỉnh, bổ sung]]/[3]!Table3235[[#This Row],[Mức giá theo Quyết định 46/2019/ QĐ-UBND]]</f>
        <v>#REF!</v>
      </c>
      <c r="M1485" s="24" t="s">
        <v>5441</v>
      </c>
      <c r="N1485" s="314" t="s">
        <v>1833</v>
      </c>
      <c r="R1485" s="315"/>
    </row>
    <row r="1486" spans="1:18" s="251" customFormat="1" x14ac:dyDescent="0.35">
      <c r="A1486" s="16"/>
      <c r="B1486" s="16"/>
      <c r="C1486" s="9" t="s">
        <v>16</v>
      </c>
      <c r="D1486" s="10"/>
      <c r="E1486" s="11" t="e">
        <f>[3]!Table3235[[#This Row],[Mức giá theo Quyết định 46/2019/ QĐ-UBND]]*1.1</f>
        <v>#REF!</v>
      </c>
      <c r="F1486" s="11"/>
      <c r="G1486" s="19"/>
      <c r="H1486" s="20"/>
      <c r="I1486" s="20"/>
      <c r="J1486" s="12"/>
      <c r="K1486" s="21"/>
      <c r="L1486" s="23"/>
      <c r="M1486" s="24"/>
      <c r="N1486" s="314"/>
      <c r="R1486" s="315"/>
    </row>
    <row r="1487" spans="1:18" s="251" customFormat="1" ht="31" x14ac:dyDescent="0.35">
      <c r="A1487" s="16">
        <v>1</v>
      </c>
      <c r="B1487" s="16">
        <v>1</v>
      </c>
      <c r="C1487" s="17" t="s">
        <v>1834</v>
      </c>
      <c r="D1487" s="18">
        <v>2400</v>
      </c>
      <c r="E1487" s="11" t="e">
        <f>[3]!Table3235[[#This Row],[Mức giá theo Quyết định 46/2019/ QĐ-UBND]]*1.1</f>
        <v>#REF!</v>
      </c>
      <c r="F1487" s="11" t="e">
        <f>[3]!Table3235[[#This Row],[Mức giá theo Quyết định 46/2019/ QĐ-UBND]]*1.3</f>
        <v>#REF!</v>
      </c>
      <c r="G1487" s="19">
        <v>10800</v>
      </c>
      <c r="H1487" s="20" t="e">
        <f>ROUND([3]!Table3235[[#This Row],[Mức giá theo Quyết định 46/2019/ QĐ-UBND]]*1.3,-2)</f>
        <v>#REF!</v>
      </c>
      <c r="I1487" s="20" t="e">
        <f>ROUND([3]!Table3235[[#This Row],[Giá đất ở điều chỉnh, bổ sung]]*0.7,0)</f>
        <v>#REF!</v>
      </c>
      <c r="J1487" s="12" t="e">
        <f>[3]!Table3235[[#This Row],[Giá đất ở điều chỉnh, bổ sung]]/[3]!Table3235[[#This Row],[Mức giá theo Quyết định 46/2019/ QĐ-UBND]]</f>
        <v>#REF!</v>
      </c>
      <c r="K1487" s="21"/>
      <c r="L1487" s="23" t="e">
        <f>[3]!Table3235[[#This Row],[Giá đất ở điều chỉnh, bổ sung]]/[3]!Table3235[[#This Row],[Mức giá theo Quyết định 46/2019/ QĐ-UBND]]</f>
        <v>#REF!</v>
      </c>
      <c r="M1487" s="24"/>
      <c r="N1487" s="314"/>
      <c r="R1487" s="315"/>
    </row>
    <row r="1488" spans="1:18" s="251" customFormat="1" ht="31" x14ac:dyDescent="0.35">
      <c r="A1488" s="16">
        <v>2</v>
      </c>
      <c r="B1488" s="16">
        <v>2</v>
      </c>
      <c r="C1488" s="17" t="s">
        <v>1835</v>
      </c>
      <c r="D1488" s="18">
        <v>1800</v>
      </c>
      <c r="E1488" s="11" t="e">
        <f>[3]!Table3235[[#This Row],[Mức giá theo Quyết định 46/2019/ QĐ-UBND]]*1.1</f>
        <v>#REF!</v>
      </c>
      <c r="F1488" s="11" t="e">
        <f>[3]!Table3235[[#This Row],[Mức giá theo Quyết định 46/2019/ QĐ-UBND]]*1.3</f>
        <v>#REF!</v>
      </c>
      <c r="G1488" s="19">
        <v>8100</v>
      </c>
      <c r="H1488" s="20" t="e">
        <f>ROUND([3]!Table3235[[#This Row],[Mức giá theo Quyết định 46/2019/ QĐ-UBND]]*1.3,-2)</f>
        <v>#REF!</v>
      </c>
      <c r="I1488" s="20" t="e">
        <f>ROUND([3]!Table3235[[#This Row],[Giá đất ở điều chỉnh, bổ sung]]*0.7,0)</f>
        <v>#REF!</v>
      </c>
      <c r="J1488" s="12" t="e">
        <f>[3]!Table3235[[#This Row],[Giá đất ở điều chỉnh, bổ sung]]/[3]!Table3235[[#This Row],[Mức giá theo Quyết định 46/2019/ QĐ-UBND]]</f>
        <v>#REF!</v>
      </c>
      <c r="K1488" s="21"/>
      <c r="L1488" s="23" t="e">
        <f>[3]!Table3235[[#This Row],[Giá đất ở điều chỉnh, bổ sung]]/[3]!Table3235[[#This Row],[Mức giá theo Quyết định 46/2019/ QĐ-UBND]]</f>
        <v>#REF!</v>
      </c>
      <c r="M1488" s="24"/>
      <c r="N1488" s="314"/>
      <c r="R1488" s="315"/>
    </row>
    <row r="1489" spans="1:18" s="251" customFormat="1" ht="31" x14ac:dyDescent="0.35">
      <c r="A1489" s="16" t="s">
        <v>74</v>
      </c>
      <c r="B1489" s="16" t="s">
        <v>74</v>
      </c>
      <c r="C1489" s="17" t="s">
        <v>1836</v>
      </c>
      <c r="D1489" s="18">
        <v>1600</v>
      </c>
      <c r="E1489" s="11" t="e">
        <f>[3]!Table3235[[#This Row],[Mức giá theo Quyết định 46/2019/ QĐ-UBND]]*1.1</f>
        <v>#REF!</v>
      </c>
      <c r="F1489" s="11" t="e">
        <f>[3]!Table3235[[#This Row],[Mức giá theo Quyết định 46/2019/ QĐ-UBND]]*1.3</f>
        <v>#REF!</v>
      </c>
      <c r="G1489" s="19">
        <v>7200</v>
      </c>
      <c r="H1489" s="20" t="e">
        <f>ROUND([3]!Table3235[[#This Row],[Mức giá theo Quyết định 46/2019/ QĐ-UBND]]*1.3,-2)</f>
        <v>#REF!</v>
      </c>
      <c r="I1489" s="20" t="e">
        <f>ROUND([3]!Table3235[[#This Row],[Giá đất ở điều chỉnh, bổ sung]]*0.7,0)</f>
        <v>#REF!</v>
      </c>
      <c r="J1489" s="12" t="e">
        <f>[3]!Table3235[[#This Row],[Giá đất ở điều chỉnh, bổ sung]]/[3]!Table3235[[#This Row],[Mức giá theo Quyết định 46/2019/ QĐ-UBND]]</f>
        <v>#REF!</v>
      </c>
      <c r="K1489" s="21"/>
      <c r="L1489" s="23" t="e">
        <f>[3]!Table3235[[#This Row],[Giá đất ở điều chỉnh, bổ sung]]/[3]!Table3235[[#This Row],[Mức giá theo Quyết định 46/2019/ QĐ-UBND]]</f>
        <v>#REF!</v>
      </c>
      <c r="M1489" s="24"/>
      <c r="N1489" s="314"/>
      <c r="R1489" s="315"/>
    </row>
    <row r="1490" spans="1:18" s="251" customFormat="1" ht="31" x14ac:dyDescent="0.35">
      <c r="A1490" s="16">
        <v>3</v>
      </c>
      <c r="B1490" s="16">
        <v>3</v>
      </c>
      <c r="C1490" s="17" t="s">
        <v>1837</v>
      </c>
      <c r="D1490" s="18">
        <v>1800</v>
      </c>
      <c r="E1490" s="11" t="e">
        <f>[3]!Table3235[[#This Row],[Mức giá theo Quyết định 46/2019/ QĐ-UBND]]*1.1</f>
        <v>#REF!</v>
      </c>
      <c r="F1490" s="11" t="e">
        <f>[3]!Table3235[[#This Row],[Mức giá theo Quyết định 46/2019/ QĐ-UBND]]*1.3</f>
        <v>#REF!</v>
      </c>
      <c r="G1490" s="19">
        <v>8100</v>
      </c>
      <c r="H1490" s="20" t="e">
        <f>ROUND([3]!Table3235[[#This Row],[Mức giá theo Quyết định 46/2019/ QĐ-UBND]]*1.3,-2)</f>
        <v>#REF!</v>
      </c>
      <c r="I1490" s="20" t="e">
        <f>ROUND([3]!Table3235[[#This Row],[Giá đất ở điều chỉnh, bổ sung]]*0.7,0)</f>
        <v>#REF!</v>
      </c>
      <c r="J1490" s="12" t="e">
        <f>[3]!Table3235[[#This Row],[Giá đất ở điều chỉnh, bổ sung]]/[3]!Table3235[[#This Row],[Mức giá theo Quyết định 46/2019/ QĐ-UBND]]</f>
        <v>#REF!</v>
      </c>
      <c r="K1490" s="21"/>
      <c r="L1490" s="23" t="e">
        <f>[3]!Table3235[[#This Row],[Giá đất ở điều chỉnh, bổ sung]]/[3]!Table3235[[#This Row],[Mức giá theo Quyết định 46/2019/ QĐ-UBND]]</f>
        <v>#REF!</v>
      </c>
      <c r="M1490" s="24"/>
      <c r="N1490" s="314"/>
      <c r="R1490" s="315"/>
    </row>
    <row r="1491" spans="1:18" s="251" customFormat="1" ht="31" x14ac:dyDescent="0.35">
      <c r="A1491" s="16">
        <v>4</v>
      </c>
      <c r="B1491" s="16">
        <v>4</v>
      </c>
      <c r="C1491" s="17" t="s">
        <v>1838</v>
      </c>
      <c r="D1491" s="18">
        <v>1800</v>
      </c>
      <c r="E1491" s="11" t="e">
        <f>[3]!Table3235[[#This Row],[Mức giá theo Quyết định 46/2019/ QĐ-UBND]]*1.1</f>
        <v>#REF!</v>
      </c>
      <c r="F1491" s="11" t="e">
        <f>[3]!Table3235[[#This Row],[Mức giá theo Quyết định 46/2019/ QĐ-UBND]]*1.3</f>
        <v>#REF!</v>
      </c>
      <c r="G1491" s="19">
        <v>8100</v>
      </c>
      <c r="H1491" s="20" t="e">
        <f>ROUND([3]!Table3235[[#This Row],[Mức giá theo Quyết định 46/2019/ QĐ-UBND]]*1.35,-2)</f>
        <v>#REF!</v>
      </c>
      <c r="I1491" s="20" t="e">
        <f>ROUND([3]!Table3235[[#This Row],[Giá đất ở điều chỉnh, bổ sung]]*0.7,0)</f>
        <v>#REF!</v>
      </c>
      <c r="J1491" s="12" t="e">
        <f>[3]!Table3235[[#This Row],[Giá đất ở điều chỉnh, bổ sung]]/[3]!Table3235[[#This Row],[Mức giá theo Quyết định 46/2019/ QĐ-UBND]]</f>
        <v>#REF!</v>
      </c>
      <c r="K1491" s="31" t="s">
        <v>1839</v>
      </c>
      <c r="L1491" s="32" t="e">
        <f>[3]!Table3235[[#This Row],[Giá đất ở điều chỉnh, bổ sung]]/[3]!Table3235[[#This Row],[Mức giá theo Quyết định 46/2019/ QĐ-UBND]]</f>
        <v>#REF!</v>
      </c>
      <c r="M1491" s="24"/>
      <c r="N1491" s="314"/>
      <c r="R1491" s="315"/>
    </row>
    <row r="1492" spans="1:18" s="251" customFormat="1" x14ac:dyDescent="0.35">
      <c r="A1492" s="16">
        <v>5</v>
      </c>
      <c r="B1492" s="16">
        <v>5</v>
      </c>
      <c r="C1492" s="17" t="s">
        <v>1840</v>
      </c>
      <c r="D1492" s="18">
        <v>1800</v>
      </c>
      <c r="E1492" s="11" t="e">
        <f>[3]!Table3235[[#This Row],[Mức giá theo Quyết định 46/2019/ QĐ-UBND]]*1.1</f>
        <v>#REF!</v>
      </c>
      <c r="F1492" s="11" t="e">
        <f>[3]!Table3235[[#This Row],[Mức giá theo Quyết định 46/2019/ QĐ-UBND]]*1.3</f>
        <v>#REF!</v>
      </c>
      <c r="G1492" s="19">
        <v>8100</v>
      </c>
      <c r="H1492" s="20" t="e">
        <f>ROUND([3]!Table3235[[#This Row],[Mức giá theo Quyết định 46/2019/ QĐ-UBND]]*1.3,-2)</f>
        <v>#REF!</v>
      </c>
      <c r="I1492" s="20" t="e">
        <f>ROUND([3]!Table3235[[#This Row],[Giá đất ở điều chỉnh, bổ sung]]*0.7,0)</f>
        <v>#REF!</v>
      </c>
      <c r="J1492" s="12" t="e">
        <f>[3]!Table3235[[#This Row],[Giá đất ở điều chỉnh, bổ sung]]/[3]!Table3235[[#This Row],[Mức giá theo Quyết định 46/2019/ QĐ-UBND]]</f>
        <v>#REF!</v>
      </c>
      <c r="K1492" s="21"/>
      <c r="L1492" s="23" t="e">
        <f>[3]!Table3235[[#This Row],[Giá đất ở điều chỉnh, bổ sung]]/[3]!Table3235[[#This Row],[Mức giá theo Quyết định 46/2019/ QĐ-UBND]]</f>
        <v>#REF!</v>
      </c>
      <c r="M1492" s="24"/>
      <c r="N1492" s="314"/>
      <c r="R1492" s="315"/>
    </row>
    <row r="1493" spans="1:18" ht="46.5" x14ac:dyDescent="0.35">
      <c r="A1493" s="16">
        <v>6</v>
      </c>
      <c r="B1493" s="16">
        <v>6</v>
      </c>
      <c r="C1493" s="17" t="s">
        <v>1841</v>
      </c>
      <c r="D1493" s="18">
        <v>1500</v>
      </c>
      <c r="E1493" s="11" t="e">
        <f>[3]!Table3235[[#This Row],[Mức giá theo Quyết định 46/2019/ QĐ-UBND]]*1.1</f>
        <v>#REF!</v>
      </c>
      <c r="F1493" s="11" t="e">
        <f>[3]!Table3235[[#This Row],[Mức giá theo Quyết định 46/2019/ QĐ-UBND]]*1.3</f>
        <v>#REF!</v>
      </c>
      <c r="G1493" s="19">
        <v>6750</v>
      </c>
      <c r="H1493" s="20" t="e">
        <f>ROUND([3]!Table3235[[#This Row],[Mức giá theo Quyết định 46/2019/ QĐ-UBND]]*1.3,-2)</f>
        <v>#REF!</v>
      </c>
      <c r="I1493" s="20" t="e">
        <f>ROUND([3]!Table3235[[#This Row],[Giá đất ở điều chỉnh, bổ sung]]*0.7,0)</f>
        <v>#REF!</v>
      </c>
      <c r="J1493" s="12" t="e">
        <f>[3]!Table3235[[#This Row],[Giá đất ở điều chỉnh, bổ sung]]/[3]!Table3235[[#This Row],[Mức giá theo Quyết định 46/2019/ QĐ-UBND]]</f>
        <v>#REF!</v>
      </c>
      <c r="K1493" s="21"/>
      <c r="L1493" s="23" t="e">
        <f>[3]!Table3235[[#This Row],[Giá đất ở điều chỉnh, bổ sung]]/[3]!Table3235[[#This Row],[Mức giá theo Quyết định 46/2019/ QĐ-UBND]]</f>
        <v>#REF!</v>
      </c>
      <c r="M1493" s="24"/>
      <c r="N1493" s="314"/>
    </row>
    <row r="1494" spans="1:18" x14ac:dyDescent="0.35">
      <c r="A1494" s="39"/>
      <c r="B1494" s="39">
        <v>7</v>
      </c>
      <c r="C1494" s="27" t="s">
        <v>1842</v>
      </c>
      <c r="D1494" s="5"/>
      <c r="E1494" s="11" t="e">
        <f>[3]!Table3235[[#This Row],[Mức giá theo Quyết định 46/2019/ QĐ-UBND]]*1.1</f>
        <v>#REF!</v>
      </c>
      <c r="F1494" s="11" t="e">
        <f>[3]!Table3235[[#This Row],[Mức giá theo Quyết định 46/2019/ QĐ-UBND]]*1.3</f>
        <v>#REF!</v>
      </c>
      <c r="G1494" s="40"/>
      <c r="H1494" s="20"/>
      <c r="I1494" s="20"/>
      <c r="J1494" s="12"/>
      <c r="K1494" s="21"/>
      <c r="L1494" s="21"/>
      <c r="M1494" s="45" t="s">
        <v>146</v>
      </c>
      <c r="N1494" s="320" t="s">
        <v>146</v>
      </c>
    </row>
    <row r="1495" spans="1:18" x14ac:dyDescent="0.35">
      <c r="A1495" s="42"/>
      <c r="B1495" s="43" t="s">
        <v>32</v>
      </c>
      <c r="C1495" s="100" t="s">
        <v>1193</v>
      </c>
      <c r="D1495" s="88"/>
      <c r="E1495" s="11"/>
      <c r="F1495" s="11"/>
      <c r="G1495" s="44">
        <v>17500</v>
      </c>
      <c r="H1495" s="20">
        <v>5000</v>
      </c>
      <c r="I1495" s="20" t="e">
        <f>ROUND([3]!Table3235[[#This Row],[Giá đất ở điều chỉnh, bổ sung]]*0.7,0)</f>
        <v>#REF!</v>
      </c>
      <c r="J1495" s="12" t="e">
        <f>[3]!Table3235[[#This Row],[Giá đất ở điều chỉnh, bổ sung]]/[3]!Table3235[[#This Row],[Mức giá theo Quyết định 46/2019/ QĐ-UBND]]</f>
        <v>#REF!</v>
      </c>
      <c r="K1495" s="21"/>
      <c r="L1495" s="21"/>
      <c r="M1495" s="85"/>
      <c r="N1495" s="327" t="s">
        <v>1843</v>
      </c>
    </row>
    <row r="1496" spans="1:18" x14ac:dyDescent="0.35">
      <c r="A1496" s="42"/>
      <c r="B1496" s="43" t="s">
        <v>35</v>
      </c>
      <c r="C1496" s="27" t="s">
        <v>654</v>
      </c>
      <c r="D1496" s="28"/>
      <c r="E1496" s="11"/>
      <c r="F1496" s="11"/>
      <c r="G1496" s="44">
        <v>14500</v>
      </c>
      <c r="H1496" s="20">
        <v>2500</v>
      </c>
      <c r="I1496" s="20" t="e">
        <f>ROUND([3]!Table3235[[#This Row],[Giá đất ở điều chỉnh, bổ sung]]*0.7,0)</f>
        <v>#REF!</v>
      </c>
      <c r="J1496" s="12" t="e">
        <f>[3]!Table3235[[#This Row],[Giá đất ở điều chỉnh, bổ sung]]/[3]!Table3235[[#This Row],[Mức giá theo Quyết định 46/2019/ QĐ-UBND]]</f>
        <v>#REF!</v>
      </c>
      <c r="K1496" s="21"/>
      <c r="L1496" s="21"/>
      <c r="M1496" s="85"/>
      <c r="N1496" s="327" t="s">
        <v>1844</v>
      </c>
    </row>
    <row r="1497" spans="1:18" ht="31" x14ac:dyDescent="0.35">
      <c r="A1497" s="43"/>
      <c r="B1497" s="43">
        <v>8</v>
      </c>
      <c r="C1497" s="27" t="s">
        <v>1845</v>
      </c>
      <c r="D1497" s="5"/>
      <c r="E1497" s="11" t="e">
        <f>[3]!Table3235[[#This Row],[Mức giá theo Quyết định 46/2019/ QĐ-UBND]]*1.1</f>
        <v>#REF!</v>
      </c>
      <c r="F1497" s="11" t="e">
        <f>[3]!Table3235[[#This Row],[Mức giá theo Quyết định 46/2019/ QĐ-UBND]]*1.3</f>
        <v>#REF!</v>
      </c>
      <c r="G1497" s="40"/>
      <c r="H1497" s="20"/>
      <c r="I1497" s="20"/>
      <c r="J1497" s="12"/>
      <c r="K1497" s="21"/>
      <c r="L1497" s="21"/>
      <c r="M1497" s="45" t="s">
        <v>146</v>
      </c>
      <c r="N1497" s="320" t="s">
        <v>146</v>
      </c>
    </row>
    <row r="1498" spans="1:18" x14ac:dyDescent="0.35">
      <c r="A1498" s="42"/>
      <c r="B1498" s="43" t="s">
        <v>626</v>
      </c>
      <c r="C1498" s="27" t="s">
        <v>1193</v>
      </c>
      <c r="D1498" s="28"/>
      <c r="E1498" s="11"/>
      <c r="F1498" s="11"/>
      <c r="G1498" s="44">
        <v>18000</v>
      </c>
      <c r="H1498" s="20">
        <v>5000</v>
      </c>
      <c r="I1498" s="20" t="e">
        <f>ROUND([3]!Table3235[[#This Row],[Giá đất ở điều chỉnh, bổ sung]]*0.7,0)</f>
        <v>#REF!</v>
      </c>
      <c r="J1498" s="12" t="e">
        <f>[3]!Table3235[[#This Row],[Giá đất ở điều chỉnh, bổ sung]]/[3]!Table3235[[#This Row],[Mức giá theo Quyết định 46/2019/ QĐ-UBND]]</f>
        <v>#REF!</v>
      </c>
      <c r="K1498" s="21"/>
      <c r="L1498" s="21"/>
      <c r="M1498" s="85"/>
      <c r="N1498" s="327" t="s">
        <v>1843</v>
      </c>
    </row>
    <row r="1499" spans="1:18" s="315" customFormat="1" x14ac:dyDescent="0.35">
      <c r="A1499" s="42"/>
      <c r="B1499" s="43" t="s">
        <v>1135</v>
      </c>
      <c r="C1499" s="27" t="s">
        <v>654</v>
      </c>
      <c r="D1499" s="28"/>
      <c r="E1499" s="11"/>
      <c r="F1499" s="11"/>
      <c r="G1499" s="44">
        <v>13100</v>
      </c>
      <c r="H1499" s="20">
        <v>2000</v>
      </c>
      <c r="I1499" s="20" t="e">
        <f>ROUND([3]!Table3235[[#This Row],[Giá đất ở điều chỉnh, bổ sung]]*0.7,0)</f>
        <v>#REF!</v>
      </c>
      <c r="J1499" s="12" t="e">
        <f>[3]!Table3235[[#This Row],[Giá đất ở điều chỉnh, bổ sung]]/[3]!Table3235[[#This Row],[Mức giá theo Quyết định 46/2019/ QĐ-UBND]]</f>
        <v>#REF!</v>
      </c>
      <c r="K1499" s="21"/>
      <c r="L1499" s="21"/>
      <c r="M1499" s="85"/>
      <c r="N1499" s="327" t="s">
        <v>1844</v>
      </c>
    </row>
    <row r="1500" spans="1:18" s="251" customFormat="1" x14ac:dyDescent="0.35">
      <c r="A1500" s="8" t="s">
        <v>1846</v>
      </c>
      <c r="B1500" s="8" t="s">
        <v>1846</v>
      </c>
      <c r="C1500" s="9" t="s">
        <v>1847</v>
      </c>
      <c r="D1500" s="10"/>
      <c r="E1500" s="11" t="e">
        <f>[3]!Table3235[[#This Row],[Mức giá theo Quyết định 46/2019/ QĐ-UBND]]*1.1</f>
        <v>#REF!</v>
      </c>
      <c r="F1500" s="11"/>
      <c r="G1500" s="19"/>
      <c r="H1500" s="20"/>
      <c r="I1500" s="20"/>
      <c r="J1500" s="12"/>
      <c r="K1500" s="21"/>
      <c r="L1500" s="23"/>
      <c r="M1500" s="26"/>
      <c r="N1500" s="316"/>
      <c r="R1500" s="315"/>
    </row>
    <row r="1501" spans="1:18" s="251" customFormat="1" x14ac:dyDescent="0.35">
      <c r="A1501" s="16">
        <v>1</v>
      </c>
      <c r="B1501" s="16">
        <v>1</v>
      </c>
      <c r="C1501" s="17" t="s">
        <v>1848</v>
      </c>
      <c r="D1501" s="18">
        <v>1999.9999999999998</v>
      </c>
      <c r="E1501" s="11" t="e">
        <f>[3]!Table3235[[#This Row],[Mức giá theo Quyết định 46/2019/ QĐ-UBND]]*1.1</f>
        <v>#REF!</v>
      </c>
      <c r="F1501" s="11" t="e">
        <f>[3]!Table3235[[#This Row],[Mức giá theo Quyết định 46/2019/ QĐ-UBND]]*1.3</f>
        <v>#REF!</v>
      </c>
      <c r="G1501" s="19">
        <v>8000</v>
      </c>
      <c r="H1501" s="20" t="e">
        <f>ROUND([3]!Table3235[[#This Row],[Mức giá theo Quyết định 46/2019/ QĐ-UBND]]*1.3,-2)</f>
        <v>#REF!</v>
      </c>
      <c r="I1501" s="20" t="e">
        <f>ROUND([3]!Table3235[[#This Row],[Giá đất ở điều chỉnh, bổ sung]]*0.7,0)</f>
        <v>#REF!</v>
      </c>
      <c r="J1501" s="12" t="e">
        <f>[3]!Table3235[[#This Row],[Giá đất ở điều chỉnh, bổ sung]]/[3]!Table3235[[#This Row],[Mức giá theo Quyết định 46/2019/ QĐ-UBND]]</f>
        <v>#REF!</v>
      </c>
      <c r="K1501" s="21"/>
      <c r="L1501" s="23" t="e">
        <f>[3]!Table3235[[#This Row],[Giá đất ở điều chỉnh, bổ sung]]/[3]!Table3235[[#This Row],[Mức giá theo Quyết định 46/2019/ QĐ-UBND]]</f>
        <v>#REF!</v>
      </c>
      <c r="M1501" s="24"/>
      <c r="N1501" s="314"/>
      <c r="O1501" s="251" t="s">
        <v>1849</v>
      </c>
      <c r="R1501" s="315"/>
    </row>
    <row r="1502" spans="1:18" s="251" customFormat="1" x14ac:dyDescent="0.35">
      <c r="A1502" s="16">
        <v>2</v>
      </c>
      <c r="B1502" s="16">
        <v>2</v>
      </c>
      <c r="C1502" s="17" t="s">
        <v>1850</v>
      </c>
      <c r="D1502" s="18">
        <v>3600</v>
      </c>
      <c r="E1502" s="11" t="e">
        <f>[3]!Table3235[[#This Row],[Mức giá theo Quyết định 46/2019/ QĐ-UBND]]*1.1</f>
        <v>#REF!</v>
      </c>
      <c r="F1502" s="11" t="e">
        <f>[3]!Table3235[[#This Row],[Mức giá theo Quyết định 46/2019/ QĐ-UBND]]*1.3</f>
        <v>#REF!</v>
      </c>
      <c r="G1502" s="19">
        <v>14400</v>
      </c>
      <c r="H1502" s="20" t="e">
        <f>ROUND([3]!Table3235[[#This Row],[Mức giá theo Quyết định 46/2019/ QĐ-UBND]]*1.3,-2)</f>
        <v>#REF!</v>
      </c>
      <c r="I1502" s="20" t="e">
        <f>ROUND([3]!Table3235[[#This Row],[Giá đất ở điều chỉnh, bổ sung]]*0.7,0)</f>
        <v>#REF!</v>
      </c>
      <c r="J1502" s="12" t="e">
        <f>[3]!Table3235[[#This Row],[Giá đất ở điều chỉnh, bổ sung]]/[3]!Table3235[[#This Row],[Mức giá theo Quyết định 46/2019/ QĐ-UBND]]</f>
        <v>#REF!</v>
      </c>
      <c r="K1502" s="21"/>
      <c r="L1502" s="23" t="e">
        <f>[3]!Table3235[[#This Row],[Giá đất ở điều chỉnh, bổ sung]]/[3]!Table3235[[#This Row],[Mức giá theo Quyết định 46/2019/ QĐ-UBND]]</f>
        <v>#REF!</v>
      </c>
      <c r="M1502" s="24"/>
      <c r="N1502" s="314"/>
      <c r="O1502" s="251" t="s">
        <v>1849</v>
      </c>
      <c r="R1502" s="315"/>
    </row>
    <row r="1503" spans="1:18" s="251" customFormat="1" ht="31" x14ac:dyDescent="0.35">
      <c r="A1503" s="16">
        <v>3</v>
      </c>
      <c r="B1503" s="16">
        <v>3</v>
      </c>
      <c r="C1503" s="17" t="s">
        <v>1851</v>
      </c>
      <c r="D1503" s="18">
        <v>3000</v>
      </c>
      <c r="E1503" s="11" t="e">
        <f>[3]!Table3235[[#This Row],[Mức giá theo Quyết định 46/2019/ QĐ-UBND]]*1.1</f>
        <v>#REF!</v>
      </c>
      <c r="F1503" s="11" t="e">
        <f>[3]!Table3235[[#This Row],[Mức giá theo Quyết định 46/2019/ QĐ-UBND]]*1.3</f>
        <v>#REF!</v>
      </c>
      <c r="G1503" s="19">
        <v>12000</v>
      </c>
      <c r="H1503" s="20" t="e">
        <f>ROUND([3]!Table3235[[#This Row],[Mức giá theo Quyết định 46/2019/ QĐ-UBND]]*1.3,-2)</f>
        <v>#REF!</v>
      </c>
      <c r="I1503" s="20" t="e">
        <f>ROUND([3]!Table3235[[#This Row],[Giá đất ở điều chỉnh, bổ sung]]*0.7,0)</f>
        <v>#REF!</v>
      </c>
      <c r="J1503" s="12" t="e">
        <f>[3]!Table3235[[#This Row],[Giá đất ở điều chỉnh, bổ sung]]/[3]!Table3235[[#This Row],[Mức giá theo Quyết định 46/2019/ QĐ-UBND]]</f>
        <v>#REF!</v>
      </c>
      <c r="K1503" s="21"/>
      <c r="L1503" s="23" t="e">
        <f>[3]!Table3235[[#This Row],[Giá đất ở điều chỉnh, bổ sung]]/[3]!Table3235[[#This Row],[Mức giá theo Quyết định 46/2019/ QĐ-UBND]]</f>
        <v>#REF!</v>
      </c>
      <c r="M1503" s="24"/>
      <c r="N1503" s="314"/>
      <c r="R1503" s="315"/>
    </row>
    <row r="1504" spans="1:18" s="251" customFormat="1" ht="31" x14ac:dyDescent="0.35">
      <c r="A1504" s="16">
        <v>4</v>
      </c>
      <c r="B1504" s="16">
        <v>4</v>
      </c>
      <c r="C1504" s="17" t="s">
        <v>1852</v>
      </c>
      <c r="D1504" s="18">
        <v>3600</v>
      </c>
      <c r="E1504" s="11" t="e">
        <f>[3]!Table3235[[#This Row],[Mức giá theo Quyết định 46/2019/ QĐ-UBND]]*1.1</f>
        <v>#REF!</v>
      </c>
      <c r="F1504" s="11" t="e">
        <f>[3]!Table3235[[#This Row],[Mức giá theo Quyết định 46/2019/ QĐ-UBND]]*1.3</f>
        <v>#REF!</v>
      </c>
      <c r="G1504" s="19">
        <v>14400</v>
      </c>
      <c r="H1504" s="20" t="e">
        <f>ROUND([3]!Table3235[[#This Row],[Mức giá theo Quyết định 46/2019/ QĐ-UBND]]*1.3,-2)</f>
        <v>#REF!</v>
      </c>
      <c r="I1504" s="20" t="e">
        <f>ROUND([3]!Table3235[[#This Row],[Giá đất ở điều chỉnh, bổ sung]]*0.7,0)</f>
        <v>#REF!</v>
      </c>
      <c r="J1504" s="12" t="e">
        <f>[3]!Table3235[[#This Row],[Giá đất ở điều chỉnh, bổ sung]]/[3]!Table3235[[#This Row],[Mức giá theo Quyết định 46/2019/ QĐ-UBND]]</f>
        <v>#REF!</v>
      </c>
      <c r="K1504" s="21"/>
      <c r="L1504" s="23" t="e">
        <f>[3]!Table3235[[#This Row],[Giá đất ở điều chỉnh, bổ sung]]/[3]!Table3235[[#This Row],[Mức giá theo Quyết định 46/2019/ QĐ-UBND]]</f>
        <v>#REF!</v>
      </c>
      <c r="M1504" s="24"/>
      <c r="N1504" s="314"/>
      <c r="R1504" s="315"/>
    </row>
    <row r="1505" spans="1:18" s="251" customFormat="1" x14ac:dyDescent="0.35">
      <c r="A1505" s="16">
        <v>5</v>
      </c>
      <c r="B1505" s="16">
        <v>5</v>
      </c>
      <c r="C1505" s="17" t="s">
        <v>1853</v>
      </c>
      <c r="D1505" s="18">
        <v>6000</v>
      </c>
      <c r="E1505" s="11" t="e">
        <f>[3]!Table3235[[#This Row],[Mức giá theo Quyết định 46/2019/ QĐ-UBND]]*1.1</f>
        <v>#REF!</v>
      </c>
      <c r="F1505" s="11" t="e">
        <f>[3]!Table3235[[#This Row],[Mức giá theo Quyết định 46/2019/ QĐ-UBND]]*1.3</f>
        <v>#REF!</v>
      </c>
      <c r="G1505" s="19">
        <v>24000</v>
      </c>
      <c r="H1505" s="20" t="e">
        <f>ROUND([3]!Table3235[[#This Row],[Mức giá theo Quyết định 46/2019/ QĐ-UBND]]*1.3,-2)</f>
        <v>#REF!</v>
      </c>
      <c r="I1505" s="20" t="e">
        <f>ROUND([3]!Table3235[[#This Row],[Giá đất ở điều chỉnh, bổ sung]]*0.7,0)</f>
        <v>#REF!</v>
      </c>
      <c r="J1505" s="12" t="e">
        <f>[3]!Table3235[[#This Row],[Giá đất ở điều chỉnh, bổ sung]]/[3]!Table3235[[#This Row],[Mức giá theo Quyết định 46/2019/ QĐ-UBND]]</f>
        <v>#REF!</v>
      </c>
      <c r="K1505" s="21"/>
      <c r="L1505" s="23" t="e">
        <f>[3]!Table3235[[#This Row],[Giá đất ở điều chỉnh, bổ sung]]/[3]!Table3235[[#This Row],[Mức giá theo Quyết định 46/2019/ QĐ-UBND]]</f>
        <v>#REF!</v>
      </c>
      <c r="M1505" s="24"/>
      <c r="N1505" s="314"/>
      <c r="R1505" s="315"/>
    </row>
    <row r="1506" spans="1:18" s="251" customFormat="1" x14ac:dyDescent="0.35">
      <c r="A1506" s="16">
        <v>6</v>
      </c>
      <c r="B1506" s="16">
        <v>6</v>
      </c>
      <c r="C1506" s="17" t="s">
        <v>1854</v>
      </c>
      <c r="D1506" s="18">
        <v>1999.9999999999998</v>
      </c>
      <c r="E1506" s="11" t="e">
        <f>[3]!Table3235[[#This Row],[Mức giá theo Quyết định 46/2019/ QĐ-UBND]]*1.1</f>
        <v>#REF!</v>
      </c>
      <c r="F1506" s="11" t="e">
        <f>[3]!Table3235[[#This Row],[Mức giá theo Quyết định 46/2019/ QĐ-UBND]]*1.3</f>
        <v>#REF!</v>
      </c>
      <c r="G1506" s="19">
        <v>8000</v>
      </c>
      <c r="H1506" s="20" t="e">
        <f>ROUND([3]!Table3235[[#This Row],[Mức giá theo Quyết định 46/2019/ QĐ-UBND]]*1.3,-2)</f>
        <v>#REF!</v>
      </c>
      <c r="I1506" s="20" t="e">
        <f>ROUND([3]!Table3235[[#This Row],[Giá đất ở điều chỉnh, bổ sung]]*0.7,0)</f>
        <v>#REF!</v>
      </c>
      <c r="J1506" s="12" t="e">
        <f>[3]!Table3235[[#This Row],[Giá đất ở điều chỉnh, bổ sung]]/[3]!Table3235[[#This Row],[Mức giá theo Quyết định 46/2019/ QĐ-UBND]]</f>
        <v>#REF!</v>
      </c>
      <c r="K1506" s="21"/>
      <c r="L1506" s="23" t="e">
        <f>[3]!Table3235[[#This Row],[Giá đất ở điều chỉnh, bổ sung]]/[3]!Table3235[[#This Row],[Mức giá theo Quyết định 46/2019/ QĐ-UBND]]</f>
        <v>#REF!</v>
      </c>
      <c r="M1506" s="24"/>
      <c r="N1506" s="314"/>
      <c r="R1506" s="315"/>
    </row>
    <row r="1507" spans="1:18" s="251" customFormat="1" ht="46.5" x14ac:dyDescent="0.35">
      <c r="A1507" s="16">
        <v>7</v>
      </c>
      <c r="B1507" s="16">
        <v>7</v>
      </c>
      <c r="C1507" s="17" t="s">
        <v>1855</v>
      </c>
      <c r="D1507" s="18">
        <v>1500</v>
      </c>
      <c r="E1507" s="11" t="e">
        <f>[3]!Table3235[[#This Row],[Mức giá theo Quyết định 46/2019/ QĐ-UBND]]*1.1</f>
        <v>#REF!</v>
      </c>
      <c r="F1507" s="11" t="e">
        <f>[3]!Table3235[[#This Row],[Mức giá theo Quyết định 46/2019/ QĐ-UBND]]*1.3</f>
        <v>#REF!</v>
      </c>
      <c r="G1507" s="19">
        <v>6000</v>
      </c>
      <c r="H1507" s="20" t="e">
        <f>ROUND([3]!Table3235[[#This Row],[Mức giá theo Quyết định 46/2019/ QĐ-UBND]]*1.3,-2)</f>
        <v>#REF!</v>
      </c>
      <c r="I1507" s="20" t="e">
        <f>ROUND([3]!Table3235[[#This Row],[Giá đất ở điều chỉnh, bổ sung]]*0.7,0)</f>
        <v>#REF!</v>
      </c>
      <c r="J1507" s="12" t="e">
        <f>[3]!Table3235[[#This Row],[Giá đất ở điều chỉnh, bổ sung]]/[3]!Table3235[[#This Row],[Mức giá theo Quyết định 46/2019/ QĐ-UBND]]</f>
        <v>#REF!</v>
      </c>
      <c r="K1507" s="21"/>
      <c r="L1507" s="23" t="e">
        <f>[3]!Table3235[[#This Row],[Giá đất ở điều chỉnh, bổ sung]]/[3]!Table3235[[#This Row],[Mức giá theo Quyết định 46/2019/ QĐ-UBND]]</f>
        <v>#REF!</v>
      </c>
      <c r="M1507" s="24"/>
      <c r="N1507" s="314"/>
      <c r="R1507" s="315"/>
    </row>
    <row r="1508" spans="1:18" ht="42" x14ac:dyDescent="0.35">
      <c r="A1508" s="16">
        <v>8</v>
      </c>
      <c r="B1508" s="16">
        <v>8</v>
      </c>
      <c r="C1508" s="17" t="s">
        <v>1856</v>
      </c>
      <c r="D1508" s="18">
        <v>1700</v>
      </c>
      <c r="E1508" s="11" t="e">
        <f>[3]!Table3235[[#This Row],[Mức giá theo Quyết định 46/2019/ QĐ-UBND]]*1.1</f>
        <v>#REF!</v>
      </c>
      <c r="F1508" s="11" t="e">
        <f>[3]!Table3235[[#This Row],[Mức giá theo Quyết định 46/2019/ QĐ-UBND]]*1.3</f>
        <v>#REF!</v>
      </c>
      <c r="G1508" s="19">
        <v>6800</v>
      </c>
      <c r="H1508" s="20" t="e">
        <f>ROUND([3]!Table3235[[#This Row],[Mức giá theo Quyết định 46/2019/ QĐ-UBND]]*1.3,-2)</f>
        <v>#REF!</v>
      </c>
      <c r="I1508" s="20" t="e">
        <f>ROUND([3]!Table3235[[#This Row],[Giá đất ở điều chỉnh, bổ sung]]*0.7,0)</f>
        <v>#REF!</v>
      </c>
      <c r="J1508" s="12" t="e">
        <f>[3]!Table3235[[#This Row],[Giá đất ở điều chỉnh, bổ sung]]/[3]!Table3235[[#This Row],[Mức giá theo Quyết định 46/2019/ QĐ-UBND]]</f>
        <v>#REF!</v>
      </c>
      <c r="K1508" s="21"/>
      <c r="L1508" s="23" t="e">
        <f>[3]!Table3235[[#This Row],[Giá đất ở điều chỉnh, bổ sung]]/[3]!Table3235[[#This Row],[Mức giá theo Quyết định 46/2019/ QĐ-UBND]]</f>
        <v>#REF!</v>
      </c>
      <c r="M1508" s="24" t="s">
        <v>5440</v>
      </c>
      <c r="N1508" s="314" t="s">
        <v>1857</v>
      </c>
    </row>
    <row r="1509" spans="1:18" x14ac:dyDescent="0.35">
      <c r="A1509" s="43"/>
      <c r="B1509" s="43">
        <v>9</v>
      </c>
      <c r="C1509" s="27" t="s">
        <v>1858</v>
      </c>
      <c r="D1509" s="5"/>
      <c r="E1509" s="11" t="e">
        <f>[3]!Table3235[[#This Row],[Mức giá theo Quyết định 46/2019/ QĐ-UBND]]*1.1</f>
        <v>#REF!</v>
      </c>
      <c r="F1509" s="11" t="e">
        <f>[3]!Table3235[[#This Row],[Mức giá theo Quyết định 46/2019/ QĐ-UBND]]*1.3</f>
        <v>#REF!</v>
      </c>
      <c r="G1509" s="40"/>
      <c r="H1509" s="20"/>
      <c r="I1509" s="20"/>
      <c r="J1509" s="12"/>
      <c r="K1509" s="21"/>
      <c r="L1509" s="21"/>
      <c r="M1509" s="45" t="s">
        <v>146</v>
      </c>
      <c r="N1509" s="320" t="s">
        <v>146</v>
      </c>
    </row>
    <row r="1510" spans="1:18" x14ac:dyDescent="0.35">
      <c r="A1510" s="46"/>
      <c r="B1510" s="39" t="s">
        <v>522</v>
      </c>
      <c r="C1510" s="100" t="s">
        <v>886</v>
      </c>
      <c r="D1510" s="88"/>
      <c r="E1510" s="11"/>
      <c r="F1510" s="11"/>
      <c r="G1510" s="44">
        <v>16100</v>
      </c>
      <c r="H1510" s="20">
        <v>2700</v>
      </c>
      <c r="I1510" s="20" t="e">
        <f>ROUND([3]!Table3235[[#This Row],[Giá đất ở điều chỉnh, bổ sung]]*0.7,0)</f>
        <v>#REF!</v>
      </c>
      <c r="J1510" s="12" t="e">
        <f>[3]!Table3235[[#This Row],[Giá đất ở điều chỉnh, bổ sung]]/[3]!Table3235[[#This Row],[Mức giá theo Quyết định 46/2019/ QĐ-UBND]]</f>
        <v>#REF!</v>
      </c>
      <c r="K1510" s="21"/>
      <c r="L1510" s="21"/>
      <c r="M1510" s="85"/>
      <c r="N1510" s="327" t="s">
        <v>1859</v>
      </c>
    </row>
    <row r="1511" spans="1:18" x14ac:dyDescent="0.35">
      <c r="A1511" s="46"/>
      <c r="B1511" s="39" t="s">
        <v>523</v>
      </c>
      <c r="C1511" s="27" t="s">
        <v>153</v>
      </c>
      <c r="D1511" s="88"/>
      <c r="E1511" s="11"/>
      <c r="F1511" s="11"/>
      <c r="G1511" s="44">
        <v>12700</v>
      </c>
      <c r="H1511" s="20">
        <v>2200</v>
      </c>
      <c r="I1511" s="20" t="e">
        <f>ROUND([3]!Table3235[[#This Row],[Giá đất ở điều chỉnh, bổ sung]]*0.7,0)</f>
        <v>#REF!</v>
      </c>
      <c r="J1511" s="12" t="e">
        <f>[3]!Table3235[[#This Row],[Giá đất ở điều chỉnh, bổ sung]]/[3]!Table3235[[#This Row],[Mức giá theo Quyết định 46/2019/ QĐ-UBND]]</f>
        <v>#REF!</v>
      </c>
      <c r="K1511" s="21"/>
      <c r="L1511" s="21"/>
      <c r="M1511" s="85"/>
      <c r="N1511" s="327" t="s">
        <v>1860</v>
      </c>
    </row>
    <row r="1512" spans="1:18" s="315" customFormat="1" x14ac:dyDescent="0.35">
      <c r="A1512" s="46"/>
      <c r="B1512" s="39" t="s">
        <v>665</v>
      </c>
      <c r="C1512" s="27" t="s">
        <v>654</v>
      </c>
      <c r="D1512" s="88"/>
      <c r="E1512" s="11"/>
      <c r="F1512" s="11"/>
      <c r="G1512" s="44">
        <v>10400</v>
      </c>
      <c r="H1512" s="20">
        <v>2000</v>
      </c>
      <c r="I1512" s="20" t="e">
        <f>ROUND([3]!Table3235[[#This Row],[Giá đất ở điều chỉnh, bổ sung]]*0.7,0)</f>
        <v>#REF!</v>
      </c>
      <c r="J1512" s="12" t="e">
        <f>[3]!Table3235[[#This Row],[Giá đất ở điều chỉnh, bổ sung]]/[3]!Table3235[[#This Row],[Mức giá theo Quyết định 46/2019/ QĐ-UBND]]</f>
        <v>#REF!</v>
      </c>
      <c r="K1512" s="21"/>
      <c r="L1512" s="21"/>
      <c r="M1512" s="85"/>
      <c r="N1512" s="327" t="s">
        <v>1861</v>
      </c>
    </row>
    <row r="1513" spans="1:18" s="251" customFormat="1" ht="30" x14ac:dyDescent="0.35">
      <c r="A1513" s="8" t="s">
        <v>1862</v>
      </c>
      <c r="B1513" s="8" t="s">
        <v>1862</v>
      </c>
      <c r="C1513" s="9" t="s">
        <v>1863</v>
      </c>
      <c r="D1513" s="10"/>
      <c r="E1513" s="11" t="e">
        <f>[3]!Table3235[[#This Row],[Mức giá theo Quyết định 46/2019/ QĐ-UBND]]*1.1</f>
        <v>#REF!</v>
      </c>
      <c r="F1513" s="11"/>
      <c r="G1513" s="19"/>
      <c r="H1513" s="20"/>
      <c r="I1513" s="20"/>
      <c r="J1513" s="12"/>
      <c r="K1513" s="21"/>
      <c r="L1513" s="23"/>
      <c r="M1513" s="26"/>
      <c r="N1513" s="316"/>
      <c r="R1513" s="315"/>
    </row>
    <row r="1514" spans="1:18" s="251" customFormat="1" x14ac:dyDescent="0.35">
      <c r="A1514" s="16">
        <v>1</v>
      </c>
      <c r="B1514" s="16">
        <v>1</v>
      </c>
      <c r="C1514" s="17" t="s">
        <v>1864</v>
      </c>
      <c r="D1514" s="18">
        <v>3600</v>
      </c>
      <c r="E1514" s="11" t="e">
        <f>[3]!Table3235[[#This Row],[Mức giá theo Quyết định 46/2019/ QĐ-UBND]]*1.1</f>
        <v>#REF!</v>
      </c>
      <c r="F1514" s="11" t="e">
        <f>[3]!Table3235[[#This Row],[Mức giá theo Quyết định 46/2019/ QĐ-UBND]]*1.3</f>
        <v>#REF!</v>
      </c>
      <c r="G1514" s="19">
        <v>18000</v>
      </c>
      <c r="H1514" s="20" t="e">
        <f>ROUND([3]!Table3235[[#This Row],[Mức giá theo Quyết định 46/2019/ QĐ-UBND]]*1.3,-2)</f>
        <v>#REF!</v>
      </c>
      <c r="I1514" s="20" t="e">
        <f>ROUND([3]!Table3235[[#This Row],[Giá đất ở điều chỉnh, bổ sung]]*0.7,0)</f>
        <v>#REF!</v>
      </c>
      <c r="J1514" s="12" t="e">
        <f>[3]!Table3235[[#This Row],[Giá đất ở điều chỉnh, bổ sung]]/[3]!Table3235[[#This Row],[Mức giá theo Quyết định 46/2019/ QĐ-UBND]]</f>
        <v>#REF!</v>
      </c>
      <c r="K1514" s="21"/>
      <c r="L1514" s="23" t="e">
        <f>[3]!Table3235[[#This Row],[Giá đất ở điều chỉnh, bổ sung]]/[3]!Table3235[[#This Row],[Mức giá theo Quyết định 46/2019/ QĐ-UBND]]</f>
        <v>#REF!</v>
      </c>
      <c r="M1514" s="24"/>
      <c r="N1514" s="314"/>
      <c r="R1514" s="315"/>
    </row>
    <row r="1515" spans="1:18" s="251" customFormat="1" x14ac:dyDescent="0.35">
      <c r="A1515" s="16">
        <v>2</v>
      </c>
      <c r="B1515" s="16">
        <v>2</v>
      </c>
      <c r="C1515" s="17" t="s">
        <v>1865</v>
      </c>
      <c r="D1515" s="18">
        <v>2500</v>
      </c>
      <c r="E1515" s="11" t="e">
        <f>[3]!Table3235[[#This Row],[Mức giá theo Quyết định 46/2019/ QĐ-UBND]]*1.1</f>
        <v>#REF!</v>
      </c>
      <c r="F1515" s="11" t="e">
        <f>[3]!Table3235[[#This Row],[Mức giá theo Quyết định 46/2019/ QĐ-UBND]]*1.3</f>
        <v>#REF!</v>
      </c>
      <c r="G1515" s="19">
        <v>12500</v>
      </c>
      <c r="H1515" s="20" t="e">
        <f>ROUND([3]!Table3235[[#This Row],[Mức giá theo Quyết định 46/2019/ QĐ-UBND]]*1.3,-2)</f>
        <v>#REF!</v>
      </c>
      <c r="I1515" s="20" t="e">
        <f>ROUND([3]!Table3235[[#This Row],[Giá đất ở điều chỉnh, bổ sung]]*0.7,0)</f>
        <v>#REF!</v>
      </c>
      <c r="J1515" s="12" t="e">
        <f>[3]!Table3235[[#This Row],[Giá đất ở điều chỉnh, bổ sung]]/[3]!Table3235[[#This Row],[Mức giá theo Quyết định 46/2019/ QĐ-UBND]]</f>
        <v>#REF!</v>
      </c>
      <c r="K1515" s="21"/>
      <c r="L1515" s="23" t="e">
        <f>[3]!Table3235[[#This Row],[Giá đất ở điều chỉnh, bổ sung]]/[3]!Table3235[[#This Row],[Mức giá theo Quyết định 46/2019/ QĐ-UBND]]</f>
        <v>#REF!</v>
      </c>
      <c r="M1515" s="24"/>
      <c r="N1515" s="314"/>
      <c r="R1515" s="315"/>
    </row>
    <row r="1516" spans="1:18" s="251" customFormat="1" ht="31" x14ac:dyDescent="0.35">
      <c r="A1516" s="16">
        <v>3</v>
      </c>
      <c r="B1516" s="16">
        <v>3</v>
      </c>
      <c r="C1516" s="17" t="s">
        <v>1866</v>
      </c>
      <c r="D1516" s="18">
        <v>1500</v>
      </c>
      <c r="E1516" s="11" t="e">
        <f>[3]!Table3235[[#This Row],[Mức giá theo Quyết định 46/2019/ QĐ-UBND]]*1.1</f>
        <v>#REF!</v>
      </c>
      <c r="F1516" s="11" t="e">
        <f>[3]!Table3235[[#This Row],[Mức giá theo Quyết định 46/2019/ QĐ-UBND]]*1.3</f>
        <v>#REF!</v>
      </c>
      <c r="G1516" s="19">
        <v>7500</v>
      </c>
      <c r="H1516" s="20" t="e">
        <f>ROUND([3]!Table3235[[#This Row],[Mức giá theo Quyết định 46/2019/ QĐ-UBND]]*1.3,-2)</f>
        <v>#REF!</v>
      </c>
      <c r="I1516" s="20" t="e">
        <f>ROUND([3]!Table3235[[#This Row],[Giá đất ở điều chỉnh, bổ sung]]*0.7,0)</f>
        <v>#REF!</v>
      </c>
      <c r="J1516" s="12" t="e">
        <f>[3]!Table3235[[#This Row],[Giá đất ở điều chỉnh, bổ sung]]/[3]!Table3235[[#This Row],[Mức giá theo Quyết định 46/2019/ QĐ-UBND]]</f>
        <v>#REF!</v>
      </c>
      <c r="K1516" s="21"/>
      <c r="L1516" s="23" t="e">
        <f>[3]!Table3235[[#This Row],[Giá đất ở điều chỉnh, bổ sung]]/[3]!Table3235[[#This Row],[Mức giá theo Quyết định 46/2019/ QĐ-UBND]]</f>
        <v>#REF!</v>
      </c>
      <c r="M1516" s="24"/>
      <c r="N1516" s="314"/>
      <c r="R1516" s="315"/>
    </row>
    <row r="1517" spans="1:18" s="251" customFormat="1" ht="31" x14ac:dyDescent="0.35">
      <c r="A1517" s="16">
        <v>4</v>
      </c>
      <c r="B1517" s="16">
        <v>4</v>
      </c>
      <c r="C1517" s="17" t="s">
        <v>1867</v>
      </c>
      <c r="D1517" s="18">
        <v>2300</v>
      </c>
      <c r="E1517" s="11" t="e">
        <f>[3]!Table3235[[#This Row],[Mức giá theo Quyết định 46/2019/ QĐ-UBND]]*1.1</f>
        <v>#REF!</v>
      </c>
      <c r="F1517" s="11" t="e">
        <f>[3]!Table3235[[#This Row],[Mức giá theo Quyết định 46/2019/ QĐ-UBND]]*1.3</f>
        <v>#REF!</v>
      </c>
      <c r="G1517" s="19">
        <v>11500</v>
      </c>
      <c r="H1517" s="20" t="e">
        <f>ROUND([3]!Table3235[[#This Row],[Mức giá theo Quyết định 46/2019/ QĐ-UBND]]*1.3,-2)</f>
        <v>#REF!</v>
      </c>
      <c r="I1517" s="20" t="e">
        <f>ROUND([3]!Table3235[[#This Row],[Giá đất ở điều chỉnh, bổ sung]]*0.7,0)</f>
        <v>#REF!</v>
      </c>
      <c r="J1517" s="12" t="e">
        <f>[3]!Table3235[[#This Row],[Giá đất ở điều chỉnh, bổ sung]]/[3]!Table3235[[#This Row],[Mức giá theo Quyết định 46/2019/ QĐ-UBND]]</f>
        <v>#REF!</v>
      </c>
      <c r="K1517" s="21"/>
      <c r="L1517" s="23" t="e">
        <f>[3]!Table3235[[#This Row],[Giá đất ở điều chỉnh, bổ sung]]/[3]!Table3235[[#This Row],[Mức giá theo Quyết định 46/2019/ QĐ-UBND]]</f>
        <v>#REF!</v>
      </c>
      <c r="M1517" s="24"/>
      <c r="N1517" s="314"/>
      <c r="R1517" s="315"/>
    </row>
    <row r="1518" spans="1:18" s="251" customFormat="1" ht="31" x14ac:dyDescent="0.35">
      <c r="A1518" s="16">
        <v>5</v>
      </c>
      <c r="B1518" s="16">
        <v>5</v>
      </c>
      <c r="C1518" s="17" t="s">
        <v>5372</v>
      </c>
      <c r="D1518" s="18">
        <v>1700</v>
      </c>
      <c r="E1518" s="11" t="e">
        <f>[3]!Table3235[[#This Row],[Mức giá theo Quyết định 46/2019/ QĐ-UBND]]*1.1</f>
        <v>#REF!</v>
      </c>
      <c r="F1518" s="11" t="e">
        <f>[3]!Table3235[[#This Row],[Mức giá theo Quyết định 46/2019/ QĐ-UBND]]*1.3</f>
        <v>#REF!</v>
      </c>
      <c r="G1518" s="19">
        <v>8500</v>
      </c>
      <c r="H1518" s="20" t="e">
        <f>ROUND([3]!Table3235[[#This Row],[Mức giá theo Quyết định 46/2019/ QĐ-UBND]]*1.3,-2)</f>
        <v>#REF!</v>
      </c>
      <c r="I1518" s="20" t="e">
        <f>ROUND([3]!Table3235[[#This Row],[Giá đất ở điều chỉnh, bổ sung]]*0.7,0)</f>
        <v>#REF!</v>
      </c>
      <c r="J1518" s="12" t="e">
        <f>[3]!Table3235[[#This Row],[Giá đất ở điều chỉnh, bổ sung]]/[3]!Table3235[[#This Row],[Mức giá theo Quyết định 46/2019/ QĐ-UBND]]</f>
        <v>#REF!</v>
      </c>
      <c r="K1518" s="21"/>
      <c r="L1518" s="23" t="e">
        <f>[3]!Table3235[[#This Row],[Giá đất ở điều chỉnh, bổ sung]]/[3]!Table3235[[#This Row],[Mức giá theo Quyết định 46/2019/ QĐ-UBND]]</f>
        <v>#REF!</v>
      </c>
      <c r="M1518" s="24"/>
      <c r="N1518" s="314"/>
      <c r="R1518" s="315"/>
    </row>
    <row r="1519" spans="1:18" s="251" customFormat="1" x14ac:dyDescent="0.35">
      <c r="A1519" s="16"/>
      <c r="B1519" s="16"/>
      <c r="C1519" s="9" t="s">
        <v>16</v>
      </c>
      <c r="D1519" s="10"/>
      <c r="E1519" s="11" t="e">
        <f>[3]!Table3235[[#This Row],[Mức giá theo Quyết định 46/2019/ QĐ-UBND]]*1.1</f>
        <v>#REF!</v>
      </c>
      <c r="F1519" s="11"/>
      <c r="G1519" s="19"/>
      <c r="H1519" s="20"/>
      <c r="I1519" s="20"/>
      <c r="J1519" s="12"/>
      <c r="K1519" s="21"/>
      <c r="L1519" s="23"/>
      <c r="M1519" s="24"/>
      <c r="N1519" s="314"/>
      <c r="R1519" s="315"/>
    </row>
    <row r="1520" spans="1:18" s="251" customFormat="1" ht="31" x14ac:dyDescent="0.35">
      <c r="A1520" s="16">
        <v>1</v>
      </c>
      <c r="B1520" s="16">
        <v>1</v>
      </c>
      <c r="C1520" s="17" t="s">
        <v>1868</v>
      </c>
      <c r="D1520" s="18">
        <v>1100</v>
      </c>
      <c r="E1520" s="11" t="e">
        <f>[3]!Table3235[[#This Row],[Mức giá theo Quyết định 46/2019/ QĐ-UBND]]*1.1</f>
        <v>#REF!</v>
      </c>
      <c r="F1520" s="11" t="e">
        <f>[3]!Table3235[[#This Row],[Mức giá theo Quyết định 46/2019/ QĐ-UBND]]*1.3</f>
        <v>#REF!</v>
      </c>
      <c r="G1520" s="19">
        <v>6600</v>
      </c>
      <c r="H1520" s="20" t="e">
        <f>ROUND([3]!Table3235[[#This Row],[Mức giá theo Quyết định 46/2019/ QĐ-UBND]]*1.3,-2)</f>
        <v>#REF!</v>
      </c>
      <c r="I1520" s="20" t="e">
        <f>ROUND([3]!Table3235[[#This Row],[Giá đất ở điều chỉnh, bổ sung]]*0.7,0)</f>
        <v>#REF!</v>
      </c>
      <c r="J1520" s="12" t="e">
        <f>[3]!Table3235[[#This Row],[Giá đất ở điều chỉnh, bổ sung]]/[3]!Table3235[[#This Row],[Mức giá theo Quyết định 46/2019/ QĐ-UBND]]</f>
        <v>#REF!</v>
      </c>
      <c r="K1520" s="21"/>
      <c r="L1520" s="23" t="e">
        <f>[3]!Table3235[[#This Row],[Giá đất ở điều chỉnh, bổ sung]]/[3]!Table3235[[#This Row],[Mức giá theo Quyết định 46/2019/ QĐ-UBND]]</f>
        <v>#REF!</v>
      </c>
      <c r="M1520" s="24"/>
      <c r="N1520" s="314"/>
      <c r="R1520" s="315"/>
    </row>
    <row r="1521" spans="1:18" s="251" customFormat="1" ht="28" x14ac:dyDescent="0.35">
      <c r="A1521" s="16">
        <v>2</v>
      </c>
      <c r="B1521" s="16">
        <v>2</v>
      </c>
      <c r="C1521" s="17" t="s">
        <v>1869</v>
      </c>
      <c r="D1521" s="18">
        <v>900</v>
      </c>
      <c r="E1521" s="11" t="e">
        <f>[3]!Table3235[[#This Row],[Mức giá theo Quyết định 46/2019/ QĐ-UBND]]*1.1</f>
        <v>#REF!</v>
      </c>
      <c r="F1521" s="11" t="e">
        <f>[3]!Table3235[[#This Row],[Mức giá theo Quyết định 46/2019/ QĐ-UBND]]*1.3</f>
        <v>#REF!</v>
      </c>
      <c r="G1521" s="19">
        <v>5400</v>
      </c>
      <c r="H1521" s="20" t="e">
        <f>ROUND([3]!Table3235[[#This Row],[Mức giá theo Quyết định 46/2019/ QĐ-UBND]]*1.3,-2)</f>
        <v>#REF!</v>
      </c>
      <c r="I1521" s="20" t="e">
        <f>ROUND([3]!Table3235[[#This Row],[Giá đất ở điều chỉnh, bổ sung]]*0.7,0)</f>
        <v>#REF!</v>
      </c>
      <c r="J1521" s="12" t="e">
        <f>[3]!Table3235[[#This Row],[Giá đất ở điều chỉnh, bổ sung]]/[3]!Table3235[[#This Row],[Mức giá theo Quyết định 46/2019/ QĐ-UBND]]</f>
        <v>#REF!</v>
      </c>
      <c r="K1521" s="21"/>
      <c r="L1521" s="23" t="e">
        <f>[3]!Table3235[[#This Row],[Giá đất ở điều chỉnh, bổ sung]]/[3]!Table3235[[#This Row],[Mức giá theo Quyết định 46/2019/ QĐ-UBND]]</f>
        <v>#REF!</v>
      </c>
      <c r="M1521" s="24" t="s">
        <v>1870</v>
      </c>
      <c r="N1521" s="314" t="s">
        <v>1871</v>
      </c>
      <c r="R1521" s="315"/>
    </row>
    <row r="1522" spans="1:18" s="251" customFormat="1" ht="31" x14ac:dyDescent="0.35">
      <c r="A1522" s="16">
        <v>3</v>
      </c>
      <c r="B1522" s="16">
        <v>3</v>
      </c>
      <c r="C1522" s="17" t="s">
        <v>1872</v>
      </c>
      <c r="D1522" s="18">
        <v>999.99999999999989</v>
      </c>
      <c r="E1522" s="11" t="e">
        <f>[3]!Table3235[[#This Row],[Mức giá theo Quyết định 46/2019/ QĐ-UBND]]*1.1</f>
        <v>#REF!</v>
      </c>
      <c r="F1522" s="11" t="e">
        <f>[3]!Table3235[[#This Row],[Mức giá theo Quyết định 46/2019/ QĐ-UBND]]*1.3</f>
        <v>#REF!</v>
      </c>
      <c r="G1522" s="19">
        <v>6000</v>
      </c>
      <c r="H1522" s="20" t="e">
        <f>ROUND([3]!Table3235[[#This Row],[Mức giá theo Quyết định 46/2019/ QĐ-UBND]]*1.3,-2)</f>
        <v>#REF!</v>
      </c>
      <c r="I1522" s="20" t="e">
        <f>ROUND([3]!Table3235[[#This Row],[Giá đất ở điều chỉnh, bổ sung]]*0.7,0)</f>
        <v>#REF!</v>
      </c>
      <c r="J1522" s="12" t="e">
        <f>[3]!Table3235[[#This Row],[Giá đất ở điều chỉnh, bổ sung]]/[3]!Table3235[[#This Row],[Mức giá theo Quyết định 46/2019/ QĐ-UBND]]</f>
        <v>#REF!</v>
      </c>
      <c r="K1522" s="21"/>
      <c r="L1522" s="23" t="e">
        <f>[3]!Table3235[[#This Row],[Giá đất ở điều chỉnh, bổ sung]]/[3]!Table3235[[#This Row],[Mức giá theo Quyết định 46/2019/ QĐ-UBND]]</f>
        <v>#REF!</v>
      </c>
      <c r="M1522" s="24"/>
      <c r="N1522" s="314"/>
      <c r="R1522" s="315"/>
    </row>
    <row r="1523" spans="1:18" s="251" customFormat="1" ht="31" x14ac:dyDescent="0.35">
      <c r="A1523" s="16">
        <v>4</v>
      </c>
      <c r="B1523" s="16">
        <v>4</v>
      </c>
      <c r="C1523" s="17" t="s">
        <v>1873</v>
      </c>
      <c r="D1523" s="18">
        <v>900</v>
      </c>
      <c r="E1523" s="11" t="e">
        <f>[3]!Table3235[[#This Row],[Mức giá theo Quyết định 46/2019/ QĐ-UBND]]*1.1</f>
        <v>#REF!</v>
      </c>
      <c r="F1523" s="11" t="e">
        <f>[3]!Table3235[[#This Row],[Mức giá theo Quyết định 46/2019/ QĐ-UBND]]*1.3</f>
        <v>#REF!</v>
      </c>
      <c r="G1523" s="19">
        <v>5400</v>
      </c>
      <c r="H1523" s="20" t="e">
        <f>ROUND([3]!Table3235[[#This Row],[Mức giá theo Quyết định 46/2019/ QĐ-UBND]]*1.3,-2)</f>
        <v>#REF!</v>
      </c>
      <c r="I1523" s="20" t="e">
        <f>ROUND([3]!Table3235[[#This Row],[Giá đất ở điều chỉnh, bổ sung]]*0.7,0)</f>
        <v>#REF!</v>
      </c>
      <c r="J1523" s="12" t="e">
        <f>[3]!Table3235[[#This Row],[Giá đất ở điều chỉnh, bổ sung]]/[3]!Table3235[[#This Row],[Mức giá theo Quyết định 46/2019/ QĐ-UBND]]</f>
        <v>#REF!</v>
      </c>
      <c r="K1523" s="21"/>
      <c r="L1523" s="23" t="e">
        <f>[3]!Table3235[[#This Row],[Giá đất ở điều chỉnh, bổ sung]]/[3]!Table3235[[#This Row],[Mức giá theo Quyết định 46/2019/ QĐ-UBND]]</f>
        <v>#REF!</v>
      </c>
      <c r="M1523" s="24"/>
      <c r="N1523" s="314"/>
      <c r="R1523" s="315"/>
    </row>
    <row r="1524" spans="1:18" s="315" customFormat="1" ht="31" x14ac:dyDescent="0.35">
      <c r="A1524" s="16">
        <v>5</v>
      </c>
      <c r="B1524" s="16">
        <v>5</v>
      </c>
      <c r="C1524" s="17" t="s">
        <v>1874</v>
      </c>
      <c r="D1524" s="18">
        <v>999.99999999999989</v>
      </c>
      <c r="E1524" s="11" t="e">
        <f>[3]!Table3235[[#This Row],[Mức giá theo Quyết định 46/2019/ QĐ-UBND]]*1.1</f>
        <v>#REF!</v>
      </c>
      <c r="F1524" s="11" t="e">
        <f>[3]!Table3235[[#This Row],[Mức giá theo Quyết định 46/2019/ QĐ-UBND]]*1.3</f>
        <v>#REF!</v>
      </c>
      <c r="G1524" s="19">
        <v>6000</v>
      </c>
      <c r="H1524" s="20" t="e">
        <f>ROUND([3]!Table3235[[#This Row],[Mức giá theo Quyết định 46/2019/ QĐ-UBND]]*1.3,-2)</f>
        <v>#REF!</v>
      </c>
      <c r="I1524" s="20" t="e">
        <f>ROUND([3]!Table3235[[#This Row],[Giá đất ở điều chỉnh, bổ sung]]*0.7,0)</f>
        <v>#REF!</v>
      </c>
      <c r="J1524" s="12" t="e">
        <f>[3]!Table3235[[#This Row],[Giá đất ở điều chỉnh, bổ sung]]/[3]!Table3235[[#This Row],[Mức giá theo Quyết định 46/2019/ QĐ-UBND]]</f>
        <v>#REF!</v>
      </c>
      <c r="K1524" s="21"/>
      <c r="L1524" s="23" t="e">
        <f>[3]!Table3235[[#This Row],[Giá đất ở điều chỉnh, bổ sung]]/[3]!Table3235[[#This Row],[Mức giá theo Quyết định 46/2019/ QĐ-UBND]]</f>
        <v>#REF!</v>
      </c>
      <c r="M1524" s="24"/>
      <c r="N1524" s="314"/>
    </row>
    <row r="1525" spans="1:18" s="251" customFormat="1" x14ac:dyDescent="0.35">
      <c r="A1525" s="8" t="s">
        <v>1875</v>
      </c>
      <c r="B1525" s="8" t="s">
        <v>1875</v>
      </c>
      <c r="C1525" s="9" t="s">
        <v>1876</v>
      </c>
      <c r="D1525" s="10"/>
      <c r="E1525" s="11" t="e">
        <f>[3]!Table3235[[#This Row],[Mức giá theo Quyết định 46/2019/ QĐ-UBND]]*1.1</f>
        <v>#REF!</v>
      </c>
      <c r="F1525" s="11"/>
      <c r="G1525" s="19"/>
      <c r="H1525" s="20"/>
      <c r="I1525" s="20"/>
      <c r="J1525" s="12"/>
      <c r="K1525" s="21"/>
      <c r="L1525" s="23"/>
      <c r="M1525" s="26"/>
      <c r="N1525" s="316"/>
      <c r="R1525" s="315"/>
    </row>
    <row r="1526" spans="1:18" s="251" customFormat="1" ht="31" x14ac:dyDescent="0.35">
      <c r="A1526" s="16">
        <v>1</v>
      </c>
      <c r="B1526" s="16">
        <v>1</v>
      </c>
      <c r="C1526" s="17" t="s">
        <v>1877</v>
      </c>
      <c r="D1526" s="18">
        <v>5400</v>
      </c>
      <c r="E1526" s="11" t="e">
        <f>[3]!Table3235[[#This Row],[Mức giá theo Quyết định 46/2019/ QĐ-UBND]]*1.1</f>
        <v>#REF!</v>
      </c>
      <c r="F1526" s="11" t="e">
        <f>[3]!Table3235[[#This Row],[Mức giá theo Quyết định 46/2019/ QĐ-UBND]]*1.3</f>
        <v>#REF!</v>
      </c>
      <c r="G1526" s="19">
        <v>16200</v>
      </c>
      <c r="H1526" s="20" t="e">
        <f>ROUND([3]!Table3235[[#This Row],[Mức giá theo Quyết định 46/2019/ QĐ-UBND]]*1.3,-2)</f>
        <v>#REF!</v>
      </c>
      <c r="I1526" s="20" t="e">
        <f>ROUND([3]!Table3235[[#This Row],[Giá đất ở điều chỉnh, bổ sung]]*0.7,0)</f>
        <v>#REF!</v>
      </c>
      <c r="J1526" s="12" t="e">
        <f>[3]!Table3235[[#This Row],[Giá đất ở điều chỉnh, bổ sung]]/[3]!Table3235[[#This Row],[Mức giá theo Quyết định 46/2019/ QĐ-UBND]]</f>
        <v>#REF!</v>
      </c>
      <c r="K1526" s="21"/>
      <c r="L1526" s="23" t="e">
        <f>[3]!Table3235[[#This Row],[Giá đất ở điều chỉnh, bổ sung]]/[3]!Table3235[[#This Row],[Mức giá theo Quyết định 46/2019/ QĐ-UBND]]</f>
        <v>#REF!</v>
      </c>
      <c r="M1526" s="24"/>
      <c r="N1526" s="314"/>
      <c r="R1526" s="315"/>
    </row>
    <row r="1527" spans="1:18" s="251" customFormat="1" x14ac:dyDescent="0.35">
      <c r="A1527" s="16">
        <v>2</v>
      </c>
      <c r="B1527" s="16">
        <v>2</v>
      </c>
      <c r="C1527" s="17" t="s">
        <v>1878</v>
      </c>
      <c r="D1527" s="18">
        <v>4560</v>
      </c>
      <c r="E1527" s="11" t="e">
        <f>[3]!Table3235[[#This Row],[Mức giá theo Quyết định 46/2019/ QĐ-UBND]]*1.1</f>
        <v>#REF!</v>
      </c>
      <c r="F1527" s="11" t="e">
        <f>[3]!Table3235[[#This Row],[Mức giá theo Quyết định 46/2019/ QĐ-UBND]]*1.3</f>
        <v>#REF!</v>
      </c>
      <c r="G1527" s="19">
        <v>13680</v>
      </c>
      <c r="H1527" s="20" t="e">
        <f>ROUND([3]!Table3235[[#This Row],[Mức giá theo Quyết định 46/2019/ QĐ-UBND]]*1.3,-2)</f>
        <v>#REF!</v>
      </c>
      <c r="I1527" s="20" t="e">
        <f>ROUND([3]!Table3235[[#This Row],[Giá đất ở điều chỉnh, bổ sung]]*0.7,0)</f>
        <v>#REF!</v>
      </c>
      <c r="J1527" s="12" t="e">
        <f>[3]!Table3235[[#This Row],[Giá đất ở điều chỉnh, bổ sung]]/[3]!Table3235[[#This Row],[Mức giá theo Quyết định 46/2019/ QĐ-UBND]]</f>
        <v>#REF!</v>
      </c>
      <c r="K1527" s="21"/>
      <c r="L1527" s="23" t="e">
        <f>[3]!Table3235[[#This Row],[Giá đất ở điều chỉnh, bổ sung]]/[3]!Table3235[[#This Row],[Mức giá theo Quyết định 46/2019/ QĐ-UBND]]</f>
        <v>#REF!</v>
      </c>
      <c r="M1527" s="24"/>
      <c r="N1527" s="314"/>
      <c r="R1527" s="315"/>
    </row>
    <row r="1528" spans="1:18" s="251" customFormat="1" ht="42" x14ac:dyDescent="0.35">
      <c r="A1528" s="16">
        <v>3</v>
      </c>
      <c r="B1528" s="16">
        <v>3</v>
      </c>
      <c r="C1528" s="17" t="s">
        <v>1879</v>
      </c>
      <c r="D1528" s="18">
        <v>3799.9999999999995</v>
      </c>
      <c r="E1528" s="11" t="e">
        <f>[3]!Table3235[[#This Row],[Mức giá theo Quyết định 46/2019/ QĐ-UBND]]*1.1</f>
        <v>#REF!</v>
      </c>
      <c r="F1528" s="11" t="e">
        <f>[3]!Table3235[[#This Row],[Mức giá theo Quyết định 46/2019/ QĐ-UBND]]*1.3</f>
        <v>#REF!</v>
      </c>
      <c r="G1528" s="19">
        <v>11400</v>
      </c>
      <c r="H1528" s="20" t="e">
        <f>ROUND([3]!Table3235[[#This Row],[Mức giá theo Quyết định 46/2019/ QĐ-UBND]]*1.3,-2)</f>
        <v>#REF!</v>
      </c>
      <c r="I1528" s="20" t="e">
        <f>ROUND([3]!Table3235[[#This Row],[Giá đất ở điều chỉnh, bổ sung]]*0.7,0)</f>
        <v>#REF!</v>
      </c>
      <c r="J1528" s="12" t="e">
        <f>[3]!Table3235[[#This Row],[Giá đất ở điều chỉnh, bổ sung]]/[3]!Table3235[[#This Row],[Mức giá theo Quyết định 46/2019/ QĐ-UBND]]</f>
        <v>#REF!</v>
      </c>
      <c r="K1528" s="21"/>
      <c r="L1528" s="23" t="e">
        <f>[3]!Table3235[[#This Row],[Giá đất ở điều chỉnh, bổ sung]]/[3]!Table3235[[#This Row],[Mức giá theo Quyết định 46/2019/ QĐ-UBND]]</f>
        <v>#REF!</v>
      </c>
      <c r="M1528" s="24" t="s">
        <v>5439</v>
      </c>
      <c r="N1528" s="314" t="s">
        <v>1880</v>
      </c>
      <c r="R1528" s="315"/>
    </row>
    <row r="1529" spans="1:18" s="251" customFormat="1" x14ac:dyDescent="0.35">
      <c r="A1529" s="16"/>
      <c r="B1529" s="16"/>
      <c r="C1529" s="9" t="s">
        <v>16</v>
      </c>
      <c r="D1529" s="10"/>
      <c r="E1529" s="11" t="e">
        <f>[3]!Table3235[[#This Row],[Mức giá theo Quyết định 46/2019/ QĐ-UBND]]*1.1</f>
        <v>#REF!</v>
      </c>
      <c r="F1529" s="11"/>
      <c r="G1529" s="19"/>
      <c r="H1529" s="20"/>
      <c r="I1529" s="20"/>
      <c r="J1529" s="12"/>
      <c r="K1529" s="21"/>
      <c r="L1529" s="23"/>
      <c r="M1529" s="24"/>
      <c r="N1529" s="314"/>
      <c r="R1529" s="315"/>
    </row>
    <row r="1530" spans="1:18" s="251" customFormat="1" ht="31" x14ac:dyDescent="0.35">
      <c r="A1530" s="16">
        <v>1</v>
      </c>
      <c r="B1530" s="16">
        <v>1</v>
      </c>
      <c r="C1530" s="17" t="s">
        <v>1881</v>
      </c>
      <c r="D1530" s="18"/>
      <c r="E1530" s="11" t="e">
        <f>[3]!Table3235[[#This Row],[Mức giá theo Quyết định 46/2019/ QĐ-UBND]]*1.1</f>
        <v>#REF!</v>
      </c>
      <c r="F1530" s="11"/>
      <c r="G1530" s="19"/>
      <c r="H1530" s="20"/>
      <c r="I1530" s="20"/>
      <c r="J1530" s="12"/>
      <c r="K1530" s="21"/>
      <c r="L1530" s="23"/>
      <c r="M1530" s="24"/>
      <c r="N1530" s="314"/>
      <c r="R1530" s="315"/>
    </row>
    <row r="1531" spans="1:18" s="251" customFormat="1" ht="31" x14ac:dyDescent="0.35">
      <c r="A1531" s="16">
        <v>1.1000000000000001</v>
      </c>
      <c r="B1531" s="16" t="s">
        <v>67</v>
      </c>
      <c r="C1531" s="17" t="s">
        <v>1882</v>
      </c>
      <c r="D1531" s="18">
        <v>3799.9999999999995</v>
      </c>
      <c r="E1531" s="11" t="e">
        <f>[3]!Table3235[[#This Row],[Mức giá theo Quyết định 46/2019/ QĐ-UBND]]*1.1</f>
        <v>#REF!</v>
      </c>
      <c r="F1531" s="11" t="e">
        <f>[3]!Table3235[[#This Row],[Mức giá theo Quyết định 46/2019/ QĐ-UBND]]*1.3</f>
        <v>#REF!</v>
      </c>
      <c r="G1531" s="19">
        <v>11400</v>
      </c>
      <c r="H1531" s="20" t="e">
        <f>ROUND([3]!Table3235[[#This Row],[Mức giá theo Quyết định 46/2019/ QĐ-UBND]]*1.35,-2)</f>
        <v>#REF!</v>
      </c>
      <c r="I1531" s="20" t="e">
        <f>ROUND([3]!Table3235[[#This Row],[Giá đất ở điều chỉnh, bổ sung]]*0.7,0)</f>
        <v>#REF!</v>
      </c>
      <c r="J1531" s="12" t="e">
        <f>[3]!Table3235[[#This Row],[Giá đất ở điều chỉnh, bổ sung]]/[3]!Table3235[[#This Row],[Mức giá theo Quyết định 46/2019/ QĐ-UBND]]</f>
        <v>#REF!</v>
      </c>
      <c r="K1531" s="31" t="s">
        <v>91</v>
      </c>
      <c r="L1531" s="32" t="e">
        <f>[3]!Table3235[[#This Row],[Giá đất ở điều chỉnh, bổ sung]]/[3]!Table3235[[#This Row],[Mức giá theo Quyết định 46/2019/ QĐ-UBND]]</f>
        <v>#REF!</v>
      </c>
      <c r="M1531" s="24"/>
      <c r="N1531" s="314"/>
      <c r="R1531" s="315"/>
    </row>
    <row r="1532" spans="1:18" s="251" customFormat="1" x14ac:dyDescent="0.35">
      <c r="A1532" s="16">
        <v>1.2</v>
      </c>
      <c r="B1532" s="16" t="s">
        <v>69</v>
      </c>
      <c r="C1532" s="17" t="s">
        <v>1883</v>
      </c>
      <c r="D1532" s="18">
        <v>2400</v>
      </c>
      <c r="E1532" s="11" t="e">
        <f>[3]!Table3235[[#This Row],[Mức giá theo Quyết định 46/2019/ QĐ-UBND]]*1.1</f>
        <v>#REF!</v>
      </c>
      <c r="F1532" s="11" t="e">
        <f>[3]!Table3235[[#This Row],[Mức giá theo Quyết định 46/2019/ QĐ-UBND]]*1.3</f>
        <v>#REF!</v>
      </c>
      <c r="G1532" s="19">
        <v>7200</v>
      </c>
      <c r="H1532" s="20" t="e">
        <f>ROUND([3]!Table3235[[#This Row],[Mức giá theo Quyết định 46/2019/ QĐ-UBND]]*1.35,-2)</f>
        <v>#REF!</v>
      </c>
      <c r="I1532" s="20" t="e">
        <f>ROUND([3]!Table3235[[#This Row],[Giá đất ở điều chỉnh, bổ sung]]*0.7,0)</f>
        <v>#REF!</v>
      </c>
      <c r="J1532" s="12" t="e">
        <f>[3]!Table3235[[#This Row],[Giá đất ở điều chỉnh, bổ sung]]/[3]!Table3235[[#This Row],[Mức giá theo Quyết định 46/2019/ QĐ-UBND]]</f>
        <v>#REF!</v>
      </c>
      <c r="K1532" s="31" t="s">
        <v>91</v>
      </c>
      <c r="L1532" s="32" t="e">
        <f>[3]!Table3235[[#This Row],[Giá đất ở điều chỉnh, bổ sung]]/[3]!Table3235[[#This Row],[Mức giá theo Quyết định 46/2019/ QĐ-UBND]]</f>
        <v>#REF!</v>
      </c>
      <c r="M1532" s="24"/>
      <c r="N1532" s="314"/>
      <c r="R1532" s="315"/>
    </row>
    <row r="1533" spans="1:18" s="251" customFormat="1" x14ac:dyDescent="0.35">
      <c r="A1533" s="16" t="s">
        <v>71</v>
      </c>
      <c r="B1533" s="16" t="s">
        <v>71</v>
      </c>
      <c r="C1533" s="17" t="s">
        <v>1884</v>
      </c>
      <c r="D1533" s="18">
        <v>1800</v>
      </c>
      <c r="E1533" s="11" t="e">
        <f>[3]!Table3235[[#This Row],[Mức giá theo Quyết định 46/2019/ QĐ-UBND]]*1.1</f>
        <v>#REF!</v>
      </c>
      <c r="F1533" s="11" t="e">
        <f>[3]!Table3235[[#This Row],[Mức giá theo Quyết định 46/2019/ QĐ-UBND]]*1.3</f>
        <v>#REF!</v>
      </c>
      <c r="G1533" s="19">
        <v>5400</v>
      </c>
      <c r="H1533" s="20" t="e">
        <f>ROUND([3]!Table3235[[#This Row],[Mức giá theo Quyết định 46/2019/ QĐ-UBND]]*1.3,-2)</f>
        <v>#REF!</v>
      </c>
      <c r="I1533" s="20" t="e">
        <f>ROUND([3]!Table3235[[#This Row],[Giá đất ở điều chỉnh, bổ sung]]*0.7,0)</f>
        <v>#REF!</v>
      </c>
      <c r="J1533" s="12" t="e">
        <f>[3]!Table3235[[#This Row],[Giá đất ở điều chỉnh, bổ sung]]/[3]!Table3235[[#This Row],[Mức giá theo Quyết định 46/2019/ QĐ-UBND]]</f>
        <v>#REF!</v>
      </c>
      <c r="K1533" s="21"/>
      <c r="L1533" s="23" t="e">
        <f>[3]!Table3235[[#This Row],[Giá đất ở điều chỉnh, bổ sung]]/[3]!Table3235[[#This Row],[Mức giá theo Quyết định 46/2019/ QĐ-UBND]]</f>
        <v>#REF!</v>
      </c>
      <c r="M1533" s="24"/>
      <c r="N1533" s="314"/>
      <c r="R1533" s="315"/>
    </row>
    <row r="1534" spans="1:18" s="251" customFormat="1" ht="31" x14ac:dyDescent="0.35">
      <c r="A1534" s="16" t="s">
        <v>389</v>
      </c>
      <c r="B1534" s="16" t="s">
        <v>389</v>
      </c>
      <c r="C1534" s="17" t="s">
        <v>1885</v>
      </c>
      <c r="D1534" s="18">
        <v>1800</v>
      </c>
      <c r="E1534" s="11" t="e">
        <f>[3]!Table3235[[#This Row],[Mức giá theo Quyết định 46/2019/ QĐ-UBND]]*1.1</f>
        <v>#REF!</v>
      </c>
      <c r="F1534" s="11" t="e">
        <f>[3]!Table3235[[#This Row],[Mức giá theo Quyết định 46/2019/ QĐ-UBND]]*1.3</f>
        <v>#REF!</v>
      </c>
      <c r="G1534" s="19">
        <v>5400</v>
      </c>
      <c r="H1534" s="20" t="e">
        <f>ROUND([3]!Table3235[[#This Row],[Mức giá theo Quyết định 46/2019/ QĐ-UBND]]*1.3,-2)</f>
        <v>#REF!</v>
      </c>
      <c r="I1534" s="20" t="e">
        <f>ROUND([3]!Table3235[[#This Row],[Giá đất ở điều chỉnh, bổ sung]]*0.7,0)</f>
        <v>#REF!</v>
      </c>
      <c r="J1534" s="12" t="e">
        <f>[3]!Table3235[[#This Row],[Giá đất ở điều chỉnh, bổ sung]]/[3]!Table3235[[#This Row],[Mức giá theo Quyết định 46/2019/ QĐ-UBND]]</f>
        <v>#REF!</v>
      </c>
      <c r="K1534" s="21"/>
      <c r="L1534" s="23" t="e">
        <f>[3]!Table3235[[#This Row],[Giá đất ở điều chỉnh, bổ sung]]/[3]!Table3235[[#This Row],[Mức giá theo Quyết định 46/2019/ QĐ-UBND]]</f>
        <v>#REF!</v>
      </c>
      <c r="M1534" s="24"/>
      <c r="N1534" s="314"/>
      <c r="R1534" s="315"/>
    </row>
    <row r="1535" spans="1:18" s="251" customFormat="1" ht="31" x14ac:dyDescent="0.35">
      <c r="A1535" s="16" t="s">
        <v>1886</v>
      </c>
      <c r="B1535" s="16" t="s">
        <v>1886</v>
      </c>
      <c r="C1535" s="17" t="s">
        <v>1887</v>
      </c>
      <c r="D1535" s="18">
        <v>1200</v>
      </c>
      <c r="E1535" s="11" t="e">
        <f>[3]!Table3235[[#This Row],[Mức giá theo Quyết định 46/2019/ QĐ-UBND]]*1.1</f>
        <v>#REF!</v>
      </c>
      <c r="F1535" s="11" t="e">
        <f>[3]!Table3235[[#This Row],[Mức giá theo Quyết định 46/2019/ QĐ-UBND]]*1.3</f>
        <v>#REF!</v>
      </c>
      <c r="G1535" s="19">
        <v>3600</v>
      </c>
      <c r="H1535" s="20" t="e">
        <f>ROUND([3]!Table3235[[#This Row],[Mức giá theo Quyết định 46/2019/ QĐ-UBND]]*1.3,-2)</f>
        <v>#REF!</v>
      </c>
      <c r="I1535" s="20" t="e">
        <f>ROUND([3]!Table3235[[#This Row],[Giá đất ở điều chỉnh, bổ sung]]*0.7,0)</f>
        <v>#REF!</v>
      </c>
      <c r="J1535" s="12" t="e">
        <f>[3]!Table3235[[#This Row],[Giá đất ở điều chỉnh, bổ sung]]/[3]!Table3235[[#This Row],[Mức giá theo Quyết định 46/2019/ QĐ-UBND]]</f>
        <v>#REF!</v>
      </c>
      <c r="K1535" s="21"/>
      <c r="L1535" s="23" t="e">
        <f>[3]!Table3235[[#This Row],[Giá đất ở điều chỉnh, bổ sung]]/[3]!Table3235[[#This Row],[Mức giá theo Quyết định 46/2019/ QĐ-UBND]]</f>
        <v>#REF!</v>
      </c>
      <c r="M1535" s="24"/>
      <c r="N1535" s="314"/>
      <c r="R1535" s="315"/>
    </row>
    <row r="1536" spans="1:18" ht="31" x14ac:dyDescent="0.35">
      <c r="A1536" s="16" t="s">
        <v>1888</v>
      </c>
      <c r="B1536" s="16" t="s">
        <v>1888</v>
      </c>
      <c r="C1536" s="17" t="s">
        <v>1889</v>
      </c>
      <c r="D1536" s="18">
        <v>999.99999999999989</v>
      </c>
      <c r="E1536" s="11" t="e">
        <f>[3]!Table3235[[#This Row],[Mức giá theo Quyết định 46/2019/ QĐ-UBND]]*1.1</f>
        <v>#REF!</v>
      </c>
      <c r="F1536" s="11" t="e">
        <f>[3]!Table3235[[#This Row],[Mức giá theo Quyết định 46/2019/ QĐ-UBND]]*1.3</f>
        <v>#REF!</v>
      </c>
      <c r="G1536" s="19">
        <v>3000</v>
      </c>
      <c r="H1536" s="20" t="e">
        <f>ROUND([3]!Table3235[[#This Row],[Mức giá theo Quyết định 46/2019/ QĐ-UBND]]*1.3,-2)</f>
        <v>#REF!</v>
      </c>
      <c r="I1536" s="20" t="e">
        <f>ROUND([3]!Table3235[[#This Row],[Giá đất ở điều chỉnh, bổ sung]]*0.7,0)</f>
        <v>#REF!</v>
      </c>
      <c r="J1536" s="12" t="e">
        <f>[3]!Table3235[[#This Row],[Giá đất ở điều chỉnh, bổ sung]]/[3]!Table3235[[#This Row],[Mức giá theo Quyết định 46/2019/ QĐ-UBND]]</f>
        <v>#REF!</v>
      </c>
      <c r="K1536" s="21"/>
      <c r="L1536" s="23" t="e">
        <f>[3]!Table3235[[#This Row],[Giá đất ở điều chỉnh, bổ sung]]/[3]!Table3235[[#This Row],[Mức giá theo Quyết định 46/2019/ QĐ-UBND]]</f>
        <v>#REF!</v>
      </c>
      <c r="M1536" s="24"/>
      <c r="N1536" s="314"/>
    </row>
    <row r="1537" spans="1:14" x14ac:dyDescent="0.35">
      <c r="A1537" s="39"/>
      <c r="B1537" s="39">
        <v>2</v>
      </c>
      <c r="C1537" s="27" t="s">
        <v>1890</v>
      </c>
      <c r="D1537" s="5"/>
      <c r="E1537" s="11" t="e">
        <f>[3]!Table3235[[#This Row],[Mức giá theo Quyết định 46/2019/ QĐ-UBND]]*1.1</f>
        <v>#REF!</v>
      </c>
      <c r="F1537" s="11" t="e">
        <f>[3]!Table3235[[#This Row],[Mức giá theo Quyết định 46/2019/ QĐ-UBND]]*1.3</f>
        <v>#REF!</v>
      </c>
      <c r="G1537" s="40"/>
      <c r="H1537" s="20"/>
      <c r="I1537" s="20"/>
      <c r="J1537" s="12"/>
      <c r="K1537" s="21"/>
      <c r="L1537" s="21"/>
      <c r="M1537" s="45" t="s">
        <v>146</v>
      </c>
      <c r="N1537" s="320" t="s">
        <v>146</v>
      </c>
    </row>
    <row r="1538" spans="1:14" x14ac:dyDescent="0.35">
      <c r="A1538" s="42"/>
      <c r="B1538" s="43" t="s">
        <v>74</v>
      </c>
      <c r="C1538" s="27" t="s">
        <v>150</v>
      </c>
      <c r="D1538" s="18"/>
      <c r="E1538" s="11"/>
      <c r="F1538" s="11"/>
      <c r="G1538" s="44">
        <v>11400</v>
      </c>
      <c r="H1538" s="20">
        <v>3500</v>
      </c>
      <c r="I1538" s="20" t="e">
        <f>ROUND([3]!Table3235[[#This Row],[Giá đất ở điều chỉnh, bổ sung]]*0.7,0)</f>
        <v>#REF!</v>
      </c>
      <c r="J1538" s="12" t="e">
        <f>[3]!Table3235[[#This Row],[Giá đất ở điều chỉnh, bổ sung]]/[3]!Table3235[[#This Row],[Mức giá theo Quyết định 46/2019/ QĐ-UBND]]</f>
        <v>#REF!</v>
      </c>
      <c r="K1538" s="21"/>
      <c r="L1538" s="21"/>
      <c r="M1538" s="45"/>
      <c r="N1538" s="320" t="s">
        <v>1891</v>
      </c>
    </row>
    <row r="1539" spans="1:14" x14ac:dyDescent="0.35">
      <c r="A1539" s="46"/>
      <c r="B1539" s="39" t="s">
        <v>76</v>
      </c>
      <c r="C1539" s="27" t="s">
        <v>1454</v>
      </c>
      <c r="D1539" s="18"/>
      <c r="E1539" s="11"/>
      <c r="F1539" s="11"/>
      <c r="G1539" s="44">
        <v>10500</v>
      </c>
      <c r="H1539" s="20">
        <v>3300</v>
      </c>
      <c r="I1539" s="20" t="e">
        <f>ROUND([3]!Table3235[[#This Row],[Giá đất ở điều chỉnh, bổ sung]]*0.7,0)</f>
        <v>#REF!</v>
      </c>
      <c r="J1539" s="12" t="e">
        <f>[3]!Table3235[[#This Row],[Giá đất ở điều chỉnh, bổ sung]]/[3]!Table3235[[#This Row],[Mức giá theo Quyết định 46/2019/ QĐ-UBND]]</f>
        <v>#REF!</v>
      </c>
      <c r="K1539" s="21"/>
      <c r="L1539" s="21"/>
      <c r="M1539" s="45"/>
      <c r="N1539" s="320" t="s">
        <v>1892</v>
      </c>
    </row>
    <row r="1540" spans="1:14" x14ac:dyDescent="0.35">
      <c r="A1540" s="46"/>
      <c r="B1540" s="43" t="s">
        <v>78</v>
      </c>
      <c r="C1540" s="27" t="s">
        <v>153</v>
      </c>
      <c r="D1540" s="18"/>
      <c r="E1540" s="11"/>
      <c r="F1540" s="11"/>
      <c r="G1540" s="44">
        <v>9600</v>
      </c>
      <c r="H1540" s="20">
        <v>3200</v>
      </c>
      <c r="I1540" s="20" t="e">
        <f>ROUND([3]!Table3235[[#This Row],[Giá đất ở điều chỉnh, bổ sung]]*0.7,0)</f>
        <v>#REF!</v>
      </c>
      <c r="J1540" s="12" t="e">
        <f>[3]!Table3235[[#This Row],[Giá đất ở điều chỉnh, bổ sung]]/[3]!Table3235[[#This Row],[Mức giá theo Quyết định 46/2019/ QĐ-UBND]]</f>
        <v>#REF!</v>
      </c>
      <c r="K1540" s="21"/>
      <c r="L1540" s="21"/>
      <c r="M1540" s="45"/>
      <c r="N1540" s="320" t="s">
        <v>1892</v>
      </c>
    </row>
    <row r="1541" spans="1:14" x14ac:dyDescent="0.35">
      <c r="A1541" s="46"/>
      <c r="B1541" s="39" t="s">
        <v>1893</v>
      </c>
      <c r="C1541" s="27" t="s">
        <v>1894</v>
      </c>
      <c r="D1541" s="18"/>
      <c r="E1541" s="11"/>
      <c r="F1541" s="11"/>
      <c r="G1541" s="44">
        <v>8800</v>
      </c>
      <c r="H1541" s="20">
        <v>3100</v>
      </c>
      <c r="I1541" s="20" t="e">
        <f>ROUND([3]!Table3235[[#This Row],[Giá đất ở điều chỉnh, bổ sung]]*0.7,0)</f>
        <v>#REF!</v>
      </c>
      <c r="J1541" s="12" t="e">
        <f>[3]!Table3235[[#This Row],[Giá đất ở điều chỉnh, bổ sung]]/[3]!Table3235[[#This Row],[Mức giá theo Quyết định 46/2019/ QĐ-UBND]]</f>
        <v>#REF!</v>
      </c>
      <c r="K1541" s="21"/>
      <c r="L1541" s="21"/>
      <c r="M1541" s="45"/>
      <c r="N1541" s="320" t="s">
        <v>1892</v>
      </c>
    </row>
    <row r="1542" spans="1:14" x14ac:dyDescent="0.35">
      <c r="A1542" s="46"/>
      <c r="B1542" s="43" t="s">
        <v>1895</v>
      </c>
      <c r="C1542" s="27" t="s">
        <v>654</v>
      </c>
      <c r="D1542" s="18"/>
      <c r="E1542" s="11"/>
      <c r="F1542" s="11"/>
      <c r="G1542" s="44">
        <v>8100</v>
      </c>
      <c r="H1542" s="20">
        <v>3000</v>
      </c>
      <c r="I1542" s="20" t="e">
        <f>ROUND([3]!Table3235[[#This Row],[Giá đất ở điều chỉnh, bổ sung]]*0.7,0)</f>
        <v>#REF!</v>
      </c>
      <c r="J1542" s="12" t="e">
        <f>[3]!Table3235[[#This Row],[Giá đất ở điều chỉnh, bổ sung]]/[3]!Table3235[[#This Row],[Mức giá theo Quyết định 46/2019/ QĐ-UBND]]</f>
        <v>#REF!</v>
      </c>
      <c r="K1542" s="21"/>
      <c r="L1542" s="21"/>
      <c r="M1542" s="45"/>
      <c r="N1542" s="320" t="s">
        <v>1892</v>
      </c>
    </row>
    <row r="1543" spans="1:14" x14ac:dyDescent="0.35">
      <c r="A1543" s="39"/>
      <c r="B1543" s="39">
        <v>3</v>
      </c>
      <c r="C1543" s="27" t="s">
        <v>1896</v>
      </c>
      <c r="D1543" s="5"/>
      <c r="E1543" s="11" t="e">
        <f>[3]!Table3235[[#This Row],[Mức giá theo Quyết định 46/2019/ QĐ-UBND]]*1.1</f>
        <v>#REF!</v>
      </c>
      <c r="F1543" s="11" t="e">
        <f>[3]!Table3235[[#This Row],[Mức giá theo Quyết định 46/2019/ QĐ-UBND]]*1.3</f>
        <v>#REF!</v>
      </c>
      <c r="G1543" s="40"/>
      <c r="H1543" s="20"/>
      <c r="I1543" s="20"/>
      <c r="J1543" s="12"/>
      <c r="K1543" s="21"/>
      <c r="L1543" s="21"/>
      <c r="M1543" s="45" t="s">
        <v>146</v>
      </c>
      <c r="N1543" s="320" t="s">
        <v>146</v>
      </c>
    </row>
    <row r="1544" spans="1:14" x14ac:dyDescent="0.35">
      <c r="A1544" s="42"/>
      <c r="B1544" s="43" t="s">
        <v>83</v>
      </c>
      <c r="C1544" s="27" t="s">
        <v>1454</v>
      </c>
      <c r="D1544" s="18"/>
      <c r="E1544" s="11"/>
      <c r="F1544" s="11"/>
      <c r="G1544" s="44">
        <v>10500</v>
      </c>
      <c r="H1544" s="20">
        <v>3300</v>
      </c>
      <c r="I1544" s="20" t="e">
        <f>ROUND([3]!Table3235[[#This Row],[Giá đất ở điều chỉnh, bổ sung]]*0.7,0)</f>
        <v>#REF!</v>
      </c>
      <c r="J1544" s="12" t="e">
        <f>[3]!Table3235[[#This Row],[Giá đất ở điều chỉnh, bổ sung]]/[3]!Table3235[[#This Row],[Mức giá theo Quyết định 46/2019/ QĐ-UBND]]</f>
        <v>#REF!</v>
      </c>
      <c r="K1544" s="21"/>
      <c r="L1544" s="21"/>
      <c r="M1544" s="45"/>
      <c r="N1544" s="320" t="s">
        <v>1892</v>
      </c>
    </row>
    <row r="1545" spans="1:14" s="251" customFormat="1" x14ac:dyDescent="0.35">
      <c r="A1545" s="46"/>
      <c r="B1545" s="39" t="s">
        <v>84</v>
      </c>
      <c r="C1545" s="27" t="s">
        <v>654</v>
      </c>
      <c r="D1545" s="18"/>
      <c r="E1545" s="11"/>
      <c r="F1545" s="11"/>
      <c r="G1545" s="44">
        <v>8100</v>
      </c>
      <c r="H1545" s="20">
        <v>3000</v>
      </c>
      <c r="I1545" s="20" t="e">
        <f>ROUND([3]!Table3235[[#This Row],[Giá đất ở điều chỉnh, bổ sung]]*0.7,0)</f>
        <v>#REF!</v>
      </c>
      <c r="J1545" s="12" t="e">
        <f>[3]!Table3235[[#This Row],[Giá đất ở điều chỉnh, bổ sung]]/[3]!Table3235[[#This Row],[Mức giá theo Quyết định 46/2019/ QĐ-UBND]]</f>
        <v>#REF!</v>
      </c>
      <c r="K1545" s="21"/>
      <c r="L1545" s="21"/>
      <c r="M1545" s="45"/>
      <c r="N1545" s="320" t="s">
        <v>1892</v>
      </c>
    </row>
    <row r="1546" spans="1:14" s="251" customFormat="1" ht="46.5" x14ac:dyDescent="0.35">
      <c r="A1546" s="16">
        <v>2</v>
      </c>
      <c r="B1546" s="16">
        <v>4</v>
      </c>
      <c r="C1546" s="17" t="s">
        <v>1897</v>
      </c>
      <c r="D1546" s="18">
        <v>2500</v>
      </c>
      <c r="E1546" s="11" t="e">
        <f>[3]!Table3235[[#This Row],[Mức giá theo Quyết định 46/2019/ QĐ-UBND]]*1.1</f>
        <v>#REF!</v>
      </c>
      <c r="F1546" s="11" t="e">
        <f>[3]!Table3235[[#This Row],[Mức giá theo Quyết định 46/2019/ QĐ-UBND]]*1.3</f>
        <v>#REF!</v>
      </c>
      <c r="G1546" s="19">
        <v>7500</v>
      </c>
      <c r="H1546" s="20" t="e">
        <f>ROUND([3]!Table3235[[#This Row],[Mức giá theo Quyết định 46/2019/ QĐ-UBND]]*1.3,-2)</f>
        <v>#REF!</v>
      </c>
      <c r="I1546" s="20" t="e">
        <f>ROUND([3]!Table3235[[#This Row],[Giá đất ở điều chỉnh, bổ sung]]*0.7,0)</f>
        <v>#REF!</v>
      </c>
      <c r="J1546" s="12" t="e">
        <f>[3]!Table3235[[#This Row],[Giá đất ở điều chỉnh, bổ sung]]/[3]!Table3235[[#This Row],[Mức giá theo Quyết định 46/2019/ QĐ-UBND]]</f>
        <v>#REF!</v>
      </c>
      <c r="K1546" s="21"/>
      <c r="L1546" s="23" t="e">
        <f>[3]!Table3235[[#This Row],[Giá đất ở điều chỉnh, bổ sung]]/[3]!Table3235[[#This Row],[Mức giá theo Quyết định 46/2019/ QĐ-UBND]]</f>
        <v>#REF!</v>
      </c>
      <c r="M1546" s="24"/>
      <c r="N1546" s="314"/>
    </row>
    <row r="1547" spans="1:14" s="251" customFormat="1" x14ac:dyDescent="0.35">
      <c r="A1547" s="16">
        <v>3</v>
      </c>
      <c r="B1547" s="16">
        <v>5</v>
      </c>
      <c r="C1547" s="17" t="s">
        <v>1898</v>
      </c>
      <c r="D1547" s="18">
        <v>3799.9999999999995</v>
      </c>
      <c r="E1547" s="11" t="e">
        <f>[3]!Table3235[[#This Row],[Mức giá theo Quyết định 46/2019/ QĐ-UBND]]*1.1</f>
        <v>#REF!</v>
      </c>
      <c r="F1547" s="11" t="e">
        <f>[3]!Table3235[[#This Row],[Mức giá theo Quyết định 46/2019/ QĐ-UBND]]*1.3</f>
        <v>#REF!</v>
      </c>
      <c r="G1547" s="19">
        <v>11400</v>
      </c>
      <c r="H1547" s="20" t="e">
        <f>ROUND([3]!Table3235[[#This Row],[Mức giá theo Quyết định 46/2019/ QĐ-UBND]]*1.3,-2)</f>
        <v>#REF!</v>
      </c>
      <c r="I1547" s="20" t="e">
        <f>ROUND([3]!Table3235[[#This Row],[Giá đất ở điều chỉnh, bổ sung]]*0.7,0)</f>
        <v>#REF!</v>
      </c>
      <c r="J1547" s="12" t="e">
        <f>[3]!Table3235[[#This Row],[Giá đất ở điều chỉnh, bổ sung]]/[3]!Table3235[[#This Row],[Mức giá theo Quyết định 46/2019/ QĐ-UBND]]</f>
        <v>#REF!</v>
      </c>
      <c r="K1547" s="21"/>
      <c r="L1547" s="23" t="e">
        <f>[3]!Table3235[[#This Row],[Giá đất ở điều chỉnh, bổ sung]]/[3]!Table3235[[#This Row],[Mức giá theo Quyết định 46/2019/ QĐ-UBND]]</f>
        <v>#REF!</v>
      </c>
      <c r="M1547" s="24"/>
      <c r="N1547" s="314"/>
    </row>
    <row r="1548" spans="1:14" s="251" customFormat="1" ht="31" x14ac:dyDescent="0.35">
      <c r="A1548" s="16">
        <v>4</v>
      </c>
      <c r="B1548" s="16">
        <v>6</v>
      </c>
      <c r="C1548" s="17" t="s">
        <v>1899</v>
      </c>
      <c r="D1548" s="18"/>
      <c r="E1548" s="11" t="e">
        <f>[3]!Table3235[[#This Row],[Mức giá theo Quyết định 46/2019/ QĐ-UBND]]*1.1</f>
        <v>#REF!</v>
      </c>
      <c r="F1548" s="11"/>
      <c r="G1548" s="19"/>
      <c r="H1548" s="20"/>
      <c r="I1548" s="20"/>
      <c r="J1548" s="12"/>
      <c r="K1548" s="21"/>
      <c r="L1548" s="23"/>
      <c r="M1548" s="24"/>
      <c r="N1548" s="314"/>
    </row>
    <row r="1549" spans="1:14" s="251" customFormat="1" x14ac:dyDescent="0.35">
      <c r="A1549" s="16" t="s">
        <v>31</v>
      </c>
      <c r="B1549" s="16" t="s">
        <v>327</v>
      </c>
      <c r="C1549" s="17" t="s">
        <v>1900</v>
      </c>
      <c r="D1549" s="18">
        <v>2600</v>
      </c>
      <c r="E1549" s="11" t="e">
        <f>[3]!Table3235[[#This Row],[Mức giá theo Quyết định 46/2019/ QĐ-UBND]]*1.1</f>
        <v>#REF!</v>
      </c>
      <c r="F1549" s="11" t="e">
        <f>[3]!Table3235[[#This Row],[Mức giá theo Quyết định 46/2019/ QĐ-UBND]]*1.3</f>
        <v>#REF!</v>
      </c>
      <c r="G1549" s="19">
        <v>7800</v>
      </c>
      <c r="H1549" s="20" t="e">
        <f>ROUND([3]!Table3235[[#This Row],[Mức giá theo Quyết định 46/2019/ QĐ-UBND]]*1.3,-2)</f>
        <v>#REF!</v>
      </c>
      <c r="I1549" s="20" t="e">
        <f>ROUND([3]!Table3235[[#This Row],[Giá đất ở điều chỉnh, bổ sung]]*0.7,0)</f>
        <v>#REF!</v>
      </c>
      <c r="J1549" s="12" t="e">
        <f>[3]!Table3235[[#This Row],[Giá đất ở điều chỉnh, bổ sung]]/[3]!Table3235[[#This Row],[Mức giá theo Quyết định 46/2019/ QĐ-UBND]]</f>
        <v>#REF!</v>
      </c>
      <c r="K1549" s="21"/>
      <c r="L1549" s="23" t="e">
        <f>[3]!Table3235[[#This Row],[Giá đất ở điều chỉnh, bổ sung]]/[3]!Table3235[[#This Row],[Mức giá theo Quyết định 46/2019/ QĐ-UBND]]</f>
        <v>#REF!</v>
      </c>
      <c r="M1549" s="24"/>
      <c r="N1549" s="314"/>
    </row>
    <row r="1550" spans="1:14" s="251" customFormat="1" x14ac:dyDescent="0.35">
      <c r="A1550" s="16" t="s">
        <v>34</v>
      </c>
      <c r="B1550" s="16" t="s">
        <v>329</v>
      </c>
      <c r="C1550" s="17" t="s">
        <v>1901</v>
      </c>
      <c r="D1550" s="18">
        <v>2400</v>
      </c>
      <c r="E1550" s="11" t="e">
        <f>[3]!Table3235[[#This Row],[Mức giá theo Quyết định 46/2019/ QĐ-UBND]]*1.1</f>
        <v>#REF!</v>
      </c>
      <c r="F1550" s="11" t="e">
        <f>[3]!Table3235[[#This Row],[Mức giá theo Quyết định 46/2019/ QĐ-UBND]]*1.3</f>
        <v>#REF!</v>
      </c>
      <c r="G1550" s="19">
        <v>7200</v>
      </c>
      <c r="H1550" s="20" t="e">
        <f>ROUND([3]!Table3235[[#This Row],[Mức giá theo Quyết định 46/2019/ QĐ-UBND]]*1.3,-2)</f>
        <v>#REF!</v>
      </c>
      <c r="I1550" s="20" t="e">
        <f>ROUND([3]!Table3235[[#This Row],[Giá đất ở điều chỉnh, bổ sung]]*0.7,0)</f>
        <v>#REF!</v>
      </c>
      <c r="J1550" s="12" t="e">
        <f>[3]!Table3235[[#This Row],[Giá đất ở điều chỉnh, bổ sung]]/[3]!Table3235[[#This Row],[Mức giá theo Quyết định 46/2019/ QĐ-UBND]]</f>
        <v>#REF!</v>
      </c>
      <c r="K1550" s="21"/>
      <c r="L1550" s="23" t="e">
        <f>[3]!Table3235[[#This Row],[Giá đất ở điều chỉnh, bổ sung]]/[3]!Table3235[[#This Row],[Mức giá theo Quyết định 46/2019/ QĐ-UBND]]</f>
        <v>#REF!</v>
      </c>
      <c r="M1550" s="24"/>
      <c r="N1550" s="314"/>
    </row>
    <row r="1551" spans="1:14" s="251" customFormat="1" x14ac:dyDescent="0.35">
      <c r="A1551" s="16" t="s">
        <v>578</v>
      </c>
      <c r="B1551" s="16" t="s">
        <v>653</v>
      </c>
      <c r="C1551" s="17" t="s">
        <v>1902</v>
      </c>
      <c r="D1551" s="18">
        <v>1999.9999999999998</v>
      </c>
      <c r="E1551" s="11" t="e">
        <f>[3]!Table3235[[#This Row],[Mức giá theo Quyết định 46/2019/ QĐ-UBND]]*1.1</f>
        <v>#REF!</v>
      </c>
      <c r="F1551" s="11" t="e">
        <f>[3]!Table3235[[#This Row],[Mức giá theo Quyết định 46/2019/ QĐ-UBND]]*1.3</f>
        <v>#REF!</v>
      </c>
      <c r="G1551" s="19">
        <v>6000</v>
      </c>
      <c r="H1551" s="20" t="e">
        <f>ROUND([3]!Table3235[[#This Row],[Mức giá theo Quyết định 46/2019/ QĐ-UBND]]*1.3,-2)</f>
        <v>#REF!</v>
      </c>
      <c r="I1551" s="20" t="e">
        <f>ROUND([3]!Table3235[[#This Row],[Giá đất ở điều chỉnh, bổ sung]]*0.7,0)</f>
        <v>#REF!</v>
      </c>
      <c r="J1551" s="12" t="e">
        <f>[3]!Table3235[[#This Row],[Giá đất ở điều chỉnh, bổ sung]]/[3]!Table3235[[#This Row],[Mức giá theo Quyết định 46/2019/ QĐ-UBND]]</f>
        <v>#REF!</v>
      </c>
      <c r="K1551" s="21"/>
      <c r="L1551" s="23" t="e">
        <f>[3]!Table3235[[#This Row],[Giá đất ở điều chỉnh, bổ sung]]/[3]!Table3235[[#This Row],[Mức giá theo Quyết định 46/2019/ QĐ-UBND]]</f>
        <v>#REF!</v>
      </c>
      <c r="M1551" s="24"/>
      <c r="N1551" s="314"/>
    </row>
    <row r="1552" spans="1:14" s="251" customFormat="1" x14ac:dyDescent="0.35">
      <c r="A1552" s="16">
        <v>5</v>
      </c>
      <c r="B1552" s="16">
        <v>7</v>
      </c>
      <c r="C1552" s="17" t="s">
        <v>1903</v>
      </c>
      <c r="D1552" s="18">
        <v>2600</v>
      </c>
      <c r="E1552" s="11" t="e">
        <f>[3]!Table3235[[#This Row],[Mức giá theo Quyết định 46/2019/ QĐ-UBND]]*1.1</f>
        <v>#REF!</v>
      </c>
      <c r="F1552" s="11" t="e">
        <f>[3]!Table3235[[#This Row],[Mức giá theo Quyết định 46/2019/ QĐ-UBND]]*1.3</f>
        <v>#REF!</v>
      </c>
      <c r="G1552" s="19">
        <v>7800</v>
      </c>
      <c r="H1552" s="20" t="e">
        <f>ROUND([3]!Table3235[[#This Row],[Mức giá theo Quyết định 46/2019/ QĐ-UBND]]*1.3,-2)</f>
        <v>#REF!</v>
      </c>
      <c r="I1552" s="20" t="e">
        <f>ROUND([3]!Table3235[[#This Row],[Giá đất ở điều chỉnh, bổ sung]]*0.7,0)</f>
        <v>#REF!</v>
      </c>
      <c r="J1552" s="12" t="e">
        <f>[3]!Table3235[[#This Row],[Giá đất ở điều chỉnh, bổ sung]]/[3]!Table3235[[#This Row],[Mức giá theo Quyết định 46/2019/ QĐ-UBND]]</f>
        <v>#REF!</v>
      </c>
      <c r="K1552" s="21"/>
      <c r="L1552" s="23" t="e">
        <f>[3]!Table3235[[#This Row],[Giá đất ở điều chỉnh, bổ sung]]/[3]!Table3235[[#This Row],[Mức giá theo Quyết định 46/2019/ QĐ-UBND]]</f>
        <v>#REF!</v>
      </c>
      <c r="M1552" s="24"/>
      <c r="N1552" s="314"/>
    </row>
    <row r="1553" spans="1:18" s="251" customFormat="1" x14ac:dyDescent="0.35">
      <c r="A1553" s="16">
        <v>6</v>
      </c>
      <c r="B1553" s="16">
        <v>8</v>
      </c>
      <c r="C1553" s="17" t="s">
        <v>1904</v>
      </c>
      <c r="D1553" s="18">
        <v>1800</v>
      </c>
      <c r="E1553" s="11" t="e">
        <f>[3]!Table3235[[#This Row],[Mức giá theo Quyết định 46/2019/ QĐ-UBND]]*1.1</f>
        <v>#REF!</v>
      </c>
      <c r="F1553" s="11" t="e">
        <f>[3]!Table3235[[#This Row],[Mức giá theo Quyết định 46/2019/ QĐ-UBND]]*1.3</f>
        <v>#REF!</v>
      </c>
      <c r="G1553" s="19">
        <v>5400</v>
      </c>
      <c r="H1553" s="20" t="e">
        <f>ROUND([3]!Table3235[[#This Row],[Mức giá theo Quyết định 46/2019/ QĐ-UBND]]*1.3,-2)</f>
        <v>#REF!</v>
      </c>
      <c r="I1553" s="20" t="e">
        <f>ROUND([3]!Table3235[[#This Row],[Giá đất ở điều chỉnh, bổ sung]]*0.7,0)</f>
        <v>#REF!</v>
      </c>
      <c r="J1553" s="12" t="e">
        <f>[3]!Table3235[[#This Row],[Giá đất ở điều chỉnh, bổ sung]]/[3]!Table3235[[#This Row],[Mức giá theo Quyết định 46/2019/ QĐ-UBND]]</f>
        <v>#REF!</v>
      </c>
      <c r="K1553" s="21"/>
      <c r="L1553" s="23" t="e">
        <f>[3]!Table3235[[#This Row],[Giá đất ở điều chỉnh, bổ sung]]/[3]!Table3235[[#This Row],[Mức giá theo Quyết định 46/2019/ QĐ-UBND]]</f>
        <v>#REF!</v>
      </c>
      <c r="M1553" s="24"/>
      <c r="N1553" s="314"/>
    </row>
    <row r="1554" spans="1:18" s="251" customFormat="1" x14ac:dyDescent="0.35">
      <c r="A1554" s="16">
        <v>7</v>
      </c>
      <c r="B1554" s="16">
        <v>9</v>
      </c>
      <c r="C1554" s="17" t="s">
        <v>1905</v>
      </c>
      <c r="D1554" s="18">
        <v>1300</v>
      </c>
      <c r="E1554" s="11" t="e">
        <f>[3]!Table3235[[#This Row],[Mức giá theo Quyết định 46/2019/ QĐ-UBND]]*1.1</f>
        <v>#REF!</v>
      </c>
      <c r="F1554" s="11" t="e">
        <f>[3]!Table3235[[#This Row],[Mức giá theo Quyết định 46/2019/ QĐ-UBND]]*1.3</f>
        <v>#REF!</v>
      </c>
      <c r="G1554" s="19">
        <v>3900</v>
      </c>
      <c r="H1554" s="20" t="e">
        <f>ROUND([3]!Table3235[[#This Row],[Mức giá theo Quyết định 46/2019/ QĐ-UBND]]*1.3,-2)</f>
        <v>#REF!</v>
      </c>
      <c r="I1554" s="20" t="e">
        <f>ROUND([3]!Table3235[[#This Row],[Giá đất ở điều chỉnh, bổ sung]]*0.7,0)</f>
        <v>#REF!</v>
      </c>
      <c r="J1554" s="12" t="e">
        <f>[3]!Table3235[[#This Row],[Giá đất ở điều chỉnh, bổ sung]]/[3]!Table3235[[#This Row],[Mức giá theo Quyết định 46/2019/ QĐ-UBND]]</f>
        <v>#REF!</v>
      </c>
      <c r="K1554" s="21"/>
      <c r="L1554" s="23" t="e">
        <f>[3]!Table3235[[#This Row],[Giá đất ở điều chỉnh, bổ sung]]/[3]!Table3235[[#This Row],[Mức giá theo Quyết định 46/2019/ QĐ-UBND]]</f>
        <v>#REF!</v>
      </c>
      <c r="M1554" s="24"/>
      <c r="N1554" s="314"/>
    </row>
    <row r="1555" spans="1:18" s="315" customFormat="1" x14ac:dyDescent="0.35">
      <c r="A1555" s="16">
        <v>8</v>
      </c>
      <c r="B1555" s="16">
        <v>10</v>
      </c>
      <c r="C1555" s="17" t="s">
        <v>1906</v>
      </c>
      <c r="D1555" s="18">
        <v>1300</v>
      </c>
      <c r="E1555" s="11" t="e">
        <f>[3]!Table3235[[#This Row],[Mức giá theo Quyết định 46/2019/ QĐ-UBND]]*1.1</f>
        <v>#REF!</v>
      </c>
      <c r="F1555" s="11" t="e">
        <f>[3]!Table3235[[#This Row],[Mức giá theo Quyết định 46/2019/ QĐ-UBND]]*1.3</f>
        <v>#REF!</v>
      </c>
      <c r="G1555" s="19">
        <v>3900</v>
      </c>
      <c r="H1555" s="20" t="e">
        <f>ROUND([3]!Table3235[[#This Row],[Mức giá theo Quyết định 46/2019/ QĐ-UBND]]*1.3,-2)</f>
        <v>#REF!</v>
      </c>
      <c r="I1555" s="20" t="e">
        <f>ROUND([3]!Table3235[[#This Row],[Giá đất ở điều chỉnh, bổ sung]]*0.7,0)</f>
        <v>#REF!</v>
      </c>
      <c r="J1555" s="12" t="e">
        <f>[3]!Table3235[[#This Row],[Giá đất ở điều chỉnh, bổ sung]]/[3]!Table3235[[#This Row],[Mức giá theo Quyết định 46/2019/ QĐ-UBND]]</f>
        <v>#REF!</v>
      </c>
      <c r="K1555" s="21"/>
      <c r="L1555" s="23" t="e">
        <f>[3]!Table3235[[#This Row],[Giá đất ở điều chỉnh, bổ sung]]/[3]!Table3235[[#This Row],[Mức giá theo Quyết định 46/2019/ QĐ-UBND]]</f>
        <v>#REF!</v>
      </c>
      <c r="M1555" s="24"/>
      <c r="N1555" s="314"/>
      <c r="R1555" s="251"/>
    </row>
    <row r="1556" spans="1:18" s="251" customFormat="1" ht="30" x14ac:dyDescent="0.35">
      <c r="A1556" s="8" t="s">
        <v>1907</v>
      </c>
      <c r="B1556" s="8" t="s">
        <v>1907</v>
      </c>
      <c r="C1556" s="9" t="s">
        <v>1908</v>
      </c>
      <c r="D1556" s="10"/>
      <c r="E1556" s="11" t="e">
        <f>[3]!Table3235[[#This Row],[Mức giá theo Quyết định 46/2019/ QĐ-UBND]]*1.1</f>
        <v>#REF!</v>
      </c>
      <c r="F1556" s="11"/>
      <c r="G1556" s="19"/>
      <c r="H1556" s="20"/>
      <c r="I1556" s="20"/>
      <c r="J1556" s="12"/>
      <c r="K1556" s="21"/>
      <c r="L1556" s="23"/>
      <c r="M1556" s="26"/>
      <c r="N1556" s="316"/>
    </row>
    <row r="1557" spans="1:18" s="251" customFormat="1" x14ac:dyDescent="0.35">
      <c r="A1557" s="16">
        <v>1</v>
      </c>
      <c r="B1557" s="16">
        <v>1</v>
      </c>
      <c r="C1557" s="17" t="s">
        <v>1909</v>
      </c>
      <c r="D1557" s="18">
        <v>1999.9999999999998</v>
      </c>
      <c r="E1557" s="11" t="e">
        <f>[3]!Table3235[[#This Row],[Mức giá theo Quyết định 46/2019/ QĐ-UBND]]*1.1</f>
        <v>#REF!</v>
      </c>
      <c r="F1557" s="11" t="e">
        <f>[3]!Table3235[[#This Row],[Mức giá theo Quyết định 46/2019/ QĐ-UBND]]*1.3</f>
        <v>#REF!</v>
      </c>
      <c r="G1557" s="19">
        <v>10000</v>
      </c>
      <c r="H1557" s="20" t="e">
        <f>ROUND([3]!Table3235[[#This Row],[Mức giá theo Quyết định 46/2019/ QĐ-UBND]]*1.3,-2)</f>
        <v>#REF!</v>
      </c>
      <c r="I1557" s="20" t="e">
        <f>ROUND([3]!Table3235[[#This Row],[Giá đất ở điều chỉnh, bổ sung]]*0.7,0)</f>
        <v>#REF!</v>
      </c>
      <c r="J1557" s="12" t="e">
        <f>[3]!Table3235[[#This Row],[Giá đất ở điều chỉnh, bổ sung]]/[3]!Table3235[[#This Row],[Mức giá theo Quyết định 46/2019/ QĐ-UBND]]</f>
        <v>#REF!</v>
      </c>
      <c r="K1557" s="21"/>
      <c r="L1557" s="23" t="e">
        <f>[3]!Table3235[[#This Row],[Giá đất ở điều chỉnh, bổ sung]]/[3]!Table3235[[#This Row],[Mức giá theo Quyết định 46/2019/ QĐ-UBND]]</f>
        <v>#REF!</v>
      </c>
      <c r="M1557" s="24"/>
      <c r="N1557" s="314"/>
    </row>
    <row r="1558" spans="1:18" s="251" customFormat="1" x14ac:dyDescent="0.35">
      <c r="A1558" s="16">
        <v>2</v>
      </c>
      <c r="B1558" s="16">
        <v>2</v>
      </c>
      <c r="C1558" s="17" t="s">
        <v>1910</v>
      </c>
      <c r="D1558" s="18">
        <v>1700</v>
      </c>
      <c r="E1558" s="11" t="e">
        <f>[3]!Table3235[[#This Row],[Mức giá theo Quyết định 46/2019/ QĐ-UBND]]*1.1</f>
        <v>#REF!</v>
      </c>
      <c r="F1558" s="11" t="e">
        <f>[3]!Table3235[[#This Row],[Mức giá theo Quyết định 46/2019/ QĐ-UBND]]*1.3</f>
        <v>#REF!</v>
      </c>
      <c r="G1558" s="19">
        <v>8500</v>
      </c>
      <c r="H1558" s="20" t="e">
        <f>ROUND([3]!Table3235[[#This Row],[Mức giá theo Quyết định 46/2019/ QĐ-UBND]]*1.3,-2)</f>
        <v>#REF!</v>
      </c>
      <c r="I1558" s="20" t="e">
        <f>ROUND([3]!Table3235[[#This Row],[Giá đất ở điều chỉnh, bổ sung]]*0.7,0)</f>
        <v>#REF!</v>
      </c>
      <c r="J1558" s="12" t="e">
        <f>[3]!Table3235[[#This Row],[Giá đất ở điều chỉnh, bổ sung]]/[3]!Table3235[[#This Row],[Mức giá theo Quyết định 46/2019/ QĐ-UBND]]</f>
        <v>#REF!</v>
      </c>
      <c r="K1558" s="21"/>
      <c r="L1558" s="23" t="e">
        <f>[3]!Table3235[[#This Row],[Giá đất ở điều chỉnh, bổ sung]]/[3]!Table3235[[#This Row],[Mức giá theo Quyết định 46/2019/ QĐ-UBND]]</f>
        <v>#REF!</v>
      </c>
      <c r="M1558" s="24"/>
      <c r="N1558" s="314"/>
    </row>
    <row r="1559" spans="1:18" s="251" customFormat="1" ht="31" x14ac:dyDescent="0.35">
      <c r="A1559" s="16">
        <v>3</v>
      </c>
      <c r="B1559" s="16">
        <v>3</v>
      </c>
      <c r="C1559" s="17" t="s">
        <v>1911</v>
      </c>
      <c r="D1559" s="18">
        <v>1999.9999999999998</v>
      </c>
      <c r="E1559" s="11" t="e">
        <f>[3]!Table3235[[#This Row],[Mức giá theo Quyết định 46/2019/ QĐ-UBND]]*1.1</f>
        <v>#REF!</v>
      </c>
      <c r="F1559" s="11" t="e">
        <f>[3]!Table3235[[#This Row],[Mức giá theo Quyết định 46/2019/ QĐ-UBND]]*1.3</f>
        <v>#REF!</v>
      </c>
      <c r="G1559" s="19">
        <v>10000</v>
      </c>
      <c r="H1559" s="20" t="e">
        <f>ROUND([3]!Table3235[[#This Row],[Mức giá theo Quyết định 46/2019/ QĐ-UBND]]*1.3,-2)</f>
        <v>#REF!</v>
      </c>
      <c r="I1559" s="20" t="e">
        <f>ROUND([3]!Table3235[[#This Row],[Giá đất ở điều chỉnh, bổ sung]]*0.7,0)</f>
        <v>#REF!</v>
      </c>
      <c r="J1559" s="12" t="e">
        <f>[3]!Table3235[[#This Row],[Giá đất ở điều chỉnh, bổ sung]]/[3]!Table3235[[#This Row],[Mức giá theo Quyết định 46/2019/ QĐ-UBND]]</f>
        <v>#REF!</v>
      </c>
      <c r="K1559" s="21"/>
      <c r="L1559" s="23" t="e">
        <f>[3]!Table3235[[#This Row],[Giá đất ở điều chỉnh, bổ sung]]/[3]!Table3235[[#This Row],[Mức giá theo Quyết định 46/2019/ QĐ-UBND]]</f>
        <v>#REF!</v>
      </c>
      <c r="M1559" s="24"/>
      <c r="N1559" s="314"/>
    </row>
    <row r="1560" spans="1:18" s="251" customFormat="1" ht="46.5" x14ac:dyDescent="0.35">
      <c r="A1560" s="16">
        <v>4</v>
      </c>
      <c r="B1560" s="16">
        <v>4</v>
      </c>
      <c r="C1560" s="17" t="s">
        <v>1912</v>
      </c>
      <c r="D1560" s="18">
        <v>1999.9999999999998</v>
      </c>
      <c r="E1560" s="11" t="e">
        <f>[3]!Table3235[[#This Row],[Mức giá theo Quyết định 46/2019/ QĐ-UBND]]*1.1</f>
        <v>#REF!</v>
      </c>
      <c r="F1560" s="11" t="e">
        <f>[3]!Table3235[[#This Row],[Mức giá theo Quyết định 46/2019/ QĐ-UBND]]*1.3</f>
        <v>#REF!</v>
      </c>
      <c r="G1560" s="19">
        <v>10000</v>
      </c>
      <c r="H1560" s="20" t="e">
        <f>ROUND([3]!Table3235[[#This Row],[Mức giá theo Quyết định 46/2019/ QĐ-UBND]]*1.3,-2)</f>
        <v>#REF!</v>
      </c>
      <c r="I1560" s="20" t="e">
        <f>ROUND([3]!Table3235[[#This Row],[Giá đất ở điều chỉnh, bổ sung]]*0.7,0)</f>
        <v>#REF!</v>
      </c>
      <c r="J1560" s="12" t="e">
        <f>[3]!Table3235[[#This Row],[Giá đất ở điều chỉnh, bổ sung]]/[3]!Table3235[[#This Row],[Mức giá theo Quyết định 46/2019/ QĐ-UBND]]</f>
        <v>#REF!</v>
      </c>
      <c r="K1560" s="21"/>
      <c r="L1560" s="23" t="e">
        <f>[3]!Table3235[[#This Row],[Giá đất ở điều chỉnh, bổ sung]]/[3]!Table3235[[#This Row],[Mức giá theo Quyết định 46/2019/ QĐ-UBND]]</f>
        <v>#REF!</v>
      </c>
      <c r="M1560" s="24"/>
      <c r="N1560" s="314"/>
    </row>
    <row r="1561" spans="1:18" s="251" customFormat="1" x14ac:dyDescent="0.35">
      <c r="A1561" s="16">
        <v>5</v>
      </c>
      <c r="B1561" s="16">
        <v>5</v>
      </c>
      <c r="C1561" s="17" t="s">
        <v>1913</v>
      </c>
      <c r="D1561" s="18">
        <v>3600</v>
      </c>
      <c r="E1561" s="11" t="e">
        <f>[3]!Table3235[[#This Row],[Mức giá theo Quyết định 46/2019/ QĐ-UBND]]*1.1</f>
        <v>#REF!</v>
      </c>
      <c r="F1561" s="11" t="e">
        <f>[3]!Table3235[[#This Row],[Mức giá theo Quyết định 46/2019/ QĐ-UBND]]*1.3</f>
        <v>#REF!</v>
      </c>
      <c r="G1561" s="19">
        <v>18000</v>
      </c>
      <c r="H1561" s="20" t="e">
        <f>ROUND([3]!Table3235[[#This Row],[Mức giá theo Quyết định 46/2019/ QĐ-UBND]]*1.3,-2)</f>
        <v>#REF!</v>
      </c>
      <c r="I1561" s="20" t="e">
        <f>ROUND([3]!Table3235[[#This Row],[Giá đất ở điều chỉnh, bổ sung]]*0.7,0)</f>
        <v>#REF!</v>
      </c>
      <c r="J1561" s="12" t="e">
        <f>[3]!Table3235[[#This Row],[Giá đất ở điều chỉnh, bổ sung]]/[3]!Table3235[[#This Row],[Mức giá theo Quyết định 46/2019/ QĐ-UBND]]</f>
        <v>#REF!</v>
      </c>
      <c r="K1561" s="21"/>
      <c r="L1561" s="23" t="e">
        <f>[3]!Table3235[[#This Row],[Giá đất ở điều chỉnh, bổ sung]]/[3]!Table3235[[#This Row],[Mức giá theo Quyết định 46/2019/ QĐ-UBND]]</f>
        <v>#REF!</v>
      </c>
      <c r="M1561" s="24"/>
      <c r="N1561" s="314"/>
    </row>
    <row r="1562" spans="1:18" s="251" customFormat="1" ht="46.5" x14ac:dyDescent="0.35">
      <c r="A1562" s="16">
        <v>6</v>
      </c>
      <c r="B1562" s="16">
        <v>6</v>
      </c>
      <c r="C1562" s="17" t="s">
        <v>1914</v>
      </c>
      <c r="D1562" s="18">
        <v>1600</v>
      </c>
      <c r="E1562" s="11" t="e">
        <f>[3]!Table3235[[#This Row],[Mức giá theo Quyết định 46/2019/ QĐ-UBND]]*1.1</f>
        <v>#REF!</v>
      </c>
      <c r="F1562" s="11" t="e">
        <f>[3]!Table3235[[#This Row],[Mức giá theo Quyết định 46/2019/ QĐ-UBND]]*1.3</f>
        <v>#REF!</v>
      </c>
      <c r="G1562" s="19">
        <v>8000</v>
      </c>
      <c r="H1562" s="20" t="e">
        <f>ROUND([3]!Table3235[[#This Row],[Mức giá theo Quyết định 46/2019/ QĐ-UBND]]*1.3,-2)</f>
        <v>#REF!</v>
      </c>
      <c r="I1562" s="20" t="e">
        <f>ROUND([3]!Table3235[[#This Row],[Giá đất ở điều chỉnh, bổ sung]]*0.7,0)</f>
        <v>#REF!</v>
      </c>
      <c r="J1562" s="12" t="e">
        <f>[3]!Table3235[[#This Row],[Giá đất ở điều chỉnh, bổ sung]]/[3]!Table3235[[#This Row],[Mức giá theo Quyết định 46/2019/ QĐ-UBND]]</f>
        <v>#REF!</v>
      </c>
      <c r="K1562" s="21"/>
      <c r="L1562" s="23" t="e">
        <f>[3]!Table3235[[#This Row],[Giá đất ở điều chỉnh, bổ sung]]/[3]!Table3235[[#This Row],[Mức giá theo Quyết định 46/2019/ QĐ-UBND]]</f>
        <v>#REF!</v>
      </c>
      <c r="M1562" s="24"/>
      <c r="N1562" s="314"/>
    </row>
    <row r="1563" spans="1:18" s="251" customFormat="1" ht="31" x14ac:dyDescent="0.35">
      <c r="A1563" s="16">
        <v>7</v>
      </c>
      <c r="B1563" s="16">
        <v>7</v>
      </c>
      <c r="C1563" s="17" t="s">
        <v>1915</v>
      </c>
      <c r="D1563" s="18">
        <v>1500</v>
      </c>
      <c r="E1563" s="11" t="e">
        <f>[3]!Table3235[[#This Row],[Mức giá theo Quyết định 46/2019/ QĐ-UBND]]*1.1</f>
        <v>#REF!</v>
      </c>
      <c r="F1563" s="11" t="e">
        <f>[3]!Table3235[[#This Row],[Mức giá theo Quyết định 46/2019/ QĐ-UBND]]*1.3</f>
        <v>#REF!</v>
      </c>
      <c r="G1563" s="19">
        <v>7500</v>
      </c>
      <c r="H1563" s="20" t="e">
        <f>ROUND([3]!Table3235[[#This Row],[Mức giá theo Quyết định 46/2019/ QĐ-UBND]]*1.3,-2)</f>
        <v>#REF!</v>
      </c>
      <c r="I1563" s="20" t="e">
        <f>ROUND([3]!Table3235[[#This Row],[Giá đất ở điều chỉnh, bổ sung]]*0.7,0)</f>
        <v>#REF!</v>
      </c>
      <c r="J1563" s="12" t="e">
        <f>[3]!Table3235[[#This Row],[Giá đất ở điều chỉnh, bổ sung]]/[3]!Table3235[[#This Row],[Mức giá theo Quyết định 46/2019/ QĐ-UBND]]</f>
        <v>#REF!</v>
      </c>
      <c r="K1563" s="21"/>
      <c r="L1563" s="23" t="e">
        <f>[3]!Table3235[[#This Row],[Giá đất ở điều chỉnh, bổ sung]]/[3]!Table3235[[#This Row],[Mức giá theo Quyết định 46/2019/ QĐ-UBND]]</f>
        <v>#REF!</v>
      </c>
      <c r="M1563" s="24"/>
      <c r="N1563" s="314"/>
    </row>
    <row r="1564" spans="1:18" s="251" customFormat="1" ht="31" x14ac:dyDescent="0.35">
      <c r="A1564" s="16">
        <v>8</v>
      </c>
      <c r="B1564" s="16">
        <v>8</v>
      </c>
      <c r="C1564" s="17" t="s">
        <v>1916</v>
      </c>
      <c r="D1564" s="18">
        <v>1700</v>
      </c>
      <c r="E1564" s="11" t="e">
        <f>[3]!Table3235[[#This Row],[Mức giá theo Quyết định 46/2019/ QĐ-UBND]]*1.1</f>
        <v>#REF!</v>
      </c>
      <c r="F1564" s="11" t="e">
        <f>[3]!Table3235[[#This Row],[Mức giá theo Quyết định 46/2019/ QĐ-UBND]]*1.3</f>
        <v>#REF!</v>
      </c>
      <c r="G1564" s="19">
        <v>8500</v>
      </c>
      <c r="H1564" s="20" t="e">
        <f>ROUND([3]!Table3235[[#This Row],[Mức giá theo Quyết định 46/2019/ QĐ-UBND]]*1.3,-2)</f>
        <v>#REF!</v>
      </c>
      <c r="I1564" s="20" t="e">
        <f>ROUND([3]!Table3235[[#This Row],[Giá đất ở điều chỉnh, bổ sung]]*0.7,0)</f>
        <v>#REF!</v>
      </c>
      <c r="J1564" s="12" t="e">
        <f>[3]!Table3235[[#This Row],[Giá đất ở điều chỉnh, bổ sung]]/[3]!Table3235[[#This Row],[Mức giá theo Quyết định 46/2019/ QĐ-UBND]]</f>
        <v>#REF!</v>
      </c>
      <c r="K1564" s="21"/>
      <c r="L1564" s="23" t="e">
        <f>[3]!Table3235[[#This Row],[Giá đất ở điều chỉnh, bổ sung]]/[3]!Table3235[[#This Row],[Mức giá theo Quyết định 46/2019/ QĐ-UBND]]</f>
        <v>#REF!</v>
      </c>
      <c r="M1564" s="24"/>
      <c r="N1564" s="314"/>
    </row>
    <row r="1565" spans="1:18" s="251" customFormat="1" x14ac:dyDescent="0.35">
      <c r="A1565" s="16">
        <v>9</v>
      </c>
      <c r="B1565" s="16">
        <v>9</v>
      </c>
      <c r="C1565" s="17" t="s">
        <v>1917</v>
      </c>
      <c r="D1565" s="18">
        <v>1600</v>
      </c>
      <c r="E1565" s="11" t="e">
        <f>[3]!Table3235[[#This Row],[Mức giá theo Quyết định 46/2019/ QĐ-UBND]]*1.1</f>
        <v>#REF!</v>
      </c>
      <c r="F1565" s="11" t="e">
        <f>[3]!Table3235[[#This Row],[Mức giá theo Quyết định 46/2019/ QĐ-UBND]]*1.3</f>
        <v>#REF!</v>
      </c>
      <c r="G1565" s="19">
        <v>8000</v>
      </c>
      <c r="H1565" s="20" t="e">
        <f>ROUND([3]!Table3235[[#This Row],[Mức giá theo Quyết định 46/2019/ QĐ-UBND]]*1.3,-2)</f>
        <v>#REF!</v>
      </c>
      <c r="I1565" s="20" t="e">
        <f>ROUND([3]!Table3235[[#This Row],[Giá đất ở điều chỉnh, bổ sung]]*0.7,0)</f>
        <v>#REF!</v>
      </c>
      <c r="J1565" s="12" t="e">
        <f>[3]!Table3235[[#This Row],[Giá đất ở điều chỉnh, bổ sung]]/[3]!Table3235[[#This Row],[Mức giá theo Quyết định 46/2019/ QĐ-UBND]]</f>
        <v>#REF!</v>
      </c>
      <c r="K1565" s="21"/>
      <c r="L1565" s="23" t="e">
        <f>[3]!Table3235[[#This Row],[Giá đất ở điều chỉnh, bổ sung]]/[3]!Table3235[[#This Row],[Mức giá theo Quyết định 46/2019/ QĐ-UBND]]</f>
        <v>#REF!</v>
      </c>
      <c r="M1565" s="24"/>
      <c r="N1565" s="314"/>
    </row>
    <row r="1566" spans="1:18" s="251" customFormat="1" ht="31" x14ac:dyDescent="0.35">
      <c r="A1566" s="16">
        <v>10</v>
      </c>
      <c r="B1566" s="16">
        <v>10</v>
      </c>
      <c r="C1566" s="17" t="s">
        <v>1918</v>
      </c>
      <c r="D1566" s="18"/>
      <c r="E1566" s="11" t="e">
        <f>[3]!Table3235[[#This Row],[Mức giá theo Quyết định 46/2019/ QĐ-UBND]]*1.1</f>
        <v>#REF!</v>
      </c>
      <c r="F1566" s="11"/>
      <c r="G1566" s="19"/>
      <c r="H1566" s="20"/>
      <c r="I1566" s="20"/>
      <c r="J1566" s="12"/>
      <c r="K1566" s="21"/>
      <c r="L1566" s="23"/>
      <c r="M1566" s="24"/>
      <c r="N1566" s="314"/>
    </row>
    <row r="1567" spans="1:18" s="251" customFormat="1" ht="46.5" x14ac:dyDescent="0.35">
      <c r="A1567" s="16" t="s">
        <v>525</v>
      </c>
      <c r="B1567" s="16" t="s">
        <v>525</v>
      </c>
      <c r="C1567" s="17" t="s">
        <v>1919</v>
      </c>
      <c r="D1567" s="18">
        <v>1700</v>
      </c>
      <c r="E1567" s="11" t="e">
        <f>[3]!Table3235[[#This Row],[Mức giá theo Quyết định 46/2019/ QĐ-UBND]]*1.1</f>
        <v>#REF!</v>
      </c>
      <c r="F1567" s="11" t="e">
        <f>[3]!Table3235[[#This Row],[Mức giá theo Quyết định 46/2019/ QĐ-UBND]]*1.3</f>
        <v>#REF!</v>
      </c>
      <c r="G1567" s="19">
        <v>8500</v>
      </c>
      <c r="H1567" s="20" t="e">
        <f>ROUND([3]!Table3235[[#This Row],[Mức giá theo Quyết định 46/2019/ QĐ-UBND]]*1.3,-2)</f>
        <v>#REF!</v>
      </c>
      <c r="I1567" s="20" t="e">
        <f>ROUND([3]!Table3235[[#This Row],[Giá đất ở điều chỉnh, bổ sung]]*0.7,0)</f>
        <v>#REF!</v>
      </c>
      <c r="J1567" s="12" t="e">
        <f>[3]!Table3235[[#This Row],[Giá đất ở điều chỉnh, bổ sung]]/[3]!Table3235[[#This Row],[Mức giá theo Quyết định 46/2019/ QĐ-UBND]]</f>
        <v>#REF!</v>
      </c>
      <c r="K1567" s="21"/>
      <c r="L1567" s="23" t="e">
        <f>[3]!Table3235[[#This Row],[Giá đất ở điều chỉnh, bổ sung]]/[3]!Table3235[[#This Row],[Mức giá theo Quyết định 46/2019/ QĐ-UBND]]</f>
        <v>#REF!</v>
      </c>
      <c r="M1567" s="24"/>
      <c r="N1567" s="314"/>
    </row>
    <row r="1568" spans="1:18" s="251" customFormat="1" ht="31" x14ac:dyDescent="0.35">
      <c r="A1568" s="16" t="s">
        <v>526</v>
      </c>
      <c r="B1568" s="16" t="s">
        <v>526</v>
      </c>
      <c r="C1568" s="17" t="s">
        <v>1920</v>
      </c>
      <c r="D1568" s="18">
        <v>1600</v>
      </c>
      <c r="E1568" s="11" t="e">
        <f>[3]!Table3235[[#This Row],[Mức giá theo Quyết định 46/2019/ QĐ-UBND]]*1.1</f>
        <v>#REF!</v>
      </c>
      <c r="F1568" s="11" t="e">
        <f>[3]!Table3235[[#This Row],[Mức giá theo Quyết định 46/2019/ QĐ-UBND]]*1.3</f>
        <v>#REF!</v>
      </c>
      <c r="G1568" s="19">
        <v>8000</v>
      </c>
      <c r="H1568" s="20" t="e">
        <f>ROUND([3]!Table3235[[#This Row],[Mức giá theo Quyết định 46/2019/ QĐ-UBND]]*1.3,-2)</f>
        <v>#REF!</v>
      </c>
      <c r="I1568" s="20" t="e">
        <f>ROUND([3]!Table3235[[#This Row],[Giá đất ở điều chỉnh, bổ sung]]*0.7,0)</f>
        <v>#REF!</v>
      </c>
      <c r="J1568" s="12" t="e">
        <f>[3]!Table3235[[#This Row],[Giá đất ở điều chỉnh, bổ sung]]/[3]!Table3235[[#This Row],[Mức giá theo Quyết định 46/2019/ QĐ-UBND]]</f>
        <v>#REF!</v>
      </c>
      <c r="K1568" s="21"/>
      <c r="L1568" s="23" t="e">
        <f>[3]!Table3235[[#This Row],[Giá đất ở điều chỉnh, bổ sung]]/[3]!Table3235[[#This Row],[Mức giá theo Quyết định 46/2019/ QĐ-UBND]]</f>
        <v>#REF!</v>
      </c>
      <c r="M1568" s="24"/>
      <c r="N1568" s="314"/>
    </row>
    <row r="1569" spans="1:18" s="251" customFormat="1" x14ac:dyDescent="0.35">
      <c r="A1569" s="16">
        <v>11</v>
      </c>
      <c r="B1569" s="16">
        <v>11</v>
      </c>
      <c r="C1569" s="17" t="s">
        <v>1921</v>
      </c>
      <c r="D1569" s="18">
        <v>3000</v>
      </c>
      <c r="E1569" s="11" t="e">
        <f>[3]!Table3235[[#This Row],[Mức giá theo Quyết định 46/2019/ QĐ-UBND]]*1.1</f>
        <v>#REF!</v>
      </c>
      <c r="F1569" s="11" t="e">
        <f>[3]!Table3235[[#This Row],[Mức giá theo Quyết định 46/2019/ QĐ-UBND]]*1.3</f>
        <v>#REF!</v>
      </c>
      <c r="G1569" s="19">
        <v>15000</v>
      </c>
      <c r="H1569" s="20" t="e">
        <f>ROUND([3]!Table3235[[#This Row],[Mức giá theo Quyết định 46/2019/ QĐ-UBND]]*1.3,-2)</f>
        <v>#REF!</v>
      </c>
      <c r="I1569" s="20" t="e">
        <f>ROUND([3]!Table3235[[#This Row],[Giá đất ở điều chỉnh, bổ sung]]*0.7,0)</f>
        <v>#REF!</v>
      </c>
      <c r="J1569" s="12" t="e">
        <f>[3]!Table3235[[#This Row],[Giá đất ở điều chỉnh, bổ sung]]/[3]!Table3235[[#This Row],[Mức giá theo Quyết định 46/2019/ QĐ-UBND]]</f>
        <v>#REF!</v>
      </c>
      <c r="K1569" s="21"/>
      <c r="L1569" s="23" t="e">
        <f>[3]!Table3235[[#This Row],[Giá đất ở điều chỉnh, bổ sung]]/[3]!Table3235[[#This Row],[Mức giá theo Quyết định 46/2019/ QĐ-UBND]]</f>
        <v>#REF!</v>
      </c>
      <c r="M1569" s="24"/>
      <c r="N1569" s="314"/>
    </row>
    <row r="1570" spans="1:18" s="251" customFormat="1" ht="28" x14ac:dyDescent="0.35">
      <c r="A1570" s="16">
        <v>12</v>
      </c>
      <c r="B1570" s="16">
        <v>12</v>
      </c>
      <c r="C1570" s="17" t="s">
        <v>1922</v>
      </c>
      <c r="D1570" s="18">
        <v>2500</v>
      </c>
      <c r="E1570" s="11" t="e">
        <f>[3]!Table3235[[#This Row],[Mức giá theo Quyết định 46/2019/ QĐ-UBND]]*1.1</f>
        <v>#REF!</v>
      </c>
      <c r="F1570" s="11" t="e">
        <f>[3]!Table3235[[#This Row],[Mức giá theo Quyết định 46/2019/ QĐ-UBND]]*1.3</f>
        <v>#REF!</v>
      </c>
      <c r="G1570" s="19">
        <v>12500</v>
      </c>
      <c r="H1570" s="20" t="e">
        <f>ROUND([3]!Table3235[[#This Row],[Mức giá theo Quyết định 46/2019/ QĐ-UBND]]*1.3,-2)</f>
        <v>#REF!</v>
      </c>
      <c r="I1570" s="20" t="e">
        <f>ROUND([3]!Table3235[[#This Row],[Giá đất ở điều chỉnh, bổ sung]]*0.7,0)</f>
        <v>#REF!</v>
      </c>
      <c r="J1570" s="12" t="e">
        <f>[3]!Table3235[[#This Row],[Giá đất ở điều chỉnh, bổ sung]]/[3]!Table3235[[#This Row],[Mức giá theo Quyết định 46/2019/ QĐ-UBND]]</f>
        <v>#REF!</v>
      </c>
      <c r="K1570" s="21"/>
      <c r="L1570" s="23" t="e">
        <f>[3]!Table3235[[#This Row],[Giá đất ở điều chỉnh, bổ sung]]/[3]!Table3235[[#This Row],[Mức giá theo Quyết định 46/2019/ QĐ-UBND]]</f>
        <v>#REF!</v>
      </c>
      <c r="M1570" s="24" t="s">
        <v>5438</v>
      </c>
      <c r="N1570" s="314" t="s">
        <v>5472</v>
      </c>
    </row>
    <row r="1571" spans="1:18" s="251" customFormat="1" ht="31" x14ac:dyDescent="0.35">
      <c r="A1571" s="16">
        <v>13</v>
      </c>
      <c r="B1571" s="16">
        <v>13</v>
      </c>
      <c r="C1571" s="17" t="s">
        <v>5435</v>
      </c>
      <c r="D1571" s="18">
        <v>1600</v>
      </c>
      <c r="E1571" s="11" t="e">
        <f>[3]!Table3235[[#This Row],[Mức giá theo Quyết định 46/2019/ QĐ-UBND]]*1.1</f>
        <v>#REF!</v>
      </c>
      <c r="F1571" s="11" t="e">
        <f>[3]!Table3235[[#This Row],[Mức giá theo Quyết định 46/2019/ QĐ-UBND]]*1.3</f>
        <v>#REF!</v>
      </c>
      <c r="G1571" s="19">
        <v>8000</v>
      </c>
      <c r="H1571" s="20" t="e">
        <f>ROUND([3]!Table3235[[#This Row],[Mức giá theo Quyết định 46/2019/ QĐ-UBND]]*1.3,-2)</f>
        <v>#REF!</v>
      </c>
      <c r="I1571" s="20" t="e">
        <f>ROUND([3]!Table3235[[#This Row],[Giá đất ở điều chỉnh, bổ sung]]*0.7,0)</f>
        <v>#REF!</v>
      </c>
      <c r="J1571" s="12" t="e">
        <f>[3]!Table3235[[#This Row],[Giá đất ở điều chỉnh, bổ sung]]/[3]!Table3235[[#This Row],[Mức giá theo Quyết định 46/2019/ QĐ-UBND]]</f>
        <v>#REF!</v>
      </c>
      <c r="K1571" s="21"/>
      <c r="L1571" s="23" t="e">
        <f>[3]!Table3235[[#This Row],[Giá đất ở điều chỉnh, bổ sung]]/[3]!Table3235[[#This Row],[Mức giá theo Quyết định 46/2019/ QĐ-UBND]]</f>
        <v>#REF!</v>
      </c>
      <c r="M1571" s="24"/>
      <c r="N1571" s="314"/>
    </row>
    <row r="1572" spans="1:18" s="251" customFormat="1" ht="31" x14ac:dyDescent="0.35">
      <c r="A1572" s="16">
        <v>14</v>
      </c>
      <c r="B1572" s="16">
        <v>14</v>
      </c>
      <c r="C1572" s="17" t="s">
        <v>1923</v>
      </c>
      <c r="D1572" s="18">
        <v>1500</v>
      </c>
      <c r="E1572" s="11" t="e">
        <f>[3]!Table3235[[#This Row],[Mức giá theo Quyết định 46/2019/ QĐ-UBND]]*1.1</f>
        <v>#REF!</v>
      </c>
      <c r="F1572" s="11" t="e">
        <f>[3]!Table3235[[#This Row],[Mức giá theo Quyết định 46/2019/ QĐ-UBND]]*1.3</f>
        <v>#REF!</v>
      </c>
      <c r="G1572" s="19">
        <v>7500</v>
      </c>
      <c r="H1572" s="20" t="e">
        <f>ROUND([3]!Table3235[[#This Row],[Mức giá theo Quyết định 46/2019/ QĐ-UBND]]*1.3,-2)</f>
        <v>#REF!</v>
      </c>
      <c r="I1572" s="20" t="e">
        <f>ROUND([3]!Table3235[[#This Row],[Giá đất ở điều chỉnh, bổ sung]]*0.7,0)</f>
        <v>#REF!</v>
      </c>
      <c r="J1572" s="12" t="e">
        <f>[3]!Table3235[[#This Row],[Giá đất ở điều chỉnh, bổ sung]]/[3]!Table3235[[#This Row],[Mức giá theo Quyết định 46/2019/ QĐ-UBND]]</f>
        <v>#REF!</v>
      </c>
      <c r="K1572" s="21"/>
      <c r="L1572" s="23" t="e">
        <f>[3]!Table3235[[#This Row],[Giá đất ở điều chỉnh, bổ sung]]/[3]!Table3235[[#This Row],[Mức giá theo Quyết định 46/2019/ QĐ-UBND]]</f>
        <v>#REF!</v>
      </c>
      <c r="M1572" s="24"/>
      <c r="N1572" s="314"/>
    </row>
    <row r="1573" spans="1:18" s="315" customFormat="1" ht="31" x14ac:dyDescent="0.35">
      <c r="A1573" s="16">
        <v>15</v>
      </c>
      <c r="B1573" s="16">
        <v>15</v>
      </c>
      <c r="C1573" s="17" t="s">
        <v>1924</v>
      </c>
      <c r="D1573" s="18">
        <v>1400</v>
      </c>
      <c r="E1573" s="11" t="e">
        <f>[3]!Table3235[[#This Row],[Mức giá theo Quyết định 46/2019/ QĐ-UBND]]*1.1</f>
        <v>#REF!</v>
      </c>
      <c r="F1573" s="11" t="e">
        <f>[3]!Table3235[[#This Row],[Mức giá theo Quyết định 46/2019/ QĐ-UBND]]*1.3</f>
        <v>#REF!</v>
      </c>
      <c r="G1573" s="19">
        <v>7000</v>
      </c>
      <c r="H1573" s="20" t="e">
        <f>ROUND([3]!Table3235[[#This Row],[Mức giá theo Quyết định 46/2019/ QĐ-UBND]]*1.3,-2)</f>
        <v>#REF!</v>
      </c>
      <c r="I1573" s="20" t="e">
        <f>ROUND([3]!Table3235[[#This Row],[Giá đất ở điều chỉnh, bổ sung]]*0.7,0)</f>
        <v>#REF!</v>
      </c>
      <c r="J1573" s="12" t="e">
        <f>[3]!Table3235[[#This Row],[Giá đất ở điều chỉnh, bổ sung]]/[3]!Table3235[[#This Row],[Mức giá theo Quyết định 46/2019/ QĐ-UBND]]</f>
        <v>#REF!</v>
      </c>
      <c r="K1573" s="21"/>
      <c r="L1573" s="23" t="e">
        <f>[3]!Table3235[[#This Row],[Giá đất ở điều chỉnh, bổ sung]]/[3]!Table3235[[#This Row],[Mức giá theo Quyết định 46/2019/ QĐ-UBND]]</f>
        <v>#REF!</v>
      </c>
      <c r="M1573" s="24"/>
      <c r="N1573" s="314"/>
      <c r="R1573" s="251"/>
    </row>
    <row r="1574" spans="1:18" s="251" customFormat="1" ht="30" x14ac:dyDescent="0.35">
      <c r="A1574" s="8" t="s">
        <v>1925</v>
      </c>
      <c r="B1574" s="8" t="s">
        <v>1925</v>
      </c>
      <c r="C1574" s="9" t="s">
        <v>1926</v>
      </c>
      <c r="D1574" s="10"/>
      <c r="E1574" s="11" t="e">
        <f>[3]!Table3235[[#This Row],[Mức giá theo Quyết định 46/2019/ QĐ-UBND]]*1.1</f>
        <v>#REF!</v>
      </c>
      <c r="F1574" s="11"/>
      <c r="G1574" s="19"/>
      <c r="H1574" s="20"/>
      <c r="I1574" s="20"/>
      <c r="J1574" s="12"/>
      <c r="K1574" s="21"/>
      <c r="L1574" s="23"/>
      <c r="M1574" s="26"/>
      <c r="N1574" s="316"/>
    </row>
    <row r="1575" spans="1:18" s="251" customFormat="1" x14ac:dyDescent="0.35">
      <c r="A1575" s="16">
        <v>1</v>
      </c>
      <c r="B1575" s="16">
        <v>1</v>
      </c>
      <c r="C1575" s="17" t="s">
        <v>1927</v>
      </c>
      <c r="D1575" s="18">
        <v>4800</v>
      </c>
      <c r="E1575" s="11" t="e">
        <f>[3]!Table3235[[#This Row],[Mức giá theo Quyết định 46/2019/ QĐ-UBND]]*1.1</f>
        <v>#REF!</v>
      </c>
      <c r="F1575" s="11" t="e">
        <f>[3]!Table3235[[#This Row],[Mức giá theo Quyết định 46/2019/ QĐ-UBND]]*1.3</f>
        <v>#REF!</v>
      </c>
      <c r="G1575" s="19">
        <v>24000</v>
      </c>
      <c r="H1575" s="20" t="e">
        <f>ROUND([3]!Table3235[[#This Row],[Mức giá theo Quyết định 46/2019/ QĐ-UBND]]*1.3,-2)</f>
        <v>#REF!</v>
      </c>
      <c r="I1575" s="20" t="e">
        <f>ROUND([3]!Table3235[[#This Row],[Giá đất ở điều chỉnh, bổ sung]]*0.7,0)</f>
        <v>#REF!</v>
      </c>
      <c r="J1575" s="12" t="e">
        <f>[3]!Table3235[[#This Row],[Giá đất ở điều chỉnh, bổ sung]]/[3]!Table3235[[#This Row],[Mức giá theo Quyết định 46/2019/ QĐ-UBND]]</f>
        <v>#REF!</v>
      </c>
      <c r="K1575" s="21"/>
      <c r="L1575" s="23" t="e">
        <f>[3]!Table3235[[#This Row],[Giá đất ở điều chỉnh, bổ sung]]/[3]!Table3235[[#This Row],[Mức giá theo Quyết định 46/2019/ QĐ-UBND]]</f>
        <v>#REF!</v>
      </c>
      <c r="M1575" s="24" t="s">
        <v>1928</v>
      </c>
      <c r="N1575" s="314" t="s">
        <v>1928</v>
      </c>
    </row>
    <row r="1576" spans="1:18" s="251" customFormat="1" x14ac:dyDescent="0.35">
      <c r="A1576" s="16">
        <v>2</v>
      </c>
      <c r="B1576" s="16">
        <v>2</v>
      </c>
      <c r="C1576" s="17" t="s">
        <v>1929</v>
      </c>
      <c r="D1576" s="18">
        <v>3600</v>
      </c>
      <c r="E1576" s="11" t="e">
        <f>[3]!Table3235[[#This Row],[Mức giá theo Quyết định 46/2019/ QĐ-UBND]]*1.1</f>
        <v>#REF!</v>
      </c>
      <c r="F1576" s="11" t="e">
        <f>[3]!Table3235[[#This Row],[Mức giá theo Quyết định 46/2019/ QĐ-UBND]]*1.3</f>
        <v>#REF!</v>
      </c>
      <c r="G1576" s="19">
        <v>18000</v>
      </c>
      <c r="H1576" s="20" t="e">
        <f>ROUND([3]!Table3235[[#This Row],[Mức giá theo Quyết định 46/2019/ QĐ-UBND]]*1.3,-2)</f>
        <v>#REF!</v>
      </c>
      <c r="I1576" s="20" t="e">
        <f>ROUND([3]!Table3235[[#This Row],[Giá đất ở điều chỉnh, bổ sung]]*0.7,0)</f>
        <v>#REF!</v>
      </c>
      <c r="J1576" s="12" t="e">
        <f>[3]!Table3235[[#This Row],[Giá đất ở điều chỉnh, bổ sung]]/[3]!Table3235[[#This Row],[Mức giá theo Quyết định 46/2019/ QĐ-UBND]]</f>
        <v>#REF!</v>
      </c>
      <c r="K1576" s="21"/>
      <c r="L1576" s="23" t="e">
        <f>[3]!Table3235[[#This Row],[Giá đất ở điều chỉnh, bổ sung]]/[3]!Table3235[[#This Row],[Mức giá theo Quyết định 46/2019/ QĐ-UBND]]</f>
        <v>#REF!</v>
      </c>
      <c r="M1576" s="24"/>
      <c r="N1576" s="314"/>
    </row>
    <row r="1577" spans="1:18" s="315" customFormat="1" x14ac:dyDescent="0.35">
      <c r="A1577" s="16">
        <v>3</v>
      </c>
      <c r="B1577" s="16">
        <v>3</v>
      </c>
      <c r="C1577" s="17" t="s">
        <v>1930</v>
      </c>
      <c r="D1577" s="18">
        <v>2400</v>
      </c>
      <c r="E1577" s="11" t="e">
        <f>[3]!Table3235[[#This Row],[Mức giá theo Quyết định 46/2019/ QĐ-UBND]]*1.1</f>
        <v>#REF!</v>
      </c>
      <c r="F1577" s="11" t="e">
        <f>[3]!Table3235[[#This Row],[Mức giá theo Quyết định 46/2019/ QĐ-UBND]]*1.3</f>
        <v>#REF!</v>
      </c>
      <c r="G1577" s="19">
        <v>12000</v>
      </c>
      <c r="H1577" s="20" t="e">
        <f>ROUND([3]!Table3235[[#This Row],[Mức giá theo Quyết định 46/2019/ QĐ-UBND]]*1.3,-2)</f>
        <v>#REF!</v>
      </c>
      <c r="I1577" s="20" t="e">
        <f>ROUND([3]!Table3235[[#This Row],[Giá đất ở điều chỉnh, bổ sung]]*0.7,0)</f>
        <v>#REF!</v>
      </c>
      <c r="J1577" s="12" t="e">
        <f>[3]!Table3235[[#This Row],[Giá đất ở điều chỉnh, bổ sung]]/[3]!Table3235[[#This Row],[Mức giá theo Quyết định 46/2019/ QĐ-UBND]]</f>
        <v>#REF!</v>
      </c>
      <c r="K1577" s="21"/>
      <c r="L1577" s="23" t="e">
        <f>[3]!Table3235[[#This Row],[Giá đất ở điều chỉnh, bổ sung]]/[3]!Table3235[[#This Row],[Mức giá theo Quyết định 46/2019/ QĐ-UBND]]</f>
        <v>#REF!</v>
      </c>
      <c r="M1577" s="24"/>
      <c r="N1577" s="314"/>
      <c r="R1577" s="251"/>
    </row>
    <row r="1578" spans="1:18" s="251" customFormat="1" x14ac:dyDescent="0.35">
      <c r="A1578" s="8" t="s">
        <v>1931</v>
      </c>
      <c r="B1578" s="8" t="s">
        <v>1931</v>
      </c>
      <c r="C1578" s="9" t="s">
        <v>1932</v>
      </c>
      <c r="D1578" s="10"/>
      <c r="E1578" s="11" t="e">
        <f>[3]!Table3235[[#This Row],[Mức giá theo Quyết định 46/2019/ QĐ-UBND]]*1.1</f>
        <v>#REF!</v>
      </c>
      <c r="F1578" s="11"/>
      <c r="G1578" s="19"/>
      <c r="H1578" s="20"/>
      <c r="I1578" s="20"/>
      <c r="J1578" s="12"/>
      <c r="K1578" s="21"/>
      <c r="L1578" s="23"/>
      <c r="M1578" s="26"/>
      <c r="N1578" s="316"/>
    </row>
    <row r="1579" spans="1:18" s="251" customFormat="1" x14ac:dyDescent="0.35">
      <c r="A1579" s="56">
        <v>1</v>
      </c>
      <c r="B1579" s="56">
        <v>1</v>
      </c>
      <c r="C1579" s="52" t="s">
        <v>1933</v>
      </c>
      <c r="D1579" s="53">
        <v>1100</v>
      </c>
      <c r="E1579" s="11" t="e">
        <f>[3]!Table3235[[#This Row],[Mức giá theo Quyết định 46/2019/ QĐ-UBND]]*1.1</f>
        <v>#REF!</v>
      </c>
      <c r="F1579" s="11" t="e">
        <f>[3]!Table3235[[#This Row],[Mức giá theo Quyết định 46/2019/ QĐ-UBND]]*1.3</f>
        <v>#REF!</v>
      </c>
      <c r="G1579" s="19">
        <v>7700</v>
      </c>
      <c r="H1579" s="20" t="e">
        <f>ROUND([3]!Table3235[[#This Row],[Mức giá theo Quyết định 46/2019/ QĐ-UBND]]*1.3,-2)</f>
        <v>#REF!</v>
      </c>
      <c r="I1579" s="20" t="e">
        <f>ROUND([3]!Table3235[[#This Row],[Giá đất ở điều chỉnh, bổ sung]]*0.7,0)</f>
        <v>#REF!</v>
      </c>
      <c r="J1579" s="12" t="e">
        <f>[3]!Table3235[[#This Row],[Giá đất ở điều chỉnh, bổ sung]]/[3]!Table3235[[#This Row],[Mức giá theo Quyết định 46/2019/ QĐ-UBND]]</f>
        <v>#REF!</v>
      </c>
      <c r="K1579" s="21"/>
      <c r="L1579" s="23" t="e">
        <f>[3]!Table3235[[#This Row],[Giá đất ở điều chỉnh, bổ sung]]/[3]!Table3235[[#This Row],[Mức giá theo Quyết định 46/2019/ QĐ-UBND]]</f>
        <v>#REF!</v>
      </c>
      <c r="M1579" s="24"/>
      <c r="N1579" s="314"/>
    </row>
    <row r="1580" spans="1:18" s="251" customFormat="1" x14ac:dyDescent="0.35">
      <c r="A1580" s="16">
        <v>2</v>
      </c>
      <c r="B1580" s="16">
        <v>2</v>
      </c>
      <c r="C1580" s="17" t="s">
        <v>1934</v>
      </c>
      <c r="D1580" s="18">
        <v>800</v>
      </c>
      <c r="E1580" s="11" t="e">
        <f>[3]!Table3235[[#This Row],[Mức giá theo Quyết định 46/2019/ QĐ-UBND]]*1.1</f>
        <v>#REF!</v>
      </c>
      <c r="F1580" s="11" t="e">
        <f>[3]!Table3235[[#This Row],[Mức giá theo Quyết định 46/2019/ QĐ-UBND]]*1.3</f>
        <v>#REF!</v>
      </c>
      <c r="G1580" s="19">
        <v>5600</v>
      </c>
      <c r="H1580" s="20">
        <v>1050</v>
      </c>
      <c r="I1580" s="20" t="e">
        <f>ROUND([3]!Table3235[[#This Row],[Giá đất ở điều chỉnh, bổ sung]]*0.7,0)</f>
        <v>#REF!</v>
      </c>
      <c r="J1580" s="12" t="e">
        <f>[3]!Table3235[[#This Row],[Giá đất ở điều chỉnh, bổ sung]]/[3]!Table3235[[#This Row],[Mức giá theo Quyết định 46/2019/ QĐ-UBND]]</f>
        <v>#REF!</v>
      </c>
      <c r="K1580" s="21"/>
      <c r="L1580" s="23" t="e">
        <f>[3]!Table3235[[#This Row],[Giá đất ở điều chỉnh, bổ sung]]/[3]!Table3235[[#This Row],[Mức giá theo Quyết định 46/2019/ QĐ-UBND]]</f>
        <v>#REF!</v>
      </c>
      <c r="M1580" s="24"/>
      <c r="N1580" s="314"/>
    </row>
    <row r="1581" spans="1:18" s="251" customFormat="1" ht="31" x14ac:dyDescent="0.35">
      <c r="A1581" s="16">
        <v>3</v>
      </c>
      <c r="B1581" s="16">
        <v>3</v>
      </c>
      <c r="C1581" s="17" t="s">
        <v>1935</v>
      </c>
      <c r="D1581" s="18">
        <v>800</v>
      </c>
      <c r="E1581" s="11" t="e">
        <f>[3]!Table3235[[#This Row],[Mức giá theo Quyết định 46/2019/ QĐ-UBND]]*1.1</f>
        <v>#REF!</v>
      </c>
      <c r="F1581" s="11" t="e">
        <f>[3]!Table3235[[#This Row],[Mức giá theo Quyết định 46/2019/ QĐ-UBND]]*1.3</f>
        <v>#REF!</v>
      </c>
      <c r="G1581" s="19">
        <v>5600</v>
      </c>
      <c r="H1581" s="20">
        <v>1050</v>
      </c>
      <c r="I1581" s="20" t="e">
        <f>ROUND([3]!Table3235[[#This Row],[Giá đất ở điều chỉnh, bổ sung]]*0.7,0)</f>
        <v>#REF!</v>
      </c>
      <c r="J1581" s="12" t="e">
        <f>[3]!Table3235[[#This Row],[Giá đất ở điều chỉnh, bổ sung]]/[3]!Table3235[[#This Row],[Mức giá theo Quyết định 46/2019/ QĐ-UBND]]</f>
        <v>#REF!</v>
      </c>
      <c r="K1581" s="21"/>
      <c r="L1581" s="23" t="e">
        <f>[3]!Table3235[[#This Row],[Giá đất ở điều chỉnh, bổ sung]]/[3]!Table3235[[#This Row],[Mức giá theo Quyết định 46/2019/ QĐ-UBND]]</f>
        <v>#REF!</v>
      </c>
      <c r="M1581" s="24"/>
      <c r="N1581" s="314"/>
    </row>
    <row r="1582" spans="1:18" s="251" customFormat="1" ht="31" x14ac:dyDescent="0.35">
      <c r="A1582" s="16">
        <v>4</v>
      </c>
      <c r="B1582" s="16">
        <v>4</v>
      </c>
      <c r="C1582" s="17" t="s">
        <v>1936</v>
      </c>
      <c r="D1582" s="18">
        <v>800</v>
      </c>
      <c r="E1582" s="11" t="e">
        <f>[3]!Table3235[[#This Row],[Mức giá theo Quyết định 46/2019/ QĐ-UBND]]*1.1</f>
        <v>#REF!</v>
      </c>
      <c r="F1582" s="11" t="e">
        <f>[3]!Table3235[[#This Row],[Mức giá theo Quyết định 46/2019/ QĐ-UBND]]*1.3</f>
        <v>#REF!</v>
      </c>
      <c r="G1582" s="19">
        <v>5600</v>
      </c>
      <c r="H1582" s="20">
        <v>1050</v>
      </c>
      <c r="I1582" s="20" t="e">
        <f>ROUND([3]!Table3235[[#This Row],[Giá đất ở điều chỉnh, bổ sung]]*0.7,0)</f>
        <v>#REF!</v>
      </c>
      <c r="J1582" s="12" t="e">
        <f>[3]!Table3235[[#This Row],[Giá đất ở điều chỉnh, bổ sung]]/[3]!Table3235[[#This Row],[Mức giá theo Quyết định 46/2019/ QĐ-UBND]]</f>
        <v>#REF!</v>
      </c>
      <c r="K1582" s="21"/>
      <c r="L1582" s="23" t="e">
        <f>[3]!Table3235[[#This Row],[Giá đất ở điều chỉnh, bổ sung]]/[3]!Table3235[[#This Row],[Mức giá theo Quyết định 46/2019/ QĐ-UBND]]</f>
        <v>#REF!</v>
      </c>
      <c r="M1582" s="24"/>
      <c r="N1582" s="314"/>
    </row>
    <row r="1583" spans="1:18" s="251" customFormat="1" x14ac:dyDescent="0.35">
      <c r="A1583" s="16">
        <v>5</v>
      </c>
      <c r="B1583" s="16">
        <v>5</v>
      </c>
      <c r="C1583" s="17" t="s">
        <v>1937</v>
      </c>
      <c r="D1583" s="18">
        <v>800</v>
      </c>
      <c r="E1583" s="11" t="e">
        <f>[3]!Table3235[[#This Row],[Mức giá theo Quyết định 46/2019/ QĐ-UBND]]*1.1</f>
        <v>#REF!</v>
      </c>
      <c r="F1583" s="11" t="e">
        <f>[3]!Table3235[[#This Row],[Mức giá theo Quyết định 46/2019/ QĐ-UBND]]*1.3</f>
        <v>#REF!</v>
      </c>
      <c r="G1583" s="19">
        <v>5600</v>
      </c>
      <c r="H1583" s="20">
        <v>1050</v>
      </c>
      <c r="I1583" s="20" t="e">
        <f>ROUND([3]!Table3235[[#This Row],[Giá đất ở điều chỉnh, bổ sung]]*0.7,0)</f>
        <v>#REF!</v>
      </c>
      <c r="J1583" s="12" t="e">
        <f>[3]!Table3235[[#This Row],[Giá đất ở điều chỉnh, bổ sung]]/[3]!Table3235[[#This Row],[Mức giá theo Quyết định 46/2019/ QĐ-UBND]]</f>
        <v>#REF!</v>
      </c>
      <c r="K1583" s="21"/>
      <c r="L1583" s="23" t="e">
        <f>[3]!Table3235[[#This Row],[Giá đất ở điều chỉnh, bổ sung]]/[3]!Table3235[[#This Row],[Mức giá theo Quyết định 46/2019/ QĐ-UBND]]</f>
        <v>#REF!</v>
      </c>
      <c r="M1583" s="24"/>
      <c r="N1583" s="314"/>
    </row>
    <row r="1584" spans="1:18" s="315" customFormat="1" x14ac:dyDescent="0.35">
      <c r="A1584" s="16">
        <v>6</v>
      </c>
      <c r="B1584" s="16">
        <v>6</v>
      </c>
      <c r="C1584" s="17" t="s">
        <v>1938</v>
      </c>
      <c r="D1584" s="18">
        <v>999.99999999999989</v>
      </c>
      <c r="E1584" s="11" t="e">
        <f>[3]!Table3235[[#This Row],[Mức giá theo Quyết định 46/2019/ QĐ-UBND]]*1.1</f>
        <v>#REF!</v>
      </c>
      <c r="F1584" s="11" t="e">
        <f>[3]!Table3235[[#This Row],[Mức giá theo Quyết định 46/2019/ QĐ-UBND]]*1.3</f>
        <v>#REF!</v>
      </c>
      <c r="G1584" s="19">
        <v>7000</v>
      </c>
      <c r="H1584" s="20" t="e">
        <f>ROUND([3]!Table3235[[#This Row],[Mức giá theo Quyết định 46/2019/ QĐ-UBND]]*1.3,-2)</f>
        <v>#REF!</v>
      </c>
      <c r="I1584" s="20" t="e">
        <f>ROUND([3]!Table3235[[#This Row],[Giá đất ở điều chỉnh, bổ sung]]*0.7,0)</f>
        <v>#REF!</v>
      </c>
      <c r="J1584" s="12" t="e">
        <f>[3]!Table3235[[#This Row],[Giá đất ở điều chỉnh, bổ sung]]/[3]!Table3235[[#This Row],[Mức giá theo Quyết định 46/2019/ QĐ-UBND]]</f>
        <v>#REF!</v>
      </c>
      <c r="K1584" s="21"/>
      <c r="L1584" s="23" t="e">
        <f>[3]!Table3235[[#This Row],[Giá đất ở điều chỉnh, bổ sung]]/[3]!Table3235[[#This Row],[Mức giá theo Quyết định 46/2019/ QĐ-UBND]]</f>
        <v>#REF!</v>
      </c>
      <c r="M1584" s="24"/>
      <c r="N1584" s="314"/>
      <c r="R1584" s="251"/>
    </row>
    <row r="1585" spans="1:18" s="251" customFormat="1" x14ac:dyDescent="0.35">
      <c r="A1585" s="8" t="s">
        <v>1939</v>
      </c>
      <c r="B1585" s="8" t="s">
        <v>1939</v>
      </c>
      <c r="C1585" s="9" t="s">
        <v>1940</v>
      </c>
      <c r="D1585" s="10"/>
      <c r="E1585" s="11" t="e">
        <f>[3]!Table3235[[#This Row],[Mức giá theo Quyết định 46/2019/ QĐ-UBND]]*1.1</f>
        <v>#REF!</v>
      </c>
      <c r="F1585" s="11"/>
      <c r="G1585" s="19"/>
      <c r="H1585" s="20"/>
      <c r="I1585" s="20"/>
      <c r="J1585" s="12"/>
      <c r="K1585" s="21"/>
      <c r="L1585" s="23"/>
      <c r="M1585" s="26"/>
      <c r="N1585" s="316"/>
    </row>
    <row r="1586" spans="1:18" s="251" customFormat="1" ht="46.5" x14ac:dyDescent="0.35">
      <c r="A1586" s="16">
        <v>1</v>
      </c>
      <c r="B1586" s="16">
        <v>1</v>
      </c>
      <c r="C1586" s="17" t="s">
        <v>1941</v>
      </c>
      <c r="D1586" s="18">
        <v>1100</v>
      </c>
      <c r="E1586" s="11" t="e">
        <f>[3]!Table3235[[#This Row],[Mức giá theo Quyết định 46/2019/ QĐ-UBND]]*1.1</f>
        <v>#REF!</v>
      </c>
      <c r="F1586" s="11" t="e">
        <f>[3]!Table3235[[#This Row],[Mức giá theo Quyết định 46/2019/ QĐ-UBND]]*1.3</f>
        <v>#REF!</v>
      </c>
      <c r="G1586" s="19">
        <v>7700</v>
      </c>
      <c r="H1586" s="20" t="e">
        <f>ROUND([3]!Table3235[[#This Row],[Mức giá theo Quyết định 46/2019/ QĐ-UBND]]*1.3,-2)</f>
        <v>#REF!</v>
      </c>
      <c r="I1586" s="20" t="e">
        <f>ROUND([3]!Table3235[[#This Row],[Giá đất ở điều chỉnh, bổ sung]]*0.7,0)</f>
        <v>#REF!</v>
      </c>
      <c r="J1586" s="12" t="e">
        <f>[3]!Table3235[[#This Row],[Giá đất ở điều chỉnh, bổ sung]]/[3]!Table3235[[#This Row],[Mức giá theo Quyết định 46/2019/ QĐ-UBND]]</f>
        <v>#REF!</v>
      </c>
      <c r="K1586" s="21"/>
      <c r="L1586" s="23" t="e">
        <f>[3]!Table3235[[#This Row],[Giá đất ở điều chỉnh, bổ sung]]/[3]!Table3235[[#This Row],[Mức giá theo Quyết định 46/2019/ QĐ-UBND]]</f>
        <v>#REF!</v>
      </c>
      <c r="M1586" s="24"/>
      <c r="N1586" s="314"/>
    </row>
    <row r="1587" spans="1:18" s="251" customFormat="1" ht="46.5" x14ac:dyDescent="0.35">
      <c r="A1587" s="16">
        <v>2</v>
      </c>
      <c r="B1587" s="16">
        <v>2</v>
      </c>
      <c r="C1587" s="17" t="s">
        <v>1942</v>
      </c>
      <c r="D1587" s="18">
        <v>999.99999999999989</v>
      </c>
      <c r="E1587" s="11" t="e">
        <f>[3]!Table3235[[#This Row],[Mức giá theo Quyết định 46/2019/ QĐ-UBND]]*1.1</f>
        <v>#REF!</v>
      </c>
      <c r="F1587" s="11" t="e">
        <f>[3]!Table3235[[#This Row],[Mức giá theo Quyết định 46/2019/ QĐ-UBND]]*1.3</f>
        <v>#REF!</v>
      </c>
      <c r="G1587" s="19">
        <v>7000</v>
      </c>
      <c r="H1587" s="20" t="e">
        <f>ROUND([3]!Table3235[[#This Row],[Mức giá theo Quyết định 46/2019/ QĐ-UBND]]*1.3,-2)</f>
        <v>#REF!</v>
      </c>
      <c r="I1587" s="20" t="e">
        <f>ROUND([3]!Table3235[[#This Row],[Giá đất ở điều chỉnh, bổ sung]]*0.7,0)</f>
        <v>#REF!</v>
      </c>
      <c r="J1587" s="12" t="e">
        <f>[3]!Table3235[[#This Row],[Giá đất ở điều chỉnh, bổ sung]]/[3]!Table3235[[#This Row],[Mức giá theo Quyết định 46/2019/ QĐ-UBND]]</f>
        <v>#REF!</v>
      </c>
      <c r="K1587" s="21"/>
      <c r="L1587" s="23" t="e">
        <f>[3]!Table3235[[#This Row],[Giá đất ở điều chỉnh, bổ sung]]/[3]!Table3235[[#This Row],[Mức giá theo Quyết định 46/2019/ QĐ-UBND]]</f>
        <v>#REF!</v>
      </c>
      <c r="M1587" s="24"/>
      <c r="N1587" s="314"/>
    </row>
    <row r="1588" spans="1:18" s="251" customFormat="1" x14ac:dyDescent="0.35">
      <c r="A1588" s="16">
        <v>3</v>
      </c>
      <c r="B1588" s="16">
        <v>3</v>
      </c>
      <c r="C1588" s="17" t="s">
        <v>1943</v>
      </c>
      <c r="D1588" s="18">
        <v>800</v>
      </c>
      <c r="E1588" s="11" t="e">
        <f>[3]!Table3235[[#This Row],[Mức giá theo Quyết định 46/2019/ QĐ-UBND]]*1.1</f>
        <v>#REF!</v>
      </c>
      <c r="F1588" s="11" t="e">
        <f>[3]!Table3235[[#This Row],[Mức giá theo Quyết định 46/2019/ QĐ-UBND]]*1.3</f>
        <v>#REF!</v>
      </c>
      <c r="G1588" s="19">
        <v>5600</v>
      </c>
      <c r="H1588" s="20">
        <v>1050</v>
      </c>
      <c r="I1588" s="20" t="e">
        <f>ROUND([3]!Table3235[[#This Row],[Giá đất ở điều chỉnh, bổ sung]]*0.7,0)</f>
        <v>#REF!</v>
      </c>
      <c r="J1588" s="12" t="e">
        <f>[3]!Table3235[[#This Row],[Giá đất ở điều chỉnh, bổ sung]]/[3]!Table3235[[#This Row],[Mức giá theo Quyết định 46/2019/ QĐ-UBND]]</f>
        <v>#REF!</v>
      </c>
      <c r="K1588" s="21"/>
      <c r="L1588" s="23" t="e">
        <f>[3]!Table3235[[#This Row],[Giá đất ở điều chỉnh, bổ sung]]/[3]!Table3235[[#This Row],[Mức giá theo Quyết định 46/2019/ QĐ-UBND]]</f>
        <v>#REF!</v>
      </c>
      <c r="M1588" s="24"/>
      <c r="N1588" s="314"/>
    </row>
    <row r="1589" spans="1:18" s="251" customFormat="1" ht="31" x14ac:dyDescent="0.35">
      <c r="A1589" s="16">
        <v>4</v>
      </c>
      <c r="B1589" s="16">
        <v>4</v>
      </c>
      <c r="C1589" s="17" t="s">
        <v>1944</v>
      </c>
      <c r="D1589" s="18">
        <v>800</v>
      </c>
      <c r="E1589" s="11" t="e">
        <f>[3]!Table3235[[#This Row],[Mức giá theo Quyết định 46/2019/ QĐ-UBND]]*1.1</f>
        <v>#REF!</v>
      </c>
      <c r="F1589" s="11" t="e">
        <f>[3]!Table3235[[#This Row],[Mức giá theo Quyết định 46/2019/ QĐ-UBND]]*1.3</f>
        <v>#REF!</v>
      </c>
      <c r="G1589" s="19">
        <v>5600</v>
      </c>
      <c r="H1589" s="20">
        <v>1050</v>
      </c>
      <c r="I1589" s="20" t="e">
        <f>ROUND([3]!Table3235[[#This Row],[Giá đất ở điều chỉnh, bổ sung]]*0.7,0)</f>
        <v>#REF!</v>
      </c>
      <c r="J1589" s="12" t="e">
        <f>[3]!Table3235[[#This Row],[Giá đất ở điều chỉnh, bổ sung]]/[3]!Table3235[[#This Row],[Mức giá theo Quyết định 46/2019/ QĐ-UBND]]</f>
        <v>#REF!</v>
      </c>
      <c r="K1589" s="21"/>
      <c r="L1589" s="23" t="e">
        <f>[3]!Table3235[[#This Row],[Giá đất ở điều chỉnh, bổ sung]]/[3]!Table3235[[#This Row],[Mức giá theo Quyết định 46/2019/ QĐ-UBND]]</f>
        <v>#REF!</v>
      </c>
      <c r="M1589" s="24"/>
      <c r="N1589" s="314"/>
    </row>
    <row r="1590" spans="1:18" s="251" customFormat="1" x14ac:dyDescent="0.35">
      <c r="A1590" s="16">
        <v>5</v>
      </c>
      <c r="B1590" s="16">
        <v>5</v>
      </c>
      <c r="C1590" s="17" t="s">
        <v>1945</v>
      </c>
      <c r="D1590" s="18">
        <v>800</v>
      </c>
      <c r="E1590" s="11" t="e">
        <f>[3]!Table3235[[#This Row],[Mức giá theo Quyết định 46/2019/ QĐ-UBND]]*1.1</f>
        <v>#REF!</v>
      </c>
      <c r="F1590" s="11" t="e">
        <f>[3]!Table3235[[#This Row],[Mức giá theo Quyết định 46/2019/ QĐ-UBND]]*1.3</f>
        <v>#REF!</v>
      </c>
      <c r="G1590" s="19">
        <v>5600</v>
      </c>
      <c r="H1590" s="20">
        <v>1050</v>
      </c>
      <c r="I1590" s="20" t="e">
        <f>ROUND([3]!Table3235[[#This Row],[Giá đất ở điều chỉnh, bổ sung]]*0.7,0)</f>
        <v>#REF!</v>
      </c>
      <c r="J1590" s="12" t="e">
        <f>[3]!Table3235[[#This Row],[Giá đất ở điều chỉnh, bổ sung]]/[3]!Table3235[[#This Row],[Mức giá theo Quyết định 46/2019/ QĐ-UBND]]</f>
        <v>#REF!</v>
      </c>
      <c r="K1590" s="21"/>
      <c r="L1590" s="23" t="e">
        <f>[3]!Table3235[[#This Row],[Giá đất ở điều chỉnh, bổ sung]]/[3]!Table3235[[#This Row],[Mức giá theo Quyết định 46/2019/ QĐ-UBND]]</f>
        <v>#REF!</v>
      </c>
      <c r="M1590" s="24"/>
      <c r="N1590" s="314"/>
    </row>
    <row r="1591" spans="1:18" s="251" customFormat="1" x14ac:dyDescent="0.35">
      <c r="A1591" s="16">
        <v>6</v>
      </c>
      <c r="B1591" s="16">
        <v>6</v>
      </c>
      <c r="C1591" s="17" t="s">
        <v>1946</v>
      </c>
      <c r="D1591" s="18">
        <v>800</v>
      </c>
      <c r="E1591" s="11" t="e">
        <f>[3]!Table3235[[#This Row],[Mức giá theo Quyết định 46/2019/ QĐ-UBND]]*1.1</f>
        <v>#REF!</v>
      </c>
      <c r="F1591" s="11" t="e">
        <f>[3]!Table3235[[#This Row],[Mức giá theo Quyết định 46/2019/ QĐ-UBND]]*1.3</f>
        <v>#REF!</v>
      </c>
      <c r="G1591" s="19">
        <v>5600</v>
      </c>
      <c r="H1591" s="20">
        <v>1050</v>
      </c>
      <c r="I1591" s="20" t="e">
        <f>ROUND([3]!Table3235[[#This Row],[Giá đất ở điều chỉnh, bổ sung]]*0.7,0)</f>
        <v>#REF!</v>
      </c>
      <c r="J1591" s="12" t="e">
        <f>[3]!Table3235[[#This Row],[Giá đất ở điều chỉnh, bổ sung]]/[3]!Table3235[[#This Row],[Mức giá theo Quyết định 46/2019/ QĐ-UBND]]</f>
        <v>#REF!</v>
      </c>
      <c r="K1591" s="21"/>
      <c r="L1591" s="23" t="e">
        <f>[3]!Table3235[[#This Row],[Giá đất ở điều chỉnh, bổ sung]]/[3]!Table3235[[#This Row],[Mức giá theo Quyết định 46/2019/ QĐ-UBND]]</f>
        <v>#REF!</v>
      </c>
      <c r="M1591" s="24"/>
      <c r="N1591" s="314"/>
    </row>
    <row r="1592" spans="1:18" s="251" customFormat="1" x14ac:dyDescent="0.35">
      <c r="A1592" s="16">
        <v>7</v>
      </c>
      <c r="B1592" s="16">
        <v>7</v>
      </c>
      <c r="C1592" s="17" t="s">
        <v>1947</v>
      </c>
      <c r="D1592" s="18">
        <v>800</v>
      </c>
      <c r="E1592" s="11" t="e">
        <f>[3]!Table3235[[#This Row],[Mức giá theo Quyết định 46/2019/ QĐ-UBND]]*1.1</f>
        <v>#REF!</v>
      </c>
      <c r="F1592" s="11" t="e">
        <f>[3]!Table3235[[#This Row],[Mức giá theo Quyết định 46/2019/ QĐ-UBND]]*1.3</f>
        <v>#REF!</v>
      </c>
      <c r="G1592" s="19">
        <v>5600</v>
      </c>
      <c r="H1592" s="20">
        <v>1050</v>
      </c>
      <c r="I1592" s="20" t="e">
        <f>ROUND([3]!Table3235[[#This Row],[Giá đất ở điều chỉnh, bổ sung]]*0.7,0)</f>
        <v>#REF!</v>
      </c>
      <c r="J1592" s="12" t="e">
        <f>[3]!Table3235[[#This Row],[Giá đất ở điều chỉnh, bổ sung]]/[3]!Table3235[[#This Row],[Mức giá theo Quyết định 46/2019/ QĐ-UBND]]</f>
        <v>#REF!</v>
      </c>
      <c r="K1592" s="21"/>
      <c r="L1592" s="23" t="e">
        <f>[3]!Table3235[[#This Row],[Giá đất ở điều chỉnh, bổ sung]]/[3]!Table3235[[#This Row],[Mức giá theo Quyết định 46/2019/ QĐ-UBND]]</f>
        <v>#REF!</v>
      </c>
      <c r="M1592" s="24"/>
      <c r="N1592" s="314"/>
    </row>
    <row r="1593" spans="1:18" s="315" customFormat="1" ht="31" x14ac:dyDescent="0.35">
      <c r="A1593" s="16">
        <v>8</v>
      </c>
      <c r="B1593" s="16">
        <v>8</v>
      </c>
      <c r="C1593" s="17" t="s">
        <v>1948</v>
      </c>
      <c r="D1593" s="18">
        <v>800</v>
      </c>
      <c r="E1593" s="11" t="e">
        <f>[3]!Table3235[[#This Row],[Mức giá theo Quyết định 46/2019/ QĐ-UBND]]*1.1</f>
        <v>#REF!</v>
      </c>
      <c r="F1593" s="11" t="e">
        <f>[3]!Table3235[[#This Row],[Mức giá theo Quyết định 46/2019/ QĐ-UBND]]*1.3</f>
        <v>#REF!</v>
      </c>
      <c r="G1593" s="19">
        <v>5600</v>
      </c>
      <c r="H1593" s="20">
        <v>1050</v>
      </c>
      <c r="I1593" s="20" t="e">
        <f>ROUND([3]!Table3235[[#This Row],[Giá đất ở điều chỉnh, bổ sung]]*0.7,0)</f>
        <v>#REF!</v>
      </c>
      <c r="J1593" s="12" t="e">
        <f>[3]!Table3235[[#This Row],[Giá đất ở điều chỉnh, bổ sung]]/[3]!Table3235[[#This Row],[Mức giá theo Quyết định 46/2019/ QĐ-UBND]]</f>
        <v>#REF!</v>
      </c>
      <c r="K1593" s="21"/>
      <c r="L1593" s="23" t="e">
        <f>[3]!Table3235[[#This Row],[Giá đất ở điều chỉnh, bổ sung]]/[3]!Table3235[[#This Row],[Mức giá theo Quyết định 46/2019/ QĐ-UBND]]</f>
        <v>#REF!</v>
      </c>
      <c r="M1593" s="24"/>
      <c r="N1593" s="314"/>
      <c r="R1593" s="251"/>
    </row>
    <row r="1594" spans="1:18" s="251" customFormat="1" x14ac:dyDescent="0.35">
      <c r="A1594" s="8" t="s">
        <v>1949</v>
      </c>
      <c r="B1594" s="8" t="s">
        <v>1949</v>
      </c>
      <c r="C1594" s="9" t="s">
        <v>1950</v>
      </c>
      <c r="D1594" s="10"/>
      <c r="E1594" s="11" t="e">
        <f>[3]!Table3235[[#This Row],[Mức giá theo Quyết định 46/2019/ QĐ-UBND]]*1.1</f>
        <v>#REF!</v>
      </c>
      <c r="F1594" s="11"/>
      <c r="G1594" s="19"/>
      <c r="H1594" s="20"/>
      <c r="I1594" s="20"/>
      <c r="J1594" s="12"/>
      <c r="K1594" s="21"/>
      <c r="L1594" s="23"/>
      <c r="M1594" s="26"/>
      <c r="N1594" s="316"/>
    </row>
    <row r="1595" spans="1:18" s="251" customFormat="1" x14ac:dyDescent="0.35">
      <c r="A1595" s="16">
        <v>1</v>
      </c>
      <c r="B1595" s="16">
        <v>1</v>
      </c>
      <c r="C1595" s="17" t="s">
        <v>1951</v>
      </c>
      <c r="D1595" s="18"/>
      <c r="E1595" s="11" t="e">
        <f>[3]!Table3235[[#This Row],[Mức giá theo Quyết định 46/2019/ QĐ-UBND]]*1.1</f>
        <v>#REF!</v>
      </c>
      <c r="F1595" s="11"/>
      <c r="G1595" s="19"/>
      <c r="H1595" s="20"/>
      <c r="I1595" s="20"/>
      <c r="J1595" s="12"/>
      <c r="K1595" s="21"/>
      <c r="L1595" s="23"/>
      <c r="M1595" s="24"/>
      <c r="N1595" s="314"/>
    </row>
    <row r="1596" spans="1:18" s="251" customFormat="1" ht="31" x14ac:dyDescent="0.35">
      <c r="A1596" s="16" t="s">
        <v>67</v>
      </c>
      <c r="B1596" s="16" t="s">
        <v>67</v>
      </c>
      <c r="C1596" s="17" t="s">
        <v>1952</v>
      </c>
      <c r="D1596" s="18">
        <v>800</v>
      </c>
      <c r="E1596" s="11" t="e">
        <f>[3]!Table3235[[#This Row],[Mức giá theo Quyết định 46/2019/ QĐ-UBND]]*1.1</f>
        <v>#REF!</v>
      </c>
      <c r="F1596" s="11" t="e">
        <f>[3]!Table3235[[#This Row],[Mức giá theo Quyết định 46/2019/ QĐ-UBND]]*1.3</f>
        <v>#REF!</v>
      </c>
      <c r="G1596" s="19">
        <v>4800</v>
      </c>
      <c r="H1596" s="20">
        <v>1050</v>
      </c>
      <c r="I1596" s="20" t="e">
        <f>ROUND([3]!Table3235[[#This Row],[Giá đất ở điều chỉnh, bổ sung]]*0.7,0)</f>
        <v>#REF!</v>
      </c>
      <c r="J1596" s="12" t="e">
        <f>[3]!Table3235[[#This Row],[Giá đất ở điều chỉnh, bổ sung]]/[3]!Table3235[[#This Row],[Mức giá theo Quyết định 46/2019/ QĐ-UBND]]</f>
        <v>#REF!</v>
      </c>
      <c r="K1596" s="21"/>
      <c r="L1596" s="23" t="e">
        <f>[3]!Table3235[[#This Row],[Giá đất ở điều chỉnh, bổ sung]]/[3]!Table3235[[#This Row],[Mức giá theo Quyết định 46/2019/ QĐ-UBND]]</f>
        <v>#REF!</v>
      </c>
      <c r="M1596" s="24"/>
      <c r="N1596" s="314"/>
    </row>
    <row r="1597" spans="1:18" s="251" customFormat="1" ht="31" x14ac:dyDescent="0.35">
      <c r="A1597" s="16" t="s">
        <v>69</v>
      </c>
      <c r="B1597" s="16" t="s">
        <v>69</v>
      </c>
      <c r="C1597" s="17" t="s">
        <v>1953</v>
      </c>
      <c r="D1597" s="18">
        <v>1100</v>
      </c>
      <c r="E1597" s="11" t="e">
        <f>[3]!Table3235[[#This Row],[Mức giá theo Quyết định 46/2019/ QĐ-UBND]]*1.1</f>
        <v>#REF!</v>
      </c>
      <c r="F1597" s="11" t="e">
        <f>[3]!Table3235[[#This Row],[Mức giá theo Quyết định 46/2019/ QĐ-UBND]]*1.3</f>
        <v>#REF!</v>
      </c>
      <c r="G1597" s="19">
        <v>6600</v>
      </c>
      <c r="H1597" s="20" t="e">
        <f>ROUND([3]!Table3235[[#This Row],[Mức giá theo Quyết định 46/2019/ QĐ-UBND]]*1.3,-2)</f>
        <v>#REF!</v>
      </c>
      <c r="I1597" s="20" t="e">
        <f>ROUND([3]!Table3235[[#This Row],[Giá đất ở điều chỉnh, bổ sung]]*0.7,0)</f>
        <v>#REF!</v>
      </c>
      <c r="J1597" s="12" t="e">
        <f>[3]!Table3235[[#This Row],[Giá đất ở điều chỉnh, bổ sung]]/[3]!Table3235[[#This Row],[Mức giá theo Quyết định 46/2019/ QĐ-UBND]]</f>
        <v>#REF!</v>
      </c>
      <c r="K1597" s="21"/>
      <c r="L1597" s="23" t="e">
        <f>[3]!Table3235[[#This Row],[Giá đất ở điều chỉnh, bổ sung]]/[3]!Table3235[[#This Row],[Mức giá theo Quyết định 46/2019/ QĐ-UBND]]</f>
        <v>#REF!</v>
      </c>
      <c r="M1597" s="24"/>
      <c r="N1597" s="314"/>
    </row>
    <row r="1598" spans="1:18" s="251" customFormat="1" ht="31" x14ac:dyDescent="0.35">
      <c r="A1598" s="16" t="s">
        <v>71</v>
      </c>
      <c r="B1598" s="16" t="s">
        <v>71</v>
      </c>
      <c r="C1598" s="17" t="s">
        <v>1954</v>
      </c>
      <c r="D1598" s="18">
        <v>1400</v>
      </c>
      <c r="E1598" s="11" t="e">
        <f>[3]!Table3235[[#This Row],[Mức giá theo Quyết định 46/2019/ QĐ-UBND]]*1.1</f>
        <v>#REF!</v>
      </c>
      <c r="F1598" s="11" t="e">
        <f>[3]!Table3235[[#This Row],[Mức giá theo Quyết định 46/2019/ QĐ-UBND]]*1.3</f>
        <v>#REF!</v>
      </c>
      <c r="G1598" s="19">
        <v>8400</v>
      </c>
      <c r="H1598" s="20" t="e">
        <f>ROUND([3]!Table3235[[#This Row],[Mức giá theo Quyết định 46/2019/ QĐ-UBND]]*1.3,-2)</f>
        <v>#REF!</v>
      </c>
      <c r="I1598" s="20" t="e">
        <f>ROUND([3]!Table3235[[#This Row],[Giá đất ở điều chỉnh, bổ sung]]*0.7,0)</f>
        <v>#REF!</v>
      </c>
      <c r="J1598" s="12" t="e">
        <f>[3]!Table3235[[#This Row],[Giá đất ở điều chỉnh, bổ sung]]/[3]!Table3235[[#This Row],[Mức giá theo Quyết định 46/2019/ QĐ-UBND]]</f>
        <v>#REF!</v>
      </c>
      <c r="K1598" s="21"/>
      <c r="L1598" s="23" t="e">
        <f>[3]!Table3235[[#This Row],[Giá đất ở điều chỉnh, bổ sung]]/[3]!Table3235[[#This Row],[Mức giá theo Quyết định 46/2019/ QĐ-UBND]]</f>
        <v>#REF!</v>
      </c>
      <c r="M1598" s="24"/>
      <c r="N1598" s="314"/>
    </row>
    <row r="1599" spans="1:18" s="251" customFormat="1" x14ac:dyDescent="0.35">
      <c r="A1599" s="16" t="s">
        <v>389</v>
      </c>
      <c r="B1599" s="16" t="s">
        <v>389</v>
      </c>
      <c r="C1599" s="17" t="s">
        <v>1955</v>
      </c>
      <c r="D1599" s="18">
        <v>800</v>
      </c>
      <c r="E1599" s="11" t="e">
        <f>[3]!Table3235[[#This Row],[Mức giá theo Quyết định 46/2019/ QĐ-UBND]]*1.1</f>
        <v>#REF!</v>
      </c>
      <c r="F1599" s="11" t="e">
        <f>[3]!Table3235[[#This Row],[Mức giá theo Quyết định 46/2019/ QĐ-UBND]]*1.3</f>
        <v>#REF!</v>
      </c>
      <c r="G1599" s="19">
        <v>4800</v>
      </c>
      <c r="H1599" s="20">
        <v>1050</v>
      </c>
      <c r="I1599" s="20" t="e">
        <f>ROUND([3]!Table3235[[#This Row],[Giá đất ở điều chỉnh, bổ sung]]*0.7,0)</f>
        <v>#REF!</v>
      </c>
      <c r="J1599" s="12" t="e">
        <f>[3]!Table3235[[#This Row],[Giá đất ở điều chỉnh, bổ sung]]/[3]!Table3235[[#This Row],[Mức giá theo Quyết định 46/2019/ QĐ-UBND]]</f>
        <v>#REF!</v>
      </c>
      <c r="K1599" s="21"/>
      <c r="L1599" s="23" t="e">
        <f>[3]!Table3235[[#This Row],[Giá đất ở điều chỉnh, bổ sung]]/[3]!Table3235[[#This Row],[Mức giá theo Quyết định 46/2019/ QĐ-UBND]]</f>
        <v>#REF!</v>
      </c>
      <c r="M1599" s="24"/>
      <c r="N1599" s="314"/>
    </row>
    <row r="1600" spans="1:18" s="251" customFormat="1" ht="31" x14ac:dyDescent="0.35">
      <c r="A1600" s="16">
        <v>2</v>
      </c>
      <c r="B1600" s="16">
        <v>2</v>
      </c>
      <c r="C1600" s="17" t="s">
        <v>1956</v>
      </c>
      <c r="D1600" s="18">
        <v>800</v>
      </c>
      <c r="E1600" s="11" t="e">
        <f>[3]!Table3235[[#This Row],[Mức giá theo Quyết định 46/2019/ QĐ-UBND]]*1.1</f>
        <v>#REF!</v>
      </c>
      <c r="F1600" s="11" t="e">
        <f>[3]!Table3235[[#This Row],[Mức giá theo Quyết định 46/2019/ QĐ-UBND]]*1.3</f>
        <v>#REF!</v>
      </c>
      <c r="G1600" s="19">
        <v>4800</v>
      </c>
      <c r="H1600" s="20">
        <v>1050</v>
      </c>
      <c r="I1600" s="20" t="e">
        <f>ROUND([3]!Table3235[[#This Row],[Giá đất ở điều chỉnh, bổ sung]]*0.7,0)</f>
        <v>#REF!</v>
      </c>
      <c r="J1600" s="12" t="e">
        <f>[3]!Table3235[[#This Row],[Giá đất ở điều chỉnh, bổ sung]]/[3]!Table3235[[#This Row],[Mức giá theo Quyết định 46/2019/ QĐ-UBND]]</f>
        <v>#REF!</v>
      </c>
      <c r="K1600" s="21"/>
      <c r="L1600" s="23" t="e">
        <f>[3]!Table3235[[#This Row],[Giá đất ở điều chỉnh, bổ sung]]/[3]!Table3235[[#This Row],[Mức giá theo Quyết định 46/2019/ QĐ-UBND]]</f>
        <v>#REF!</v>
      </c>
      <c r="M1600" s="24"/>
      <c r="N1600" s="314"/>
    </row>
    <row r="1601" spans="1:18" s="251" customFormat="1" ht="31" x14ac:dyDescent="0.35">
      <c r="A1601" s="16">
        <v>3</v>
      </c>
      <c r="B1601" s="16">
        <v>3</v>
      </c>
      <c r="C1601" s="17" t="s">
        <v>1957</v>
      </c>
      <c r="D1601" s="18">
        <v>900</v>
      </c>
      <c r="E1601" s="11" t="e">
        <f>[3]!Table3235[[#This Row],[Mức giá theo Quyết định 46/2019/ QĐ-UBND]]*1.1</f>
        <v>#REF!</v>
      </c>
      <c r="F1601" s="11" t="e">
        <f>[3]!Table3235[[#This Row],[Mức giá theo Quyết định 46/2019/ QĐ-UBND]]*1.3</f>
        <v>#REF!</v>
      </c>
      <c r="G1601" s="19">
        <v>5400</v>
      </c>
      <c r="H1601" s="20" t="e">
        <f>ROUND([3]!Table3235[[#This Row],[Mức giá theo Quyết định 46/2019/ QĐ-UBND]]*1.3,-2)</f>
        <v>#REF!</v>
      </c>
      <c r="I1601" s="20" t="e">
        <f>ROUND([3]!Table3235[[#This Row],[Giá đất ở điều chỉnh, bổ sung]]*0.7,0)</f>
        <v>#REF!</v>
      </c>
      <c r="J1601" s="12" t="e">
        <f>[3]!Table3235[[#This Row],[Giá đất ở điều chỉnh, bổ sung]]/[3]!Table3235[[#This Row],[Mức giá theo Quyết định 46/2019/ QĐ-UBND]]</f>
        <v>#REF!</v>
      </c>
      <c r="K1601" s="21"/>
      <c r="L1601" s="23" t="e">
        <f>[3]!Table3235[[#This Row],[Giá đất ở điều chỉnh, bổ sung]]/[3]!Table3235[[#This Row],[Mức giá theo Quyết định 46/2019/ QĐ-UBND]]</f>
        <v>#REF!</v>
      </c>
      <c r="M1601" s="24"/>
      <c r="N1601" s="314"/>
    </row>
    <row r="1602" spans="1:18" s="251" customFormat="1" ht="31" x14ac:dyDescent="0.35">
      <c r="A1602" s="16">
        <v>4</v>
      </c>
      <c r="B1602" s="16">
        <v>4</v>
      </c>
      <c r="C1602" s="17" t="s">
        <v>1958</v>
      </c>
      <c r="D1602" s="18">
        <v>800</v>
      </c>
      <c r="E1602" s="11" t="e">
        <f>[3]!Table3235[[#This Row],[Mức giá theo Quyết định 46/2019/ QĐ-UBND]]*1.1</f>
        <v>#REF!</v>
      </c>
      <c r="F1602" s="11" t="e">
        <f>[3]!Table3235[[#This Row],[Mức giá theo Quyết định 46/2019/ QĐ-UBND]]*1.3</f>
        <v>#REF!</v>
      </c>
      <c r="G1602" s="19">
        <v>4800</v>
      </c>
      <c r="H1602" s="20">
        <v>1050</v>
      </c>
      <c r="I1602" s="20" t="e">
        <f>ROUND([3]!Table3235[[#This Row],[Giá đất ở điều chỉnh, bổ sung]]*0.7,0)</f>
        <v>#REF!</v>
      </c>
      <c r="J1602" s="12" t="e">
        <f>[3]!Table3235[[#This Row],[Giá đất ở điều chỉnh, bổ sung]]/[3]!Table3235[[#This Row],[Mức giá theo Quyết định 46/2019/ QĐ-UBND]]</f>
        <v>#REF!</v>
      </c>
      <c r="K1602" s="21"/>
      <c r="L1602" s="23" t="e">
        <f>[3]!Table3235[[#This Row],[Giá đất ở điều chỉnh, bổ sung]]/[3]!Table3235[[#This Row],[Mức giá theo Quyết định 46/2019/ QĐ-UBND]]</f>
        <v>#REF!</v>
      </c>
      <c r="M1602" s="24"/>
      <c r="N1602" s="314"/>
    </row>
    <row r="1603" spans="1:18" s="315" customFormat="1" ht="42" x14ac:dyDescent="0.35">
      <c r="A1603" s="16">
        <v>5</v>
      </c>
      <c r="B1603" s="16">
        <v>5</v>
      </c>
      <c r="C1603" s="17" t="s">
        <v>1959</v>
      </c>
      <c r="D1603" s="18">
        <v>800</v>
      </c>
      <c r="E1603" s="11" t="e">
        <f>[3]!Table3235[[#This Row],[Mức giá theo Quyết định 46/2019/ QĐ-UBND]]*1.1</f>
        <v>#REF!</v>
      </c>
      <c r="F1603" s="11" t="e">
        <f>[3]!Table3235[[#This Row],[Mức giá theo Quyết định 46/2019/ QĐ-UBND]]*1.3</f>
        <v>#REF!</v>
      </c>
      <c r="G1603" s="19">
        <v>4800</v>
      </c>
      <c r="H1603" s="20">
        <v>1050</v>
      </c>
      <c r="I1603" s="20" t="e">
        <f>ROUND([3]!Table3235[[#This Row],[Giá đất ở điều chỉnh, bổ sung]]*0.7,0)</f>
        <v>#REF!</v>
      </c>
      <c r="J1603" s="12" t="e">
        <f>[3]!Table3235[[#This Row],[Giá đất ở điều chỉnh, bổ sung]]/[3]!Table3235[[#This Row],[Mức giá theo Quyết định 46/2019/ QĐ-UBND]]</f>
        <v>#REF!</v>
      </c>
      <c r="K1603" s="21"/>
      <c r="L1603" s="23" t="e">
        <f>[3]!Table3235[[#This Row],[Giá đất ở điều chỉnh, bổ sung]]/[3]!Table3235[[#This Row],[Mức giá theo Quyết định 46/2019/ QĐ-UBND]]</f>
        <v>#REF!</v>
      </c>
      <c r="M1603" s="24" t="s">
        <v>5437</v>
      </c>
      <c r="N1603" s="314" t="s">
        <v>1960</v>
      </c>
      <c r="R1603" s="251"/>
    </row>
    <row r="1604" spans="1:18" s="251" customFormat="1" x14ac:dyDescent="0.35">
      <c r="A1604" s="8" t="s">
        <v>1961</v>
      </c>
      <c r="B1604" s="8" t="s">
        <v>1961</v>
      </c>
      <c r="C1604" s="9" t="s">
        <v>1962</v>
      </c>
      <c r="D1604" s="10"/>
      <c r="E1604" s="11" t="e">
        <f>[3]!Table3235[[#This Row],[Mức giá theo Quyết định 46/2019/ QĐ-UBND]]*1.1</f>
        <v>#REF!</v>
      </c>
      <c r="F1604" s="11"/>
      <c r="G1604" s="19"/>
      <c r="H1604" s="20"/>
      <c r="I1604" s="20"/>
      <c r="J1604" s="12"/>
      <c r="K1604" s="21"/>
      <c r="L1604" s="23"/>
      <c r="M1604" s="26"/>
      <c r="N1604" s="316"/>
    </row>
    <row r="1605" spans="1:18" s="251" customFormat="1" ht="28" x14ac:dyDescent="0.35">
      <c r="A1605" s="16">
        <v>1</v>
      </c>
      <c r="B1605" s="16">
        <v>1</v>
      </c>
      <c r="C1605" s="17" t="s">
        <v>1963</v>
      </c>
      <c r="D1605" s="18">
        <v>4300</v>
      </c>
      <c r="E1605" s="11" t="e">
        <f>[3]!Table3235[[#This Row],[Mức giá theo Quyết định 46/2019/ QĐ-UBND]]*1.1</f>
        <v>#REF!</v>
      </c>
      <c r="F1605" s="11" t="e">
        <f>[3]!Table3235[[#This Row],[Mức giá theo Quyết định 46/2019/ QĐ-UBND]]*1.3</f>
        <v>#REF!</v>
      </c>
      <c r="G1605" s="19">
        <v>15050</v>
      </c>
      <c r="H1605" s="20" t="e">
        <f>ROUND([3]!Table3235[[#This Row],[Mức giá theo Quyết định 46/2019/ QĐ-UBND]]*1.3,-2)</f>
        <v>#REF!</v>
      </c>
      <c r="I1605" s="20" t="e">
        <f>ROUND([3]!Table3235[[#This Row],[Giá đất ở điều chỉnh, bổ sung]]*0.7,0)</f>
        <v>#REF!</v>
      </c>
      <c r="J1605" s="12" t="e">
        <f>[3]!Table3235[[#This Row],[Giá đất ở điều chỉnh, bổ sung]]/[3]!Table3235[[#This Row],[Mức giá theo Quyết định 46/2019/ QĐ-UBND]]</f>
        <v>#REF!</v>
      </c>
      <c r="K1605" s="21"/>
      <c r="L1605" s="23" t="e">
        <f>[3]!Table3235[[#This Row],[Giá đất ở điều chỉnh, bổ sung]]/[3]!Table3235[[#This Row],[Mức giá theo Quyết định 46/2019/ QĐ-UBND]]</f>
        <v>#REF!</v>
      </c>
      <c r="M1605" s="24" t="s">
        <v>5235</v>
      </c>
      <c r="N1605" s="314" t="s">
        <v>1964</v>
      </c>
    </row>
    <row r="1606" spans="1:18" s="251" customFormat="1" ht="31" x14ac:dyDescent="0.35">
      <c r="A1606" s="16">
        <v>2</v>
      </c>
      <c r="B1606" s="16">
        <v>2</v>
      </c>
      <c r="C1606" s="17" t="s">
        <v>1965</v>
      </c>
      <c r="D1606" s="18">
        <v>2300</v>
      </c>
      <c r="E1606" s="11" t="e">
        <f>[3]!Table3235[[#This Row],[Mức giá theo Quyết định 46/2019/ QĐ-UBND]]*1.1</f>
        <v>#REF!</v>
      </c>
      <c r="F1606" s="11" t="e">
        <f>[3]!Table3235[[#This Row],[Mức giá theo Quyết định 46/2019/ QĐ-UBND]]*1.3</f>
        <v>#REF!</v>
      </c>
      <c r="G1606" s="19">
        <v>9200</v>
      </c>
      <c r="H1606" s="20" t="e">
        <f>ROUND([3]!Table3235[[#This Row],[Mức giá theo Quyết định 46/2019/ QĐ-UBND]]*1.3,-2)</f>
        <v>#REF!</v>
      </c>
      <c r="I1606" s="20" t="e">
        <f>ROUND([3]!Table3235[[#This Row],[Giá đất ở điều chỉnh, bổ sung]]*0.7,0)</f>
        <v>#REF!</v>
      </c>
      <c r="J1606" s="12" t="e">
        <f>[3]!Table3235[[#This Row],[Giá đất ở điều chỉnh, bổ sung]]/[3]!Table3235[[#This Row],[Mức giá theo Quyết định 46/2019/ QĐ-UBND]]</f>
        <v>#REF!</v>
      </c>
      <c r="K1606" s="21"/>
      <c r="L1606" s="23" t="e">
        <f>[3]!Table3235[[#This Row],[Giá đất ở điều chỉnh, bổ sung]]/[3]!Table3235[[#This Row],[Mức giá theo Quyết định 46/2019/ QĐ-UBND]]</f>
        <v>#REF!</v>
      </c>
      <c r="M1606" s="24"/>
      <c r="N1606" s="314"/>
    </row>
    <row r="1607" spans="1:18" s="251" customFormat="1" ht="31" x14ac:dyDescent="0.35">
      <c r="A1607" s="16">
        <v>3</v>
      </c>
      <c r="B1607" s="16">
        <v>3</v>
      </c>
      <c r="C1607" s="17" t="s">
        <v>1966</v>
      </c>
      <c r="D1607" s="18">
        <v>1700</v>
      </c>
      <c r="E1607" s="11" t="e">
        <f>[3]!Table3235[[#This Row],[Mức giá theo Quyết định 46/2019/ QĐ-UBND]]*1.1</f>
        <v>#REF!</v>
      </c>
      <c r="F1607" s="11" t="e">
        <f>[3]!Table3235[[#This Row],[Mức giá theo Quyết định 46/2019/ QĐ-UBND]]*1.3</f>
        <v>#REF!</v>
      </c>
      <c r="G1607" s="19">
        <v>6800</v>
      </c>
      <c r="H1607" s="20" t="e">
        <f>ROUND([3]!Table3235[[#This Row],[Mức giá theo Quyết định 46/2019/ QĐ-UBND]]*1.3,-2)</f>
        <v>#REF!</v>
      </c>
      <c r="I1607" s="20" t="e">
        <f>ROUND([3]!Table3235[[#This Row],[Giá đất ở điều chỉnh, bổ sung]]*0.7,0)</f>
        <v>#REF!</v>
      </c>
      <c r="J1607" s="12" t="e">
        <f>[3]!Table3235[[#This Row],[Giá đất ở điều chỉnh, bổ sung]]/[3]!Table3235[[#This Row],[Mức giá theo Quyết định 46/2019/ QĐ-UBND]]</f>
        <v>#REF!</v>
      </c>
      <c r="K1607" s="21"/>
      <c r="L1607" s="23" t="e">
        <f>[3]!Table3235[[#This Row],[Giá đất ở điều chỉnh, bổ sung]]/[3]!Table3235[[#This Row],[Mức giá theo Quyết định 46/2019/ QĐ-UBND]]</f>
        <v>#REF!</v>
      </c>
      <c r="M1607" s="24"/>
      <c r="N1607" s="314"/>
    </row>
    <row r="1608" spans="1:18" s="251" customFormat="1" ht="31" x14ac:dyDescent="0.35">
      <c r="A1608" s="16">
        <v>4</v>
      </c>
      <c r="B1608" s="16">
        <v>4</v>
      </c>
      <c r="C1608" s="17" t="s">
        <v>1967</v>
      </c>
      <c r="D1608" s="18">
        <v>2500</v>
      </c>
      <c r="E1608" s="11" t="e">
        <f>[3]!Table3235[[#This Row],[Mức giá theo Quyết định 46/2019/ QĐ-UBND]]*1.1</f>
        <v>#REF!</v>
      </c>
      <c r="F1608" s="11" t="e">
        <f>[3]!Table3235[[#This Row],[Mức giá theo Quyết định 46/2019/ QĐ-UBND]]*1.3</f>
        <v>#REF!</v>
      </c>
      <c r="G1608" s="19">
        <v>10000</v>
      </c>
      <c r="H1608" s="20" t="e">
        <f>ROUND([3]!Table3235[[#This Row],[Mức giá theo Quyết định 46/2019/ QĐ-UBND]]*1.3,-2)</f>
        <v>#REF!</v>
      </c>
      <c r="I1608" s="20" t="e">
        <f>ROUND([3]!Table3235[[#This Row],[Giá đất ở điều chỉnh, bổ sung]]*0.7,0)</f>
        <v>#REF!</v>
      </c>
      <c r="J1608" s="12" t="e">
        <f>[3]!Table3235[[#This Row],[Giá đất ở điều chỉnh, bổ sung]]/[3]!Table3235[[#This Row],[Mức giá theo Quyết định 46/2019/ QĐ-UBND]]</f>
        <v>#REF!</v>
      </c>
      <c r="K1608" s="21"/>
      <c r="L1608" s="23" t="e">
        <f>[3]!Table3235[[#This Row],[Giá đất ở điều chỉnh, bổ sung]]/[3]!Table3235[[#This Row],[Mức giá theo Quyết định 46/2019/ QĐ-UBND]]</f>
        <v>#REF!</v>
      </c>
      <c r="M1608" s="24"/>
      <c r="N1608" s="314"/>
    </row>
    <row r="1609" spans="1:18" s="251" customFormat="1" x14ac:dyDescent="0.35">
      <c r="A1609" s="16">
        <v>5</v>
      </c>
      <c r="B1609" s="16">
        <v>5</v>
      </c>
      <c r="C1609" s="17" t="s">
        <v>1968</v>
      </c>
      <c r="D1609" s="18"/>
      <c r="E1609" s="11" t="e">
        <f>[3]!Table3235[[#This Row],[Mức giá theo Quyết định 46/2019/ QĐ-UBND]]*1.1</f>
        <v>#REF!</v>
      </c>
      <c r="F1609" s="11"/>
      <c r="G1609" s="19"/>
      <c r="H1609" s="20"/>
      <c r="I1609" s="20"/>
      <c r="J1609" s="12"/>
      <c r="K1609" s="21"/>
      <c r="L1609" s="23"/>
      <c r="M1609" s="24"/>
      <c r="N1609" s="314"/>
    </row>
    <row r="1610" spans="1:18" s="251" customFormat="1" ht="31" x14ac:dyDescent="0.35">
      <c r="A1610" s="16" t="s">
        <v>509</v>
      </c>
      <c r="B1610" s="16" t="s">
        <v>509</v>
      </c>
      <c r="C1610" s="17" t="s">
        <v>1969</v>
      </c>
      <c r="D1610" s="18">
        <v>1200</v>
      </c>
      <c r="E1610" s="11" t="e">
        <f>[3]!Table3235[[#This Row],[Mức giá theo Quyết định 46/2019/ QĐ-UBND]]*1.1</f>
        <v>#REF!</v>
      </c>
      <c r="F1610" s="11" t="e">
        <f>[3]!Table3235[[#This Row],[Mức giá theo Quyết định 46/2019/ QĐ-UBND]]*1.3</f>
        <v>#REF!</v>
      </c>
      <c r="G1610" s="19">
        <v>4800</v>
      </c>
      <c r="H1610" s="20" t="e">
        <f>ROUND([3]!Table3235[[#This Row],[Mức giá theo Quyết định 46/2019/ QĐ-UBND]]*1.3,-2)</f>
        <v>#REF!</v>
      </c>
      <c r="I1610" s="20" t="e">
        <f>ROUND([3]!Table3235[[#This Row],[Giá đất ở điều chỉnh, bổ sung]]*0.7,0)</f>
        <v>#REF!</v>
      </c>
      <c r="J1610" s="12" t="e">
        <f>[3]!Table3235[[#This Row],[Giá đất ở điều chỉnh, bổ sung]]/[3]!Table3235[[#This Row],[Mức giá theo Quyết định 46/2019/ QĐ-UBND]]</f>
        <v>#REF!</v>
      </c>
      <c r="K1610" s="21"/>
      <c r="L1610" s="23" t="e">
        <f>[3]!Table3235[[#This Row],[Giá đất ở điều chỉnh, bổ sung]]/[3]!Table3235[[#This Row],[Mức giá theo Quyết định 46/2019/ QĐ-UBND]]</f>
        <v>#REF!</v>
      </c>
      <c r="M1610" s="24"/>
      <c r="N1610" s="314"/>
    </row>
    <row r="1611" spans="1:18" s="251" customFormat="1" ht="31" x14ac:dyDescent="0.35">
      <c r="A1611" s="16" t="s">
        <v>511</v>
      </c>
      <c r="B1611" s="16" t="s">
        <v>511</v>
      </c>
      <c r="C1611" s="17" t="s">
        <v>1970</v>
      </c>
      <c r="D1611" s="18">
        <v>999.99999999999989</v>
      </c>
      <c r="E1611" s="11" t="e">
        <f>[3]!Table3235[[#This Row],[Mức giá theo Quyết định 46/2019/ QĐ-UBND]]*1.1</f>
        <v>#REF!</v>
      </c>
      <c r="F1611" s="11" t="e">
        <f>[3]!Table3235[[#This Row],[Mức giá theo Quyết định 46/2019/ QĐ-UBND]]*1.3</f>
        <v>#REF!</v>
      </c>
      <c r="G1611" s="19">
        <v>4000</v>
      </c>
      <c r="H1611" s="20" t="e">
        <f>ROUND([3]!Table3235[[#This Row],[Mức giá theo Quyết định 46/2019/ QĐ-UBND]]*1.3,-2)</f>
        <v>#REF!</v>
      </c>
      <c r="I1611" s="20" t="e">
        <f>ROUND([3]!Table3235[[#This Row],[Giá đất ở điều chỉnh, bổ sung]]*0.7,0)</f>
        <v>#REF!</v>
      </c>
      <c r="J1611" s="12" t="e">
        <f>[3]!Table3235[[#This Row],[Giá đất ở điều chỉnh, bổ sung]]/[3]!Table3235[[#This Row],[Mức giá theo Quyết định 46/2019/ QĐ-UBND]]</f>
        <v>#REF!</v>
      </c>
      <c r="K1611" s="21"/>
      <c r="L1611" s="23" t="e">
        <f>[3]!Table3235[[#This Row],[Giá đất ở điều chỉnh, bổ sung]]/[3]!Table3235[[#This Row],[Mức giá theo Quyết định 46/2019/ QĐ-UBND]]</f>
        <v>#REF!</v>
      </c>
      <c r="M1611" s="24"/>
      <c r="N1611" s="314"/>
    </row>
    <row r="1612" spans="1:18" s="251" customFormat="1" x14ac:dyDescent="0.35">
      <c r="A1612" s="16" t="s">
        <v>777</v>
      </c>
      <c r="B1612" s="16" t="s">
        <v>777</v>
      </c>
      <c r="C1612" s="17" t="s">
        <v>1971</v>
      </c>
      <c r="D1612" s="18">
        <v>1999.9999999999998</v>
      </c>
      <c r="E1612" s="11" t="e">
        <f>[3]!Table3235[[#This Row],[Mức giá theo Quyết định 46/2019/ QĐ-UBND]]*1.1</f>
        <v>#REF!</v>
      </c>
      <c r="F1612" s="11" t="e">
        <f>[3]!Table3235[[#This Row],[Mức giá theo Quyết định 46/2019/ QĐ-UBND]]*1.3</f>
        <v>#REF!</v>
      </c>
      <c r="G1612" s="19">
        <v>8000</v>
      </c>
      <c r="H1612" s="20" t="e">
        <f>ROUND([3]!Table3235[[#This Row],[Mức giá theo Quyết định 46/2019/ QĐ-UBND]]*1.3,-2)</f>
        <v>#REF!</v>
      </c>
      <c r="I1612" s="20" t="e">
        <f>ROUND([3]!Table3235[[#This Row],[Giá đất ở điều chỉnh, bổ sung]]*0.7,0)</f>
        <v>#REF!</v>
      </c>
      <c r="J1612" s="12" t="e">
        <f>[3]!Table3235[[#This Row],[Giá đất ở điều chỉnh, bổ sung]]/[3]!Table3235[[#This Row],[Mức giá theo Quyết định 46/2019/ QĐ-UBND]]</f>
        <v>#REF!</v>
      </c>
      <c r="K1612" s="21"/>
      <c r="L1612" s="23" t="e">
        <f>[3]!Table3235[[#This Row],[Giá đất ở điều chỉnh, bổ sung]]/[3]!Table3235[[#This Row],[Mức giá theo Quyết định 46/2019/ QĐ-UBND]]</f>
        <v>#REF!</v>
      </c>
      <c r="M1612" s="24" t="s">
        <v>1972</v>
      </c>
      <c r="N1612" s="314" t="s">
        <v>1973</v>
      </c>
    </row>
    <row r="1613" spans="1:18" s="251" customFormat="1" x14ac:dyDescent="0.35">
      <c r="A1613" s="16">
        <v>6</v>
      </c>
      <c r="B1613" s="16">
        <v>6</v>
      </c>
      <c r="C1613" s="17" t="s">
        <v>1974</v>
      </c>
      <c r="D1613" s="18"/>
      <c r="E1613" s="11" t="e">
        <f>[3]!Table3235[[#This Row],[Mức giá theo Quyết định 46/2019/ QĐ-UBND]]*1.1</f>
        <v>#REF!</v>
      </c>
      <c r="F1613" s="11"/>
      <c r="G1613" s="19"/>
      <c r="H1613" s="20"/>
      <c r="I1613" s="20"/>
      <c r="J1613" s="12"/>
      <c r="K1613" s="21"/>
      <c r="L1613" s="23"/>
      <c r="M1613" s="24"/>
      <c r="N1613" s="314"/>
    </row>
    <row r="1614" spans="1:18" s="251" customFormat="1" ht="28" x14ac:dyDescent="0.35">
      <c r="A1614" s="16" t="s">
        <v>327</v>
      </c>
      <c r="B1614" s="16" t="s">
        <v>327</v>
      </c>
      <c r="C1614" s="17" t="s">
        <v>1975</v>
      </c>
      <c r="D1614" s="18">
        <v>1200</v>
      </c>
      <c r="E1614" s="11" t="e">
        <f>[3]!Table3235[[#This Row],[Mức giá theo Quyết định 46/2019/ QĐ-UBND]]*1.1</f>
        <v>#REF!</v>
      </c>
      <c r="F1614" s="11" t="e">
        <f>[3]!Table3235[[#This Row],[Mức giá theo Quyết định 46/2019/ QĐ-UBND]]*1.3</f>
        <v>#REF!</v>
      </c>
      <c r="G1614" s="19">
        <v>4800</v>
      </c>
      <c r="H1614" s="20" t="e">
        <f>ROUND([3]!Table3235[[#This Row],[Mức giá theo Quyết định 46/2019/ QĐ-UBND]]*1.3,-2)</f>
        <v>#REF!</v>
      </c>
      <c r="I1614" s="20" t="e">
        <f>ROUND([3]!Table3235[[#This Row],[Giá đất ở điều chỉnh, bổ sung]]*0.7,0)</f>
        <v>#REF!</v>
      </c>
      <c r="J1614" s="12" t="e">
        <f>[3]!Table3235[[#This Row],[Giá đất ở điều chỉnh, bổ sung]]/[3]!Table3235[[#This Row],[Mức giá theo Quyết định 46/2019/ QĐ-UBND]]</f>
        <v>#REF!</v>
      </c>
      <c r="K1614" s="21"/>
      <c r="L1614" s="23" t="e">
        <f>[3]!Table3235[[#This Row],[Giá đất ở điều chỉnh, bổ sung]]/[3]!Table3235[[#This Row],[Mức giá theo Quyết định 46/2019/ QĐ-UBND]]</f>
        <v>#REF!</v>
      </c>
      <c r="M1614" s="24" t="s">
        <v>1976</v>
      </c>
      <c r="N1614" s="314" t="s">
        <v>1977</v>
      </c>
    </row>
    <row r="1615" spans="1:18" s="251" customFormat="1" ht="31" x14ac:dyDescent="0.35">
      <c r="A1615" s="16" t="s">
        <v>329</v>
      </c>
      <c r="B1615" s="16" t="s">
        <v>329</v>
      </c>
      <c r="C1615" s="17" t="s">
        <v>1978</v>
      </c>
      <c r="D1615" s="18">
        <v>1100</v>
      </c>
      <c r="E1615" s="11" t="e">
        <f>[3]!Table3235[[#This Row],[Mức giá theo Quyết định 46/2019/ QĐ-UBND]]*1.1</f>
        <v>#REF!</v>
      </c>
      <c r="F1615" s="11" t="e">
        <f>[3]!Table3235[[#This Row],[Mức giá theo Quyết định 46/2019/ QĐ-UBND]]*1.3</f>
        <v>#REF!</v>
      </c>
      <c r="G1615" s="19">
        <v>4400</v>
      </c>
      <c r="H1615" s="20" t="e">
        <f>ROUND([3]!Table3235[[#This Row],[Mức giá theo Quyết định 46/2019/ QĐ-UBND]]*1.3,-2)</f>
        <v>#REF!</v>
      </c>
      <c r="I1615" s="20" t="e">
        <f>ROUND([3]!Table3235[[#This Row],[Giá đất ở điều chỉnh, bổ sung]]*0.7,0)</f>
        <v>#REF!</v>
      </c>
      <c r="J1615" s="12" t="e">
        <f>[3]!Table3235[[#This Row],[Giá đất ở điều chỉnh, bổ sung]]/[3]!Table3235[[#This Row],[Mức giá theo Quyết định 46/2019/ QĐ-UBND]]</f>
        <v>#REF!</v>
      </c>
      <c r="K1615" s="21"/>
      <c r="L1615" s="23" t="e">
        <f>[3]!Table3235[[#This Row],[Giá đất ở điều chỉnh, bổ sung]]/[3]!Table3235[[#This Row],[Mức giá theo Quyết định 46/2019/ QĐ-UBND]]</f>
        <v>#REF!</v>
      </c>
      <c r="M1615" s="24" t="s">
        <v>1976</v>
      </c>
      <c r="N1615" s="314" t="s">
        <v>1977</v>
      </c>
    </row>
    <row r="1616" spans="1:18" s="251" customFormat="1" ht="31" x14ac:dyDescent="0.35">
      <c r="A1616" s="16" t="s">
        <v>653</v>
      </c>
      <c r="B1616" s="16" t="s">
        <v>653</v>
      </c>
      <c r="C1616" s="90" t="s">
        <v>1979</v>
      </c>
      <c r="D1616" s="91">
        <v>1050</v>
      </c>
      <c r="E1616" s="11" t="e">
        <f>[3]!Table3235[[#This Row],[Mức giá theo Quyết định 46/2019/ QĐ-UBND]]*1.1</f>
        <v>#REF!</v>
      </c>
      <c r="F1616" s="11" t="e">
        <f>[3]!Table3235[[#This Row],[Mức giá theo Quyết định 46/2019/ QĐ-UBND]]*1.3</f>
        <v>#REF!</v>
      </c>
      <c r="G1616" s="19">
        <v>4200</v>
      </c>
      <c r="H1616" s="20" t="e">
        <f>ROUND([3]!Table3235[[#This Row],[Mức giá theo Quyết định 46/2019/ QĐ-UBND]]*1.3,-2)</f>
        <v>#REF!</v>
      </c>
      <c r="I1616" s="20" t="e">
        <f>ROUND([3]!Table3235[[#This Row],[Giá đất ở điều chỉnh, bổ sung]]*0.7,0)</f>
        <v>#REF!</v>
      </c>
      <c r="J1616" s="12" t="e">
        <f>[3]!Table3235[[#This Row],[Giá đất ở điều chỉnh, bổ sung]]/[3]!Table3235[[#This Row],[Mức giá theo Quyết định 46/2019/ QĐ-UBND]]</f>
        <v>#REF!</v>
      </c>
      <c r="K1616" s="21"/>
      <c r="L1616" s="23" t="e">
        <f>[3]!Table3235[[#This Row],[Giá đất ở điều chỉnh, bổ sung]]/[3]!Table3235[[#This Row],[Mức giá theo Quyết định 46/2019/ QĐ-UBND]]</f>
        <v>#REF!</v>
      </c>
      <c r="M1616" s="24"/>
      <c r="N1616" s="314"/>
    </row>
    <row r="1617" spans="1:14" s="251" customFormat="1" ht="31" x14ac:dyDescent="0.35">
      <c r="A1617" s="16" t="s">
        <v>1980</v>
      </c>
      <c r="B1617" s="16" t="s">
        <v>1980</v>
      </c>
      <c r="C1617" s="17" t="s">
        <v>1981</v>
      </c>
      <c r="D1617" s="18">
        <v>999.99999999999989</v>
      </c>
      <c r="E1617" s="11" t="e">
        <f>[3]!Table3235[[#This Row],[Mức giá theo Quyết định 46/2019/ QĐ-UBND]]*1.1</f>
        <v>#REF!</v>
      </c>
      <c r="F1617" s="11" t="e">
        <f>[3]!Table3235[[#This Row],[Mức giá theo Quyết định 46/2019/ QĐ-UBND]]*1.3</f>
        <v>#REF!</v>
      </c>
      <c r="G1617" s="19">
        <v>4000</v>
      </c>
      <c r="H1617" s="20" t="e">
        <f>ROUND([3]!Table3235[[#This Row],[Mức giá theo Quyết định 46/2019/ QĐ-UBND]]*1.3,-2)</f>
        <v>#REF!</v>
      </c>
      <c r="I1617" s="20" t="e">
        <f>ROUND([3]!Table3235[[#This Row],[Giá đất ở điều chỉnh, bổ sung]]*0.7,0)</f>
        <v>#REF!</v>
      </c>
      <c r="J1617" s="12" t="e">
        <f>[3]!Table3235[[#This Row],[Giá đất ở điều chỉnh, bổ sung]]/[3]!Table3235[[#This Row],[Mức giá theo Quyết định 46/2019/ QĐ-UBND]]</f>
        <v>#REF!</v>
      </c>
      <c r="K1617" s="21"/>
      <c r="L1617" s="23" t="e">
        <f>[3]!Table3235[[#This Row],[Giá đất ở điều chỉnh, bổ sung]]/[3]!Table3235[[#This Row],[Mức giá theo Quyết định 46/2019/ QĐ-UBND]]</f>
        <v>#REF!</v>
      </c>
      <c r="M1617" s="24"/>
      <c r="N1617" s="314"/>
    </row>
    <row r="1618" spans="1:14" s="251" customFormat="1" ht="31" x14ac:dyDescent="0.35">
      <c r="A1618" s="16">
        <v>7</v>
      </c>
      <c r="B1618" s="16">
        <v>7</v>
      </c>
      <c r="C1618" s="17" t="s">
        <v>1982</v>
      </c>
      <c r="D1618" s="18"/>
      <c r="E1618" s="11" t="e">
        <f>[3]!Table3235[[#This Row],[Mức giá theo Quyết định 46/2019/ QĐ-UBND]]*1.1</f>
        <v>#REF!</v>
      </c>
      <c r="F1618" s="11"/>
      <c r="G1618" s="19"/>
      <c r="H1618" s="20"/>
      <c r="I1618" s="20"/>
      <c r="J1618" s="12"/>
      <c r="K1618" s="21"/>
      <c r="L1618" s="23"/>
      <c r="M1618" s="24"/>
      <c r="N1618" s="314"/>
    </row>
    <row r="1619" spans="1:14" s="251" customFormat="1" x14ac:dyDescent="0.35">
      <c r="A1619" s="16" t="s">
        <v>32</v>
      </c>
      <c r="B1619" s="16" t="s">
        <v>32</v>
      </c>
      <c r="C1619" s="17" t="s">
        <v>1983</v>
      </c>
      <c r="D1619" s="18">
        <v>3999.9999999999995</v>
      </c>
      <c r="E1619" s="11" t="e">
        <f>[3]!Table3235[[#This Row],[Mức giá theo Quyết định 46/2019/ QĐ-UBND]]*1.1</f>
        <v>#REF!</v>
      </c>
      <c r="F1619" s="11" t="e">
        <f>[3]!Table3235[[#This Row],[Mức giá theo Quyết định 46/2019/ QĐ-UBND]]*1.3</f>
        <v>#REF!</v>
      </c>
      <c r="G1619" s="19">
        <v>16000</v>
      </c>
      <c r="H1619" s="20" t="e">
        <f>ROUND([3]!Table3235[[#This Row],[Mức giá theo Quyết định 46/2019/ QĐ-UBND]]*1.3,-2)</f>
        <v>#REF!</v>
      </c>
      <c r="I1619" s="20" t="e">
        <f>ROUND([3]!Table3235[[#This Row],[Giá đất ở điều chỉnh, bổ sung]]*0.7,0)</f>
        <v>#REF!</v>
      </c>
      <c r="J1619" s="12" t="e">
        <f>[3]!Table3235[[#This Row],[Giá đất ở điều chỉnh, bổ sung]]/[3]!Table3235[[#This Row],[Mức giá theo Quyết định 46/2019/ QĐ-UBND]]</f>
        <v>#REF!</v>
      </c>
      <c r="K1619" s="21"/>
      <c r="L1619" s="23" t="e">
        <f>[3]!Table3235[[#This Row],[Giá đất ở điều chỉnh, bổ sung]]/[3]!Table3235[[#This Row],[Mức giá theo Quyết định 46/2019/ QĐ-UBND]]</f>
        <v>#REF!</v>
      </c>
      <c r="M1619" s="24"/>
      <c r="N1619" s="314"/>
    </row>
    <row r="1620" spans="1:14" s="251" customFormat="1" ht="31" x14ac:dyDescent="0.35">
      <c r="A1620" s="16" t="s">
        <v>35</v>
      </c>
      <c r="B1620" s="16" t="s">
        <v>35</v>
      </c>
      <c r="C1620" s="17" t="s">
        <v>1984</v>
      </c>
      <c r="D1620" s="18">
        <v>3200</v>
      </c>
      <c r="E1620" s="11" t="e">
        <f>[3]!Table3235[[#This Row],[Mức giá theo Quyết định 46/2019/ QĐ-UBND]]*1.1</f>
        <v>#REF!</v>
      </c>
      <c r="F1620" s="11" t="e">
        <f>[3]!Table3235[[#This Row],[Mức giá theo Quyết định 46/2019/ QĐ-UBND]]*1.3</f>
        <v>#REF!</v>
      </c>
      <c r="G1620" s="19">
        <v>12800</v>
      </c>
      <c r="H1620" s="20" t="e">
        <f>ROUND([3]!Table3235[[#This Row],[Mức giá theo Quyết định 46/2019/ QĐ-UBND]]*1.3,-2)</f>
        <v>#REF!</v>
      </c>
      <c r="I1620" s="20" t="e">
        <f>ROUND([3]!Table3235[[#This Row],[Giá đất ở điều chỉnh, bổ sung]]*0.7,0)</f>
        <v>#REF!</v>
      </c>
      <c r="J1620" s="12" t="e">
        <f>[3]!Table3235[[#This Row],[Giá đất ở điều chỉnh, bổ sung]]/[3]!Table3235[[#This Row],[Mức giá theo Quyết định 46/2019/ QĐ-UBND]]</f>
        <v>#REF!</v>
      </c>
      <c r="K1620" s="21"/>
      <c r="L1620" s="23" t="e">
        <f>[3]!Table3235[[#This Row],[Giá đất ở điều chỉnh, bổ sung]]/[3]!Table3235[[#This Row],[Mức giá theo Quyết định 46/2019/ QĐ-UBND]]</f>
        <v>#REF!</v>
      </c>
      <c r="M1620" s="24"/>
      <c r="N1620" s="314"/>
    </row>
    <row r="1621" spans="1:14" s="251" customFormat="1" ht="31" x14ac:dyDescent="0.35">
      <c r="A1621" s="16" t="s">
        <v>619</v>
      </c>
      <c r="B1621" s="16" t="s">
        <v>619</v>
      </c>
      <c r="C1621" s="17" t="s">
        <v>1985</v>
      </c>
      <c r="D1621" s="18">
        <v>2600</v>
      </c>
      <c r="E1621" s="11" t="e">
        <f>[3]!Table3235[[#This Row],[Mức giá theo Quyết định 46/2019/ QĐ-UBND]]*1.1</f>
        <v>#REF!</v>
      </c>
      <c r="F1621" s="11" t="e">
        <f>[3]!Table3235[[#This Row],[Mức giá theo Quyết định 46/2019/ QĐ-UBND]]*1.3</f>
        <v>#REF!</v>
      </c>
      <c r="G1621" s="19">
        <v>10400</v>
      </c>
      <c r="H1621" s="20" t="e">
        <f>ROUND([3]!Table3235[[#This Row],[Mức giá theo Quyết định 46/2019/ QĐ-UBND]]*1.3,-2)</f>
        <v>#REF!</v>
      </c>
      <c r="I1621" s="20" t="e">
        <f>ROUND([3]!Table3235[[#This Row],[Giá đất ở điều chỉnh, bổ sung]]*0.7,0)</f>
        <v>#REF!</v>
      </c>
      <c r="J1621" s="12" t="e">
        <f>[3]!Table3235[[#This Row],[Giá đất ở điều chỉnh, bổ sung]]/[3]!Table3235[[#This Row],[Mức giá theo Quyết định 46/2019/ QĐ-UBND]]</f>
        <v>#REF!</v>
      </c>
      <c r="K1621" s="21"/>
      <c r="L1621" s="23" t="e">
        <f>[3]!Table3235[[#This Row],[Giá đất ở điều chỉnh, bổ sung]]/[3]!Table3235[[#This Row],[Mức giá theo Quyết định 46/2019/ QĐ-UBND]]</f>
        <v>#REF!</v>
      </c>
      <c r="M1621" s="24"/>
      <c r="N1621" s="314"/>
    </row>
    <row r="1622" spans="1:14" s="251" customFormat="1" x14ac:dyDescent="0.35">
      <c r="A1622" s="16" t="s">
        <v>621</v>
      </c>
      <c r="B1622" s="16" t="s">
        <v>621</v>
      </c>
      <c r="C1622" s="17" t="s">
        <v>1986</v>
      </c>
      <c r="D1622" s="18">
        <v>1999.9999999999998</v>
      </c>
      <c r="E1622" s="11" t="e">
        <f>[3]!Table3235[[#This Row],[Mức giá theo Quyết định 46/2019/ QĐ-UBND]]*1.1</f>
        <v>#REF!</v>
      </c>
      <c r="F1622" s="11" t="e">
        <f>[3]!Table3235[[#This Row],[Mức giá theo Quyết định 46/2019/ QĐ-UBND]]*1.3</f>
        <v>#REF!</v>
      </c>
      <c r="G1622" s="19">
        <v>8000</v>
      </c>
      <c r="H1622" s="20" t="e">
        <f>ROUND([3]!Table3235[[#This Row],[Mức giá theo Quyết định 46/2019/ QĐ-UBND]]*1.3,-2)</f>
        <v>#REF!</v>
      </c>
      <c r="I1622" s="20" t="e">
        <f>ROUND([3]!Table3235[[#This Row],[Giá đất ở điều chỉnh, bổ sung]]*0.7,0)</f>
        <v>#REF!</v>
      </c>
      <c r="J1622" s="12" t="e">
        <f>[3]!Table3235[[#This Row],[Giá đất ở điều chỉnh, bổ sung]]/[3]!Table3235[[#This Row],[Mức giá theo Quyết định 46/2019/ QĐ-UBND]]</f>
        <v>#REF!</v>
      </c>
      <c r="K1622" s="21"/>
      <c r="L1622" s="23" t="e">
        <f>[3]!Table3235[[#This Row],[Giá đất ở điều chỉnh, bổ sung]]/[3]!Table3235[[#This Row],[Mức giá theo Quyết định 46/2019/ QĐ-UBND]]</f>
        <v>#REF!</v>
      </c>
      <c r="M1622" s="24"/>
      <c r="N1622" s="314"/>
    </row>
    <row r="1623" spans="1:14" s="251" customFormat="1" ht="31" x14ac:dyDescent="0.35">
      <c r="A1623" s="16" t="s">
        <v>1987</v>
      </c>
      <c r="B1623" s="16" t="s">
        <v>1987</v>
      </c>
      <c r="C1623" s="17" t="s">
        <v>1988</v>
      </c>
      <c r="D1623" s="18">
        <v>1300</v>
      </c>
      <c r="E1623" s="11" t="e">
        <f>[3]!Table3235[[#This Row],[Mức giá theo Quyết định 46/2019/ QĐ-UBND]]*1.1</f>
        <v>#REF!</v>
      </c>
      <c r="F1623" s="11" t="e">
        <f>[3]!Table3235[[#This Row],[Mức giá theo Quyết định 46/2019/ QĐ-UBND]]*1.3</f>
        <v>#REF!</v>
      </c>
      <c r="G1623" s="19">
        <v>5200</v>
      </c>
      <c r="H1623" s="20" t="e">
        <f>ROUND([3]!Table3235[[#This Row],[Mức giá theo Quyết định 46/2019/ QĐ-UBND]]*1.3,-2)</f>
        <v>#REF!</v>
      </c>
      <c r="I1623" s="20" t="e">
        <f>ROUND([3]!Table3235[[#This Row],[Giá đất ở điều chỉnh, bổ sung]]*0.7,0)</f>
        <v>#REF!</v>
      </c>
      <c r="J1623" s="12" t="e">
        <f>[3]!Table3235[[#This Row],[Giá đất ở điều chỉnh, bổ sung]]/[3]!Table3235[[#This Row],[Mức giá theo Quyết định 46/2019/ QĐ-UBND]]</f>
        <v>#REF!</v>
      </c>
      <c r="K1623" s="21"/>
      <c r="L1623" s="23" t="e">
        <f>[3]!Table3235[[#This Row],[Giá đất ở điều chỉnh, bổ sung]]/[3]!Table3235[[#This Row],[Mức giá theo Quyết định 46/2019/ QĐ-UBND]]</f>
        <v>#REF!</v>
      </c>
      <c r="M1623" s="24"/>
      <c r="N1623" s="314"/>
    </row>
    <row r="1624" spans="1:14" s="251" customFormat="1" ht="31" x14ac:dyDescent="0.35">
      <c r="A1624" s="16" t="s">
        <v>1989</v>
      </c>
      <c r="B1624" s="16" t="s">
        <v>1989</v>
      </c>
      <c r="C1624" s="17" t="s">
        <v>1990</v>
      </c>
      <c r="D1624" s="18">
        <v>1300</v>
      </c>
      <c r="E1624" s="11" t="e">
        <f>[3]!Table3235[[#This Row],[Mức giá theo Quyết định 46/2019/ QĐ-UBND]]*1.1</f>
        <v>#REF!</v>
      </c>
      <c r="F1624" s="11" t="e">
        <f>[3]!Table3235[[#This Row],[Mức giá theo Quyết định 46/2019/ QĐ-UBND]]*1.3</f>
        <v>#REF!</v>
      </c>
      <c r="G1624" s="19">
        <v>5200</v>
      </c>
      <c r="H1624" s="20" t="e">
        <f>ROUND([3]!Table3235[[#This Row],[Mức giá theo Quyết định 46/2019/ QĐ-UBND]]*1.3,-2)</f>
        <v>#REF!</v>
      </c>
      <c r="I1624" s="20" t="e">
        <f>ROUND([3]!Table3235[[#This Row],[Giá đất ở điều chỉnh, bổ sung]]*0.7,0)</f>
        <v>#REF!</v>
      </c>
      <c r="J1624" s="12" t="e">
        <f>[3]!Table3235[[#This Row],[Giá đất ở điều chỉnh, bổ sung]]/[3]!Table3235[[#This Row],[Mức giá theo Quyết định 46/2019/ QĐ-UBND]]</f>
        <v>#REF!</v>
      </c>
      <c r="K1624" s="21"/>
      <c r="L1624" s="23" t="e">
        <f>[3]!Table3235[[#This Row],[Giá đất ở điều chỉnh, bổ sung]]/[3]!Table3235[[#This Row],[Mức giá theo Quyết định 46/2019/ QĐ-UBND]]</f>
        <v>#REF!</v>
      </c>
      <c r="M1624" s="24"/>
      <c r="N1624" s="314"/>
    </row>
    <row r="1625" spans="1:14" ht="31" x14ac:dyDescent="0.35">
      <c r="A1625" s="78" t="s">
        <v>1991</v>
      </c>
      <c r="B1625" s="16" t="s">
        <v>1991</v>
      </c>
      <c r="C1625" s="17" t="s">
        <v>1992</v>
      </c>
      <c r="D1625" s="18">
        <v>1300</v>
      </c>
      <c r="E1625" s="11" t="e">
        <f>[3]!Table3235[[#This Row],[Mức giá theo Quyết định 46/2019/ QĐ-UBND]]*1.1</f>
        <v>#REF!</v>
      </c>
      <c r="F1625" s="11" t="e">
        <f>[3]!Table3235[[#This Row],[Mức giá theo Quyết định 46/2019/ QĐ-UBND]]*1.3</f>
        <v>#REF!</v>
      </c>
      <c r="G1625" s="19">
        <v>5200</v>
      </c>
      <c r="H1625" s="20" t="e">
        <f>H1620</f>
        <v>#REF!</v>
      </c>
      <c r="I1625" s="20" t="e">
        <f>Table3235[[#This Row],[Giá đất ở điều chỉnh, bổ sung]]*0.7</f>
        <v>#REF!</v>
      </c>
      <c r="J1625" s="12" t="e">
        <f>[3]!Table3235[[#This Row],[Giá đất ở điều chỉnh, bổ sung]]/[3]!Table3235[[#This Row],[Mức giá theo Quyết định 46/2019/ QĐ-UBND]]</f>
        <v>#REF!</v>
      </c>
      <c r="K1625" s="21"/>
      <c r="L1625" s="21" t="e">
        <f>[3]!Table3235[[#This Row],[Giá đất ở điều chỉnh, bổ sung]]/[3]!Table3235[[#This Row],[Mức giá theo Quyết định 46/2019/ QĐ-UBND]]</f>
        <v>#REF!</v>
      </c>
      <c r="M1625" s="22"/>
      <c r="N1625" s="329"/>
    </row>
    <row r="1626" spans="1:14" x14ac:dyDescent="0.35">
      <c r="A1626" s="33"/>
      <c r="C1626" s="330"/>
    </row>
    <row r="1627" spans="1:14" x14ac:dyDescent="0.35">
      <c r="A1627" s="33"/>
    </row>
  </sheetData>
  <pageMargins left="0.78740157480314965" right="0.70866141732283472" top="0.70866141732283472" bottom="0.6692913385826772" header="0.31496062992125984" footer="0.31496062992125984"/>
  <pageSetup paperSize="9" orientation="landscape" r:id="rId1"/>
  <headerFooter>
    <oddFooter>&amp;C&amp;P</oddFooter>
  </headerFooter>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DB85C-79A5-46C7-B579-CB39F7E4B365}">
  <dimension ref="A1:N13"/>
  <sheetViews>
    <sheetView workbookViewId="0">
      <selection activeCell="P6" sqref="P6"/>
    </sheetView>
  </sheetViews>
  <sheetFormatPr defaultColWidth="8.7265625" defaultRowHeight="15.5" x14ac:dyDescent="0.35"/>
  <cols>
    <col min="1" max="1" width="6.453125" style="218" customWidth="1"/>
    <col min="2" max="2" width="41.453125" style="218" customWidth="1"/>
    <col min="3" max="10" width="6.6328125" style="218" customWidth="1"/>
    <col min="11" max="14" width="7.26953125" style="218" customWidth="1"/>
    <col min="15" max="16384" width="8.7265625" style="218"/>
  </cols>
  <sheetData>
    <row r="1" spans="1:14" ht="32.5" customHeight="1" x14ac:dyDescent="0.35">
      <c r="A1" s="630" t="s">
        <v>5564</v>
      </c>
      <c r="B1" s="630"/>
      <c r="C1" s="630"/>
      <c r="D1" s="630"/>
      <c r="E1" s="630"/>
      <c r="F1" s="630"/>
      <c r="G1" s="630"/>
      <c r="H1" s="630"/>
      <c r="I1" s="630"/>
      <c r="J1" s="630"/>
      <c r="K1" s="630"/>
      <c r="L1" s="630"/>
      <c r="M1" s="630"/>
      <c r="N1" s="630"/>
    </row>
    <row r="2" spans="1:14" ht="18" customHeight="1" x14ac:dyDescent="0.35">
      <c r="I2" s="635" t="s">
        <v>1995</v>
      </c>
      <c r="J2" s="635"/>
      <c r="K2" s="635"/>
      <c r="L2" s="635"/>
      <c r="M2" s="635"/>
      <c r="N2" s="635"/>
    </row>
    <row r="3" spans="1:14" ht="60" customHeight="1" x14ac:dyDescent="0.35">
      <c r="A3" s="636" t="s">
        <v>1996</v>
      </c>
      <c r="B3" s="636"/>
      <c r="C3" s="637" t="s">
        <v>3451</v>
      </c>
      <c r="D3" s="638"/>
      <c r="E3" s="638"/>
      <c r="F3" s="639"/>
      <c r="G3" s="640" t="s">
        <v>5127</v>
      </c>
      <c r="H3" s="640"/>
      <c r="I3" s="640"/>
      <c r="J3" s="640"/>
      <c r="K3" s="641" t="s">
        <v>7</v>
      </c>
      <c r="L3" s="641"/>
      <c r="M3" s="641"/>
      <c r="N3" s="641"/>
    </row>
    <row r="4" spans="1:14" ht="25" customHeight="1" x14ac:dyDescent="0.35">
      <c r="A4" s="636"/>
      <c r="B4" s="636"/>
      <c r="C4" s="335" t="s">
        <v>1997</v>
      </c>
      <c r="D4" s="335" t="s">
        <v>1998</v>
      </c>
      <c r="E4" s="335" t="s">
        <v>1999</v>
      </c>
      <c r="F4" s="335" t="s">
        <v>2000</v>
      </c>
      <c r="G4" s="335" t="s">
        <v>1997</v>
      </c>
      <c r="H4" s="335" t="s">
        <v>1998</v>
      </c>
      <c r="I4" s="335" t="s">
        <v>1999</v>
      </c>
      <c r="J4" s="335" t="s">
        <v>2000</v>
      </c>
      <c r="K4" s="335" t="s">
        <v>1997</v>
      </c>
      <c r="L4" s="335" t="s">
        <v>1998</v>
      </c>
      <c r="M4" s="335" t="s">
        <v>1999</v>
      </c>
      <c r="N4" s="335" t="s">
        <v>2000</v>
      </c>
    </row>
    <row r="5" spans="1:14" ht="37" customHeight="1" x14ac:dyDescent="0.35">
      <c r="A5" s="634" t="s">
        <v>2001</v>
      </c>
      <c r="B5" s="634"/>
      <c r="C5" s="250">
        <v>1700</v>
      </c>
      <c r="D5" s="250">
        <v>1600</v>
      </c>
      <c r="E5" s="250">
        <v>1500</v>
      </c>
      <c r="F5" s="250">
        <v>1300</v>
      </c>
      <c r="G5" s="250">
        <f>C5+500</f>
        <v>2200</v>
      </c>
      <c r="H5" s="250">
        <f t="shared" ref="H5:J7" si="0">D5+500</f>
        <v>2100</v>
      </c>
      <c r="I5" s="250">
        <f t="shared" si="0"/>
        <v>2000</v>
      </c>
      <c r="J5" s="250">
        <f t="shared" si="0"/>
        <v>1800</v>
      </c>
      <c r="K5" s="250">
        <f>ROUND(G5*0.7,0)</f>
        <v>1540</v>
      </c>
      <c r="L5" s="250">
        <f t="shared" ref="L5:N5" si="1">ROUND(H5*0.7,0)</f>
        <v>1470</v>
      </c>
      <c r="M5" s="250">
        <f t="shared" si="1"/>
        <v>1400</v>
      </c>
      <c r="N5" s="250">
        <f t="shared" si="1"/>
        <v>1260</v>
      </c>
    </row>
    <row r="6" spans="1:14" ht="37" customHeight="1" x14ac:dyDescent="0.35">
      <c r="A6" s="634" t="s">
        <v>2002</v>
      </c>
      <c r="B6" s="634"/>
      <c r="C6" s="250">
        <v>1400</v>
      </c>
      <c r="D6" s="250">
        <v>1300</v>
      </c>
      <c r="E6" s="250">
        <v>1200</v>
      </c>
      <c r="F6" s="250">
        <v>1000</v>
      </c>
      <c r="G6" s="250">
        <f>C6+500</f>
        <v>1900</v>
      </c>
      <c r="H6" s="250">
        <f t="shared" si="0"/>
        <v>1800</v>
      </c>
      <c r="I6" s="250">
        <f t="shared" si="0"/>
        <v>1700</v>
      </c>
      <c r="J6" s="250">
        <f t="shared" si="0"/>
        <v>1500</v>
      </c>
      <c r="K6" s="250">
        <f t="shared" ref="K6:K7" si="2">ROUND(G6*0.7,0)</f>
        <v>1330</v>
      </c>
      <c r="L6" s="250">
        <f t="shared" ref="L6:L7" si="3">ROUND(H6*0.7,0)</f>
        <v>1260</v>
      </c>
      <c r="M6" s="250">
        <f t="shared" ref="M6:M7" si="4">ROUND(I6*0.7,0)</f>
        <v>1190</v>
      </c>
      <c r="N6" s="250">
        <f t="shared" ref="N6:N7" si="5">ROUND(J6*0.7,0)</f>
        <v>1050</v>
      </c>
    </row>
    <row r="7" spans="1:14" ht="52" customHeight="1" x14ac:dyDescent="0.35">
      <c r="A7" s="634" t="s">
        <v>2003</v>
      </c>
      <c r="B7" s="634"/>
      <c r="C7" s="250">
        <v>1000</v>
      </c>
      <c r="D7" s="250">
        <v>900</v>
      </c>
      <c r="E7" s="250">
        <v>800</v>
      </c>
      <c r="F7" s="250">
        <v>700</v>
      </c>
      <c r="G7" s="250">
        <f>C7+500</f>
        <v>1500</v>
      </c>
      <c r="H7" s="250">
        <f t="shared" si="0"/>
        <v>1400</v>
      </c>
      <c r="I7" s="250">
        <f t="shared" si="0"/>
        <v>1300</v>
      </c>
      <c r="J7" s="250">
        <f t="shared" si="0"/>
        <v>1200</v>
      </c>
      <c r="K7" s="250">
        <f t="shared" si="2"/>
        <v>1050</v>
      </c>
      <c r="L7" s="250">
        <f t="shared" si="3"/>
        <v>980</v>
      </c>
      <c r="M7" s="250">
        <f t="shared" si="4"/>
        <v>910</v>
      </c>
      <c r="N7" s="250">
        <f t="shared" si="5"/>
        <v>840</v>
      </c>
    </row>
    <row r="8" spans="1:14" ht="34.5" customHeight="1" x14ac:dyDescent="0.35">
      <c r="A8" s="630" t="s">
        <v>5563</v>
      </c>
      <c r="B8" s="630"/>
      <c r="C8" s="630"/>
      <c r="D8" s="630"/>
      <c r="E8" s="630"/>
      <c r="F8" s="630"/>
      <c r="G8" s="630"/>
      <c r="H8" s="630"/>
      <c r="I8" s="630"/>
      <c r="J8" s="630"/>
      <c r="K8" s="630"/>
      <c r="L8" s="630"/>
      <c r="M8" s="630"/>
      <c r="N8" s="630"/>
    </row>
    <row r="9" spans="1:14" x14ac:dyDescent="0.35">
      <c r="I9" s="635" t="s">
        <v>1995</v>
      </c>
      <c r="J9" s="635"/>
      <c r="K9" s="635"/>
      <c r="L9" s="635"/>
      <c r="M9" s="635"/>
      <c r="N9" s="635"/>
    </row>
    <row r="10" spans="1:14" ht="60" customHeight="1" x14ac:dyDescent="0.35">
      <c r="A10" s="636" t="s">
        <v>1996</v>
      </c>
      <c r="B10" s="636"/>
      <c r="C10" s="637" t="s">
        <v>3451</v>
      </c>
      <c r="D10" s="638"/>
      <c r="E10" s="638"/>
      <c r="F10" s="639"/>
      <c r="G10" s="640" t="s">
        <v>5127</v>
      </c>
      <c r="H10" s="640"/>
      <c r="I10" s="640"/>
      <c r="J10" s="640"/>
      <c r="K10" s="641" t="s">
        <v>2004</v>
      </c>
      <c r="L10" s="641"/>
      <c r="M10" s="641"/>
      <c r="N10" s="641"/>
    </row>
    <row r="11" spans="1:14" ht="22" customHeight="1" x14ac:dyDescent="0.35">
      <c r="A11" s="636"/>
      <c r="B11" s="636"/>
      <c r="C11" s="252" t="s">
        <v>1997</v>
      </c>
      <c r="D11" s="252" t="s">
        <v>1998</v>
      </c>
      <c r="E11" s="252" t="s">
        <v>1999</v>
      </c>
      <c r="F11" s="336" t="s">
        <v>2000</v>
      </c>
      <c r="G11" s="336" t="s">
        <v>1997</v>
      </c>
      <c r="H11" s="252" t="s">
        <v>1998</v>
      </c>
      <c r="I11" s="252" t="s">
        <v>1999</v>
      </c>
      <c r="J11" s="252" t="s">
        <v>2000</v>
      </c>
      <c r="K11" s="252" t="s">
        <v>1997</v>
      </c>
      <c r="L11" s="252" t="s">
        <v>1998</v>
      </c>
      <c r="M11" s="252" t="s">
        <v>1999</v>
      </c>
      <c r="N11" s="252" t="s">
        <v>2000</v>
      </c>
    </row>
    <row r="12" spans="1:14" ht="22" customHeight="1" x14ac:dyDescent="0.35">
      <c r="A12" s="632" t="s">
        <v>2005</v>
      </c>
      <c r="B12" s="632"/>
      <c r="C12" s="250">
        <v>1000</v>
      </c>
      <c r="D12" s="250">
        <v>900</v>
      </c>
      <c r="E12" s="250">
        <v>800</v>
      </c>
      <c r="F12" s="250">
        <v>700</v>
      </c>
      <c r="G12" s="250">
        <f>C12+300</f>
        <v>1300</v>
      </c>
      <c r="H12" s="250">
        <f t="shared" ref="H12:J13" si="6">D12+300</f>
        <v>1200</v>
      </c>
      <c r="I12" s="250">
        <f t="shared" si="6"/>
        <v>1100</v>
      </c>
      <c r="J12" s="250">
        <f t="shared" si="6"/>
        <v>1000</v>
      </c>
      <c r="K12" s="250">
        <f t="shared" ref="K12:N13" si="7">ROUND(G12*0.7,0)</f>
        <v>910</v>
      </c>
      <c r="L12" s="250">
        <f t="shared" si="7"/>
        <v>840</v>
      </c>
      <c r="M12" s="250">
        <f t="shared" si="7"/>
        <v>770</v>
      </c>
      <c r="N12" s="250">
        <f t="shared" si="7"/>
        <v>700</v>
      </c>
    </row>
    <row r="13" spans="1:14" ht="51" customHeight="1" x14ac:dyDescent="0.35">
      <c r="A13" s="633" t="s">
        <v>2006</v>
      </c>
      <c r="B13" s="633"/>
      <c r="C13" s="250">
        <v>800</v>
      </c>
      <c r="D13" s="250">
        <v>700</v>
      </c>
      <c r="E13" s="250">
        <v>600</v>
      </c>
      <c r="F13" s="250">
        <v>500</v>
      </c>
      <c r="G13" s="250">
        <f>C13+300</f>
        <v>1100</v>
      </c>
      <c r="H13" s="250">
        <f t="shared" si="6"/>
        <v>1000</v>
      </c>
      <c r="I13" s="250">
        <f t="shared" si="6"/>
        <v>900</v>
      </c>
      <c r="J13" s="250">
        <f t="shared" si="6"/>
        <v>800</v>
      </c>
      <c r="K13" s="250">
        <f t="shared" si="7"/>
        <v>770</v>
      </c>
      <c r="L13" s="250">
        <f t="shared" si="7"/>
        <v>700</v>
      </c>
      <c r="M13" s="250">
        <f t="shared" si="7"/>
        <v>630</v>
      </c>
      <c r="N13" s="250">
        <f t="shared" si="7"/>
        <v>560</v>
      </c>
    </row>
  </sheetData>
  <mergeCells count="17">
    <mergeCell ref="A1:N1"/>
    <mergeCell ref="I2:N2"/>
    <mergeCell ref="A3:B4"/>
    <mergeCell ref="C3:F3"/>
    <mergeCell ref="G3:J3"/>
    <mergeCell ref="K3:N3"/>
    <mergeCell ref="A12:B12"/>
    <mergeCell ref="A13:B13"/>
    <mergeCell ref="A5:B5"/>
    <mergeCell ref="A6:B6"/>
    <mergeCell ref="A7:B7"/>
    <mergeCell ref="A8:N8"/>
    <mergeCell ref="I9:N9"/>
    <mergeCell ref="A10:B11"/>
    <mergeCell ref="C10:F10"/>
    <mergeCell ref="G10:J10"/>
    <mergeCell ref="K10:N10"/>
  </mergeCells>
  <pageMargins left="0.70866141732283472" right="0.70866141732283472" top="0.70866141732283472" bottom="0.6692913385826772"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D2212-C8FB-435F-8086-B044B6F7B902}">
  <dimension ref="A1:AF589"/>
  <sheetViews>
    <sheetView topLeftCell="A7" workbookViewId="0">
      <selection activeCell="L10" sqref="L10"/>
    </sheetView>
  </sheetViews>
  <sheetFormatPr defaultColWidth="8.90625" defaultRowHeight="15.5" x14ac:dyDescent="0.35"/>
  <cols>
    <col min="1" max="1" width="6.26953125" style="2" customWidth="1"/>
    <col min="2" max="2" width="34.08984375" style="2" hidden="1" customWidth="1"/>
    <col min="3" max="3" width="43.1796875" style="506" customWidth="1"/>
    <col min="4" max="4" width="11" style="2" customWidth="1"/>
    <col min="5" max="5" width="14.1796875" style="140" customWidth="1"/>
    <col min="6" max="6" width="12.54296875" style="140" hidden="1" customWidth="1"/>
    <col min="7" max="7" width="12.453125" style="140" hidden="1" customWidth="1"/>
    <col min="8" max="8" width="17.1796875" style="507" hidden="1" customWidth="1"/>
    <col min="9" max="9" width="10.1796875" style="140" hidden="1" customWidth="1"/>
    <col min="10" max="10" width="12" style="140" hidden="1" customWidth="1"/>
    <col min="11" max="11" width="12" style="507" hidden="1" customWidth="1"/>
    <col min="12" max="12" width="18" style="140" customWidth="1"/>
    <col min="13" max="13" width="38.1796875" style="508" customWidth="1"/>
    <col min="14" max="14" width="0" style="2" hidden="1" customWidth="1"/>
    <col min="15" max="15" width="21.26953125" style="2" hidden="1" customWidth="1"/>
    <col min="16" max="16" width="10" style="177" hidden="1" customWidth="1"/>
    <col min="17" max="20" width="0" style="2" hidden="1" customWidth="1"/>
    <col min="21" max="21" width="0" style="487" hidden="1" customWidth="1"/>
    <col min="22" max="22" width="9" style="488" hidden="1" customWidth="1"/>
    <col min="23" max="23" width="9.08984375" style="488" hidden="1" customWidth="1"/>
    <col min="24" max="24" width="9" style="488" hidden="1" customWidth="1"/>
    <col min="25" max="25" width="4" style="2" hidden="1" customWidth="1"/>
    <col min="26" max="26" width="19.08984375" style="2" hidden="1" customWidth="1"/>
    <col min="27" max="27" width="16.90625" style="2" hidden="1" customWidth="1"/>
    <col min="28" max="16384" width="8.90625" style="2"/>
  </cols>
  <sheetData>
    <row r="1" spans="1:32" x14ac:dyDescent="0.35">
      <c r="A1" s="502"/>
      <c r="B1" s="627" t="s">
        <v>5128</v>
      </c>
      <c r="C1" s="627"/>
      <c r="D1" s="627"/>
      <c r="E1" s="627"/>
      <c r="F1" s="627"/>
      <c r="G1" s="627"/>
      <c r="H1" s="627"/>
      <c r="I1" s="627"/>
      <c r="J1" s="627"/>
      <c r="K1" s="627"/>
      <c r="L1" s="627"/>
      <c r="M1" s="627"/>
      <c r="N1" s="627"/>
      <c r="O1" s="627"/>
      <c r="P1" s="627"/>
      <c r="U1" s="2"/>
      <c r="V1" s="2"/>
      <c r="W1" s="2"/>
      <c r="X1" s="2"/>
    </row>
    <row r="2" spans="1:32" ht="32.5" customHeight="1" x14ac:dyDescent="0.35">
      <c r="A2" s="502"/>
      <c r="B2" s="628" t="s">
        <v>5350</v>
      </c>
      <c r="C2" s="628"/>
      <c r="D2" s="628"/>
      <c r="E2" s="628"/>
      <c r="F2" s="628"/>
      <c r="G2" s="628"/>
      <c r="H2" s="628"/>
      <c r="I2" s="628"/>
      <c r="J2" s="628"/>
      <c r="K2" s="628"/>
      <c r="L2" s="628"/>
      <c r="M2" s="628"/>
      <c r="N2" s="628"/>
      <c r="O2" s="628"/>
      <c r="P2" s="628"/>
      <c r="U2" s="2"/>
      <c r="V2" s="2"/>
      <c r="W2" s="2"/>
      <c r="X2" s="2"/>
    </row>
    <row r="3" spans="1:32" ht="22.5" customHeight="1" x14ac:dyDescent="0.35">
      <c r="A3" s="518"/>
      <c r="B3" s="629" t="s">
        <v>6518</v>
      </c>
      <c r="C3" s="629"/>
      <c r="D3" s="629"/>
      <c r="E3" s="629"/>
      <c r="F3" s="629"/>
      <c r="G3" s="629"/>
      <c r="H3" s="629"/>
      <c r="I3" s="629"/>
      <c r="J3" s="629"/>
      <c r="K3" s="629"/>
      <c r="L3" s="629"/>
      <c r="M3" s="629"/>
      <c r="N3" s="629"/>
      <c r="O3" s="629"/>
      <c r="P3" s="629"/>
      <c r="U3" s="2"/>
      <c r="V3" s="2"/>
      <c r="W3" s="2"/>
      <c r="X3" s="2"/>
    </row>
    <row r="4" spans="1:32" ht="36.5" customHeight="1" x14ac:dyDescent="0.35">
      <c r="A4" s="518"/>
      <c r="B4" s="630" t="s">
        <v>1993</v>
      </c>
      <c r="C4" s="630"/>
      <c r="D4" s="630"/>
      <c r="E4" s="630"/>
      <c r="F4" s="630"/>
      <c r="G4" s="630"/>
      <c r="H4" s="630"/>
      <c r="I4" s="630"/>
      <c r="J4" s="630"/>
      <c r="K4" s="630"/>
      <c r="L4" s="630"/>
      <c r="M4" s="630"/>
      <c r="N4" s="630"/>
      <c r="O4" s="630"/>
      <c r="P4" s="630"/>
      <c r="U4" s="2"/>
      <c r="V4" s="2"/>
      <c r="W4" s="2"/>
      <c r="X4" s="2"/>
    </row>
    <row r="5" spans="1:32" ht="15.65" customHeight="1" x14ac:dyDescent="0.35">
      <c r="A5" s="631" t="s">
        <v>0</v>
      </c>
      <c r="B5" s="631"/>
      <c r="C5" s="631"/>
      <c r="D5" s="631"/>
      <c r="E5" s="631"/>
      <c r="F5" s="631"/>
      <c r="G5" s="631"/>
      <c r="H5" s="631"/>
      <c r="I5" s="631"/>
      <c r="J5" s="631"/>
      <c r="K5" s="631"/>
      <c r="L5" s="631"/>
      <c r="M5" s="631"/>
      <c r="N5" s="631"/>
      <c r="O5" s="631"/>
      <c r="P5" s="631"/>
      <c r="U5" s="2"/>
      <c r="V5" s="2"/>
      <c r="W5" s="2"/>
      <c r="X5" s="2"/>
    </row>
    <row r="6" spans="1:32" s="502" customFormat="1" ht="93.5" customHeight="1" x14ac:dyDescent="0.35">
      <c r="A6" s="168" t="s">
        <v>2010</v>
      </c>
      <c r="B6" s="110" t="s">
        <v>4561</v>
      </c>
      <c r="C6" s="110" t="s">
        <v>2011</v>
      </c>
      <c r="D6" s="110" t="s">
        <v>6193</v>
      </c>
      <c r="E6" s="155" t="s">
        <v>6</v>
      </c>
      <c r="F6" s="155" t="s">
        <v>2967</v>
      </c>
      <c r="G6" s="155" t="s">
        <v>2981</v>
      </c>
      <c r="H6" s="577" t="s">
        <v>2981</v>
      </c>
      <c r="I6" s="155" t="s">
        <v>4562</v>
      </c>
      <c r="J6" s="155" t="s">
        <v>2981</v>
      </c>
      <c r="K6" s="577" t="s">
        <v>4563</v>
      </c>
      <c r="L6" s="155" t="s">
        <v>7</v>
      </c>
      <c r="M6" s="182" t="s">
        <v>11</v>
      </c>
      <c r="P6" s="501"/>
      <c r="Q6" s="501"/>
      <c r="R6" s="503"/>
      <c r="S6" s="504"/>
      <c r="T6" s="504"/>
      <c r="U6" s="487" t="s">
        <v>4564</v>
      </c>
      <c r="V6" s="505"/>
      <c r="W6" s="505"/>
      <c r="X6" s="505"/>
      <c r="Y6" s="504"/>
      <c r="Z6" s="2"/>
      <c r="AA6" s="2"/>
      <c r="AB6" s="2"/>
      <c r="AC6" s="2"/>
      <c r="AD6" s="2"/>
      <c r="AE6" s="2"/>
      <c r="AF6" s="2"/>
    </row>
    <row r="7" spans="1:32" ht="62" x14ac:dyDescent="0.35">
      <c r="A7" s="337" t="s">
        <v>12</v>
      </c>
      <c r="B7" s="433" t="s">
        <v>5969</v>
      </c>
      <c r="C7" s="433" t="s">
        <v>5970</v>
      </c>
      <c r="D7" s="434"/>
      <c r="E7" s="148"/>
      <c r="F7" s="148"/>
      <c r="G7" s="148"/>
      <c r="H7" s="435"/>
      <c r="I7" s="148"/>
      <c r="J7" s="148"/>
      <c r="K7" s="435"/>
      <c r="L7" s="148"/>
      <c r="M7" s="436" t="s">
        <v>6566</v>
      </c>
      <c r="V7" s="488" t="e">
        <f>AVERAGE(U8:U532)</f>
        <v>#REF!</v>
      </c>
      <c r="W7" s="488" t="e">
        <f>MIN(U8:U532)</f>
        <v>#REF!</v>
      </c>
      <c r="X7" s="488" t="e">
        <f>MAX(U8:U532)</f>
        <v>#REF!</v>
      </c>
      <c r="Z7" s="103" t="s">
        <v>4565</v>
      </c>
      <c r="AA7" s="488" t="e">
        <f>AVERAGE(H8:H532)</f>
        <v>#DIV/0!</v>
      </c>
    </row>
    <row r="8" spans="1:32" ht="46.5" x14ac:dyDescent="0.35">
      <c r="A8" s="242">
        <v>1</v>
      </c>
      <c r="B8" s="439" t="s">
        <v>4566</v>
      </c>
      <c r="C8" s="439" t="s">
        <v>4567</v>
      </c>
      <c r="D8" s="437">
        <v>6000</v>
      </c>
      <c r="E8" s="147">
        <v>7500</v>
      </c>
      <c r="F8" s="148" t="e">
        <f>#REF!</f>
        <v>#REF!</v>
      </c>
      <c r="G8" s="148" t="e">
        <f>#REF!-#REF!</f>
        <v>#REF!</v>
      </c>
      <c r="H8" s="440">
        <f>E8/D8</f>
        <v>1.25</v>
      </c>
      <c r="I8" s="441">
        <f>D8*1.1</f>
        <v>6600.0000000000009</v>
      </c>
      <c r="J8" s="441">
        <f>E8-I8</f>
        <v>899.99999999999909</v>
      </c>
      <c r="K8" s="440">
        <f>E8/D8</f>
        <v>1.25</v>
      </c>
      <c r="L8" s="441">
        <f>ROUND(E8*0.7,-1)</f>
        <v>5250</v>
      </c>
      <c r="M8" s="436" t="s">
        <v>6566</v>
      </c>
      <c r="N8" s="489" t="s">
        <v>4568</v>
      </c>
      <c r="P8" s="177" t="e">
        <f>#REF!*1.1</f>
        <v>#REF!</v>
      </c>
      <c r="U8" s="487" t="e">
        <f>#REF!/D8</f>
        <v>#REF!</v>
      </c>
      <c r="Y8" s="177" t="e">
        <f>F8-#REF!</f>
        <v>#REF!</v>
      </c>
      <c r="AA8" s="177">
        <f>MAX(D8:D587)</f>
        <v>20000</v>
      </c>
    </row>
    <row r="9" spans="1:32" ht="46.5" x14ac:dyDescent="0.35">
      <c r="A9" s="242">
        <v>2</v>
      </c>
      <c r="B9" s="439" t="s">
        <v>4569</v>
      </c>
      <c r="C9" s="439" t="s">
        <v>4569</v>
      </c>
      <c r="D9" s="437">
        <v>6500</v>
      </c>
      <c r="E9" s="147">
        <v>7700</v>
      </c>
      <c r="F9" s="148">
        <v>8500</v>
      </c>
      <c r="G9" s="148" t="e">
        <f>#REF!-#REF!</f>
        <v>#REF!</v>
      </c>
      <c r="H9" s="440">
        <f>E9/D9</f>
        <v>1.1846153846153846</v>
      </c>
      <c r="I9" s="441">
        <f>D9*1.1</f>
        <v>7150.0000000000009</v>
      </c>
      <c r="J9" s="441">
        <f t="shared" ref="J9:J71" si="0">E9-I9</f>
        <v>549.99999999999909</v>
      </c>
      <c r="K9" s="440">
        <f>E9/D9</f>
        <v>1.1846153846153846</v>
      </c>
      <c r="L9" s="441">
        <f>ROUND(E9*0.7,-1)</f>
        <v>5390</v>
      </c>
      <c r="M9" s="438"/>
      <c r="N9" s="489" t="s">
        <v>4570</v>
      </c>
      <c r="P9" s="177" t="e">
        <f>#REF!*1.1</f>
        <v>#REF!</v>
      </c>
      <c r="U9" s="487" t="e">
        <f>#REF!/D9</f>
        <v>#REF!</v>
      </c>
      <c r="Y9" s="177" t="e">
        <f>F9-#REF!</f>
        <v>#REF!</v>
      </c>
      <c r="AA9" s="177">
        <f>MIN(D9:D588)</f>
        <v>0</v>
      </c>
    </row>
    <row r="10" spans="1:32" ht="46.5" x14ac:dyDescent="0.35">
      <c r="A10" s="242">
        <v>3</v>
      </c>
      <c r="B10" s="439" t="s">
        <v>4571</v>
      </c>
      <c r="C10" s="439" t="s">
        <v>4571</v>
      </c>
      <c r="D10" s="437">
        <v>6000</v>
      </c>
      <c r="E10" s="147">
        <v>7000</v>
      </c>
      <c r="F10" s="148" t="e">
        <f>#REF!</f>
        <v>#REF!</v>
      </c>
      <c r="G10" s="148" t="e">
        <f>#REF!-#REF!</f>
        <v>#REF!</v>
      </c>
      <c r="H10" s="440">
        <f>E10/D10</f>
        <v>1.1666666666666667</v>
      </c>
      <c r="I10" s="441">
        <f>D10*1.1</f>
        <v>6600.0000000000009</v>
      </c>
      <c r="J10" s="441">
        <f t="shared" si="0"/>
        <v>399.99999999999909</v>
      </c>
      <c r="K10" s="440">
        <f>E10/D10</f>
        <v>1.1666666666666667</v>
      </c>
      <c r="L10" s="441">
        <f>ROUND(E10*0.7,-1)</f>
        <v>4900</v>
      </c>
      <c r="M10" s="438"/>
      <c r="N10" s="489" t="s">
        <v>4570</v>
      </c>
      <c r="P10" s="177" t="e">
        <f>#REF!*1.1</f>
        <v>#REF!</v>
      </c>
      <c r="U10" s="487" t="e">
        <f>#REF!/D10</f>
        <v>#REF!</v>
      </c>
      <c r="Y10" s="177" t="e">
        <f>F10-#REF!</f>
        <v>#REF!</v>
      </c>
    </row>
    <row r="11" spans="1:32" ht="46.5" x14ac:dyDescent="0.35">
      <c r="A11" s="242">
        <v>4</v>
      </c>
      <c r="B11" s="439" t="s">
        <v>5971</v>
      </c>
      <c r="C11" s="439" t="s">
        <v>5971</v>
      </c>
      <c r="D11" s="116">
        <v>5500</v>
      </c>
      <c r="E11" s="147">
        <v>6500</v>
      </c>
      <c r="F11" s="148">
        <v>7200</v>
      </c>
      <c r="G11" s="148" t="e">
        <f>#REF!-#REF!</f>
        <v>#REF!</v>
      </c>
      <c r="H11" s="440">
        <f>E11/D11</f>
        <v>1.1818181818181819</v>
      </c>
      <c r="I11" s="441">
        <f>D11*1.1</f>
        <v>6050.0000000000009</v>
      </c>
      <c r="J11" s="441">
        <f t="shared" si="0"/>
        <v>449.99999999999909</v>
      </c>
      <c r="K11" s="440">
        <f>E11/D11</f>
        <v>1.1818181818181819</v>
      </c>
      <c r="L11" s="441">
        <f>ROUND(E11*0.7,-1)</f>
        <v>4550</v>
      </c>
      <c r="M11" s="438"/>
      <c r="N11" s="339" t="s">
        <v>4568</v>
      </c>
      <c r="P11" s="177" t="e">
        <f>#REF!*1.1</f>
        <v>#REF!</v>
      </c>
      <c r="U11" s="487" t="e">
        <f>#REF!/D11</f>
        <v>#REF!</v>
      </c>
      <c r="Y11" s="177" t="e">
        <f>F11-#REF!</f>
        <v>#REF!</v>
      </c>
    </row>
    <row r="12" spans="1:32" x14ac:dyDescent="0.35">
      <c r="A12" s="337"/>
      <c r="B12" s="433" t="s">
        <v>16</v>
      </c>
      <c r="C12" s="433" t="s">
        <v>16</v>
      </c>
      <c r="D12" s="442"/>
      <c r="E12" s="148"/>
      <c r="F12" s="148"/>
      <c r="G12" s="148"/>
      <c r="H12" s="440"/>
      <c r="I12" s="441"/>
      <c r="J12" s="441"/>
      <c r="K12" s="440"/>
      <c r="L12" s="441"/>
      <c r="M12" s="438"/>
      <c r="P12" s="177" t="e">
        <f>#REF!*1.1</f>
        <v>#REF!</v>
      </c>
      <c r="Y12" s="177" t="e">
        <f>F12-#REF!</f>
        <v>#REF!</v>
      </c>
    </row>
    <row r="13" spans="1:32" x14ac:dyDescent="0.35">
      <c r="A13" s="337" t="s">
        <v>3479</v>
      </c>
      <c r="B13" s="433" t="s">
        <v>4572</v>
      </c>
      <c r="C13" s="433" t="s">
        <v>4572</v>
      </c>
      <c r="D13" s="442"/>
      <c r="E13" s="148"/>
      <c r="F13" s="148"/>
      <c r="G13" s="148"/>
      <c r="H13" s="440"/>
      <c r="I13" s="441"/>
      <c r="J13" s="441"/>
      <c r="K13" s="440"/>
      <c r="L13" s="441"/>
      <c r="M13" s="438"/>
      <c r="P13" s="177" t="e">
        <f>#REF!*1.1</f>
        <v>#REF!</v>
      </c>
      <c r="Y13" s="177" t="e">
        <f>F13-#REF!</f>
        <v>#REF!</v>
      </c>
    </row>
    <row r="14" spans="1:32" ht="46.5" x14ac:dyDescent="0.35">
      <c r="A14" s="242">
        <v>1</v>
      </c>
      <c r="B14" s="439" t="s">
        <v>4573</v>
      </c>
      <c r="C14" s="439" t="s">
        <v>5972</v>
      </c>
      <c r="D14" s="437">
        <v>1500</v>
      </c>
      <c r="E14" s="148">
        <f>F14</f>
        <v>2300</v>
      </c>
      <c r="F14" s="148">
        <v>2300</v>
      </c>
      <c r="G14" s="148" t="e">
        <f>#REF!-#REF!</f>
        <v>#REF!</v>
      </c>
      <c r="H14" s="440">
        <f>E14/D14</f>
        <v>1.5333333333333334</v>
      </c>
      <c r="I14" s="441">
        <f>D14*1.1</f>
        <v>1650.0000000000002</v>
      </c>
      <c r="J14" s="441">
        <f t="shared" si="0"/>
        <v>649.99999999999977</v>
      </c>
      <c r="K14" s="440">
        <f>E14/D14</f>
        <v>1.5333333333333334</v>
      </c>
      <c r="L14" s="441">
        <f>ROUND(E14*0.7,-1)</f>
        <v>1610</v>
      </c>
      <c r="M14" s="438" t="s">
        <v>6567</v>
      </c>
      <c r="P14" s="177" t="e">
        <f>#REF!*1.1</f>
        <v>#REF!</v>
      </c>
      <c r="U14" s="487" t="e">
        <f>#REF!/D14</f>
        <v>#REF!</v>
      </c>
      <c r="Y14" s="177" t="e">
        <f>F14-#REF!</f>
        <v>#REF!</v>
      </c>
    </row>
    <row r="15" spans="1:32" ht="31" x14ac:dyDescent="0.35">
      <c r="A15" s="242">
        <v>2</v>
      </c>
      <c r="B15" s="439" t="s">
        <v>5973</v>
      </c>
      <c r="C15" s="439" t="s">
        <v>5974</v>
      </c>
      <c r="D15" s="442"/>
      <c r="E15" s="148"/>
      <c r="F15" s="148"/>
      <c r="G15" s="148"/>
      <c r="H15" s="440"/>
      <c r="I15" s="441"/>
      <c r="J15" s="441"/>
      <c r="K15" s="440"/>
      <c r="L15" s="441"/>
      <c r="M15" s="438"/>
      <c r="P15" s="177" t="e">
        <f>#REF!*1.1</f>
        <v>#REF!</v>
      </c>
      <c r="Y15" s="177" t="e">
        <f>F15-#REF!</f>
        <v>#REF!</v>
      </c>
    </row>
    <row r="16" spans="1:32" x14ac:dyDescent="0.35">
      <c r="A16" s="242" t="s">
        <v>74</v>
      </c>
      <c r="B16" s="439" t="s">
        <v>725</v>
      </c>
      <c r="C16" s="439" t="s">
        <v>725</v>
      </c>
      <c r="D16" s="437">
        <v>1800</v>
      </c>
      <c r="E16" s="148">
        <f>F16</f>
        <v>2700</v>
      </c>
      <c r="F16" s="148">
        <v>2700</v>
      </c>
      <c r="G16" s="148" t="e">
        <f>#REF!-#REF!</f>
        <v>#REF!</v>
      </c>
      <c r="H16" s="440">
        <f>E16/D16</f>
        <v>1.5</v>
      </c>
      <c r="I16" s="441">
        <f>D16*1.1</f>
        <v>1980.0000000000002</v>
      </c>
      <c r="J16" s="441">
        <f t="shared" si="0"/>
        <v>719.99999999999977</v>
      </c>
      <c r="K16" s="440">
        <f>E16/D16</f>
        <v>1.5</v>
      </c>
      <c r="L16" s="441">
        <f>ROUND(E16*0.7,-1)</f>
        <v>1890</v>
      </c>
      <c r="M16" s="438"/>
      <c r="P16" s="177" t="e">
        <f>#REF!*1.1</f>
        <v>#REF!</v>
      </c>
      <c r="U16" s="487" t="e">
        <f>#REF!/D16</f>
        <v>#REF!</v>
      </c>
      <c r="Y16" s="177" t="e">
        <f>F16-#REF!</f>
        <v>#REF!</v>
      </c>
    </row>
    <row r="17" spans="1:25" x14ac:dyDescent="0.35">
      <c r="A17" s="242" t="s">
        <v>76</v>
      </c>
      <c r="B17" s="439" t="s">
        <v>4574</v>
      </c>
      <c r="C17" s="439" t="s">
        <v>4574</v>
      </c>
      <c r="D17" s="437">
        <v>1550</v>
      </c>
      <c r="E17" s="148">
        <f>F17</f>
        <v>2300</v>
      </c>
      <c r="F17" s="148">
        <v>2300</v>
      </c>
      <c r="G17" s="148" t="e">
        <f>#REF!-#REF!</f>
        <v>#REF!</v>
      </c>
      <c r="H17" s="440">
        <f>E17/D17</f>
        <v>1.4838709677419355</v>
      </c>
      <c r="I17" s="441">
        <f>D17*1.1</f>
        <v>1705.0000000000002</v>
      </c>
      <c r="J17" s="441">
        <f t="shared" si="0"/>
        <v>594.99999999999977</v>
      </c>
      <c r="K17" s="440">
        <f>E17/D17</f>
        <v>1.4838709677419355</v>
      </c>
      <c r="L17" s="441">
        <f>ROUND(E17*0.7,-1)</f>
        <v>1610</v>
      </c>
      <c r="M17" s="438"/>
      <c r="P17" s="177" t="e">
        <f>#REF!*1.1</f>
        <v>#REF!</v>
      </c>
      <c r="U17" s="487" t="e">
        <f>#REF!/D17</f>
        <v>#REF!</v>
      </c>
      <c r="Y17" s="177" t="e">
        <f>F17-#REF!</f>
        <v>#REF!</v>
      </c>
    </row>
    <row r="18" spans="1:25" x14ac:dyDescent="0.35">
      <c r="A18" s="242">
        <v>3</v>
      </c>
      <c r="B18" s="439" t="s">
        <v>4575</v>
      </c>
      <c r="C18" s="439" t="s">
        <v>4575</v>
      </c>
      <c r="D18" s="442"/>
      <c r="E18" s="148"/>
      <c r="F18" s="148"/>
      <c r="G18" s="148"/>
      <c r="H18" s="440"/>
      <c r="I18" s="441"/>
      <c r="J18" s="441"/>
      <c r="K18" s="440"/>
      <c r="L18" s="441"/>
      <c r="M18" s="438"/>
      <c r="P18" s="177" t="e">
        <f>#REF!*1.1</f>
        <v>#REF!</v>
      </c>
      <c r="Y18" s="177" t="e">
        <f>F18-#REF!</f>
        <v>#REF!</v>
      </c>
    </row>
    <row r="19" spans="1:25" x14ac:dyDescent="0.35">
      <c r="A19" s="242" t="s">
        <v>83</v>
      </c>
      <c r="B19" s="439" t="s">
        <v>204</v>
      </c>
      <c r="C19" s="439" t="s">
        <v>204</v>
      </c>
      <c r="D19" s="437">
        <v>2100</v>
      </c>
      <c r="E19" s="148">
        <f>F19</f>
        <v>3200</v>
      </c>
      <c r="F19" s="148">
        <v>3200</v>
      </c>
      <c r="G19" s="148" t="e">
        <f>#REF!-#REF!</f>
        <v>#REF!</v>
      </c>
      <c r="H19" s="440">
        <f>E19/D19</f>
        <v>1.5238095238095237</v>
      </c>
      <c r="I19" s="441">
        <f>D19*1.1</f>
        <v>2310</v>
      </c>
      <c r="J19" s="441">
        <f t="shared" si="0"/>
        <v>890</v>
      </c>
      <c r="K19" s="440">
        <f>E19/D19</f>
        <v>1.5238095238095237</v>
      </c>
      <c r="L19" s="441">
        <f>ROUND(E19*0.7,-1)</f>
        <v>2240</v>
      </c>
      <c r="M19" s="438"/>
      <c r="P19" s="177" t="e">
        <f>#REF!*1.1</f>
        <v>#REF!</v>
      </c>
      <c r="U19" s="487" t="e">
        <f>#REF!/D19</f>
        <v>#REF!</v>
      </c>
      <c r="Y19" s="177" t="e">
        <f>F19-#REF!</f>
        <v>#REF!</v>
      </c>
    </row>
    <row r="20" spans="1:25" x14ac:dyDescent="0.35">
      <c r="A20" s="242" t="s">
        <v>84</v>
      </c>
      <c r="B20" s="439" t="s">
        <v>4576</v>
      </c>
      <c r="C20" s="439" t="s">
        <v>4576</v>
      </c>
      <c r="D20" s="437">
        <v>1850</v>
      </c>
      <c r="E20" s="148">
        <f>F20</f>
        <v>2700</v>
      </c>
      <c r="F20" s="148">
        <v>2700</v>
      </c>
      <c r="G20" s="148" t="e">
        <f>#REF!-#REF!</f>
        <v>#REF!</v>
      </c>
      <c r="H20" s="440">
        <f>E20/D20</f>
        <v>1.4594594594594594</v>
      </c>
      <c r="I20" s="441">
        <f>D20*1.1</f>
        <v>2035.0000000000002</v>
      </c>
      <c r="J20" s="441">
        <f t="shared" si="0"/>
        <v>664.99999999999977</v>
      </c>
      <c r="K20" s="440">
        <f>E20/D20</f>
        <v>1.4594594594594594</v>
      </c>
      <c r="L20" s="441">
        <f>ROUND(E20*0.7,-1)</f>
        <v>1890</v>
      </c>
      <c r="M20" s="438"/>
      <c r="P20" s="177" t="e">
        <f>#REF!*1.1</f>
        <v>#REF!</v>
      </c>
      <c r="U20" s="487" t="e">
        <f>#REF!/D20</f>
        <v>#REF!</v>
      </c>
      <c r="Y20" s="177" t="e">
        <f>F20-#REF!</f>
        <v>#REF!</v>
      </c>
    </row>
    <row r="21" spans="1:25" ht="46.5" x14ac:dyDescent="0.35">
      <c r="A21" s="242" t="s">
        <v>1426</v>
      </c>
      <c r="B21" s="439" t="s">
        <v>4577</v>
      </c>
      <c r="C21" s="439" t="s">
        <v>4577</v>
      </c>
      <c r="D21" s="437">
        <v>1600</v>
      </c>
      <c r="E21" s="148">
        <f>F21</f>
        <v>2300</v>
      </c>
      <c r="F21" s="148">
        <v>2300</v>
      </c>
      <c r="G21" s="148" t="e">
        <f>#REF!-#REF!</f>
        <v>#REF!</v>
      </c>
      <c r="H21" s="440">
        <f>E21/D21</f>
        <v>1.4375</v>
      </c>
      <c r="I21" s="441">
        <f>D21*1.1</f>
        <v>1760.0000000000002</v>
      </c>
      <c r="J21" s="441">
        <f t="shared" si="0"/>
        <v>539.99999999999977</v>
      </c>
      <c r="K21" s="440">
        <f>E21/D21</f>
        <v>1.4375</v>
      </c>
      <c r="L21" s="441">
        <f>ROUND(E21*0.7,-1)</f>
        <v>1610</v>
      </c>
      <c r="M21" s="443"/>
      <c r="P21" s="177" t="e">
        <f>#REF!*1.1</f>
        <v>#REF!</v>
      </c>
      <c r="U21" s="487" t="e">
        <f>#REF!/D21</f>
        <v>#REF!</v>
      </c>
      <c r="Y21" s="177" t="e">
        <f>F21-#REF!</f>
        <v>#REF!</v>
      </c>
    </row>
    <row r="22" spans="1:25" ht="31" x14ac:dyDescent="0.35">
      <c r="A22" s="242">
        <v>4</v>
      </c>
      <c r="B22" s="439" t="s">
        <v>5975</v>
      </c>
      <c r="C22" s="439" t="s">
        <v>5976</v>
      </c>
      <c r="D22" s="442"/>
      <c r="E22" s="148"/>
      <c r="F22" s="148"/>
      <c r="G22" s="148"/>
      <c r="H22" s="440"/>
      <c r="I22" s="441"/>
      <c r="J22" s="441"/>
      <c r="K22" s="440"/>
      <c r="L22" s="441"/>
      <c r="M22" s="438"/>
      <c r="P22" s="177" t="e">
        <f>#REF!*1.1</f>
        <v>#REF!</v>
      </c>
      <c r="Y22" s="177" t="e">
        <f>F22-#REF!</f>
        <v>#REF!</v>
      </c>
    </row>
    <row r="23" spans="1:25" x14ac:dyDescent="0.35">
      <c r="A23" s="242" t="s">
        <v>31</v>
      </c>
      <c r="B23" s="439" t="s">
        <v>204</v>
      </c>
      <c r="C23" s="439" t="s">
        <v>204</v>
      </c>
      <c r="D23" s="437">
        <v>1850</v>
      </c>
      <c r="E23" s="148">
        <f>F23</f>
        <v>2700</v>
      </c>
      <c r="F23" s="148">
        <v>2700</v>
      </c>
      <c r="G23" s="148" t="e">
        <f>#REF!-#REF!</f>
        <v>#REF!</v>
      </c>
      <c r="H23" s="440">
        <f>E23/D23</f>
        <v>1.4594594594594594</v>
      </c>
      <c r="I23" s="441">
        <f>D23*1.1</f>
        <v>2035.0000000000002</v>
      </c>
      <c r="J23" s="441">
        <f t="shared" si="0"/>
        <v>664.99999999999977</v>
      </c>
      <c r="K23" s="440">
        <f>E23/D23</f>
        <v>1.4594594594594594</v>
      </c>
      <c r="L23" s="441">
        <f>ROUND(E23*0.7,-1)</f>
        <v>1890</v>
      </c>
      <c r="M23" s="438"/>
      <c r="P23" s="177" t="e">
        <f>#REF!*1.1</f>
        <v>#REF!</v>
      </c>
      <c r="U23" s="487" t="e">
        <f>#REF!/D23</f>
        <v>#REF!</v>
      </c>
      <c r="Y23" s="177" t="e">
        <f>F23-#REF!</f>
        <v>#REF!</v>
      </c>
    </row>
    <row r="24" spans="1:25" ht="31" x14ac:dyDescent="0.35">
      <c r="A24" s="242" t="s">
        <v>34</v>
      </c>
      <c r="B24" s="439" t="s">
        <v>5977</v>
      </c>
      <c r="C24" s="439" t="s">
        <v>5977</v>
      </c>
      <c r="D24" s="437">
        <v>1550</v>
      </c>
      <c r="E24" s="148">
        <f>F24</f>
        <v>2300</v>
      </c>
      <c r="F24" s="148">
        <v>2300</v>
      </c>
      <c r="G24" s="148" t="e">
        <f>#REF!-#REF!</f>
        <v>#REF!</v>
      </c>
      <c r="H24" s="440">
        <f>E24/D24</f>
        <v>1.4838709677419355</v>
      </c>
      <c r="I24" s="441">
        <f>D24*1.1</f>
        <v>1705.0000000000002</v>
      </c>
      <c r="J24" s="441">
        <f t="shared" si="0"/>
        <v>594.99999999999977</v>
      </c>
      <c r="K24" s="440">
        <f>E24/D24</f>
        <v>1.4838709677419355</v>
      </c>
      <c r="L24" s="441">
        <f>ROUND(E24*0.7,-1)</f>
        <v>1610</v>
      </c>
      <c r="M24" s="438"/>
      <c r="P24" s="177" t="e">
        <f>#REF!*1.1</f>
        <v>#REF!</v>
      </c>
      <c r="Q24" s="2">
        <f>1900/0.45</f>
        <v>4222.2222222222217</v>
      </c>
      <c r="U24" s="487" t="e">
        <f>#REF!/D24</f>
        <v>#REF!</v>
      </c>
      <c r="Y24" s="177" t="e">
        <f>F24-#REF!</f>
        <v>#REF!</v>
      </c>
    </row>
    <row r="25" spans="1:25" ht="31" x14ac:dyDescent="0.35">
      <c r="A25" s="242" t="s">
        <v>578</v>
      </c>
      <c r="B25" s="439" t="s">
        <v>5978</v>
      </c>
      <c r="C25" s="439" t="s">
        <v>5978</v>
      </c>
      <c r="D25" s="437">
        <v>1450</v>
      </c>
      <c r="E25" s="148">
        <f>F25</f>
        <v>2300</v>
      </c>
      <c r="F25" s="148">
        <v>2300</v>
      </c>
      <c r="G25" s="148" t="e">
        <f>#REF!-#REF!</f>
        <v>#REF!</v>
      </c>
      <c r="H25" s="440">
        <f>E25/D25</f>
        <v>1.5862068965517242</v>
      </c>
      <c r="I25" s="441">
        <f>D25*1.1</f>
        <v>1595.0000000000002</v>
      </c>
      <c r="J25" s="441">
        <f t="shared" si="0"/>
        <v>704.99999999999977</v>
      </c>
      <c r="K25" s="440">
        <f>E25/D25</f>
        <v>1.5862068965517242</v>
      </c>
      <c r="L25" s="441">
        <f>ROUND(E25*0.7,-1)</f>
        <v>1610</v>
      </c>
      <c r="M25" s="438"/>
      <c r="P25" s="177" t="e">
        <f>#REF!*1.1</f>
        <v>#REF!</v>
      </c>
      <c r="U25" s="487" t="e">
        <f>#REF!/D25</f>
        <v>#REF!</v>
      </c>
      <c r="Y25" s="177" t="e">
        <f>F25-#REF!</f>
        <v>#REF!</v>
      </c>
    </row>
    <row r="26" spans="1:25" ht="31" x14ac:dyDescent="0.35">
      <c r="A26" s="242" t="s">
        <v>1691</v>
      </c>
      <c r="B26" s="439" t="s">
        <v>5979</v>
      </c>
      <c r="C26" s="439" t="s">
        <v>5979</v>
      </c>
      <c r="D26" s="437">
        <v>1500</v>
      </c>
      <c r="E26" s="148">
        <f>F26</f>
        <v>2300</v>
      </c>
      <c r="F26" s="148">
        <v>2300</v>
      </c>
      <c r="G26" s="148" t="e">
        <f>#REF!-#REF!</f>
        <v>#REF!</v>
      </c>
      <c r="H26" s="440">
        <f>E26/D26</f>
        <v>1.5333333333333334</v>
      </c>
      <c r="I26" s="441">
        <f>D26*1.1</f>
        <v>1650.0000000000002</v>
      </c>
      <c r="J26" s="441">
        <f t="shared" si="0"/>
        <v>649.99999999999977</v>
      </c>
      <c r="K26" s="440">
        <f>E26/D26</f>
        <v>1.5333333333333334</v>
      </c>
      <c r="L26" s="441">
        <f>ROUND(E26*0.7,-1)</f>
        <v>1610</v>
      </c>
      <c r="M26" s="438"/>
      <c r="P26" s="177" t="e">
        <f>#REF!*1.1</f>
        <v>#REF!</v>
      </c>
      <c r="U26" s="487" t="e">
        <f>#REF!/D26</f>
        <v>#REF!</v>
      </c>
      <c r="Y26" s="177" t="e">
        <f>F26-#REF!</f>
        <v>#REF!</v>
      </c>
    </row>
    <row r="27" spans="1:25" ht="31" x14ac:dyDescent="0.35">
      <c r="A27" s="242">
        <v>5</v>
      </c>
      <c r="B27" s="439" t="s">
        <v>4578</v>
      </c>
      <c r="C27" s="439" t="s">
        <v>4578</v>
      </c>
      <c r="D27" s="442"/>
      <c r="E27" s="148"/>
      <c r="F27" s="148"/>
      <c r="G27" s="148"/>
      <c r="H27" s="440"/>
      <c r="I27" s="441"/>
      <c r="J27" s="441"/>
      <c r="K27" s="440"/>
      <c r="L27" s="441"/>
      <c r="M27" s="438"/>
      <c r="P27" s="177" t="e">
        <f>#REF!*1.1</f>
        <v>#REF!</v>
      </c>
      <c r="Y27" s="177" t="e">
        <f>F27-#REF!</f>
        <v>#REF!</v>
      </c>
    </row>
    <row r="28" spans="1:25" ht="42" x14ac:dyDescent="0.35">
      <c r="A28" s="242" t="s">
        <v>509</v>
      </c>
      <c r="B28" s="439" t="s">
        <v>4579</v>
      </c>
      <c r="C28" s="131" t="s">
        <v>4580</v>
      </c>
      <c r="D28" s="437">
        <v>2100</v>
      </c>
      <c r="E28" s="148">
        <f>F28</f>
        <v>3600</v>
      </c>
      <c r="F28" s="148">
        <v>3600</v>
      </c>
      <c r="G28" s="148" t="e">
        <f>#REF!-#REF!</f>
        <v>#REF!</v>
      </c>
      <c r="H28" s="440">
        <f>E28/D28</f>
        <v>1.7142857142857142</v>
      </c>
      <c r="I28" s="441">
        <f>D28*1.1</f>
        <v>2310</v>
      </c>
      <c r="J28" s="441">
        <f t="shared" si="0"/>
        <v>1290</v>
      </c>
      <c r="K28" s="440">
        <f>E28/D28</f>
        <v>1.7142857142857142</v>
      </c>
      <c r="L28" s="441">
        <f>ROUND(E28*0.7,-1)</f>
        <v>2520</v>
      </c>
      <c r="M28" s="444" t="s">
        <v>5055</v>
      </c>
      <c r="P28" s="177" t="e">
        <f>#REF!*1.1</f>
        <v>#REF!</v>
      </c>
      <c r="U28" s="487" t="e">
        <f>#REF!/D28</f>
        <v>#REF!</v>
      </c>
      <c r="Y28" s="177" t="e">
        <f>F28-#REF!</f>
        <v>#REF!</v>
      </c>
    </row>
    <row r="29" spans="1:25" ht="56" x14ac:dyDescent="0.35">
      <c r="A29" s="242" t="s">
        <v>511</v>
      </c>
      <c r="B29" s="439" t="s">
        <v>4581</v>
      </c>
      <c r="C29" s="131" t="s">
        <v>4582</v>
      </c>
      <c r="D29" s="437">
        <v>1700</v>
      </c>
      <c r="E29" s="148">
        <f>F29</f>
        <v>3200</v>
      </c>
      <c r="F29" s="148">
        <v>3200</v>
      </c>
      <c r="G29" s="148" t="e">
        <f>#REF!-#REF!</f>
        <v>#REF!</v>
      </c>
      <c r="H29" s="440">
        <f>E29/D29</f>
        <v>1.8823529411764706</v>
      </c>
      <c r="I29" s="441">
        <f>D29*1.1</f>
        <v>1870.0000000000002</v>
      </c>
      <c r="J29" s="441">
        <f t="shared" si="0"/>
        <v>1329.9999999999998</v>
      </c>
      <c r="K29" s="440">
        <f>E29/D29</f>
        <v>1.8823529411764706</v>
      </c>
      <c r="L29" s="441">
        <f>ROUND(E29*0.7,-1)</f>
        <v>2240</v>
      </c>
      <c r="M29" s="444" t="s">
        <v>5056</v>
      </c>
      <c r="P29" s="177" t="e">
        <f>#REF!*1.1</f>
        <v>#REF!</v>
      </c>
      <c r="U29" s="487" t="e">
        <f>#REF!/D29</f>
        <v>#REF!</v>
      </c>
      <c r="Y29" s="177" t="e">
        <f>F29-#REF!</f>
        <v>#REF!</v>
      </c>
    </row>
    <row r="30" spans="1:25" ht="46.5" x14ac:dyDescent="0.35">
      <c r="A30" s="242">
        <v>6</v>
      </c>
      <c r="B30" s="439" t="s">
        <v>5980</v>
      </c>
      <c r="C30" s="439" t="s">
        <v>5981</v>
      </c>
      <c r="D30" s="437"/>
      <c r="E30" s="148"/>
      <c r="F30" s="148"/>
      <c r="G30" s="148"/>
      <c r="H30" s="440" t="e">
        <f>E30/D30</f>
        <v>#DIV/0!</v>
      </c>
      <c r="I30" s="441"/>
      <c r="J30" s="441"/>
      <c r="K30" s="440"/>
      <c r="L30" s="441"/>
      <c r="M30" s="444" t="s">
        <v>5982</v>
      </c>
      <c r="P30" s="177" t="e">
        <f>#REF!*1.1</f>
        <v>#REF!</v>
      </c>
      <c r="U30" s="487" t="e">
        <f>#REF!/D30</f>
        <v>#REF!</v>
      </c>
      <c r="Y30" s="177" t="e">
        <f>F30-#REF!</f>
        <v>#REF!</v>
      </c>
    </row>
    <row r="31" spans="1:25" ht="31" x14ac:dyDescent="0.35">
      <c r="A31" s="128" t="s">
        <v>327</v>
      </c>
      <c r="B31" s="131"/>
      <c r="C31" s="131" t="s">
        <v>5983</v>
      </c>
      <c r="D31" s="437">
        <v>2100</v>
      </c>
      <c r="E31" s="148">
        <f>F31</f>
        <v>2800</v>
      </c>
      <c r="F31" s="148">
        <v>2800</v>
      </c>
      <c r="G31" s="148" t="e">
        <f>#REF!-#REF!</f>
        <v>#REF!</v>
      </c>
      <c r="H31" s="440"/>
      <c r="I31" s="441">
        <f>D31*1.1</f>
        <v>2310</v>
      </c>
      <c r="J31" s="441">
        <f t="shared" si="0"/>
        <v>490</v>
      </c>
      <c r="K31" s="440">
        <f>E31/D31</f>
        <v>1.3333333333333333</v>
      </c>
      <c r="L31" s="441">
        <f>ROUND(E31*0.7,-1)</f>
        <v>1960</v>
      </c>
      <c r="M31" s="438"/>
      <c r="P31" s="177" t="e">
        <f>#REF!*1.1</f>
        <v>#REF!</v>
      </c>
      <c r="Y31" s="177" t="e">
        <f>F31-#REF!</f>
        <v>#REF!</v>
      </c>
    </row>
    <row r="32" spans="1:25" ht="31" x14ac:dyDescent="0.35">
      <c r="A32" s="128" t="s">
        <v>329</v>
      </c>
      <c r="B32" s="131"/>
      <c r="C32" s="131" t="s">
        <v>5984</v>
      </c>
      <c r="D32" s="147"/>
      <c r="E32" s="148">
        <v>2500</v>
      </c>
      <c r="F32" s="148">
        <v>2300</v>
      </c>
      <c r="G32" s="148"/>
      <c r="H32" s="440"/>
      <c r="I32" s="441">
        <f>D32*1.1</f>
        <v>0</v>
      </c>
      <c r="J32" s="441">
        <f t="shared" si="0"/>
        <v>2500</v>
      </c>
      <c r="K32" s="440"/>
      <c r="L32" s="441">
        <f>ROUND(E32*0.7,-1)</f>
        <v>1750</v>
      </c>
      <c r="M32" s="444" t="s">
        <v>5057</v>
      </c>
      <c r="P32" s="177" t="e">
        <f>#REF!*1.1</f>
        <v>#REF!</v>
      </c>
      <c r="Y32" s="177" t="e">
        <f>F32-#REF!</f>
        <v>#REF!</v>
      </c>
    </row>
    <row r="33" spans="1:26" ht="46.5" x14ac:dyDescent="0.35">
      <c r="A33" s="242">
        <v>7</v>
      </c>
      <c r="B33" s="439" t="s">
        <v>5985</v>
      </c>
      <c r="C33" s="439" t="s">
        <v>5986</v>
      </c>
      <c r="D33" s="437">
        <v>1900</v>
      </c>
      <c r="E33" s="148">
        <f>F33</f>
        <v>2500</v>
      </c>
      <c r="F33" s="148">
        <v>2500</v>
      </c>
      <c r="G33" s="148" t="e">
        <f>#REF!-#REF!</f>
        <v>#REF!</v>
      </c>
      <c r="H33" s="440">
        <f>E33/D33</f>
        <v>1.3157894736842106</v>
      </c>
      <c r="I33" s="441">
        <f>D33*1.1</f>
        <v>2090</v>
      </c>
      <c r="J33" s="441">
        <f t="shared" si="0"/>
        <v>410</v>
      </c>
      <c r="K33" s="440">
        <f>E33/D33</f>
        <v>1.3157894736842106</v>
      </c>
      <c r="L33" s="441">
        <f>ROUND(E33*0.7,-1)</f>
        <v>1750</v>
      </c>
      <c r="M33" s="438"/>
      <c r="P33" s="177" t="e">
        <f>#REF!*1.1</f>
        <v>#REF!</v>
      </c>
      <c r="U33" s="487" t="e">
        <f>#REF!/D33</f>
        <v>#REF!</v>
      </c>
      <c r="Y33" s="177" t="e">
        <f>F33-#REF!</f>
        <v>#REF!</v>
      </c>
    </row>
    <row r="34" spans="1:26" ht="31" x14ac:dyDescent="0.35">
      <c r="A34" s="242">
        <v>8</v>
      </c>
      <c r="B34" s="439" t="s">
        <v>5987</v>
      </c>
      <c r="C34" s="439" t="s">
        <v>5988</v>
      </c>
      <c r="D34" s="437">
        <v>2100</v>
      </c>
      <c r="E34" s="148">
        <f>F34</f>
        <v>2800</v>
      </c>
      <c r="F34" s="148">
        <v>2800</v>
      </c>
      <c r="G34" s="148" t="e">
        <f>#REF!-#REF!</f>
        <v>#REF!</v>
      </c>
      <c r="H34" s="440">
        <f>E34/D34</f>
        <v>1.3333333333333333</v>
      </c>
      <c r="I34" s="441">
        <f>D34*1.1</f>
        <v>2310</v>
      </c>
      <c r="J34" s="441">
        <f t="shared" si="0"/>
        <v>490</v>
      </c>
      <c r="K34" s="440">
        <f>E34/D34</f>
        <v>1.3333333333333333</v>
      </c>
      <c r="L34" s="441">
        <f>ROUND(E34*0.7,-1)</f>
        <v>1960</v>
      </c>
      <c r="M34" s="438"/>
      <c r="P34" s="177" t="e">
        <f>#REF!*1.1</f>
        <v>#REF!</v>
      </c>
      <c r="U34" s="487" t="e">
        <f>#REF!/D34</f>
        <v>#REF!</v>
      </c>
      <c r="Y34" s="177" t="e">
        <f>F34-#REF!</f>
        <v>#REF!</v>
      </c>
    </row>
    <row r="35" spans="1:26" x14ac:dyDescent="0.35">
      <c r="A35" s="337" t="s">
        <v>3479</v>
      </c>
      <c r="B35" s="433" t="s">
        <v>4583</v>
      </c>
      <c r="C35" s="433" t="s">
        <v>4583</v>
      </c>
      <c r="D35" s="358"/>
      <c r="E35" s="148"/>
      <c r="F35" s="148"/>
      <c r="G35" s="148"/>
      <c r="H35" s="440"/>
      <c r="I35" s="441"/>
      <c r="J35" s="441"/>
      <c r="K35" s="440"/>
      <c r="L35" s="441"/>
      <c r="M35" s="438"/>
      <c r="P35" s="177" t="e">
        <f>#REF!*1.1</f>
        <v>#REF!</v>
      </c>
      <c r="Y35" s="177" t="e">
        <f>F35-#REF!</f>
        <v>#REF!</v>
      </c>
    </row>
    <row r="36" spans="1:26" ht="56" x14ac:dyDescent="0.35">
      <c r="A36" s="242">
        <v>1</v>
      </c>
      <c r="B36" s="439" t="s">
        <v>4584</v>
      </c>
      <c r="C36" s="439" t="s">
        <v>4585</v>
      </c>
      <c r="D36" s="437">
        <v>2000</v>
      </c>
      <c r="E36" s="148">
        <f>F36</f>
        <v>2600</v>
      </c>
      <c r="F36" s="148">
        <v>2600</v>
      </c>
      <c r="G36" s="148" t="e">
        <f>#REF!-#REF!</f>
        <v>#REF!</v>
      </c>
      <c r="H36" s="440">
        <f>E36/D36</f>
        <v>1.3</v>
      </c>
      <c r="I36" s="441">
        <f>D36*1.1</f>
        <v>2200</v>
      </c>
      <c r="J36" s="441">
        <f t="shared" si="0"/>
        <v>400</v>
      </c>
      <c r="K36" s="440">
        <f>E36/D36</f>
        <v>1.3</v>
      </c>
      <c r="L36" s="441">
        <f>ROUND(E36*0.7,-1)</f>
        <v>1820</v>
      </c>
      <c r="M36" s="445" t="s">
        <v>5989</v>
      </c>
      <c r="P36" s="177" t="e">
        <f>#REF!*1.1</f>
        <v>#REF!</v>
      </c>
      <c r="U36" s="487" t="e">
        <f>#REF!/D36</f>
        <v>#REF!</v>
      </c>
      <c r="Y36" s="177" t="e">
        <f>F36-#REF!</f>
        <v>#REF!</v>
      </c>
    </row>
    <row r="37" spans="1:26" ht="31" x14ac:dyDescent="0.35">
      <c r="A37" s="242">
        <v>2</v>
      </c>
      <c r="B37" s="439" t="s">
        <v>4586</v>
      </c>
      <c r="C37" s="439" t="s">
        <v>4587</v>
      </c>
      <c r="D37" s="437">
        <v>2100</v>
      </c>
      <c r="E37" s="148">
        <f>F37</f>
        <v>2800</v>
      </c>
      <c r="F37" s="148">
        <v>2800</v>
      </c>
      <c r="G37" s="148" t="e">
        <f>#REF!-#REF!</f>
        <v>#REF!</v>
      </c>
      <c r="H37" s="440">
        <f>E37/D37</f>
        <v>1.3333333333333333</v>
      </c>
      <c r="I37" s="441">
        <f>D37*1.1</f>
        <v>2310</v>
      </c>
      <c r="J37" s="441">
        <f t="shared" si="0"/>
        <v>490</v>
      </c>
      <c r="K37" s="440">
        <f>E37/D37</f>
        <v>1.3333333333333333</v>
      </c>
      <c r="L37" s="441">
        <f>ROUND(E37*0.7,-1)</f>
        <v>1960</v>
      </c>
      <c r="M37" s="445" t="s">
        <v>5058</v>
      </c>
      <c r="P37" s="177" t="e">
        <f>#REF!*1.1</f>
        <v>#REF!</v>
      </c>
      <c r="U37" s="487" t="e">
        <f>#REF!/D37</f>
        <v>#REF!</v>
      </c>
      <c r="Y37" s="177" t="e">
        <f>F37-#REF!</f>
        <v>#REF!</v>
      </c>
    </row>
    <row r="38" spans="1:26" ht="84" x14ac:dyDescent="0.35">
      <c r="A38" s="242">
        <v>3</v>
      </c>
      <c r="B38" s="439" t="s">
        <v>4588</v>
      </c>
      <c r="C38" s="439" t="s">
        <v>4589</v>
      </c>
      <c r="D38" s="437">
        <v>2000</v>
      </c>
      <c r="E38" s="148">
        <f>F38</f>
        <v>2600</v>
      </c>
      <c r="F38" s="148">
        <v>2600</v>
      </c>
      <c r="G38" s="148" t="e">
        <f>#REF!-#REF!</f>
        <v>#REF!</v>
      </c>
      <c r="H38" s="440">
        <f>E38/D38</f>
        <v>1.3</v>
      </c>
      <c r="I38" s="441">
        <f>D38*1.1</f>
        <v>2200</v>
      </c>
      <c r="J38" s="441">
        <f t="shared" si="0"/>
        <v>400</v>
      </c>
      <c r="K38" s="440">
        <f>E38/D38</f>
        <v>1.3</v>
      </c>
      <c r="L38" s="441">
        <f>ROUND(E38*0.7,-1)</f>
        <v>1820</v>
      </c>
      <c r="M38" s="445" t="s">
        <v>5990</v>
      </c>
      <c r="P38" s="177" t="e">
        <f>#REF!*1.1</f>
        <v>#REF!</v>
      </c>
      <c r="U38" s="487" t="e">
        <f>#REF!/D38</f>
        <v>#REF!</v>
      </c>
      <c r="Y38" s="177" t="e">
        <f>F38-#REF!</f>
        <v>#REF!</v>
      </c>
    </row>
    <row r="39" spans="1:26" ht="84" x14ac:dyDescent="0.35">
      <c r="A39" s="242">
        <v>4</v>
      </c>
      <c r="B39" s="439" t="s">
        <v>4590</v>
      </c>
      <c r="C39" s="439" t="s">
        <v>4591</v>
      </c>
      <c r="D39" s="437">
        <v>1800</v>
      </c>
      <c r="E39" s="148">
        <f>F39</f>
        <v>2400</v>
      </c>
      <c r="F39" s="148">
        <v>2400</v>
      </c>
      <c r="G39" s="148" t="e">
        <f>#REF!-#REF!</f>
        <v>#REF!</v>
      </c>
      <c r="H39" s="440">
        <f>E39/D39</f>
        <v>1.3333333333333333</v>
      </c>
      <c r="I39" s="441">
        <f>D39*1.1</f>
        <v>1980.0000000000002</v>
      </c>
      <c r="J39" s="441">
        <f t="shared" si="0"/>
        <v>419.99999999999977</v>
      </c>
      <c r="K39" s="440">
        <f>E39/D39</f>
        <v>1.3333333333333333</v>
      </c>
      <c r="L39" s="441">
        <f>ROUND(E39*0.7,-1)</f>
        <v>1680</v>
      </c>
      <c r="M39" s="445" t="s">
        <v>5991</v>
      </c>
      <c r="P39" s="177" t="e">
        <f>#REF!*1.1</f>
        <v>#REF!</v>
      </c>
      <c r="U39" s="487" t="e">
        <f>#REF!/D39</f>
        <v>#REF!</v>
      </c>
      <c r="Y39" s="177" t="e">
        <f>F39-#REF!</f>
        <v>#REF!</v>
      </c>
    </row>
    <row r="40" spans="1:26" ht="31" x14ac:dyDescent="0.35">
      <c r="A40" s="242">
        <v>5</v>
      </c>
      <c r="B40" s="439" t="s">
        <v>4592</v>
      </c>
      <c r="C40" s="439" t="s">
        <v>4592</v>
      </c>
      <c r="D40" s="442"/>
      <c r="E40" s="148"/>
      <c r="F40" s="148"/>
      <c r="G40" s="148"/>
      <c r="H40" s="440"/>
      <c r="I40" s="441"/>
      <c r="J40" s="441"/>
      <c r="K40" s="440"/>
      <c r="L40" s="441"/>
      <c r="M40" s="438"/>
      <c r="P40" s="177" t="e">
        <f>#REF!*1.1</f>
        <v>#REF!</v>
      </c>
      <c r="Y40" s="177" t="e">
        <f>F40-#REF!</f>
        <v>#REF!</v>
      </c>
    </row>
    <row r="41" spans="1:26" x14ac:dyDescent="0.35">
      <c r="A41" s="242" t="s">
        <v>509</v>
      </c>
      <c r="B41" s="439" t="s">
        <v>999</v>
      </c>
      <c r="C41" s="439" t="s">
        <v>999</v>
      </c>
      <c r="D41" s="437">
        <v>2700</v>
      </c>
      <c r="E41" s="148">
        <f>F41</f>
        <v>3500</v>
      </c>
      <c r="F41" s="148">
        <v>3500</v>
      </c>
      <c r="G41" s="148" t="e">
        <f>#REF!-#REF!</f>
        <v>#REF!</v>
      </c>
      <c r="H41" s="440">
        <f>E41/D41</f>
        <v>1.2962962962962963</v>
      </c>
      <c r="I41" s="441">
        <f>D41*1.1</f>
        <v>2970.0000000000005</v>
      </c>
      <c r="J41" s="441">
        <f t="shared" si="0"/>
        <v>529.99999999999955</v>
      </c>
      <c r="K41" s="440">
        <f>E41/D41</f>
        <v>1.2962962962962963</v>
      </c>
      <c r="L41" s="441">
        <f>ROUND(E41*0.7,-1)</f>
        <v>2450</v>
      </c>
      <c r="M41" s="438"/>
      <c r="P41" s="177" t="e">
        <f>#REF!*1.1</f>
        <v>#REF!</v>
      </c>
      <c r="U41" s="487" t="e">
        <f>#REF!/D41</f>
        <v>#REF!</v>
      </c>
      <c r="Y41" s="177" t="e">
        <f>F41-#REF!</f>
        <v>#REF!</v>
      </c>
    </row>
    <row r="42" spans="1:26" ht="31" x14ac:dyDescent="0.35">
      <c r="A42" s="242" t="s">
        <v>511</v>
      </c>
      <c r="B42" s="439" t="s">
        <v>5992</v>
      </c>
      <c r="C42" s="439" t="s">
        <v>4593</v>
      </c>
      <c r="D42" s="437">
        <v>2200</v>
      </c>
      <c r="E42" s="148">
        <f>F42</f>
        <v>2900</v>
      </c>
      <c r="F42" s="148">
        <v>2900</v>
      </c>
      <c r="G42" s="148" t="e">
        <f>#REF!-#REF!</f>
        <v>#REF!</v>
      </c>
      <c r="H42" s="440">
        <f>E42/D42</f>
        <v>1.3181818181818181</v>
      </c>
      <c r="I42" s="441">
        <f>D42*1.1</f>
        <v>2420</v>
      </c>
      <c r="J42" s="441">
        <f t="shared" si="0"/>
        <v>480</v>
      </c>
      <c r="K42" s="440">
        <f>E42/D42</f>
        <v>1.3181818181818181</v>
      </c>
      <c r="L42" s="441">
        <f>ROUND(E42*0.7,-1)</f>
        <v>2030</v>
      </c>
      <c r="M42" s="438"/>
      <c r="P42" s="177" t="e">
        <f>#REF!*1.1</f>
        <v>#REF!</v>
      </c>
      <c r="U42" s="487" t="e">
        <f>#REF!/D42</f>
        <v>#REF!</v>
      </c>
      <c r="Y42" s="177" t="e">
        <f>F42-#REF!</f>
        <v>#REF!</v>
      </c>
    </row>
    <row r="43" spans="1:26" ht="31" x14ac:dyDescent="0.35">
      <c r="A43" s="242">
        <v>6</v>
      </c>
      <c r="B43" s="439" t="s">
        <v>5993</v>
      </c>
      <c r="C43" s="439" t="s">
        <v>5994</v>
      </c>
      <c r="D43" s="434"/>
      <c r="E43" s="148"/>
      <c r="F43" s="148"/>
      <c r="G43" s="148"/>
      <c r="H43" s="440"/>
      <c r="I43" s="441"/>
      <c r="J43" s="441"/>
      <c r="K43" s="440"/>
      <c r="L43" s="441"/>
      <c r="M43" s="438"/>
      <c r="N43" s="656"/>
      <c r="P43" s="177" t="e">
        <f>#REF!*1.1</f>
        <v>#REF!</v>
      </c>
      <c r="Y43" s="177" t="e">
        <f>F43-#REF!</f>
        <v>#REF!</v>
      </c>
    </row>
    <row r="44" spans="1:26" ht="98" x14ac:dyDescent="0.35">
      <c r="A44" s="242" t="s">
        <v>327</v>
      </c>
      <c r="B44" s="439" t="s">
        <v>999</v>
      </c>
      <c r="C44" s="131" t="s">
        <v>4594</v>
      </c>
      <c r="D44" s="437">
        <v>3500</v>
      </c>
      <c r="E44" s="149">
        <v>4500</v>
      </c>
      <c r="F44" s="148">
        <v>4600</v>
      </c>
      <c r="G44" s="148" t="e">
        <f>#REF!-#REF!</f>
        <v>#REF!</v>
      </c>
      <c r="H44" s="440">
        <f>E44/D44</f>
        <v>1.2857142857142858</v>
      </c>
      <c r="I44" s="441">
        <f>D44*1.1</f>
        <v>3850.0000000000005</v>
      </c>
      <c r="J44" s="441">
        <f t="shared" si="0"/>
        <v>649.99999999999955</v>
      </c>
      <c r="K44" s="440">
        <f>E44/D44</f>
        <v>1.2857142857142858</v>
      </c>
      <c r="L44" s="441">
        <f>ROUND(E44*0.7,-1)</f>
        <v>3150</v>
      </c>
      <c r="M44" s="444" t="s">
        <v>5059</v>
      </c>
      <c r="N44" s="657"/>
      <c r="P44" s="177" t="e">
        <f>#REF!*1.1</f>
        <v>#REF!</v>
      </c>
      <c r="U44" s="487" t="e">
        <f>#REF!/D44</f>
        <v>#REF!</v>
      </c>
      <c r="Y44" s="177" t="e">
        <f>F44-#REF!</f>
        <v>#REF!</v>
      </c>
      <c r="Z44" s="2" t="s">
        <v>4595</v>
      </c>
    </row>
    <row r="45" spans="1:26" ht="42" x14ac:dyDescent="0.35">
      <c r="A45" s="242" t="s">
        <v>329</v>
      </c>
      <c r="B45" s="439" t="s">
        <v>4596</v>
      </c>
      <c r="C45" s="131" t="s">
        <v>4597</v>
      </c>
      <c r="D45" s="437">
        <v>2500</v>
      </c>
      <c r="E45" s="148">
        <f>F45</f>
        <v>3300</v>
      </c>
      <c r="F45" s="148">
        <v>3300</v>
      </c>
      <c r="G45" s="148" t="e">
        <f>#REF!-#REF!</f>
        <v>#REF!</v>
      </c>
      <c r="H45" s="440">
        <f>E45/D45</f>
        <v>1.32</v>
      </c>
      <c r="I45" s="441">
        <f>D45*1.1</f>
        <v>2750</v>
      </c>
      <c r="J45" s="441">
        <f t="shared" si="0"/>
        <v>550</v>
      </c>
      <c r="K45" s="440">
        <f>E45/D45</f>
        <v>1.32</v>
      </c>
      <c r="L45" s="441">
        <f>ROUND(E45*0.7,-1)</f>
        <v>2310</v>
      </c>
      <c r="M45" s="444" t="s">
        <v>5060</v>
      </c>
      <c r="N45" s="657"/>
      <c r="P45" s="177" t="e">
        <f>#REF!*1.1</f>
        <v>#REF!</v>
      </c>
      <c r="U45" s="487" t="e">
        <f>#REF!/D45</f>
        <v>#REF!</v>
      </c>
      <c r="Y45" s="177" t="e">
        <f>F45-#REF!</f>
        <v>#REF!</v>
      </c>
    </row>
    <row r="46" spans="1:26" ht="31" x14ac:dyDescent="0.35">
      <c r="A46" s="242">
        <v>7</v>
      </c>
      <c r="B46" s="446" t="s">
        <v>4598</v>
      </c>
      <c r="C46" s="439" t="s">
        <v>5995</v>
      </c>
      <c r="D46" s="437">
        <v>2000</v>
      </c>
      <c r="E46" s="148">
        <f>F46</f>
        <v>2600</v>
      </c>
      <c r="F46" s="148">
        <v>2600</v>
      </c>
      <c r="G46" s="148" t="e">
        <f>#REF!-#REF!</f>
        <v>#REF!</v>
      </c>
      <c r="H46" s="440">
        <f>E46/D46</f>
        <v>1.3</v>
      </c>
      <c r="I46" s="441">
        <f>D46*1.1</f>
        <v>2200</v>
      </c>
      <c r="J46" s="441">
        <f t="shared" si="0"/>
        <v>400</v>
      </c>
      <c r="K46" s="440">
        <f>E46/D46</f>
        <v>1.3</v>
      </c>
      <c r="L46" s="441">
        <f>ROUND(E46*0.7,-1)</f>
        <v>1820</v>
      </c>
      <c r="M46" s="438"/>
      <c r="P46" s="177" t="e">
        <f>#REF!*1.1</f>
        <v>#REF!</v>
      </c>
      <c r="U46" s="487" t="e">
        <f>#REF!/D46</f>
        <v>#REF!</v>
      </c>
      <c r="Y46" s="177" t="e">
        <f>F46-#REF!</f>
        <v>#REF!</v>
      </c>
    </row>
    <row r="47" spans="1:26" ht="31" x14ac:dyDescent="0.35">
      <c r="A47" s="242">
        <v>8</v>
      </c>
      <c r="B47" s="446" t="s">
        <v>4599</v>
      </c>
      <c r="C47" s="439" t="s">
        <v>4599</v>
      </c>
      <c r="D47" s="437">
        <v>2400</v>
      </c>
      <c r="E47" s="148">
        <f>F47</f>
        <v>3100</v>
      </c>
      <c r="F47" s="148">
        <v>3100</v>
      </c>
      <c r="G47" s="148" t="e">
        <f>#REF!-#REF!</f>
        <v>#REF!</v>
      </c>
      <c r="H47" s="440">
        <f>E47/D47</f>
        <v>1.2916666666666667</v>
      </c>
      <c r="I47" s="441">
        <f>D47*1.1</f>
        <v>2640</v>
      </c>
      <c r="J47" s="441">
        <f t="shared" si="0"/>
        <v>460</v>
      </c>
      <c r="K47" s="440">
        <f>E47/D47</f>
        <v>1.2916666666666667</v>
      </c>
      <c r="L47" s="441">
        <f>ROUND(E47*0.7,-1)</f>
        <v>2170</v>
      </c>
      <c r="M47" s="438"/>
      <c r="P47" s="177" t="e">
        <f>#REF!*1.1</f>
        <v>#REF!</v>
      </c>
      <c r="U47" s="487" t="e">
        <f>#REF!/D47</f>
        <v>#REF!</v>
      </c>
      <c r="Y47" s="177" t="e">
        <f>F47-#REF!</f>
        <v>#REF!</v>
      </c>
    </row>
    <row r="48" spans="1:26" ht="31" x14ac:dyDescent="0.35">
      <c r="A48" s="242">
        <v>9</v>
      </c>
      <c r="B48" s="446" t="s">
        <v>5996</v>
      </c>
      <c r="C48" s="439" t="s">
        <v>5997</v>
      </c>
      <c r="D48" s="442"/>
      <c r="E48" s="148"/>
      <c r="F48" s="148"/>
      <c r="G48" s="148"/>
      <c r="H48" s="440"/>
      <c r="I48" s="441"/>
      <c r="J48" s="441"/>
      <c r="K48" s="440"/>
      <c r="L48" s="441"/>
      <c r="M48" s="438"/>
      <c r="P48" s="177" t="e">
        <f>#REF!*1.1</f>
        <v>#REF!</v>
      </c>
      <c r="Y48" s="177" t="e">
        <f>F48-#REF!</f>
        <v>#REF!</v>
      </c>
    </row>
    <row r="49" spans="1:25" ht="31" x14ac:dyDescent="0.35">
      <c r="A49" s="242" t="s">
        <v>522</v>
      </c>
      <c r="B49" s="446" t="s">
        <v>5998</v>
      </c>
      <c r="C49" s="439" t="s">
        <v>4600</v>
      </c>
      <c r="D49" s="437">
        <v>2000</v>
      </c>
      <c r="E49" s="148">
        <f>F49</f>
        <v>2700</v>
      </c>
      <c r="F49" s="148">
        <v>2700</v>
      </c>
      <c r="G49" s="148" t="e">
        <f>#REF!-#REF!</f>
        <v>#REF!</v>
      </c>
      <c r="H49" s="440">
        <f t="shared" ref="H49:H56" si="1">E49/D49</f>
        <v>1.35</v>
      </c>
      <c r="I49" s="441">
        <f t="shared" ref="I49:I56" si="2">D49*1.1</f>
        <v>2200</v>
      </c>
      <c r="J49" s="441">
        <f t="shared" si="0"/>
        <v>500</v>
      </c>
      <c r="K49" s="440">
        <f t="shared" ref="K49:K56" si="3">E49/D49</f>
        <v>1.35</v>
      </c>
      <c r="L49" s="441">
        <f t="shared" ref="L49:L56" si="4">ROUND(E49*0.7,-1)</f>
        <v>1890</v>
      </c>
      <c r="M49" s="438"/>
      <c r="P49" s="177" t="e">
        <f>#REF!*1.1</f>
        <v>#REF!</v>
      </c>
      <c r="U49" s="487" t="e">
        <f>#REF!/D49</f>
        <v>#REF!</v>
      </c>
      <c r="Y49" s="177" t="e">
        <f>F49-#REF!</f>
        <v>#REF!</v>
      </c>
    </row>
    <row r="50" spans="1:25" ht="31" x14ac:dyDescent="0.35">
      <c r="A50" s="242" t="s">
        <v>523</v>
      </c>
      <c r="B50" s="446" t="s">
        <v>5999</v>
      </c>
      <c r="C50" s="439" t="s">
        <v>6000</v>
      </c>
      <c r="D50" s="437">
        <v>1800</v>
      </c>
      <c r="E50" s="148">
        <f>F50</f>
        <v>2300</v>
      </c>
      <c r="F50" s="148">
        <v>2300</v>
      </c>
      <c r="G50" s="148" t="e">
        <f>#REF!-#REF!</f>
        <v>#REF!</v>
      </c>
      <c r="H50" s="440">
        <f t="shared" si="1"/>
        <v>1.2777777777777777</v>
      </c>
      <c r="I50" s="441">
        <f t="shared" si="2"/>
        <v>1980.0000000000002</v>
      </c>
      <c r="J50" s="441">
        <f t="shared" si="0"/>
        <v>319.99999999999977</v>
      </c>
      <c r="K50" s="440">
        <f t="shared" si="3"/>
        <v>1.2777777777777777</v>
      </c>
      <c r="L50" s="441">
        <f t="shared" si="4"/>
        <v>1610</v>
      </c>
      <c r="M50" s="438"/>
      <c r="P50" s="177" t="e">
        <f>#REF!*1.1</f>
        <v>#REF!</v>
      </c>
      <c r="Q50" s="2" t="s">
        <v>4601</v>
      </c>
      <c r="U50" s="487" t="e">
        <f>#REF!/D50</f>
        <v>#REF!</v>
      </c>
      <c r="Y50" s="177" t="e">
        <f>F50-#REF!</f>
        <v>#REF!</v>
      </c>
    </row>
    <row r="51" spans="1:25" x14ac:dyDescent="0.35">
      <c r="A51" s="242" t="s">
        <v>665</v>
      </c>
      <c r="B51" s="446" t="s">
        <v>4602</v>
      </c>
      <c r="C51" s="439" t="s">
        <v>4602</v>
      </c>
      <c r="D51" s="437">
        <v>1400</v>
      </c>
      <c r="E51" s="148">
        <f>F51</f>
        <v>1800</v>
      </c>
      <c r="F51" s="148">
        <v>1800</v>
      </c>
      <c r="G51" s="148" t="e">
        <f>#REF!-#REF!</f>
        <v>#REF!</v>
      </c>
      <c r="H51" s="440">
        <f t="shared" si="1"/>
        <v>1.2857142857142858</v>
      </c>
      <c r="I51" s="441">
        <f t="shared" si="2"/>
        <v>1540.0000000000002</v>
      </c>
      <c r="J51" s="441">
        <f t="shared" si="0"/>
        <v>259.99999999999977</v>
      </c>
      <c r="K51" s="440">
        <f t="shared" si="3"/>
        <v>1.2857142857142858</v>
      </c>
      <c r="L51" s="441">
        <f t="shared" si="4"/>
        <v>1260</v>
      </c>
      <c r="M51" s="438"/>
      <c r="P51" s="177" t="e">
        <f>#REF!*1.1</f>
        <v>#REF!</v>
      </c>
      <c r="U51" s="487" t="e">
        <f>#REF!/D51</f>
        <v>#REF!</v>
      </c>
      <c r="Y51" s="177" t="e">
        <f>F51-#REF!</f>
        <v>#REF!</v>
      </c>
    </row>
    <row r="52" spans="1:25" ht="70" x14ac:dyDescent="0.35">
      <c r="A52" s="242">
        <v>10</v>
      </c>
      <c r="B52" s="446" t="s">
        <v>4603</v>
      </c>
      <c r="C52" s="402" t="s">
        <v>4604</v>
      </c>
      <c r="D52" s="437">
        <v>2500</v>
      </c>
      <c r="E52" s="149">
        <v>3200</v>
      </c>
      <c r="F52" s="148">
        <v>3300</v>
      </c>
      <c r="G52" s="148" t="e">
        <f>#REF!-#REF!</f>
        <v>#REF!</v>
      </c>
      <c r="H52" s="440">
        <f t="shared" si="1"/>
        <v>1.28</v>
      </c>
      <c r="I52" s="441">
        <f t="shared" si="2"/>
        <v>2750</v>
      </c>
      <c r="J52" s="441">
        <f t="shared" si="0"/>
        <v>450</v>
      </c>
      <c r="K52" s="440">
        <f t="shared" si="3"/>
        <v>1.28</v>
      </c>
      <c r="L52" s="441">
        <f t="shared" si="4"/>
        <v>2240</v>
      </c>
      <c r="M52" s="445" t="s">
        <v>5061</v>
      </c>
      <c r="P52" s="177" t="e">
        <f>#REF!*1.1</f>
        <v>#REF!</v>
      </c>
      <c r="U52" s="487" t="e">
        <f>#REF!/D52</f>
        <v>#REF!</v>
      </c>
      <c r="Y52" s="177" t="e">
        <f>F52-#REF!</f>
        <v>#REF!</v>
      </c>
    </row>
    <row r="53" spans="1:25" ht="42" x14ac:dyDescent="0.35">
      <c r="A53" s="242">
        <v>11</v>
      </c>
      <c r="B53" s="446" t="s">
        <v>4605</v>
      </c>
      <c r="C53" s="439" t="s">
        <v>4606</v>
      </c>
      <c r="D53" s="437">
        <v>2000</v>
      </c>
      <c r="E53" s="148">
        <f>F53</f>
        <v>2600</v>
      </c>
      <c r="F53" s="148">
        <v>2600</v>
      </c>
      <c r="G53" s="148" t="e">
        <f>#REF!-#REF!</f>
        <v>#REF!</v>
      </c>
      <c r="H53" s="440">
        <f t="shared" si="1"/>
        <v>1.3</v>
      </c>
      <c r="I53" s="441">
        <f t="shared" si="2"/>
        <v>2200</v>
      </c>
      <c r="J53" s="441">
        <f t="shared" si="0"/>
        <v>400</v>
      </c>
      <c r="K53" s="440">
        <f t="shared" si="3"/>
        <v>1.3</v>
      </c>
      <c r="L53" s="441">
        <f t="shared" si="4"/>
        <v>1820</v>
      </c>
      <c r="M53" s="444" t="s">
        <v>5062</v>
      </c>
      <c r="P53" s="177" t="e">
        <f>#REF!*1.1</f>
        <v>#REF!</v>
      </c>
      <c r="U53" s="487" t="e">
        <f>#REF!/D53</f>
        <v>#REF!</v>
      </c>
      <c r="Y53" s="177" t="e">
        <f>F53-#REF!</f>
        <v>#REF!</v>
      </c>
    </row>
    <row r="54" spans="1:25" ht="46.5" x14ac:dyDescent="0.35">
      <c r="A54" s="242">
        <v>12</v>
      </c>
      <c r="B54" s="446" t="s">
        <v>4607</v>
      </c>
      <c r="C54" s="439" t="s">
        <v>4607</v>
      </c>
      <c r="D54" s="437">
        <v>2000</v>
      </c>
      <c r="E54" s="148">
        <f>F54</f>
        <v>2600</v>
      </c>
      <c r="F54" s="148">
        <v>2600</v>
      </c>
      <c r="G54" s="148" t="e">
        <f>#REF!-#REF!</f>
        <v>#REF!</v>
      </c>
      <c r="H54" s="440">
        <f t="shared" si="1"/>
        <v>1.3</v>
      </c>
      <c r="I54" s="441">
        <f t="shared" si="2"/>
        <v>2200</v>
      </c>
      <c r="J54" s="441">
        <f t="shared" si="0"/>
        <v>400</v>
      </c>
      <c r="K54" s="440">
        <f t="shared" si="3"/>
        <v>1.3</v>
      </c>
      <c r="L54" s="441">
        <f t="shared" si="4"/>
        <v>1820</v>
      </c>
      <c r="M54" s="438"/>
      <c r="P54" s="177" t="e">
        <f>#REF!*1.1</f>
        <v>#REF!</v>
      </c>
      <c r="U54" s="487" t="e">
        <f>#REF!/D54</f>
        <v>#REF!</v>
      </c>
      <c r="Y54" s="177" t="e">
        <f>F54-#REF!</f>
        <v>#REF!</v>
      </c>
    </row>
    <row r="55" spans="1:25" ht="46.5" x14ac:dyDescent="0.35">
      <c r="A55" s="242">
        <v>13</v>
      </c>
      <c r="B55" s="446" t="s">
        <v>4608</v>
      </c>
      <c r="C55" s="439" t="s">
        <v>6001</v>
      </c>
      <c r="D55" s="437">
        <v>2000</v>
      </c>
      <c r="E55" s="148">
        <f>F55</f>
        <v>2600</v>
      </c>
      <c r="F55" s="148">
        <v>2600</v>
      </c>
      <c r="G55" s="148" t="e">
        <f>#REF!-#REF!</f>
        <v>#REF!</v>
      </c>
      <c r="H55" s="440">
        <f t="shared" si="1"/>
        <v>1.3</v>
      </c>
      <c r="I55" s="441">
        <f t="shared" si="2"/>
        <v>2200</v>
      </c>
      <c r="J55" s="441">
        <f t="shared" si="0"/>
        <v>400</v>
      </c>
      <c r="K55" s="440">
        <f t="shared" si="3"/>
        <v>1.3</v>
      </c>
      <c r="L55" s="441">
        <f t="shared" si="4"/>
        <v>1820</v>
      </c>
      <c r="M55" s="438"/>
      <c r="P55" s="177" t="e">
        <f>#REF!*1.1</f>
        <v>#REF!</v>
      </c>
      <c r="U55" s="487" t="e">
        <f>#REF!/D55</f>
        <v>#REF!</v>
      </c>
      <c r="Y55" s="177" t="e">
        <f>F55-#REF!</f>
        <v>#REF!</v>
      </c>
    </row>
    <row r="56" spans="1:25" ht="46.5" x14ac:dyDescent="0.35">
      <c r="A56" s="242">
        <v>14</v>
      </c>
      <c r="B56" s="446" t="s">
        <v>4609</v>
      </c>
      <c r="C56" s="439" t="s">
        <v>4609</v>
      </c>
      <c r="D56" s="437">
        <v>1700</v>
      </c>
      <c r="E56" s="148">
        <f>F56</f>
        <v>2300</v>
      </c>
      <c r="F56" s="148">
        <v>2300</v>
      </c>
      <c r="G56" s="148" t="e">
        <f>#REF!-#REF!</f>
        <v>#REF!</v>
      </c>
      <c r="H56" s="440">
        <f t="shared" si="1"/>
        <v>1.3529411764705883</v>
      </c>
      <c r="I56" s="441">
        <f t="shared" si="2"/>
        <v>1870.0000000000002</v>
      </c>
      <c r="J56" s="441">
        <f t="shared" si="0"/>
        <v>429.99999999999977</v>
      </c>
      <c r="K56" s="440">
        <f t="shared" si="3"/>
        <v>1.3529411764705883</v>
      </c>
      <c r="L56" s="441">
        <f t="shared" si="4"/>
        <v>1610</v>
      </c>
      <c r="M56" s="438"/>
      <c r="P56" s="177" t="e">
        <f>#REF!*1.1</f>
        <v>#REF!</v>
      </c>
      <c r="U56" s="487" t="e">
        <f>#REF!/D56</f>
        <v>#REF!</v>
      </c>
      <c r="Y56" s="177" t="e">
        <f>F56-#REF!</f>
        <v>#REF!</v>
      </c>
    </row>
    <row r="57" spans="1:25" x14ac:dyDescent="0.35">
      <c r="A57" s="110" t="s">
        <v>3479</v>
      </c>
      <c r="B57" s="447" t="s">
        <v>4610</v>
      </c>
      <c r="C57" s="448" t="s">
        <v>4610</v>
      </c>
      <c r="D57" s="159"/>
      <c r="E57" s="148"/>
      <c r="F57" s="148"/>
      <c r="G57" s="148"/>
      <c r="H57" s="440"/>
      <c r="I57" s="441"/>
      <c r="J57" s="441"/>
      <c r="K57" s="440"/>
      <c r="L57" s="441"/>
      <c r="M57" s="438"/>
      <c r="P57" s="177" t="e">
        <f>#REF!*1.1</f>
        <v>#REF!</v>
      </c>
      <c r="Y57" s="177" t="e">
        <f>F57-#REF!</f>
        <v>#REF!</v>
      </c>
    </row>
    <row r="58" spans="1:25" ht="31" x14ac:dyDescent="0.35">
      <c r="A58" s="156">
        <v>1</v>
      </c>
      <c r="B58" s="449" t="s">
        <v>4611</v>
      </c>
      <c r="C58" s="402" t="s">
        <v>6002</v>
      </c>
      <c r="D58" s="159"/>
      <c r="E58" s="148"/>
      <c r="F58" s="148"/>
      <c r="G58" s="148"/>
      <c r="H58" s="440"/>
      <c r="I58" s="441"/>
      <c r="J58" s="441"/>
      <c r="K58" s="440"/>
      <c r="L58" s="441"/>
      <c r="M58" s="438"/>
      <c r="P58" s="177" t="e">
        <f>#REF!*1.1</f>
        <v>#REF!</v>
      </c>
      <c r="Y58" s="177" t="e">
        <f>F58-#REF!</f>
        <v>#REF!</v>
      </c>
    </row>
    <row r="59" spans="1:25" x14ac:dyDescent="0.35">
      <c r="A59" s="156" t="s">
        <v>67</v>
      </c>
      <c r="B59" s="449" t="s">
        <v>725</v>
      </c>
      <c r="C59" s="402" t="s">
        <v>725</v>
      </c>
      <c r="D59" s="148">
        <v>1700</v>
      </c>
      <c r="E59" s="148">
        <f>F59</f>
        <v>2200</v>
      </c>
      <c r="F59" s="148">
        <v>2200</v>
      </c>
      <c r="G59" s="148" t="e">
        <f>#REF!-#REF!</f>
        <v>#REF!</v>
      </c>
      <c r="H59" s="440">
        <f>E59/D59</f>
        <v>1.2941176470588236</v>
      </c>
      <c r="I59" s="441">
        <f>D59*1.1</f>
        <v>1870.0000000000002</v>
      </c>
      <c r="J59" s="441">
        <f t="shared" si="0"/>
        <v>329.99999999999977</v>
      </c>
      <c r="K59" s="440">
        <f>E59/D59</f>
        <v>1.2941176470588236</v>
      </c>
      <c r="L59" s="441">
        <f>ROUND(E59*0.7,-1)</f>
        <v>1540</v>
      </c>
      <c r="M59" s="438"/>
      <c r="P59" s="177" t="e">
        <f>#REF!*1.1</f>
        <v>#REF!</v>
      </c>
      <c r="U59" s="487" t="e">
        <f>#REF!/D59</f>
        <v>#REF!</v>
      </c>
      <c r="Y59" s="177" t="e">
        <f>F59-#REF!</f>
        <v>#REF!</v>
      </c>
    </row>
    <row r="60" spans="1:25" x14ac:dyDescent="0.35">
      <c r="A60" s="156" t="s">
        <v>69</v>
      </c>
      <c r="B60" s="449" t="s">
        <v>4574</v>
      </c>
      <c r="C60" s="402" t="s">
        <v>4574</v>
      </c>
      <c r="D60" s="148">
        <v>1500</v>
      </c>
      <c r="E60" s="148">
        <f>F60</f>
        <v>2000</v>
      </c>
      <c r="F60" s="148">
        <v>2000</v>
      </c>
      <c r="G60" s="148" t="e">
        <f>#REF!-#REF!</f>
        <v>#REF!</v>
      </c>
      <c r="H60" s="440">
        <f>E60/D60</f>
        <v>1.3333333333333333</v>
      </c>
      <c r="I60" s="441">
        <f>D60*1.1</f>
        <v>1650.0000000000002</v>
      </c>
      <c r="J60" s="441">
        <f t="shared" si="0"/>
        <v>349.99999999999977</v>
      </c>
      <c r="K60" s="440">
        <f>E60/D60</f>
        <v>1.3333333333333333</v>
      </c>
      <c r="L60" s="441">
        <f>ROUND(E60*0.7,-1)</f>
        <v>1400</v>
      </c>
      <c r="M60" s="438"/>
      <c r="P60" s="177" t="e">
        <f>#REF!*1.1</f>
        <v>#REF!</v>
      </c>
      <c r="U60" s="487" t="e">
        <f>#REF!/D60</f>
        <v>#REF!</v>
      </c>
      <c r="Y60" s="177" t="e">
        <f>F60-#REF!</f>
        <v>#REF!</v>
      </c>
    </row>
    <row r="61" spans="1:25" x14ac:dyDescent="0.35">
      <c r="A61" s="156" t="s">
        <v>71</v>
      </c>
      <c r="B61" s="449" t="s">
        <v>4612</v>
      </c>
      <c r="C61" s="402" t="s">
        <v>4612</v>
      </c>
      <c r="D61" s="148">
        <v>1300</v>
      </c>
      <c r="E61" s="148">
        <f>F61</f>
        <v>1700</v>
      </c>
      <c r="F61" s="148">
        <v>1700</v>
      </c>
      <c r="G61" s="148" t="e">
        <f>#REF!-#REF!</f>
        <v>#REF!</v>
      </c>
      <c r="H61" s="440">
        <f>E61/D61</f>
        <v>1.3076923076923077</v>
      </c>
      <c r="I61" s="441">
        <f>D61*1.1</f>
        <v>1430.0000000000002</v>
      </c>
      <c r="J61" s="441">
        <f t="shared" si="0"/>
        <v>269.99999999999977</v>
      </c>
      <c r="K61" s="440">
        <f>E61/D61</f>
        <v>1.3076923076923077</v>
      </c>
      <c r="L61" s="441">
        <f>ROUND(E61*0.7,-1)</f>
        <v>1190</v>
      </c>
      <c r="M61" s="438"/>
      <c r="P61" s="177" t="e">
        <f>#REF!*1.1</f>
        <v>#REF!</v>
      </c>
      <c r="U61" s="487" t="e">
        <f>#REF!/D61</f>
        <v>#REF!</v>
      </c>
      <c r="Y61" s="177" t="e">
        <f>F61-#REF!</f>
        <v>#REF!</v>
      </c>
    </row>
    <row r="62" spans="1:25" ht="46.5" x14ac:dyDescent="0.35">
      <c r="A62" s="156">
        <v>2</v>
      </c>
      <c r="B62" s="449" t="s">
        <v>6003</v>
      </c>
      <c r="C62" s="402" t="s">
        <v>6004</v>
      </c>
      <c r="D62" s="235"/>
      <c r="E62" s="148"/>
      <c r="F62" s="148"/>
      <c r="G62" s="148"/>
      <c r="H62" s="440"/>
      <c r="I62" s="441"/>
      <c r="J62" s="441"/>
      <c r="K62" s="440"/>
      <c r="L62" s="441"/>
      <c r="M62" s="438"/>
      <c r="P62" s="177" t="e">
        <f>#REF!*1.1</f>
        <v>#REF!</v>
      </c>
      <c r="Y62" s="177" t="e">
        <f>F62-#REF!</f>
        <v>#REF!</v>
      </c>
    </row>
    <row r="63" spans="1:25" x14ac:dyDescent="0.35">
      <c r="A63" s="156" t="s">
        <v>74</v>
      </c>
      <c r="B63" s="449" t="s">
        <v>725</v>
      </c>
      <c r="C63" s="402" t="s">
        <v>725</v>
      </c>
      <c r="D63" s="148">
        <v>1700</v>
      </c>
      <c r="E63" s="148">
        <f>F63</f>
        <v>2200</v>
      </c>
      <c r="F63" s="148">
        <v>2200</v>
      </c>
      <c r="G63" s="148" t="e">
        <f>#REF!-#REF!</f>
        <v>#REF!</v>
      </c>
      <c r="H63" s="440">
        <f>E63/D63</f>
        <v>1.2941176470588236</v>
      </c>
      <c r="I63" s="441">
        <f>D63*1.1</f>
        <v>1870.0000000000002</v>
      </c>
      <c r="J63" s="441">
        <f t="shared" si="0"/>
        <v>329.99999999999977</v>
      </c>
      <c r="K63" s="440">
        <f>E63/D63</f>
        <v>1.2941176470588236</v>
      </c>
      <c r="L63" s="441">
        <f>ROUND(E63*0.7,-1)</f>
        <v>1540</v>
      </c>
      <c r="M63" s="438"/>
      <c r="P63" s="177" t="e">
        <f>#REF!*1.1</f>
        <v>#REF!</v>
      </c>
      <c r="U63" s="487" t="e">
        <f>#REF!/D63</f>
        <v>#REF!</v>
      </c>
      <c r="Y63" s="177" t="e">
        <f>F63-#REF!</f>
        <v>#REF!</v>
      </c>
    </row>
    <row r="64" spans="1:25" x14ac:dyDescent="0.35">
      <c r="A64" s="156" t="s">
        <v>76</v>
      </c>
      <c r="B64" s="449" t="s">
        <v>4574</v>
      </c>
      <c r="C64" s="402" t="s">
        <v>4574</v>
      </c>
      <c r="D64" s="148">
        <v>1500</v>
      </c>
      <c r="E64" s="148">
        <f>F64</f>
        <v>2000</v>
      </c>
      <c r="F64" s="148">
        <v>2000</v>
      </c>
      <c r="G64" s="148" t="e">
        <f>#REF!-#REF!</f>
        <v>#REF!</v>
      </c>
      <c r="H64" s="440">
        <f>E64/D64</f>
        <v>1.3333333333333333</v>
      </c>
      <c r="I64" s="441">
        <f>D64*1.1</f>
        <v>1650.0000000000002</v>
      </c>
      <c r="J64" s="441">
        <f t="shared" si="0"/>
        <v>349.99999999999977</v>
      </c>
      <c r="K64" s="440">
        <f>E64/D64</f>
        <v>1.3333333333333333</v>
      </c>
      <c r="L64" s="441">
        <f>ROUND(E64*0.7,-1)</f>
        <v>1400</v>
      </c>
      <c r="M64" s="438"/>
      <c r="P64" s="177" t="e">
        <f>#REF!*1.1</f>
        <v>#REF!</v>
      </c>
      <c r="U64" s="487" t="e">
        <f>#REF!/D64</f>
        <v>#REF!</v>
      </c>
      <c r="Y64" s="177" t="e">
        <f>F64-#REF!</f>
        <v>#REF!</v>
      </c>
    </row>
    <row r="65" spans="1:25" x14ac:dyDescent="0.35">
      <c r="A65" s="156" t="s">
        <v>78</v>
      </c>
      <c r="B65" s="449" t="s">
        <v>3665</v>
      </c>
      <c r="C65" s="402" t="s">
        <v>3665</v>
      </c>
      <c r="D65" s="148">
        <v>1300</v>
      </c>
      <c r="E65" s="148">
        <f>F65</f>
        <v>1700</v>
      </c>
      <c r="F65" s="148">
        <v>1700</v>
      </c>
      <c r="G65" s="148" t="e">
        <f>#REF!-#REF!</f>
        <v>#REF!</v>
      </c>
      <c r="H65" s="440">
        <f>E65/D65</f>
        <v>1.3076923076923077</v>
      </c>
      <c r="I65" s="441">
        <f>D65*1.1</f>
        <v>1430.0000000000002</v>
      </c>
      <c r="J65" s="441">
        <f t="shared" si="0"/>
        <v>269.99999999999977</v>
      </c>
      <c r="K65" s="440">
        <f>E65/D65</f>
        <v>1.3076923076923077</v>
      </c>
      <c r="L65" s="441">
        <f>ROUND(E65*0.7,-1)</f>
        <v>1190</v>
      </c>
      <c r="M65" s="438"/>
      <c r="P65" s="177" t="e">
        <f>#REF!*1.1</f>
        <v>#REF!</v>
      </c>
      <c r="U65" s="487" t="e">
        <f>#REF!/D65</f>
        <v>#REF!</v>
      </c>
      <c r="Y65" s="177" t="e">
        <f>F65-#REF!</f>
        <v>#REF!</v>
      </c>
    </row>
    <row r="66" spans="1:25" ht="31" x14ac:dyDescent="0.35">
      <c r="A66" s="156">
        <v>3</v>
      </c>
      <c r="B66" s="449" t="s">
        <v>4613</v>
      </c>
      <c r="C66" s="402" t="s">
        <v>6005</v>
      </c>
      <c r="D66" s="235"/>
      <c r="E66" s="148"/>
      <c r="F66" s="148"/>
      <c r="G66" s="148"/>
      <c r="H66" s="440"/>
      <c r="I66" s="441"/>
      <c r="J66" s="441"/>
      <c r="K66" s="440"/>
      <c r="L66" s="441"/>
      <c r="M66" s="438"/>
      <c r="P66" s="177" t="e">
        <f>#REF!*1.1</f>
        <v>#REF!</v>
      </c>
      <c r="Y66" s="177" t="e">
        <f>F66-#REF!</f>
        <v>#REF!</v>
      </c>
    </row>
    <row r="67" spans="1:25" x14ac:dyDescent="0.35">
      <c r="A67" s="156" t="s">
        <v>83</v>
      </c>
      <c r="B67" s="449" t="s">
        <v>725</v>
      </c>
      <c r="C67" s="402" t="s">
        <v>725</v>
      </c>
      <c r="D67" s="148">
        <v>1650</v>
      </c>
      <c r="E67" s="148">
        <f>F67</f>
        <v>2200</v>
      </c>
      <c r="F67" s="148">
        <v>2200</v>
      </c>
      <c r="G67" s="148" t="e">
        <f>#REF!-#REF!</f>
        <v>#REF!</v>
      </c>
      <c r="H67" s="440">
        <f>E67/D67</f>
        <v>1.3333333333333333</v>
      </c>
      <c r="I67" s="441">
        <f>D67*1.1</f>
        <v>1815.0000000000002</v>
      </c>
      <c r="J67" s="441">
        <f t="shared" si="0"/>
        <v>384.99999999999977</v>
      </c>
      <c r="K67" s="440">
        <f>E67/D67</f>
        <v>1.3333333333333333</v>
      </c>
      <c r="L67" s="441">
        <f>ROUND(E67*0.7,-1)</f>
        <v>1540</v>
      </c>
      <c r="M67" s="438"/>
      <c r="P67" s="177" t="e">
        <f>#REF!*1.1</f>
        <v>#REF!</v>
      </c>
      <c r="U67" s="487" t="e">
        <f>#REF!/D67</f>
        <v>#REF!</v>
      </c>
      <c r="Y67" s="177" t="e">
        <f>F67-#REF!</f>
        <v>#REF!</v>
      </c>
    </row>
    <row r="68" spans="1:25" x14ac:dyDescent="0.35">
      <c r="A68" s="156" t="s">
        <v>84</v>
      </c>
      <c r="B68" s="449" t="s">
        <v>4614</v>
      </c>
      <c r="C68" s="402" t="s">
        <v>4614</v>
      </c>
      <c r="D68" s="148">
        <v>1500</v>
      </c>
      <c r="E68" s="148">
        <f>F68</f>
        <v>2000</v>
      </c>
      <c r="F68" s="148">
        <v>2000</v>
      </c>
      <c r="G68" s="148" t="e">
        <f>#REF!-#REF!</f>
        <v>#REF!</v>
      </c>
      <c r="H68" s="440">
        <f>E68/D68</f>
        <v>1.3333333333333333</v>
      </c>
      <c r="I68" s="441">
        <f>D68*1.1</f>
        <v>1650.0000000000002</v>
      </c>
      <c r="J68" s="441">
        <f t="shared" si="0"/>
        <v>349.99999999999977</v>
      </c>
      <c r="K68" s="440">
        <f>E68/D68</f>
        <v>1.3333333333333333</v>
      </c>
      <c r="L68" s="441">
        <f>ROUND(E68*0.7,-1)</f>
        <v>1400</v>
      </c>
      <c r="M68" s="438"/>
      <c r="P68" s="177" t="e">
        <f>#REF!*1.1</f>
        <v>#REF!</v>
      </c>
      <c r="U68" s="487" t="e">
        <f>#REF!/D68</f>
        <v>#REF!</v>
      </c>
      <c r="Y68" s="177" t="e">
        <f>F68-#REF!</f>
        <v>#REF!</v>
      </c>
    </row>
    <row r="69" spans="1:25" ht="46.5" x14ac:dyDescent="0.35">
      <c r="A69" s="156">
        <v>4</v>
      </c>
      <c r="B69" s="449" t="s">
        <v>4615</v>
      </c>
      <c r="C69" s="402" t="s">
        <v>6006</v>
      </c>
      <c r="D69" s="235"/>
      <c r="E69" s="148"/>
      <c r="F69" s="148"/>
      <c r="G69" s="148"/>
      <c r="H69" s="440"/>
      <c r="I69" s="441"/>
      <c r="J69" s="441"/>
      <c r="K69" s="440"/>
      <c r="L69" s="441"/>
      <c r="M69" s="444" t="s">
        <v>5063</v>
      </c>
      <c r="P69" s="177" t="e">
        <f>#REF!*1.1</f>
        <v>#REF!</v>
      </c>
      <c r="Y69" s="177" t="e">
        <f>F69-#REF!</f>
        <v>#REF!</v>
      </c>
    </row>
    <row r="70" spans="1:25" x14ac:dyDescent="0.35">
      <c r="A70" s="156" t="s">
        <v>31</v>
      </c>
      <c r="B70" s="449" t="s">
        <v>204</v>
      </c>
      <c r="C70" s="402" t="s">
        <v>204</v>
      </c>
      <c r="D70" s="148">
        <v>1700</v>
      </c>
      <c r="E70" s="148">
        <f>F70</f>
        <v>2200</v>
      </c>
      <c r="F70" s="148">
        <v>2200</v>
      </c>
      <c r="G70" s="148" t="e">
        <f>#REF!-#REF!</f>
        <v>#REF!</v>
      </c>
      <c r="H70" s="440">
        <f>E70/D70</f>
        <v>1.2941176470588236</v>
      </c>
      <c r="I70" s="441">
        <f>D70*1.1</f>
        <v>1870.0000000000002</v>
      </c>
      <c r="J70" s="441">
        <f t="shared" si="0"/>
        <v>329.99999999999977</v>
      </c>
      <c r="K70" s="440">
        <f>E70/D70</f>
        <v>1.2941176470588236</v>
      </c>
      <c r="L70" s="441">
        <f>ROUND(E70*0.7,-1)</f>
        <v>1540</v>
      </c>
      <c r="M70" s="438"/>
      <c r="P70" s="177" t="e">
        <f>#REF!*1.1</f>
        <v>#REF!</v>
      </c>
      <c r="U70" s="487" t="e">
        <f>#REF!/D70</f>
        <v>#REF!</v>
      </c>
      <c r="Y70" s="177" t="e">
        <f>F70-#REF!</f>
        <v>#REF!</v>
      </c>
    </row>
    <row r="71" spans="1:25" x14ac:dyDescent="0.35">
      <c r="A71" s="156" t="s">
        <v>34</v>
      </c>
      <c r="B71" s="449" t="s">
        <v>4602</v>
      </c>
      <c r="C71" s="402" t="s">
        <v>4602</v>
      </c>
      <c r="D71" s="148">
        <v>1500</v>
      </c>
      <c r="E71" s="148">
        <f>F71</f>
        <v>2000</v>
      </c>
      <c r="F71" s="148">
        <v>2000</v>
      </c>
      <c r="G71" s="148" t="e">
        <f>#REF!-#REF!</f>
        <v>#REF!</v>
      </c>
      <c r="H71" s="440">
        <f>E71/D71</f>
        <v>1.3333333333333333</v>
      </c>
      <c r="I71" s="441">
        <f>D71*1.1</f>
        <v>1650.0000000000002</v>
      </c>
      <c r="J71" s="441">
        <f t="shared" si="0"/>
        <v>349.99999999999977</v>
      </c>
      <c r="K71" s="440">
        <f>E71/D71</f>
        <v>1.3333333333333333</v>
      </c>
      <c r="L71" s="441">
        <f>ROUND(E71*0.7,-1)</f>
        <v>1400</v>
      </c>
      <c r="M71" s="438"/>
      <c r="P71" s="177" t="e">
        <f>#REF!*1.1</f>
        <v>#REF!</v>
      </c>
      <c r="U71" s="487" t="e">
        <f>#REF!/D71</f>
        <v>#REF!</v>
      </c>
      <c r="Y71" s="177" t="e">
        <f>F71-#REF!</f>
        <v>#REF!</v>
      </c>
    </row>
    <row r="72" spans="1:25" ht="45" x14ac:dyDescent="0.35">
      <c r="A72" s="337" t="s">
        <v>18</v>
      </c>
      <c r="B72" s="450" t="s">
        <v>6007</v>
      </c>
      <c r="C72" s="433" t="s">
        <v>6007</v>
      </c>
      <c r="D72" s="442"/>
      <c r="E72" s="148"/>
      <c r="F72" s="148"/>
      <c r="G72" s="148"/>
      <c r="H72" s="440"/>
      <c r="I72" s="441"/>
      <c r="J72" s="441"/>
      <c r="K72" s="440"/>
      <c r="L72" s="441"/>
      <c r="M72" s="438"/>
      <c r="P72" s="177" t="e">
        <f>#REF!*1.1</f>
        <v>#REF!</v>
      </c>
      <c r="Y72" s="177" t="e">
        <f>F72-#REF!</f>
        <v>#REF!</v>
      </c>
    </row>
    <row r="73" spans="1:25" ht="62" x14ac:dyDescent="0.35">
      <c r="A73" s="242">
        <v>1</v>
      </c>
      <c r="B73" s="446" t="s">
        <v>6008</v>
      </c>
      <c r="C73" s="439" t="s">
        <v>6008</v>
      </c>
      <c r="D73" s="437">
        <v>4500</v>
      </c>
      <c r="E73" s="148">
        <f>F73</f>
        <v>5900</v>
      </c>
      <c r="F73" s="148">
        <v>5900</v>
      </c>
      <c r="G73" s="148" t="e">
        <f>#REF!-#REF!</f>
        <v>#REF!</v>
      </c>
      <c r="H73" s="440">
        <f>E73/D73</f>
        <v>1.3111111111111111</v>
      </c>
      <c r="I73" s="441">
        <f>D73*1.1</f>
        <v>4950</v>
      </c>
      <c r="J73" s="441">
        <f t="shared" ref="J73:J136" si="5">E73-I73</f>
        <v>950</v>
      </c>
      <c r="K73" s="440">
        <f>E73/D73</f>
        <v>1.3111111111111111</v>
      </c>
      <c r="L73" s="441">
        <f>ROUND(E73*0.7,-1)</f>
        <v>4130</v>
      </c>
      <c r="M73" s="438"/>
      <c r="O73" s="490" t="s">
        <v>4616</v>
      </c>
      <c r="P73" s="177" t="e">
        <f>#REF!*1.1</f>
        <v>#REF!</v>
      </c>
      <c r="U73" s="487" t="e">
        <f>#REF!/D73</f>
        <v>#REF!</v>
      </c>
      <c r="Y73" s="177" t="e">
        <f>F73-#REF!</f>
        <v>#REF!</v>
      </c>
    </row>
    <row r="74" spans="1:25" ht="46.5" x14ac:dyDescent="0.35">
      <c r="A74" s="242">
        <v>2</v>
      </c>
      <c r="B74" s="446" t="s">
        <v>4617</v>
      </c>
      <c r="C74" s="439" t="s">
        <v>4617</v>
      </c>
      <c r="D74" s="437">
        <v>5000</v>
      </c>
      <c r="E74" s="148">
        <f>F74</f>
        <v>6500</v>
      </c>
      <c r="F74" s="148">
        <v>6500</v>
      </c>
      <c r="G74" s="148" t="e">
        <f>#REF!-#REF!</f>
        <v>#REF!</v>
      </c>
      <c r="H74" s="440">
        <f>E74/D74</f>
        <v>1.3</v>
      </c>
      <c r="I74" s="441">
        <f>D74*1.1</f>
        <v>5500</v>
      </c>
      <c r="J74" s="441">
        <f t="shared" si="5"/>
        <v>1000</v>
      </c>
      <c r="K74" s="440">
        <f>E74/D74</f>
        <v>1.3</v>
      </c>
      <c r="L74" s="441">
        <f>ROUND(E74*0.7,-1)</f>
        <v>4550</v>
      </c>
      <c r="M74" s="438"/>
      <c r="P74" s="177" t="e">
        <f>#REF!*1.1</f>
        <v>#REF!</v>
      </c>
      <c r="Q74" s="121" t="s">
        <v>4618</v>
      </c>
      <c r="U74" s="487" t="e">
        <f>#REF!/D74</f>
        <v>#REF!</v>
      </c>
      <c r="Y74" s="177" t="e">
        <f>F74-#REF!</f>
        <v>#REF!</v>
      </c>
    </row>
    <row r="75" spans="1:25" x14ac:dyDescent="0.35">
      <c r="A75" s="337"/>
      <c r="B75" s="450" t="s">
        <v>16</v>
      </c>
      <c r="C75" s="433" t="s">
        <v>16</v>
      </c>
      <c r="D75" s="437"/>
      <c r="E75" s="148"/>
      <c r="F75" s="148"/>
      <c r="G75" s="148"/>
      <c r="H75" s="440"/>
      <c r="I75" s="441"/>
      <c r="J75" s="441"/>
      <c r="K75" s="440"/>
      <c r="L75" s="441"/>
      <c r="M75" s="438"/>
      <c r="P75" s="177" t="e">
        <f>#REF!*1.1</f>
        <v>#REF!</v>
      </c>
      <c r="Y75" s="177" t="e">
        <f>F75-#REF!</f>
        <v>#REF!</v>
      </c>
    </row>
    <row r="76" spans="1:25" x14ac:dyDescent="0.35">
      <c r="A76" s="337" t="s">
        <v>3479</v>
      </c>
      <c r="B76" s="450" t="s">
        <v>4619</v>
      </c>
      <c r="C76" s="433" t="s">
        <v>4619</v>
      </c>
      <c r="D76" s="437"/>
      <c r="E76" s="148"/>
      <c r="F76" s="148"/>
      <c r="G76" s="148"/>
      <c r="H76" s="440"/>
      <c r="I76" s="441"/>
      <c r="J76" s="441"/>
      <c r="K76" s="440"/>
      <c r="L76" s="441"/>
      <c r="M76" s="438"/>
      <c r="P76" s="177" t="e">
        <f>#REF!*1.1</f>
        <v>#REF!</v>
      </c>
      <c r="Y76" s="177" t="e">
        <f>F76-#REF!</f>
        <v>#REF!</v>
      </c>
    </row>
    <row r="77" spans="1:25" ht="31" x14ac:dyDescent="0.35">
      <c r="A77" s="242">
        <v>1</v>
      </c>
      <c r="B77" s="446" t="s">
        <v>4620</v>
      </c>
      <c r="C77" s="439" t="s">
        <v>4621</v>
      </c>
      <c r="D77" s="442"/>
      <c r="E77" s="148"/>
      <c r="F77" s="148"/>
      <c r="G77" s="148"/>
      <c r="H77" s="440"/>
      <c r="I77" s="441"/>
      <c r="J77" s="441"/>
      <c r="K77" s="440"/>
      <c r="L77" s="441"/>
      <c r="M77" s="445" t="s">
        <v>5064</v>
      </c>
      <c r="P77" s="177" t="e">
        <f>#REF!*1.1</f>
        <v>#REF!</v>
      </c>
      <c r="Y77" s="177" t="e">
        <f>F77-#REF!</f>
        <v>#REF!</v>
      </c>
    </row>
    <row r="78" spans="1:25" x14ac:dyDescent="0.35">
      <c r="A78" s="451" t="s">
        <v>67</v>
      </c>
      <c r="B78" s="439" t="s">
        <v>4622</v>
      </c>
      <c r="C78" s="452" t="s">
        <v>4622</v>
      </c>
      <c r="D78" s="453">
        <v>1450</v>
      </c>
      <c r="E78" s="148">
        <f>F78</f>
        <v>2200</v>
      </c>
      <c r="F78" s="148">
        <v>2200</v>
      </c>
      <c r="G78" s="148" t="e">
        <f>#REF!-#REF!</f>
        <v>#REF!</v>
      </c>
      <c r="H78" s="440">
        <f>E78/D78</f>
        <v>1.5172413793103448</v>
      </c>
      <c r="I78" s="441">
        <f>D78*1.1</f>
        <v>1595.0000000000002</v>
      </c>
      <c r="J78" s="441">
        <f t="shared" si="5"/>
        <v>604.99999999999977</v>
      </c>
      <c r="K78" s="440">
        <f>E78/D78</f>
        <v>1.5172413793103448</v>
      </c>
      <c r="L78" s="441">
        <f>ROUND(E78*0.7,-1)</f>
        <v>1540</v>
      </c>
      <c r="M78" s="454"/>
      <c r="P78" s="177" t="e">
        <f>#REF!*1.1</f>
        <v>#REF!</v>
      </c>
      <c r="U78" s="487" t="e">
        <f>#REF!/D78</f>
        <v>#REF!</v>
      </c>
      <c r="Y78" s="177" t="e">
        <f>F78-#REF!</f>
        <v>#REF!</v>
      </c>
    </row>
    <row r="79" spans="1:25" ht="31" x14ac:dyDescent="0.35">
      <c r="A79" s="242" t="s">
        <v>69</v>
      </c>
      <c r="B79" s="439" t="s">
        <v>6009</v>
      </c>
      <c r="C79" s="439" t="s">
        <v>6010</v>
      </c>
      <c r="D79" s="437">
        <v>1300</v>
      </c>
      <c r="E79" s="148">
        <f>F79</f>
        <v>2000</v>
      </c>
      <c r="F79" s="148">
        <v>2000</v>
      </c>
      <c r="G79" s="148" t="e">
        <f>#REF!-#REF!</f>
        <v>#REF!</v>
      </c>
      <c r="H79" s="440">
        <f>E79/D79</f>
        <v>1.5384615384615385</v>
      </c>
      <c r="I79" s="441">
        <f>D79*1.1</f>
        <v>1430.0000000000002</v>
      </c>
      <c r="J79" s="441">
        <f t="shared" si="5"/>
        <v>569.99999999999977</v>
      </c>
      <c r="K79" s="440">
        <f>E79/D79</f>
        <v>1.5384615384615385</v>
      </c>
      <c r="L79" s="441">
        <f>ROUND(E79*0.7,-1)</f>
        <v>1400</v>
      </c>
      <c r="M79" s="445"/>
      <c r="P79" s="177" t="e">
        <f>#REF!*1.1</f>
        <v>#REF!</v>
      </c>
      <c r="U79" s="487" t="e">
        <f>#REF!/D79</f>
        <v>#REF!</v>
      </c>
      <c r="Y79" s="177" t="e">
        <f>F79-#REF!</f>
        <v>#REF!</v>
      </c>
    </row>
    <row r="80" spans="1:25" ht="46.5" x14ac:dyDescent="0.35">
      <c r="A80" s="242">
        <v>2</v>
      </c>
      <c r="B80" s="439" t="s">
        <v>6011</v>
      </c>
      <c r="C80" s="439" t="s">
        <v>6012</v>
      </c>
      <c r="D80" s="437">
        <v>1450</v>
      </c>
      <c r="E80" s="148">
        <f>F80</f>
        <v>2200</v>
      </c>
      <c r="F80" s="148">
        <v>2200</v>
      </c>
      <c r="G80" s="148" t="e">
        <f>#REF!-#REF!</f>
        <v>#REF!</v>
      </c>
      <c r="H80" s="440">
        <f>E80/D80</f>
        <v>1.5172413793103448</v>
      </c>
      <c r="I80" s="441">
        <f>D80*1.1</f>
        <v>1595.0000000000002</v>
      </c>
      <c r="J80" s="441">
        <f t="shared" si="5"/>
        <v>604.99999999999977</v>
      </c>
      <c r="K80" s="440">
        <f>E80/D80</f>
        <v>1.5172413793103448</v>
      </c>
      <c r="L80" s="441">
        <f>ROUND(E80*0.7,-1)</f>
        <v>1540</v>
      </c>
      <c r="M80" s="445" t="s">
        <v>5065</v>
      </c>
      <c r="P80" s="177" t="e">
        <f>#REF!*1.1</f>
        <v>#REF!</v>
      </c>
      <c r="U80" s="487" t="e">
        <f>#REF!/D80</f>
        <v>#REF!</v>
      </c>
      <c r="Y80" s="177" t="e">
        <f>F80-#REF!</f>
        <v>#REF!</v>
      </c>
    </row>
    <row r="81" spans="1:25" ht="56" x14ac:dyDescent="0.35">
      <c r="A81" s="242">
        <v>3</v>
      </c>
      <c r="B81" s="439" t="s">
        <v>4623</v>
      </c>
      <c r="C81" s="439" t="s">
        <v>4624</v>
      </c>
      <c r="D81" s="437">
        <v>1450</v>
      </c>
      <c r="E81" s="148">
        <f>F81</f>
        <v>2200</v>
      </c>
      <c r="F81" s="148">
        <v>2200</v>
      </c>
      <c r="G81" s="148" t="e">
        <f>#REF!-#REF!</f>
        <v>#REF!</v>
      </c>
      <c r="H81" s="440">
        <f>E81/D81</f>
        <v>1.5172413793103448</v>
      </c>
      <c r="I81" s="441">
        <f>D81*1.1</f>
        <v>1595.0000000000002</v>
      </c>
      <c r="J81" s="441">
        <f t="shared" si="5"/>
        <v>604.99999999999977</v>
      </c>
      <c r="K81" s="440">
        <f>E81/D81</f>
        <v>1.5172413793103448</v>
      </c>
      <c r="L81" s="441">
        <f>ROUND(E81*0.7,-1)</f>
        <v>1540</v>
      </c>
      <c r="M81" s="445" t="s">
        <v>5066</v>
      </c>
      <c r="P81" s="177" t="e">
        <f>#REF!*1.1</f>
        <v>#REF!</v>
      </c>
      <c r="U81" s="487" t="e">
        <f>#REF!/D81</f>
        <v>#REF!</v>
      </c>
      <c r="Y81" s="177" t="e">
        <f>F81-#REF!</f>
        <v>#REF!</v>
      </c>
    </row>
    <row r="82" spans="1:25" ht="56" x14ac:dyDescent="0.35">
      <c r="A82" s="455">
        <v>4</v>
      </c>
      <c r="B82" s="439" t="s">
        <v>4625</v>
      </c>
      <c r="C82" s="456" t="s">
        <v>4626</v>
      </c>
      <c r="D82" s="457">
        <v>1500</v>
      </c>
      <c r="E82" s="148">
        <f>F82</f>
        <v>2300</v>
      </c>
      <c r="F82" s="148">
        <v>2300</v>
      </c>
      <c r="G82" s="148" t="e">
        <f>#REF!-#REF!</f>
        <v>#REF!</v>
      </c>
      <c r="H82" s="440">
        <f>E82/D82</f>
        <v>1.5333333333333334</v>
      </c>
      <c r="I82" s="441">
        <f>D82*1.1</f>
        <v>1650.0000000000002</v>
      </c>
      <c r="J82" s="441">
        <f t="shared" si="5"/>
        <v>649.99999999999977</v>
      </c>
      <c r="K82" s="440">
        <f>E82/D82</f>
        <v>1.5333333333333334</v>
      </c>
      <c r="L82" s="441">
        <f>ROUND(E82*0.7,-1)</f>
        <v>1610</v>
      </c>
      <c r="M82" s="458" t="s">
        <v>5067</v>
      </c>
      <c r="P82" s="177" t="e">
        <f>#REF!*1.1</f>
        <v>#REF!</v>
      </c>
      <c r="U82" s="487" t="e">
        <f>#REF!/D82</f>
        <v>#REF!</v>
      </c>
      <c r="Y82" s="177" t="e">
        <f>F82-#REF!</f>
        <v>#REF!</v>
      </c>
    </row>
    <row r="83" spans="1:25" ht="70" x14ac:dyDescent="0.35">
      <c r="A83" s="242">
        <v>5</v>
      </c>
      <c r="B83" s="446" t="s">
        <v>4627</v>
      </c>
      <c r="C83" s="439" t="s">
        <v>4628</v>
      </c>
      <c r="D83" s="442"/>
      <c r="E83" s="148"/>
      <c r="F83" s="148"/>
      <c r="G83" s="148"/>
      <c r="H83" s="440"/>
      <c r="I83" s="441"/>
      <c r="J83" s="441"/>
      <c r="K83" s="440"/>
      <c r="L83" s="441"/>
      <c r="M83" s="445" t="s">
        <v>5068</v>
      </c>
      <c r="P83" s="177" t="e">
        <f>#REF!*1.1</f>
        <v>#REF!</v>
      </c>
      <c r="Y83" s="177" t="e">
        <f>F83-#REF!</f>
        <v>#REF!</v>
      </c>
    </row>
    <row r="84" spans="1:25" x14ac:dyDescent="0.35">
      <c r="A84" s="451" t="s">
        <v>509</v>
      </c>
      <c r="B84" s="439" t="s">
        <v>725</v>
      </c>
      <c r="C84" s="452" t="s">
        <v>725</v>
      </c>
      <c r="D84" s="453">
        <v>1600</v>
      </c>
      <c r="E84" s="148">
        <f>F84</f>
        <v>2500</v>
      </c>
      <c r="F84" s="148">
        <v>2500</v>
      </c>
      <c r="G84" s="148" t="e">
        <f>#REF!-#REF!</f>
        <v>#REF!</v>
      </c>
      <c r="H84" s="440">
        <f>E84/D84</f>
        <v>1.5625</v>
      </c>
      <c r="I84" s="441">
        <f>D84*1.1</f>
        <v>1760.0000000000002</v>
      </c>
      <c r="J84" s="441">
        <f t="shared" si="5"/>
        <v>739.99999999999977</v>
      </c>
      <c r="K84" s="440">
        <f>E84/D84</f>
        <v>1.5625</v>
      </c>
      <c r="L84" s="441">
        <f>ROUND(E84*0.7,-1)</f>
        <v>1750</v>
      </c>
      <c r="M84" s="454"/>
      <c r="P84" s="177" t="e">
        <f>#REF!*1.1</f>
        <v>#REF!</v>
      </c>
      <c r="U84" s="487" t="e">
        <f>#REF!/D84</f>
        <v>#REF!</v>
      </c>
      <c r="Y84" s="177" t="e">
        <f>F84-#REF!</f>
        <v>#REF!</v>
      </c>
    </row>
    <row r="85" spans="1:25" x14ac:dyDescent="0.35">
      <c r="A85" s="455" t="s">
        <v>511</v>
      </c>
      <c r="B85" s="439" t="s">
        <v>4629</v>
      </c>
      <c r="C85" s="456" t="s">
        <v>4629</v>
      </c>
      <c r="D85" s="457">
        <v>1400</v>
      </c>
      <c r="E85" s="148">
        <f>F85</f>
        <v>2300</v>
      </c>
      <c r="F85" s="148">
        <v>2300</v>
      </c>
      <c r="G85" s="148" t="e">
        <f>#REF!-#REF!</f>
        <v>#REF!</v>
      </c>
      <c r="H85" s="440">
        <f>E85/D85</f>
        <v>1.6428571428571428</v>
      </c>
      <c r="I85" s="441">
        <f>D85*1.1</f>
        <v>1540.0000000000002</v>
      </c>
      <c r="J85" s="441">
        <f t="shared" si="5"/>
        <v>759.99999999999977</v>
      </c>
      <c r="K85" s="440">
        <f>E85/D85</f>
        <v>1.6428571428571428</v>
      </c>
      <c r="L85" s="441">
        <f>ROUND(E85*0.7,-1)</f>
        <v>1610</v>
      </c>
      <c r="M85" s="459"/>
      <c r="P85" s="177" t="e">
        <f>#REF!*1.1</f>
        <v>#REF!</v>
      </c>
      <c r="U85" s="487" t="e">
        <f>#REF!/D85</f>
        <v>#REF!</v>
      </c>
      <c r="Y85" s="177" t="e">
        <f>F85-#REF!</f>
        <v>#REF!</v>
      </c>
    </row>
    <row r="86" spans="1:25" ht="56" x14ac:dyDescent="0.35">
      <c r="A86" s="242">
        <v>6</v>
      </c>
      <c r="B86" s="446" t="s">
        <v>4630</v>
      </c>
      <c r="C86" s="439" t="s">
        <v>4631</v>
      </c>
      <c r="D86" s="442"/>
      <c r="E86" s="148"/>
      <c r="F86" s="148"/>
      <c r="G86" s="148"/>
      <c r="H86" s="440"/>
      <c r="I86" s="441"/>
      <c r="J86" s="441"/>
      <c r="K86" s="440"/>
      <c r="L86" s="441"/>
      <c r="M86" s="445" t="s">
        <v>5069</v>
      </c>
      <c r="P86" s="177" t="e">
        <f>#REF!*1.1</f>
        <v>#REF!</v>
      </c>
      <c r="Y86" s="177" t="e">
        <f>F86-#REF!</f>
        <v>#REF!</v>
      </c>
    </row>
    <row r="87" spans="1:25" x14ac:dyDescent="0.35">
      <c r="A87" s="242" t="s">
        <v>327</v>
      </c>
      <c r="B87" s="446" t="s">
        <v>725</v>
      </c>
      <c r="C87" s="439" t="s">
        <v>725</v>
      </c>
      <c r="D87" s="437">
        <v>1600</v>
      </c>
      <c r="E87" s="148">
        <f>F87</f>
        <v>2500</v>
      </c>
      <c r="F87" s="148">
        <v>2500</v>
      </c>
      <c r="G87" s="148" t="e">
        <f>#REF!-#REF!</f>
        <v>#REF!</v>
      </c>
      <c r="H87" s="440">
        <f>E87/D87</f>
        <v>1.5625</v>
      </c>
      <c r="I87" s="441">
        <f>D87*1.1</f>
        <v>1760.0000000000002</v>
      </c>
      <c r="J87" s="441">
        <f t="shared" si="5"/>
        <v>739.99999999999977</v>
      </c>
      <c r="K87" s="440">
        <f>E87/D87</f>
        <v>1.5625</v>
      </c>
      <c r="L87" s="441">
        <f>ROUND(E87*0.7,-1)</f>
        <v>1750</v>
      </c>
      <c r="M87" s="438"/>
      <c r="P87" s="177" t="e">
        <f>#REF!*1.1</f>
        <v>#REF!</v>
      </c>
      <c r="U87" s="487" t="e">
        <f>#REF!/D87</f>
        <v>#REF!</v>
      </c>
      <c r="Y87" s="177" t="e">
        <f>F87-#REF!</f>
        <v>#REF!</v>
      </c>
    </row>
    <row r="88" spans="1:25" x14ac:dyDescent="0.35">
      <c r="A88" s="242" t="s">
        <v>329</v>
      </c>
      <c r="B88" s="446" t="s">
        <v>4574</v>
      </c>
      <c r="C88" s="439" t="s">
        <v>4574</v>
      </c>
      <c r="D88" s="437">
        <v>1400</v>
      </c>
      <c r="E88" s="148">
        <f>F88</f>
        <v>2300</v>
      </c>
      <c r="F88" s="148">
        <v>2300</v>
      </c>
      <c r="G88" s="148" t="e">
        <f>#REF!-#REF!</f>
        <v>#REF!</v>
      </c>
      <c r="H88" s="440">
        <f>E88/D88</f>
        <v>1.6428571428571428</v>
      </c>
      <c r="I88" s="441">
        <f>D88*1.1</f>
        <v>1540.0000000000002</v>
      </c>
      <c r="J88" s="441">
        <f t="shared" si="5"/>
        <v>759.99999999999977</v>
      </c>
      <c r="K88" s="440">
        <f>E88/D88</f>
        <v>1.6428571428571428</v>
      </c>
      <c r="L88" s="441">
        <f>ROUND(E88*0.7,-1)</f>
        <v>1610</v>
      </c>
      <c r="M88" s="438"/>
      <c r="P88" s="177" t="e">
        <f>#REF!*1.1</f>
        <v>#REF!</v>
      </c>
      <c r="U88" s="487" t="e">
        <f>#REF!/D88</f>
        <v>#REF!</v>
      </c>
      <c r="Y88" s="177" t="e">
        <f>F88-#REF!</f>
        <v>#REF!</v>
      </c>
    </row>
    <row r="89" spans="1:25" x14ac:dyDescent="0.35">
      <c r="A89" s="242" t="s">
        <v>653</v>
      </c>
      <c r="B89" s="446" t="s">
        <v>4632</v>
      </c>
      <c r="C89" s="439" t="s">
        <v>4632</v>
      </c>
      <c r="D89" s="437">
        <v>1250</v>
      </c>
      <c r="E89" s="148">
        <f>F89</f>
        <v>1800</v>
      </c>
      <c r="F89" s="148">
        <v>1800</v>
      </c>
      <c r="G89" s="148" t="e">
        <f>#REF!-#REF!</f>
        <v>#REF!</v>
      </c>
      <c r="H89" s="440">
        <f>E89/D89</f>
        <v>1.44</v>
      </c>
      <c r="I89" s="441">
        <f>D89*1.1</f>
        <v>1375</v>
      </c>
      <c r="J89" s="441">
        <f t="shared" si="5"/>
        <v>425</v>
      </c>
      <c r="K89" s="440">
        <f>E89/D89</f>
        <v>1.44</v>
      </c>
      <c r="L89" s="441">
        <f>ROUND(E89*0.7,-1)</f>
        <v>1260</v>
      </c>
      <c r="M89" s="438"/>
      <c r="P89" s="177" t="e">
        <f>#REF!*1.1</f>
        <v>#REF!</v>
      </c>
      <c r="U89" s="487" t="e">
        <f>#REF!/D89</f>
        <v>#REF!</v>
      </c>
      <c r="Y89" s="177" t="e">
        <f>F89-#REF!</f>
        <v>#REF!</v>
      </c>
    </row>
    <row r="90" spans="1:25" ht="56" x14ac:dyDescent="0.35">
      <c r="A90" s="242">
        <v>7</v>
      </c>
      <c r="B90" s="446" t="s">
        <v>4633</v>
      </c>
      <c r="C90" s="439" t="s">
        <v>4634</v>
      </c>
      <c r="D90" s="442"/>
      <c r="E90" s="148"/>
      <c r="F90" s="148"/>
      <c r="G90" s="148"/>
      <c r="H90" s="440"/>
      <c r="I90" s="441"/>
      <c r="J90" s="441"/>
      <c r="K90" s="440"/>
      <c r="L90" s="441"/>
      <c r="M90" s="460" t="s">
        <v>5070</v>
      </c>
      <c r="P90" s="177" t="e">
        <f>#REF!*1.1</f>
        <v>#REF!</v>
      </c>
      <c r="Y90" s="177" t="e">
        <f>F90-#REF!</f>
        <v>#REF!</v>
      </c>
    </row>
    <row r="91" spans="1:25" x14ac:dyDescent="0.35">
      <c r="A91" s="242" t="s">
        <v>32</v>
      </c>
      <c r="B91" s="446" t="s">
        <v>725</v>
      </c>
      <c r="C91" s="439" t="s">
        <v>725</v>
      </c>
      <c r="D91" s="437">
        <v>1600</v>
      </c>
      <c r="E91" s="148">
        <f>F91</f>
        <v>2500</v>
      </c>
      <c r="F91" s="148">
        <v>2500</v>
      </c>
      <c r="G91" s="148" t="e">
        <f>#REF!-#REF!</f>
        <v>#REF!</v>
      </c>
      <c r="H91" s="440">
        <f>E91/D91</f>
        <v>1.5625</v>
      </c>
      <c r="I91" s="441">
        <f>D91*1.1</f>
        <v>1760.0000000000002</v>
      </c>
      <c r="J91" s="441">
        <f t="shared" si="5"/>
        <v>739.99999999999977</v>
      </c>
      <c r="K91" s="440">
        <f>E91/D91</f>
        <v>1.5625</v>
      </c>
      <c r="L91" s="441">
        <f>ROUND(E91*0.7,-1)</f>
        <v>1750</v>
      </c>
      <c r="M91" s="445"/>
      <c r="P91" s="177" t="e">
        <f>#REF!*1.1</f>
        <v>#REF!</v>
      </c>
      <c r="U91" s="487" t="e">
        <f>#REF!/D91</f>
        <v>#REF!</v>
      </c>
      <c r="Y91" s="177" t="e">
        <f>F91-#REF!</f>
        <v>#REF!</v>
      </c>
    </row>
    <row r="92" spans="1:25" x14ac:dyDescent="0.35">
      <c r="A92" s="242" t="s">
        <v>35</v>
      </c>
      <c r="B92" s="446" t="s">
        <v>4574</v>
      </c>
      <c r="C92" s="439" t="s">
        <v>4574</v>
      </c>
      <c r="D92" s="437">
        <v>1400</v>
      </c>
      <c r="E92" s="148">
        <f>F92</f>
        <v>2300</v>
      </c>
      <c r="F92" s="148">
        <v>2300</v>
      </c>
      <c r="G92" s="148" t="e">
        <f>#REF!-#REF!</f>
        <v>#REF!</v>
      </c>
      <c r="H92" s="440">
        <f>E92/D92</f>
        <v>1.6428571428571428</v>
      </c>
      <c r="I92" s="441">
        <f>D92*1.1</f>
        <v>1540.0000000000002</v>
      </c>
      <c r="J92" s="441">
        <f t="shared" si="5"/>
        <v>759.99999999999977</v>
      </c>
      <c r="K92" s="440">
        <f>E92/D92</f>
        <v>1.6428571428571428</v>
      </c>
      <c r="L92" s="441">
        <f>ROUND(E92*0.7,-1)</f>
        <v>1610</v>
      </c>
      <c r="M92" s="445"/>
      <c r="P92" s="177" t="e">
        <f>#REF!*1.1</f>
        <v>#REF!</v>
      </c>
      <c r="U92" s="487" t="e">
        <f>#REF!/D92</f>
        <v>#REF!</v>
      </c>
      <c r="Y92" s="177" t="e">
        <f>F92-#REF!</f>
        <v>#REF!</v>
      </c>
    </row>
    <row r="93" spans="1:25" ht="31" x14ac:dyDescent="0.35">
      <c r="A93" s="242">
        <v>8</v>
      </c>
      <c r="B93" s="446" t="s">
        <v>4635</v>
      </c>
      <c r="C93" s="131" t="s">
        <v>4635</v>
      </c>
      <c r="D93" s="442"/>
      <c r="E93" s="148"/>
      <c r="F93" s="148"/>
      <c r="G93" s="148"/>
      <c r="H93" s="440"/>
      <c r="I93" s="441"/>
      <c r="J93" s="441"/>
      <c r="K93" s="440"/>
      <c r="L93" s="441"/>
      <c r="M93" s="243"/>
      <c r="P93" s="177" t="e">
        <f>#REF!*1.1</f>
        <v>#REF!</v>
      </c>
      <c r="Y93" s="177" t="e">
        <f>F93-#REF!</f>
        <v>#REF!</v>
      </c>
    </row>
    <row r="94" spans="1:25" x14ac:dyDescent="0.35">
      <c r="A94" s="242" t="s">
        <v>624</v>
      </c>
      <c r="B94" s="446" t="s">
        <v>6013</v>
      </c>
      <c r="C94" s="131" t="s">
        <v>6013</v>
      </c>
      <c r="D94" s="437">
        <v>3000</v>
      </c>
      <c r="E94" s="148">
        <f>F94</f>
        <v>4500</v>
      </c>
      <c r="F94" s="148">
        <v>4500</v>
      </c>
      <c r="G94" s="148" t="e">
        <f>#REF!-#REF!</f>
        <v>#REF!</v>
      </c>
      <c r="H94" s="440">
        <f t="shared" ref="H94:H98" si="6">E94/D94</f>
        <v>1.5</v>
      </c>
      <c r="I94" s="441">
        <f t="shared" ref="I94:I99" si="7">D94*1.1</f>
        <v>3300.0000000000005</v>
      </c>
      <c r="J94" s="441">
        <f t="shared" si="5"/>
        <v>1199.9999999999995</v>
      </c>
      <c r="K94" s="440">
        <f>E94/D94</f>
        <v>1.5</v>
      </c>
      <c r="L94" s="441">
        <f t="shared" ref="L94:L99" si="8">ROUND(E94*0.7,-1)</f>
        <v>3150</v>
      </c>
      <c r="M94" s="243"/>
      <c r="P94" s="177" t="e">
        <f>#REF!*1.1</f>
        <v>#REF!</v>
      </c>
      <c r="U94" s="487" t="e">
        <f>#REF!/D94</f>
        <v>#REF!</v>
      </c>
      <c r="Y94" s="177" t="e">
        <f>F94-#REF!</f>
        <v>#REF!</v>
      </c>
    </row>
    <row r="95" spans="1:25" x14ac:dyDescent="0.35">
      <c r="A95" s="242" t="s">
        <v>626</v>
      </c>
      <c r="B95" s="446" t="s">
        <v>4636</v>
      </c>
      <c r="C95" s="131" t="s">
        <v>4636</v>
      </c>
      <c r="D95" s="437">
        <v>2500</v>
      </c>
      <c r="E95" s="149">
        <v>3000</v>
      </c>
      <c r="F95" s="148">
        <v>3300</v>
      </c>
      <c r="G95" s="148" t="e">
        <f>#REF!-#REF!</f>
        <v>#REF!</v>
      </c>
      <c r="H95" s="440">
        <f t="shared" si="6"/>
        <v>1.2</v>
      </c>
      <c r="I95" s="441">
        <f t="shared" si="7"/>
        <v>2750</v>
      </c>
      <c r="J95" s="441">
        <f t="shared" si="5"/>
        <v>250</v>
      </c>
      <c r="K95" s="440">
        <f>E95/D95</f>
        <v>1.2</v>
      </c>
      <c r="L95" s="441">
        <f t="shared" si="8"/>
        <v>2100</v>
      </c>
      <c r="M95" s="243"/>
      <c r="P95" s="177" t="e">
        <f>#REF!*1.1</f>
        <v>#REF!</v>
      </c>
      <c r="U95" s="487" t="e">
        <f>#REF!/D95</f>
        <v>#REF!</v>
      </c>
      <c r="Y95" s="177" t="e">
        <f>F95-#REF!</f>
        <v>#REF!</v>
      </c>
    </row>
    <row r="96" spans="1:25" ht="31" x14ac:dyDescent="0.35">
      <c r="A96" s="242">
        <v>9</v>
      </c>
      <c r="B96" s="446" t="s">
        <v>4637</v>
      </c>
      <c r="C96" s="439" t="s">
        <v>4637</v>
      </c>
      <c r="D96" s="437">
        <v>4500</v>
      </c>
      <c r="E96" s="148">
        <f>F96</f>
        <v>5900</v>
      </c>
      <c r="F96" s="148">
        <v>5900</v>
      </c>
      <c r="G96" s="148" t="e">
        <f>#REF!-#REF!</f>
        <v>#REF!</v>
      </c>
      <c r="H96" s="440">
        <f t="shared" si="6"/>
        <v>1.3111111111111111</v>
      </c>
      <c r="I96" s="441">
        <f t="shared" si="7"/>
        <v>4950</v>
      </c>
      <c r="J96" s="441">
        <f t="shared" si="5"/>
        <v>950</v>
      </c>
      <c r="K96" s="440">
        <f>E96/D96</f>
        <v>1.3111111111111111</v>
      </c>
      <c r="L96" s="441">
        <f t="shared" si="8"/>
        <v>4130</v>
      </c>
      <c r="M96" s="445"/>
      <c r="P96" s="177" t="e">
        <f>#REF!*1.1</f>
        <v>#REF!</v>
      </c>
      <c r="U96" s="487" t="e">
        <f>#REF!/D96</f>
        <v>#REF!</v>
      </c>
      <c r="Y96" s="177" t="e">
        <f>F96-#REF!</f>
        <v>#REF!</v>
      </c>
    </row>
    <row r="97" spans="1:27" ht="46.5" x14ac:dyDescent="0.35">
      <c r="A97" s="242">
        <v>10</v>
      </c>
      <c r="B97" s="446" t="s">
        <v>4638</v>
      </c>
      <c r="C97" s="439" t="s">
        <v>6014</v>
      </c>
      <c r="D97" s="442">
        <v>600</v>
      </c>
      <c r="E97" s="148">
        <f>F97</f>
        <v>780</v>
      </c>
      <c r="F97" s="148">
        <v>780</v>
      </c>
      <c r="G97" s="148" t="e">
        <f>#REF!-#REF!</f>
        <v>#REF!</v>
      </c>
      <c r="H97" s="440">
        <f t="shared" si="6"/>
        <v>1.3</v>
      </c>
      <c r="I97" s="441">
        <f t="shared" si="7"/>
        <v>660</v>
      </c>
      <c r="J97" s="441">
        <f t="shared" si="5"/>
        <v>120</v>
      </c>
      <c r="K97" s="440">
        <f>E97/D97</f>
        <v>1.3</v>
      </c>
      <c r="L97" s="441">
        <f t="shared" si="8"/>
        <v>550</v>
      </c>
      <c r="M97" s="443" t="s">
        <v>6015</v>
      </c>
      <c r="P97" s="177" t="e">
        <f>#REF!*1.1</f>
        <v>#REF!</v>
      </c>
      <c r="U97" s="487" t="e">
        <f>#REF!/D97</f>
        <v>#REF!</v>
      </c>
      <c r="Y97" s="177" t="e">
        <f>F97-#REF!</f>
        <v>#REF!</v>
      </c>
      <c r="AA97" s="2">
        <f>40+364+44+45</f>
        <v>493</v>
      </c>
    </row>
    <row r="98" spans="1:27" ht="46.5" x14ac:dyDescent="0.35">
      <c r="A98" s="242">
        <v>11</v>
      </c>
      <c r="B98" s="446" t="s">
        <v>6016</v>
      </c>
      <c r="C98" s="439" t="s">
        <v>6520</v>
      </c>
      <c r="D98" s="442">
        <v>600</v>
      </c>
      <c r="E98" s="148">
        <f>F98</f>
        <v>780</v>
      </c>
      <c r="F98" s="148">
        <v>780</v>
      </c>
      <c r="G98" s="148" t="e">
        <f>#REF!-#REF!</f>
        <v>#REF!</v>
      </c>
      <c r="H98" s="440">
        <f t="shared" si="6"/>
        <v>1.3</v>
      </c>
      <c r="I98" s="441">
        <f t="shared" si="7"/>
        <v>660</v>
      </c>
      <c r="J98" s="441">
        <f t="shared" si="5"/>
        <v>120</v>
      </c>
      <c r="K98" s="440">
        <f>E98/D98</f>
        <v>1.3</v>
      </c>
      <c r="L98" s="441">
        <f t="shared" si="8"/>
        <v>550</v>
      </c>
      <c r="M98" s="438" t="s">
        <v>6568</v>
      </c>
      <c r="P98" s="177" t="e">
        <f>#REF!*1.1</f>
        <v>#REF!</v>
      </c>
      <c r="U98" s="487" t="e">
        <f>#REF!/D98</f>
        <v>#REF!</v>
      </c>
      <c r="Y98" s="177" t="e">
        <f>F98-#REF!</f>
        <v>#REF!</v>
      </c>
      <c r="AA98" s="2">
        <f>240+450</f>
        <v>690</v>
      </c>
    </row>
    <row r="99" spans="1:27" ht="46.5" x14ac:dyDescent="0.35">
      <c r="A99" s="128">
        <v>12</v>
      </c>
      <c r="B99" s="461"/>
      <c r="C99" s="131" t="s">
        <v>4639</v>
      </c>
      <c r="D99" s="442"/>
      <c r="E99" s="149">
        <v>1000</v>
      </c>
      <c r="F99" s="148"/>
      <c r="G99" s="148"/>
      <c r="H99" s="440"/>
      <c r="I99" s="441">
        <f t="shared" si="7"/>
        <v>0</v>
      </c>
      <c r="J99" s="441">
        <f t="shared" si="5"/>
        <v>1000</v>
      </c>
      <c r="K99" s="440"/>
      <c r="L99" s="441">
        <f t="shared" si="8"/>
        <v>700</v>
      </c>
      <c r="M99" s="462" t="s">
        <v>4640</v>
      </c>
      <c r="P99" s="177" t="e">
        <f>#REF!*1.1</f>
        <v>#REF!</v>
      </c>
      <c r="Y99" s="177"/>
    </row>
    <row r="100" spans="1:27" x14ac:dyDescent="0.35">
      <c r="A100" s="337" t="s">
        <v>3479</v>
      </c>
      <c r="B100" s="450" t="s">
        <v>4641</v>
      </c>
      <c r="C100" s="448" t="s">
        <v>4641</v>
      </c>
      <c r="D100" s="358"/>
      <c r="E100" s="148"/>
      <c r="F100" s="148"/>
      <c r="G100" s="148"/>
      <c r="H100" s="440"/>
      <c r="I100" s="441"/>
      <c r="J100" s="441"/>
      <c r="K100" s="440"/>
      <c r="L100" s="441"/>
      <c r="M100" s="438"/>
      <c r="P100" s="177" t="e">
        <f>#REF!*1.1</f>
        <v>#REF!</v>
      </c>
      <c r="Y100" s="177" t="e">
        <f>F100-#REF!</f>
        <v>#REF!</v>
      </c>
    </row>
    <row r="101" spans="1:27" ht="31" x14ac:dyDescent="0.35">
      <c r="A101" s="242">
        <v>1</v>
      </c>
      <c r="B101" s="446" t="s">
        <v>6017</v>
      </c>
      <c r="C101" s="439" t="s">
        <v>6018</v>
      </c>
      <c r="D101" s="437">
        <v>2000</v>
      </c>
      <c r="E101" s="150">
        <f>F101</f>
        <v>4000</v>
      </c>
      <c r="F101" s="148">
        <v>4000</v>
      </c>
      <c r="G101" s="148" t="e">
        <f>#REF!-#REF!</f>
        <v>#REF!</v>
      </c>
      <c r="H101" s="440">
        <f>E101/D101</f>
        <v>2</v>
      </c>
      <c r="I101" s="441">
        <f>D101*1.1</f>
        <v>2200</v>
      </c>
      <c r="J101" s="441">
        <f t="shared" si="5"/>
        <v>1800</v>
      </c>
      <c r="K101" s="440">
        <f>E101/D101</f>
        <v>2</v>
      </c>
      <c r="L101" s="441">
        <f>ROUND(E101*0.7,-1)</f>
        <v>2800</v>
      </c>
      <c r="M101" s="445" t="s">
        <v>5071</v>
      </c>
      <c r="P101" s="177" t="e">
        <f>#REF!*1.1</f>
        <v>#REF!</v>
      </c>
      <c r="U101" s="487" t="e">
        <f>#REF!/D101</f>
        <v>#REF!</v>
      </c>
      <c r="Y101" s="177" t="e">
        <f>F101-#REF!</f>
        <v>#REF!</v>
      </c>
      <c r="Z101" s="2" t="s">
        <v>4642</v>
      </c>
    </row>
    <row r="102" spans="1:27" ht="31" x14ac:dyDescent="0.35">
      <c r="A102" s="242">
        <v>2</v>
      </c>
      <c r="B102" s="446" t="s">
        <v>4643</v>
      </c>
      <c r="C102" s="439" t="s">
        <v>6521</v>
      </c>
      <c r="D102" s="442"/>
      <c r="E102" s="148"/>
      <c r="F102" s="148"/>
      <c r="G102" s="148"/>
      <c r="H102" s="440"/>
      <c r="I102" s="441"/>
      <c r="J102" s="441"/>
      <c r="K102" s="440"/>
      <c r="L102" s="441"/>
      <c r="M102" s="445"/>
      <c r="P102" s="177" t="e">
        <f>#REF!*1.1</f>
        <v>#REF!</v>
      </c>
      <c r="Y102" s="177" t="e">
        <f>F102-#REF!</f>
        <v>#REF!</v>
      </c>
    </row>
    <row r="103" spans="1:27" x14ac:dyDescent="0.35">
      <c r="A103" s="242" t="s">
        <v>74</v>
      </c>
      <c r="B103" s="446" t="s">
        <v>4644</v>
      </c>
      <c r="C103" s="439" t="str">
        <f>B103</f>
        <v>Đường rộng ≥ 14,5m đến &lt; 16,5m</v>
      </c>
      <c r="D103" s="437">
        <v>2500</v>
      </c>
      <c r="E103" s="148">
        <f>F103</f>
        <v>3600</v>
      </c>
      <c r="F103" s="148">
        <v>3600</v>
      </c>
      <c r="G103" s="148" t="e">
        <f>#REF!-#REF!</f>
        <v>#REF!</v>
      </c>
      <c r="H103" s="440">
        <f>E103/D103</f>
        <v>1.44</v>
      </c>
      <c r="I103" s="441">
        <f>D103*1.1</f>
        <v>2750</v>
      </c>
      <c r="J103" s="441">
        <f t="shared" si="5"/>
        <v>850</v>
      </c>
      <c r="K103" s="440">
        <f>E103/D103</f>
        <v>1.44</v>
      </c>
      <c r="L103" s="441">
        <f>ROUND(E103*0.7,-1)</f>
        <v>2520</v>
      </c>
      <c r="M103" s="438"/>
      <c r="P103" s="177" t="e">
        <f>#REF!*1.1</f>
        <v>#REF!</v>
      </c>
      <c r="U103" s="487" t="e">
        <f>#REF!/D103</f>
        <v>#REF!</v>
      </c>
      <c r="Y103" s="177" t="e">
        <f>F103-#REF!</f>
        <v>#REF!</v>
      </c>
    </row>
    <row r="104" spans="1:27" ht="31" x14ac:dyDescent="0.35">
      <c r="A104" s="242" t="s">
        <v>76</v>
      </c>
      <c r="B104" s="446" t="s">
        <v>4645</v>
      </c>
      <c r="C104" s="439" t="str">
        <f>B104</f>
        <v>Các đường còn lại trong khu quy hoạch, đường rộng &lt; 14,5m</v>
      </c>
      <c r="D104" s="437">
        <v>2300</v>
      </c>
      <c r="E104" s="148">
        <f>F104</f>
        <v>3400</v>
      </c>
      <c r="F104" s="148">
        <v>3400</v>
      </c>
      <c r="G104" s="148" t="e">
        <f>#REF!-#REF!</f>
        <v>#REF!</v>
      </c>
      <c r="H104" s="440">
        <f>E104/D104</f>
        <v>1.4782608695652173</v>
      </c>
      <c r="I104" s="441">
        <f>D104*1.1</f>
        <v>2530</v>
      </c>
      <c r="J104" s="441">
        <f t="shared" si="5"/>
        <v>870</v>
      </c>
      <c r="K104" s="440">
        <f>E104/D104</f>
        <v>1.4782608695652173</v>
      </c>
      <c r="L104" s="441">
        <f>ROUND(E104*0.7,-1)</f>
        <v>2380</v>
      </c>
      <c r="M104" s="438"/>
      <c r="P104" s="177" t="e">
        <f>#REF!*1.1</f>
        <v>#REF!</v>
      </c>
      <c r="U104" s="487" t="e">
        <f>#REF!/D104</f>
        <v>#REF!</v>
      </c>
      <c r="Y104" s="177" t="e">
        <f>F104-#REF!</f>
        <v>#REF!</v>
      </c>
    </row>
    <row r="105" spans="1:27" ht="56" x14ac:dyDescent="0.35">
      <c r="A105" s="242">
        <v>3</v>
      </c>
      <c r="B105" s="446" t="s">
        <v>4646</v>
      </c>
      <c r="C105" s="439" t="s">
        <v>4647</v>
      </c>
      <c r="D105" s="437">
        <v>2000</v>
      </c>
      <c r="E105" s="148">
        <f>F105</f>
        <v>2600</v>
      </c>
      <c r="F105" s="148">
        <v>2600</v>
      </c>
      <c r="G105" s="148" t="e">
        <f>#REF!-#REF!</f>
        <v>#REF!</v>
      </c>
      <c r="H105" s="440">
        <f>E105/D105</f>
        <v>1.3</v>
      </c>
      <c r="I105" s="441">
        <f>D105*1.1</f>
        <v>2200</v>
      </c>
      <c r="J105" s="441">
        <f t="shared" si="5"/>
        <v>400</v>
      </c>
      <c r="K105" s="440">
        <f>E105/D105</f>
        <v>1.3</v>
      </c>
      <c r="L105" s="441">
        <f>ROUND(E105*0.7,-1)</f>
        <v>1820</v>
      </c>
      <c r="M105" s="445" t="s">
        <v>6569</v>
      </c>
      <c r="P105" s="177" t="e">
        <f>#REF!*1.1</f>
        <v>#REF!</v>
      </c>
      <c r="U105" s="487" t="e">
        <f>#REF!/D105</f>
        <v>#REF!</v>
      </c>
      <c r="Y105" s="177" t="e">
        <f>F105-#REF!</f>
        <v>#REF!</v>
      </c>
    </row>
    <row r="106" spans="1:27" x14ac:dyDescent="0.35">
      <c r="A106" s="242">
        <v>4</v>
      </c>
      <c r="B106" s="446" t="s">
        <v>4648</v>
      </c>
      <c r="C106" s="439" t="str">
        <f>B106</f>
        <v>Rẽ vào tổ dân phố Trước</v>
      </c>
      <c r="D106" s="442"/>
      <c r="E106" s="148"/>
      <c r="F106" s="148"/>
      <c r="G106" s="148"/>
      <c r="H106" s="440"/>
      <c r="I106" s="441"/>
      <c r="J106" s="441"/>
      <c r="K106" s="440"/>
      <c r="L106" s="441"/>
      <c r="M106" s="438"/>
      <c r="P106" s="177" t="e">
        <f>#REF!*1.1</f>
        <v>#REF!</v>
      </c>
      <c r="Y106" s="177" t="e">
        <f>F106-#REF!</f>
        <v>#REF!</v>
      </c>
    </row>
    <row r="107" spans="1:27" x14ac:dyDescent="0.35">
      <c r="A107" s="242" t="s">
        <v>31</v>
      </c>
      <c r="B107" s="446" t="s">
        <v>4649</v>
      </c>
      <c r="C107" s="439" t="str">
        <f>B107</f>
        <v>Từ đường 30/4 vào 200m</v>
      </c>
      <c r="D107" s="437">
        <v>1500</v>
      </c>
      <c r="E107" s="148">
        <f t="shared" ref="E107:E113" si="9">F107</f>
        <v>2000</v>
      </c>
      <c r="F107" s="148">
        <v>2000</v>
      </c>
      <c r="G107" s="148" t="e">
        <f>#REF!-#REF!</f>
        <v>#REF!</v>
      </c>
      <c r="H107" s="440">
        <f t="shared" ref="H107:H113" si="10">E107/D107</f>
        <v>1.3333333333333333</v>
      </c>
      <c r="I107" s="441">
        <f t="shared" ref="I107:I131" si="11">D107*1.1</f>
        <v>1650.0000000000002</v>
      </c>
      <c r="J107" s="441">
        <f t="shared" si="5"/>
        <v>349.99999999999977</v>
      </c>
      <c r="K107" s="440">
        <f t="shared" ref="K107:K113" si="12">E107/D107</f>
        <v>1.3333333333333333</v>
      </c>
      <c r="L107" s="441">
        <f t="shared" ref="L107:L113" si="13">ROUND(E107*0.7,-1)</f>
        <v>1400</v>
      </c>
      <c r="M107" s="438"/>
      <c r="P107" s="177" t="e">
        <f>#REF!*1.1</f>
        <v>#REF!</v>
      </c>
      <c r="U107" s="487" t="e">
        <f>#REF!/D107</f>
        <v>#REF!</v>
      </c>
      <c r="Y107" s="177" t="e">
        <f>F107-#REF!</f>
        <v>#REF!</v>
      </c>
    </row>
    <row r="108" spans="1:27" x14ac:dyDescent="0.35">
      <c r="A108" s="242" t="s">
        <v>34</v>
      </c>
      <c r="B108" s="446" t="s">
        <v>1689</v>
      </c>
      <c r="C108" s="439" t="str">
        <f>B108</f>
        <v>Qua 200m đến 400m</v>
      </c>
      <c r="D108" s="437">
        <v>1300</v>
      </c>
      <c r="E108" s="148">
        <f t="shared" si="9"/>
        <v>1700</v>
      </c>
      <c r="F108" s="148">
        <v>1700</v>
      </c>
      <c r="G108" s="148" t="e">
        <f>#REF!-#REF!</f>
        <v>#REF!</v>
      </c>
      <c r="H108" s="440">
        <f t="shared" si="10"/>
        <v>1.3076923076923077</v>
      </c>
      <c r="I108" s="441">
        <f t="shared" si="11"/>
        <v>1430.0000000000002</v>
      </c>
      <c r="J108" s="441">
        <f t="shared" si="5"/>
        <v>269.99999999999977</v>
      </c>
      <c r="K108" s="440">
        <f t="shared" si="12"/>
        <v>1.3076923076923077</v>
      </c>
      <c r="L108" s="441">
        <f t="shared" si="13"/>
        <v>1190</v>
      </c>
      <c r="M108" s="438"/>
      <c r="P108" s="177" t="e">
        <f>#REF!*1.1</f>
        <v>#REF!</v>
      </c>
      <c r="U108" s="487" t="e">
        <f>#REF!/D108</f>
        <v>#REF!</v>
      </c>
      <c r="Y108" s="177" t="e">
        <f>F108-#REF!</f>
        <v>#REF!</v>
      </c>
    </row>
    <row r="109" spans="1:27" ht="31" x14ac:dyDescent="0.35">
      <c r="A109" s="242">
        <v>5</v>
      </c>
      <c r="B109" s="446" t="s">
        <v>4650</v>
      </c>
      <c r="C109" s="439" t="s">
        <v>4651</v>
      </c>
      <c r="D109" s="437">
        <v>1500</v>
      </c>
      <c r="E109" s="148">
        <f t="shared" si="9"/>
        <v>2000</v>
      </c>
      <c r="F109" s="148">
        <v>2000</v>
      </c>
      <c r="G109" s="148" t="e">
        <f>#REF!-#REF!</f>
        <v>#REF!</v>
      </c>
      <c r="H109" s="440">
        <f t="shared" si="10"/>
        <v>1.3333333333333333</v>
      </c>
      <c r="I109" s="441">
        <f t="shared" si="11"/>
        <v>1650.0000000000002</v>
      </c>
      <c r="J109" s="441">
        <f t="shared" si="5"/>
        <v>349.99999999999977</v>
      </c>
      <c r="K109" s="440">
        <f t="shared" si="12"/>
        <v>1.3333333333333333</v>
      </c>
      <c r="L109" s="441">
        <f t="shared" si="13"/>
        <v>1400</v>
      </c>
      <c r="M109" s="445" t="s">
        <v>6570</v>
      </c>
      <c r="P109" s="177" t="e">
        <f>#REF!*1.1</f>
        <v>#REF!</v>
      </c>
      <c r="U109" s="487" t="e">
        <f>#REF!/D109</f>
        <v>#REF!</v>
      </c>
      <c r="Y109" s="177" t="e">
        <f>F109-#REF!</f>
        <v>#REF!</v>
      </c>
    </row>
    <row r="110" spans="1:27" ht="31" x14ac:dyDescent="0.35">
      <c r="A110" s="242">
        <v>6</v>
      </c>
      <c r="B110" s="446" t="s">
        <v>6019</v>
      </c>
      <c r="C110" s="402" t="str">
        <f>B110</f>
        <v>Rẽ vào đến cổng trường Văn hóa 1, Bộ Công an</v>
      </c>
      <c r="D110" s="437">
        <v>1600</v>
      </c>
      <c r="E110" s="148">
        <f t="shared" si="9"/>
        <v>2500</v>
      </c>
      <c r="F110" s="148">
        <v>2500</v>
      </c>
      <c r="G110" s="148" t="e">
        <f>#REF!-#REF!</f>
        <v>#REF!</v>
      </c>
      <c r="H110" s="440">
        <f t="shared" si="10"/>
        <v>1.5625</v>
      </c>
      <c r="I110" s="441">
        <f t="shared" si="11"/>
        <v>1760.0000000000002</v>
      </c>
      <c r="J110" s="441">
        <f t="shared" si="5"/>
        <v>739.99999999999977</v>
      </c>
      <c r="K110" s="440">
        <f t="shared" si="12"/>
        <v>1.5625</v>
      </c>
      <c r="L110" s="441">
        <f t="shared" si="13"/>
        <v>1750</v>
      </c>
      <c r="M110" s="438"/>
      <c r="P110" s="177" t="e">
        <f>#REF!*1.1</f>
        <v>#REF!</v>
      </c>
      <c r="U110" s="487" t="e">
        <f>#REF!/D110</f>
        <v>#REF!</v>
      </c>
      <c r="Y110" s="177" t="e">
        <f>F110-#REF!</f>
        <v>#REF!</v>
      </c>
    </row>
    <row r="111" spans="1:27" x14ac:dyDescent="0.35">
      <c r="A111" s="242">
        <v>7</v>
      </c>
      <c r="B111" s="446" t="s">
        <v>4652</v>
      </c>
      <c r="C111" s="402" t="s">
        <v>6020</v>
      </c>
      <c r="D111" s="437">
        <v>1600</v>
      </c>
      <c r="E111" s="148">
        <f t="shared" si="9"/>
        <v>2500</v>
      </c>
      <c r="F111" s="148">
        <v>2500</v>
      </c>
      <c r="G111" s="148" t="e">
        <f>#REF!-#REF!</f>
        <v>#REF!</v>
      </c>
      <c r="H111" s="440">
        <f t="shared" si="10"/>
        <v>1.5625</v>
      </c>
      <c r="I111" s="441">
        <f t="shared" si="11"/>
        <v>1760.0000000000002</v>
      </c>
      <c r="J111" s="441">
        <f t="shared" si="5"/>
        <v>739.99999999999977</v>
      </c>
      <c r="K111" s="440">
        <f t="shared" si="12"/>
        <v>1.5625</v>
      </c>
      <c r="L111" s="441">
        <f t="shared" si="13"/>
        <v>1750</v>
      </c>
      <c r="M111" s="438"/>
      <c r="P111" s="177" t="e">
        <f>#REF!*1.1</f>
        <v>#REF!</v>
      </c>
      <c r="U111" s="487" t="e">
        <f>#REF!/D111</f>
        <v>#REF!</v>
      </c>
      <c r="Y111" s="177" t="e">
        <f>F111-#REF!</f>
        <v>#REF!</v>
      </c>
    </row>
    <row r="112" spans="1:27" ht="70" x14ac:dyDescent="0.35">
      <c r="A112" s="242">
        <v>8</v>
      </c>
      <c r="B112" s="446" t="s">
        <v>4653</v>
      </c>
      <c r="C112" s="439" t="s">
        <v>4654</v>
      </c>
      <c r="D112" s="437">
        <v>1200</v>
      </c>
      <c r="E112" s="148">
        <f t="shared" si="9"/>
        <v>3600</v>
      </c>
      <c r="F112" s="148">
        <v>3600</v>
      </c>
      <c r="G112" s="148" t="e">
        <f>#REF!-#REF!</f>
        <v>#REF!</v>
      </c>
      <c r="H112" s="440">
        <f t="shared" si="10"/>
        <v>3</v>
      </c>
      <c r="I112" s="441">
        <f t="shared" si="11"/>
        <v>1320</v>
      </c>
      <c r="J112" s="441">
        <f t="shared" si="5"/>
        <v>2280</v>
      </c>
      <c r="K112" s="440">
        <f t="shared" si="12"/>
        <v>3</v>
      </c>
      <c r="L112" s="441">
        <f t="shared" si="13"/>
        <v>2520</v>
      </c>
      <c r="M112" s="445" t="s">
        <v>5072</v>
      </c>
      <c r="P112" s="177" t="e">
        <f>#REF!*1.1</f>
        <v>#REF!</v>
      </c>
      <c r="U112" s="487" t="e">
        <f>#REF!/D112</f>
        <v>#REF!</v>
      </c>
      <c r="Y112" s="177" t="e">
        <f>F112-#REF!</f>
        <v>#REF!</v>
      </c>
    </row>
    <row r="113" spans="1:25" ht="42" x14ac:dyDescent="0.35">
      <c r="A113" s="242">
        <v>9</v>
      </c>
      <c r="B113" s="446" t="s">
        <v>4655</v>
      </c>
      <c r="C113" s="439" t="s">
        <v>6522</v>
      </c>
      <c r="D113" s="437">
        <v>1200</v>
      </c>
      <c r="E113" s="148">
        <f t="shared" si="9"/>
        <v>2300</v>
      </c>
      <c r="F113" s="148">
        <v>2300</v>
      </c>
      <c r="G113" s="148" t="e">
        <f>#REF!-#REF!</f>
        <v>#REF!</v>
      </c>
      <c r="H113" s="440">
        <f t="shared" si="10"/>
        <v>1.9166666666666667</v>
      </c>
      <c r="I113" s="441">
        <f t="shared" si="11"/>
        <v>1320</v>
      </c>
      <c r="J113" s="441">
        <f t="shared" si="5"/>
        <v>980</v>
      </c>
      <c r="K113" s="440">
        <f t="shared" si="12"/>
        <v>1.9166666666666667</v>
      </c>
      <c r="L113" s="441">
        <f t="shared" si="13"/>
        <v>1610</v>
      </c>
      <c r="M113" s="445" t="s">
        <v>6021</v>
      </c>
      <c r="P113" s="177" t="e">
        <f>#REF!*1.1</f>
        <v>#REF!</v>
      </c>
      <c r="U113" s="487" t="e">
        <f>#REF!/D113</f>
        <v>#REF!</v>
      </c>
      <c r="Y113" s="177" t="e">
        <f>F113-#REF!</f>
        <v>#REF!</v>
      </c>
    </row>
    <row r="114" spans="1:25" ht="45" x14ac:dyDescent="0.35">
      <c r="A114" s="337" t="s">
        <v>45</v>
      </c>
      <c r="B114" s="450" t="s">
        <v>6022</v>
      </c>
      <c r="C114" s="433" t="s">
        <v>6022</v>
      </c>
      <c r="D114" s="437"/>
      <c r="E114" s="148"/>
      <c r="F114" s="148"/>
      <c r="G114" s="148"/>
      <c r="H114" s="440"/>
      <c r="I114" s="441">
        <f t="shared" si="11"/>
        <v>0</v>
      </c>
      <c r="J114" s="441">
        <f t="shared" si="5"/>
        <v>0</v>
      </c>
      <c r="K114" s="440"/>
      <c r="L114" s="441"/>
      <c r="M114" s="438"/>
      <c r="P114" s="177" t="e">
        <f>#REF!*1.1</f>
        <v>#REF!</v>
      </c>
      <c r="Y114" s="177" t="e">
        <f>F114-#REF!</f>
        <v>#REF!</v>
      </c>
    </row>
    <row r="115" spans="1:25" ht="31" x14ac:dyDescent="0.35">
      <c r="A115" s="242">
        <v>1</v>
      </c>
      <c r="B115" s="446" t="s">
        <v>4656</v>
      </c>
      <c r="C115" s="439" t="s">
        <v>4656</v>
      </c>
      <c r="D115" s="437">
        <v>7500</v>
      </c>
      <c r="E115" s="148">
        <v>8500</v>
      </c>
      <c r="F115" s="148">
        <v>9800</v>
      </c>
      <c r="G115" s="148" t="e">
        <f>#REF!-#REF!</f>
        <v>#REF!</v>
      </c>
      <c r="H115" s="440">
        <f t="shared" ref="H115:H122" si="14">E115/D115</f>
        <v>1.1333333333333333</v>
      </c>
      <c r="I115" s="441">
        <f t="shared" si="11"/>
        <v>8250</v>
      </c>
      <c r="J115" s="441">
        <f t="shared" si="5"/>
        <v>250</v>
      </c>
      <c r="K115" s="440">
        <f t="shared" ref="K115:K122" si="15">E115/D115</f>
        <v>1.1333333333333333</v>
      </c>
      <c r="L115" s="441">
        <f t="shared" ref="L115:L122" si="16">ROUND(E115*0.7,-1)</f>
        <v>5950</v>
      </c>
      <c r="M115" s="438"/>
      <c r="N115" s="491" t="s">
        <v>4570</v>
      </c>
      <c r="U115" s="487" t="e">
        <f>#REF!/D115</f>
        <v>#REF!</v>
      </c>
      <c r="Y115" s="177" t="e">
        <f>F115-#REF!</f>
        <v>#REF!</v>
      </c>
    </row>
    <row r="116" spans="1:25" ht="31" x14ac:dyDescent="0.35">
      <c r="A116" s="242">
        <v>2</v>
      </c>
      <c r="B116" s="446" t="s">
        <v>6023</v>
      </c>
      <c r="C116" s="439" t="s">
        <v>6023</v>
      </c>
      <c r="D116" s="437">
        <v>6500</v>
      </c>
      <c r="E116" s="148">
        <v>7500</v>
      </c>
      <c r="F116" s="148">
        <v>8500</v>
      </c>
      <c r="G116" s="148" t="e">
        <f>#REF!-#REF!</f>
        <v>#REF!</v>
      </c>
      <c r="H116" s="440">
        <f t="shared" si="14"/>
        <v>1.1538461538461537</v>
      </c>
      <c r="I116" s="441">
        <f t="shared" si="11"/>
        <v>7150.0000000000009</v>
      </c>
      <c r="J116" s="441">
        <f t="shared" si="5"/>
        <v>349.99999999999909</v>
      </c>
      <c r="K116" s="440">
        <f t="shared" si="15"/>
        <v>1.1538461538461537</v>
      </c>
      <c r="L116" s="441">
        <f t="shared" si="16"/>
        <v>5250</v>
      </c>
      <c r="M116" s="438"/>
      <c r="N116" s="489" t="s">
        <v>4657</v>
      </c>
      <c r="U116" s="487" t="e">
        <f>#REF!/D116</f>
        <v>#REF!</v>
      </c>
      <c r="Y116" s="177" t="e">
        <f>F116-#REF!</f>
        <v>#REF!</v>
      </c>
    </row>
    <row r="117" spans="1:25" ht="62" x14ac:dyDescent="0.35">
      <c r="A117" s="242">
        <v>3</v>
      </c>
      <c r="B117" s="446" t="s">
        <v>6024</v>
      </c>
      <c r="C117" s="439" t="s">
        <v>6025</v>
      </c>
      <c r="D117" s="437">
        <v>10000</v>
      </c>
      <c r="E117" s="148">
        <v>11000</v>
      </c>
      <c r="F117" s="148">
        <v>13000</v>
      </c>
      <c r="G117" s="148" t="e">
        <f>#REF!-#REF!</f>
        <v>#REF!</v>
      </c>
      <c r="H117" s="440">
        <f t="shared" si="14"/>
        <v>1.1000000000000001</v>
      </c>
      <c r="I117" s="441">
        <f t="shared" si="11"/>
        <v>11000</v>
      </c>
      <c r="J117" s="441">
        <f t="shared" si="5"/>
        <v>0</v>
      </c>
      <c r="K117" s="440">
        <f t="shared" si="15"/>
        <v>1.1000000000000001</v>
      </c>
      <c r="L117" s="441">
        <f t="shared" si="16"/>
        <v>7700</v>
      </c>
      <c r="M117" s="438"/>
      <c r="N117" s="489" t="s">
        <v>4657</v>
      </c>
      <c r="P117" s="177" t="e">
        <f>#REF!*1.1</f>
        <v>#REF!</v>
      </c>
      <c r="U117" s="487" t="e">
        <f>#REF!/D117</f>
        <v>#REF!</v>
      </c>
      <c r="Y117" s="177" t="e">
        <f>F117-#REF!</f>
        <v>#REF!</v>
      </c>
    </row>
    <row r="118" spans="1:25" ht="46.5" x14ac:dyDescent="0.35">
      <c r="A118" s="242">
        <v>4</v>
      </c>
      <c r="B118" s="446" t="s">
        <v>4658</v>
      </c>
      <c r="C118" s="439" t="s">
        <v>6026</v>
      </c>
      <c r="D118" s="437">
        <v>13000</v>
      </c>
      <c r="E118" s="148">
        <v>14500</v>
      </c>
      <c r="F118" s="148">
        <v>16900</v>
      </c>
      <c r="G118" s="148" t="e">
        <f>#REF!-#REF!</f>
        <v>#REF!</v>
      </c>
      <c r="H118" s="440">
        <f t="shared" si="14"/>
        <v>1.1153846153846154</v>
      </c>
      <c r="I118" s="441">
        <f t="shared" si="11"/>
        <v>14300.000000000002</v>
      </c>
      <c r="J118" s="441">
        <f t="shared" si="5"/>
        <v>199.99999999999818</v>
      </c>
      <c r="K118" s="440">
        <f t="shared" si="15"/>
        <v>1.1153846153846154</v>
      </c>
      <c r="L118" s="441">
        <f t="shared" si="16"/>
        <v>10150</v>
      </c>
      <c r="M118" s="438"/>
      <c r="N118" s="489" t="s">
        <v>4659</v>
      </c>
      <c r="P118" s="177" t="e">
        <f>#REF!*1.1</f>
        <v>#REF!</v>
      </c>
      <c r="U118" s="487" t="e">
        <f>#REF!/D118</f>
        <v>#REF!</v>
      </c>
      <c r="Y118" s="177" t="e">
        <f>F118-#REF!</f>
        <v>#REF!</v>
      </c>
    </row>
    <row r="119" spans="1:25" ht="46.5" x14ac:dyDescent="0.35">
      <c r="A119" s="242">
        <v>5</v>
      </c>
      <c r="B119" s="446" t="s">
        <v>4660</v>
      </c>
      <c r="C119" s="439" t="s">
        <v>6027</v>
      </c>
      <c r="D119" s="437">
        <v>16000</v>
      </c>
      <c r="E119" s="150">
        <v>18000</v>
      </c>
      <c r="F119" s="148">
        <v>20800</v>
      </c>
      <c r="G119" s="148" t="e">
        <f>#REF!-#REF!</f>
        <v>#REF!</v>
      </c>
      <c r="H119" s="440">
        <f t="shared" si="14"/>
        <v>1.125</v>
      </c>
      <c r="I119" s="441">
        <f t="shared" si="11"/>
        <v>17600</v>
      </c>
      <c r="J119" s="441">
        <f t="shared" si="5"/>
        <v>400</v>
      </c>
      <c r="K119" s="440">
        <f t="shared" si="15"/>
        <v>1.125</v>
      </c>
      <c r="L119" s="441">
        <f t="shared" si="16"/>
        <v>12600</v>
      </c>
      <c r="M119" s="438"/>
      <c r="N119" s="489" t="s">
        <v>4659</v>
      </c>
      <c r="P119" s="177" t="e">
        <f>#REF!*1.1</f>
        <v>#REF!</v>
      </c>
      <c r="U119" s="487" t="e">
        <f>#REF!/D119</f>
        <v>#REF!</v>
      </c>
      <c r="Y119" s="177" t="e">
        <f>F119-#REF!</f>
        <v>#REF!</v>
      </c>
    </row>
    <row r="120" spans="1:25" ht="62" x14ac:dyDescent="0.35">
      <c r="A120" s="242">
        <v>6</v>
      </c>
      <c r="B120" s="446" t="s">
        <v>6028</v>
      </c>
      <c r="C120" s="356" t="s">
        <v>4661</v>
      </c>
      <c r="D120" s="437">
        <v>20000</v>
      </c>
      <c r="E120" s="149">
        <v>22000</v>
      </c>
      <c r="F120" s="148">
        <v>26000</v>
      </c>
      <c r="G120" s="148" t="e">
        <f>#REF!-#REF!</f>
        <v>#REF!</v>
      </c>
      <c r="H120" s="440">
        <f t="shared" si="14"/>
        <v>1.1000000000000001</v>
      </c>
      <c r="I120" s="441">
        <f t="shared" si="11"/>
        <v>22000</v>
      </c>
      <c r="J120" s="441">
        <f t="shared" si="5"/>
        <v>0</v>
      </c>
      <c r="K120" s="440">
        <f t="shared" si="15"/>
        <v>1.1000000000000001</v>
      </c>
      <c r="L120" s="441">
        <f t="shared" si="16"/>
        <v>15400</v>
      </c>
      <c r="M120" s="438" t="s">
        <v>6029</v>
      </c>
      <c r="N120" s="489" t="s">
        <v>4662</v>
      </c>
      <c r="P120" s="177" t="e">
        <f>#REF!*1.1</f>
        <v>#REF!</v>
      </c>
      <c r="U120" s="487" t="e">
        <f>#REF!/D120</f>
        <v>#REF!</v>
      </c>
      <c r="Y120" s="177" t="e">
        <f>F120-#REF!</f>
        <v>#REF!</v>
      </c>
    </row>
    <row r="121" spans="1:25" ht="62" x14ac:dyDescent="0.35">
      <c r="A121" s="242">
        <v>7</v>
      </c>
      <c r="B121" s="446" t="s">
        <v>6030</v>
      </c>
      <c r="C121" s="356" t="s">
        <v>6523</v>
      </c>
      <c r="D121" s="437">
        <v>16000</v>
      </c>
      <c r="E121" s="149">
        <v>18000</v>
      </c>
      <c r="F121" s="148">
        <v>20800</v>
      </c>
      <c r="G121" s="148" t="e">
        <f>#REF!-#REF!</f>
        <v>#REF!</v>
      </c>
      <c r="H121" s="440">
        <f t="shared" si="14"/>
        <v>1.125</v>
      </c>
      <c r="I121" s="441">
        <f t="shared" si="11"/>
        <v>17600</v>
      </c>
      <c r="J121" s="441">
        <f t="shared" si="5"/>
        <v>400</v>
      </c>
      <c r="K121" s="440">
        <f t="shared" si="15"/>
        <v>1.125</v>
      </c>
      <c r="L121" s="441">
        <f t="shared" si="16"/>
        <v>12600</v>
      </c>
      <c r="M121" s="438" t="s">
        <v>6029</v>
      </c>
      <c r="N121" s="489" t="s">
        <v>4662</v>
      </c>
      <c r="P121" s="177" t="e">
        <f>#REF!*1.1</f>
        <v>#REF!</v>
      </c>
      <c r="U121" s="487" t="e">
        <f>#REF!/D121</f>
        <v>#REF!</v>
      </c>
      <c r="Y121" s="177" t="e">
        <f>F121-#REF!</f>
        <v>#REF!</v>
      </c>
    </row>
    <row r="122" spans="1:25" ht="46.5" x14ac:dyDescent="0.35">
      <c r="A122" s="242">
        <v>8</v>
      </c>
      <c r="B122" s="446" t="s">
        <v>6031</v>
      </c>
      <c r="C122" s="439" t="s">
        <v>6524</v>
      </c>
      <c r="D122" s="437">
        <v>12000</v>
      </c>
      <c r="E122" s="148">
        <v>13500</v>
      </c>
      <c r="F122" s="148">
        <v>15600</v>
      </c>
      <c r="G122" s="148" t="e">
        <f>#REF!-#REF!</f>
        <v>#REF!</v>
      </c>
      <c r="H122" s="440">
        <f t="shared" si="14"/>
        <v>1.125</v>
      </c>
      <c r="I122" s="441">
        <f t="shared" si="11"/>
        <v>13200.000000000002</v>
      </c>
      <c r="J122" s="441">
        <f t="shared" si="5"/>
        <v>299.99999999999818</v>
      </c>
      <c r="K122" s="440">
        <f t="shared" si="15"/>
        <v>1.125</v>
      </c>
      <c r="L122" s="441">
        <f t="shared" si="16"/>
        <v>9450</v>
      </c>
      <c r="M122" s="438" t="s">
        <v>6571</v>
      </c>
      <c r="N122" s="489" t="s">
        <v>4662</v>
      </c>
      <c r="P122" s="177" t="e">
        <f>#REF!*1.1</f>
        <v>#REF!</v>
      </c>
      <c r="U122" s="487" t="e">
        <f>#REF!/D122</f>
        <v>#REF!</v>
      </c>
      <c r="Y122" s="177" t="e">
        <f>F122-#REF!</f>
        <v>#REF!</v>
      </c>
    </row>
    <row r="123" spans="1:25" x14ac:dyDescent="0.35">
      <c r="A123" s="337"/>
      <c r="B123" s="450" t="s">
        <v>16</v>
      </c>
      <c r="C123" s="433" t="s">
        <v>16</v>
      </c>
      <c r="D123" s="437"/>
      <c r="E123" s="148"/>
      <c r="F123" s="148"/>
      <c r="G123" s="148"/>
      <c r="H123" s="440"/>
      <c r="I123" s="441">
        <f t="shared" si="11"/>
        <v>0</v>
      </c>
      <c r="J123" s="441">
        <f t="shared" si="5"/>
        <v>0</v>
      </c>
      <c r="K123" s="440"/>
      <c r="L123" s="441"/>
      <c r="M123" s="438"/>
      <c r="P123" s="177" t="e">
        <f>#REF!*1.1</f>
        <v>#REF!</v>
      </c>
      <c r="Y123" s="177" t="e">
        <f>F123-#REF!</f>
        <v>#REF!</v>
      </c>
    </row>
    <row r="124" spans="1:25" x14ac:dyDescent="0.35">
      <c r="A124" s="337" t="s">
        <v>3479</v>
      </c>
      <c r="B124" s="450" t="s">
        <v>4663</v>
      </c>
      <c r="C124" s="433" t="s">
        <v>4663</v>
      </c>
      <c r="D124" s="442"/>
      <c r="E124" s="148"/>
      <c r="F124" s="148"/>
      <c r="G124" s="148"/>
      <c r="H124" s="440"/>
      <c r="I124" s="441">
        <f t="shared" si="11"/>
        <v>0</v>
      </c>
      <c r="J124" s="441">
        <f t="shared" si="5"/>
        <v>0</v>
      </c>
      <c r="K124" s="440"/>
      <c r="L124" s="441"/>
      <c r="M124" s="438"/>
      <c r="P124" s="177" t="e">
        <f>#REF!*1.1</f>
        <v>#REF!</v>
      </c>
      <c r="Y124" s="177" t="e">
        <f>F124-#REF!</f>
        <v>#REF!</v>
      </c>
    </row>
    <row r="125" spans="1:25" ht="31" x14ac:dyDescent="0.35">
      <c r="A125" s="242">
        <v>1</v>
      </c>
      <c r="B125" s="446" t="s">
        <v>4664</v>
      </c>
      <c r="C125" s="439" t="s">
        <v>6525</v>
      </c>
      <c r="D125" s="437">
        <v>3500</v>
      </c>
      <c r="E125" s="148">
        <f t="shared" ref="E125:E131" si="17">F125</f>
        <v>4600</v>
      </c>
      <c r="F125" s="148">
        <v>4600</v>
      </c>
      <c r="G125" s="148" t="e">
        <f>#REF!-#REF!</f>
        <v>#REF!</v>
      </c>
      <c r="H125" s="440">
        <f t="shared" ref="H125:H131" si="18">E125/D125</f>
        <v>1.3142857142857143</v>
      </c>
      <c r="I125" s="441">
        <f t="shared" si="11"/>
        <v>3850.0000000000005</v>
      </c>
      <c r="J125" s="441">
        <f t="shared" si="5"/>
        <v>749.99999999999955</v>
      </c>
      <c r="K125" s="440">
        <f t="shared" ref="K125:K131" si="19">E125/D125</f>
        <v>1.3142857142857143</v>
      </c>
      <c r="L125" s="441">
        <f t="shared" ref="L125:L131" si="20">ROUND(E125*0.7,-1)</f>
        <v>3220</v>
      </c>
      <c r="M125" s="438" t="s">
        <v>6572</v>
      </c>
      <c r="P125" s="177" t="e">
        <f>#REF!*1.1</f>
        <v>#REF!</v>
      </c>
      <c r="U125" s="487" t="e">
        <f>#REF!/D125</f>
        <v>#REF!</v>
      </c>
      <c r="Y125" s="177" t="e">
        <f>F125-#REF!</f>
        <v>#REF!</v>
      </c>
    </row>
    <row r="126" spans="1:25" ht="31" x14ac:dyDescent="0.35">
      <c r="A126" s="242">
        <v>2</v>
      </c>
      <c r="B126" s="446" t="s">
        <v>4665</v>
      </c>
      <c r="C126" s="439" t="s">
        <v>4665</v>
      </c>
      <c r="D126" s="437">
        <v>3500</v>
      </c>
      <c r="E126" s="148">
        <f t="shared" si="17"/>
        <v>4600</v>
      </c>
      <c r="F126" s="148">
        <v>4600</v>
      </c>
      <c r="G126" s="148" t="e">
        <f>#REF!-#REF!</f>
        <v>#REF!</v>
      </c>
      <c r="H126" s="440">
        <f t="shared" si="18"/>
        <v>1.3142857142857143</v>
      </c>
      <c r="I126" s="441">
        <f t="shared" si="11"/>
        <v>3850.0000000000005</v>
      </c>
      <c r="J126" s="441">
        <f t="shared" si="5"/>
        <v>749.99999999999955</v>
      </c>
      <c r="K126" s="440">
        <f t="shared" si="19"/>
        <v>1.3142857142857143</v>
      </c>
      <c r="L126" s="441">
        <f t="shared" si="20"/>
        <v>3220</v>
      </c>
      <c r="M126" s="438"/>
      <c r="P126" s="177" t="e">
        <f>#REF!*1.1</f>
        <v>#REF!</v>
      </c>
      <c r="U126" s="487" t="e">
        <f>#REF!/D126</f>
        <v>#REF!</v>
      </c>
      <c r="Y126" s="177" t="e">
        <f>F126-#REF!</f>
        <v>#REF!</v>
      </c>
    </row>
    <row r="127" spans="1:25" ht="31" x14ac:dyDescent="0.35">
      <c r="A127" s="242">
        <v>3</v>
      </c>
      <c r="B127" s="446" t="s">
        <v>4666</v>
      </c>
      <c r="C127" s="439" t="s">
        <v>4666</v>
      </c>
      <c r="D127" s="437">
        <v>5000</v>
      </c>
      <c r="E127" s="148">
        <f t="shared" si="17"/>
        <v>6500</v>
      </c>
      <c r="F127" s="148">
        <v>6500</v>
      </c>
      <c r="G127" s="148" t="e">
        <f>#REF!-#REF!</f>
        <v>#REF!</v>
      </c>
      <c r="H127" s="440">
        <f t="shared" si="18"/>
        <v>1.3</v>
      </c>
      <c r="I127" s="441">
        <f t="shared" si="11"/>
        <v>5500</v>
      </c>
      <c r="J127" s="441">
        <f t="shared" si="5"/>
        <v>1000</v>
      </c>
      <c r="K127" s="440">
        <f t="shared" si="19"/>
        <v>1.3</v>
      </c>
      <c r="L127" s="441">
        <f t="shared" si="20"/>
        <v>4550</v>
      </c>
      <c r="M127" s="438"/>
      <c r="P127" s="177" t="e">
        <f>#REF!*1.1</f>
        <v>#REF!</v>
      </c>
      <c r="U127" s="487" t="e">
        <f>#REF!/D127</f>
        <v>#REF!</v>
      </c>
      <c r="Y127" s="177" t="e">
        <f>F127-#REF!</f>
        <v>#REF!</v>
      </c>
    </row>
    <row r="128" spans="1:25" ht="31" x14ac:dyDescent="0.35">
      <c r="A128" s="242">
        <v>4</v>
      </c>
      <c r="B128" s="446" t="s">
        <v>4667</v>
      </c>
      <c r="C128" s="439" t="s">
        <v>4667</v>
      </c>
      <c r="D128" s="437">
        <v>4500</v>
      </c>
      <c r="E128" s="148">
        <f t="shared" si="17"/>
        <v>5900</v>
      </c>
      <c r="F128" s="148">
        <v>5900</v>
      </c>
      <c r="G128" s="148" t="e">
        <f>#REF!-#REF!</f>
        <v>#REF!</v>
      </c>
      <c r="H128" s="440">
        <f t="shared" si="18"/>
        <v>1.3111111111111111</v>
      </c>
      <c r="I128" s="441">
        <f t="shared" si="11"/>
        <v>4950</v>
      </c>
      <c r="J128" s="441">
        <f t="shared" si="5"/>
        <v>950</v>
      </c>
      <c r="K128" s="440">
        <f t="shared" si="19"/>
        <v>1.3111111111111111</v>
      </c>
      <c r="L128" s="441">
        <f t="shared" si="20"/>
        <v>4130</v>
      </c>
      <c r="M128" s="438"/>
      <c r="P128" s="177" t="e">
        <f>#REF!*1.1</f>
        <v>#REF!</v>
      </c>
      <c r="U128" s="487" t="e">
        <f>#REF!/D128</f>
        <v>#REF!</v>
      </c>
      <c r="Y128" s="177" t="e">
        <f>F128-#REF!</f>
        <v>#REF!</v>
      </c>
    </row>
    <row r="129" spans="1:25" ht="46.5" x14ac:dyDescent="0.35">
      <c r="A129" s="242">
        <v>5</v>
      </c>
      <c r="B129" s="446" t="s">
        <v>4668</v>
      </c>
      <c r="C129" s="439" t="s">
        <v>4668</v>
      </c>
      <c r="D129" s="437">
        <v>4500</v>
      </c>
      <c r="E129" s="148">
        <f t="shared" si="17"/>
        <v>5900</v>
      </c>
      <c r="F129" s="148">
        <v>5900</v>
      </c>
      <c r="G129" s="148" t="e">
        <f>#REF!-#REF!</f>
        <v>#REF!</v>
      </c>
      <c r="H129" s="440">
        <f t="shared" si="18"/>
        <v>1.3111111111111111</v>
      </c>
      <c r="I129" s="441">
        <f t="shared" si="11"/>
        <v>4950</v>
      </c>
      <c r="J129" s="441">
        <f t="shared" si="5"/>
        <v>950</v>
      </c>
      <c r="K129" s="440">
        <f t="shared" si="19"/>
        <v>1.3111111111111111</v>
      </c>
      <c r="L129" s="441">
        <f t="shared" si="20"/>
        <v>4130</v>
      </c>
      <c r="M129" s="438"/>
      <c r="P129" s="177" t="e">
        <f>#REF!*1.1</f>
        <v>#REF!</v>
      </c>
      <c r="U129" s="487" t="e">
        <f>#REF!/D129</f>
        <v>#REF!</v>
      </c>
      <c r="Y129" s="177" t="e">
        <f>F129-#REF!</f>
        <v>#REF!</v>
      </c>
    </row>
    <row r="130" spans="1:25" ht="31" x14ac:dyDescent="0.35">
      <c r="A130" s="242">
        <v>6</v>
      </c>
      <c r="B130" s="446" t="s">
        <v>6032</v>
      </c>
      <c r="C130" s="439" t="s">
        <v>6033</v>
      </c>
      <c r="D130" s="437">
        <v>5000</v>
      </c>
      <c r="E130" s="148">
        <f t="shared" si="17"/>
        <v>6500</v>
      </c>
      <c r="F130" s="148">
        <v>6500</v>
      </c>
      <c r="G130" s="148" t="e">
        <f>#REF!-#REF!</f>
        <v>#REF!</v>
      </c>
      <c r="H130" s="440">
        <f t="shared" si="18"/>
        <v>1.3</v>
      </c>
      <c r="I130" s="441">
        <f t="shared" si="11"/>
        <v>5500</v>
      </c>
      <c r="J130" s="441">
        <f t="shared" si="5"/>
        <v>1000</v>
      </c>
      <c r="K130" s="440">
        <f t="shared" si="19"/>
        <v>1.3</v>
      </c>
      <c r="L130" s="441">
        <f t="shared" si="20"/>
        <v>4550</v>
      </c>
      <c r="M130" s="445" t="s">
        <v>5073</v>
      </c>
      <c r="P130" s="177" t="e">
        <f>#REF!*1.1</f>
        <v>#REF!</v>
      </c>
      <c r="U130" s="487" t="e">
        <f>#REF!/D130</f>
        <v>#REF!</v>
      </c>
      <c r="Y130" s="177" t="e">
        <f>F130-#REF!</f>
        <v>#REF!</v>
      </c>
    </row>
    <row r="131" spans="1:25" ht="77.5" x14ac:dyDescent="0.35">
      <c r="A131" s="242">
        <v>7</v>
      </c>
      <c r="B131" s="446" t="s">
        <v>6034</v>
      </c>
      <c r="C131" s="439" t="s">
        <v>4669</v>
      </c>
      <c r="D131" s="437">
        <v>5500</v>
      </c>
      <c r="E131" s="148">
        <f t="shared" si="17"/>
        <v>7200</v>
      </c>
      <c r="F131" s="148">
        <v>7200</v>
      </c>
      <c r="G131" s="148" t="e">
        <f>#REF!-#REF!</f>
        <v>#REF!</v>
      </c>
      <c r="H131" s="440">
        <f t="shared" si="18"/>
        <v>1.3090909090909091</v>
      </c>
      <c r="I131" s="441">
        <f t="shared" si="11"/>
        <v>6050.0000000000009</v>
      </c>
      <c r="J131" s="441">
        <f t="shared" si="5"/>
        <v>1149.9999999999991</v>
      </c>
      <c r="K131" s="440">
        <f t="shared" si="19"/>
        <v>1.3090909090909091</v>
      </c>
      <c r="L131" s="441">
        <f t="shared" si="20"/>
        <v>5040</v>
      </c>
      <c r="M131" s="438" t="s">
        <v>6035</v>
      </c>
      <c r="P131" s="177" t="e">
        <f>#REF!*1.1</f>
        <v>#REF!</v>
      </c>
      <c r="U131" s="487" t="e">
        <f>#REF!/D131</f>
        <v>#REF!</v>
      </c>
      <c r="Y131" s="177" t="e">
        <f>F131-#REF!</f>
        <v>#REF!</v>
      </c>
    </row>
    <row r="132" spans="1:25" ht="62" x14ac:dyDescent="0.35">
      <c r="A132" s="242">
        <v>8</v>
      </c>
      <c r="B132" s="446" t="s">
        <v>6036</v>
      </c>
      <c r="C132" s="439" t="s">
        <v>6037</v>
      </c>
      <c r="D132" s="442"/>
      <c r="E132" s="148"/>
      <c r="F132" s="148"/>
      <c r="G132" s="148"/>
      <c r="H132" s="440"/>
      <c r="I132" s="441"/>
      <c r="J132" s="441"/>
      <c r="K132" s="440"/>
      <c r="L132" s="441"/>
      <c r="M132" s="445" t="s">
        <v>5074</v>
      </c>
      <c r="P132" s="177" t="e">
        <f>#REF!*1.1</f>
        <v>#REF!</v>
      </c>
      <c r="Y132" s="177" t="e">
        <f>F132-#REF!</f>
        <v>#REF!</v>
      </c>
    </row>
    <row r="133" spans="1:25" ht="46.5" x14ac:dyDescent="0.35">
      <c r="A133" s="242" t="s">
        <v>624</v>
      </c>
      <c r="B133" s="446" t="s">
        <v>6038</v>
      </c>
      <c r="C133" s="439" t="s">
        <v>6038</v>
      </c>
      <c r="D133" s="437">
        <v>6000</v>
      </c>
      <c r="E133" s="148">
        <f t="shared" ref="E133:E141" si="21">F133</f>
        <v>7800</v>
      </c>
      <c r="F133" s="148">
        <v>7800</v>
      </c>
      <c r="G133" s="148" t="e">
        <f>#REF!-#REF!</f>
        <v>#REF!</v>
      </c>
      <c r="H133" s="440">
        <f t="shared" ref="H133:H141" si="22">E133/D133</f>
        <v>1.3</v>
      </c>
      <c r="I133" s="441">
        <f t="shared" ref="I133:I142" si="23">D133*1.1</f>
        <v>6600.0000000000009</v>
      </c>
      <c r="J133" s="441">
        <f t="shared" si="5"/>
        <v>1199.9999999999991</v>
      </c>
      <c r="K133" s="440">
        <f t="shared" ref="K133:K141" si="24">E133/D133</f>
        <v>1.3</v>
      </c>
      <c r="L133" s="441">
        <f t="shared" ref="L133:L141" si="25">ROUND(E133*0.7,-1)</f>
        <v>5460</v>
      </c>
      <c r="M133" s="438"/>
      <c r="P133" s="177" t="e">
        <f>#REF!*1.1</f>
        <v>#REF!</v>
      </c>
      <c r="U133" s="487" t="e">
        <f>#REF!/D133</f>
        <v>#REF!</v>
      </c>
      <c r="Y133" s="177" t="e">
        <f>F133-#REF!</f>
        <v>#REF!</v>
      </c>
    </row>
    <row r="134" spans="1:25" ht="31" x14ac:dyDescent="0.35">
      <c r="A134" s="242" t="s">
        <v>626</v>
      </c>
      <c r="B134" s="446" t="s">
        <v>4670</v>
      </c>
      <c r="C134" s="439" t="s">
        <v>4670</v>
      </c>
      <c r="D134" s="437">
        <v>4000</v>
      </c>
      <c r="E134" s="148">
        <f t="shared" si="21"/>
        <v>5200</v>
      </c>
      <c r="F134" s="148">
        <v>5200</v>
      </c>
      <c r="G134" s="148" t="e">
        <f>#REF!-#REF!</f>
        <v>#REF!</v>
      </c>
      <c r="H134" s="440">
        <f t="shared" si="22"/>
        <v>1.3</v>
      </c>
      <c r="I134" s="441">
        <f t="shared" si="23"/>
        <v>4400</v>
      </c>
      <c r="J134" s="441">
        <f t="shared" si="5"/>
        <v>800</v>
      </c>
      <c r="K134" s="440">
        <f t="shared" si="24"/>
        <v>1.3</v>
      </c>
      <c r="L134" s="441">
        <f t="shared" si="25"/>
        <v>3640</v>
      </c>
      <c r="M134" s="438"/>
      <c r="P134" s="177" t="e">
        <f>#REF!*1.1</f>
        <v>#REF!</v>
      </c>
      <c r="U134" s="487" t="e">
        <f>#REF!/D134</f>
        <v>#REF!</v>
      </c>
      <c r="Y134" s="177" t="e">
        <f>F134-#REF!</f>
        <v>#REF!</v>
      </c>
    </row>
    <row r="135" spans="1:25" ht="31" x14ac:dyDescent="0.35">
      <c r="A135" s="242" t="s">
        <v>1135</v>
      </c>
      <c r="B135" s="446" t="s">
        <v>4671</v>
      </c>
      <c r="C135" s="439" t="s">
        <v>4671</v>
      </c>
      <c r="D135" s="437">
        <v>4500</v>
      </c>
      <c r="E135" s="148">
        <f t="shared" si="21"/>
        <v>5900</v>
      </c>
      <c r="F135" s="148">
        <v>5900</v>
      </c>
      <c r="G135" s="148" t="e">
        <f>#REF!-#REF!</f>
        <v>#REF!</v>
      </c>
      <c r="H135" s="440">
        <f t="shared" si="22"/>
        <v>1.3111111111111111</v>
      </c>
      <c r="I135" s="441">
        <f t="shared" si="23"/>
        <v>4950</v>
      </c>
      <c r="J135" s="441">
        <f t="shared" si="5"/>
        <v>950</v>
      </c>
      <c r="K135" s="440">
        <f t="shared" si="24"/>
        <v>1.3111111111111111</v>
      </c>
      <c r="L135" s="441">
        <f t="shared" si="25"/>
        <v>4130</v>
      </c>
      <c r="M135" s="438"/>
      <c r="P135" s="177" t="e">
        <f>#REF!*1.1</f>
        <v>#REF!</v>
      </c>
      <c r="U135" s="487" t="e">
        <f>#REF!/D135</f>
        <v>#REF!</v>
      </c>
      <c r="Y135" s="177" t="e">
        <f>F135-#REF!</f>
        <v>#REF!</v>
      </c>
    </row>
    <row r="136" spans="1:25" ht="62" x14ac:dyDescent="0.35">
      <c r="A136" s="242">
        <v>9</v>
      </c>
      <c r="B136" s="446" t="s">
        <v>6039</v>
      </c>
      <c r="C136" s="439" t="s">
        <v>6040</v>
      </c>
      <c r="D136" s="437">
        <v>3500</v>
      </c>
      <c r="E136" s="148">
        <f t="shared" si="21"/>
        <v>4600</v>
      </c>
      <c r="F136" s="148">
        <v>4600</v>
      </c>
      <c r="G136" s="148" t="e">
        <f>#REF!-#REF!</f>
        <v>#REF!</v>
      </c>
      <c r="H136" s="440">
        <f t="shared" si="22"/>
        <v>1.3142857142857143</v>
      </c>
      <c r="I136" s="441">
        <f t="shared" si="23"/>
        <v>3850.0000000000005</v>
      </c>
      <c r="J136" s="441">
        <f t="shared" si="5"/>
        <v>749.99999999999955</v>
      </c>
      <c r="K136" s="440">
        <f t="shared" si="24"/>
        <v>1.3142857142857143</v>
      </c>
      <c r="L136" s="441">
        <f t="shared" si="25"/>
        <v>3220</v>
      </c>
      <c r="M136" s="438"/>
      <c r="P136" s="177" t="e">
        <f>#REF!*1.1</f>
        <v>#REF!</v>
      </c>
      <c r="U136" s="487" t="e">
        <f>#REF!/D136</f>
        <v>#REF!</v>
      </c>
      <c r="Y136" s="177" t="e">
        <f>F136-#REF!</f>
        <v>#REF!</v>
      </c>
    </row>
    <row r="137" spans="1:25" ht="31" x14ac:dyDescent="0.35">
      <c r="A137" s="242">
        <v>10</v>
      </c>
      <c r="B137" s="446" t="s">
        <v>4672</v>
      </c>
      <c r="C137" s="439" t="s">
        <v>4673</v>
      </c>
      <c r="D137" s="437">
        <v>6000</v>
      </c>
      <c r="E137" s="148">
        <f t="shared" si="21"/>
        <v>7800</v>
      </c>
      <c r="F137" s="148">
        <v>7800</v>
      </c>
      <c r="G137" s="148" t="e">
        <f>#REF!-#REF!</f>
        <v>#REF!</v>
      </c>
      <c r="H137" s="440">
        <f t="shared" si="22"/>
        <v>1.3</v>
      </c>
      <c r="I137" s="441">
        <f t="shared" si="23"/>
        <v>6600.0000000000009</v>
      </c>
      <c r="J137" s="441">
        <f t="shared" ref="J137:J197" si="26">E137-I137</f>
        <v>1199.9999999999991</v>
      </c>
      <c r="K137" s="440">
        <f t="shared" si="24"/>
        <v>1.3</v>
      </c>
      <c r="L137" s="441">
        <f t="shared" si="25"/>
        <v>5460</v>
      </c>
      <c r="M137" s="443" t="s">
        <v>5075</v>
      </c>
      <c r="P137" s="177" t="e">
        <f>#REF!*1.1</f>
        <v>#REF!</v>
      </c>
      <c r="U137" s="487" t="e">
        <f>#REF!/D137</f>
        <v>#REF!</v>
      </c>
      <c r="Y137" s="177" t="e">
        <f>F137-#REF!</f>
        <v>#REF!</v>
      </c>
    </row>
    <row r="138" spans="1:25" ht="46.5" x14ac:dyDescent="0.35">
      <c r="A138" s="242">
        <v>11</v>
      </c>
      <c r="B138" s="446" t="s">
        <v>4674</v>
      </c>
      <c r="C138" s="439" t="s">
        <v>4674</v>
      </c>
      <c r="D138" s="437">
        <v>4500</v>
      </c>
      <c r="E138" s="148">
        <f t="shared" si="21"/>
        <v>5900</v>
      </c>
      <c r="F138" s="148">
        <v>5900</v>
      </c>
      <c r="G138" s="148" t="e">
        <f>#REF!-#REF!</f>
        <v>#REF!</v>
      </c>
      <c r="H138" s="440">
        <f t="shared" si="22"/>
        <v>1.3111111111111111</v>
      </c>
      <c r="I138" s="441">
        <f t="shared" si="23"/>
        <v>4950</v>
      </c>
      <c r="J138" s="441">
        <f t="shared" si="26"/>
        <v>950</v>
      </c>
      <c r="K138" s="440">
        <f t="shared" si="24"/>
        <v>1.3111111111111111</v>
      </c>
      <c r="L138" s="441">
        <f t="shared" si="25"/>
        <v>4130</v>
      </c>
      <c r="M138" s="438"/>
      <c r="P138" s="177" t="e">
        <f>#REF!*1.1</f>
        <v>#REF!</v>
      </c>
      <c r="U138" s="487" t="e">
        <f>#REF!/D138</f>
        <v>#REF!</v>
      </c>
      <c r="Y138" s="177" t="e">
        <f>F138-#REF!</f>
        <v>#REF!</v>
      </c>
    </row>
    <row r="139" spans="1:25" ht="31" x14ac:dyDescent="0.35">
      <c r="A139" s="242">
        <v>12</v>
      </c>
      <c r="B139" s="446" t="s">
        <v>6041</v>
      </c>
      <c r="C139" s="439" t="s">
        <v>6042</v>
      </c>
      <c r="D139" s="437">
        <v>4500</v>
      </c>
      <c r="E139" s="148">
        <f t="shared" si="21"/>
        <v>5900</v>
      </c>
      <c r="F139" s="148">
        <v>5900</v>
      </c>
      <c r="G139" s="148" t="e">
        <f>#REF!-#REF!</f>
        <v>#REF!</v>
      </c>
      <c r="H139" s="440">
        <f t="shared" si="22"/>
        <v>1.3111111111111111</v>
      </c>
      <c r="I139" s="441">
        <f t="shared" si="23"/>
        <v>4950</v>
      </c>
      <c r="J139" s="441">
        <f t="shared" si="26"/>
        <v>950</v>
      </c>
      <c r="K139" s="440">
        <f t="shared" si="24"/>
        <v>1.3111111111111111</v>
      </c>
      <c r="L139" s="441">
        <f t="shared" si="25"/>
        <v>4130</v>
      </c>
      <c r="M139" s="438"/>
      <c r="P139" s="177" t="e">
        <f>#REF!*1.1</f>
        <v>#REF!</v>
      </c>
      <c r="U139" s="487" t="e">
        <f>#REF!/D139</f>
        <v>#REF!</v>
      </c>
      <c r="Y139" s="177" t="e">
        <f>F139-#REF!</f>
        <v>#REF!</v>
      </c>
    </row>
    <row r="140" spans="1:25" ht="46.5" x14ac:dyDescent="0.35">
      <c r="A140" s="242">
        <v>13</v>
      </c>
      <c r="B140" s="446" t="s">
        <v>4675</v>
      </c>
      <c r="C140" s="439" t="s">
        <v>4675</v>
      </c>
      <c r="D140" s="437">
        <v>3500</v>
      </c>
      <c r="E140" s="148">
        <f t="shared" si="21"/>
        <v>4600</v>
      </c>
      <c r="F140" s="148">
        <v>4600</v>
      </c>
      <c r="G140" s="148" t="e">
        <f>#REF!-#REF!</f>
        <v>#REF!</v>
      </c>
      <c r="H140" s="440">
        <f t="shared" si="22"/>
        <v>1.3142857142857143</v>
      </c>
      <c r="I140" s="441">
        <f t="shared" si="23"/>
        <v>3850.0000000000005</v>
      </c>
      <c r="J140" s="441">
        <f t="shared" si="26"/>
        <v>749.99999999999955</v>
      </c>
      <c r="K140" s="440">
        <f t="shared" si="24"/>
        <v>1.3142857142857143</v>
      </c>
      <c r="L140" s="441">
        <f t="shared" si="25"/>
        <v>3220</v>
      </c>
      <c r="M140" s="438"/>
      <c r="P140" s="177" t="e">
        <f>#REF!*1.1</f>
        <v>#REF!</v>
      </c>
      <c r="U140" s="487" t="e">
        <f>#REF!/D140</f>
        <v>#REF!</v>
      </c>
      <c r="Y140" s="177" t="e">
        <f>F140-#REF!</f>
        <v>#REF!</v>
      </c>
    </row>
    <row r="141" spans="1:25" ht="46.5" x14ac:dyDescent="0.35">
      <c r="A141" s="242">
        <v>14</v>
      </c>
      <c r="B141" s="446" t="s">
        <v>6043</v>
      </c>
      <c r="C141" s="439" t="s">
        <v>6526</v>
      </c>
      <c r="D141" s="437">
        <v>4500</v>
      </c>
      <c r="E141" s="148">
        <f t="shared" si="21"/>
        <v>5900</v>
      </c>
      <c r="F141" s="148">
        <v>5900</v>
      </c>
      <c r="G141" s="148" t="e">
        <f>#REF!-#REF!</f>
        <v>#REF!</v>
      </c>
      <c r="H141" s="440">
        <f t="shared" si="22"/>
        <v>1.3111111111111111</v>
      </c>
      <c r="I141" s="441">
        <f t="shared" si="23"/>
        <v>4950</v>
      </c>
      <c r="J141" s="441">
        <f t="shared" si="26"/>
        <v>950</v>
      </c>
      <c r="K141" s="440">
        <f t="shared" si="24"/>
        <v>1.3111111111111111</v>
      </c>
      <c r="L141" s="441">
        <f t="shared" si="25"/>
        <v>4130</v>
      </c>
      <c r="M141" s="445" t="s">
        <v>5076</v>
      </c>
      <c r="P141" s="177" t="e">
        <f>#REF!*1.1</f>
        <v>#REF!</v>
      </c>
      <c r="U141" s="487" t="e">
        <f>#REF!/D141</f>
        <v>#REF!</v>
      </c>
      <c r="Y141" s="177" t="e">
        <f>F141-#REF!</f>
        <v>#REF!</v>
      </c>
    </row>
    <row r="142" spans="1:25" x14ac:dyDescent="0.35">
      <c r="A142" s="337" t="s">
        <v>3479</v>
      </c>
      <c r="B142" s="450" t="s">
        <v>4676</v>
      </c>
      <c r="C142" s="433" t="s">
        <v>4676</v>
      </c>
      <c r="D142" s="442"/>
      <c r="E142" s="148"/>
      <c r="F142" s="148"/>
      <c r="G142" s="148"/>
      <c r="H142" s="440"/>
      <c r="I142" s="441">
        <f t="shared" si="23"/>
        <v>0</v>
      </c>
      <c r="J142" s="441">
        <f t="shared" si="26"/>
        <v>0</v>
      </c>
      <c r="K142" s="440"/>
      <c r="L142" s="441"/>
      <c r="M142" s="438"/>
      <c r="P142" s="177" t="e">
        <f>#REF!*1.1</f>
        <v>#REF!</v>
      </c>
      <c r="Y142" s="177" t="e">
        <f>F142-#REF!</f>
        <v>#REF!</v>
      </c>
    </row>
    <row r="143" spans="1:25" ht="31" x14ac:dyDescent="0.35">
      <c r="A143" s="128">
        <v>1</v>
      </c>
      <c r="B143" s="450"/>
      <c r="C143" s="439" t="s">
        <v>6044</v>
      </c>
      <c r="D143" s="442"/>
      <c r="E143" s="148"/>
      <c r="F143" s="148"/>
      <c r="G143" s="148"/>
      <c r="H143" s="440"/>
      <c r="I143" s="441"/>
      <c r="J143" s="441"/>
      <c r="K143" s="440"/>
      <c r="L143" s="441"/>
      <c r="M143" s="463" t="s">
        <v>4677</v>
      </c>
      <c r="P143" s="177" t="e">
        <f>#REF!*1.1</f>
        <v>#REF!</v>
      </c>
      <c r="Y143" s="177" t="e">
        <f>F143-#REF!</f>
        <v>#REF!</v>
      </c>
    </row>
    <row r="144" spans="1:25" x14ac:dyDescent="0.35">
      <c r="A144" s="128" t="s">
        <v>67</v>
      </c>
      <c r="B144" s="450"/>
      <c r="C144" s="439" t="s">
        <v>999</v>
      </c>
      <c r="D144" s="442">
        <v>4500</v>
      </c>
      <c r="E144" s="148">
        <f>F144</f>
        <v>5900</v>
      </c>
      <c r="F144" s="148">
        <v>5900</v>
      </c>
      <c r="G144" s="148" t="e">
        <f>#REF!-#REF!</f>
        <v>#REF!</v>
      </c>
      <c r="H144" s="440">
        <f>E144/D144</f>
        <v>1.3111111111111111</v>
      </c>
      <c r="I144" s="441">
        <f>D144*1.1</f>
        <v>4950</v>
      </c>
      <c r="J144" s="441">
        <f t="shared" si="26"/>
        <v>950</v>
      </c>
      <c r="K144" s="440">
        <f>E144/D144</f>
        <v>1.3111111111111111</v>
      </c>
      <c r="L144" s="441">
        <f>ROUND(E144*0.7,-1)</f>
        <v>4130</v>
      </c>
      <c r="M144" s="464"/>
      <c r="P144" s="177" t="e">
        <f>#REF!*1.1</f>
        <v>#REF!</v>
      </c>
      <c r="Y144" s="177" t="e">
        <f>F144-#REF!</f>
        <v>#REF!</v>
      </c>
    </row>
    <row r="145" spans="1:25" ht="42" x14ac:dyDescent="0.35">
      <c r="A145" s="128" t="s">
        <v>69</v>
      </c>
      <c r="B145" s="450"/>
      <c r="C145" s="439" t="s">
        <v>6527</v>
      </c>
      <c r="D145" s="442">
        <v>4000</v>
      </c>
      <c r="E145" s="148">
        <f>F145</f>
        <v>5200</v>
      </c>
      <c r="F145" s="148">
        <v>5200</v>
      </c>
      <c r="G145" s="148" t="e">
        <f>#REF!-#REF!</f>
        <v>#REF!</v>
      </c>
      <c r="H145" s="440">
        <f>E145/D145</f>
        <v>1.3</v>
      </c>
      <c r="I145" s="441">
        <f>D145*1.1</f>
        <v>4400</v>
      </c>
      <c r="J145" s="441">
        <f t="shared" si="26"/>
        <v>800</v>
      </c>
      <c r="K145" s="440">
        <f>E145/D145</f>
        <v>1.3</v>
      </c>
      <c r="L145" s="441">
        <f>ROUND(E145*0.7,-1)</f>
        <v>3640</v>
      </c>
      <c r="M145" s="464" t="s">
        <v>6573</v>
      </c>
      <c r="P145" s="177" t="e">
        <f>#REF!*1.1</f>
        <v>#REF!</v>
      </c>
      <c r="Y145" s="177" t="e">
        <f>F145-#REF!</f>
        <v>#REF!</v>
      </c>
    </row>
    <row r="146" spans="1:25" ht="62" x14ac:dyDescent="0.35">
      <c r="A146" s="128" t="s">
        <v>71</v>
      </c>
      <c r="B146" s="446" t="s">
        <v>6045</v>
      </c>
      <c r="C146" s="439" t="s">
        <v>6528</v>
      </c>
      <c r="D146" s="437">
        <v>3500</v>
      </c>
      <c r="E146" s="148">
        <f>F146</f>
        <v>4600</v>
      </c>
      <c r="F146" s="148">
        <v>4600</v>
      </c>
      <c r="G146" s="148" t="e">
        <f>#REF!-#REF!</f>
        <v>#REF!</v>
      </c>
      <c r="H146" s="440">
        <f>E146/D146</f>
        <v>1.3142857142857143</v>
      </c>
      <c r="I146" s="441">
        <f>D146*1.1</f>
        <v>3850.0000000000005</v>
      </c>
      <c r="J146" s="441">
        <f t="shared" si="26"/>
        <v>749.99999999999955</v>
      </c>
      <c r="K146" s="440">
        <f>E146/D146</f>
        <v>1.3142857142857143</v>
      </c>
      <c r="L146" s="441">
        <f>ROUND(E146*0.7,-1)</f>
        <v>3220</v>
      </c>
      <c r="M146" s="464" t="s">
        <v>6574</v>
      </c>
      <c r="P146" s="177" t="e">
        <f>#REF!*1.1</f>
        <v>#REF!</v>
      </c>
      <c r="U146" s="487" t="e">
        <f>#REF!/D146</f>
        <v>#REF!</v>
      </c>
      <c r="Y146" s="177" t="e">
        <f>F146-#REF!</f>
        <v>#REF!</v>
      </c>
    </row>
    <row r="147" spans="1:25" ht="46.5" x14ac:dyDescent="0.35">
      <c r="A147" s="128" t="s">
        <v>389</v>
      </c>
      <c r="B147" s="446" t="s">
        <v>4678</v>
      </c>
      <c r="C147" s="439" t="s">
        <v>4679</v>
      </c>
      <c r="D147" s="437">
        <v>2700</v>
      </c>
      <c r="E147" s="148">
        <f>F147</f>
        <v>3500</v>
      </c>
      <c r="F147" s="148">
        <v>3500</v>
      </c>
      <c r="G147" s="148" t="e">
        <f>#REF!-#REF!</f>
        <v>#REF!</v>
      </c>
      <c r="H147" s="440">
        <f>E147/D147</f>
        <v>1.2962962962962963</v>
      </c>
      <c r="I147" s="441">
        <f>D147*1.1</f>
        <v>2970.0000000000005</v>
      </c>
      <c r="J147" s="441">
        <f t="shared" si="26"/>
        <v>529.99999999999955</v>
      </c>
      <c r="K147" s="440">
        <f>E147/D147</f>
        <v>1.2962962962962963</v>
      </c>
      <c r="L147" s="441">
        <f>ROUND(E147*0.7,-1)</f>
        <v>2450</v>
      </c>
      <c r="M147" s="464" t="s">
        <v>5077</v>
      </c>
      <c r="P147" s="177" t="e">
        <f>#REF!*1.1</f>
        <v>#REF!</v>
      </c>
      <c r="U147" s="487" t="e">
        <f>#REF!/D147</f>
        <v>#REF!</v>
      </c>
      <c r="Y147" s="177" t="e">
        <f>F147-#REF!</f>
        <v>#REF!</v>
      </c>
    </row>
    <row r="148" spans="1:25" ht="31" x14ac:dyDescent="0.35">
      <c r="A148" s="128">
        <v>2</v>
      </c>
      <c r="B148" s="446" t="s">
        <v>4680</v>
      </c>
      <c r="C148" s="439" t="s">
        <v>4680</v>
      </c>
      <c r="D148" s="442"/>
      <c r="E148" s="148"/>
      <c r="F148" s="148"/>
      <c r="G148" s="148"/>
      <c r="H148" s="440"/>
      <c r="I148" s="441"/>
      <c r="J148" s="441"/>
      <c r="K148" s="440"/>
      <c r="L148" s="441"/>
      <c r="M148" s="438"/>
      <c r="Y148" s="177" t="e">
        <f>F148-#REF!</f>
        <v>#REF!</v>
      </c>
    </row>
    <row r="149" spans="1:25" x14ac:dyDescent="0.35">
      <c r="A149" s="128" t="s">
        <v>74</v>
      </c>
      <c r="B149" s="446" t="s">
        <v>204</v>
      </c>
      <c r="C149" s="439" t="s">
        <v>204</v>
      </c>
      <c r="D149" s="437">
        <v>3500</v>
      </c>
      <c r="E149" s="148">
        <f>F149</f>
        <v>4600</v>
      </c>
      <c r="F149" s="148">
        <v>4600</v>
      </c>
      <c r="G149" s="148" t="e">
        <f>#REF!-#REF!</f>
        <v>#REF!</v>
      </c>
      <c r="H149" s="440">
        <f>E149/D149</f>
        <v>1.3142857142857143</v>
      </c>
      <c r="I149" s="441">
        <f>D149*1.1</f>
        <v>3850.0000000000005</v>
      </c>
      <c r="J149" s="441">
        <f t="shared" si="26"/>
        <v>749.99999999999955</v>
      </c>
      <c r="K149" s="440">
        <f>E149/D149</f>
        <v>1.3142857142857143</v>
      </c>
      <c r="L149" s="441">
        <f>ROUND(E149*0.7,-1)</f>
        <v>3220</v>
      </c>
      <c r="M149" s="438"/>
      <c r="P149" s="177" t="e">
        <f>#REF!*1.1</f>
        <v>#REF!</v>
      </c>
      <c r="U149" s="487" t="e">
        <f>#REF!/D149</f>
        <v>#REF!</v>
      </c>
      <c r="Y149" s="177" t="e">
        <f>F149-#REF!</f>
        <v>#REF!</v>
      </c>
    </row>
    <row r="150" spans="1:25" x14ac:dyDescent="0.35">
      <c r="A150" s="128" t="s">
        <v>76</v>
      </c>
      <c r="B150" s="446" t="s">
        <v>4681</v>
      </c>
      <c r="C150" s="439" t="s">
        <v>4681</v>
      </c>
      <c r="D150" s="437">
        <v>2500</v>
      </c>
      <c r="E150" s="148">
        <f>F150</f>
        <v>3300</v>
      </c>
      <c r="F150" s="148">
        <v>3300</v>
      </c>
      <c r="G150" s="148" t="e">
        <f>#REF!-#REF!</f>
        <v>#REF!</v>
      </c>
      <c r="H150" s="440">
        <f>E150/D150</f>
        <v>1.32</v>
      </c>
      <c r="I150" s="441">
        <f>D150*1.1</f>
        <v>2750</v>
      </c>
      <c r="J150" s="441">
        <f t="shared" si="26"/>
        <v>550</v>
      </c>
      <c r="K150" s="440">
        <f>E150/D150</f>
        <v>1.32</v>
      </c>
      <c r="L150" s="441">
        <f>ROUND(E150*0.7,-1)</f>
        <v>2310</v>
      </c>
      <c r="M150" s="438"/>
      <c r="P150" s="177" t="e">
        <f>#REF!*1.1</f>
        <v>#REF!</v>
      </c>
      <c r="U150" s="487" t="e">
        <f>#REF!/D150</f>
        <v>#REF!</v>
      </c>
      <c r="Y150" s="177" t="e">
        <f>F150-#REF!</f>
        <v>#REF!</v>
      </c>
    </row>
    <row r="151" spans="1:25" ht="46.5" x14ac:dyDescent="0.35">
      <c r="A151" s="128">
        <v>3</v>
      </c>
      <c r="B151" s="446" t="s">
        <v>4682</v>
      </c>
      <c r="C151" s="439" t="s">
        <v>4682</v>
      </c>
      <c r="D151" s="442"/>
      <c r="E151" s="148"/>
      <c r="F151" s="148"/>
      <c r="G151" s="148"/>
      <c r="H151" s="440"/>
      <c r="I151" s="441"/>
      <c r="J151" s="441"/>
      <c r="K151" s="440"/>
      <c r="L151" s="441"/>
      <c r="M151" s="438"/>
      <c r="Y151" s="177" t="e">
        <f>F151-#REF!</f>
        <v>#REF!</v>
      </c>
    </row>
    <row r="152" spans="1:25" x14ac:dyDescent="0.35">
      <c r="A152" s="128" t="s">
        <v>83</v>
      </c>
      <c r="B152" s="446" t="s">
        <v>4683</v>
      </c>
      <c r="C152" s="439" t="s">
        <v>4683</v>
      </c>
      <c r="D152" s="437">
        <v>6000</v>
      </c>
      <c r="E152" s="148">
        <f>F152</f>
        <v>7800</v>
      </c>
      <c r="F152" s="148">
        <v>7800</v>
      </c>
      <c r="G152" s="148" t="e">
        <f>#REF!-#REF!</f>
        <v>#REF!</v>
      </c>
      <c r="H152" s="440">
        <f t="shared" ref="H152:H158" si="27">E152/D152</f>
        <v>1.3</v>
      </c>
      <c r="I152" s="441">
        <f t="shared" ref="I152:I158" si="28">D152*1.1</f>
        <v>6600.0000000000009</v>
      </c>
      <c r="J152" s="441">
        <f t="shared" si="26"/>
        <v>1199.9999999999991</v>
      </c>
      <c r="K152" s="440">
        <f t="shared" ref="K152:K158" si="29">E152/D152</f>
        <v>1.3</v>
      </c>
      <c r="L152" s="441">
        <f t="shared" ref="L152:L158" si="30">ROUND(E152*0.7,-1)</f>
        <v>5460</v>
      </c>
      <c r="M152" s="438"/>
      <c r="P152" s="177" t="e">
        <f>#REF!*1.1</f>
        <v>#REF!</v>
      </c>
      <c r="U152" s="487" t="e">
        <f>#REF!/D152</f>
        <v>#REF!</v>
      </c>
      <c r="Y152" s="177" t="e">
        <f>F152-#REF!</f>
        <v>#REF!</v>
      </c>
    </row>
    <row r="153" spans="1:25" ht="31" x14ac:dyDescent="0.35">
      <c r="A153" s="128" t="s">
        <v>84</v>
      </c>
      <c r="B153" s="446" t="s">
        <v>4684</v>
      </c>
      <c r="C153" s="439" t="s">
        <v>4684</v>
      </c>
      <c r="D153" s="437">
        <v>5000</v>
      </c>
      <c r="E153" s="148">
        <f>F153</f>
        <v>6500</v>
      </c>
      <c r="F153" s="148">
        <v>6500</v>
      </c>
      <c r="G153" s="148" t="e">
        <f>#REF!-#REF!</f>
        <v>#REF!</v>
      </c>
      <c r="H153" s="440">
        <f t="shared" si="27"/>
        <v>1.3</v>
      </c>
      <c r="I153" s="441">
        <f t="shared" si="28"/>
        <v>5500</v>
      </c>
      <c r="J153" s="441">
        <f t="shared" si="26"/>
        <v>1000</v>
      </c>
      <c r="K153" s="440">
        <f t="shared" si="29"/>
        <v>1.3</v>
      </c>
      <c r="L153" s="441">
        <f t="shared" si="30"/>
        <v>4550</v>
      </c>
      <c r="M153" s="438"/>
      <c r="P153" s="177" t="e">
        <f>#REF!*1.1</f>
        <v>#REF!</v>
      </c>
      <c r="U153" s="487" t="e">
        <f>#REF!/D153</f>
        <v>#REF!</v>
      </c>
      <c r="Y153" s="177" t="e">
        <f>F153-#REF!</f>
        <v>#REF!</v>
      </c>
    </row>
    <row r="154" spans="1:25" ht="31" x14ac:dyDescent="0.35">
      <c r="A154" s="128" t="s">
        <v>1426</v>
      </c>
      <c r="B154" s="446" t="s">
        <v>4685</v>
      </c>
      <c r="C154" s="439" t="s">
        <v>4685</v>
      </c>
      <c r="D154" s="437">
        <v>3500</v>
      </c>
      <c r="E154" s="148">
        <f>F154</f>
        <v>4600</v>
      </c>
      <c r="F154" s="148">
        <v>4600</v>
      </c>
      <c r="G154" s="148" t="e">
        <f>#REF!-#REF!</f>
        <v>#REF!</v>
      </c>
      <c r="H154" s="440">
        <f t="shared" si="27"/>
        <v>1.3142857142857143</v>
      </c>
      <c r="I154" s="441">
        <f t="shared" si="28"/>
        <v>3850.0000000000005</v>
      </c>
      <c r="J154" s="441">
        <f t="shared" si="26"/>
        <v>749.99999999999955</v>
      </c>
      <c r="K154" s="440">
        <f t="shared" si="29"/>
        <v>1.3142857142857143</v>
      </c>
      <c r="L154" s="441">
        <f t="shared" si="30"/>
        <v>3220</v>
      </c>
      <c r="M154" s="438"/>
      <c r="P154" s="177" t="e">
        <f>#REF!*1.1</f>
        <v>#REF!</v>
      </c>
      <c r="U154" s="487" t="e">
        <f>#REF!/D154</f>
        <v>#REF!</v>
      </c>
      <c r="Y154" s="177" t="e">
        <f>F154-#REF!</f>
        <v>#REF!</v>
      </c>
    </row>
    <row r="155" spans="1:25" ht="31" x14ac:dyDescent="0.35">
      <c r="A155" s="128" t="s">
        <v>2022</v>
      </c>
      <c r="B155" s="446" t="s">
        <v>6046</v>
      </c>
      <c r="C155" s="439" t="s">
        <v>6047</v>
      </c>
      <c r="D155" s="437">
        <v>2500</v>
      </c>
      <c r="E155" s="148">
        <f>F155</f>
        <v>3300</v>
      </c>
      <c r="F155" s="148">
        <v>3300</v>
      </c>
      <c r="G155" s="148" t="e">
        <f>#REF!-#REF!</f>
        <v>#REF!</v>
      </c>
      <c r="H155" s="440">
        <f t="shared" si="27"/>
        <v>1.32</v>
      </c>
      <c r="I155" s="441">
        <f t="shared" si="28"/>
        <v>2750</v>
      </c>
      <c r="J155" s="441">
        <f t="shared" si="26"/>
        <v>550</v>
      </c>
      <c r="K155" s="440">
        <f t="shared" si="29"/>
        <v>1.32</v>
      </c>
      <c r="L155" s="441">
        <f t="shared" si="30"/>
        <v>2310</v>
      </c>
      <c r="M155" s="438"/>
      <c r="P155" s="177" t="e">
        <f>#REF!*1.1</f>
        <v>#REF!</v>
      </c>
      <c r="U155" s="487" t="e">
        <f>#REF!/D155</f>
        <v>#REF!</v>
      </c>
      <c r="Y155" s="177" t="e">
        <f>F155-#REF!</f>
        <v>#REF!</v>
      </c>
    </row>
    <row r="156" spans="1:25" ht="77.5" x14ac:dyDescent="0.35">
      <c r="A156" s="128">
        <v>4</v>
      </c>
      <c r="B156" s="446" t="s">
        <v>4686</v>
      </c>
      <c r="C156" s="439" t="s">
        <v>4686</v>
      </c>
      <c r="D156" s="437">
        <v>5000</v>
      </c>
      <c r="E156" s="148">
        <v>7000</v>
      </c>
      <c r="F156" s="148">
        <v>6500</v>
      </c>
      <c r="G156" s="148" t="e">
        <f>#REF!-#REF!</f>
        <v>#REF!</v>
      </c>
      <c r="H156" s="440">
        <f t="shared" si="27"/>
        <v>1.4</v>
      </c>
      <c r="I156" s="441">
        <f t="shared" si="28"/>
        <v>5500</v>
      </c>
      <c r="J156" s="441">
        <f t="shared" si="26"/>
        <v>1500</v>
      </c>
      <c r="K156" s="440">
        <f t="shared" si="29"/>
        <v>1.4</v>
      </c>
      <c r="L156" s="441">
        <f t="shared" si="30"/>
        <v>4900</v>
      </c>
      <c r="M156" s="438"/>
      <c r="P156" s="177" t="e">
        <f>#REF!*1.1</f>
        <v>#REF!</v>
      </c>
      <c r="U156" s="487" t="e">
        <f>#REF!/D156</f>
        <v>#REF!</v>
      </c>
      <c r="Y156" s="177" t="e">
        <f>F156-#REF!</f>
        <v>#REF!</v>
      </c>
    </row>
    <row r="157" spans="1:25" ht="62" x14ac:dyDescent="0.35">
      <c r="A157" s="128">
        <v>5</v>
      </c>
      <c r="B157" s="446" t="s">
        <v>4687</v>
      </c>
      <c r="C157" s="439" t="s">
        <v>4687</v>
      </c>
      <c r="D157" s="437">
        <v>2000</v>
      </c>
      <c r="E157" s="148">
        <f>F157</f>
        <v>2600</v>
      </c>
      <c r="F157" s="148">
        <v>2600</v>
      </c>
      <c r="G157" s="148" t="e">
        <f>#REF!-#REF!</f>
        <v>#REF!</v>
      </c>
      <c r="H157" s="440">
        <f t="shared" si="27"/>
        <v>1.3</v>
      </c>
      <c r="I157" s="441">
        <f t="shared" si="28"/>
        <v>2200</v>
      </c>
      <c r="J157" s="441">
        <f t="shared" si="26"/>
        <v>400</v>
      </c>
      <c r="K157" s="440">
        <f t="shared" si="29"/>
        <v>1.3</v>
      </c>
      <c r="L157" s="441">
        <f t="shared" si="30"/>
        <v>1820</v>
      </c>
      <c r="M157" s="438" t="s">
        <v>4688</v>
      </c>
      <c r="P157" s="177" t="e">
        <f>#REF!*1.1</f>
        <v>#REF!</v>
      </c>
      <c r="U157" s="487" t="e">
        <f>#REF!/D157</f>
        <v>#REF!</v>
      </c>
      <c r="Y157" s="177" t="e">
        <f>F157-#REF!</f>
        <v>#REF!</v>
      </c>
    </row>
    <row r="158" spans="1:25" ht="56" x14ac:dyDescent="0.35">
      <c r="A158" s="128">
        <v>6</v>
      </c>
      <c r="B158" s="446" t="s">
        <v>6048</v>
      </c>
      <c r="C158" s="439" t="s">
        <v>6529</v>
      </c>
      <c r="D158" s="437">
        <v>6000</v>
      </c>
      <c r="E158" s="148">
        <f>F158</f>
        <v>7800</v>
      </c>
      <c r="F158" s="148">
        <v>7800</v>
      </c>
      <c r="G158" s="148" t="e">
        <f>#REF!-#REF!</f>
        <v>#REF!</v>
      </c>
      <c r="H158" s="440">
        <f t="shared" si="27"/>
        <v>1.3</v>
      </c>
      <c r="I158" s="441">
        <f t="shared" si="28"/>
        <v>6600.0000000000009</v>
      </c>
      <c r="J158" s="441">
        <f t="shared" si="26"/>
        <v>1199.9999999999991</v>
      </c>
      <c r="K158" s="440">
        <f t="shared" si="29"/>
        <v>1.3</v>
      </c>
      <c r="L158" s="441">
        <f t="shared" si="30"/>
        <v>5460</v>
      </c>
      <c r="M158" s="443" t="s">
        <v>5078</v>
      </c>
      <c r="P158" s="177" t="e">
        <f>#REF!*1.1</f>
        <v>#REF!</v>
      </c>
      <c r="U158" s="487" t="e">
        <f>#REF!/D158</f>
        <v>#REF!</v>
      </c>
      <c r="Y158" s="177" t="e">
        <f>F158-#REF!</f>
        <v>#REF!</v>
      </c>
    </row>
    <row r="159" spans="1:25" ht="31" x14ac:dyDescent="0.35">
      <c r="A159" s="128">
        <v>7</v>
      </c>
      <c r="B159" s="446" t="s">
        <v>4689</v>
      </c>
      <c r="C159" s="439" t="s">
        <v>4689</v>
      </c>
      <c r="D159" s="170"/>
      <c r="E159" s="148"/>
      <c r="F159" s="148"/>
      <c r="G159" s="148"/>
      <c r="H159" s="440"/>
      <c r="I159" s="441"/>
      <c r="J159" s="441"/>
      <c r="K159" s="440"/>
      <c r="L159" s="441"/>
      <c r="M159" s="438"/>
      <c r="P159" s="177" t="e">
        <f>#REF!*1.1</f>
        <v>#REF!</v>
      </c>
      <c r="Y159" s="177" t="e">
        <f>F159-#REF!</f>
        <v>#REF!</v>
      </c>
    </row>
    <row r="160" spans="1:25" ht="31" x14ac:dyDescent="0.35">
      <c r="A160" s="128" t="s">
        <v>32</v>
      </c>
      <c r="B160" s="446" t="s">
        <v>4690</v>
      </c>
      <c r="C160" s="439" t="s">
        <v>4690</v>
      </c>
      <c r="D160" s="437">
        <v>5000</v>
      </c>
      <c r="E160" s="148">
        <f t="shared" ref="E160:E166" si="31">F160</f>
        <v>6500</v>
      </c>
      <c r="F160" s="148">
        <v>6500</v>
      </c>
      <c r="G160" s="148" t="e">
        <f>#REF!-#REF!</f>
        <v>#REF!</v>
      </c>
      <c r="H160" s="440">
        <f t="shared" ref="H160:H166" si="32">E160/D160</f>
        <v>1.3</v>
      </c>
      <c r="I160" s="441">
        <f t="shared" ref="I160:I166" si="33">D160*1.1</f>
        <v>5500</v>
      </c>
      <c r="J160" s="441">
        <f t="shared" si="26"/>
        <v>1000</v>
      </c>
      <c r="K160" s="440">
        <f t="shared" ref="K160:K166" si="34">E160/D160</f>
        <v>1.3</v>
      </c>
      <c r="L160" s="441">
        <f t="shared" ref="L160:L166" si="35">ROUND(E160*0.7,-1)</f>
        <v>4550</v>
      </c>
      <c r="M160" s="438"/>
      <c r="P160" s="177" t="e">
        <f>#REF!*1.1</f>
        <v>#REF!</v>
      </c>
      <c r="U160" s="487" t="e">
        <f>#REF!/D160</f>
        <v>#REF!</v>
      </c>
      <c r="Y160" s="177" t="e">
        <f>F160-#REF!</f>
        <v>#REF!</v>
      </c>
    </row>
    <row r="161" spans="1:25" ht="46.5" x14ac:dyDescent="0.35">
      <c r="A161" s="128" t="s">
        <v>35</v>
      </c>
      <c r="B161" s="446" t="s">
        <v>4691</v>
      </c>
      <c r="C161" s="439" t="s">
        <v>4692</v>
      </c>
      <c r="D161" s="437">
        <v>5500</v>
      </c>
      <c r="E161" s="148">
        <f t="shared" si="31"/>
        <v>7200</v>
      </c>
      <c r="F161" s="148">
        <v>7200</v>
      </c>
      <c r="G161" s="148" t="e">
        <f>#REF!-#REF!</f>
        <v>#REF!</v>
      </c>
      <c r="H161" s="440">
        <f t="shared" si="32"/>
        <v>1.3090909090909091</v>
      </c>
      <c r="I161" s="441">
        <f t="shared" si="33"/>
        <v>6050.0000000000009</v>
      </c>
      <c r="J161" s="441">
        <f t="shared" si="26"/>
        <v>1149.9999999999991</v>
      </c>
      <c r="K161" s="440">
        <f t="shared" si="34"/>
        <v>1.3090909090909091</v>
      </c>
      <c r="L161" s="441">
        <f t="shared" si="35"/>
        <v>5040</v>
      </c>
      <c r="M161" s="444" t="s">
        <v>5079</v>
      </c>
      <c r="P161" s="177" t="e">
        <f>#REF!*1.1</f>
        <v>#REF!</v>
      </c>
      <c r="U161" s="487" t="e">
        <f>#REF!/D161</f>
        <v>#REF!</v>
      </c>
      <c r="Y161" s="177" t="e">
        <f>F161-#REF!</f>
        <v>#REF!</v>
      </c>
    </row>
    <row r="162" spans="1:25" ht="31" x14ac:dyDescent="0.35">
      <c r="A162" s="128" t="s">
        <v>619</v>
      </c>
      <c r="B162" s="446" t="s">
        <v>4693</v>
      </c>
      <c r="C162" s="439" t="s">
        <v>4693</v>
      </c>
      <c r="D162" s="437">
        <v>5000</v>
      </c>
      <c r="E162" s="148">
        <f t="shared" si="31"/>
        <v>6500</v>
      </c>
      <c r="F162" s="148">
        <v>6500</v>
      </c>
      <c r="G162" s="148" t="e">
        <f>#REF!-#REF!</f>
        <v>#REF!</v>
      </c>
      <c r="H162" s="440">
        <f t="shared" si="32"/>
        <v>1.3</v>
      </c>
      <c r="I162" s="441">
        <f t="shared" si="33"/>
        <v>5500</v>
      </c>
      <c r="J162" s="441">
        <f t="shared" si="26"/>
        <v>1000</v>
      </c>
      <c r="K162" s="440">
        <f t="shared" si="34"/>
        <v>1.3</v>
      </c>
      <c r="L162" s="441">
        <f t="shared" si="35"/>
        <v>4550</v>
      </c>
      <c r="M162" s="438"/>
      <c r="P162" s="177" t="e">
        <f>#REF!*1.1</f>
        <v>#REF!</v>
      </c>
      <c r="U162" s="487" t="e">
        <f>#REF!/D162</f>
        <v>#REF!</v>
      </c>
      <c r="Y162" s="177" t="e">
        <f>F162-#REF!</f>
        <v>#REF!</v>
      </c>
    </row>
    <row r="163" spans="1:25" ht="31" x14ac:dyDescent="0.35">
      <c r="A163" s="128" t="s">
        <v>621</v>
      </c>
      <c r="B163" s="446" t="s">
        <v>4694</v>
      </c>
      <c r="C163" s="439" t="s">
        <v>6530</v>
      </c>
      <c r="D163" s="437">
        <v>4000</v>
      </c>
      <c r="E163" s="148">
        <f t="shared" si="31"/>
        <v>5200</v>
      </c>
      <c r="F163" s="148">
        <v>5200</v>
      </c>
      <c r="G163" s="148" t="e">
        <f>#REF!-#REF!</f>
        <v>#REF!</v>
      </c>
      <c r="H163" s="440">
        <f t="shared" si="32"/>
        <v>1.3</v>
      </c>
      <c r="I163" s="441">
        <f t="shared" si="33"/>
        <v>4400</v>
      </c>
      <c r="J163" s="441">
        <f t="shared" si="26"/>
        <v>800</v>
      </c>
      <c r="K163" s="440">
        <f t="shared" si="34"/>
        <v>1.3</v>
      </c>
      <c r="L163" s="441">
        <f t="shared" si="35"/>
        <v>3640</v>
      </c>
      <c r="M163" s="444" t="s">
        <v>6575</v>
      </c>
      <c r="P163" s="177" t="e">
        <f>#REF!*1.1</f>
        <v>#REF!</v>
      </c>
      <c r="U163" s="487" t="e">
        <f>#REF!/D163</f>
        <v>#REF!</v>
      </c>
      <c r="Y163" s="177" t="e">
        <f>F163-#REF!</f>
        <v>#REF!</v>
      </c>
    </row>
    <row r="164" spans="1:25" ht="46.5" x14ac:dyDescent="0.35">
      <c r="A164" s="128">
        <v>8</v>
      </c>
      <c r="B164" s="446" t="s">
        <v>6049</v>
      </c>
      <c r="C164" s="439" t="s">
        <v>6531</v>
      </c>
      <c r="D164" s="437">
        <v>2500</v>
      </c>
      <c r="E164" s="148">
        <f t="shared" si="31"/>
        <v>3300</v>
      </c>
      <c r="F164" s="148">
        <v>3300</v>
      </c>
      <c r="G164" s="148" t="e">
        <f>#REF!-#REF!</f>
        <v>#REF!</v>
      </c>
      <c r="H164" s="440">
        <f t="shared" si="32"/>
        <v>1.32</v>
      </c>
      <c r="I164" s="441">
        <f t="shared" si="33"/>
        <v>2750</v>
      </c>
      <c r="J164" s="441">
        <f t="shared" si="26"/>
        <v>550</v>
      </c>
      <c r="K164" s="440">
        <f t="shared" si="34"/>
        <v>1.32</v>
      </c>
      <c r="L164" s="441">
        <f t="shared" si="35"/>
        <v>2310</v>
      </c>
      <c r="M164" s="438" t="s">
        <v>6576</v>
      </c>
      <c r="P164" s="177" t="e">
        <f>#REF!*1.1</f>
        <v>#REF!</v>
      </c>
      <c r="U164" s="487" t="e">
        <f>#REF!/D164</f>
        <v>#REF!</v>
      </c>
      <c r="Y164" s="177" t="e">
        <f>F164-#REF!</f>
        <v>#REF!</v>
      </c>
    </row>
    <row r="165" spans="1:25" ht="31" x14ac:dyDescent="0.35">
      <c r="A165" s="128">
        <v>9</v>
      </c>
      <c r="B165" s="446" t="s">
        <v>6050</v>
      </c>
      <c r="C165" s="439" t="s">
        <v>6532</v>
      </c>
      <c r="D165" s="437">
        <v>2500</v>
      </c>
      <c r="E165" s="148">
        <f t="shared" si="31"/>
        <v>3300</v>
      </c>
      <c r="F165" s="148">
        <v>3300</v>
      </c>
      <c r="G165" s="148" t="e">
        <f>#REF!-#REF!</f>
        <v>#REF!</v>
      </c>
      <c r="H165" s="440">
        <f t="shared" si="32"/>
        <v>1.32</v>
      </c>
      <c r="I165" s="441">
        <f t="shared" si="33"/>
        <v>2750</v>
      </c>
      <c r="J165" s="441">
        <f t="shared" si="26"/>
        <v>550</v>
      </c>
      <c r="K165" s="440">
        <f t="shared" si="34"/>
        <v>1.32</v>
      </c>
      <c r="L165" s="441">
        <f t="shared" si="35"/>
        <v>2310</v>
      </c>
      <c r="M165" s="438" t="s">
        <v>6576</v>
      </c>
      <c r="P165" s="177" t="e">
        <f>#REF!*1.1</f>
        <v>#REF!</v>
      </c>
      <c r="U165" s="487" t="e">
        <f>#REF!/D165</f>
        <v>#REF!</v>
      </c>
      <c r="Y165" s="177" t="e">
        <f>F165-#REF!</f>
        <v>#REF!</v>
      </c>
    </row>
    <row r="166" spans="1:25" ht="31" x14ac:dyDescent="0.35">
      <c r="A166" s="128">
        <v>10</v>
      </c>
      <c r="B166" s="446" t="s">
        <v>4695</v>
      </c>
      <c r="C166" s="439" t="s">
        <v>6533</v>
      </c>
      <c r="D166" s="437">
        <v>2500</v>
      </c>
      <c r="E166" s="148">
        <f t="shared" si="31"/>
        <v>3300</v>
      </c>
      <c r="F166" s="148">
        <v>3300</v>
      </c>
      <c r="G166" s="148" t="e">
        <f>#REF!-#REF!</f>
        <v>#REF!</v>
      </c>
      <c r="H166" s="440">
        <f t="shared" si="32"/>
        <v>1.32</v>
      </c>
      <c r="I166" s="441">
        <f t="shared" si="33"/>
        <v>2750</v>
      </c>
      <c r="J166" s="441">
        <f t="shared" si="26"/>
        <v>550</v>
      </c>
      <c r="K166" s="440">
        <f t="shared" si="34"/>
        <v>1.32</v>
      </c>
      <c r="L166" s="441">
        <f t="shared" si="35"/>
        <v>2310</v>
      </c>
      <c r="M166" s="438" t="s">
        <v>6576</v>
      </c>
      <c r="P166" s="177" t="e">
        <f>#REF!*1.1</f>
        <v>#REF!</v>
      </c>
      <c r="U166" s="487" t="e">
        <f>#REF!/D166</f>
        <v>#REF!</v>
      </c>
      <c r="Y166" s="177" t="e">
        <f>F166-#REF!</f>
        <v>#REF!</v>
      </c>
    </row>
    <row r="167" spans="1:25" x14ac:dyDescent="0.35">
      <c r="A167" s="128">
        <v>11</v>
      </c>
      <c r="B167" s="446" t="s">
        <v>4696</v>
      </c>
      <c r="C167" s="439" t="s">
        <v>4696</v>
      </c>
      <c r="D167" s="442"/>
      <c r="E167" s="148"/>
      <c r="F167" s="148"/>
      <c r="G167" s="148"/>
      <c r="H167" s="440"/>
      <c r="I167" s="441"/>
      <c r="J167" s="441"/>
      <c r="K167" s="440"/>
      <c r="L167" s="441"/>
      <c r="M167" s="438"/>
      <c r="P167" s="177" t="e">
        <f>#REF!*1.1</f>
        <v>#REF!</v>
      </c>
      <c r="Y167" s="177" t="e">
        <f>F167-#REF!</f>
        <v>#REF!</v>
      </c>
    </row>
    <row r="168" spans="1:25" x14ac:dyDescent="0.35">
      <c r="A168" s="128" t="s">
        <v>1192</v>
      </c>
      <c r="B168" s="446" t="s">
        <v>4579</v>
      </c>
      <c r="C168" s="439" t="s">
        <v>4579</v>
      </c>
      <c r="D168" s="437">
        <v>4000</v>
      </c>
      <c r="E168" s="148">
        <f>F168</f>
        <v>5200</v>
      </c>
      <c r="F168" s="148">
        <v>5200</v>
      </c>
      <c r="G168" s="148" t="e">
        <f>#REF!-#REF!</f>
        <v>#REF!</v>
      </c>
      <c r="H168" s="440">
        <f>E168/D168</f>
        <v>1.3</v>
      </c>
      <c r="I168" s="441">
        <f>D168*1.1</f>
        <v>4400</v>
      </c>
      <c r="J168" s="441">
        <f t="shared" si="26"/>
        <v>800</v>
      </c>
      <c r="K168" s="440">
        <f>E168/D168</f>
        <v>1.3</v>
      </c>
      <c r="L168" s="441">
        <f>ROUND(E168*0.7,-1)</f>
        <v>3640</v>
      </c>
      <c r="M168" s="438"/>
      <c r="P168" s="177" t="e">
        <f>#REF!*1.1</f>
        <v>#REF!</v>
      </c>
      <c r="U168" s="487" t="e">
        <f>#REF!/D168</f>
        <v>#REF!</v>
      </c>
      <c r="Y168" s="177" t="e">
        <f>F168-#REF!</f>
        <v>#REF!</v>
      </c>
    </row>
    <row r="169" spans="1:25" x14ac:dyDescent="0.35">
      <c r="A169" s="128" t="s">
        <v>1195</v>
      </c>
      <c r="B169" s="446" t="s">
        <v>6051</v>
      </c>
      <c r="C169" s="439" t="s">
        <v>6052</v>
      </c>
      <c r="D169" s="437">
        <v>3200</v>
      </c>
      <c r="E169" s="148">
        <f>F169</f>
        <v>4200</v>
      </c>
      <c r="F169" s="148">
        <v>4200</v>
      </c>
      <c r="G169" s="148" t="e">
        <f>#REF!-#REF!</f>
        <v>#REF!</v>
      </c>
      <c r="H169" s="440">
        <f>E169/D169</f>
        <v>1.3125</v>
      </c>
      <c r="I169" s="441">
        <f>D169*1.1</f>
        <v>3520.0000000000005</v>
      </c>
      <c r="J169" s="441">
        <f t="shared" si="26"/>
        <v>679.99999999999955</v>
      </c>
      <c r="K169" s="440">
        <f>E169/D169</f>
        <v>1.3125</v>
      </c>
      <c r="L169" s="441">
        <f>ROUND(E169*0.7,-1)</f>
        <v>2940</v>
      </c>
      <c r="M169" s="438"/>
      <c r="P169" s="177" t="e">
        <f>#REF!*1.1</f>
        <v>#REF!</v>
      </c>
      <c r="U169" s="487" t="e">
        <f>#REF!/D169</f>
        <v>#REF!</v>
      </c>
      <c r="Y169" s="177" t="e">
        <f>F169-#REF!</f>
        <v>#REF!</v>
      </c>
    </row>
    <row r="170" spans="1:25" ht="31" x14ac:dyDescent="0.35">
      <c r="A170" s="128" t="s">
        <v>1197</v>
      </c>
      <c r="B170" s="446" t="s">
        <v>6053</v>
      </c>
      <c r="C170" s="439" t="s">
        <v>6054</v>
      </c>
      <c r="D170" s="437">
        <v>3600</v>
      </c>
      <c r="E170" s="148">
        <f>F170</f>
        <v>4700</v>
      </c>
      <c r="F170" s="148">
        <v>4700</v>
      </c>
      <c r="G170" s="148" t="e">
        <f>#REF!-#REF!</f>
        <v>#REF!</v>
      </c>
      <c r="H170" s="440">
        <f>E170/D170</f>
        <v>1.3055555555555556</v>
      </c>
      <c r="I170" s="441">
        <f>D170*1.1</f>
        <v>3960.0000000000005</v>
      </c>
      <c r="J170" s="441">
        <f t="shared" si="26"/>
        <v>739.99999999999955</v>
      </c>
      <c r="K170" s="440">
        <f>E170/D170</f>
        <v>1.3055555555555556</v>
      </c>
      <c r="L170" s="441">
        <f>ROUND(E170*0.7,-1)</f>
        <v>3290</v>
      </c>
      <c r="M170" s="438"/>
      <c r="P170" s="177" t="e">
        <f>#REF!*1.1</f>
        <v>#REF!</v>
      </c>
      <c r="U170" s="487" t="e">
        <f>#REF!/D170</f>
        <v>#REF!</v>
      </c>
      <c r="Y170" s="177" t="e">
        <f>F170-#REF!</f>
        <v>#REF!</v>
      </c>
    </row>
    <row r="171" spans="1:25" ht="46.5" x14ac:dyDescent="0.35">
      <c r="A171" s="128">
        <v>12</v>
      </c>
      <c r="B171" s="446" t="s">
        <v>4697</v>
      </c>
      <c r="C171" s="439" t="s">
        <v>4697</v>
      </c>
      <c r="D171" s="437">
        <v>3000</v>
      </c>
      <c r="E171" s="148">
        <f>F171</f>
        <v>3900</v>
      </c>
      <c r="F171" s="148">
        <v>3900</v>
      </c>
      <c r="G171" s="148" t="e">
        <f>#REF!-#REF!</f>
        <v>#REF!</v>
      </c>
      <c r="H171" s="440">
        <f>E171/D171</f>
        <v>1.3</v>
      </c>
      <c r="I171" s="441">
        <f>D171*1.1</f>
        <v>3300.0000000000005</v>
      </c>
      <c r="J171" s="441">
        <f t="shared" si="26"/>
        <v>599.99999999999955</v>
      </c>
      <c r="K171" s="440">
        <f>E171/D171</f>
        <v>1.3</v>
      </c>
      <c r="L171" s="441">
        <f>ROUND(E171*0.7,-1)</f>
        <v>2730</v>
      </c>
      <c r="M171" s="438"/>
      <c r="P171" s="177" t="e">
        <f>#REF!*1.1</f>
        <v>#REF!</v>
      </c>
      <c r="U171" s="487" t="e">
        <f>#REF!/D171</f>
        <v>#REF!</v>
      </c>
      <c r="Y171" s="177" t="e">
        <f>F171-#REF!</f>
        <v>#REF!</v>
      </c>
    </row>
    <row r="172" spans="1:25" ht="31" x14ac:dyDescent="0.35">
      <c r="A172" s="128">
        <v>13</v>
      </c>
      <c r="B172" s="446" t="s">
        <v>4698</v>
      </c>
      <c r="C172" s="439" t="s">
        <v>4699</v>
      </c>
      <c r="D172" s="442"/>
      <c r="E172" s="148"/>
      <c r="F172" s="148"/>
      <c r="G172" s="148"/>
      <c r="H172" s="440"/>
      <c r="I172" s="441"/>
      <c r="J172" s="441"/>
      <c r="K172" s="440"/>
      <c r="L172" s="441"/>
      <c r="M172" s="444" t="s">
        <v>5080</v>
      </c>
      <c r="Y172" s="177" t="e">
        <f>F172-#REF!</f>
        <v>#REF!</v>
      </c>
    </row>
    <row r="173" spans="1:25" x14ac:dyDescent="0.35">
      <c r="A173" s="128" t="s">
        <v>343</v>
      </c>
      <c r="B173" s="446" t="s">
        <v>4700</v>
      </c>
      <c r="C173" s="439" t="s">
        <v>4700</v>
      </c>
      <c r="D173" s="437">
        <v>5000</v>
      </c>
      <c r="E173" s="148">
        <f>F173</f>
        <v>6500</v>
      </c>
      <c r="F173" s="148">
        <v>6500</v>
      </c>
      <c r="G173" s="148" t="e">
        <f>#REF!-#REF!</f>
        <v>#REF!</v>
      </c>
      <c r="H173" s="440">
        <f>E173/D173</f>
        <v>1.3</v>
      </c>
      <c r="I173" s="441">
        <f>D173*1.1</f>
        <v>5500</v>
      </c>
      <c r="J173" s="441">
        <f t="shared" si="26"/>
        <v>1000</v>
      </c>
      <c r="K173" s="440">
        <f>E173/D173</f>
        <v>1.3</v>
      </c>
      <c r="L173" s="441">
        <f>ROUND(E173*0.7,-1)</f>
        <v>4550</v>
      </c>
      <c r="M173" s="438"/>
      <c r="P173" s="177" t="e">
        <f>#REF!*1.1</f>
        <v>#REF!</v>
      </c>
      <c r="U173" s="487" t="e">
        <f>#REF!/D173</f>
        <v>#REF!</v>
      </c>
      <c r="Y173" s="177" t="e">
        <f>F173-#REF!</f>
        <v>#REF!</v>
      </c>
    </row>
    <row r="174" spans="1:25" ht="46.5" x14ac:dyDescent="0.35">
      <c r="A174" s="128" t="s">
        <v>346</v>
      </c>
      <c r="B174" s="446" t="s">
        <v>6055</v>
      </c>
      <c r="C174" s="439" t="s">
        <v>6534</v>
      </c>
      <c r="D174" s="437">
        <v>4000</v>
      </c>
      <c r="E174" s="148">
        <f>F174</f>
        <v>5200</v>
      </c>
      <c r="F174" s="148">
        <v>5200</v>
      </c>
      <c r="G174" s="148" t="e">
        <f>#REF!-#REF!</f>
        <v>#REF!</v>
      </c>
      <c r="H174" s="440">
        <f>E174/D174</f>
        <v>1.3</v>
      </c>
      <c r="I174" s="441">
        <f>D174*1.1</f>
        <v>4400</v>
      </c>
      <c r="J174" s="441">
        <f t="shared" si="26"/>
        <v>800</v>
      </c>
      <c r="K174" s="440">
        <f>E174/D174</f>
        <v>1.3</v>
      </c>
      <c r="L174" s="441">
        <f>ROUND(E174*0.7,-1)</f>
        <v>3640</v>
      </c>
      <c r="M174" s="444" t="s">
        <v>6577</v>
      </c>
      <c r="P174" s="177" t="e">
        <f>#REF!*1.1</f>
        <v>#REF!</v>
      </c>
      <c r="U174" s="487" t="e">
        <f>#REF!/D174</f>
        <v>#REF!</v>
      </c>
      <c r="Y174" s="177" t="e">
        <f>F174-#REF!</f>
        <v>#REF!</v>
      </c>
    </row>
    <row r="175" spans="1:25" ht="31" x14ac:dyDescent="0.35">
      <c r="A175" s="128">
        <v>14</v>
      </c>
      <c r="B175" s="446" t="s">
        <v>4701</v>
      </c>
      <c r="C175" s="439" t="s">
        <v>4701</v>
      </c>
      <c r="D175" s="437">
        <v>6000</v>
      </c>
      <c r="E175" s="148">
        <f>F175</f>
        <v>7800</v>
      </c>
      <c r="F175" s="148">
        <v>7800</v>
      </c>
      <c r="G175" s="148" t="e">
        <f>#REF!-#REF!</f>
        <v>#REF!</v>
      </c>
      <c r="H175" s="440">
        <f>E175/D175</f>
        <v>1.3</v>
      </c>
      <c r="I175" s="441">
        <f>D175*1.1</f>
        <v>6600.0000000000009</v>
      </c>
      <c r="J175" s="441">
        <f t="shared" si="26"/>
        <v>1199.9999999999991</v>
      </c>
      <c r="K175" s="440">
        <f>E175/D175</f>
        <v>1.3</v>
      </c>
      <c r="L175" s="441">
        <f>ROUND(E175*0.7,-1)</f>
        <v>5460</v>
      </c>
      <c r="M175" s="438"/>
      <c r="P175" s="177" t="e">
        <f>#REF!*1.1</f>
        <v>#REF!</v>
      </c>
      <c r="U175" s="487" t="e">
        <f>#REF!/D175</f>
        <v>#REF!</v>
      </c>
      <c r="Y175" s="177" t="e">
        <f>F175-#REF!</f>
        <v>#REF!</v>
      </c>
    </row>
    <row r="176" spans="1:25" x14ac:dyDescent="0.35">
      <c r="A176" s="337" t="s">
        <v>3479</v>
      </c>
      <c r="B176" s="450" t="s">
        <v>4583</v>
      </c>
      <c r="C176" s="433" t="s">
        <v>4583</v>
      </c>
      <c r="D176" s="127"/>
      <c r="E176" s="148"/>
      <c r="F176" s="148"/>
      <c r="G176" s="148"/>
      <c r="H176" s="440"/>
      <c r="I176" s="441">
        <f>D176*1.1</f>
        <v>0</v>
      </c>
      <c r="J176" s="441">
        <f t="shared" si="26"/>
        <v>0</v>
      </c>
      <c r="K176" s="440"/>
      <c r="L176" s="441"/>
      <c r="M176" s="438"/>
      <c r="P176" s="177" t="e">
        <f>#REF!*1.1</f>
        <v>#REF!</v>
      </c>
      <c r="Y176" s="177" t="e">
        <f>F176-#REF!</f>
        <v>#REF!</v>
      </c>
    </row>
    <row r="177" spans="1:25" ht="46.5" x14ac:dyDescent="0.35">
      <c r="A177" s="242">
        <v>1</v>
      </c>
      <c r="B177" s="446" t="s">
        <v>4702</v>
      </c>
      <c r="C177" s="439" t="s">
        <v>4702</v>
      </c>
      <c r="D177" s="127"/>
      <c r="E177" s="148"/>
      <c r="F177" s="148"/>
      <c r="G177" s="148"/>
      <c r="H177" s="440"/>
      <c r="I177" s="441"/>
      <c r="J177" s="441"/>
      <c r="K177" s="440"/>
      <c r="L177" s="441"/>
      <c r="M177" s="438"/>
      <c r="P177" s="177" t="e">
        <f>#REF!*1.1</f>
        <v>#REF!</v>
      </c>
      <c r="Y177" s="177" t="e">
        <f>F177-#REF!</f>
        <v>#REF!</v>
      </c>
    </row>
    <row r="178" spans="1:25" x14ac:dyDescent="0.35">
      <c r="A178" s="242" t="s">
        <v>67</v>
      </c>
      <c r="B178" s="446" t="s">
        <v>204</v>
      </c>
      <c r="C178" s="439" t="s">
        <v>204</v>
      </c>
      <c r="D178" s="437">
        <v>3500</v>
      </c>
      <c r="E178" s="148">
        <f>F178</f>
        <v>4600</v>
      </c>
      <c r="F178" s="148">
        <v>4600</v>
      </c>
      <c r="G178" s="148" t="e">
        <f>#REF!-#REF!</f>
        <v>#REF!</v>
      </c>
      <c r="H178" s="440">
        <f>E178/D178</f>
        <v>1.3142857142857143</v>
      </c>
      <c r="I178" s="441">
        <f>D178*1.1</f>
        <v>3850.0000000000005</v>
      </c>
      <c r="J178" s="441">
        <f t="shared" si="26"/>
        <v>749.99999999999955</v>
      </c>
      <c r="K178" s="440">
        <f>E178/D178</f>
        <v>1.3142857142857143</v>
      </c>
      <c r="L178" s="441">
        <f>ROUND(E178*0.7,-1)</f>
        <v>3220</v>
      </c>
      <c r="M178" s="438"/>
      <c r="P178" s="177" t="e">
        <f>#REF!*1.1</f>
        <v>#REF!</v>
      </c>
      <c r="Q178" s="2" t="e">
        <f>#REF!/0.45</f>
        <v>#REF!</v>
      </c>
      <c r="U178" s="487" t="e">
        <f>#REF!/D178</f>
        <v>#REF!</v>
      </c>
      <c r="Y178" s="177" t="e">
        <f>F178-#REF!</f>
        <v>#REF!</v>
      </c>
    </row>
    <row r="179" spans="1:25" x14ac:dyDescent="0.35">
      <c r="A179" s="242" t="s">
        <v>69</v>
      </c>
      <c r="B179" s="446" t="s">
        <v>4703</v>
      </c>
      <c r="C179" s="439" t="s">
        <v>4703</v>
      </c>
      <c r="D179" s="437">
        <v>3100</v>
      </c>
      <c r="E179" s="148">
        <f>F179</f>
        <v>4000</v>
      </c>
      <c r="F179" s="148">
        <v>4000</v>
      </c>
      <c r="G179" s="148" t="e">
        <f>#REF!-#REF!</f>
        <v>#REF!</v>
      </c>
      <c r="H179" s="440">
        <f>E179/D179</f>
        <v>1.2903225806451613</v>
      </c>
      <c r="I179" s="441">
        <f>D179*1.1</f>
        <v>3410.0000000000005</v>
      </c>
      <c r="J179" s="441">
        <f t="shared" si="26"/>
        <v>589.99999999999955</v>
      </c>
      <c r="K179" s="440">
        <f>E179/D179</f>
        <v>1.2903225806451613</v>
      </c>
      <c r="L179" s="441">
        <f>ROUND(E179*0.7,-1)</f>
        <v>2800</v>
      </c>
      <c r="M179" s="438"/>
      <c r="P179" s="177" t="e">
        <f>#REF!*1.1</f>
        <v>#REF!</v>
      </c>
      <c r="Q179" s="2" t="e">
        <f>#REF!/0.45</f>
        <v>#REF!</v>
      </c>
      <c r="U179" s="487" t="e">
        <f>#REF!/D179</f>
        <v>#REF!</v>
      </c>
      <c r="Y179" s="177" t="e">
        <f>F179-#REF!</f>
        <v>#REF!</v>
      </c>
    </row>
    <row r="180" spans="1:25" ht="31" x14ac:dyDescent="0.35">
      <c r="A180" s="242">
        <v>2</v>
      </c>
      <c r="B180" s="446" t="s">
        <v>4704</v>
      </c>
      <c r="C180" s="439" t="s">
        <v>4705</v>
      </c>
      <c r="D180" s="437">
        <v>3500</v>
      </c>
      <c r="E180" s="148">
        <f>F180</f>
        <v>4600</v>
      </c>
      <c r="F180" s="148">
        <v>4600</v>
      </c>
      <c r="G180" s="148" t="e">
        <f>#REF!-#REF!</f>
        <v>#REF!</v>
      </c>
      <c r="H180" s="440">
        <f>E180/D180</f>
        <v>1.3142857142857143</v>
      </c>
      <c r="I180" s="441">
        <f>D180*1.1</f>
        <v>3850.0000000000005</v>
      </c>
      <c r="J180" s="441">
        <f t="shared" si="26"/>
        <v>749.99999999999955</v>
      </c>
      <c r="K180" s="440">
        <f>E180/D180</f>
        <v>1.3142857142857143</v>
      </c>
      <c r="L180" s="441">
        <f>ROUND(E180*0.7,-1)</f>
        <v>3220</v>
      </c>
      <c r="M180" s="438"/>
      <c r="P180" s="177" t="e">
        <f>#REF!*1.1</f>
        <v>#REF!</v>
      </c>
      <c r="Q180" s="2" t="e">
        <f>#REF!/0.45</f>
        <v>#REF!</v>
      </c>
      <c r="U180" s="487" t="e">
        <f>#REF!/D180</f>
        <v>#REF!</v>
      </c>
      <c r="Y180" s="177" t="e">
        <f>F180-#REF!</f>
        <v>#REF!</v>
      </c>
    </row>
    <row r="181" spans="1:25" ht="31" x14ac:dyDescent="0.35">
      <c r="A181" s="242">
        <v>3</v>
      </c>
      <c r="B181" s="446" t="s">
        <v>6056</v>
      </c>
      <c r="C181" s="439" t="s">
        <v>4706</v>
      </c>
      <c r="D181" s="437">
        <v>3800</v>
      </c>
      <c r="E181" s="148">
        <f>F181</f>
        <v>5000</v>
      </c>
      <c r="F181" s="148">
        <v>5000</v>
      </c>
      <c r="G181" s="148" t="e">
        <f>#REF!-#REF!</f>
        <v>#REF!</v>
      </c>
      <c r="H181" s="440">
        <f>E181/D181</f>
        <v>1.3157894736842106</v>
      </c>
      <c r="I181" s="441">
        <f>D181*1.1</f>
        <v>4180</v>
      </c>
      <c r="J181" s="441">
        <f t="shared" si="26"/>
        <v>820</v>
      </c>
      <c r="K181" s="440">
        <f>E181/D181</f>
        <v>1.3157894736842106</v>
      </c>
      <c r="L181" s="441">
        <f>ROUND(E181*0.7,-1)</f>
        <v>3500</v>
      </c>
      <c r="M181" s="438"/>
      <c r="P181" s="177" t="e">
        <f>#REF!*1.1</f>
        <v>#REF!</v>
      </c>
      <c r="Q181" s="2" t="e">
        <f>#REF!/0.45</f>
        <v>#REF!</v>
      </c>
      <c r="U181" s="487" t="e">
        <f>#REF!/D181</f>
        <v>#REF!</v>
      </c>
      <c r="Y181" s="177" t="e">
        <f>F181-#REF!</f>
        <v>#REF!</v>
      </c>
    </row>
    <row r="182" spans="1:25" ht="42" x14ac:dyDescent="0.35">
      <c r="A182" s="242">
        <v>4</v>
      </c>
      <c r="B182" s="446" t="s">
        <v>6057</v>
      </c>
      <c r="C182" s="439" t="s">
        <v>6535</v>
      </c>
      <c r="D182" s="437">
        <v>3800</v>
      </c>
      <c r="E182" s="148">
        <f>F182</f>
        <v>5000</v>
      </c>
      <c r="F182" s="148">
        <v>5000</v>
      </c>
      <c r="G182" s="148" t="e">
        <f>#REF!-#REF!</f>
        <v>#REF!</v>
      </c>
      <c r="H182" s="440">
        <f>E182/D182</f>
        <v>1.3157894736842106</v>
      </c>
      <c r="I182" s="441">
        <f>D182*1.1</f>
        <v>4180</v>
      </c>
      <c r="J182" s="441">
        <f t="shared" si="26"/>
        <v>820</v>
      </c>
      <c r="K182" s="440">
        <f>E182/D182</f>
        <v>1.3157894736842106</v>
      </c>
      <c r="L182" s="441">
        <f>ROUND(E182*0.7,-1)</f>
        <v>3500</v>
      </c>
      <c r="M182" s="438" t="s">
        <v>6578</v>
      </c>
      <c r="P182" s="177" t="e">
        <f>#REF!*1.1</f>
        <v>#REF!</v>
      </c>
      <c r="U182" s="487" t="e">
        <f>#REF!/D182</f>
        <v>#REF!</v>
      </c>
      <c r="Y182" s="177" t="e">
        <f>F182-#REF!</f>
        <v>#REF!</v>
      </c>
    </row>
    <row r="183" spans="1:25" ht="31" x14ac:dyDescent="0.35">
      <c r="A183" s="242">
        <v>5</v>
      </c>
      <c r="B183" s="446" t="s">
        <v>4707</v>
      </c>
      <c r="C183" s="439" t="s">
        <v>6058</v>
      </c>
      <c r="D183" s="442"/>
      <c r="E183" s="148"/>
      <c r="F183" s="148"/>
      <c r="G183" s="148"/>
      <c r="H183" s="440"/>
      <c r="I183" s="441"/>
      <c r="J183" s="441"/>
      <c r="K183" s="440"/>
      <c r="L183" s="441"/>
      <c r="M183" s="438"/>
      <c r="P183" s="177" t="e">
        <f>#REF!*1.1</f>
        <v>#REF!</v>
      </c>
      <c r="Y183" s="177" t="e">
        <f>F183-#REF!</f>
        <v>#REF!</v>
      </c>
    </row>
    <row r="184" spans="1:25" x14ac:dyDescent="0.35">
      <c r="A184" s="242" t="s">
        <v>509</v>
      </c>
      <c r="B184" s="446" t="s">
        <v>204</v>
      </c>
      <c r="C184" s="439" t="s">
        <v>204</v>
      </c>
      <c r="D184" s="437">
        <v>3600</v>
      </c>
      <c r="E184" s="148">
        <f>F184</f>
        <v>4700</v>
      </c>
      <c r="F184" s="148">
        <v>4700</v>
      </c>
      <c r="G184" s="148" t="e">
        <f>#REF!-#REF!</f>
        <v>#REF!</v>
      </c>
      <c r="H184" s="440">
        <f>E184/D184</f>
        <v>1.3055555555555556</v>
      </c>
      <c r="I184" s="441">
        <f>D184*1.1</f>
        <v>3960.0000000000005</v>
      </c>
      <c r="J184" s="441">
        <f t="shared" si="26"/>
        <v>739.99999999999955</v>
      </c>
      <c r="K184" s="440">
        <f>E184/D184</f>
        <v>1.3055555555555556</v>
      </c>
      <c r="L184" s="441">
        <f>ROUND(E184*0.7,-1)</f>
        <v>3290</v>
      </c>
      <c r="M184" s="438"/>
      <c r="P184" s="177" t="e">
        <f>#REF!*1.1</f>
        <v>#REF!</v>
      </c>
      <c r="U184" s="487" t="e">
        <f>#REF!/D184</f>
        <v>#REF!</v>
      </c>
      <c r="Y184" s="177" t="e">
        <f>F184-#REF!</f>
        <v>#REF!</v>
      </c>
    </row>
    <row r="185" spans="1:25" x14ac:dyDescent="0.35">
      <c r="A185" s="242" t="s">
        <v>511</v>
      </c>
      <c r="B185" s="446" t="s">
        <v>4708</v>
      </c>
      <c r="C185" s="439" t="s">
        <v>4708</v>
      </c>
      <c r="D185" s="437">
        <v>3400</v>
      </c>
      <c r="E185" s="148">
        <f>F185</f>
        <v>4400</v>
      </c>
      <c r="F185" s="148">
        <v>4400</v>
      </c>
      <c r="G185" s="148" t="e">
        <f>#REF!-#REF!</f>
        <v>#REF!</v>
      </c>
      <c r="H185" s="440">
        <f>E185/D185</f>
        <v>1.2941176470588236</v>
      </c>
      <c r="I185" s="441">
        <f>D185*1.1</f>
        <v>3740.0000000000005</v>
      </c>
      <c r="J185" s="441">
        <f t="shared" si="26"/>
        <v>659.99999999999955</v>
      </c>
      <c r="K185" s="440">
        <f>E185/D185</f>
        <v>1.2941176470588236</v>
      </c>
      <c r="L185" s="441">
        <f>ROUND(E185*0.7,-1)</f>
        <v>3080</v>
      </c>
      <c r="M185" s="438"/>
      <c r="P185" s="177" t="e">
        <f>#REF!*1.1</f>
        <v>#REF!</v>
      </c>
      <c r="U185" s="487" t="e">
        <f>#REF!/D185</f>
        <v>#REF!</v>
      </c>
      <c r="Y185" s="177" t="e">
        <f>F185-#REF!</f>
        <v>#REF!</v>
      </c>
    </row>
    <row r="186" spans="1:25" ht="46.5" x14ac:dyDescent="0.35">
      <c r="A186" s="242">
        <v>6</v>
      </c>
      <c r="B186" s="446" t="s">
        <v>4709</v>
      </c>
      <c r="C186" s="439" t="s">
        <v>6059</v>
      </c>
      <c r="D186" s="437">
        <v>3200</v>
      </c>
      <c r="E186" s="148">
        <f>F186</f>
        <v>4200</v>
      </c>
      <c r="F186" s="148">
        <v>4200</v>
      </c>
      <c r="G186" s="148" t="e">
        <f>#REF!-#REF!</f>
        <v>#REF!</v>
      </c>
      <c r="H186" s="440">
        <f>E186/D186</f>
        <v>1.3125</v>
      </c>
      <c r="I186" s="441">
        <f>D186*1.1</f>
        <v>3520.0000000000005</v>
      </c>
      <c r="J186" s="441">
        <f t="shared" si="26"/>
        <v>679.99999999999955</v>
      </c>
      <c r="K186" s="440">
        <f>E186/D186</f>
        <v>1.3125</v>
      </c>
      <c r="L186" s="441">
        <f>ROUND(E186*0.7,-1)</f>
        <v>2940</v>
      </c>
      <c r="M186" s="438"/>
      <c r="P186" s="177" t="e">
        <f>#REF!*1.1</f>
        <v>#REF!</v>
      </c>
      <c r="U186" s="487" t="e">
        <f>#REF!/D186</f>
        <v>#REF!</v>
      </c>
      <c r="Y186" s="177" t="e">
        <f>F186-#REF!</f>
        <v>#REF!</v>
      </c>
    </row>
    <row r="187" spans="1:25" ht="31" x14ac:dyDescent="0.35">
      <c r="A187" s="242">
        <v>7</v>
      </c>
      <c r="B187" s="446" t="s">
        <v>6060</v>
      </c>
      <c r="C187" s="439" t="s">
        <v>4710</v>
      </c>
      <c r="D187" s="437">
        <v>3500</v>
      </c>
      <c r="E187" s="148">
        <f>F187</f>
        <v>4600</v>
      </c>
      <c r="F187" s="148">
        <v>4600</v>
      </c>
      <c r="G187" s="148" t="e">
        <f>#REF!-#REF!</f>
        <v>#REF!</v>
      </c>
      <c r="H187" s="440">
        <f>E187/D187</f>
        <v>1.3142857142857143</v>
      </c>
      <c r="I187" s="441">
        <f>D187*1.1</f>
        <v>3850.0000000000005</v>
      </c>
      <c r="J187" s="441">
        <f t="shared" si="26"/>
        <v>749.99999999999955</v>
      </c>
      <c r="K187" s="440">
        <f>E187/D187</f>
        <v>1.3142857142857143</v>
      </c>
      <c r="L187" s="441">
        <f>ROUND(E187*0.7,-1)</f>
        <v>3220</v>
      </c>
      <c r="M187" s="438"/>
      <c r="P187" s="177" t="e">
        <f>#REF!*1.1</f>
        <v>#REF!</v>
      </c>
      <c r="U187" s="487" t="e">
        <f>#REF!/D187</f>
        <v>#REF!</v>
      </c>
      <c r="Y187" s="177" t="e">
        <f>F187-#REF!</f>
        <v>#REF!</v>
      </c>
    </row>
    <row r="188" spans="1:25" ht="31" x14ac:dyDescent="0.35">
      <c r="A188" s="242">
        <v>8</v>
      </c>
      <c r="B188" s="446" t="s">
        <v>4711</v>
      </c>
      <c r="C188" s="439" t="s">
        <v>4711</v>
      </c>
      <c r="D188" s="442"/>
      <c r="E188" s="148"/>
      <c r="F188" s="148"/>
      <c r="G188" s="148"/>
      <c r="H188" s="440"/>
      <c r="I188" s="441"/>
      <c r="J188" s="441"/>
      <c r="K188" s="440"/>
      <c r="L188" s="441"/>
      <c r="M188" s="438"/>
      <c r="P188" s="177" t="e">
        <f>#REF!*1.1</f>
        <v>#REF!</v>
      </c>
      <c r="Y188" s="177" t="e">
        <f>F188-#REF!</f>
        <v>#REF!</v>
      </c>
    </row>
    <row r="189" spans="1:25" x14ac:dyDescent="0.35">
      <c r="A189" s="242" t="s">
        <v>624</v>
      </c>
      <c r="B189" s="446" t="s">
        <v>204</v>
      </c>
      <c r="C189" s="439" t="s">
        <v>204</v>
      </c>
      <c r="D189" s="437">
        <v>3000</v>
      </c>
      <c r="E189" s="148">
        <f>F189</f>
        <v>3900</v>
      </c>
      <c r="F189" s="148">
        <v>3900</v>
      </c>
      <c r="G189" s="148" t="e">
        <f>#REF!-#REF!</f>
        <v>#REF!</v>
      </c>
      <c r="H189" s="440">
        <f>E189/D189</f>
        <v>1.3</v>
      </c>
      <c r="I189" s="441">
        <f t="shared" ref="I189:I194" si="36">D189*1.1</f>
        <v>3300.0000000000005</v>
      </c>
      <c r="J189" s="441">
        <f t="shared" si="26"/>
        <v>599.99999999999955</v>
      </c>
      <c r="K189" s="440">
        <f>E189/D189</f>
        <v>1.3</v>
      </c>
      <c r="L189" s="441">
        <f>ROUND(E189*0.7,-1)</f>
        <v>2730</v>
      </c>
      <c r="M189" s="438"/>
      <c r="P189" s="177" t="e">
        <f>#REF!*1.1</f>
        <v>#REF!</v>
      </c>
      <c r="U189" s="487" t="e">
        <f>#REF!/D189</f>
        <v>#REF!</v>
      </c>
      <c r="Y189" s="177" t="e">
        <f>F189-#REF!</f>
        <v>#REF!</v>
      </c>
    </row>
    <row r="190" spans="1:25" x14ac:dyDescent="0.35">
      <c r="A190" s="242" t="s">
        <v>626</v>
      </c>
      <c r="B190" s="446" t="s">
        <v>4712</v>
      </c>
      <c r="C190" s="439" t="s">
        <v>4712</v>
      </c>
      <c r="D190" s="437">
        <v>2600</v>
      </c>
      <c r="E190" s="148">
        <f>F190</f>
        <v>3400</v>
      </c>
      <c r="F190" s="148">
        <v>3400</v>
      </c>
      <c r="G190" s="148" t="e">
        <f>#REF!-#REF!</f>
        <v>#REF!</v>
      </c>
      <c r="H190" s="440">
        <f>E190/D190</f>
        <v>1.3076923076923077</v>
      </c>
      <c r="I190" s="441">
        <f t="shared" si="36"/>
        <v>2860.0000000000005</v>
      </c>
      <c r="J190" s="441">
        <f t="shared" si="26"/>
        <v>539.99999999999955</v>
      </c>
      <c r="K190" s="440">
        <f>E190/D190</f>
        <v>1.3076923076923077</v>
      </c>
      <c r="L190" s="441">
        <f>ROUND(E190*0.7,-1)</f>
        <v>2380</v>
      </c>
      <c r="M190" s="438"/>
      <c r="P190" s="177" t="e">
        <f>#REF!*1.1</f>
        <v>#REF!</v>
      </c>
      <c r="U190" s="487" t="e">
        <f>#REF!/D190</f>
        <v>#REF!</v>
      </c>
      <c r="Y190" s="177" t="e">
        <f>F190-#REF!</f>
        <v>#REF!</v>
      </c>
    </row>
    <row r="191" spans="1:25" ht="56" x14ac:dyDescent="0.35">
      <c r="A191" s="242">
        <v>9</v>
      </c>
      <c r="B191" s="446" t="s">
        <v>4713</v>
      </c>
      <c r="C191" s="439" t="s">
        <v>6536</v>
      </c>
      <c r="D191" s="437">
        <v>2500</v>
      </c>
      <c r="E191" s="148">
        <f>F191</f>
        <v>3300</v>
      </c>
      <c r="F191" s="148">
        <v>3300</v>
      </c>
      <c r="G191" s="148" t="e">
        <f>#REF!-#REF!</f>
        <v>#REF!</v>
      </c>
      <c r="H191" s="440">
        <f>E191/D191</f>
        <v>1.32</v>
      </c>
      <c r="I191" s="441">
        <f t="shared" si="36"/>
        <v>2750</v>
      </c>
      <c r="J191" s="441">
        <f t="shared" si="26"/>
        <v>550</v>
      </c>
      <c r="K191" s="440">
        <f>E191/D191</f>
        <v>1.32</v>
      </c>
      <c r="L191" s="441">
        <f>ROUND(E191*0.7,-1)</f>
        <v>2310</v>
      </c>
      <c r="M191" s="444" t="s">
        <v>6579</v>
      </c>
      <c r="P191" s="177" t="e">
        <f>#REF!*1.1</f>
        <v>#REF!</v>
      </c>
      <c r="U191" s="487" t="e">
        <f>#REF!/D191</f>
        <v>#REF!</v>
      </c>
      <c r="Y191" s="177" t="e">
        <f>F191-#REF!</f>
        <v>#REF!</v>
      </c>
    </row>
    <row r="192" spans="1:25" ht="31" x14ac:dyDescent="0.35">
      <c r="A192" s="242">
        <v>10</v>
      </c>
      <c r="B192" s="446" t="s">
        <v>4714</v>
      </c>
      <c r="C192" s="439" t="s">
        <v>4714</v>
      </c>
      <c r="D192" s="437">
        <v>2400</v>
      </c>
      <c r="E192" s="148">
        <f>F192</f>
        <v>3100</v>
      </c>
      <c r="F192" s="148">
        <v>3100</v>
      </c>
      <c r="G192" s="148" t="e">
        <f>#REF!-#REF!</f>
        <v>#REF!</v>
      </c>
      <c r="H192" s="440">
        <f>E192/D192</f>
        <v>1.2916666666666667</v>
      </c>
      <c r="I192" s="441">
        <f t="shared" si="36"/>
        <v>2640</v>
      </c>
      <c r="J192" s="441">
        <f t="shared" si="26"/>
        <v>460</v>
      </c>
      <c r="K192" s="440">
        <f>E192/D192</f>
        <v>1.2916666666666667</v>
      </c>
      <c r="L192" s="441">
        <f>ROUND(E192*0.7,-1)</f>
        <v>2170</v>
      </c>
      <c r="M192" s="438"/>
      <c r="P192" s="177" t="e">
        <f>#REF!*1.1</f>
        <v>#REF!</v>
      </c>
      <c r="U192" s="487" t="e">
        <f>#REF!/D192</f>
        <v>#REF!</v>
      </c>
      <c r="Y192" s="177" t="e">
        <f>F192-#REF!</f>
        <v>#REF!</v>
      </c>
    </row>
    <row r="193" spans="1:25" ht="31" x14ac:dyDescent="0.35">
      <c r="A193" s="242">
        <v>11</v>
      </c>
      <c r="B193" s="446" t="s">
        <v>4715</v>
      </c>
      <c r="C193" s="439" t="s">
        <v>6537</v>
      </c>
      <c r="D193" s="437">
        <v>3800</v>
      </c>
      <c r="E193" s="148">
        <f>F193</f>
        <v>5000</v>
      </c>
      <c r="F193" s="148">
        <v>5000</v>
      </c>
      <c r="G193" s="148" t="e">
        <f>#REF!-#REF!</f>
        <v>#REF!</v>
      </c>
      <c r="H193" s="440">
        <f>E193/D193</f>
        <v>1.3157894736842106</v>
      </c>
      <c r="I193" s="441">
        <f t="shared" si="36"/>
        <v>4180</v>
      </c>
      <c r="J193" s="441">
        <f t="shared" si="26"/>
        <v>820</v>
      </c>
      <c r="K193" s="440">
        <f>E193/D193</f>
        <v>1.3157894736842106</v>
      </c>
      <c r="L193" s="441">
        <f>ROUND(E193*0.7,-1)</f>
        <v>3500</v>
      </c>
      <c r="M193" s="444"/>
      <c r="P193" s="177" t="e">
        <f>#REF!*1.1</f>
        <v>#REF!</v>
      </c>
      <c r="U193" s="487" t="e">
        <f>#REF!/D193</f>
        <v>#REF!</v>
      </c>
      <c r="Y193" s="177" t="e">
        <f>F193-#REF!</f>
        <v>#REF!</v>
      </c>
    </row>
    <row r="194" spans="1:25" x14ac:dyDescent="0.35">
      <c r="A194" s="337" t="s">
        <v>3479</v>
      </c>
      <c r="B194" s="450" t="s">
        <v>4572</v>
      </c>
      <c r="C194" s="433" t="s">
        <v>4572</v>
      </c>
      <c r="D194" s="437"/>
      <c r="E194" s="148"/>
      <c r="F194" s="148"/>
      <c r="G194" s="148"/>
      <c r="H194" s="440"/>
      <c r="I194" s="441">
        <f t="shared" si="36"/>
        <v>0</v>
      </c>
      <c r="J194" s="441">
        <f t="shared" si="26"/>
        <v>0</v>
      </c>
      <c r="K194" s="440"/>
      <c r="L194" s="441"/>
      <c r="M194" s="438"/>
      <c r="P194" s="177" t="e">
        <f>#REF!*1.1</f>
        <v>#REF!</v>
      </c>
      <c r="Y194" s="177" t="e">
        <f>F194-#REF!</f>
        <v>#REF!</v>
      </c>
    </row>
    <row r="195" spans="1:25" ht="31" x14ac:dyDescent="0.35">
      <c r="A195" s="242">
        <v>1</v>
      </c>
      <c r="B195" s="446" t="s">
        <v>4716</v>
      </c>
      <c r="C195" s="439" t="s">
        <v>4716</v>
      </c>
      <c r="D195" s="437"/>
      <c r="E195" s="148"/>
      <c r="F195" s="148"/>
      <c r="G195" s="148"/>
      <c r="H195" s="440"/>
      <c r="I195" s="441"/>
      <c r="J195" s="441"/>
      <c r="K195" s="440"/>
      <c r="L195" s="441"/>
      <c r="M195" s="438"/>
      <c r="P195" s="177" t="e">
        <f>#REF!*1.1</f>
        <v>#REF!</v>
      </c>
      <c r="Y195" s="177" t="e">
        <f>F195-#REF!</f>
        <v>#REF!</v>
      </c>
    </row>
    <row r="196" spans="1:25" x14ac:dyDescent="0.35">
      <c r="A196" s="242" t="s">
        <v>67</v>
      </c>
      <c r="B196" s="446" t="s">
        <v>204</v>
      </c>
      <c r="C196" s="439" t="s">
        <v>204</v>
      </c>
      <c r="D196" s="437">
        <v>2800</v>
      </c>
      <c r="E196" s="148">
        <f>F196</f>
        <v>3700</v>
      </c>
      <c r="F196" s="148">
        <v>3700</v>
      </c>
      <c r="G196" s="148" t="e">
        <f>#REF!-#REF!</f>
        <v>#REF!</v>
      </c>
      <c r="H196" s="440">
        <f>E196/D196</f>
        <v>1.3214285714285714</v>
      </c>
      <c r="I196" s="441">
        <f>D196*1.1</f>
        <v>3080.0000000000005</v>
      </c>
      <c r="J196" s="441">
        <f t="shared" si="26"/>
        <v>619.99999999999955</v>
      </c>
      <c r="K196" s="440">
        <f>E196/D196</f>
        <v>1.3214285714285714</v>
      </c>
      <c r="L196" s="441">
        <f>ROUND(E196*0.7,-1)</f>
        <v>2590</v>
      </c>
      <c r="M196" s="438"/>
      <c r="P196" s="177" t="e">
        <f>#REF!*1.1</f>
        <v>#REF!</v>
      </c>
      <c r="U196" s="487" t="e">
        <f>#REF!/D196</f>
        <v>#REF!</v>
      </c>
      <c r="Y196" s="177" t="e">
        <f>F196-#REF!</f>
        <v>#REF!</v>
      </c>
    </row>
    <row r="197" spans="1:25" x14ac:dyDescent="0.35">
      <c r="A197" s="242" t="s">
        <v>69</v>
      </c>
      <c r="B197" s="446" t="s">
        <v>4717</v>
      </c>
      <c r="C197" s="439" t="s">
        <v>4717</v>
      </c>
      <c r="D197" s="437">
        <v>2500</v>
      </c>
      <c r="E197" s="148">
        <f>F197</f>
        <v>3300</v>
      </c>
      <c r="F197" s="148">
        <v>3300</v>
      </c>
      <c r="G197" s="148" t="e">
        <f>#REF!-#REF!</f>
        <v>#REF!</v>
      </c>
      <c r="H197" s="440">
        <f>E197/D197</f>
        <v>1.32</v>
      </c>
      <c r="I197" s="441">
        <f>D197*1.1</f>
        <v>2750</v>
      </c>
      <c r="J197" s="441">
        <f t="shared" si="26"/>
        <v>550</v>
      </c>
      <c r="K197" s="440">
        <f>E197/D197</f>
        <v>1.32</v>
      </c>
      <c r="L197" s="441">
        <f>ROUND(E197*0.7,-1)</f>
        <v>2310</v>
      </c>
      <c r="M197" s="438"/>
      <c r="P197" s="177" t="e">
        <f>#REF!*1.1</f>
        <v>#REF!</v>
      </c>
      <c r="U197" s="487" t="e">
        <f>#REF!/D197</f>
        <v>#REF!</v>
      </c>
      <c r="Y197" s="177" t="e">
        <f>F197-#REF!</f>
        <v>#REF!</v>
      </c>
    </row>
    <row r="198" spans="1:25" ht="56" x14ac:dyDescent="0.35">
      <c r="A198" s="242">
        <v>2</v>
      </c>
      <c r="B198" s="446" t="s">
        <v>4718</v>
      </c>
      <c r="C198" s="439" t="s">
        <v>6061</v>
      </c>
      <c r="D198" s="442"/>
      <c r="E198" s="148"/>
      <c r="F198" s="148"/>
      <c r="G198" s="148"/>
      <c r="H198" s="440"/>
      <c r="I198" s="441"/>
      <c r="J198" s="441"/>
      <c r="K198" s="440"/>
      <c r="L198" s="441"/>
      <c r="M198" s="465" t="s">
        <v>5081</v>
      </c>
      <c r="P198" s="177" t="e">
        <f>#REF!*1.1</f>
        <v>#REF!</v>
      </c>
      <c r="Y198" s="177" t="e">
        <f>F198-#REF!</f>
        <v>#REF!</v>
      </c>
    </row>
    <row r="199" spans="1:25" x14ac:dyDescent="0.35">
      <c r="A199" s="242" t="s">
        <v>74</v>
      </c>
      <c r="B199" s="446" t="s">
        <v>204</v>
      </c>
      <c r="C199" s="439" t="s">
        <v>204</v>
      </c>
      <c r="D199" s="437">
        <v>2800</v>
      </c>
      <c r="E199" s="148">
        <f>F199</f>
        <v>3700</v>
      </c>
      <c r="F199" s="148">
        <v>3700</v>
      </c>
      <c r="G199" s="148" t="e">
        <f>#REF!-#REF!</f>
        <v>#REF!</v>
      </c>
      <c r="H199" s="440">
        <f>E199/D199</f>
        <v>1.3214285714285714</v>
      </c>
      <c r="I199" s="441">
        <f>D199*1.1</f>
        <v>3080.0000000000005</v>
      </c>
      <c r="J199" s="441">
        <f t="shared" ref="J199:J259" si="37">E199-I199</f>
        <v>619.99999999999955</v>
      </c>
      <c r="K199" s="440">
        <f>E199/D199</f>
        <v>1.3214285714285714</v>
      </c>
      <c r="L199" s="441">
        <f>ROUND(E199*0.7,-1)</f>
        <v>2590</v>
      </c>
      <c r="M199" s="444"/>
      <c r="P199" s="177" t="e">
        <f>#REF!*1.1</f>
        <v>#REF!</v>
      </c>
      <c r="U199" s="487" t="e">
        <f>#REF!/D199</f>
        <v>#REF!</v>
      </c>
      <c r="Y199" s="177" t="e">
        <f>F199-#REF!</f>
        <v>#REF!</v>
      </c>
    </row>
    <row r="200" spans="1:25" ht="42" x14ac:dyDescent="0.35">
      <c r="A200" s="242" t="s">
        <v>76</v>
      </c>
      <c r="B200" s="446" t="s">
        <v>4719</v>
      </c>
      <c r="C200" s="439" t="s">
        <v>4720</v>
      </c>
      <c r="D200" s="437">
        <v>2600</v>
      </c>
      <c r="E200" s="148">
        <f>F200</f>
        <v>3400</v>
      </c>
      <c r="F200" s="148">
        <v>3400</v>
      </c>
      <c r="G200" s="148" t="e">
        <f>#REF!-#REF!</f>
        <v>#REF!</v>
      </c>
      <c r="H200" s="440">
        <f>E200/D200</f>
        <v>1.3076923076923077</v>
      </c>
      <c r="I200" s="441">
        <f>D200*1.1</f>
        <v>2860.0000000000005</v>
      </c>
      <c r="J200" s="441">
        <f t="shared" si="37"/>
        <v>539.99999999999955</v>
      </c>
      <c r="K200" s="440">
        <f>E200/D200</f>
        <v>1.3076923076923077</v>
      </c>
      <c r="L200" s="441">
        <f>ROUND(E200*0.7,-1)</f>
        <v>2380</v>
      </c>
      <c r="M200" s="444" t="s">
        <v>5082</v>
      </c>
      <c r="P200" s="177" t="e">
        <f>#REF!*1.1</f>
        <v>#REF!</v>
      </c>
      <c r="U200" s="487" t="e">
        <f>#REF!/D200</f>
        <v>#REF!</v>
      </c>
      <c r="Y200" s="177" t="e">
        <f>F200-#REF!</f>
        <v>#REF!</v>
      </c>
    </row>
    <row r="201" spans="1:25" ht="31" x14ac:dyDescent="0.35">
      <c r="A201" s="128" t="s">
        <v>78</v>
      </c>
      <c r="B201" s="446"/>
      <c r="C201" s="131" t="s">
        <v>4721</v>
      </c>
      <c r="D201" s="437">
        <v>0</v>
      </c>
      <c r="E201" s="148">
        <v>3000</v>
      </c>
      <c r="F201" s="148">
        <v>2700</v>
      </c>
      <c r="G201" s="148"/>
      <c r="H201" s="440"/>
      <c r="I201" s="441">
        <f>D201*1.1</f>
        <v>0</v>
      </c>
      <c r="J201" s="441">
        <f t="shared" si="37"/>
        <v>3000</v>
      </c>
      <c r="K201" s="440"/>
      <c r="L201" s="441">
        <f>ROUND(E201*0.7,-1)</f>
        <v>2100</v>
      </c>
      <c r="M201" s="444" t="s">
        <v>4722</v>
      </c>
      <c r="P201" s="177" t="e">
        <f>#REF!*1.1</f>
        <v>#REF!</v>
      </c>
      <c r="U201" s="487" t="e">
        <f>#REF!/D201</f>
        <v>#REF!</v>
      </c>
      <c r="Y201" s="177" t="e">
        <f>F201-#REF!</f>
        <v>#REF!</v>
      </c>
    </row>
    <row r="202" spans="1:25" ht="46.5" x14ac:dyDescent="0.35">
      <c r="A202" s="242">
        <v>3</v>
      </c>
      <c r="B202" s="446" t="s">
        <v>6062</v>
      </c>
      <c r="C202" s="439" t="s">
        <v>4723</v>
      </c>
      <c r="D202" s="442"/>
      <c r="E202" s="148"/>
      <c r="F202" s="148"/>
      <c r="G202" s="148"/>
      <c r="H202" s="440"/>
      <c r="I202" s="441"/>
      <c r="J202" s="441"/>
      <c r="K202" s="440"/>
      <c r="L202" s="441"/>
      <c r="M202" s="466" t="s">
        <v>6580</v>
      </c>
      <c r="P202" s="177" t="e">
        <f>#REF!*1.1</f>
        <v>#REF!</v>
      </c>
      <c r="Y202" s="177" t="e">
        <f>F202-#REF!</f>
        <v>#REF!</v>
      </c>
    </row>
    <row r="203" spans="1:25" x14ac:dyDescent="0.35">
      <c r="A203" s="242" t="s">
        <v>83</v>
      </c>
      <c r="B203" s="446" t="s">
        <v>204</v>
      </c>
      <c r="C203" s="467" t="s">
        <v>204</v>
      </c>
      <c r="D203" s="437">
        <v>3000</v>
      </c>
      <c r="E203" s="148">
        <f>F203</f>
        <v>4000</v>
      </c>
      <c r="F203" s="148">
        <v>4000</v>
      </c>
      <c r="G203" s="148" t="e">
        <f>#REF!-#REF!</f>
        <v>#REF!</v>
      </c>
      <c r="H203" s="440">
        <f>E203/D203</f>
        <v>1.3333333333333333</v>
      </c>
      <c r="I203" s="441">
        <f>D203*1.1</f>
        <v>3300.0000000000005</v>
      </c>
      <c r="J203" s="441">
        <f t="shared" si="37"/>
        <v>699.99999999999955</v>
      </c>
      <c r="K203" s="440">
        <f>E203/D203</f>
        <v>1.3333333333333333</v>
      </c>
      <c r="L203" s="441">
        <f>ROUND(E203*0.7,-1)</f>
        <v>2800</v>
      </c>
      <c r="M203" s="444" t="s">
        <v>4724</v>
      </c>
      <c r="P203" s="177" t="e">
        <f>#REF!*1.1</f>
        <v>#REF!</v>
      </c>
      <c r="Q203" s="2" t="s">
        <v>4725</v>
      </c>
      <c r="U203" s="487" t="e">
        <f>#REF!/D203</f>
        <v>#REF!</v>
      </c>
      <c r="Y203" s="177" t="e">
        <f>F203-#REF!</f>
        <v>#REF!</v>
      </c>
    </row>
    <row r="204" spans="1:25" ht="31" x14ac:dyDescent="0.35">
      <c r="A204" s="242" t="s">
        <v>84</v>
      </c>
      <c r="B204" s="446" t="s">
        <v>6063</v>
      </c>
      <c r="C204" s="439" t="s">
        <v>6063</v>
      </c>
      <c r="D204" s="437">
        <v>2700</v>
      </c>
      <c r="E204" s="148">
        <f>F204</f>
        <v>3500</v>
      </c>
      <c r="F204" s="148">
        <v>3500</v>
      </c>
      <c r="G204" s="148" t="e">
        <f>#REF!-#REF!</f>
        <v>#REF!</v>
      </c>
      <c r="H204" s="440">
        <f>E204/D204</f>
        <v>1.2962962962962963</v>
      </c>
      <c r="I204" s="441">
        <f>D204*1.1</f>
        <v>2970.0000000000005</v>
      </c>
      <c r="J204" s="441">
        <f t="shared" si="37"/>
        <v>529.99999999999955</v>
      </c>
      <c r="K204" s="440">
        <f>E204/D204</f>
        <v>1.2962962962962963</v>
      </c>
      <c r="L204" s="441">
        <f>ROUND(E204*0.7,-1)</f>
        <v>2450</v>
      </c>
      <c r="M204" s="444" t="s">
        <v>4346</v>
      </c>
      <c r="P204" s="177" t="e">
        <f>#REF!*1.1</f>
        <v>#REF!</v>
      </c>
      <c r="U204" s="487" t="e">
        <f>#REF!/D204</f>
        <v>#REF!</v>
      </c>
      <c r="Y204" s="177" t="e">
        <f>F204-#REF!</f>
        <v>#REF!</v>
      </c>
    </row>
    <row r="205" spans="1:25" ht="31" x14ac:dyDescent="0.35">
      <c r="A205" s="128" t="s">
        <v>1426</v>
      </c>
      <c r="B205" s="446"/>
      <c r="C205" s="131" t="s">
        <v>6064</v>
      </c>
      <c r="D205" s="437">
        <v>0</v>
      </c>
      <c r="E205" s="148">
        <f>F205</f>
        <v>3000</v>
      </c>
      <c r="F205" s="148">
        <v>3000</v>
      </c>
      <c r="G205" s="148"/>
      <c r="H205" s="440"/>
      <c r="I205" s="441">
        <f>D205*1.1</f>
        <v>0</v>
      </c>
      <c r="J205" s="441">
        <f t="shared" si="37"/>
        <v>3000</v>
      </c>
      <c r="K205" s="440"/>
      <c r="L205" s="441">
        <f>ROUND(E205*0.7,-1)</f>
        <v>2100</v>
      </c>
      <c r="M205" s="444" t="s">
        <v>4722</v>
      </c>
      <c r="P205" s="177" t="e">
        <f>#REF!*1.1</f>
        <v>#REF!</v>
      </c>
      <c r="Y205" s="177" t="e">
        <f>F205-#REF!</f>
        <v>#REF!</v>
      </c>
    </row>
    <row r="206" spans="1:25" ht="56" x14ac:dyDescent="0.35">
      <c r="A206" s="242">
        <v>4</v>
      </c>
      <c r="B206" s="446" t="s">
        <v>4726</v>
      </c>
      <c r="C206" s="439" t="s">
        <v>4727</v>
      </c>
      <c r="D206" s="434"/>
      <c r="E206" s="148"/>
      <c r="F206" s="148"/>
      <c r="G206" s="148"/>
      <c r="H206" s="440"/>
      <c r="I206" s="441"/>
      <c r="J206" s="441"/>
      <c r="K206" s="440"/>
      <c r="L206" s="441"/>
      <c r="M206" s="444" t="s">
        <v>5083</v>
      </c>
      <c r="P206" s="177" t="e">
        <f>#REF!*1.1</f>
        <v>#REF!</v>
      </c>
      <c r="Y206" s="177" t="e">
        <f>F206-#REF!</f>
        <v>#REF!</v>
      </c>
    </row>
    <row r="207" spans="1:25" ht="31" x14ac:dyDescent="0.35">
      <c r="A207" s="128" t="s">
        <v>31</v>
      </c>
      <c r="B207" s="446"/>
      <c r="C207" s="131" t="s">
        <v>6065</v>
      </c>
      <c r="D207" s="437">
        <v>2600</v>
      </c>
      <c r="E207" s="148">
        <f>F207</f>
        <v>3300</v>
      </c>
      <c r="F207" s="148">
        <v>3300</v>
      </c>
      <c r="G207" s="148" t="e">
        <f>#REF!-#REF!</f>
        <v>#REF!</v>
      </c>
      <c r="H207" s="440">
        <f>E207/D207</f>
        <v>1.2692307692307692</v>
      </c>
      <c r="I207" s="441">
        <f>D207*1.1</f>
        <v>2860.0000000000005</v>
      </c>
      <c r="J207" s="441">
        <f t="shared" si="37"/>
        <v>439.99999999999955</v>
      </c>
      <c r="K207" s="440">
        <f>E207/D207</f>
        <v>1.2692307692307692</v>
      </c>
      <c r="L207" s="441">
        <f>ROUND(E207*0.7,-1)</f>
        <v>2310</v>
      </c>
      <c r="M207" s="443" t="s">
        <v>4728</v>
      </c>
      <c r="P207" s="177" t="e">
        <f>#REF!*1.1</f>
        <v>#REF!</v>
      </c>
      <c r="U207" s="487" t="e">
        <f>#REF!/D207</f>
        <v>#REF!</v>
      </c>
      <c r="Y207" s="177" t="e">
        <f>F207-#REF!</f>
        <v>#REF!</v>
      </c>
    </row>
    <row r="208" spans="1:25" x14ac:dyDescent="0.35">
      <c r="A208" s="128" t="s">
        <v>34</v>
      </c>
      <c r="B208" s="446"/>
      <c r="C208" s="468" t="s">
        <v>4729</v>
      </c>
      <c r="D208" s="437">
        <v>0</v>
      </c>
      <c r="E208" s="148">
        <v>3000</v>
      </c>
      <c r="F208" s="148">
        <v>2700</v>
      </c>
      <c r="G208" s="148"/>
      <c r="H208" s="440"/>
      <c r="I208" s="441">
        <f>D208*1.1</f>
        <v>0</v>
      </c>
      <c r="J208" s="441">
        <f t="shared" si="37"/>
        <v>3000</v>
      </c>
      <c r="K208" s="440"/>
      <c r="L208" s="441">
        <f>ROUND(E208*0.7,-1)</f>
        <v>2100</v>
      </c>
      <c r="M208" s="444" t="s">
        <v>3433</v>
      </c>
      <c r="P208" s="177" t="e">
        <f>#REF!*1.1</f>
        <v>#REF!</v>
      </c>
      <c r="Y208" s="177" t="e">
        <f>F208-#REF!</f>
        <v>#REF!</v>
      </c>
    </row>
    <row r="209" spans="1:25" ht="46.5" x14ac:dyDescent="0.35">
      <c r="A209" s="242">
        <v>5</v>
      </c>
      <c r="B209" s="446" t="s">
        <v>6066</v>
      </c>
      <c r="C209" s="439" t="s">
        <v>6067</v>
      </c>
      <c r="D209" s="437">
        <v>2500</v>
      </c>
      <c r="E209" s="148">
        <f>F209</f>
        <v>3300</v>
      </c>
      <c r="F209" s="148">
        <v>3300</v>
      </c>
      <c r="G209" s="148" t="e">
        <f>#REF!-#REF!</f>
        <v>#REF!</v>
      </c>
      <c r="H209" s="440">
        <f>E209/D209</f>
        <v>1.32</v>
      </c>
      <c r="I209" s="441">
        <f>D209*1.1</f>
        <v>2750</v>
      </c>
      <c r="J209" s="441">
        <f t="shared" si="37"/>
        <v>550</v>
      </c>
      <c r="K209" s="440">
        <f>E209/D209</f>
        <v>1.32</v>
      </c>
      <c r="L209" s="441">
        <f>ROUND(E209*0.7,-1)</f>
        <v>2310</v>
      </c>
      <c r="M209" s="438"/>
      <c r="P209" s="177" t="e">
        <f>#REF!*1.1</f>
        <v>#REF!</v>
      </c>
      <c r="U209" s="487" t="e">
        <f>#REF!/D209</f>
        <v>#REF!</v>
      </c>
      <c r="Y209" s="177" t="e">
        <f>F209-#REF!</f>
        <v>#REF!</v>
      </c>
    </row>
    <row r="210" spans="1:25" x14ac:dyDescent="0.35">
      <c r="A210" s="242">
        <v>6</v>
      </c>
      <c r="B210" s="446" t="s">
        <v>4730</v>
      </c>
      <c r="C210" s="439" t="s">
        <v>4730</v>
      </c>
      <c r="D210" s="442"/>
      <c r="E210" s="148"/>
      <c r="F210" s="148"/>
      <c r="G210" s="148"/>
      <c r="H210" s="440"/>
      <c r="I210" s="441"/>
      <c r="J210" s="441"/>
      <c r="K210" s="440"/>
      <c r="L210" s="441"/>
      <c r="M210" s="438"/>
      <c r="P210" s="177" t="e">
        <f>#REF!*1.1</f>
        <v>#REF!</v>
      </c>
      <c r="Y210" s="177" t="e">
        <f>F210-#REF!</f>
        <v>#REF!</v>
      </c>
    </row>
    <row r="211" spans="1:25" x14ac:dyDescent="0.35">
      <c r="A211" s="242" t="s">
        <v>327</v>
      </c>
      <c r="B211" s="446" t="s">
        <v>999</v>
      </c>
      <c r="C211" s="439" t="s">
        <v>999</v>
      </c>
      <c r="D211" s="437">
        <v>2400</v>
      </c>
      <c r="E211" s="148">
        <f>F211</f>
        <v>3100</v>
      </c>
      <c r="F211" s="148">
        <v>3100</v>
      </c>
      <c r="G211" s="148" t="e">
        <f>#REF!-#REF!</f>
        <v>#REF!</v>
      </c>
      <c r="H211" s="440">
        <f>E211/D211</f>
        <v>1.2916666666666667</v>
      </c>
      <c r="I211" s="441">
        <f>D211*1.1</f>
        <v>2640</v>
      </c>
      <c r="J211" s="441">
        <f t="shared" si="37"/>
        <v>460</v>
      </c>
      <c r="K211" s="440">
        <f>E211/D211</f>
        <v>1.2916666666666667</v>
      </c>
      <c r="L211" s="441">
        <f>ROUND(E211*0.7,-1)</f>
        <v>2170</v>
      </c>
      <c r="M211" s="438"/>
      <c r="P211" s="177" t="e">
        <f>#REF!*1.1</f>
        <v>#REF!</v>
      </c>
      <c r="U211" s="487" t="e">
        <f>#REF!/D211</f>
        <v>#REF!</v>
      </c>
      <c r="Y211" s="177" t="e">
        <f>F211-#REF!</f>
        <v>#REF!</v>
      </c>
    </row>
    <row r="212" spans="1:25" x14ac:dyDescent="0.35">
      <c r="A212" s="242" t="s">
        <v>329</v>
      </c>
      <c r="B212" s="446" t="s">
        <v>4731</v>
      </c>
      <c r="C212" s="439" t="s">
        <v>4731</v>
      </c>
      <c r="D212" s="437">
        <v>2200</v>
      </c>
      <c r="E212" s="148">
        <f>F212</f>
        <v>2900</v>
      </c>
      <c r="F212" s="148">
        <v>2900</v>
      </c>
      <c r="G212" s="148" t="e">
        <f>#REF!-#REF!</f>
        <v>#REF!</v>
      </c>
      <c r="H212" s="440">
        <f>E212/D212</f>
        <v>1.3181818181818181</v>
      </c>
      <c r="I212" s="441">
        <f>D212*1.1</f>
        <v>2420</v>
      </c>
      <c r="J212" s="441">
        <f t="shared" si="37"/>
        <v>480</v>
      </c>
      <c r="K212" s="440">
        <f>E212/D212</f>
        <v>1.3181818181818181</v>
      </c>
      <c r="L212" s="441">
        <f>ROUND(E212*0.7,-1)</f>
        <v>2030</v>
      </c>
      <c r="M212" s="438"/>
      <c r="P212" s="177" t="e">
        <f>#REF!*1.1</f>
        <v>#REF!</v>
      </c>
      <c r="U212" s="487" t="e">
        <f>#REF!/D212</f>
        <v>#REF!</v>
      </c>
      <c r="Y212" s="177" t="e">
        <f>F212-#REF!</f>
        <v>#REF!</v>
      </c>
    </row>
    <row r="213" spans="1:25" ht="31" x14ac:dyDescent="0.35">
      <c r="A213" s="242">
        <v>7</v>
      </c>
      <c r="B213" s="446" t="s">
        <v>4732</v>
      </c>
      <c r="C213" s="439" t="s">
        <v>4732</v>
      </c>
      <c r="D213" s="442"/>
      <c r="E213" s="148"/>
      <c r="F213" s="148"/>
      <c r="G213" s="148"/>
      <c r="H213" s="440"/>
      <c r="I213" s="441"/>
      <c r="J213" s="441"/>
      <c r="K213" s="440"/>
      <c r="L213" s="441"/>
      <c r="M213" s="438"/>
      <c r="P213" s="177" t="e">
        <f>#REF!*1.1</f>
        <v>#REF!</v>
      </c>
      <c r="Y213" s="177" t="e">
        <f>F213-#REF!</f>
        <v>#REF!</v>
      </c>
    </row>
    <row r="214" spans="1:25" x14ac:dyDescent="0.35">
      <c r="A214" s="242" t="s">
        <v>32</v>
      </c>
      <c r="B214" s="446" t="s">
        <v>999</v>
      </c>
      <c r="C214" s="439" t="s">
        <v>999</v>
      </c>
      <c r="D214" s="437">
        <v>2200</v>
      </c>
      <c r="E214" s="148">
        <f>F214</f>
        <v>2900</v>
      </c>
      <c r="F214" s="148">
        <v>2900</v>
      </c>
      <c r="G214" s="148" t="e">
        <f>#REF!-#REF!</f>
        <v>#REF!</v>
      </c>
      <c r="H214" s="440">
        <f>E214/D214</f>
        <v>1.3181818181818181</v>
      </c>
      <c r="I214" s="441">
        <f>D214*1.1</f>
        <v>2420</v>
      </c>
      <c r="J214" s="441">
        <f t="shared" si="37"/>
        <v>480</v>
      </c>
      <c r="K214" s="440">
        <f>E214/D214</f>
        <v>1.3181818181818181</v>
      </c>
      <c r="L214" s="441">
        <f>ROUND(E214*0.7,-1)</f>
        <v>2030</v>
      </c>
      <c r="M214" s="438"/>
      <c r="P214" s="177" t="e">
        <f>#REF!*1.1</f>
        <v>#REF!</v>
      </c>
      <c r="U214" s="487" t="e">
        <f>#REF!/D214</f>
        <v>#REF!</v>
      </c>
      <c r="Y214" s="177" t="e">
        <f>F214-#REF!</f>
        <v>#REF!</v>
      </c>
    </row>
    <row r="215" spans="1:25" x14ac:dyDescent="0.35">
      <c r="A215" s="242" t="s">
        <v>35</v>
      </c>
      <c r="B215" s="446" t="s">
        <v>4731</v>
      </c>
      <c r="C215" s="439" t="s">
        <v>4731</v>
      </c>
      <c r="D215" s="437">
        <v>2000</v>
      </c>
      <c r="E215" s="148">
        <f>F215</f>
        <v>2600</v>
      </c>
      <c r="F215" s="148">
        <v>2600</v>
      </c>
      <c r="G215" s="148">
        <v>0</v>
      </c>
      <c r="H215" s="440">
        <f>E215/D215</f>
        <v>1.3</v>
      </c>
      <c r="I215" s="441">
        <f>D215*1.1</f>
        <v>2200</v>
      </c>
      <c r="J215" s="441">
        <f t="shared" si="37"/>
        <v>400</v>
      </c>
      <c r="K215" s="440">
        <f>E215/D215</f>
        <v>1.3</v>
      </c>
      <c r="L215" s="441">
        <f>ROUND(E215*0.7,-1)</f>
        <v>1820</v>
      </c>
      <c r="M215" s="438"/>
      <c r="P215" s="177" t="e">
        <f>#REF!*1.1</f>
        <v>#REF!</v>
      </c>
      <c r="U215" s="487" t="e">
        <f>#REF!/D215</f>
        <v>#REF!</v>
      </c>
      <c r="Y215" s="177" t="e">
        <f>F215-#REF!</f>
        <v>#REF!</v>
      </c>
    </row>
    <row r="216" spans="1:25" x14ac:dyDescent="0.35">
      <c r="A216" s="242">
        <v>8</v>
      </c>
      <c r="B216" s="446" t="s">
        <v>4733</v>
      </c>
      <c r="C216" s="439" t="s">
        <v>4733</v>
      </c>
      <c r="D216" s="442"/>
      <c r="E216" s="148"/>
      <c r="F216" s="148"/>
      <c r="G216" s="148"/>
      <c r="H216" s="440"/>
      <c r="I216" s="441"/>
      <c r="J216" s="441"/>
      <c r="K216" s="440"/>
      <c r="L216" s="441"/>
      <c r="M216" s="438"/>
      <c r="P216" s="177" t="e">
        <f>#REF!*1.1</f>
        <v>#REF!</v>
      </c>
      <c r="Y216" s="177" t="e">
        <f>F216-#REF!</f>
        <v>#REF!</v>
      </c>
    </row>
    <row r="217" spans="1:25" ht="31" x14ac:dyDescent="0.35">
      <c r="A217" s="242" t="s">
        <v>624</v>
      </c>
      <c r="B217" s="446" t="s">
        <v>6068</v>
      </c>
      <c r="C217" s="439" t="s">
        <v>6068</v>
      </c>
      <c r="D217" s="437">
        <v>3000</v>
      </c>
      <c r="E217" s="148">
        <f>F217</f>
        <v>3900</v>
      </c>
      <c r="F217" s="148">
        <v>3900</v>
      </c>
      <c r="G217" s="148" t="e">
        <f>#REF!-#REF!</f>
        <v>#REF!</v>
      </c>
      <c r="H217" s="440">
        <f>E217/D217</f>
        <v>1.3</v>
      </c>
      <c r="I217" s="441">
        <f>D217*1.1</f>
        <v>3300.0000000000005</v>
      </c>
      <c r="J217" s="441">
        <f t="shared" si="37"/>
        <v>599.99999999999955</v>
      </c>
      <c r="K217" s="440">
        <f>E217/D217</f>
        <v>1.3</v>
      </c>
      <c r="L217" s="441">
        <f>ROUND(E217*0.7,-1)</f>
        <v>2730</v>
      </c>
      <c r="M217" s="438"/>
      <c r="P217" s="177" t="e">
        <f>#REF!*1.1</f>
        <v>#REF!</v>
      </c>
      <c r="U217" s="487" t="e">
        <f>#REF!/D217</f>
        <v>#REF!</v>
      </c>
      <c r="Y217" s="177" t="e">
        <f>F217-#REF!</f>
        <v>#REF!</v>
      </c>
    </row>
    <row r="218" spans="1:25" ht="31" x14ac:dyDescent="0.35">
      <c r="A218" s="242" t="s">
        <v>626</v>
      </c>
      <c r="B218" s="446" t="s">
        <v>6069</v>
      </c>
      <c r="C218" s="439" t="s">
        <v>6070</v>
      </c>
      <c r="D218" s="437">
        <v>2300</v>
      </c>
      <c r="E218" s="148">
        <f>F218</f>
        <v>3000</v>
      </c>
      <c r="F218" s="148">
        <v>3000</v>
      </c>
      <c r="G218" s="148" t="e">
        <f>#REF!-#REF!</f>
        <v>#REF!</v>
      </c>
      <c r="H218" s="440">
        <f>E218/D218</f>
        <v>1.3043478260869565</v>
      </c>
      <c r="I218" s="441">
        <f>D218*1.1</f>
        <v>2530</v>
      </c>
      <c r="J218" s="441">
        <f t="shared" si="37"/>
        <v>470</v>
      </c>
      <c r="K218" s="440">
        <f>E218/D218</f>
        <v>1.3043478260869565</v>
      </c>
      <c r="L218" s="441">
        <f>ROUND(E218*0.7,-1)</f>
        <v>2100</v>
      </c>
      <c r="M218" s="444" t="s">
        <v>4346</v>
      </c>
      <c r="P218" s="177" t="e">
        <f>#REF!*1.1</f>
        <v>#REF!</v>
      </c>
      <c r="U218" s="487" t="e">
        <f>#REF!/D218</f>
        <v>#REF!</v>
      </c>
      <c r="Y218" s="177" t="e">
        <f>F218-#REF!</f>
        <v>#REF!</v>
      </c>
    </row>
    <row r="219" spans="1:25" ht="31" x14ac:dyDescent="0.35">
      <c r="A219" s="242" t="s">
        <v>1135</v>
      </c>
      <c r="B219" s="446" t="s">
        <v>6071</v>
      </c>
      <c r="C219" s="356" t="s">
        <v>6072</v>
      </c>
      <c r="D219" s="437">
        <v>2000</v>
      </c>
      <c r="E219" s="148">
        <f>F219</f>
        <v>2600</v>
      </c>
      <c r="F219" s="148">
        <v>2600</v>
      </c>
      <c r="G219" s="148" t="e">
        <f>#REF!-#REF!</f>
        <v>#REF!</v>
      </c>
      <c r="H219" s="440">
        <f>E219/D219</f>
        <v>1.3</v>
      </c>
      <c r="I219" s="441">
        <f>D219*1.1</f>
        <v>2200</v>
      </c>
      <c r="J219" s="441">
        <f t="shared" si="37"/>
        <v>400</v>
      </c>
      <c r="K219" s="440">
        <f>E219/D219</f>
        <v>1.3</v>
      </c>
      <c r="L219" s="441">
        <f>ROUND(E219*0.7,-1)</f>
        <v>1820</v>
      </c>
      <c r="M219" s="444" t="s">
        <v>4346</v>
      </c>
      <c r="P219" s="177" t="e">
        <f>#REF!*1.1</f>
        <v>#REF!</v>
      </c>
      <c r="U219" s="487" t="e">
        <f>#REF!/D219</f>
        <v>#REF!</v>
      </c>
      <c r="Y219" s="177" t="e">
        <f>F219-#REF!</f>
        <v>#REF!</v>
      </c>
    </row>
    <row r="220" spans="1:25" ht="46.5" x14ac:dyDescent="0.35">
      <c r="A220" s="242" t="s">
        <v>4734</v>
      </c>
      <c r="B220" s="446"/>
      <c r="C220" s="131" t="s">
        <v>6073</v>
      </c>
      <c r="D220" s="437"/>
      <c r="E220" s="148">
        <v>2300</v>
      </c>
      <c r="F220" s="148">
        <v>2600</v>
      </c>
      <c r="G220" s="148"/>
      <c r="H220" s="440"/>
      <c r="I220" s="441">
        <f>D220*1.1</f>
        <v>0</v>
      </c>
      <c r="J220" s="441">
        <f t="shared" si="37"/>
        <v>2300</v>
      </c>
      <c r="K220" s="440"/>
      <c r="L220" s="441">
        <f>ROUND(E220*0.7,-1)</f>
        <v>1610</v>
      </c>
      <c r="M220" s="444" t="s">
        <v>3507</v>
      </c>
      <c r="Y220" s="177" t="e">
        <f>F220-#REF!</f>
        <v>#REF!</v>
      </c>
    </row>
    <row r="221" spans="1:25" ht="31" x14ac:dyDescent="0.35">
      <c r="A221" s="242">
        <v>9</v>
      </c>
      <c r="B221" s="446" t="s">
        <v>6074</v>
      </c>
      <c r="C221" s="439" t="s">
        <v>6075</v>
      </c>
      <c r="D221" s="437">
        <v>2500</v>
      </c>
      <c r="E221" s="148">
        <f>F221</f>
        <v>3300</v>
      </c>
      <c r="F221" s="148">
        <v>3300</v>
      </c>
      <c r="G221" s="148" t="e">
        <f>#REF!-#REF!</f>
        <v>#REF!</v>
      </c>
      <c r="H221" s="440">
        <f>E221/D221</f>
        <v>1.32</v>
      </c>
      <c r="I221" s="441">
        <f>D221*1.1</f>
        <v>2750</v>
      </c>
      <c r="J221" s="441">
        <f t="shared" si="37"/>
        <v>550</v>
      </c>
      <c r="K221" s="440">
        <f>E221/D221</f>
        <v>1.32</v>
      </c>
      <c r="L221" s="441">
        <f>ROUND(E221*0.7,-1)</f>
        <v>2310</v>
      </c>
      <c r="M221" s="438"/>
      <c r="P221" s="177" t="e">
        <f>#REF!*1.1</f>
        <v>#REF!</v>
      </c>
      <c r="U221" s="487" t="e">
        <f>#REF!/D221</f>
        <v>#REF!</v>
      </c>
      <c r="Y221" s="177" t="e">
        <f>F221-#REF!</f>
        <v>#REF!</v>
      </c>
    </row>
    <row r="222" spans="1:25" ht="46.5" x14ac:dyDescent="0.35">
      <c r="A222" s="242">
        <v>10</v>
      </c>
      <c r="B222" s="446" t="s">
        <v>4735</v>
      </c>
      <c r="C222" s="439" t="s">
        <v>4735</v>
      </c>
      <c r="D222" s="442"/>
      <c r="E222" s="148"/>
      <c r="F222" s="148"/>
      <c r="G222" s="148"/>
      <c r="H222" s="440"/>
      <c r="I222" s="441"/>
      <c r="J222" s="441"/>
      <c r="K222" s="440"/>
      <c r="L222" s="441"/>
      <c r="M222" s="438"/>
      <c r="P222" s="177" t="e">
        <f>#REF!*1.1</f>
        <v>#REF!</v>
      </c>
      <c r="Y222" s="177" t="e">
        <f>F222-#REF!</f>
        <v>#REF!</v>
      </c>
    </row>
    <row r="223" spans="1:25" ht="31" x14ac:dyDescent="0.35">
      <c r="A223" s="242" t="s">
        <v>525</v>
      </c>
      <c r="B223" s="446" t="s">
        <v>6076</v>
      </c>
      <c r="C223" s="439" t="s">
        <v>6076</v>
      </c>
      <c r="D223" s="437">
        <v>3600</v>
      </c>
      <c r="E223" s="148">
        <f>F223</f>
        <v>4700</v>
      </c>
      <c r="F223" s="148">
        <v>4700</v>
      </c>
      <c r="G223" s="148" t="e">
        <f>#REF!-#REF!</f>
        <v>#REF!</v>
      </c>
      <c r="H223" s="440">
        <f>E223/D223</f>
        <v>1.3055555555555556</v>
      </c>
      <c r="I223" s="441">
        <f>D223*1.1</f>
        <v>3960.0000000000005</v>
      </c>
      <c r="J223" s="441">
        <f t="shared" si="37"/>
        <v>739.99999999999955</v>
      </c>
      <c r="K223" s="440">
        <f>E223/D223</f>
        <v>1.3055555555555556</v>
      </c>
      <c r="L223" s="441">
        <f>ROUND(E223*0.7,-1)</f>
        <v>3290</v>
      </c>
      <c r="M223" s="438"/>
      <c r="P223" s="177" t="e">
        <f>#REF!*1.1</f>
        <v>#REF!</v>
      </c>
      <c r="U223" s="487" t="e">
        <f>#REF!/D223</f>
        <v>#REF!</v>
      </c>
      <c r="Y223" s="177" t="e">
        <f>F223-#REF!</f>
        <v>#REF!</v>
      </c>
    </row>
    <row r="224" spans="1:25" ht="31" x14ac:dyDescent="0.35">
      <c r="A224" s="242" t="s">
        <v>526</v>
      </c>
      <c r="B224" s="446" t="s">
        <v>4736</v>
      </c>
      <c r="C224" s="439" t="s">
        <v>6077</v>
      </c>
      <c r="D224" s="437">
        <v>3000</v>
      </c>
      <c r="E224" s="148">
        <f>F224</f>
        <v>3900</v>
      </c>
      <c r="F224" s="148">
        <v>3900</v>
      </c>
      <c r="G224" s="148" t="e">
        <f>#REF!-#REF!</f>
        <v>#REF!</v>
      </c>
      <c r="H224" s="440">
        <f>E224/D224</f>
        <v>1.3</v>
      </c>
      <c r="I224" s="441">
        <f>D224*1.1</f>
        <v>3300.0000000000005</v>
      </c>
      <c r="J224" s="441">
        <f t="shared" si="37"/>
        <v>599.99999999999955</v>
      </c>
      <c r="K224" s="440">
        <f>E224/D224</f>
        <v>1.3</v>
      </c>
      <c r="L224" s="441">
        <f>ROUND(E224*0.7,-1)</f>
        <v>2730</v>
      </c>
      <c r="M224" s="438"/>
      <c r="P224" s="177" t="e">
        <f>#REF!*1.1</f>
        <v>#REF!</v>
      </c>
      <c r="U224" s="487" t="e">
        <f>#REF!/D224</f>
        <v>#REF!</v>
      </c>
      <c r="Y224" s="177" t="e">
        <f>F224-#REF!</f>
        <v>#REF!</v>
      </c>
    </row>
    <row r="225" spans="1:25" ht="31" x14ac:dyDescent="0.35">
      <c r="A225" s="242" t="s">
        <v>527</v>
      </c>
      <c r="B225" s="446" t="s">
        <v>6078</v>
      </c>
      <c r="C225" s="439" t="s">
        <v>6079</v>
      </c>
      <c r="D225" s="437">
        <v>2000</v>
      </c>
      <c r="E225" s="148">
        <f>F225</f>
        <v>2600</v>
      </c>
      <c r="F225" s="148">
        <v>2600</v>
      </c>
      <c r="G225" s="148" t="e">
        <f>#REF!-#REF!</f>
        <v>#REF!</v>
      </c>
      <c r="H225" s="440">
        <f>E225/D225</f>
        <v>1.3</v>
      </c>
      <c r="I225" s="441">
        <f>D225*1.1</f>
        <v>2200</v>
      </c>
      <c r="J225" s="441">
        <f t="shared" si="37"/>
        <v>400</v>
      </c>
      <c r="K225" s="440">
        <f>E225/D225</f>
        <v>1.3</v>
      </c>
      <c r="L225" s="441">
        <f>ROUND(E225*0.7,-1)</f>
        <v>1820</v>
      </c>
      <c r="M225" s="438"/>
      <c r="P225" s="177" t="e">
        <f>#REF!*1.1</f>
        <v>#REF!</v>
      </c>
      <c r="U225" s="487" t="e">
        <f>#REF!/D225</f>
        <v>#REF!</v>
      </c>
      <c r="Y225" s="177" t="e">
        <f>F225-#REF!</f>
        <v>#REF!</v>
      </c>
    </row>
    <row r="226" spans="1:25" ht="46.5" x14ac:dyDescent="0.35">
      <c r="A226" s="242" t="s">
        <v>800</v>
      </c>
      <c r="B226" s="446" t="s">
        <v>4737</v>
      </c>
      <c r="C226" s="439" t="s">
        <v>4737</v>
      </c>
      <c r="D226" s="437">
        <v>2200</v>
      </c>
      <c r="E226" s="148">
        <f>F226</f>
        <v>2900</v>
      </c>
      <c r="F226" s="148">
        <v>2900</v>
      </c>
      <c r="G226" s="148" t="e">
        <f>#REF!-#REF!</f>
        <v>#REF!</v>
      </c>
      <c r="H226" s="440">
        <f>E226/D226</f>
        <v>1.3181818181818181</v>
      </c>
      <c r="I226" s="441">
        <f>D226*1.1</f>
        <v>2420</v>
      </c>
      <c r="J226" s="441">
        <f t="shared" si="37"/>
        <v>480</v>
      </c>
      <c r="K226" s="440">
        <f>E226/D226</f>
        <v>1.3181818181818181</v>
      </c>
      <c r="L226" s="441">
        <f>ROUND(E226*0.7,-1)</f>
        <v>2030</v>
      </c>
      <c r="M226" s="438"/>
      <c r="P226" s="177" t="e">
        <f>#REF!*1.1</f>
        <v>#REF!</v>
      </c>
      <c r="U226" s="487" t="e">
        <f>#REF!/D226</f>
        <v>#REF!</v>
      </c>
      <c r="Y226" s="177" t="e">
        <f>F226-#REF!</f>
        <v>#REF!</v>
      </c>
    </row>
    <row r="227" spans="1:25" ht="46.5" x14ac:dyDescent="0.35">
      <c r="A227" s="242">
        <v>11</v>
      </c>
      <c r="B227" s="446" t="s">
        <v>6080</v>
      </c>
      <c r="C227" s="439" t="s">
        <v>6080</v>
      </c>
      <c r="D227" s="437">
        <v>2500</v>
      </c>
      <c r="E227" s="148">
        <f>F227</f>
        <v>3300</v>
      </c>
      <c r="F227" s="148">
        <v>3300</v>
      </c>
      <c r="G227" s="148" t="e">
        <f>#REF!-#REF!</f>
        <v>#REF!</v>
      </c>
      <c r="H227" s="440">
        <f>E227/D227</f>
        <v>1.32</v>
      </c>
      <c r="I227" s="441">
        <f>D227*1.1</f>
        <v>2750</v>
      </c>
      <c r="J227" s="441">
        <f t="shared" si="37"/>
        <v>550</v>
      </c>
      <c r="K227" s="440">
        <f>E227/D227</f>
        <v>1.32</v>
      </c>
      <c r="L227" s="441">
        <f>ROUND(E227*0.7,-1)</f>
        <v>2310</v>
      </c>
      <c r="M227" s="438"/>
      <c r="P227" s="177" t="e">
        <f>#REF!*1.1</f>
        <v>#REF!</v>
      </c>
      <c r="U227" s="487" t="e">
        <f>#REF!/D227</f>
        <v>#REF!</v>
      </c>
      <c r="Y227" s="177" t="e">
        <f>F227-#REF!</f>
        <v>#REF!</v>
      </c>
    </row>
    <row r="228" spans="1:25" ht="31" x14ac:dyDescent="0.35">
      <c r="A228" s="242">
        <v>12</v>
      </c>
      <c r="B228" s="446" t="s">
        <v>6081</v>
      </c>
      <c r="C228" s="439" t="s">
        <v>6081</v>
      </c>
      <c r="D228" s="442"/>
      <c r="E228" s="148"/>
      <c r="F228" s="148"/>
      <c r="G228" s="148"/>
      <c r="H228" s="440"/>
      <c r="I228" s="441"/>
      <c r="J228" s="441"/>
      <c r="K228" s="440"/>
      <c r="L228" s="441"/>
      <c r="M228" s="438"/>
      <c r="P228" s="177" t="e">
        <f>#REF!*1.1</f>
        <v>#REF!</v>
      </c>
      <c r="Y228" s="177" t="e">
        <f>F228-#REF!</f>
        <v>#REF!</v>
      </c>
    </row>
    <row r="229" spans="1:25" x14ac:dyDescent="0.35">
      <c r="A229" s="242" t="s">
        <v>531</v>
      </c>
      <c r="B229" s="446" t="s">
        <v>4738</v>
      </c>
      <c r="C229" s="439" t="s">
        <v>4738</v>
      </c>
      <c r="D229" s="437">
        <v>2800</v>
      </c>
      <c r="E229" s="148">
        <f>F229</f>
        <v>3700</v>
      </c>
      <c r="F229" s="148">
        <v>3700</v>
      </c>
      <c r="G229" s="148" t="e">
        <f>#REF!-#REF!</f>
        <v>#REF!</v>
      </c>
      <c r="H229" s="440">
        <f>E229/D229</f>
        <v>1.3214285714285714</v>
      </c>
      <c r="I229" s="441">
        <f t="shared" ref="I229:I239" si="38">D229*1.1</f>
        <v>3080.0000000000005</v>
      </c>
      <c r="J229" s="441">
        <f t="shared" si="37"/>
        <v>619.99999999999955</v>
      </c>
      <c r="K229" s="440">
        <f>E229/D229</f>
        <v>1.3214285714285714</v>
      </c>
      <c r="L229" s="441">
        <f>ROUND(E229*0.7,-1)</f>
        <v>2590</v>
      </c>
      <c r="M229" s="438"/>
      <c r="P229" s="177" t="e">
        <f>#REF!*1.1</f>
        <v>#REF!</v>
      </c>
      <c r="U229" s="487" t="e">
        <f>#REF!/D229</f>
        <v>#REF!</v>
      </c>
      <c r="Y229" s="177" t="e">
        <f>F229-#REF!</f>
        <v>#REF!</v>
      </c>
    </row>
    <row r="230" spans="1:25" x14ac:dyDescent="0.35">
      <c r="A230" s="242" t="s">
        <v>532</v>
      </c>
      <c r="B230" s="446" t="s">
        <v>6082</v>
      </c>
      <c r="C230" s="439" t="s">
        <v>6082</v>
      </c>
      <c r="D230" s="437">
        <v>2500</v>
      </c>
      <c r="E230" s="148">
        <f>F230</f>
        <v>3300</v>
      </c>
      <c r="F230" s="148">
        <v>3300</v>
      </c>
      <c r="G230" s="148" t="e">
        <f>#REF!-#REF!</f>
        <v>#REF!</v>
      </c>
      <c r="H230" s="440">
        <f>E230/D230</f>
        <v>1.32</v>
      </c>
      <c r="I230" s="441">
        <f t="shared" si="38"/>
        <v>2750</v>
      </c>
      <c r="J230" s="441">
        <f t="shared" si="37"/>
        <v>550</v>
      </c>
      <c r="K230" s="440">
        <f>E230/D230</f>
        <v>1.32</v>
      </c>
      <c r="L230" s="441">
        <f>ROUND(E230*0.7,-1)</f>
        <v>2310</v>
      </c>
      <c r="M230" s="438"/>
      <c r="P230" s="177" t="e">
        <f>#REF!*1.1</f>
        <v>#REF!</v>
      </c>
      <c r="U230" s="487" t="e">
        <f>#REF!/D230</f>
        <v>#REF!</v>
      </c>
      <c r="Y230" s="177" t="e">
        <f>F230-#REF!</f>
        <v>#REF!</v>
      </c>
    </row>
    <row r="231" spans="1:25" ht="45" x14ac:dyDescent="0.35">
      <c r="A231" s="337" t="s">
        <v>313</v>
      </c>
      <c r="B231" s="450" t="s">
        <v>6083</v>
      </c>
      <c r="C231" s="433" t="s">
        <v>6538</v>
      </c>
      <c r="D231" s="442"/>
      <c r="E231" s="148"/>
      <c r="F231" s="148"/>
      <c r="G231" s="148"/>
      <c r="H231" s="440"/>
      <c r="I231" s="441">
        <f t="shared" si="38"/>
        <v>0</v>
      </c>
      <c r="J231" s="441">
        <f t="shared" si="37"/>
        <v>0</v>
      </c>
      <c r="K231" s="440"/>
      <c r="L231" s="441"/>
      <c r="M231" s="438"/>
      <c r="P231" s="177" t="e">
        <f>#REF!*1.1</f>
        <v>#REF!</v>
      </c>
      <c r="Y231" s="177" t="e">
        <f>F231-#REF!</f>
        <v>#REF!</v>
      </c>
    </row>
    <row r="232" spans="1:25" ht="31" x14ac:dyDescent="0.35">
      <c r="A232" s="242">
        <v>1</v>
      </c>
      <c r="B232" s="446" t="s">
        <v>4739</v>
      </c>
      <c r="C232" s="439" t="s">
        <v>4739</v>
      </c>
      <c r="D232" s="437">
        <v>5500</v>
      </c>
      <c r="E232" s="148">
        <f>F232</f>
        <v>7200</v>
      </c>
      <c r="F232" s="148">
        <v>7200</v>
      </c>
      <c r="G232" s="148" t="e">
        <f>#REF!-#REF!</f>
        <v>#REF!</v>
      </c>
      <c r="H232" s="440">
        <f t="shared" ref="H232:H237" si="39">E232/D232</f>
        <v>1.3090909090909091</v>
      </c>
      <c r="I232" s="441">
        <f t="shared" si="38"/>
        <v>6050.0000000000009</v>
      </c>
      <c r="J232" s="441">
        <f t="shared" si="37"/>
        <v>1149.9999999999991</v>
      </c>
      <c r="K232" s="440">
        <f t="shared" ref="K232:K237" si="40">E232/D232</f>
        <v>1.3090909090909091</v>
      </c>
      <c r="L232" s="441">
        <f t="shared" ref="L232:L237" si="41">ROUND(E232*0.7,-1)</f>
        <v>5040</v>
      </c>
      <c r="M232" s="438"/>
      <c r="P232" s="177" t="e">
        <f>#REF!*1.1</f>
        <v>#REF!</v>
      </c>
      <c r="U232" s="487" t="e">
        <f>#REF!/D232</f>
        <v>#REF!</v>
      </c>
      <c r="Y232" s="177" t="e">
        <f>F232-#REF!</f>
        <v>#REF!</v>
      </c>
    </row>
    <row r="233" spans="1:25" ht="31" x14ac:dyDescent="0.35">
      <c r="A233" s="242">
        <v>2</v>
      </c>
      <c r="B233" s="446" t="s">
        <v>4740</v>
      </c>
      <c r="C233" s="439" t="s">
        <v>4741</v>
      </c>
      <c r="D233" s="437">
        <v>6000</v>
      </c>
      <c r="E233" s="149">
        <v>7500</v>
      </c>
      <c r="F233" s="148">
        <v>7800</v>
      </c>
      <c r="G233" s="148" t="e">
        <f>#REF!-#REF!</f>
        <v>#REF!</v>
      </c>
      <c r="H233" s="440">
        <f t="shared" si="39"/>
        <v>1.25</v>
      </c>
      <c r="I233" s="441">
        <f t="shared" si="38"/>
        <v>6600.0000000000009</v>
      </c>
      <c r="J233" s="441">
        <f t="shared" si="37"/>
        <v>899.99999999999909</v>
      </c>
      <c r="K233" s="440">
        <f t="shared" si="40"/>
        <v>1.25</v>
      </c>
      <c r="L233" s="441">
        <f t="shared" si="41"/>
        <v>5250</v>
      </c>
      <c r="M233" s="438" t="s">
        <v>5084</v>
      </c>
      <c r="P233" s="177" t="e">
        <f>#REF!*1.1</f>
        <v>#REF!</v>
      </c>
      <c r="U233" s="487" t="e">
        <f>#REF!/D233</f>
        <v>#REF!</v>
      </c>
      <c r="Y233" s="177" t="e">
        <f>F233-#REF!</f>
        <v>#REF!</v>
      </c>
    </row>
    <row r="234" spans="1:25" ht="31" x14ac:dyDescent="0.35">
      <c r="A234" s="242">
        <v>3</v>
      </c>
      <c r="B234" s="446" t="s">
        <v>4742</v>
      </c>
      <c r="C234" s="439" t="s">
        <v>4743</v>
      </c>
      <c r="D234" s="437">
        <v>7000</v>
      </c>
      <c r="E234" s="149">
        <v>8500</v>
      </c>
      <c r="F234" s="148">
        <v>9100</v>
      </c>
      <c r="G234" s="148" t="e">
        <f>#REF!-#REF!</f>
        <v>#REF!</v>
      </c>
      <c r="H234" s="440">
        <f t="shared" si="39"/>
        <v>1.2142857142857142</v>
      </c>
      <c r="I234" s="441">
        <f t="shared" si="38"/>
        <v>7700.0000000000009</v>
      </c>
      <c r="J234" s="441">
        <f t="shared" si="37"/>
        <v>799.99999999999909</v>
      </c>
      <c r="K234" s="440">
        <f t="shared" si="40"/>
        <v>1.2142857142857142</v>
      </c>
      <c r="L234" s="441">
        <f t="shared" si="41"/>
        <v>5950</v>
      </c>
      <c r="M234" s="438" t="s">
        <v>5084</v>
      </c>
      <c r="P234" s="177" t="e">
        <f>#REF!*1.1</f>
        <v>#REF!</v>
      </c>
      <c r="U234" s="487" t="e">
        <f>#REF!/D234</f>
        <v>#REF!</v>
      </c>
      <c r="Y234" s="177" t="e">
        <f>F234-#REF!</f>
        <v>#REF!</v>
      </c>
    </row>
    <row r="235" spans="1:25" ht="46.5" x14ac:dyDescent="0.35">
      <c r="A235" s="156">
        <v>4</v>
      </c>
      <c r="B235" s="449" t="s">
        <v>4744</v>
      </c>
      <c r="C235" s="402" t="s">
        <v>4744</v>
      </c>
      <c r="D235" s="148">
        <v>6500</v>
      </c>
      <c r="E235" s="149">
        <v>7900</v>
      </c>
      <c r="F235" s="148">
        <v>8500</v>
      </c>
      <c r="G235" s="148" t="e">
        <f>#REF!-#REF!</f>
        <v>#REF!</v>
      </c>
      <c r="H235" s="440">
        <f t="shared" si="39"/>
        <v>1.2153846153846153</v>
      </c>
      <c r="I235" s="441">
        <f t="shared" si="38"/>
        <v>7150.0000000000009</v>
      </c>
      <c r="J235" s="441">
        <f t="shared" si="37"/>
        <v>749.99999999999909</v>
      </c>
      <c r="K235" s="440">
        <f t="shared" si="40"/>
        <v>1.2153846153846153</v>
      </c>
      <c r="L235" s="441">
        <f t="shared" si="41"/>
        <v>5530</v>
      </c>
      <c r="M235" s="438"/>
      <c r="P235" s="177" t="e">
        <f>#REF!*1.1</f>
        <v>#REF!</v>
      </c>
      <c r="U235" s="487" t="e">
        <f>#REF!/D235</f>
        <v>#REF!</v>
      </c>
      <c r="Y235" s="177" t="e">
        <f>F235-#REF!</f>
        <v>#REF!</v>
      </c>
    </row>
    <row r="236" spans="1:25" ht="46.5" x14ac:dyDescent="0.35">
      <c r="A236" s="156">
        <v>5</v>
      </c>
      <c r="B236" s="449" t="s">
        <v>4745</v>
      </c>
      <c r="C236" s="402" t="s">
        <v>4745</v>
      </c>
      <c r="D236" s="148">
        <v>5500</v>
      </c>
      <c r="E236" s="149">
        <v>6600</v>
      </c>
      <c r="F236" s="148">
        <v>7200</v>
      </c>
      <c r="G236" s="148" t="e">
        <f>#REF!-#REF!</f>
        <v>#REF!</v>
      </c>
      <c r="H236" s="440">
        <f t="shared" si="39"/>
        <v>1.2</v>
      </c>
      <c r="I236" s="441">
        <f t="shared" si="38"/>
        <v>6050.0000000000009</v>
      </c>
      <c r="J236" s="441">
        <f t="shared" si="37"/>
        <v>549.99999999999909</v>
      </c>
      <c r="K236" s="440">
        <f t="shared" si="40"/>
        <v>1.2</v>
      </c>
      <c r="L236" s="441">
        <f t="shared" si="41"/>
        <v>4620</v>
      </c>
      <c r="M236" s="438"/>
      <c r="P236" s="177" t="e">
        <f>#REF!*1.1</f>
        <v>#REF!</v>
      </c>
      <c r="U236" s="487" t="e">
        <f>#REF!/D236</f>
        <v>#REF!</v>
      </c>
      <c r="Y236" s="177" t="e">
        <f>F236-#REF!</f>
        <v>#REF!</v>
      </c>
    </row>
    <row r="237" spans="1:25" x14ac:dyDescent="0.35">
      <c r="A237" s="156">
        <v>6</v>
      </c>
      <c r="B237" s="449" t="s">
        <v>4746</v>
      </c>
      <c r="C237" s="402" t="s">
        <v>4746</v>
      </c>
      <c r="D237" s="148">
        <v>5000</v>
      </c>
      <c r="E237" s="149">
        <v>6000</v>
      </c>
      <c r="F237" s="148">
        <v>6500</v>
      </c>
      <c r="G237" s="148" t="e">
        <f>#REF!-#REF!</f>
        <v>#REF!</v>
      </c>
      <c r="H237" s="440">
        <f t="shared" si="39"/>
        <v>1.2</v>
      </c>
      <c r="I237" s="441">
        <f t="shared" si="38"/>
        <v>5500</v>
      </c>
      <c r="J237" s="441">
        <f t="shared" si="37"/>
        <v>500</v>
      </c>
      <c r="K237" s="440">
        <f t="shared" si="40"/>
        <v>1.2</v>
      </c>
      <c r="L237" s="441">
        <f t="shared" si="41"/>
        <v>4200</v>
      </c>
      <c r="M237" s="438"/>
      <c r="P237" s="177" t="e">
        <f>#REF!*1.1</f>
        <v>#REF!</v>
      </c>
      <c r="U237" s="487" t="e">
        <f>#REF!/D237</f>
        <v>#REF!</v>
      </c>
      <c r="Y237" s="177" t="e">
        <f>F237-#REF!</f>
        <v>#REF!</v>
      </c>
    </row>
    <row r="238" spans="1:25" x14ac:dyDescent="0.35">
      <c r="A238" s="337"/>
      <c r="B238" s="450" t="s">
        <v>16</v>
      </c>
      <c r="C238" s="433" t="s">
        <v>16</v>
      </c>
      <c r="D238" s="437"/>
      <c r="E238" s="148"/>
      <c r="F238" s="148"/>
      <c r="G238" s="148"/>
      <c r="H238" s="440"/>
      <c r="I238" s="441">
        <f t="shared" si="38"/>
        <v>0</v>
      </c>
      <c r="J238" s="441">
        <f t="shared" si="37"/>
        <v>0</v>
      </c>
      <c r="K238" s="440"/>
      <c r="L238" s="441"/>
      <c r="M238" s="438"/>
      <c r="Y238" s="177" t="e">
        <f>F238-#REF!</f>
        <v>#REF!</v>
      </c>
    </row>
    <row r="239" spans="1:25" x14ac:dyDescent="0.35">
      <c r="A239" s="337" t="s">
        <v>3479</v>
      </c>
      <c r="B239" s="450" t="s">
        <v>4663</v>
      </c>
      <c r="C239" s="433" t="s">
        <v>4663</v>
      </c>
      <c r="D239" s="127"/>
      <c r="E239" s="148"/>
      <c r="F239" s="148"/>
      <c r="G239" s="148"/>
      <c r="H239" s="440"/>
      <c r="I239" s="441">
        <f t="shared" si="38"/>
        <v>0</v>
      </c>
      <c r="J239" s="441">
        <f t="shared" si="37"/>
        <v>0</v>
      </c>
      <c r="K239" s="440"/>
      <c r="L239" s="441"/>
      <c r="M239" s="438"/>
      <c r="Y239" s="177" t="e">
        <f>F239-#REF!</f>
        <v>#REF!</v>
      </c>
    </row>
    <row r="240" spans="1:25" ht="31" x14ac:dyDescent="0.35">
      <c r="A240" s="242">
        <v>1</v>
      </c>
      <c r="B240" s="446" t="s">
        <v>4747</v>
      </c>
      <c r="C240" s="439" t="s">
        <v>4747</v>
      </c>
      <c r="D240" s="437"/>
      <c r="E240" s="148"/>
      <c r="F240" s="148"/>
      <c r="G240" s="148"/>
      <c r="H240" s="440"/>
      <c r="I240" s="441"/>
      <c r="J240" s="441"/>
      <c r="K240" s="440"/>
      <c r="L240" s="441"/>
      <c r="M240" s="438"/>
      <c r="Y240" s="177" t="e">
        <f>F240-#REF!</f>
        <v>#REF!</v>
      </c>
    </row>
    <row r="241" spans="1:26" x14ac:dyDescent="0.35">
      <c r="A241" s="242" t="s">
        <v>67</v>
      </c>
      <c r="B241" s="446" t="s">
        <v>4738</v>
      </c>
      <c r="C241" s="439" t="s">
        <v>4738</v>
      </c>
      <c r="D241" s="437">
        <v>3000</v>
      </c>
      <c r="E241" s="148">
        <f>F241</f>
        <v>3900</v>
      </c>
      <c r="F241" s="148">
        <v>3900</v>
      </c>
      <c r="G241" s="148" t="e">
        <f>#REF!-#REF!</f>
        <v>#REF!</v>
      </c>
      <c r="H241" s="440">
        <f>E241/D241</f>
        <v>1.3</v>
      </c>
      <c r="I241" s="441">
        <f>D241*1.1</f>
        <v>3300.0000000000005</v>
      </c>
      <c r="J241" s="441">
        <f t="shared" si="37"/>
        <v>599.99999999999955</v>
      </c>
      <c r="K241" s="440">
        <f>E241/D241</f>
        <v>1.3</v>
      </c>
      <c r="L241" s="441">
        <f>ROUND(E241*0.7,-1)</f>
        <v>2730</v>
      </c>
      <c r="M241" s="438"/>
      <c r="P241" s="177" t="e">
        <f>#REF!*1.1</f>
        <v>#REF!</v>
      </c>
      <c r="U241" s="487" t="e">
        <f>#REF!/D241</f>
        <v>#REF!</v>
      </c>
      <c r="Y241" s="177" t="e">
        <f>F241-#REF!</f>
        <v>#REF!</v>
      </c>
    </row>
    <row r="242" spans="1:26" ht="31" x14ac:dyDescent="0.35">
      <c r="A242" s="242" t="s">
        <v>69</v>
      </c>
      <c r="B242" s="446" t="s">
        <v>4748</v>
      </c>
      <c r="C242" s="439" t="s">
        <v>4748</v>
      </c>
      <c r="D242" s="437">
        <v>2500</v>
      </c>
      <c r="E242" s="148">
        <f>F242</f>
        <v>3300</v>
      </c>
      <c r="F242" s="148">
        <v>3300</v>
      </c>
      <c r="G242" s="148" t="e">
        <f>#REF!-#REF!</f>
        <v>#REF!</v>
      </c>
      <c r="H242" s="440">
        <f>E242/D242</f>
        <v>1.32</v>
      </c>
      <c r="I242" s="441">
        <f>D242*1.1</f>
        <v>2750</v>
      </c>
      <c r="J242" s="441">
        <f t="shared" si="37"/>
        <v>550</v>
      </c>
      <c r="K242" s="440">
        <f>E242/D242</f>
        <v>1.32</v>
      </c>
      <c r="L242" s="441">
        <f>ROUND(E242*0.7,-1)</f>
        <v>2310</v>
      </c>
      <c r="M242" s="438"/>
      <c r="P242" s="177" t="e">
        <f>#REF!*1.1</f>
        <v>#REF!</v>
      </c>
      <c r="U242" s="487" t="e">
        <f>#REF!/D242</f>
        <v>#REF!</v>
      </c>
      <c r="Y242" s="177" t="e">
        <f>F242-#REF!</f>
        <v>#REF!</v>
      </c>
    </row>
    <row r="243" spans="1:26" ht="31" x14ac:dyDescent="0.35">
      <c r="A243" s="242">
        <v>2</v>
      </c>
      <c r="B243" s="446" t="s">
        <v>4749</v>
      </c>
      <c r="C243" s="439" t="s">
        <v>6539</v>
      </c>
      <c r="D243" s="437">
        <v>3000</v>
      </c>
      <c r="E243" s="148">
        <f>F243</f>
        <v>3900</v>
      </c>
      <c r="F243" s="148">
        <v>3900</v>
      </c>
      <c r="G243" s="148" t="e">
        <f>#REF!-#REF!</f>
        <v>#REF!</v>
      </c>
      <c r="H243" s="440">
        <f>E243/D243</f>
        <v>1.3</v>
      </c>
      <c r="I243" s="441">
        <f>D243*1.1</f>
        <v>3300.0000000000005</v>
      </c>
      <c r="J243" s="441">
        <f t="shared" si="37"/>
        <v>599.99999999999955</v>
      </c>
      <c r="K243" s="440">
        <f>E243/D243</f>
        <v>1.3</v>
      </c>
      <c r="L243" s="441">
        <f>ROUND(E243*0.7,-1)</f>
        <v>2730</v>
      </c>
      <c r="M243" s="444" t="s">
        <v>5085</v>
      </c>
      <c r="P243" s="177" t="e">
        <f>#REF!*1.1</f>
        <v>#REF!</v>
      </c>
      <c r="U243" s="487" t="e">
        <f>#REF!/D243</f>
        <v>#REF!</v>
      </c>
      <c r="Y243" s="177" t="e">
        <f>F243-#REF!</f>
        <v>#REF!</v>
      </c>
    </row>
    <row r="244" spans="1:26" ht="31" x14ac:dyDescent="0.35">
      <c r="A244" s="128">
        <v>3</v>
      </c>
      <c r="B244" s="446"/>
      <c r="C244" s="131" t="s">
        <v>4750</v>
      </c>
      <c r="D244" s="437"/>
      <c r="E244" s="148">
        <f>F244</f>
        <v>3000</v>
      </c>
      <c r="F244" s="148">
        <v>3000</v>
      </c>
      <c r="G244" s="148"/>
      <c r="H244" s="440"/>
      <c r="I244" s="441">
        <f>D244*1.1</f>
        <v>0</v>
      </c>
      <c r="J244" s="441">
        <f t="shared" si="37"/>
        <v>3000</v>
      </c>
      <c r="K244" s="440"/>
      <c r="L244" s="441">
        <f>ROUND(E244*0.7,-1)</f>
        <v>2100</v>
      </c>
      <c r="M244" s="444" t="s">
        <v>4751</v>
      </c>
      <c r="Y244" s="177" t="e">
        <f>F244-#REF!</f>
        <v>#REF!</v>
      </c>
    </row>
    <row r="245" spans="1:26" x14ac:dyDescent="0.35">
      <c r="A245" s="110" t="s">
        <v>3479</v>
      </c>
      <c r="B245" s="447" t="s">
        <v>4610</v>
      </c>
      <c r="C245" s="448" t="s">
        <v>4610</v>
      </c>
      <c r="D245" s="159"/>
      <c r="E245" s="148"/>
      <c r="F245" s="148"/>
      <c r="G245" s="148"/>
      <c r="H245" s="440"/>
      <c r="I245" s="441">
        <f>D245*1.1</f>
        <v>0</v>
      </c>
      <c r="J245" s="441">
        <f t="shared" si="37"/>
        <v>0</v>
      </c>
      <c r="K245" s="440"/>
      <c r="L245" s="441"/>
      <c r="M245" s="438"/>
      <c r="Y245" s="177" t="e">
        <f>F245-#REF!</f>
        <v>#REF!</v>
      </c>
    </row>
    <row r="246" spans="1:26" x14ac:dyDescent="0.35">
      <c r="A246" s="156">
        <v>1</v>
      </c>
      <c r="B246" s="449" t="s">
        <v>4752</v>
      </c>
      <c r="C246" s="402" t="s">
        <v>4752</v>
      </c>
      <c r="D246" s="159"/>
      <c r="E246" s="148"/>
      <c r="F246" s="148"/>
      <c r="G246" s="148"/>
      <c r="H246" s="440"/>
      <c r="I246" s="441"/>
      <c r="J246" s="441"/>
      <c r="K246" s="440"/>
      <c r="L246" s="441"/>
      <c r="M246" s="438"/>
      <c r="Y246" s="177" t="e">
        <f>F246-#REF!</f>
        <v>#REF!</v>
      </c>
    </row>
    <row r="247" spans="1:26" x14ac:dyDescent="0.35">
      <c r="A247" s="156" t="s">
        <v>67</v>
      </c>
      <c r="B247" s="449" t="s">
        <v>204</v>
      </c>
      <c r="C247" s="402" t="s">
        <v>204</v>
      </c>
      <c r="D247" s="148">
        <v>2100</v>
      </c>
      <c r="E247" s="149">
        <v>2700</v>
      </c>
      <c r="F247" s="148">
        <v>2800</v>
      </c>
      <c r="G247" s="148" t="e">
        <f>#REF!-#REF!</f>
        <v>#REF!</v>
      </c>
      <c r="H247" s="440">
        <f>E247/D247</f>
        <v>1.2857142857142858</v>
      </c>
      <c r="I247" s="441">
        <f>D247*1.1</f>
        <v>2310</v>
      </c>
      <c r="J247" s="441">
        <f t="shared" si="37"/>
        <v>390</v>
      </c>
      <c r="K247" s="440">
        <f>E247/D247</f>
        <v>1.2857142857142858</v>
      </c>
      <c r="L247" s="441">
        <f>ROUND(E247*0.7,-1)</f>
        <v>1890</v>
      </c>
      <c r="M247" s="438"/>
      <c r="P247" s="177" t="e">
        <f>#REF!*1.1</f>
        <v>#REF!</v>
      </c>
      <c r="U247" s="487" t="e">
        <f>#REF!/D247</f>
        <v>#REF!</v>
      </c>
      <c r="Y247" s="177" t="e">
        <f>F247-#REF!</f>
        <v>#REF!</v>
      </c>
      <c r="Z247" s="2" t="s">
        <v>4753</v>
      </c>
    </row>
    <row r="248" spans="1:26" ht="31" x14ac:dyDescent="0.35">
      <c r="A248" s="156" t="s">
        <v>69</v>
      </c>
      <c r="B248" s="449" t="s">
        <v>6084</v>
      </c>
      <c r="C248" s="402" t="s">
        <v>4754</v>
      </c>
      <c r="D248" s="148">
        <v>1800</v>
      </c>
      <c r="E248" s="149">
        <v>2300</v>
      </c>
      <c r="F248" s="148">
        <v>2400</v>
      </c>
      <c r="G248" s="148" t="e">
        <f>#REF!-#REF!</f>
        <v>#REF!</v>
      </c>
      <c r="H248" s="440">
        <f>E248/D248</f>
        <v>1.2777777777777777</v>
      </c>
      <c r="I248" s="441">
        <f>D248*1.1</f>
        <v>1980.0000000000002</v>
      </c>
      <c r="J248" s="441">
        <f t="shared" si="37"/>
        <v>319.99999999999977</v>
      </c>
      <c r="K248" s="440">
        <f>E248/D248</f>
        <v>1.2777777777777777</v>
      </c>
      <c r="L248" s="441">
        <f>ROUND(E248*0.7,-1)</f>
        <v>1610</v>
      </c>
      <c r="M248" s="438"/>
      <c r="P248" s="177" t="e">
        <f>#REF!*1.1</f>
        <v>#REF!</v>
      </c>
      <c r="U248" s="487" t="e">
        <f>#REF!/D248</f>
        <v>#REF!</v>
      </c>
      <c r="Y248" s="177" t="e">
        <f>F248-#REF!</f>
        <v>#REF!</v>
      </c>
    </row>
    <row r="249" spans="1:26" ht="31" x14ac:dyDescent="0.35">
      <c r="A249" s="156">
        <v>2</v>
      </c>
      <c r="B249" s="449" t="s">
        <v>6085</v>
      </c>
      <c r="C249" s="402" t="s">
        <v>6540</v>
      </c>
      <c r="D249" s="148">
        <v>2000</v>
      </c>
      <c r="E249" s="149">
        <v>2600</v>
      </c>
      <c r="F249" s="148">
        <v>2600</v>
      </c>
      <c r="G249" s="148" t="e">
        <f>#REF!-#REF!</f>
        <v>#REF!</v>
      </c>
      <c r="H249" s="440">
        <f>E249/D249</f>
        <v>1.3</v>
      </c>
      <c r="I249" s="441">
        <f>D249*1.1</f>
        <v>2200</v>
      </c>
      <c r="J249" s="441">
        <f t="shared" si="37"/>
        <v>400</v>
      </c>
      <c r="K249" s="440">
        <f>E249/D249</f>
        <v>1.3</v>
      </c>
      <c r="L249" s="441">
        <f>ROUND(E249*0.7,-1)</f>
        <v>1820</v>
      </c>
      <c r="M249" s="444" t="s">
        <v>5086</v>
      </c>
      <c r="P249" s="177" t="e">
        <f>#REF!*1.1</f>
        <v>#REF!</v>
      </c>
      <c r="U249" s="487" t="e">
        <f>#REF!/D249</f>
        <v>#REF!</v>
      </c>
      <c r="Y249" s="177" t="e">
        <f>F249-#REF!</f>
        <v>#REF!</v>
      </c>
    </row>
    <row r="250" spans="1:26" ht="31" x14ac:dyDescent="0.35">
      <c r="A250" s="156">
        <v>3</v>
      </c>
      <c r="B250" s="449" t="s">
        <v>4755</v>
      </c>
      <c r="C250" s="402" t="s">
        <v>4755</v>
      </c>
      <c r="D250" s="235"/>
      <c r="E250" s="148"/>
      <c r="F250" s="148"/>
      <c r="G250" s="148"/>
      <c r="H250" s="440"/>
      <c r="I250" s="441"/>
      <c r="J250" s="441"/>
      <c r="K250" s="440"/>
      <c r="L250" s="441"/>
      <c r="M250" s="438"/>
      <c r="P250" s="177" t="e">
        <f>#REF!*1.1</f>
        <v>#REF!</v>
      </c>
      <c r="Y250" s="177" t="e">
        <f>F250-#REF!</f>
        <v>#REF!</v>
      </c>
    </row>
    <row r="251" spans="1:26" x14ac:dyDescent="0.35">
      <c r="A251" s="156" t="s">
        <v>83</v>
      </c>
      <c r="B251" s="449" t="s">
        <v>725</v>
      </c>
      <c r="C251" s="402" t="s">
        <v>725</v>
      </c>
      <c r="D251" s="148">
        <v>2000</v>
      </c>
      <c r="E251" s="148">
        <f>F251</f>
        <v>2600</v>
      </c>
      <c r="F251" s="148">
        <v>2600</v>
      </c>
      <c r="G251" s="148" t="e">
        <f>#REF!-#REF!</f>
        <v>#REF!</v>
      </c>
      <c r="H251" s="440">
        <f>E251/D251</f>
        <v>1.3</v>
      </c>
      <c r="I251" s="441">
        <f>D251*1.1</f>
        <v>2200</v>
      </c>
      <c r="J251" s="441">
        <f t="shared" si="37"/>
        <v>400</v>
      </c>
      <c r="K251" s="440">
        <f>E251/D251</f>
        <v>1.3</v>
      </c>
      <c r="L251" s="441">
        <f>ROUND(E251*0.7,-1)</f>
        <v>1820</v>
      </c>
      <c r="M251" s="438"/>
      <c r="P251" s="177" t="e">
        <f>#REF!*1.1</f>
        <v>#REF!</v>
      </c>
      <c r="U251" s="487" t="e">
        <f>#REF!/D251</f>
        <v>#REF!</v>
      </c>
      <c r="Y251" s="177" t="e">
        <f>F251-#REF!</f>
        <v>#REF!</v>
      </c>
    </row>
    <row r="252" spans="1:26" ht="31" x14ac:dyDescent="0.35">
      <c r="A252" s="156" t="s">
        <v>84</v>
      </c>
      <c r="B252" s="449" t="s">
        <v>6086</v>
      </c>
      <c r="C252" s="402" t="s">
        <v>4756</v>
      </c>
      <c r="D252" s="148">
        <v>1700</v>
      </c>
      <c r="E252" s="148">
        <f>F252</f>
        <v>2200</v>
      </c>
      <c r="F252" s="148">
        <v>2200</v>
      </c>
      <c r="G252" s="148" t="e">
        <f>#REF!-#REF!</f>
        <v>#REF!</v>
      </c>
      <c r="H252" s="440">
        <f>E252/D252</f>
        <v>1.2941176470588236</v>
      </c>
      <c r="I252" s="441">
        <f>D252*1.1</f>
        <v>1870.0000000000002</v>
      </c>
      <c r="J252" s="441">
        <f t="shared" si="37"/>
        <v>329.99999999999977</v>
      </c>
      <c r="K252" s="440">
        <f>E252/D252</f>
        <v>1.2941176470588236</v>
      </c>
      <c r="L252" s="441">
        <f>ROUND(E252*0.7,-1)</f>
        <v>1540</v>
      </c>
      <c r="M252" s="438"/>
      <c r="P252" s="177" t="e">
        <f>#REF!*1.1</f>
        <v>#REF!</v>
      </c>
      <c r="U252" s="487" t="e">
        <f>#REF!/D252</f>
        <v>#REF!</v>
      </c>
      <c r="Y252" s="177" t="e">
        <f>F252-#REF!</f>
        <v>#REF!</v>
      </c>
    </row>
    <row r="253" spans="1:26" ht="46.5" x14ac:dyDescent="0.35">
      <c r="A253" s="156">
        <v>4</v>
      </c>
      <c r="B253" s="449" t="s">
        <v>4757</v>
      </c>
      <c r="C253" s="402" t="s">
        <v>4757</v>
      </c>
      <c r="D253" s="235"/>
      <c r="E253" s="149"/>
      <c r="F253" s="148"/>
      <c r="G253" s="148"/>
      <c r="H253" s="440"/>
      <c r="I253" s="441"/>
      <c r="J253" s="441"/>
      <c r="K253" s="440"/>
      <c r="L253" s="441"/>
      <c r="M253" s="438"/>
      <c r="P253" s="177" t="e">
        <f>#REF!*1.1</f>
        <v>#REF!</v>
      </c>
      <c r="Y253" s="177" t="e">
        <f>F253-#REF!</f>
        <v>#REF!</v>
      </c>
    </row>
    <row r="254" spans="1:26" x14ac:dyDescent="0.35">
      <c r="A254" s="156" t="s">
        <v>31</v>
      </c>
      <c r="B254" s="449" t="s">
        <v>725</v>
      </c>
      <c r="C254" s="402" t="s">
        <v>725</v>
      </c>
      <c r="D254" s="148">
        <v>2100</v>
      </c>
      <c r="E254" s="148">
        <f>F254</f>
        <v>2700</v>
      </c>
      <c r="F254" s="148">
        <v>2700</v>
      </c>
      <c r="G254" s="148" t="e">
        <f>#REF!-#REF!</f>
        <v>#REF!</v>
      </c>
      <c r="H254" s="440">
        <f>E254/D254</f>
        <v>1.2857142857142858</v>
      </c>
      <c r="I254" s="441">
        <f>D254*1.1</f>
        <v>2310</v>
      </c>
      <c r="J254" s="441">
        <f t="shared" si="37"/>
        <v>390</v>
      </c>
      <c r="K254" s="440">
        <f>E254/D254</f>
        <v>1.2857142857142858</v>
      </c>
      <c r="L254" s="441">
        <f>ROUND(E254*0.7,-1)</f>
        <v>1890</v>
      </c>
      <c r="M254" s="438"/>
      <c r="P254" s="177" t="e">
        <f>#REF!*1.1</f>
        <v>#REF!</v>
      </c>
      <c r="U254" s="487" t="e">
        <f>#REF!/D254</f>
        <v>#REF!</v>
      </c>
      <c r="Y254" s="177" t="e">
        <f>F254-#REF!</f>
        <v>#REF!</v>
      </c>
    </row>
    <row r="255" spans="1:26" x14ac:dyDescent="0.35">
      <c r="A255" s="156" t="s">
        <v>34</v>
      </c>
      <c r="B255" s="449" t="s">
        <v>4574</v>
      </c>
      <c r="C255" s="402" t="s">
        <v>4574</v>
      </c>
      <c r="D255" s="148">
        <v>1850</v>
      </c>
      <c r="E255" s="148">
        <f>F255</f>
        <v>2400</v>
      </c>
      <c r="F255" s="148">
        <v>2400</v>
      </c>
      <c r="G255" s="148" t="e">
        <f>#REF!-#REF!</f>
        <v>#REF!</v>
      </c>
      <c r="H255" s="440">
        <f>E255/D255</f>
        <v>1.2972972972972974</v>
      </c>
      <c r="I255" s="441">
        <f>D255*1.1</f>
        <v>2035.0000000000002</v>
      </c>
      <c r="J255" s="441">
        <f t="shared" si="37"/>
        <v>364.99999999999977</v>
      </c>
      <c r="K255" s="440">
        <f>E255/D255</f>
        <v>1.2972972972972974</v>
      </c>
      <c r="L255" s="441">
        <f>ROUND(E255*0.7,-1)</f>
        <v>1680</v>
      </c>
      <c r="M255" s="438"/>
      <c r="P255" s="177" t="e">
        <f>#REF!*1.1</f>
        <v>#REF!</v>
      </c>
      <c r="U255" s="487" t="e">
        <f>#REF!/D255</f>
        <v>#REF!</v>
      </c>
      <c r="Y255" s="177" t="e">
        <f>F255-#REF!</f>
        <v>#REF!</v>
      </c>
    </row>
    <row r="256" spans="1:26" x14ac:dyDescent="0.35">
      <c r="A256" s="156" t="s">
        <v>578</v>
      </c>
      <c r="B256" s="449" t="s">
        <v>4612</v>
      </c>
      <c r="C256" s="402" t="s">
        <v>4612</v>
      </c>
      <c r="D256" s="148">
        <v>1650</v>
      </c>
      <c r="E256" s="148">
        <f>F256</f>
        <v>2200</v>
      </c>
      <c r="F256" s="148">
        <v>2200</v>
      </c>
      <c r="G256" s="148" t="e">
        <f>#REF!-#REF!</f>
        <v>#REF!</v>
      </c>
      <c r="H256" s="440">
        <f>E256/D256</f>
        <v>1.3333333333333333</v>
      </c>
      <c r="I256" s="441">
        <f>D256*1.1</f>
        <v>1815.0000000000002</v>
      </c>
      <c r="J256" s="441">
        <f t="shared" si="37"/>
        <v>384.99999999999977</v>
      </c>
      <c r="K256" s="440">
        <f>E256/D256</f>
        <v>1.3333333333333333</v>
      </c>
      <c r="L256" s="441">
        <f>ROUND(E256*0.7,-1)</f>
        <v>1540</v>
      </c>
      <c r="M256" s="438"/>
      <c r="P256" s="177" t="e">
        <f>#REF!*1.1</f>
        <v>#REF!</v>
      </c>
      <c r="U256" s="487" t="e">
        <f>#REF!/D256</f>
        <v>#REF!</v>
      </c>
      <c r="Y256" s="177" t="e">
        <f>F256-#REF!</f>
        <v>#REF!</v>
      </c>
    </row>
    <row r="257" spans="1:27" ht="31" x14ac:dyDescent="0.35">
      <c r="A257" s="156">
        <v>5</v>
      </c>
      <c r="B257" s="449" t="s">
        <v>4758</v>
      </c>
      <c r="C257" s="402" t="s">
        <v>4758</v>
      </c>
      <c r="D257" s="235"/>
      <c r="E257" s="149"/>
      <c r="F257" s="148"/>
      <c r="G257" s="148"/>
      <c r="H257" s="440"/>
      <c r="I257" s="441"/>
      <c r="J257" s="441"/>
      <c r="K257" s="440"/>
      <c r="L257" s="441"/>
      <c r="M257" s="438"/>
      <c r="P257" s="177" t="e">
        <f>#REF!*1.1</f>
        <v>#REF!</v>
      </c>
      <c r="Y257" s="177" t="e">
        <f>F257-#REF!</f>
        <v>#REF!</v>
      </c>
    </row>
    <row r="258" spans="1:27" x14ac:dyDescent="0.35">
      <c r="A258" s="156" t="s">
        <v>509</v>
      </c>
      <c r="B258" s="449" t="s">
        <v>725</v>
      </c>
      <c r="C258" s="402" t="s">
        <v>725</v>
      </c>
      <c r="D258" s="148">
        <v>2200</v>
      </c>
      <c r="E258" s="148">
        <f>F258</f>
        <v>2900</v>
      </c>
      <c r="F258" s="148">
        <v>2900</v>
      </c>
      <c r="G258" s="148" t="e">
        <f>#REF!-#REF!</f>
        <v>#REF!</v>
      </c>
      <c r="H258" s="440">
        <f>E258/D258</f>
        <v>1.3181818181818181</v>
      </c>
      <c r="I258" s="441">
        <f>D258*1.1</f>
        <v>2420</v>
      </c>
      <c r="J258" s="441">
        <f t="shared" si="37"/>
        <v>480</v>
      </c>
      <c r="K258" s="440">
        <f>E258/D258</f>
        <v>1.3181818181818181</v>
      </c>
      <c r="L258" s="441">
        <f>ROUND(E258*0.7,-1)</f>
        <v>2030</v>
      </c>
      <c r="M258" s="438"/>
      <c r="P258" s="177" t="e">
        <f>#REF!*1.1</f>
        <v>#REF!</v>
      </c>
      <c r="U258" s="487" t="e">
        <f>#REF!/D258</f>
        <v>#REF!</v>
      </c>
      <c r="Y258" s="177" t="e">
        <f>F258-#REF!</f>
        <v>#REF!</v>
      </c>
    </row>
    <row r="259" spans="1:27" x14ac:dyDescent="0.35">
      <c r="A259" s="156" t="s">
        <v>511</v>
      </c>
      <c r="B259" s="449" t="s">
        <v>727</v>
      </c>
      <c r="C259" s="402" t="s">
        <v>727</v>
      </c>
      <c r="D259" s="148">
        <v>1800</v>
      </c>
      <c r="E259" s="148">
        <f>F259</f>
        <v>2400</v>
      </c>
      <c r="F259" s="148">
        <v>2400</v>
      </c>
      <c r="G259" s="148" t="e">
        <f>#REF!-#REF!</f>
        <v>#REF!</v>
      </c>
      <c r="H259" s="440">
        <f>E259/D259</f>
        <v>1.3333333333333333</v>
      </c>
      <c r="I259" s="441">
        <f>D259*1.1</f>
        <v>1980.0000000000002</v>
      </c>
      <c r="J259" s="441">
        <f t="shared" si="37"/>
        <v>419.99999999999977</v>
      </c>
      <c r="K259" s="440">
        <f>E259/D259</f>
        <v>1.3333333333333333</v>
      </c>
      <c r="L259" s="441">
        <f>ROUND(E259*0.7,-1)</f>
        <v>1680</v>
      </c>
      <c r="M259" s="438"/>
      <c r="P259" s="177" t="e">
        <f>#REF!*1.1</f>
        <v>#REF!</v>
      </c>
      <c r="U259" s="487" t="e">
        <f>#REF!/D259</f>
        <v>#REF!</v>
      </c>
      <c r="Y259" s="177" t="e">
        <f>F259-#REF!</f>
        <v>#REF!</v>
      </c>
    </row>
    <row r="260" spans="1:27" ht="46.5" x14ac:dyDescent="0.35">
      <c r="A260" s="156">
        <v>6</v>
      </c>
      <c r="B260" s="449" t="s">
        <v>6087</v>
      </c>
      <c r="C260" s="402" t="s">
        <v>6088</v>
      </c>
      <c r="D260" s="235"/>
      <c r="E260" s="148"/>
      <c r="F260" s="148"/>
      <c r="G260" s="148"/>
      <c r="H260" s="440"/>
      <c r="I260" s="441"/>
      <c r="J260" s="441"/>
      <c r="K260" s="440"/>
      <c r="L260" s="441"/>
      <c r="M260" s="438"/>
      <c r="P260" s="177" t="e">
        <f>#REF!*1.1</f>
        <v>#REF!</v>
      </c>
      <c r="Y260" s="177" t="e">
        <f>F260-#REF!</f>
        <v>#REF!</v>
      </c>
    </row>
    <row r="261" spans="1:27" ht="31" x14ac:dyDescent="0.35">
      <c r="A261" s="156" t="s">
        <v>327</v>
      </c>
      <c r="B261" s="449" t="s">
        <v>6089</v>
      </c>
      <c r="C261" s="402" t="s">
        <v>6090</v>
      </c>
      <c r="D261" s="148">
        <v>3000</v>
      </c>
      <c r="E261" s="149">
        <v>3600</v>
      </c>
      <c r="F261" s="148">
        <v>3900</v>
      </c>
      <c r="G261" s="148" t="e">
        <f>#REF!-#REF!</f>
        <v>#REF!</v>
      </c>
      <c r="H261" s="440">
        <f>E261/D261</f>
        <v>1.2</v>
      </c>
      <c r="I261" s="441">
        <f>D261*1.1</f>
        <v>3300.0000000000005</v>
      </c>
      <c r="J261" s="441">
        <f t="shared" ref="J261:J324" si="42">E261-I261</f>
        <v>299.99999999999955</v>
      </c>
      <c r="K261" s="440">
        <f>E261/D261</f>
        <v>1.2</v>
      </c>
      <c r="L261" s="441">
        <f>ROUND(E261*0.7,-1)</f>
        <v>2520</v>
      </c>
      <c r="M261" s="438"/>
      <c r="P261" s="177" t="e">
        <f>#REF!*1.1</f>
        <v>#REF!</v>
      </c>
      <c r="U261" s="487" t="e">
        <f>#REF!/D261</f>
        <v>#REF!</v>
      </c>
      <c r="Y261" s="177" t="e">
        <f>F261-#REF!</f>
        <v>#REF!</v>
      </c>
      <c r="Z261" s="642" t="s">
        <v>4759</v>
      </c>
    </row>
    <row r="262" spans="1:27" ht="31" x14ac:dyDescent="0.35">
      <c r="A262" s="156" t="s">
        <v>329</v>
      </c>
      <c r="B262" s="449" t="s">
        <v>6091</v>
      </c>
      <c r="C262" s="402" t="s">
        <v>6092</v>
      </c>
      <c r="D262" s="148">
        <v>2800</v>
      </c>
      <c r="E262" s="149">
        <v>3400</v>
      </c>
      <c r="F262" s="148">
        <v>3700</v>
      </c>
      <c r="G262" s="148" t="e">
        <f>#REF!-#REF!</f>
        <v>#REF!</v>
      </c>
      <c r="H262" s="440">
        <f>E262/D262</f>
        <v>1.2142857142857142</v>
      </c>
      <c r="I262" s="441">
        <f>D262*1.1</f>
        <v>3080.0000000000005</v>
      </c>
      <c r="J262" s="441">
        <f t="shared" si="42"/>
        <v>319.99999999999955</v>
      </c>
      <c r="K262" s="440">
        <f>E262/D262</f>
        <v>1.2142857142857142</v>
      </c>
      <c r="L262" s="441">
        <f>ROUND(E262*0.7,-1)</f>
        <v>2380</v>
      </c>
      <c r="M262" s="438"/>
      <c r="P262" s="177" t="e">
        <f>#REF!*1.1</f>
        <v>#REF!</v>
      </c>
      <c r="U262" s="487" t="e">
        <f>#REF!/D262</f>
        <v>#REF!</v>
      </c>
      <c r="Y262" s="177" t="e">
        <f>F262-#REF!</f>
        <v>#REF!</v>
      </c>
      <c r="Z262" s="642"/>
    </row>
    <row r="263" spans="1:27" ht="31" x14ac:dyDescent="0.35">
      <c r="A263" s="156">
        <v>7</v>
      </c>
      <c r="B263" s="449" t="s">
        <v>6093</v>
      </c>
      <c r="C263" s="402" t="s">
        <v>6094</v>
      </c>
      <c r="D263" s="235"/>
      <c r="E263" s="148"/>
      <c r="F263" s="148"/>
      <c r="G263" s="148"/>
      <c r="H263" s="440"/>
      <c r="I263" s="441"/>
      <c r="J263" s="441"/>
      <c r="K263" s="440"/>
      <c r="L263" s="441"/>
      <c r="M263" s="438"/>
      <c r="P263" s="177" t="e">
        <f>#REF!*1.1</f>
        <v>#REF!</v>
      </c>
      <c r="Y263" s="177" t="e">
        <f>F263-#REF!</f>
        <v>#REF!</v>
      </c>
    </row>
    <row r="264" spans="1:27" x14ac:dyDescent="0.35">
      <c r="A264" s="156" t="s">
        <v>32</v>
      </c>
      <c r="B264" s="449" t="s">
        <v>725</v>
      </c>
      <c r="C264" s="402" t="s">
        <v>725</v>
      </c>
      <c r="D264" s="148">
        <v>1400</v>
      </c>
      <c r="E264" s="148">
        <f>F264</f>
        <v>1900</v>
      </c>
      <c r="F264" s="148">
        <v>1900</v>
      </c>
      <c r="G264" s="148" t="e">
        <f>#REF!-#REF!</f>
        <v>#REF!</v>
      </c>
      <c r="H264" s="440">
        <f>E264/D264</f>
        <v>1.3571428571428572</v>
      </c>
      <c r="I264" s="441">
        <f>D264*1.1</f>
        <v>1540.0000000000002</v>
      </c>
      <c r="J264" s="441">
        <f t="shared" si="42"/>
        <v>359.99999999999977</v>
      </c>
      <c r="K264" s="440">
        <f>E264/D264</f>
        <v>1.3571428571428572</v>
      </c>
      <c r="L264" s="441">
        <f>ROUND(E264*0.7,-1)</f>
        <v>1330</v>
      </c>
      <c r="M264" s="438"/>
      <c r="P264" s="177" t="e">
        <f>#REF!*1.1</f>
        <v>#REF!</v>
      </c>
      <c r="U264" s="487" t="e">
        <f>#REF!/D264</f>
        <v>#REF!</v>
      </c>
      <c r="Y264" s="177" t="e">
        <f>F264-#REF!</f>
        <v>#REF!</v>
      </c>
      <c r="AA264" s="2">
        <f>1400*1.3</f>
        <v>1820</v>
      </c>
    </row>
    <row r="265" spans="1:27" x14ac:dyDescent="0.35">
      <c r="A265" s="156" t="s">
        <v>35</v>
      </c>
      <c r="B265" s="449" t="s">
        <v>4614</v>
      </c>
      <c r="C265" s="402" t="s">
        <v>4614</v>
      </c>
      <c r="D265" s="148">
        <v>1200</v>
      </c>
      <c r="E265" s="148">
        <f>F265</f>
        <v>1600</v>
      </c>
      <c r="F265" s="148">
        <v>1600</v>
      </c>
      <c r="G265" s="148" t="e">
        <f>#REF!-#REF!</f>
        <v>#REF!</v>
      </c>
      <c r="H265" s="440">
        <f>E265/D265</f>
        <v>1.3333333333333333</v>
      </c>
      <c r="I265" s="441">
        <f>D265*1.1</f>
        <v>1320</v>
      </c>
      <c r="J265" s="441">
        <f t="shared" si="42"/>
        <v>280</v>
      </c>
      <c r="K265" s="440">
        <f>E265/D265</f>
        <v>1.3333333333333333</v>
      </c>
      <c r="L265" s="441">
        <f>ROUND(E265*0.7,-1)</f>
        <v>1120</v>
      </c>
      <c r="M265" s="438"/>
      <c r="P265" s="177" t="e">
        <f>#REF!*1.1</f>
        <v>#REF!</v>
      </c>
      <c r="U265" s="487" t="e">
        <f>#REF!/D265</f>
        <v>#REF!</v>
      </c>
      <c r="Y265" s="177" t="e">
        <f>F265-#REF!</f>
        <v>#REF!</v>
      </c>
    </row>
    <row r="266" spans="1:27" x14ac:dyDescent="0.35">
      <c r="A266" s="156" t="s">
        <v>619</v>
      </c>
      <c r="B266" s="449" t="s">
        <v>4681</v>
      </c>
      <c r="C266" s="402" t="s">
        <v>4681</v>
      </c>
      <c r="D266" s="148">
        <v>1100</v>
      </c>
      <c r="E266" s="148">
        <f>F266</f>
        <v>1500</v>
      </c>
      <c r="F266" s="148">
        <v>1500</v>
      </c>
      <c r="G266" s="148" t="e">
        <f>#REF!-#REF!</f>
        <v>#REF!</v>
      </c>
      <c r="H266" s="440">
        <f>E266/D266</f>
        <v>1.3636363636363635</v>
      </c>
      <c r="I266" s="441">
        <f>D266*1.1</f>
        <v>1210</v>
      </c>
      <c r="J266" s="441">
        <f t="shared" si="42"/>
        <v>290</v>
      </c>
      <c r="K266" s="440">
        <f>E266/D266</f>
        <v>1.3636363636363635</v>
      </c>
      <c r="L266" s="441">
        <f>ROUND(E266*0.7,-1)</f>
        <v>1050</v>
      </c>
      <c r="M266" s="438"/>
      <c r="P266" s="177" t="e">
        <f>#REF!*1.1</f>
        <v>#REF!</v>
      </c>
      <c r="U266" s="487" t="e">
        <f>#REF!/D266</f>
        <v>#REF!</v>
      </c>
      <c r="Y266" s="177" t="e">
        <f>F266-#REF!</f>
        <v>#REF!</v>
      </c>
    </row>
    <row r="267" spans="1:27" ht="46.5" x14ac:dyDescent="0.35">
      <c r="A267" s="156">
        <v>8</v>
      </c>
      <c r="B267" s="449" t="s">
        <v>4760</v>
      </c>
      <c r="C267" s="402" t="s">
        <v>6095</v>
      </c>
      <c r="D267" s="235"/>
      <c r="E267" s="148"/>
      <c r="F267" s="148"/>
      <c r="G267" s="148"/>
      <c r="H267" s="440"/>
      <c r="I267" s="441"/>
      <c r="J267" s="441"/>
      <c r="K267" s="440"/>
      <c r="L267" s="441"/>
      <c r="M267" s="438"/>
      <c r="P267" s="177" t="e">
        <f>#REF!*1.1</f>
        <v>#REF!</v>
      </c>
      <c r="Y267" s="177" t="e">
        <f>F267-#REF!</f>
        <v>#REF!</v>
      </c>
    </row>
    <row r="268" spans="1:27" x14ac:dyDescent="0.35">
      <c r="A268" s="156" t="s">
        <v>624</v>
      </c>
      <c r="B268" s="449" t="s">
        <v>725</v>
      </c>
      <c r="C268" s="402" t="s">
        <v>725</v>
      </c>
      <c r="D268" s="148">
        <v>1400</v>
      </c>
      <c r="E268" s="148">
        <f>F268</f>
        <v>1900</v>
      </c>
      <c r="F268" s="148">
        <v>1900</v>
      </c>
      <c r="G268" s="148" t="e">
        <f>#REF!-#REF!</f>
        <v>#REF!</v>
      </c>
      <c r="H268" s="440">
        <f>E268/D268</f>
        <v>1.3571428571428572</v>
      </c>
      <c r="I268" s="441">
        <f>D268*1.1</f>
        <v>1540.0000000000002</v>
      </c>
      <c r="J268" s="441">
        <f t="shared" si="42"/>
        <v>359.99999999999977</v>
      </c>
      <c r="K268" s="440">
        <f>E268/D268</f>
        <v>1.3571428571428572</v>
      </c>
      <c r="L268" s="441">
        <f>ROUND(E268*0.7,-1)</f>
        <v>1330</v>
      </c>
      <c r="M268" s="438"/>
      <c r="P268" s="177" t="e">
        <f>#REF!*1.1</f>
        <v>#REF!</v>
      </c>
      <c r="U268" s="487" t="e">
        <f>#REF!/D268</f>
        <v>#REF!</v>
      </c>
      <c r="Y268" s="177" t="e">
        <f>F268-#REF!</f>
        <v>#REF!</v>
      </c>
    </row>
    <row r="269" spans="1:27" x14ac:dyDescent="0.35">
      <c r="A269" s="156" t="s">
        <v>626</v>
      </c>
      <c r="B269" s="449" t="s">
        <v>4614</v>
      </c>
      <c r="C269" s="402" t="s">
        <v>4614</v>
      </c>
      <c r="D269" s="148">
        <v>1200</v>
      </c>
      <c r="E269" s="148">
        <f>F269</f>
        <v>1600</v>
      </c>
      <c r="F269" s="148">
        <v>1600</v>
      </c>
      <c r="G269" s="148" t="e">
        <f>#REF!-#REF!</f>
        <v>#REF!</v>
      </c>
      <c r="H269" s="440">
        <f>E269/D269</f>
        <v>1.3333333333333333</v>
      </c>
      <c r="I269" s="441">
        <f>D269*1.1</f>
        <v>1320</v>
      </c>
      <c r="J269" s="441">
        <f t="shared" si="42"/>
        <v>280</v>
      </c>
      <c r="K269" s="440">
        <f>E269/D269</f>
        <v>1.3333333333333333</v>
      </c>
      <c r="L269" s="441">
        <f>ROUND(E269*0.7,-1)</f>
        <v>1120</v>
      </c>
      <c r="M269" s="438"/>
      <c r="P269" s="177" t="e">
        <f>#REF!*1.1</f>
        <v>#REF!</v>
      </c>
      <c r="U269" s="487" t="e">
        <f>#REF!/D269</f>
        <v>#REF!</v>
      </c>
      <c r="Y269" s="177" t="e">
        <f>F269-#REF!</f>
        <v>#REF!</v>
      </c>
    </row>
    <row r="270" spans="1:27" x14ac:dyDescent="0.35">
      <c r="A270" s="156" t="s">
        <v>1135</v>
      </c>
      <c r="B270" s="449" t="s">
        <v>4681</v>
      </c>
      <c r="C270" s="402" t="s">
        <v>4681</v>
      </c>
      <c r="D270" s="148">
        <v>1100</v>
      </c>
      <c r="E270" s="148">
        <f>F270</f>
        <v>1500</v>
      </c>
      <c r="F270" s="148">
        <v>1500</v>
      </c>
      <c r="G270" s="148" t="e">
        <f>#REF!-#REF!</f>
        <v>#REF!</v>
      </c>
      <c r="H270" s="440">
        <f>E270/D270</f>
        <v>1.3636363636363635</v>
      </c>
      <c r="I270" s="441">
        <f>D270*1.1</f>
        <v>1210</v>
      </c>
      <c r="J270" s="441">
        <f t="shared" si="42"/>
        <v>290</v>
      </c>
      <c r="K270" s="440">
        <f>E270/D270</f>
        <v>1.3636363636363635</v>
      </c>
      <c r="L270" s="441">
        <f>ROUND(E270*0.7,-1)</f>
        <v>1050</v>
      </c>
      <c r="M270" s="438"/>
      <c r="P270" s="177" t="e">
        <f>#REF!*1.1</f>
        <v>#REF!</v>
      </c>
      <c r="U270" s="487" t="e">
        <f>#REF!/D270</f>
        <v>#REF!</v>
      </c>
      <c r="Y270" s="177" t="e">
        <f>F270-#REF!</f>
        <v>#REF!</v>
      </c>
    </row>
    <row r="271" spans="1:27" ht="31" x14ac:dyDescent="0.35">
      <c r="A271" s="156">
        <v>9</v>
      </c>
      <c r="B271" s="449" t="s">
        <v>4761</v>
      </c>
      <c r="C271" s="402" t="s">
        <v>4762</v>
      </c>
      <c r="D271" s="235"/>
      <c r="E271" s="148"/>
      <c r="F271" s="148"/>
      <c r="G271" s="148"/>
      <c r="H271" s="440"/>
      <c r="I271" s="441"/>
      <c r="J271" s="441"/>
      <c r="K271" s="440"/>
      <c r="L271" s="441"/>
      <c r="M271" s="444" t="s">
        <v>5087</v>
      </c>
      <c r="P271" s="177" t="e">
        <f>#REF!*1.1</f>
        <v>#REF!</v>
      </c>
      <c r="Y271" s="177" t="e">
        <f>F271-#REF!</f>
        <v>#REF!</v>
      </c>
    </row>
    <row r="272" spans="1:27" x14ac:dyDescent="0.35">
      <c r="A272" s="156" t="s">
        <v>522</v>
      </c>
      <c r="B272" s="449" t="s">
        <v>725</v>
      </c>
      <c r="C272" s="402" t="s">
        <v>725</v>
      </c>
      <c r="D272" s="148">
        <v>1400</v>
      </c>
      <c r="E272" s="148">
        <f>F272</f>
        <v>1900</v>
      </c>
      <c r="F272" s="148">
        <v>1900</v>
      </c>
      <c r="G272" s="148" t="e">
        <f>#REF!-#REF!</f>
        <v>#REF!</v>
      </c>
      <c r="H272" s="440">
        <f>E272/D272</f>
        <v>1.3571428571428572</v>
      </c>
      <c r="I272" s="441">
        <f>D272*1.1</f>
        <v>1540.0000000000002</v>
      </c>
      <c r="J272" s="441">
        <f t="shared" si="42"/>
        <v>359.99999999999977</v>
      </c>
      <c r="K272" s="440">
        <f>E272/D272</f>
        <v>1.3571428571428572</v>
      </c>
      <c r="L272" s="441">
        <f>ROUND(E272*0.7,-1)</f>
        <v>1330</v>
      </c>
      <c r="M272" s="438"/>
      <c r="P272" s="177" t="e">
        <f>#REF!*1.1</f>
        <v>#REF!</v>
      </c>
      <c r="U272" s="487" t="e">
        <f>#REF!/D272</f>
        <v>#REF!</v>
      </c>
      <c r="Y272" s="177" t="e">
        <f>F272-#REF!</f>
        <v>#REF!</v>
      </c>
    </row>
    <row r="273" spans="1:26" x14ac:dyDescent="0.35">
      <c r="A273" s="156" t="s">
        <v>523</v>
      </c>
      <c r="B273" s="449" t="s">
        <v>4574</v>
      </c>
      <c r="C273" s="402" t="s">
        <v>4574</v>
      </c>
      <c r="D273" s="148">
        <v>1200</v>
      </c>
      <c r="E273" s="148">
        <f>F273</f>
        <v>1600</v>
      </c>
      <c r="F273" s="148">
        <v>1600</v>
      </c>
      <c r="G273" s="148" t="e">
        <f>#REF!-#REF!</f>
        <v>#REF!</v>
      </c>
      <c r="H273" s="440">
        <f>E273/D273</f>
        <v>1.3333333333333333</v>
      </c>
      <c r="I273" s="441">
        <f>D273*1.1</f>
        <v>1320</v>
      </c>
      <c r="J273" s="441">
        <f t="shared" si="42"/>
        <v>280</v>
      </c>
      <c r="K273" s="440">
        <f>E273/D273</f>
        <v>1.3333333333333333</v>
      </c>
      <c r="L273" s="441">
        <f>ROUND(E273*0.7,-1)</f>
        <v>1120</v>
      </c>
      <c r="M273" s="438"/>
      <c r="P273" s="177" t="e">
        <f>#REF!*1.1</f>
        <v>#REF!</v>
      </c>
      <c r="U273" s="487" t="e">
        <f>#REF!/D273</f>
        <v>#REF!</v>
      </c>
      <c r="Y273" s="177" t="e">
        <f>F273-#REF!</f>
        <v>#REF!</v>
      </c>
    </row>
    <row r="274" spans="1:26" x14ac:dyDescent="0.35">
      <c r="A274" s="156" t="s">
        <v>665</v>
      </c>
      <c r="B274" s="449" t="s">
        <v>3665</v>
      </c>
      <c r="C274" s="402" t="s">
        <v>3665</v>
      </c>
      <c r="D274" s="148">
        <v>1100</v>
      </c>
      <c r="E274" s="148">
        <f>F274</f>
        <v>1500</v>
      </c>
      <c r="F274" s="148">
        <v>1500</v>
      </c>
      <c r="G274" s="148" t="e">
        <f>#REF!-#REF!</f>
        <v>#REF!</v>
      </c>
      <c r="H274" s="440">
        <f>E274/D274</f>
        <v>1.3636363636363635</v>
      </c>
      <c r="I274" s="441">
        <f>D274*1.1</f>
        <v>1210</v>
      </c>
      <c r="J274" s="441">
        <f t="shared" si="42"/>
        <v>290</v>
      </c>
      <c r="K274" s="440">
        <f>E274/D274</f>
        <v>1.3636363636363635</v>
      </c>
      <c r="L274" s="441">
        <f>ROUND(E274*0.7,-1)</f>
        <v>1050</v>
      </c>
      <c r="M274" s="438"/>
      <c r="P274" s="177" t="e">
        <f>#REF!*1.1</f>
        <v>#REF!</v>
      </c>
      <c r="U274" s="487" t="e">
        <f>#REF!/D274</f>
        <v>#REF!</v>
      </c>
      <c r="Y274" s="177" t="e">
        <f>F274-#REF!</f>
        <v>#REF!</v>
      </c>
    </row>
    <row r="275" spans="1:26" ht="31" x14ac:dyDescent="0.35">
      <c r="A275" s="156">
        <v>10</v>
      </c>
      <c r="B275" s="449" t="s">
        <v>4763</v>
      </c>
      <c r="C275" s="402" t="s">
        <v>6541</v>
      </c>
      <c r="D275" s="235"/>
      <c r="F275" s="148">
        <v>1700</v>
      </c>
      <c r="G275" s="148"/>
      <c r="H275" s="440"/>
      <c r="I275" s="441"/>
      <c r="J275" s="441"/>
      <c r="K275" s="440"/>
      <c r="L275" s="441"/>
      <c r="M275" s="185"/>
      <c r="P275" s="177" t="e">
        <f>#REF!*1.1</f>
        <v>#REF!</v>
      </c>
      <c r="Y275" s="177" t="e">
        <f>F275-#REF!</f>
        <v>#REF!</v>
      </c>
    </row>
    <row r="276" spans="1:26" ht="31" x14ac:dyDescent="0.35">
      <c r="A276" s="156" t="s">
        <v>525</v>
      </c>
      <c r="B276" s="449" t="s">
        <v>725</v>
      </c>
      <c r="C276" s="233" t="s">
        <v>6096</v>
      </c>
      <c r="D276" s="148">
        <v>1400</v>
      </c>
      <c r="E276" s="149">
        <v>1700</v>
      </c>
      <c r="F276" s="148"/>
      <c r="G276" s="148"/>
      <c r="H276" s="440" t="e">
        <f>#REF!/D276</f>
        <v>#REF!</v>
      </c>
      <c r="I276" s="441">
        <f>D276*1.1</f>
        <v>1540.0000000000002</v>
      </c>
      <c r="J276" s="441">
        <f t="shared" si="42"/>
        <v>159.99999999999977</v>
      </c>
      <c r="K276" s="440">
        <f>E276/D276</f>
        <v>1.2142857142857142</v>
      </c>
      <c r="L276" s="441">
        <f>ROUND(E276*0.7,-1)</f>
        <v>1190</v>
      </c>
      <c r="M276" s="443" t="s">
        <v>4764</v>
      </c>
      <c r="P276" s="177" t="e">
        <f>#REF!*1.1</f>
        <v>#REF!</v>
      </c>
      <c r="Y276" s="177" t="e">
        <f>F276-#REF!</f>
        <v>#REF!</v>
      </c>
    </row>
    <row r="277" spans="1:26" ht="31" x14ac:dyDescent="0.35">
      <c r="A277" s="156" t="s">
        <v>526</v>
      </c>
      <c r="B277" s="449" t="s">
        <v>4614</v>
      </c>
      <c r="C277" s="233" t="s">
        <v>6542</v>
      </c>
      <c r="D277" s="148">
        <v>1200</v>
      </c>
      <c r="E277" s="149">
        <v>1400</v>
      </c>
      <c r="F277" s="148"/>
      <c r="G277" s="148"/>
      <c r="H277" s="440">
        <f>E277/D277</f>
        <v>1.1666666666666667</v>
      </c>
      <c r="I277" s="441">
        <f>D277*1.1</f>
        <v>1320</v>
      </c>
      <c r="J277" s="441">
        <f t="shared" si="42"/>
        <v>80</v>
      </c>
      <c r="K277" s="440">
        <f>E277/D277</f>
        <v>1.1666666666666667</v>
      </c>
      <c r="L277" s="441">
        <f>ROUND(E277*0.7,-1)</f>
        <v>980</v>
      </c>
      <c r="M277" s="185" t="s">
        <v>4765</v>
      </c>
      <c r="P277" s="177" t="e">
        <f>#REF!*1.1</f>
        <v>#REF!</v>
      </c>
      <c r="Y277" s="177" t="e">
        <f>F277-#REF!</f>
        <v>#REF!</v>
      </c>
    </row>
    <row r="278" spans="1:26" ht="42" x14ac:dyDescent="0.35">
      <c r="A278" s="156">
        <v>11</v>
      </c>
      <c r="B278" s="449" t="s">
        <v>4766</v>
      </c>
      <c r="C278" s="131" t="s">
        <v>4767</v>
      </c>
      <c r="D278" s="235"/>
      <c r="E278" s="148"/>
      <c r="F278" s="148"/>
      <c r="G278" s="148"/>
      <c r="H278" s="440"/>
      <c r="I278" s="441"/>
      <c r="J278" s="441"/>
      <c r="K278" s="440"/>
      <c r="L278" s="441"/>
      <c r="M278" s="444" t="s">
        <v>6581</v>
      </c>
      <c r="P278" s="177" t="e">
        <f>#REF!*1.1</f>
        <v>#REF!</v>
      </c>
      <c r="Y278" s="177" t="e">
        <f>F278-#REF!</f>
        <v>#REF!</v>
      </c>
    </row>
    <row r="279" spans="1:26" x14ac:dyDescent="0.35">
      <c r="A279" s="156" t="s">
        <v>1192</v>
      </c>
      <c r="B279" s="449" t="s">
        <v>725</v>
      </c>
      <c r="C279" s="402" t="s">
        <v>725</v>
      </c>
      <c r="D279" s="148">
        <v>1400</v>
      </c>
      <c r="E279" s="148">
        <f>F279</f>
        <v>1900</v>
      </c>
      <c r="F279" s="148">
        <v>1900</v>
      </c>
      <c r="G279" s="148" t="e">
        <f>#REF!-#REF!</f>
        <v>#REF!</v>
      </c>
      <c r="H279" s="440">
        <f>E279/D279</f>
        <v>1.3571428571428572</v>
      </c>
      <c r="I279" s="441">
        <f>D279*1.1</f>
        <v>1540.0000000000002</v>
      </c>
      <c r="J279" s="441">
        <f t="shared" si="42"/>
        <v>359.99999999999977</v>
      </c>
      <c r="K279" s="440">
        <f>E279/D279</f>
        <v>1.3571428571428572</v>
      </c>
      <c r="L279" s="441">
        <f>ROUND(E279*0.7,-1)</f>
        <v>1330</v>
      </c>
      <c r="M279" s="438"/>
      <c r="P279" s="177" t="e">
        <f>#REF!*1.1</f>
        <v>#REF!</v>
      </c>
      <c r="U279" s="487" t="e">
        <f>#REF!/D279</f>
        <v>#REF!</v>
      </c>
      <c r="Y279" s="177" t="e">
        <f>F279-#REF!</f>
        <v>#REF!</v>
      </c>
    </row>
    <row r="280" spans="1:26" x14ac:dyDescent="0.35">
      <c r="A280" s="156" t="s">
        <v>1195</v>
      </c>
      <c r="B280" s="449" t="s">
        <v>4614</v>
      </c>
      <c r="C280" s="402" t="s">
        <v>4614</v>
      </c>
      <c r="D280" s="148">
        <v>1200</v>
      </c>
      <c r="E280" s="148">
        <f>F280</f>
        <v>1600</v>
      </c>
      <c r="F280" s="148">
        <v>1600</v>
      </c>
      <c r="G280" s="148" t="e">
        <f>#REF!-#REF!</f>
        <v>#REF!</v>
      </c>
      <c r="H280" s="440">
        <f>E280/D280</f>
        <v>1.3333333333333333</v>
      </c>
      <c r="I280" s="441">
        <f>D280*1.1</f>
        <v>1320</v>
      </c>
      <c r="J280" s="441">
        <f t="shared" si="42"/>
        <v>280</v>
      </c>
      <c r="K280" s="440">
        <f>E280/D280</f>
        <v>1.3333333333333333</v>
      </c>
      <c r="L280" s="441">
        <f>ROUND(E280*0.7,-1)</f>
        <v>1120</v>
      </c>
      <c r="M280" s="438"/>
      <c r="P280" s="177" t="e">
        <f>#REF!*1.1</f>
        <v>#REF!</v>
      </c>
      <c r="U280" s="487" t="e">
        <f>#REF!/D280</f>
        <v>#REF!</v>
      </c>
      <c r="Y280" s="177" t="e">
        <f>F280-#REF!</f>
        <v>#REF!</v>
      </c>
    </row>
    <row r="281" spans="1:26" x14ac:dyDescent="0.35">
      <c r="A281" s="156" t="s">
        <v>1197</v>
      </c>
      <c r="B281" s="449" t="s">
        <v>4681</v>
      </c>
      <c r="C281" s="402" t="s">
        <v>4681</v>
      </c>
      <c r="D281" s="148">
        <v>1100</v>
      </c>
      <c r="E281" s="148">
        <f>F281</f>
        <v>1500</v>
      </c>
      <c r="F281" s="148">
        <v>1500</v>
      </c>
      <c r="G281" s="148" t="e">
        <f>#REF!-#REF!</f>
        <v>#REF!</v>
      </c>
      <c r="H281" s="440">
        <f>E281/D281</f>
        <v>1.3636363636363635</v>
      </c>
      <c r="I281" s="441">
        <f>D281*1.1</f>
        <v>1210</v>
      </c>
      <c r="J281" s="441">
        <f t="shared" si="42"/>
        <v>290</v>
      </c>
      <c r="K281" s="440">
        <f>E281/D281</f>
        <v>1.3636363636363635</v>
      </c>
      <c r="L281" s="441">
        <f>ROUND(E281*0.7,-1)</f>
        <v>1050</v>
      </c>
      <c r="M281" s="438"/>
      <c r="P281" s="177" t="e">
        <f>#REF!*1.1</f>
        <v>#REF!</v>
      </c>
      <c r="U281" s="487" t="e">
        <f>#REF!/D281</f>
        <v>#REF!</v>
      </c>
      <c r="Y281" s="177" t="e">
        <f>F281-#REF!</f>
        <v>#REF!</v>
      </c>
    </row>
    <row r="282" spans="1:26" ht="42" x14ac:dyDescent="0.35">
      <c r="A282" s="156">
        <v>12</v>
      </c>
      <c r="B282" s="449" t="s">
        <v>6097</v>
      </c>
      <c r="C282" s="402" t="s">
        <v>6098</v>
      </c>
      <c r="D282" s="235"/>
      <c r="E282" s="148"/>
      <c r="F282" s="148"/>
      <c r="G282" s="148"/>
      <c r="H282" s="440"/>
      <c r="I282" s="441"/>
      <c r="J282" s="441"/>
      <c r="K282" s="440"/>
      <c r="L282" s="441"/>
      <c r="M282" s="444" t="s">
        <v>6099</v>
      </c>
      <c r="P282" s="177" t="e">
        <f>#REF!*1.1</f>
        <v>#REF!</v>
      </c>
      <c r="Y282" s="177" t="e">
        <f>F282-#REF!</f>
        <v>#REF!</v>
      </c>
    </row>
    <row r="283" spans="1:26" x14ac:dyDescent="0.35">
      <c r="A283" s="156" t="s">
        <v>531</v>
      </c>
      <c r="B283" s="449" t="s">
        <v>725</v>
      </c>
      <c r="C283" s="402" t="s">
        <v>725</v>
      </c>
      <c r="D283" s="148">
        <v>1400</v>
      </c>
      <c r="E283" s="148">
        <f>F283</f>
        <v>1900</v>
      </c>
      <c r="F283" s="148">
        <v>1900</v>
      </c>
      <c r="G283" s="148" t="e">
        <f>#REF!-#REF!</f>
        <v>#REF!</v>
      </c>
      <c r="H283" s="440">
        <f>E283/D283</f>
        <v>1.3571428571428572</v>
      </c>
      <c r="I283" s="441">
        <f t="shared" ref="I283:I310" si="43">D283*1.1</f>
        <v>1540.0000000000002</v>
      </c>
      <c r="J283" s="441">
        <f t="shared" si="42"/>
        <v>359.99999999999977</v>
      </c>
      <c r="K283" s="440">
        <f>E283/D283</f>
        <v>1.3571428571428572</v>
      </c>
      <c r="L283" s="441">
        <f>ROUND(E283*0.7,-1)</f>
        <v>1330</v>
      </c>
      <c r="M283" s="438"/>
      <c r="P283" s="177" t="e">
        <f>#REF!*1.1</f>
        <v>#REF!</v>
      </c>
      <c r="U283" s="487" t="e">
        <f>#REF!/D283</f>
        <v>#REF!</v>
      </c>
      <c r="Y283" s="177" t="e">
        <f>F283-#REF!</f>
        <v>#REF!</v>
      </c>
    </row>
    <row r="284" spans="1:26" x14ac:dyDescent="0.35">
      <c r="A284" s="156" t="s">
        <v>532</v>
      </c>
      <c r="B284" s="449" t="s">
        <v>4614</v>
      </c>
      <c r="C284" s="402" t="s">
        <v>4614</v>
      </c>
      <c r="D284" s="148">
        <v>1200</v>
      </c>
      <c r="E284" s="148">
        <f>F284</f>
        <v>1600</v>
      </c>
      <c r="F284" s="148">
        <v>1600</v>
      </c>
      <c r="G284" s="148" t="e">
        <f>#REF!-#REF!</f>
        <v>#REF!</v>
      </c>
      <c r="H284" s="440">
        <f>E284/D284</f>
        <v>1.3333333333333333</v>
      </c>
      <c r="I284" s="441">
        <f t="shared" si="43"/>
        <v>1320</v>
      </c>
      <c r="J284" s="441">
        <f t="shared" si="42"/>
        <v>280</v>
      </c>
      <c r="K284" s="440">
        <f>E284/D284</f>
        <v>1.3333333333333333</v>
      </c>
      <c r="L284" s="441">
        <f>ROUND(E284*0.7,-1)</f>
        <v>1120</v>
      </c>
      <c r="M284" s="438"/>
      <c r="P284" s="177" t="e">
        <f>#REF!*1.1</f>
        <v>#REF!</v>
      </c>
      <c r="U284" s="487" t="e">
        <f>#REF!/D284</f>
        <v>#REF!</v>
      </c>
      <c r="Y284" s="177" t="e">
        <f>F284-#REF!</f>
        <v>#REF!</v>
      </c>
    </row>
    <row r="285" spans="1:26" x14ac:dyDescent="0.35">
      <c r="A285" s="156" t="s">
        <v>1490</v>
      </c>
      <c r="B285" s="449" t="s">
        <v>4681</v>
      </c>
      <c r="C285" s="402" t="s">
        <v>4681</v>
      </c>
      <c r="D285" s="148">
        <v>1100</v>
      </c>
      <c r="E285" s="148">
        <f>F285</f>
        <v>1500</v>
      </c>
      <c r="F285" s="148">
        <v>1500</v>
      </c>
      <c r="G285" s="148" t="e">
        <f>#REF!-#REF!</f>
        <v>#REF!</v>
      </c>
      <c r="H285" s="440">
        <f>E285/D285</f>
        <v>1.3636363636363635</v>
      </c>
      <c r="I285" s="441">
        <f t="shared" si="43"/>
        <v>1210</v>
      </c>
      <c r="J285" s="441">
        <f t="shared" si="42"/>
        <v>290</v>
      </c>
      <c r="K285" s="440">
        <f>E285/D285</f>
        <v>1.3636363636363635</v>
      </c>
      <c r="L285" s="441">
        <f>ROUND(E285*0.7,-1)</f>
        <v>1050</v>
      </c>
      <c r="M285" s="438"/>
      <c r="P285" s="177" t="e">
        <f>#REF!*1.1</f>
        <v>#REF!</v>
      </c>
      <c r="U285" s="487" t="e">
        <f>#REF!/D285</f>
        <v>#REF!</v>
      </c>
      <c r="Y285" s="177" t="e">
        <f>F285-#REF!</f>
        <v>#REF!</v>
      </c>
    </row>
    <row r="286" spans="1:26" x14ac:dyDescent="0.35">
      <c r="A286" s="156" t="s">
        <v>3059</v>
      </c>
      <c r="B286" s="449" t="s">
        <v>4768</v>
      </c>
      <c r="C286" s="402" t="s">
        <v>4768</v>
      </c>
      <c r="D286" s="148">
        <v>1000</v>
      </c>
      <c r="E286" s="148">
        <f>F286</f>
        <v>1300</v>
      </c>
      <c r="F286" s="148">
        <v>1300</v>
      </c>
      <c r="G286" s="148" t="e">
        <f>#REF!-#REF!</f>
        <v>#REF!</v>
      </c>
      <c r="H286" s="440">
        <f>E286/D286</f>
        <v>1.3</v>
      </c>
      <c r="I286" s="441">
        <f t="shared" si="43"/>
        <v>1100</v>
      </c>
      <c r="J286" s="441">
        <f t="shared" si="42"/>
        <v>200</v>
      </c>
      <c r="K286" s="440">
        <f>E286/D286</f>
        <v>1.3</v>
      </c>
      <c r="L286" s="441">
        <f>ROUND(E286*0.7,-1)</f>
        <v>910</v>
      </c>
      <c r="M286" s="438"/>
      <c r="N286" s="643" t="s">
        <v>4769</v>
      </c>
      <c r="P286" s="177" t="e">
        <f>#REF!*1.1</f>
        <v>#REF!</v>
      </c>
      <c r="U286" s="487" t="e">
        <f>#REF!/D286</f>
        <v>#REF!</v>
      </c>
      <c r="Y286" s="177" t="e">
        <f>F286-#REF!</f>
        <v>#REF!</v>
      </c>
    </row>
    <row r="287" spans="1:26" ht="60" x14ac:dyDescent="0.35">
      <c r="A287" s="110" t="s">
        <v>372</v>
      </c>
      <c r="B287" s="447" t="s">
        <v>6100</v>
      </c>
      <c r="C287" s="448" t="s">
        <v>6100</v>
      </c>
      <c r="D287" s="469"/>
      <c r="E287" s="148"/>
      <c r="F287" s="148"/>
      <c r="G287" s="148"/>
      <c r="H287" s="440"/>
      <c r="I287" s="441">
        <f t="shared" si="43"/>
        <v>0</v>
      </c>
      <c r="J287" s="441">
        <f t="shared" si="42"/>
        <v>0</v>
      </c>
      <c r="K287" s="440"/>
      <c r="L287" s="441"/>
      <c r="M287" s="438"/>
      <c r="N287" s="643"/>
      <c r="P287" s="177" t="e">
        <f>#REF!*1.1</f>
        <v>#REF!</v>
      </c>
      <c r="Y287" s="177" t="e">
        <f>F287-#REF!</f>
        <v>#REF!</v>
      </c>
    </row>
    <row r="288" spans="1:26" ht="46.5" x14ac:dyDescent="0.35">
      <c r="A288" s="156">
        <v>1</v>
      </c>
      <c r="B288" s="449" t="s">
        <v>4770</v>
      </c>
      <c r="C288" s="402" t="s">
        <v>6101</v>
      </c>
      <c r="D288" s="148">
        <v>4000</v>
      </c>
      <c r="E288" s="150">
        <v>5500</v>
      </c>
      <c r="F288" s="148">
        <v>5200</v>
      </c>
      <c r="G288" s="148" t="e">
        <f>#REF!-#REF!</f>
        <v>#REF!</v>
      </c>
      <c r="H288" s="440">
        <f t="shared" ref="H288:H293" si="44">E288/D288</f>
        <v>1.375</v>
      </c>
      <c r="I288" s="441">
        <f t="shared" si="43"/>
        <v>4400</v>
      </c>
      <c r="J288" s="441">
        <f t="shared" si="42"/>
        <v>1100</v>
      </c>
      <c r="K288" s="440">
        <f t="shared" ref="K288:K293" si="45">E288/D288</f>
        <v>1.375</v>
      </c>
      <c r="L288" s="441">
        <f t="shared" ref="L288:L293" si="46">ROUND(E288*0.7,-1)</f>
        <v>3850</v>
      </c>
      <c r="M288" s="185"/>
      <c r="N288" s="643"/>
      <c r="P288" s="177" t="e">
        <f>#REF!*1.1</f>
        <v>#REF!</v>
      </c>
      <c r="Q288" s="2" t="e">
        <f>#REF!/0.45</f>
        <v>#REF!</v>
      </c>
      <c r="U288" s="487" t="e">
        <f>#REF!/D288</f>
        <v>#REF!</v>
      </c>
      <c r="Y288" s="177" t="e">
        <f>F288-#REF!</f>
        <v>#REF!</v>
      </c>
      <c r="Z288" s="2" t="s">
        <v>4771</v>
      </c>
    </row>
    <row r="289" spans="1:26" ht="46.5" x14ac:dyDescent="0.35">
      <c r="A289" s="156">
        <v>2</v>
      </c>
      <c r="B289" s="449" t="s">
        <v>6102</v>
      </c>
      <c r="C289" s="402" t="s">
        <v>6102</v>
      </c>
      <c r="D289" s="148">
        <v>3000</v>
      </c>
      <c r="E289" s="150">
        <v>4500</v>
      </c>
      <c r="F289" s="148">
        <v>3900</v>
      </c>
      <c r="G289" s="148" t="e">
        <f>#REF!-#REF!</f>
        <v>#REF!</v>
      </c>
      <c r="H289" s="440">
        <f t="shared" si="44"/>
        <v>1.5</v>
      </c>
      <c r="I289" s="441">
        <f t="shared" si="43"/>
        <v>3300.0000000000005</v>
      </c>
      <c r="J289" s="441">
        <f t="shared" si="42"/>
        <v>1199.9999999999995</v>
      </c>
      <c r="K289" s="440">
        <f t="shared" si="45"/>
        <v>1.5</v>
      </c>
      <c r="L289" s="441">
        <f t="shared" si="46"/>
        <v>3150</v>
      </c>
      <c r="M289" s="185"/>
      <c r="N289" s="643" t="s">
        <v>4772</v>
      </c>
      <c r="P289" s="177" t="e">
        <f>#REF!*1.1</f>
        <v>#REF!</v>
      </c>
      <c r="Q289" s="2" t="e">
        <f>#REF!/0.45</f>
        <v>#REF!</v>
      </c>
      <c r="R289" s="177" t="s">
        <v>4773</v>
      </c>
      <c r="U289" s="487" t="e">
        <f>#REF!/D289</f>
        <v>#REF!</v>
      </c>
      <c r="Y289" s="177" t="e">
        <f>F289-#REF!</f>
        <v>#REF!</v>
      </c>
      <c r="Z289" s="177"/>
    </row>
    <row r="290" spans="1:26" ht="62" x14ac:dyDescent="0.35">
      <c r="A290" s="156">
        <v>3</v>
      </c>
      <c r="B290" s="449" t="s">
        <v>6103</v>
      </c>
      <c r="C290" s="402" t="s">
        <v>6103</v>
      </c>
      <c r="D290" s="148">
        <v>2000</v>
      </c>
      <c r="E290" s="150">
        <v>3500</v>
      </c>
      <c r="F290" s="148">
        <v>2600</v>
      </c>
      <c r="G290" s="148" t="e">
        <f>#REF!-#REF!</f>
        <v>#REF!</v>
      </c>
      <c r="H290" s="440">
        <f t="shared" si="44"/>
        <v>1.75</v>
      </c>
      <c r="I290" s="441">
        <f t="shared" si="43"/>
        <v>2200</v>
      </c>
      <c r="J290" s="441">
        <f t="shared" si="42"/>
        <v>1300</v>
      </c>
      <c r="K290" s="440">
        <f t="shared" si="45"/>
        <v>1.75</v>
      </c>
      <c r="L290" s="441">
        <f t="shared" si="46"/>
        <v>2450</v>
      </c>
      <c r="M290" s="185"/>
      <c r="N290" s="643"/>
      <c r="P290" s="177" t="e">
        <f>#REF!*1.1</f>
        <v>#REF!</v>
      </c>
      <c r="U290" s="487" t="e">
        <f>#REF!/D290</f>
        <v>#REF!</v>
      </c>
      <c r="Y290" s="177" t="e">
        <f>F290-#REF!</f>
        <v>#REF!</v>
      </c>
    </row>
    <row r="291" spans="1:26" ht="31" x14ac:dyDescent="0.35">
      <c r="A291" s="156">
        <v>4</v>
      </c>
      <c r="B291" s="446" t="s">
        <v>4774</v>
      </c>
      <c r="C291" s="439" t="s">
        <v>4774</v>
      </c>
      <c r="D291" s="437">
        <v>2500</v>
      </c>
      <c r="E291" s="149">
        <v>3000</v>
      </c>
      <c r="F291" s="148">
        <v>3300</v>
      </c>
      <c r="G291" s="148" t="e">
        <f>#REF!-#REF!</f>
        <v>#REF!</v>
      </c>
      <c r="H291" s="440">
        <f t="shared" si="44"/>
        <v>1.2</v>
      </c>
      <c r="I291" s="441">
        <f t="shared" si="43"/>
        <v>2750</v>
      </c>
      <c r="J291" s="441">
        <f t="shared" si="42"/>
        <v>250</v>
      </c>
      <c r="K291" s="440">
        <f t="shared" si="45"/>
        <v>1.2</v>
      </c>
      <c r="L291" s="441">
        <f t="shared" si="46"/>
        <v>2100</v>
      </c>
      <c r="M291" s="438"/>
      <c r="N291" s="643"/>
      <c r="P291" s="177" t="e">
        <f>#REF!*1.1</f>
        <v>#REF!</v>
      </c>
      <c r="U291" s="487" t="e">
        <f>#REF!/D291</f>
        <v>#REF!</v>
      </c>
      <c r="Y291" s="177" t="e">
        <f>F291-#REF!</f>
        <v>#REF!</v>
      </c>
      <c r="Z291" s="177" t="s">
        <v>4775</v>
      </c>
    </row>
    <row r="292" spans="1:26" ht="31" x14ac:dyDescent="0.35">
      <c r="A292" s="156">
        <v>5</v>
      </c>
      <c r="B292" s="446" t="s">
        <v>6104</v>
      </c>
      <c r="C292" s="439" t="s">
        <v>6105</v>
      </c>
      <c r="D292" s="437">
        <v>1500</v>
      </c>
      <c r="E292" s="149">
        <v>1800</v>
      </c>
      <c r="F292" s="148">
        <v>2000</v>
      </c>
      <c r="G292" s="148" t="e">
        <f>#REF!-#REF!</f>
        <v>#REF!</v>
      </c>
      <c r="H292" s="440">
        <f t="shared" si="44"/>
        <v>1.2</v>
      </c>
      <c r="I292" s="441">
        <f t="shared" si="43"/>
        <v>1650.0000000000002</v>
      </c>
      <c r="J292" s="441">
        <f t="shared" si="42"/>
        <v>149.99999999999977</v>
      </c>
      <c r="K292" s="440">
        <f t="shared" si="45"/>
        <v>1.2</v>
      </c>
      <c r="L292" s="441">
        <f t="shared" si="46"/>
        <v>1260</v>
      </c>
      <c r="M292" s="438"/>
      <c r="P292" s="177" t="e">
        <f>#REF!*1.1</f>
        <v>#REF!</v>
      </c>
      <c r="U292" s="487" t="e">
        <f>#REF!/D292</f>
        <v>#REF!</v>
      </c>
      <c r="Y292" s="177" t="e">
        <f>F292-#REF!</f>
        <v>#REF!</v>
      </c>
      <c r="Z292" s="177" t="s">
        <v>4775</v>
      </c>
    </row>
    <row r="293" spans="1:26" ht="31" x14ac:dyDescent="0.35">
      <c r="A293" s="156">
        <v>6</v>
      </c>
      <c r="B293" s="446" t="s">
        <v>6106</v>
      </c>
      <c r="C293" s="439" t="s">
        <v>6107</v>
      </c>
      <c r="D293" s="442">
        <v>600</v>
      </c>
      <c r="E293" s="148">
        <f>F293</f>
        <v>780</v>
      </c>
      <c r="F293" s="148">
        <v>780</v>
      </c>
      <c r="G293" s="148" t="e">
        <f>#REF!-#REF!</f>
        <v>#REF!</v>
      </c>
      <c r="H293" s="440">
        <f t="shared" si="44"/>
        <v>1.3</v>
      </c>
      <c r="I293" s="441">
        <f t="shared" si="43"/>
        <v>660</v>
      </c>
      <c r="J293" s="441">
        <f t="shared" si="42"/>
        <v>120</v>
      </c>
      <c r="K293" s="440">
        <f t="shared" si="45"/>
        <v>1.3</v>
      </c>
      <c r="L293" s="441">
        <f t="shared" si="46"/>
        <v>550</v>
      </c>
      <c r="M293" s="438" t="s">
        <v>4776</v>
      </c>
      <c r="P293" s="177" t="e">
        <f>#REF!*1.1</f>
        <v>#REF!</v>
      </c>
      <c r="R293" s="177" t="s">
        <v>4775</v>
      </c>
      <c r="U293" s="487" t="e">
        <f>#REF!/D293</f>
        <v>#REF!</v>
      </c>
      <c r="Y293" s="177" t="e">
        <f>F293-#REF!</f>
        <v>#REF!</v>
      </c>
      <c r="Z293" s="177" t="s">
        <v>4775</v>
      </c>
    </row>
    <row r="294" spans="1:26" ht="31" x14ac:dyDescent="0.35">
      <c r="A294" s="337" t="s">
        <v>406</v>
      </c>
      <c r="B294" s="470" t="s">
        <v>6108</v>
      </c>
      <c r="C294" s="433" t="s">
        <v>6108</v>
      </c>
      <c r="D294" s="437"/>
      <c r="E294" s="148"/>
      <c r="F294" s="148"/>
      <c r="G294" s="148"/>
      <c r="H294" s="440"/>
      <c r="I294" s="441">
        <f t="shared" si="43"/>
        <v>0</v>
      </c>
      <c r="J294" s="441">
        <f t="shared" si="42"/>
        <v>0</v>
      </c>
      <c r="K294" s="440"/>
      <c r="L294" s="441"/>
      <c r="M294" s="438"/>
      <c r="O294" s="493" t="s">
        <v>4777</v>
      </c>
      <c r="P294" s="177" t="e">
        <f>#REF!*1.1</f>
        <v>#REF!</v>
      </c>
      <c r="Y294" s="177" t="e">
        <f>F294-#REF!</f>
        <v>#REF!</v>
      </c>
    </row>
    <row r="295" spans="1:26" ht="31" x14ac:dyDescent="0.35">
      <c r="A295" s="242">
        <v>1</v>
      </c>
      <c r="B295" s="446" t="s">
        <v>4778</v>
      </c>
      <c r="C295" s="439" t="s">
        <v>4778</v>
      </c>
      <c r="D295" s="437">
        <v>12500</v>
      </c>
      <c r="E295" s="140">
        <f>F295</f>
        <v>16300</v>
      </c>
      <c r="F295" s="148">
        <v>16300</v>
      </c>
      <c r="G295" s="148" t="e">
        <f>#REF!-#REF!</f>
        <v>#REF!</v>
      </c>
      <c r="H295" s="440">
        <f t="shared" ref="H295:H300" si="47">E295/D295</f>
        <v>1.304</v>
      </c>
      <c r="I295" s="441">
        <f t="shared" si="43"/>
        <v>13750.000000000002</v>
      </c>
      <c r="J295" s="441">
        <f t="shared" si="42"/>
        <v>2549.9999999999982</v>
      </c>
      <c r="K295" s="440">
        <f t="shared" ref="K295:K300" si="48">E295/D295</f>
        <v>1.304</v>
      </c>
      <c r="L295" s="441">
        <f t="shared" ref="L295:L300" si="49">ROUND(E295*0.7,-1)</f>
        <v>11410</v>
      </c>
      <c r="M295" s="185"/>
      <c r="O295" s="493" t="s">
        <v>4779</v>
      </c>
      <c r="P295" s="177" t="e">
        <f>#REF!*1.1</f>
        <v>#REF!</v>
      </c>
      <c r="U295" s="487" t="e">
        <f>#REF!/D295</f>
        <v>#REF!</v>
      </c>
      <c r="Y295" s="177" t="e">
        <f>F295-#REF!</f>
        <v>#REF!</v>
      </c>
    </row>
    <row r="296" spans="1:26" ht="31" x14ac:dyDescent="0.35">
      <c r="A296" s="242">
        <v>2</v>
      </c>
      <c r="B296" s="446" t="s">
        <v>4780</v>
      </c>
      <c r="C296" s="439" t="s">
        <v>4780</v>
      </c>
      <c r="D296" s="437">
        <v>8500</v>
      </c>
      <c r="E296" s="149">
        <v>14000</v>
      </c>
      <c r="F296" s="148">
        <v>11000</v>
      </c>
      <c r="G296" s="148" t="e">
        <f>#REF!-#REF!</f>
        <v>#REF!</v>
      </c>
      <c r="H296" s="440">
        <f t="shared" si="47"/>
        <v>1.6470588235294117</v>
      </c>
      <c r="I296" s="441">
        <f t="shared" si="43"/>
        <v>9350</v>
      </c>
      <c r="J296" s="441">
        <f t="shared" si="42"/>
        <v>4650</v>
      </c>
      <c r="K296" s="440">
        <f t="shared" si="48"/>
        <v>1.6470588235294117</v>
      </c>
      <c r="L296" s="441">
        <f t="shared" si="49"/>
        <v>9800</v>
      </c>
      <c r="M296" s="185"/>
      <c r="O296" s="493" t="s">
        <v>4781</v>
      </c>
      <c r="P296" s="177" t="e">
        <f>#REF!*1.1</f>
        <v>#REF!</v>
      </c>
      <c r="U296" s="487" t="e">
        <f>#REF!/D296</f>
        <v>#REF!</v>
      </c>
      <c r="Y296" s="177" t="e">
        <f>F296-#REF!</f>
        <v>#REF!</v>
      </c>
    </row>
    <row r="297" spans="1:26" ht="31" x14ac:dyDescent="0.35">
      <c r="A297" s="242">
        <v>3</v>
      </c>
      <c r="B297" s="446" t="s">
        <v>6109</v>
      </c>
      <c r="C297" s="439" t="s">
        <v>6109</v>
      </c>
      <c r="D297" s="437">
        <v>8000</v>
      </c>
      <c r="E297" s="148">
        <f>F297</f>
        <v>10400</v>
      </c>
      <c r="F297" s="148">
        <v>10400</v>
      </c>
      <c r="G297" s="148"/>
      <c r="H297" s="440">
        <f t="shared" si="47"/>
        <v>1.3</v>
      </c>
      <c r="I297" s="441">
        <f t="shared" si="43"/>
        <v>8800</v>
      </c>
      <c r="J297" s="441">
        <f t="shared" si="42"/>
        <v>1600</v>
      </c>
      <c r="K297" s="440">
        <f t="shared" si="48"/>
        <v>1.3</v>
      </c>
      <c r="L297" s="441">
        <f t="shared" si="49"/>
        <v>7280</v>
      </c>
      <c r="M297" s="185"/>
      <c r="O297" s="493" t="s">
        <v>4782</v>
      </c>
      <c r="P297" s="177" t="e">
        <f>#REF!*1.1</f>
        <v>#REF!</v>
      </c>
      <c r="U297" s="487" t="e">
        <f>#REF!/D297</f>
        <v>#REF!</v>
      </c>
      <c r="Y297" s="177" t="e">
        <f>F297-#REF!</f>
        <v>#REF!</v>
      </c>
    </row>
    <row r="298" spans="1:26" ht="46.5" x14ac:dyDescent="0.35">
      <c r="A298" s="242">
        <v>4</v>
      </c>
      <c r="B298" s="446" t="s">
        <v>6110</v>
      </c>
      <c r="C298" s="439" t="s">
        <v>6110</v>
      </c>
      <c r="D298" s="437">
        <v>9500</v>
      </c>
      <c r="E298" s="148">
        <f>F298</f>
        <v>12400</v>
      </c>
      <c r="F298" s="148">
        <v>12400</v>
      </c>
      <c r="G298" s="148" t="e">
        <f>#REF!-#REF!</f>
        <v>#REF!</v>
      </c>
      <c r="H298" s="440">
        <f t="shared" si="47"/>
        <v>1.3052631578947369</v>
      </c>
      <c r="I298" s="441">
        <f t="shared" si="43"/>
        <v>10450</v>
      </c>
      <c r="J298" s="441">
        <f t="shared" si="42"/>
        <v>1950</v>
      </c>
      <c r="K298" s="440">
        <f t="shared" si="48"/>
        <v>1.3052631578947369</v>
      </c>
      <c r="L298" s="441">
        <f t="shared" si="49"/>
        <v>8680</v>
      </c>
      <c r="M298" s="185"/>
      <c r="O298" s="493" t="s">
        <v>4783</v>
      </c>
      <c r="P298" s="177" t="e">
        <f>#REF!*1.1</f>
        <v>#REF!</v>
      </c>
      <c r="U298" s="487" t="e">
        <f>#REF!/D298</f>
        <v>#REF!</v>
      </c>
      <c r="Y298" s="177" t="e">
        <f>F298-#REF!</f>
        <v>#REF!</v>
      </c>
    </row>
    <row r="299" spans="1:26" ht="46.5" x14ac:dyDescent="0.35">
      <c r="A299" s="242">
        <v>5</v>
      </c>
      <c r="B299" s="446" t="s">
        <v>4784</v>
      </c>
      <c r="C299" s="439" t="s">
        <v>4784</v>
      </c>
      <c r="D299" s="437">
        <v>6500</v>
      </c>
      <c r="E299" s="149">
        <v>11500</v>
      </c>
      <c r="F299" s="148">
        <v>8500</v>
      </c>
      <c r="G299" s="148" t="e">
        <f>#REF!-#REF!</f>
        <v>#REF!</v>
      </c>
      <c r="H299" s="440">
        <f t="shared" si="47"/>
        <v>1.7692307692307692</v>
      </c>
      <c r="I299" s="441">
        <f t="shared" si="43"/>
        <v>7150.0000000000009</v>
      </c>
      <c r="J299" s="441">
        <f t="shared" si="42"/>
        <v>4349.9999999999991</v>
      </c>
      <c r="K299" s="440">
        <f t="shared" si="48"/>
        <v>1.7692307692307692</v>
      </c>
      <c r="L299" s="441">
        <f t="shared" si="49"/>
        <v>8050</v>
      </c>
      <c r="M299" s="185"/>
      <c r="P299" s="177" t="e">
        <f>#REF!*1.1</f>
        <v>#REF!</v>
      </c>
      <c r="Q299" s="2">
        <f>7800/0.45</f>
        <v>17333.333333333332</v>
      </c>
      <c r="U299" s="487" t="e">
        <f>#REF!/D299</f>
        <v>#REF!</v>
      </c>
      <c r="Y299" s="177" t="e">
        <f>F299-#REF!</f>
        <v>#REF!</v>
      </c>
    </row>
    <row r="300" spans="1:26" ht="31" x14ac:dyDescent="0.35">
      <c r="A300" s="242">
        <v>6</v>
      </c>
      <c r="B300" s="446" t="s">
        <v>4785</v>
      </c>
      <c r="C300" s="439" t="s">
        <v>4785</v>
      </c>
      <c r="D300" s="437">
        <v>4000</v>
      </c>
      <c r="E300" s="149">
        <v>8000</v>
      </c>
      <c r="F300" s="148">
        <v>6000</v>
      </c>
      <c r="G300" s="148"/>
      <c r="H300" s="440">
        <f t="shared" si="47"/>
        <v>2</v>
      </c>
      <c r="I300" s="441">
        <f t="shared" si="43"/>
        <v>4400</v>
      </c>
      <c r="J300" s="441">
        <f t="shared" si="42"/>
        <v>3600</v>
      </c>
      <c r="K300" s="440">
        <f t="shared" si="48"/>
        <v>2</v>
      </c>
      <c r="L300" s="441">
        <f t="shared" si="49"/>
        <v>5600</v>
      </c>
      <c r="M300" s="185"/>
      <c r="P300" s="177" t="e">
        <f>#REF!*1.1</f>
        <v>#REF!</v>
      </c>
      <c r="Q300" s="2" t="e">
        <f>P300/0.45</f>
        <v>#REF!</v>
      </c>
      <c r="U300" s="487" t="e">
        <f>#REF!/D300</f>
        <v>#REF!</v>
      </c>
      <c r="Y300" s="177" t="e">
        <f>F300-#REF!</f>
        <v>#REF!</v>
      </c>
    </row>
    <row r="301" spans="1:26" x14ac:dyDescent="0.35">
      <c r="A301" s="337"/>
      <c r="B301" s="450" t="s">
        <v>2442</v>
      </c>
      <c r="C301" s="433" t="s">
        <v>2442</v>
      </c>
      <c r="D301" s="442"/>
      <c r="E301" s="148"/>
      <c r="F301" s="148"/>
      <c r="G301" s="148"/>
      <c r="H301" s="440"/>
      <c r="I301" s="441">
        <f t="shared" si="43"/>
        <v>0</v>
      </c>
      <c r="J301" s="441">
        <f t="shared" si="42"/>
        <v>0</v>
      </c>
      <c r="K301" s="440"/>
      <c r="L301" s="441"/>
      <c r="M301" s="438"/>
      <c r="P301" s="177" t="e">
        <f>#REF!*1.1</f>
        <v>#REF!</v>
      </c>
      <c r="Y301" s="177" t="e">
        <f>F301-#REF!</f>
        <v>#REF!</v>
      </c>
    </row>
    <row r="302" spans="1:26" ht="28" x14ac:dyDescent="0.35">
      <c r="A302" s="337" t="s">
        <v>3479</v>
      </c>
      <c r="B302" s="450" t="s">
        <v>4676</v>
      </c>
      <c r="C302" s="433" t="s">
        <v>4676</v>
      </c>
      <c r="D302" s="442"/>
      <c r="E302" s="148"/>
      <c r="F302" s="148"/>
      <c r="G302" s="148"/>
      <c r="H302" s="440"/>
      <c r="I302" s="441">
        <f t="shared" si="43"/>
        <v>0</v>
      </c>
      <c r="J302" s="441">
        <f t="shared" si="42"/>
        <v>0</v>
      </c>
      <c r="K302" s="440"/>
      <c r="L302" s="441"/>
      <c r="M302" s="243" t="s">
        <v>4786</v>
      </c>
      <c r="P302" s="177" t="e">
        <f>#REF!*1.1</f>
        <v>#REF!</v>
      </c>
      <c r="Y302" s="177" t="e">
        <f>F302-#REF!</f>
        <v>#REF!</v>
      </c>
    </row>
    <row r="303" spans="1:26" ht="46.5" x14ac:dyDescent="0.35">
      <c r="A303" s="242">
        <v>1</v>
      </c>
      <c r="B303" s="446" t="s">
        <v>6111</v>
      </c>
      <c r="C303" s="439" t="s">
        <v>6112</v>
      </c>
      <c r="D303" s="437">
        <v>3200</v>
      </c>
      <c r="E303" s="148">
        <f>F303</f>
        <v>4200</v>
      </c>
      <c r="F303" s="148">
        <v>4200</v>
      </c>
      <c r="G303" s="148" t="e">
        <f>#REF!-#REF!</f>
        <v>#REF!</v>
      </c>
      <c r="H303" s="440">
        <f>E303/D303</f>
        <v>1.3125</v>
      </c>
      <c r="I303" s="441">
        <f t="shared" si="43"/>
        <v>3520.0000000000005</v>
      </c>
      <c r="J303" s="441">
        <f t="shared" si="42"/>
        <v>679.99999999999955</v>
      </c>
      <c r="K303" s="440">
        <f>E303/D303</f>
        <v>1.3125</v>
      </c>
      <c r="L303" s="441">
        <f>ROUND(E303*0.7,-1)</f>
        <v>2940</v>
      </c>
      <c r="M303" s="438"/>
      <c r="P303" s="177" t="e">
        <f>#REF!*1.1</f>
        <v>#REF!</v>
      </c>
      <c r="Q303" s="2" t="e">
        <f>#REF!/0.45</f>
        <v>#REF!</v>
      </c>
      <c r="U303" s="487" t="e">
        <f>#REF!/D303</f>
        <v>#REF!</v>
      </c>
      <c r="Y303" s="177" t="e">
        <f>F303-#REF!</f>
        <v>#REF!</v>
      </c>
    </row>
    <row r="304" spans="1:26" ht="31" x14ac:dyDescent="0.35">
      <c r="A304" s="242">
        <v>2</v>
      </c>
      <c r="B304" s="446" t="s">
        <v>6113</v>
      </c>
      <c r="C304" s="439" t="s">
        <v>6113</v>
      </c>
      <c r="D304" s="442"/>
      <c r="E304" s="148"/>
      <c r="F304" s="148"/>
      <c r="G304" s="148"/>
      <c r="H304" s="440"/>
      <c r="I304" s="441">
        <f t="shared" si="43"/>
        <v>0</v>
      </c>
      <c r="J304" s="441">
        <f t="shared" si="42"/>
        <v>0</v>
      </c>
      <c r="K304" s="440"/>
      <c r="L304" s="441"/>
      <c r="M304" s="438"/>
      <c r="Q304" s="2" t="e">
        <f>#REF!/0.45</f>
        <v>#REF!</v>
      </c>
      <c r="Y304" s="177" t="e">
        <f>F304-#REF!</f>
        <v>#REF!</v>
      </c>
    </row>
    <row r="305" spans="1:25" x14ac:dyDescent="0.35">
      <c r="A305" s="242" t="s">
        <v>74</v>
      </c>
      <c r="B305" s="446" t="s">
        <v>4787</v>
      </c>
      <c r="C305" s="439" t="s">
        <v>6543</v>
      </c>
      <c r="D305" s="437">
        <v>3800</v>
      </c>
      <c r="E305" s="148">
        <f t="shared" ref="E305:E310" si="50">F305</f>
        <v>5000</v>
      </c>
      <c r="F305" s="148">
        <v>5000</v>
      </c>
      <c r="G305" s="148" t="e">
        <f>#REF!-#REF!</f>
        <v>#REF!</v>
      </c>
      <c r="H305" s="440">
        <f t="shared" ref="H305:H310" si="51">E305/D305</f>
        <v>1.3157894736842106</v>
      </c>
      <c r="I305" s="441">
        <f t="shared" si="43"/>
        <v>4180</v>
      </c>
      <c r="J305" s="441">
        <f t="shared" si="42"/>
        <v>820</v>
      </c>
      <c r="K305" s="440">
        <f t="shared" ref="K305:K310" si="52">E305/D305</f>
        <v>1.3157894736842106</v>
      </c>
      <c r="L305" s="441">
        <f t="shared" ref="L305:L310" si="53">ROUND(E305*0.7,-1)</f>
        <v>3500</v>
      </c>
      <c r="M305" s="438"/>
      <c r="P305" s="177" t="e">
        <f>#REF!*1.1</f>
        <v>#REF!</v>
      </c>
      <c r="Q305" s="2" t="e">
        <f>#REF!/0.45</f>
        <v>#REF!</v>
      </c>
      <c r="U305" s="487" t="e">
        <f>#REF!/D305</f>
        <v>#REF!</v>
      </c>
      <c r="Y305" s="177" t="e">
        <f>F305-#REF!</f>
        <v>#REF!</v>
      </c>
    </row>
    <row r="306" spans="1:25" ht="46.5" x14ac:dyDescent="0.35">
      <c r="A306" s="242" t="s">
        <v>76</v>
      </c>
      <c r="B306" s="446" t="s">
        <v>4788</v>
      </c>
      <c r="C306" s="439" t="s">
        <v>6114</v>
      </c>
      <c r="D306" s="437">
        <v>3000</v>
      </c>
      <c r="E306" s="148">
        <f t="shared" si="50"/>
        <v>3900</v>
      </c>
      <c r="F306" s="148">
        <v>3900</v>
      </c>
      <c r="G306" s="148" t="e">
        <f>#REF!-#REF!</f>
        <v>#REF!</v>
      </c>
      <c r="H306" s="440">
        <f t="shared" si="51"/>
        <v>1.3</v>
      </c>
      <c r="I306" s="441">
        <f t="shared" si="43"/>
        <v>3300.0000000000005</v>
      </c>
      <c r="J306" s="441">
        <f t="shared" si="42"/>
        <v>599.99999999999955</v>
      </c>
      <c r="K306" s="440">
        <f t="shared" si="52"/>
        <v>1.3</v>
      </c>
      <c r="L306" s="441">
        <f t="shared" si="53"/>
        <v>2730</v>
      </c>
      <c r="M306" s="438"/>
      <c r="P306" s="177" t="e">
        <f>#REF!*1.1</f>
        <v>#REF!</v>
      </c>
      <c r="Q306" s="2" t="e">
        <f>#REF!/0.45</f>
        <v>#REF!</v>
      </c>
      <c r="U306" s="487" t="e">
        <f>#REF!/D306</f>
        <v>#REF!</v>
      </c>
      <c r="Y306" s="177" t="e">
        <f>F306-#REF!</f>
        <v>#REF!</v>
      </c>
    </row>
    <row r="307" spans="1:25" ht="42" x14ac:dyDescent="0.35">
      <c r="A307" s="242" t="s">
        <v>78</v>
      </c>
      <c r="B307" s="446" t="s">
        <v>4789</v>
      </c>
      <c r="C307" s="439" t="s">
        <v>4790</v>
      </c>
      <c r="D307" s="437">
        <v>2200</v>
      </c>
      <c r="E307" s="148">
        <f t="shared" si="50"/>
        <v>2900</v>
      </c>
      <c r="F307" s="148">
        <v>2900</v>
      </c>
      <c r="G307" s="148" t="e">
        <f>#REF!-#REF!</f>
        <v>#REF!</v>
      </c>
      <c r="H307" s="440">
        <f t="shared" si="51"/>
        <v>1.3181818181818181</v>
      </c>
      <c r="I307" s="441">
        <f t="shared" si="43"/>
        <v>2420</v>
      </c>
      <c r="J307" s="441">
        <f t="shared" si="42"/>
        <v>480</v>
      </c>
      <c r="K307" s="440">
        <f t="shared" si="52"/>
        <v>1.3181818181818181</v>
      </c>
      <c r="L307" s="441">
        <f t="shared" si="53"/>
        <v>2030</v>
      </c>
      <c r="M307" s="444" t="s">
        <v>5088</v>
      </c>
      <c r="P307" s="177" t="e">
        <f>#REF!*1.1</f>
        <v>#REF!</v>
      </c>
      <c r="U307" s="487" t="e">
        <f>#REF!/D307</f>
        <v>#REF!</v>
      </c>
      <c r="Y307" s="177" t="e">
        <f>F307-#REF!</f>
        <v>#REF!</v>
      </c>
    </row>
    <row r="308" spans="1:25" ht="46.5" x14ac:dyDescent="0.35">
      <c r="A308" s="242" t="s">
        <v>1893</v>
      </c>
      <c r="B308" s="446" t="s">
        <v>4791</v>
      </c>
      <c r="C308" s="439" t="s">
        <v>4791</v>
      </c>
      <c r="D308" s="437">
        <v>2300</v>
      </c>
      <c r="E308" s="148">
        <f t="shared" si="50"/>
        <v>3000</v>
      </c>
      <c r="F308" s="148">
        <v>3000</v>
      </c>
      <c r="G308" s="148" t="e">
        <f>#REF!-#REF!</f>
        <v>#REF!</v>
      </c>
      <c r="H308" s="440">
        <f t="shared" si="51"/>
        <v>1.3043478260869565</v>
      </c>
      <c r="I308" s="441">
        <f t="shared" si="43"/>
        <v>2530</v>
      </c>
      <c r="J308" s="441">
        <f t="shared" si="42"/>
        <v>470</v>
      </c>
      <c r="K308" s="440">
        <f t="shared" si="52"/>
        <v>1.3043478260869565</v>
      </c>
      <c r="L308" s="441">
        <f t="shared" si="53"/>
        <v>2100</v>
      </c>
      <c r="M308" s="438"/>
      <c r="P308" s="177" t="e">
        <f>#REF!*1.1</f>
        <v>#REF!</v>
      </c>
      <c r="U308" s="487" t="e">
        <f>#REF!/D308</f>
        <v>#REF!</v>
      </c>
      <c r="Y308" s="177" t="e">
        <f>F308-#REF!</f>
        <v>#REF!</v>
      </c>
    </row>
    <row r="309" spans="1:25" ht="46.5" x14ac:dyDescent="0.35">
      <c r="A309" s="242" t="s">
        <v>1895</v>
      </c>
      <c r="B309" s="446" t="s">
        <v>6115</v>
      </c>
      <c r="C309" s="439" t="s">
        <v>6116</v>
      </c>
      <c r="D309" s="437">
        <v>1800</v>
      </c>
      <c r="E309" s="148">
        <f t="shared" si="50"/>
        <v>2400</v>
      </c>
      <c r="F309" s="148">
        <v>2400</v>
      </c>
      <c r="G309" s="148" t="e">
        <f>#REF!-#REF!</f>
        <v>#REF!</v>
      </c>
      <c r="H309" s="440">
        <f t="shared" si="51"/>
        <v>1.3333333333333333</v>
      </c>
      <c r="I309" s="441">
        <f t="shared" si="43"/>
        <v>1980.0000000000002</v>
      </c>
      <c r="J309" s="441">
        <f t="shared" si="42"/>
        <v>419.99999999999977</v>
      </c>
      <c r="K309" s="440">
        <f t="shared" si="52"/>
        <v>1.3333333333333333</v>
      </c>
      <c r="L309" s="441">
        <f t="shared" si="53"/>
        <v>1680</v>
      </c>
      <c r="M309" s="438"/>
      <c r="P309" s="177" t="e">
        <f>#REF!*1.1</f>
        <v>#REF!</v>
      </c>
      <c r="U309" s="487" t="e">
        <f>#REF!/D309</f>
        <v>#REF!</v>
      </c>
      <c r="Y309" s="177" t="e">
        <f>F309-#REF!</f>
        <v>#REF!</v>
      </c>
    </row>
    <row r="310" spans="1:25" ht="56" x14ac:dyDescent="0.35">
      <c r="A310" s="242">
        <v>3</v>
      </c>
      <c r="B310" s="446" t="s">
        <v>4792</v>
      </c>
      <c r="C310" s="439" t="s">
        <v>6117</v>
      </c>
      <c r="D310" s="437">
        <v>3600</v>
      </c>
      <c r="E310" s="148">
        <f t="shared" si="50"/>
        <v>4700</v>
      </c>
      <c r="F310" s="148">
        <v>4700</v>
      </c>
      <c r="G310" s="148" t="e">
        <f>#REF!-#REF!</f>
        <v>#REF!</v>
      </c>
      <c r="H310" s="440">
        <f t="shared" si="51"/>
        <v>1.3055555555555556</v>
      </c>
      <c r="I310" s="441">
        <f t="shared" si="43"/>
        <v>3960.0000000000005</v>
      </c>
      <c r="J310" s="441">
        <f t="shared" si="42"/>
        <v>739.99999999999955</v>
      </c>
      <c r="K310" s="440">
        <f t="shared" si="52"/>
        <v>1.3055555555555556</v>
      </c>
      <c r="L310" s="441">
        <f t="shared" si="53"/>
        <v>3290</v>
      </c>
      <c r="M310" s="444" t="s">
        <v>5089</v>
      </c>
      <c r="P310" s="177" t="e">
        <f>#REF!*1.1</f>
        <v>#REF!</v>
      </c>
      <c r="Q310" s="2" t="e">
        <f>#REF!/0.45</f>
        <v>#REF!</v>
      </c>
      <c r="U310" s="487" t="e">
        <f>#REF!/D310</f>
        <v>#REF!</v>
      </c>
      <c r="Y310" s="177" t="e">
        <f>F310-#REF!</f>
        <v>#REF!</v>
      </c>
    </row>
    <row r="311" spans="1:25" ht="46.5" x14ac:dyDescent="0.35">
      <c r="A311" s="242">
        <v>4</v>
      </c>
      <c r="B311" s="446" t="s">
        <v>6118</v>
      </c>
      <c r="C311" s="439" t="s">
        <v>6119</v>
      </c>
      <c r="D311" s="442"/>
      <c r="E311" s="148"/>
      <c r="F311" s="148"/>
      <c r="G311" s="148"/>
      <c r="H311" s="440"/>
      <c r="I311" s="441"/>
      <c r="J311" s="441"/>
      <c r="K311" s="440"/>
      <c r="L311" s="441"/>
      <c r="M311" s="438"/>
      <c r="P311" s="177" t="e">
        <f>#REF!*1.1</f>
        <v>#REF!</v>
      </c>
      <c r="Y311" s="177" t="e">
        <f>F311-#REF!</f>
        <v>#REF!</v>
      </c>
    </row>
    <row r="312" spans="1:25" x14ac:dyDescent="0.35">
      <c r="A312" s="242" t="s">
        <v>31</v>
      </c>
      <c r="B312" s="446" t="s">
        <v>204</v>
      </c>
      <c r="C312" s="439" t="s">
        <v>204</v>
      </c>
      <c r="D312" s="437">
        <v>3600</v>
      </c>
      <c r="E312" s="148">
        <f>F312</f>
        <v>4700</v>
      </c>
      <c r="F312" s="148">
        <v>4700</v>
      </c>
      <c r="G312" s="148" t="e">
        <f>#REF!-#REF!</f>
        <v>#REF!</v>
      </c>
      <c r="H312" s="440">
        <f>E312/D312</f>
        <v>1.3055555555555556</v>
      </c>
      <c r="I312" s="441">
        <f>D312*1.1</f>
        <v>3960.0000000000005</v>
      </c>
      <c r="J312" s="441">
        <f t="shared" si="42"/>
        <v>739.99999999999955</v>
      </c>
      <c r="K312" s="440">
        <f>E312/D312</f>
        <v>1.3055555555555556</v>
      </c>
      <c r="L312" s="441">
        <f>ROUND(E312*0.7,-1)</f>
        <v>3290</v>
      </c>
      <c r="M312" s="438"/>
      <c r="P312" s="177" t="e">
        <f>#REF!*1.1</f>
        <v>#REF!</v>
      </c>
      <c r="Q312" s="2" t="e">
        <f>#REF!/0.45</f>
        <v>#REF!</v>
      </c>
      <c r="U312" s="487" t="e">
        <f>#REF!/D312</f>
        <v>#REF!</v>
      </c>
      <c r="Y312" s="177" t="e">
        <f>F312-#REF!</f>
        <v>#REF!</v>
      </c>
    </row>
    <row r="313" spans="1:25" x14ac:dyDescent="0.35">
      <c r="A313" s="242" t="s">
        <v>34</v>
      </c>
      <c r="B313" s="446" t="s">
        <v>4602</v>
      </c>
      <c r="C313" s="439" t="s">
        <v>4602</v>
      </c>
      <c r="D313" s="437">
        <v>3000</v>
      </c>
      <c r="E313" s="148">
        <f>F313</f>
        <v>3900</v>
      </c>
      <c r="F313" s="148">
        <v>3900</v>
      </c>
      <c r="G313" s="148" t="e">
        <f>#REF!-#REF!</f>
        <v>#REF!</v>
      </c>
      <c r="H313" s="440">
        <f>E313/D313</f>
        <v>1.3</v>
      </c>
      <c r="I313" s="441">
        <f>D313*1.1</f>
        <v>3300.0000000000005</v>
      </c>
      <c r="J313" s="441">
        <f t="shared" si="42"/>
        <v>599.99999999999955</v>
      </c>
      <c r="K313" s="440">
        <f>E313/D313</f>
        <v>1.3</v>
      </c>
      <c r="L313" s="441">
        <f>ROUND(E313*0.7,-1)</f>
        <v>2730</v>
      </c>
      <c r="M313" s="438"/>
      <c r="P313" s="177" t="e">
        <f>#REF!*1.1</f>
        <v>#REF!</v>
      </c>
      <c r="Q313" s="2" t="e">
        <f>#REF!/0.45</f>
        <v>#REF!</v>
      </c>
      <c r="U313" s="487" t="e">
        <f>#REF!/D313</f>
        <v>#REF!</v>
      </c>
      <c r="Y313" s="177" t="e">
        <f>F313-#REF!</f>
        <v>#REF!</v>
      </c>
    </row>
    <row r="314" spans="1:25" x14ac:dyDescent="0.35">
      <c r="A314" s="242" t="s">
        <v>578</v>
      </c>
      <c r="B314" s="446" t="s">
        <v>4793</v>
      </c>
      <c r="C314" s="439" t="s">
        <v>4793</v>
      </c>
      <c r="D314" s="437">
        <v>2300</v>
      </c>
      <c r="E314" s="148">
        <f>F314</f>
        <v>3000</v>
      </c>
      <c r="F314" s="148">
        <v>3000</v>
      </c>
      <c r="G314" s="148" t="e">
        <f>#REF!-#REF!</f>
        <v>#REF!</v>
      </c>
      <c r="H314" s="440">
        <f>E314/D314</f>
        <v>1.3043478260869565</v>
      </c>
      <c r="I314" s="441">
        <f>D314*1.1</f>
        <v>2530</v>
      </c>
      <c r="J314" s="441">
        <f t="shared" si="42"/>
        <v>470</v>
      </c>
      <c r="K314" s="440">
        <f>E314/D314</f>
        <v>1.3043478260869565</v>
      </c>
      <c r="L314" s="441">
        <f>ROUND(E314*0.7,-1)</f>
        <v>2100</v>
      </c>
      <c r="M314" s="438"/>
      <c r="P314" s="177" t="e">
        <f>#REF!*1.1</f>
        <v>#REF!</v>
      </c>
      <c r="U314" s="487" t="e">
        <f>#REF!/D314</f>
        <v>#REF!</v>
      </c>
      <c r="Y314" s="177" t="e">
        <f>F314-#REF!</f>
        <v>#REF!</v>
      </c>
    </row>
    <row r="315" spans="1:25" ht="31" x14ac:dyDescent="0.35">
      <c r="A315" s="242">
        <v>5</v>
      </c>
      <c r="B315" s="446" t="s">
        <v>4794</v>
      </c>
      <c r="C315" s="439" t="s">
        <v>4794</v>
      </c>
      <c r="D315" s="442"/>
      <c r="E315" s="148"/>
      <c r="F315" s="148"/>
      <c r="G315" s="148"/>
      <c r="H315" s="440"/>
      <c r="I315" s="441"/>
      <c r="J315" s="441"/>
      <c r="K315" s="440"/>
      <c r="L315" s="441"/>
      <c r="M315" s="438"/>
      <c r="P315" s="177" t="e">
        <f>#REF!*1.1</f>
        <v>#REF!</v>
      </c>
      <c r="Y315" s="177" t="e">
        <f>F315-#REF!</f>
        <v>#REF!</v>
      </c>
    </row>
    <row r="316" spans="1:25" x14ac:dyDescent="0.35">
      <c r="A316" s="242" t="s">
        <v>509</v>
      </c>
      <c r="B316" s="446" t="s">
        <v>4795</v>
      </c>
      <c r="C316" s="439" t="s">
        <v>4795</v>
      </c>
      <c r="D316" s="437">
        <v>4500</v>
      </c>
      <c r="E316" s="148">
        <f>F316</f>
        <v>5900</v>
      </c>
      <c r="F316" s="148">
        <v>5900</v>
      </c>
      <c r="G316" s="148" t="e">
        <f>#REF!-#REF!</f>
        <v>#REF!</v>
      </c>
      <c r="H316" s="440">
        <f>E316/D316</f>
        <v>1.3111111111111111</v>
      </c>
      <c r="I316" s="441">
        <f>D316*1.1</f>
        <v>4950</v>
      </c>
      <c r="J316" s="441">
        <f t="shared" si="42"/>
        <v>950</v>
      </c>
      <c r="K316" s="440">
        <f>E316/D316</f>
        <v>1.3111111111111111</v>
      </c>
      <c r="L316" s="441">
        <f>ROUND(E316*0.7,-1)</f>
        <v>4130</v>
      </c>
      <c r="M316" s="438"/>
      <c r="P316" s="177" t="e">
        <f>#REF!*1.1</f>
        <v>#REF!</v>
      </c>
      <c r="U316" s="487" t="e">
        <f>#REF!/D316</f>
        <v>#REF!</v>
      </c>
      <c r="Y316" s="177" t="e">
        <f>F316-#REF!</f>
        <v>#REF!</v>
      </c>
    </row>
    <row r="317" spans="1:25" ht="31" x14ac:dyDescent="0.35">
      <c r="A317" s="242" t="s">
        <v>511</v>
      </c>
      <c r="B317" s="446" t="s">
        <v>4796</v>
      </c>
      <c r="C317" s="439" t="s">
        <v>4796</v>
      </c>
      <c r="D317" s="437">
        <v>3300</v>
      </c>
      <c r="E317" s="148">
        <f>F317</f>
        <v>4300</v>
      </c>
      <c r="F317" s="148">
        <v>4300</v>
      </c>
      <c r="G317" s="148" t="e">
        <f>#REF!-#REF!</f>
        <v>#REF!</v>
      </c>
      <c r="H317" s="440">
        <f>E317/D317</f>
        <v>1.303030303030303</v>
      </c>
      <c r="I317" s="441">
        <f>D317*1.1</f>
        <v>3630.0000000000005</v>
      </c>
      <c r="J317" s="441">
        <f t="shared" si="42"/>
        <v>669.99999999999955</v>
      </c>
      <c r="K317" s="440">
        <f>E317/D317</f>
        <v>1.303030303030303</v>
      </c>
      <c r="L317" s="441">
        <f>ROUND(E317*0.7,-1)</f>
        <v>3010</v>
      </c>
      <c r="M317" s="438"/>
      <c r="P317" s="177" t="e">
        <f>#REF!*1.1</f>
        <v>#REF!</v>
      </c>
      <c r="U317" s="487" t="e">
        <f>#REF!/D317</f>
        <v>#REF!</v>
      </c>
      <c r="Y317" s="177" t="e">
        <f>F317-#REF!</f>
        <v>#REF!</v>
      </c>
    </row>
    <row r="318" spans="1:25" ht="31" x14ac:dyDescent="0.35">
      <c r="A318" s="242">
        <v>6</v>
      </c>
      <c r="B318" s="446" t="s">
        <v>6120</v>
      </c>
      <c r="C318" s="439" t="s">
        <v>6121</v>
      </c>
      <c r="D318" s="437">
        <v>2700</v>
      </c>
      <c r="E318" s="148">
        <f>F318</f>
        <v>3500</v>
      </c>
      <c r="F318" s="148">
        <v>3500</v>
      </c>
      <c r="G318" s="148" t="e">
        <f>#REF!-#REF!</f>
        <v>#REF!</v>
      </c>
      <c r="H318" s="440">
        <f>E318/D318</f>
        <v>1.2962962962962963</v>
      </c>
      <c r="I318" s="441">
        <f>D318*1.1</f>
        <v>2970.0000000000005</v>
      </c>
      <c r="J318" s="441">
        <f t="shared" si="42"/>
        <v>529.99999999999955</v>
      </c>
      <c r="K318" s="440">
        <f>E318/D318</f>
        <v>1.2962962962962963</v>
      </c>
      <c r="L318" s="441">
        <f>ROUND(E318*0.7,-1)</f>
        <v>2450</v>
      </c>
      <c r="M318" s="438"/>
      <c r="P318" s="177" t="e">
        <f>#REF!*1.1</f>
        <v>#REF!</v>
      </c>
      <c r="U318" s="487" t="e">
        <f>#REF!/D318</f>
        <v>#REF!</v>
      </c>
      <c r="Y318" s="177" t="e">
        <f>F318-#REF!</f>
        <v>#REF!</v>
      </c>
    </row>
    <row r="319" spans="1:25" x14ac:dyDescent="0.35">
      <c r="A319" s="242">
        <v>7</v>
      </c>
      <c r="B319" s="446" t="s">
        <v>4797</v>
      </c>
      <c r="C319" s="439" t="s">
        <v>4797</v>
      </c>
      <c r="D319" s="437">
        <v>2700</v>
      </c>
      <c r="E319" s="148">
        <f>F319</f>
        <v>3500</v>
      </c>
      <c r="F319" s="148">
        <v>3500</v>
      </c>
      <c r="G319" s="148" t="e">
        <f>#REF!-#REF!</f>
        <v>#REF!</v>
      </c>
      <c r="H319" s="440">
        <f>E319/D319</f>
        <v>1.2962962962962963</v>
      </c>
      <c r="I319" s="441">
        <f>D319*1.1</f>
        <v>2970.0000000000005</v>
      </c>
      <c r="J319" s="441">
        <f t="shared" si="42"/>
        <v>529.99999999999955</v>
      </c>
      <c r="K319" s="440">
        <f>E319/D319</f>
        <v>1.2962962962962963</v>
      </c>
      <c r="L319" s="441">
        <f>ROUND(E319*0.7,-1)</f>
        <v>2450</v>
      </c>
      <c r="M319" s="438"/>
      <c r="P319" s="177" t="e">
        <f>#REF!*1.1</f>
        <v>#REF!</v>
      </c>
      <c r="U319" s="487" t="e">
        <f>#REF!/D319</f>
        <v>#REF!</v>
      </c>
      <c r="Y319" s="177" t="e">
        <f>F319-#REF!</f>
        <v>#REF!</v>
      </c>
    </row>
    <row r="320" spans="1:25" ht="31" x14ac:dyDescent="0.35">
      <c r="A320" s="242">
        <v>8</v>
      </c>
      <c r="B320" s="446" t="s">
        <v>4798</v>
      </c>
      <c r="C320" s="439" t="s">
        <v>4798</v>
      </c>
      <c r="D320" s="437">
        <v>3800</v>
      </c>
      <c r="E320" s="148">
        <f>F320</f>
        <v>5000</v>
      </c>
      <c r="F320" s="148">
        <v>5000</v>
      </c>
      <c r="G320" s="148" t="e">
        <f>#REF!-#REF!</f>
        <v>#REF!</v>
      </c>
      <c r="H320" s="440">
        <f>E320/D320</f>
        <v>1.3157894736842106</v>
      </c>
      <c r="I320" s="441">
        <f>D320*1.1</f>
        <v>4180</v>
      </c>
      <c r="J320" s="441">
        <f t="shared" si="42"/>
        <v>820</v>
      </c>
      <c r="K320" s="440">
        <f>E320/D320</f>
        <v>1.3157894736842106</v>
      </c>
      <c r="L320" s="441">
        <f>ROUND(E320*0.7,-1)</f>
        <v>3500</v>
      </c>
      <c r="M320" s="438"/>
      <c r="P320" s="177" t="e">
        <f>#REF!*1.1</f>
        <v>#REF!</v>
      </c>
      <c r="U320" s="487" t="e">
        <f>#REF!/D320</f>
        <v>#REF!</v>
      </c>
      <c r="Y320" s="177" t="e">
        <f>F320-#REF!</f>
        <v>#REF!</v>
      </c>
    </row>
    <row r="321" spans="1:26" x14ac:dyDescent="0.35">
      <c r="A321" s="242">
        <v>9</v>
      </c>
      <c r="B321" s="446" t="s">
        <v>4799</v>
      </c>
      <c r="C321" s="439" t="s">
        <v>4799</v>
      </c>
      <c r="D321" s="442"/>
      <c r="E321" s="148"/>
      <c r="F321" s="148"/>
      <c r="G321" s="148"/>
      <c r="H321" s="440"/>
      <c r="I321" s="441"/>
      <c r="J321" s="441"/>
      <c r="K321" s="440"/>
      <c r="L321" s="441"/>
      <c r="M321" s="438"/>
      <c r="P321" s="177" t="e">
        <f>#REF!*1.1</f>
        <v>#REF!</v>
      </c>
      <c r="Y321" s="177" t="e">
        <f>F321-#REF!</f>
        <v>#REF!</v>
      </c>
      <c r="Z321" s="644" t="s">
        <v>4800</v>
      </c>
    </row>
    <row r="322" spans="1:26" x14ac:dyDescent="0.35">
      <c r="A322" s="242" t="s">
        <v>522</v>
      </c>
      <c r="B322" s="446" t="s">
        <v>204</v>
      </c>
      <c r="C322" s="439" t="s">
        <v>204</v>
      </c>
      <c r="D322" s="437">
        <v>3000</v>
      </c>
      <c r="E322" s="149">
        <v>3300</v>
      </c>
      <c r="F322" s="148">
        <v>3900</v>
      </c>
      <c r="G322" s="148" t="e">
        <f>#REF!-#REF!</f>
        <v>#REF!</v>
      </c>
      <c r="H322" s="440">
        <f>E322/D322</f>
        <v>1.1000000000000001</v>
      </c>
      <c r="I322" s="441">
        <f>D322*1.1</f>
        <v>3300.0000000000005</v>
      </c>
      <c r="J322" s="441">
        <f t="shared" si="42"/>
        <v>0</v>
      </c>
      <c r="K322" s="440">
        <f>E322/D322</f>
        <v>1.1000000000000001</v>
      </c>
      <c r="L322" s="441">
        <f>ROUND(E322*0.7,-1)</f>
        <v>2310</v>
      </c>
      <c r="M322" s="438"/>
      <c r="P322" s="177" t="e">
        <f>#REF!*1.1</f>
        <v>#REF!</v>
      </c>
      <c r="U322" s="487" t="e">
        <f>#REF!/D322</f>
        <v>#REF!</v>
      </c>
      <c r="Y322" s="177" t="e">
        <f>F322-#REF!</f>
        <v>#REF!</v>
      </c>
      <c r="Z322" s="644"/>
    </row>
    <row r="323" spans="1:26" x14ac:dyDescent="0.35">
      <c r="A323" s="242" t="s">
        <v>523</v>
      </c>
      <c r="B323" s="446" t="s">
        <v>4681</v>
      </c>
      <c r="C323" s="439" t="s">
        <v>4681</v>
      </c>
      <c r="D323" s="437">
        <v>2300</v>
      </c>
      <c r="E323" s="149">
        <v>2700</v>
      </c>
      <c r="F323" s="148">
        <v>3000</v>
      </c>
      <c r="G323" s="148" t="e">
        <f>#REF!-#REF!</f>
        <v>#REF!</v>
      </c>
      <c r="H323" s="440">
        <f>E323/D323</f>
        <v>1.173913043478261</v>
      </c>
      <c r="I323" s="441">
        <f>D323*1.1</f>
        <v>2530</v>
      </c>
      <c r="J323" s="441">
        <f t="shared" si="42"/>
        <v>170</v>
      </c>
      <c r="K323" s="440">
        <f>E323/D323</f>
        <v>1.173913043478261</v>
      </c>
      <c r="L323" s="441">
        <f>ROUND(E323*0.7,-1)</f>
        <v>1890</v>
      </c>
      <c r="M323" s="438"/>
      <c r="P323" s="177" t="e">
        <f>#REF!*1.1</f>
        <v>#REF!</v>
      </c>
      <c r="U323" s="487" t="e">
        <f>#REF!/D323</f>
        <v>#REF!</v>
      </c>
      <c r="Y323" s="177" t="e">
        <f>F323-#REF!</f>
        <v>#REF!</v>
      </c>
      <c r="Z323" s="644"/>
    </row>
    <row r="324" spans="1:26" x14ac:dyDescent="0.35">
      <c r="A324" s="242">
        <v>10</v>
      </c>
      <c r="B324" s="446" t="s">
        <v>4801</v>
      </c>
      <c r="C324" s="439" t="s">
        <v>4801</v>
      </c>
      <c r="D324" s="437">
        <v>2500</v>
      </c>
      <c r="E324" s="149">
        <v>2900</v>
      </c>
      <c r="F324" s="148">
        <v>3300</v>
      </c>
      <c r="G324" s="148" t="e">
        <f>#REF!-#REF!</f>
        <v>#REF!</v>
      </c>
      <c r="H324" s="440">
        <f>E324/D324</f>
        <v>1.1599999999999999</v>
      </c>
      <c r="I324" s="441">
        <f>D324*1.1</f>
        <v>2750</v>
      </c>
      <c r="J324" s="441">
        <f t="shared" si="42"/>
        <v>150</v>
      </c>
      <c r="K324" s="440">
        <f>E324/D324</f>
        <v>1.1599999999999999</v>
      </c>
      <c r="L324" s="441">
        <f>ROUND(E324*0.7,-1)</f>
        <v>2030</v>
      </c>
      <c r="M324" s="438"/>
      <c r="P324" s="177" t="e">
        <f>#REF!*1.1</f>
        <v>#REF!</v>
      </c>
      <c r="U324" s="487" t="e">
        <f>#REF!/D324</f>
        <v>#REF!</v>
      </c>
      <c r="Y324" s="177" t="e">
        <f>F324-#REF!</f>
        <v>#REF!</v>
      </c>
      <c r="Z324" s="644"/>
    </row>
    <row r="325" spans="1:26" x14ac:dyDescent="0.35">
      <c r="A325" s="242">
        <v>11</v>
      </c>
      <c r="B325" s="446" t="s">
        <v>4802</v>
      </c>
      <c r="C325" s="439" t="s">
        <v>4802</v>
      </c>
      <c r="D325" s="437">
        <v>2200</v>
      </c>
      <c r="E325" s="149">
        <v>2420</v>
      </c>
      <c r="F325" s="148">
        <v>2900</v>
      </c>
      <c r="G325" s="148" t="e">
        <f>#REF!-#REF!</f>
        <v>#REF!</v>
      </c>
      <c r="H325" s="440">
        <f>E325/D325</f>
        <v>1.1000000000000001</v>
      </c>
      <c r="I325" s="441">
        <f>D325*1.1</f>
        <v>2420</v>
      </c>
      <c r="J325" s="441">
        <f t="shared" ref="J325:J378" si="54">E325-I325</f>
        <v>0</v>
      </c>
      <c r="K325" s="440">
        <f>E325/D325</f>
        <v>1.1000000000000001</v>
      </c>
      <c r="L325" s="441">
        <f>ROUND(E325*0.7,-1)</f>
        <v>1690</v>
      </c>
      <c r="M325" s="438"/>
      <c r="P325" s="177" t="e">
        <f>#REF!*1.1</f>
        <v>#REF!</v>
      </c>
      <c r="U325" s="487" t="e">
        <f>#REF!/D325</f>
        <v>#REF!</v>
      </c>
      <c r="Y325" s="177" t="e">
        <f>F325-#REF!</f>
        <v>#REF!</v>
      </c>
      <c r="Z325" s="644"/>
    </row>
    <row r="326" spans="1:26" x14ac:dyDescent="0.35">
      <c r="A326" s="242">
        <v>12</v>
      </c>
      <c r="B326" s="446" t="s">
        <v>4803</v>
      </c>
      <c r="C326" s="439" t="s">
        <v>4803</v>
      </c>
      <c r="D326" s="437">
        <v>2100</v>
      </c>
      <c r="E326" s="149">
        <v>2310</v>
      </c>
      <c r="F326" s="148">
        <v>2800</v>
      </c>
      <c r="G326" s="148" t="e">
        <f>#REF!-#REF!</f>
        <v>#REF!</v>
      </c>
      <c r="H326" s="440">
        <f>E326/D326</f>
        <v>1.1000000000000001</v>
      </c>
      <c r="I326" s="441">
        <f>D326*1.1</f>
        <v>2310</v>
      </c>
      <c r="J326" s="441">
        <f t="shared" si="54"/>
        <v>0</v>
      </c>
      <c r="K326" s="440">
        <f>E326/D326</f>
        <v>1.1000000000000001</v>
      </c>
      <c r="L326" s="441">
        <f>ROUND(E326*0.7,-1)</f>
        <v>1620</v>
      </c>
      <c r="M326" s="438"/>
      <c r="P326" s="177" t="e">
        <f>#REF!*1.1</f>
        <v>#REF!</v>
      </c>
      <c r="U326" s="487" t="e">
        <f>#REF!/D326</f>
        <v>#REF!</v>
      </c>
      <c r="Y326" s="177" t="e">
        <f>F326-#REF!</f>
        <v>#REF!</v>
      </c>
      <c r="Z326" s="644"/>
    </row>
    <row r="327" spans="1:26" x14ac:dyDescent="0.35">
      <c r="A327" s="242">
        <v>13</v>
      </c>
      <c r="B327" s="446" t="s">
        <v>4804</v>
      </c>
      <c r="C327" s="439" t="s">
        <v>4804</v>
      </c>
      <c r="D327" s="170"/>
      <c r="E327" s="149"/>
      <c r="F327" s="148"/>
      <c r="G327" s="148"/>
      <c r="H327" s="440"/>
      <c r="I327" s="441"/>
      <c r="J327" s="441"/>
      <c r="K327" s="440"/>
      <c r="L327" s="441"/>
      <c r="M327" s="438"/>
      <c r="P327" s="177" t="e">
        <f>#REF!*1.1</f>
        <v>#REF!</v>
      </c>
      <c r="Y327" s="177" t="e">
        <f>F327-#REF!</f>
        <v>#REF!</v>
      </c>
    </row>
    <row r="328" spans="1:26" ht="31" x14ac:dyDescent="0.35">
      <c r="A328" s="242" t="s">
        <v>343</v>
      </c>
      <c r="B328" s="446" t="s">
        <v>4805</v>
      </c>
      <c r="C328" s="439" t="s">
        <v>6122</v>
      </c>
      <c r="D328" s="437">
        <v>5000</v>
      </c>
      <c r="E328" s="149">
        <v>6000</v>
      </c>
      <c r="F328" s="148">
        <v>6500</v>
      </c>
      <c r="G328" s="148" t="e">
        <f>#REF!-#REF!</f>
        <v>#REF!</v>
      </c>
      <c r="H328" s="440">
        <f>E328/D328</f>
        <v>1.2</v>
      </c>
      <c r="I328" s="441">
        <f>D328*1.1</f>
        <v>5500</v>
      </c>
      <c r="J328" s="441">
        <f t="shared" si="54"/>
        <v>500</v>
      </c>
      <c r="K328" s="440">
        <f>E328/D328</f>
        <v>1.2</v>
      </c>
      <c r="L328" s="441">
        <f>ROUND(E328*0.7,-1)</f>
        <v>4200</v>
      </c>
      <c r="M328" s="438"/>
      <c r="P328" s="177" t="e">
        <f>#REF!*1.1</f>
        <v>#REF!</v>
      </c>
      <c r="U328" s="487" t="e">
        <f>#REF!/D328</f>
        <v>#REF!</v>
      </c>
      <c r="Y328" s="177" t="e">
        <f>F328-#REF!</f>
        <v>#REF!</v>
      </c>
      <c r="Z328" s="2" t="s">
        <v>4806</v>
      </c>
    </row>
    <row r="329" spans="1:26" ht="31" x14ac:dyDescent="0.35">
      <c r="A329" s="242" t="s">
        <v>346</v>
      </c>
      <c r="B329" s="446" t="s">
        <v>4807</v>
      </c>
      <c r="C329" s="439" t="s">
        <v>4807</v>
      </c>
      <c r="D329" s="437">
        <v>4000</v>
      </c>
      <c r="E329" s="149">
        <v>4800</v>
      </c>
      <c r="F329" s="148">
        <v>5200</v>
      </c>
      <c r="G329" s="148" t="e">
        <f>#REF!-#REF!</f>
        <v>#REF!</v>
      </c>
      <c r="H329" s="440">
        <f>E329/D329</f>
        <v>1.2</v>
      </c>
      <c r="I329" s="441">
        <f>D329*1.1</f>
        <v>4400</v>
      </c>
      <c r="J329" s="441">
        <f t="shared" si="54"/>
        <v>400</v>
      </c>
      <c r="K329" s="440">
        <f>E329/D329</f>
        <v>1.2</v>
      </c>
      <c r="L329" s="441">
        <f>ROUND(E329*0.7,-1)</f>
        <v>3360</v>
      </c>
      <c r="M329" s="438"/>
      <c r="P329" s="177" t="e">
        <f>#REF!*1.1</f>
        <v>#REF!</v>
      </c>
      <c r="U329" s="487" t="e">
        <f>#REF!/D329</f>
        <v>#REF!</v>
      </c>
      <c r="Y329" s="177" t="e">
        <f>F329-#REF!</f>
        <v>#REF!</v>
      </c>
    </row>
    <row r="330" spans="1:26" x14ac:dyDescent="0.35">
      <c r="A330" s="337" t="s">
        <v>3479</v>
      </c>
      <c r="B330" s="450" t="s">
        <v>4663</v>
      </c>
      <c r="C330" s="433" t="s">
        <v>4663</v>
      </c>
      <c r="D330" s="434"/>
      <c r="E330" s="148"/>
      <c r="F330" s="148"/>
      <c r="G330" s="148"/>
      <c r="H330" s="440"/>
      <c r="I330" s="441">
        <f>D330*1.1</f>
        <v>0</v>
      </c>
      <c r="J330" s="441">
        <f t="shared" si="54"/>
        <v>0</v>
      </c>
      <c r="K330" s="440"/>
      <c r="L330" s="441"/>
      <c r="M330" s="438"/>
      <c r="P330" s="177" t="e">
        <f>#REF!*1.1</f>
        <v>#REF!</v>
      </c>
      <c r="Y330" s="177" t="e">
        <f>F330-#REF!</f>
        <v>#REF!</v>
      </c>
    </row>
    <row r="331" spans="1:26" ht="46.5" x14ac:dyDescent="0.35">
      <c r="A331" s="242">
        <v>1</v>
      </c>
      <c r="B331" s="446" t="s">
        <v>4808</v>
      </c>
      <c r="C331" s="439" t="s">
        <v>4809</v>
      </c>
      <c r="D331" s="437">
        <v>3500</v>
      </c>
      <c r="E331" s="148">
        <f>F331</f>
        <v>4600</v>
      </c>
      <c r="F331" s="148">
        <v>4600</v>
      </c>
      <c r="G331" s="148" t="e">
        <f>#REF!-#REF!</f>
        <v>#REF!</v>
      </c>
      <c r="H331" s="440">
        <f>E331/D331</f>
        <v>1.3142857142857143</v>
      </c>
      <c r="I331" s="441">
        <f>D331*1.1</f>
        <v>3850.0000000000005</v>
      </c>
      <c r="J331" s="441">
        <f t="shared" si="54"/>
        <v>749.99999999999955</v>
      </c>
      <c r="K331" s="440">
        <f>E331/D331</f>
        <v>1.3142857142857143</v>
      </c>
      <c r="L331" s="441">
        <f>ROUND(E331*0.7,-1)</f>
        <v>3220</v>
      </c>
      <c r="M331" s="444" t="s">
        <v>5090</v>
      </c>
      <c r="P331" s="177" t="e">
        <f>#REF!*1.1</f>
        <v>#REF!</v>
      </c>
      <c r="U331" s="487" t="e">
        <f>#REF!/D331</f>
        <v>#REF!</v>
      </c>
      <c r="Y331" s="177" t="e">
        <f>F331-#REF!</f>
        <v>#REF!</v>
      </c>
    </row>
    <row r="332" spans="1:26" ht="46.5" x14ac:dyDescent="0.35">
      <c r="A332" s="242">
        <v>2</v>
      </c>
      <c r="B332" s="446" t="s">
        <v>4810</v>
      </c>
      <c r="C332" s="439" t="s">
        <v>4811</v>
      </c>
      <c r="D332" s="437">
        <v>3500</v>
      </c>
      <c r="E332" s="148">
        <f>F332</f>
        <v>4600</v>
      </c>
      <c r="F332" s="148">
        <v>4600</v>
      </c>
      <c r="G332" s="148" t="e">
        <f>#REF!-#REF!</f>
        <v>#REF!</v>
      </c>
      <c r="H332" s="440">
        <f>E332/D332</f>
        <v>1.3142857142857143</v>
      </c>
      <c r="I332" s="441">
        <f>D332*1.1</f>
        <v>3850.0000000000005</v>
      </c>
      <c r="J332" s="441">
        <f t="shared" si="54"/>
        <v>749.99999999999955</v>
      </c>
      <c r="K332" s="440">
        <f>E332/D332</f>
        <v>1.3142857142857143</v>
      </c>
      <c r="L332" s="441">
        <f>ROUND(E332*0.7,-1)</f>
        <v>3220</v>
      </c>
      <c r="M332" s="444" t="s">
        <v>5091</v>
      </c>
      <c r="P332" s="177" t="e">
        <f>#REF!*1.1</f>
        <v>#REF!</v>
      </c>
      <c r="U332" s="487" t="e">
        <f>#REF!/D332</f>
        <v>#REF!</v>
      </c>
      <c r="Y332" s="177" t="e">
        <f>F332-#REF!</f>
        <v>#REF!</v>
      </c>
    </row>
    <row r="333" spans="1:26" x14ac:dyDescent="0.35">
      <c r="A333" s="242">
        <v>3</v>
      </c>
      <c r="B333" s="446" t="s">
        <v>4812</v>
      </c>
      <c r="C333" s="439" t="s">
        <v>4812</v>
      </c>
      <c r="D333" s="170"/>
      <c r="E333" s="148"/>
      <c r="F333" s="148"/>
      <c r="G333" s="148"/>
      <c r="H333" s="440"/>
      <c r="I333" s="441"/>
      <c r="J333" s="441"/>
      <c r="K333" s="440"/>
      <c r="L333" s="441"/>
      <c r="M333" s="438"/>
      <c r="P333" s="177" t="e">
        <f>#REF!*1.1</f>
        <v>#REF!</v>
      </c>
      <c r="Y333" s="177" t="e">
        <f>F333-#REF!</f>
        <v>#REF!</v>
      </c>
    </row>
    <row r="334" spans="1:26" ht="31" x14ac:dyDescent="0.35">
      <c r="A334" s="242" t="s">
        <v>83</v>
      </c>
      <c r="B334" s="446" t="s">
        <v>4813</v>
      </c>
      <c r="C334" s="439" t="s">
        <v>4814</v>
      </c>
      <c r="D334" s="437">
        <v>4500</v>
      </c>
      <c r="E334" s="148">
        <f t="shared" ref="E334:E339" si="55">F334</f>
        <v>5900</v>
      </c>
      <c r="F334" s="148">
        <v>5900</v>
      </c>
      <c r="G334" s="148" t="e">
        <f>#REF!-#REF!</f>
        <v>#REF!</v>
      </c>
      <c r="H334" s="440">
        <f t="shared" ref="H334:H340" si="56">E334/D334</f>
        <v>1.3111111111111111</v>
      </c>
      <c r="I334" s="441">
        <f t="shared" ref="I334:I340" si="57">D334*1.1</f>
        <v>4950</v>
      </c>
      <c r="J334" s="441">
        <f t="shared" si="54"/>
        <v>950</v>
      </c>
      <c r="K334" s="440">
        <f t="shared" ref="K334:K340" si="58">E334/D334</f>
        <v>1.3111111111111111</v>
      </c>
      <c r="L334" s="441">
        <f t="shared" ref="L334:L340" si="59">ROUND(E334*0.7,-1)</f>
        <v>4130</v>
      </c>
      <c r="M334" s="444" t="s">
        <v>5092</v>
      </c>
      <c r="P334" s="177" t="e">
        <f>#REF!*1.1</f>
        <v>#REF!</v>
      </c>
      <c r="U334" s="487" t="e">
        <f>#REF!/D334</f>
        <v>#REF!</v>
      </c>
      <c r="Y334" s="177" t="e">
        <f>F334-#REF!</f>
        <v>#REF!</v>
      </c>
    </row>
    <row r="335" spans="1:26" ht="31" x14ac:dyDescent="0.35">
      <c r="A335" s="242" t="s">
        <v>84</v>
      </c>
      <c r="B335" s="446" t="s">
        <v>4815</v>
      </c>
      <c r="C335" s="439" t="s">
        <v>4816</v>
      </c>
      <c r="D335" s="437">
        <v>4000</v>
      </c>
      <c r="E335" s="148">
        <f t="shared" si="55"/>
        <v>5200</v>
      </c>
      <c r="F335" s="148">
        <v>5200</v>
      </c>
      <c r="G335" s="148" t="e">
        <f>#REF!-#REF!</f>
        <v>#REF!</v>
      </c>
      <c r="H335" s="440">
        <f t="shared" si="56"/>
        <v>1.3</v>
      </c>
      <c r="I335" s="441">
        <f t="shared" si="57"/>
        <v>4400</v>
      </c>
      <c r="J335" s="441">
        <f t="shared" si="54"/>
        <v>800</v>
      </c>
      <c r="K335" s="440">
        <f t="shared" si="58"/>
        <v>1.3</v>
      </c>
      <c r="L335" s="441">
        <f t="shared" si="59"/>
        <v>3640</v>
      </c>
      <c r="M335" s="444" t="s">
        <v>5093</v>
      </c>
      <c r="P335" s="177" t="e">
        <f>#REF!*1.1</f>
        <v>#REF!</v>
      </c>
      <c r="U335" s="487" t="e">
        <f>#REF!/D335</f>
        <v>#REF!</v>
      </c>
      <c r="Y335" s="177" t="e">
        <f>F335-#REF!</f>
        <v>#REF!</v>
      </c>
    </row>
    <row r="336" spans="1:26" ht="31" x14ac:dyDescent="0.35">
      <c r="A336" s="242" t="s">
        <v>1426</v>
      </c>
      <c r="B336" s="446" t="s">
        <v>4817</v>
      </c>
      <c r="C336" s="439" t="s">
        <v>4817</v>
      </c>
      <c r="D336" s="437">
        <v>4000</v>
      </c>
      <c r="E336" s="148">
        <f t="shared" si="55"/>
        <v>5200</v>
      </c>
      <c r="F336" s="148">
        <v>5200</v>
      </c>
      <c r="G336" s="148" t="e">
        <f>#REF!-#REF!</f>
        <v>#REF!</v>
      </c>
      <c r="H336" s="440">
        <f t="shared" si="56"/>
        <v>1.3</v>
      </c>
      <c r="I336" s="441">
        <f t="shared" si="57"/>
        <v>4400</v>
      </c>
      <c r="J336" s="441">
        <f t="shared" si="54"/>
        <v>800</v>
      </c>
      <c r="K336" s="440">
        <f t="shared" si="58"/>
        <v>1.3</v>
      </c>
      <c r="L336" s="441">
        <f t="shared" si="59"/>
        <v>3640</v>
      </c>
      <c r="M336" s="438"/>
      <c r="P336" s="177" t="e">
        <f>#REF!*1.1</f>
        <v>#REF!</v>
      </c>
      <c r="U336" s="487" t="e">
        <f>#REF!/D336</f>
        <v>#REF!</v>
      </c>
      <c r="Y336" s="177" t="e">
        <f>F336-#REF!</f>
        <v>#REF!</v>
      </c>
    </row>
    <row r="337" spans="1:26" ht="46.5" x14ac:dyDescent="0.35">
      <c r="A337" s="242">
        <v>4</v>
      </c>
      <c r="B337" s="446" t="s">
        <v>4818</v>
      </c>
      <c r="C337" s="439" t="s">
        <v>6123</v>
      </c>
      <c r="D337" s="437">
        <v>5000</v>
      </c>
      <c r="E337" s="148">
        <f t="shared" si="55"/>
        <v>6500</v>
      </c>
      <c r="F337" s="148">
        <v>6500</v>
      </c>
      <c r="G337" s="148" t="e">
        <f>#REF!-#REF!</f>
        <v>#REF!</v>
      </c>
      <c r="H337" s="440">
        <f t="shared" si="56"/>
        <v>1.3</v>
      </c>
      <c r="I337" s="441">
        <f t="shared" si="57"/>
        <v>5500</v>
      </c>
      <c r="J337" s="441">
        <f t="shared" si="54"/>
        <v>1000</v>
      </c>
      <c r="K337" s="440">
        <f t="shared" si="58"/>
        <v>1.3</v>
      </c>
      <c r="L337" s="441">
        <f t="shared" si="59"/>
        <v>4550</v>
      </c>
      <c r="M337" s="438"/>
      <c r="P337" s="177" t="e">
        <f>#REF!*1.1</f>
        <v>#REF!</v>
      </c>
      <c r="U337" s="487" t="e">
        <f>#REF!/D337</f>
        <v>#REF!</v>
      </c>
      <c r="Y337" s="177" t="e">
        <f>F337-#REF!</f>
        <v>#REF!</v>
      </c>
    </row>
    <row r="338" spans="1:26" ht="46.5" x14ac:dyDescent="0.35">
      <c r="A338" s="242">
        <v>5</v>
      </c>
      <c r="B338" s="446" t="s">
        <v>4819</v>
      </c>
      <c r="C338" s="439" t="s">
        <v>4819</v>
      </c>
      <c r="D338" s="437">
        <v>4000</v>
      </c>
      <c r="E338" s="148">
        <f t="shared" si="55"/>
        <v>5200</v>
      </c>
      <c r="F338" s="148">
        <v>5200</v>
      </c>
      <c r="G338" s="148" t="e">
        <f>#REF!-#REF!</f>
        <v>#REF!</v>
      </c>
      <c r="H338" s="440">
        <f t="shared" si="56"/>
        <v>1.3</v>
      </c>
      <c r="I338" s="441">
        <f t="shared" si="57"/>
        <v>4400</v>
      </c>
      <c r="J338" s="441">
        <f t="shared" si="54"/>
        <v>800</v>
      </c>
      <c r="K338" s="440">
        <f t="shared" si="58"/>
        <v>1.3</v>
      </c>
      <c r="L338" s="441">
        <f t="shared" si="59"/>
        <v>3640</v>
      </c>
      <c r="M338" s="438"/>
      <c r="P338" s="177" t="e">
        <f>#REF!*1.1</f>
        <v>#REF!</v>
      </c>
      <c r="U338" s="487" t="e">
        <f>#REF!/D338</f>
        <v>#REF!</v>
      </c>
      <c r="Y338" s="177" t="e">
        <f>F338-#REF!</f>
        <v>#REF!</v>
      </c>
    </row>
    <row r="339" spans="1:26" ht="46.5" x14ac:dyDescent="0.35">
      <c r="A339" s="242">
        <v>6</v>
      </c>
      <c r="B339" s="446" t="s">
        <v>6124</v>
      </c>
      <c r="C339" s="439" t="s">
        <v>6124</v>
      </c>
      <c r="D339" s="437">
        <v>5000</v>
      </c>
      <c r="E339" s="148">
        <f t="shared" si="55"/>
        <v>6500</v>
      </c>
      <c r="F339" s="148">
        <v>6500</v>
      </c>
      <c r="G339" s="148" t="e">
        <f>#REF!-#REF!</f>
        <v>#REF!</v>
      </c>
      <c r="H339" s="440">
        <f t="shared" si="56"/>
        <v>1.3</v>
      </c>
      <c r="I339" s="441">
        <f t="shared" si="57"/>
        <v>5500</v>
      </c>
      <c r="J339" s="441">
        <f t="shared" si="54"/>
        <v>1000</v>
      </c>
      <c r="K339" s="440">
        <f t="shared" si="58"/>
        <v>1.3</v>
      </c>
      <c r="L339" s="441">
        <f t="shared" si="59"/>
        <v>4550</v>
      </c>
      <c r="M339" s="438"/>
      <c r="P339" s="177" t="e">
        <f>#REF!*1.1</f>
        <v>#REF!</v>
      </c>
      <c r="U339" s="487" t="e">
        <f>#REF!/D339</f>
        <v>#REF!</v>
      </c>
      <c r="Y339" s="177" t="e">
        <f>F339-#REF!</f>
        <v>#REF!</v>
      </c>
    </row>
    <row r="340" spans="1:26" ht="31" x14ac:dyDescent="0.35">
      <c r="A340" s="242">
        <v>7</v>
      </c>
      <c r="B340" s="446" t="s">
        <v>4820</v>
      </c>
      <c r="C340" s="439" t="s">
        <v>4821</v>
      </c>
      <c r="D340" s="437">
        <v>6000</v>
      </c>
      <c r="E340" s="149">
        <v>7500</v>
      </c>
      <c r="F340" s="148">
        <v>7800</v>
      </c>
      <c r="G340" s="148" t="e">
        <f>#REF!-#REF!</f>
        <v>#REF!</v>
      </c>
      <c r="H340" s="440">
        <f t="shared" si="56"/>
        <v>1.25</v>
      </c>
      <c r="I340" s="441">
        <f t="shared" si="57"/>
        <v>6600.0000000000009</v>
      </c>
      <c r="J340" s="441">
        <f t="shared" si="54"/>
        <v>899.99999999999909</v>
      </c>
      <c r="K340" s="440">
        <f t="shared" si="58"/>
        <v>1.25</v>
      </c>
      <c r="L340" s="441">
        <f t="shared" si="59"/>
        <v>5250</v>
      </c>
      <c r="M340" s="438"/>
      <c r="P340" s="177" t="e">
        <f>#REF!*1.1</f>
        <v>#REF!</v>
      </c>
      <c r="U340" s="487" t="e">
        <f>#REF!/D340</f>
        <v>#REF!</v>
      </c>
      <c r="Y340" s="177" t="e">
        <f>F340-#REF!</f>
        <v>#REF!</v>
      </c>
      <c r="Z340" s="15" t="s">
        <v>4822</v>
      </c>
    </row>
    <row r="341" spans="1:26" ht="31" x14ac:dyDescent="0.35">
      <c r="A341" s="242">
        <v>8</v>
      </c>
      <c r="B341" s="446" t="s">
        <v>4823</v>
      </c>
      <c r="C341" s="439" t="s">
        <v>4824</v>
      </c>
      <c r="D341" s="442"/>
      <c r="E341" s="148"/>
      <c r="F341" s="148"/>
      <c r="G341" s="148"/>
      <c r="H341" s="440"/>
      <c r="I341" s="441"/>
      <c r="J341" s="441"/>
      <c r="K341" s="440"/>
      <c r="L341" s="441"/>
      <c r="M341" s="438"/>
      <c r="P341" s="177" t="e">
        <f>#REF!*1.1</f>
        <v>#REF!</v>
      </c>
      <c r="Y341" s="177" t="e">
        <f>F341-#REF!</f>
        <v>#REF!</v>
      </c>
    </row>
    <row r="342" spans="1:26" x14ac:dyDescent="0.35">
      <c r="A342" s="242" t="s">
        <v>624</v>
      </c>
      <c r="B342" s="446" t="s">
        <v>204</v>
      </c>
      <c r="C342" s="439" t="s">
        <v>204</v>
      </c>
      <c r="D342" s="437">
        <v>3500</v>
      </c>
      <c r="E342" s="148">
        <f>F342</f>
        <v>4600</v>
      </c>
      <c r="F342" s="148">
        <v>4600</v>
      </c>
      <c r="G342" s="148" t="e">
        <f>#REF!-#REF!</f>
        <v>#REF!</v>
      </c>
      <c r="H342" s="440">
        <f>E342/D342</f>
        <v>1.3142857142857143</v>
      </c>
      <c r="I342" s="441">
        <f t="shared" ref="I342:I354" si="60">D342*1.1</f>
        <v>3850.0000000000005</v>
      </c>
      <c r="J342" s="441">
        <f t="shared" si="54"/>
        <v>749.99999999999955</v>
      </c>
      <c r="K342" s="440">
        <f>E342/D342</f>
        <v>1.3142857142857143</v>
      </c>
      <c r="L342" s="441">
        <f>ROUND(E342*0.7,-1)</f>
        <v>3220</v>
      </c>
      <c r="M342" s="438"/>
      <c r="P342" s="177" t="e">
        <f>#REF!*1.1</f>
        <v>#REF!</v>
      </c>
      <c r="U342" s="487" t="e">
        <f>#REF!/D342</f>
        <v>#REF!</v>
      </c>
      <c r="Y342" s="177" t="e">
        <f>F342-#REF!</f>
        <v>#REF!</v>
      </c>
    </row>
    <row r="343" spans="1:26" x14ac:dyDescent="0.35">
      <c r="A343" s="242" t="s">
        <v>626</v>
      </c>
      <c r="B343" s="446" t="s">
        <v>4602</v>
      </c>
      <c r="C343" s="439" t="s">
        <v>4602</v>
      </c>
      <c r="D343" s="437">
        <v>3000</v>
      </c>
      <c r="E343" s="148">
        <f>F343</f>
        <v>3900</v>
      </c>
      <c r="F343" s="148">
        <v>3900</v>
      </c>
      <c r="G343" s="148" t="e">
        <f>#REF!-#REF!</f>
        <v>#REF!</v>
      </c>
      <c r="H343" s="440">
        <f>E343/D343</f>
        <v>1.3</v>
      </c>
      <c r="I343" s="441">
        <f t="shared" si="60"/>
        <v>3300.0000000000005</v>
      </c>
      <c r="J343" s="441">
        <f t="shared" si="54"/>
        <v>599.99999999999955</v>
      </c>
      <c r="K343" s="440">
        <f>E343/D343</f>
        <v>1.3</v>
      </c>
      <c r="L343" s="441">
        <f>ROUND(E343*0.7,-1)</f>
        <v>2730</v>
      </c>
      <c r="M343" s="438"/>
      <c r="P343" s="177" t="e">
        <f>#REF!*1.1</f>
        <v>#REF!</v>
      </c>
      <c r="U343" s="487" t="e">
        <f>#REF!/D343</f>
        <v>#REF!</v>
      </c>
      <c r="Y343" s="177" t="e">
        <f>F343-#REF!</f>
        <v>#REF!</v>
      </c>
    </row>
    <row r="344" spans="1:26" ht="45" x14ac:dyDescent="0.35">
      <c r="A344" s="471" t="s">
        <v>408</v>
      </c>
      <c r="B344" s="450" t="s">
        <v>6125</v>
      </c>
      <c r="C344" s="433" t="s">
        <v>6125</v>
      </c>
      <c r="D344" s="434"/>
      <c r="E344" s="148"/>
      <c r="F344" s="148"/>
      <c r="G344" s="148"/>
      <c r="H344" s="440"/>
      <c r="I344" s="441">
        <f t="shared" si="60"/>
        <v>0</v>
      </c>
      <c r="J344" s="441">
        <f t="shared" si="54"/>
        <v>0</v>
      </c>
      <c r="K344" s="440"/>
      <c r="L344" s="441"/>
      <c r="M344" s="438"/>
      <c r="P344" s="177" t="e">
        <f>#REF!*1.1</f>
        <v>#REF!</v>
      </c>
      <c r="Y344" s="177" t="e">
        <f>F344-#REF!</f>
        <v>#REF!</v>
      </c>
    </row>
    <row r="345" spans="1:26" x14ac:dyDescent="0.35">
      <c r="A345" s="337"/>
      <c r="B345" s="450" t="s">
        <v>4825</v>
      </c>
      <c r="C345" s="433" t="s">
        <v>4825</v>
      </c>
      <c r="D345" s="437">
        <v>6500</v>
      </c>
      <c r="E345" s="148">
        <f>F345</f>
        <v>8500</v>
      </c>
      <c r="F345" s="148">
        <v>8500</v>
      </c>
      <c r="G345" s="148" t="e">
        <f>#REF!-#REF!</f>
        <v>#REF!</v>
      </c>
      <c r="H345" s="440">
        <f>E345/D345</f>
        <v>1.3076923076923077</v>
      </c>
      <c r="I345" s="441">
        <f t="shared" si="60"/>
        <v>7150.0000000000009</v>
      </c>
      <c r="J345" s="441">
        <f t="shared" si="54"/>
        <v>1349.9999999999991</v>
      </c>
      <c r="K345" s="440">
        <f>E345/D345</f>
        <v>1.3076923076923077</v>
      </c>
      <c r="L345" s="441">
        <f>ROUND(E345*0.7,-1)</f>
        <v>5950</v>
      </c>
      <c r="M345" s="438"/>
      <c r="P345" s="177" t="e">
        <f>#REF!*1.1</f>
        <v>#REF!</v>
      </c>
      <c r="U345" s="487" t="e">
        <f>#REF!/D345</f>
        <v>#REF!</v>
      </c>
      <c r="Y345" s="177" t="e">
        <f>F345-#REF!</f>
        <v>#REF!</v>
      </c>
    </row>
    <row r="346" spans="1:26" x14ac:dyDescent="0.35">
      <c r="A346" s="337"/>
      <c r="B346" s="450" t="s">
        <v>16</v>
      </c>
      <c r="C346" s="433" t="s">
        <v>16</v>
      </c>
      <c r="D346" s="442"/>
      <c r="E346" s="148"/>
      <c r="F346" s="148"/>
      <c r="G346" s="148"/>
      <c r="H346" s="440"/>
      <c r="I346" s="441">
        <f t="shared" si="60"/>
        <v>0</v>
      </c>
      <c r="J346" s="441">
        <f t="shared" si="54"/>
        <v>0</v>
      </c>
      <c r="K346" s="440"/>
      <c r="L346" s="441"/>
      <c r="M346" s="438"/>
      <c r="P346" s="177" t="e">
        <f>#REF!*1.1</f>
        <v>#REF!</v>
      </c>
      <c r="Y346" s="177" t="e">
        <f>F346-#REF!</f>
        <v>#REF!</v>
      </c>
    </row>
    <row r="347" spans="1:26" ht="31" x14ac:dyDescent="0.35">
      <c r="A347" s="242">
        <v>1</v>
      </c>
      <c r="B347" s="446" t="s">
        <v>4826</v>
      </c>
      <c r="C347" s="439" t="s">
        <v>6544</v>
      </c>
      <c r="D347" s="437">
        <v>3200</v>
      </c>
      <c r="E347" s="149">
        <v>3800</v>
      </c>
      <c r="F347" s="148">
        <v>4200</v>
      </c>
      <c r="G347" s="148" t="e">
        <f>#REF!-#REF!</f>
        <v>#REF!</v>
      </c>
      <c r="H347" s="440">
        <f>E347/D347</f>
        <v>1.1875</v>
      </c>
      <c r="I347" s="441">
        <f t="shared" si="60"/>
        <v>3520.0000000000005</v>
      </c>
      <c r="J347" s="441">
        <f t="shared" si="54"/>
        <v>279.99999999999955</v>
      </c>
      <c r="K347" s="440">
        <f>E347/D347</f>
        <v>1.1875</v>
      </c>
      <c r="L347" s="441">
        <f>ROUND(E347*0.7,-1)</f>
        <v>2660</v>
      </c>
      <c r="M347" s="185" t="s">
        <v>6582</v>
      </c>
      <c r="P347" s="177" t="e">
        <f>#REF!*1.1</f>
        <v>#REF!</v>
      </c>
      <c r="U347" s="487" t="e">
        <f>#REF!/D347</f>
        <v>#REF!</v>
      </c>
      <c r="Y347" s="177" t="e">
        <f>F347-#REF!</f>
        <v>#REF!</v>
      </c>
    </row>
    <row r="348" spans="1:26" ht="31" x14ac:dyDescent="0.35">
      <c r="A348" s="242">
        <v>2</v>
      </c>
      <c r="B348" s="446" t="s">
        <v>4827</v>
      </c>
      <c r="C348" s="439" t="s">
        <v>6545</v>
      </c>
      <c r="D348" s="437">
        <v>3200</v>
      </c>
      <c r="E348" s="149">
        <v>3800</v>
      </c>
      <c r="F348" s="148">
        <v>4200</v>
      </c>
      <c r="G348" s="148" t="e">
        <f>#REF!-#REF!</f>
        <v>#REF!</v>
      </c>
      <c r="H348" s="440">
        <f>E348/D348</f>
        <v>1.1875</v>
      </c>
      <c r="I348" s="441">
        <f t="shared" si="60"/>
        <v>3520.0000000000005</v>
      </c>
      <c r="J348" s="441">
        <f t="shared" si="54"/>
        <v>279.99999999999955</v>
      </c>
      <c r="K348" s="440">
        <f>E348/D348</f>
        <v>1.1875</v>
      </c>
      <c r="L348" s="441">
        <f>ROUND(E348*0.7,-1)</f>
        <v>2660</v>
      </c>
      <c r="M348" s="185" t="s">
        <v>6583</v>
      </c>
      <c r="P348" s="177" t="e">
        <f>#REF!*1.1</f>
        <v>#REF!</v>
      </c>
      <c r="U348" s="487" t="e">
        <f>#REF!/D348</f>
        <v>#REF!</v>
      </c>
      <c r="Y348" s="177" t="e">
        <f>F348-#REF!</f>
        <v>#REF!</v>
      </c>
    </row>
    <row r="349" spans="1:26" ht="31" x14ac:dyDescent="0.35">
      <c r="A349" s="242">
        <v>3</v>
      </c>
      <c r="B349" s="446" t="s">
        <v>4828</v>
      </c>
      <c r="C349" s="439" t="s">
        <v>6546</v>
      </c>
      <c r="D349" s="437">
        <v>3200</v>
      </c>
      <c r="E349" s="149">
        <v>3800</v>
      </c>
      <c r="F349" s="148">
        <v>4200</v>
      </c>
      <c r="G349" s="148" t="e">
        <f>#REF!-#REF!</f>
        <v>#REF!</v>
      </c>
      <c r="H349" s="440">
        <f>E349/D349</f>
        <v>1.1875</v>
      </c>
      <c r="I349" s="441">
        <f t="shared" si="60"/>
        <v>3520.0000000000005</v>
      </c>
      <c r="J349" s="441">
        <f t="shared" si="54"/>
        <v>279.99999999999955</v>
      </c>
      <c r="K349" s="440">
        <f>E349/D349</f>
        <v>1.1875</v>
      </c>
      <c r="L349" s="441">
        <f>ROUND(E349*0.7,-1)</f>
        <v>2660</v>
      </c>
      <c r="M349" s="185" t="s">
        <v>6584</v>
      </c>
      <c r="P349" s="177" t="e">
        <f>#REF!*1.1</f>
        <v>#REF!</v>
      </c>
      <c r="U349" s="487" t="e">
        <f>#REF!/D349</f>
        <v>#REF!</v>
      </c>
      <c r="Y349" s="177" t="e">
        <f>F349-#REF!</f>
        <v>#REF!</v>
      </c>
    </row>
    <row r="350" spans="1:26" ht="31" x14ac:dyDescent="0.35">
      <c r="A350" s="242">
        <v>4</v>
      </c>
      <c r="B350" s="446" t="s">
        <v>4829</v>
      </c>
      <c r="C350" s="439" t="s">
        <v>6547</v>
      </c>
      <c r="D350" s="437">
        <v>3200</v>
      </c>
      <c r="E350" s="149">
        <v>3800</v>
      </c>
      <c r="F350" s="148">
        <v>4200</v>
      </c>
      <c r="G350" s="148" t="e">
        <f>#REF!-#REF!</f>
        <v>#REF!</v>
      </c>
      <c r="H350" s="440">
        <f>E350/D350</f>
        <v>1.1875</v>
      </c>
      <c r="I350" s="441">
        <f t="shared" si="60"/>
        <v>3520.0000000000005</v>
      </c>
      <c r="J350" s="441">
        <f t="shared" si="54"/>
        <v>279.99999999999955</v>
      </c>
      <c r="K350" s="440">
        <f>E350/D350</f>
        <v>1.1875</v>
      </c>
      <c r="L350" s="441">
        <f>ROUND(E350*0.7,-1)</f>
        <v>2660</v>
      </c>
      <c r="M350" s="185" t="s">
        <v>6585</v>
      </c>
      <c r="P350" s="177" t="e">
        <f>#REF!*1.1</f>
        <v>#REF!</v>
      </c>
      <c r="U350" s="487" t="e">
        <f>#REF!/D350</f>
        <v>#REF!</v>
      </c>
      <c r="Y350" s="177" t="e">
        <f>F350-#REF!</f>
        <v>#REF!</v>
      </c>
    </row>
    <row r="351" spans="1:26" ht="30" x14ac:dyDescent="0.35">
      <c r="A351" s="471" t="s">
        <v>410</v>
      </c>
      <c r="B351" s="470" t="s">
        <v>6126</v>
      </c>
      <c r="C351" s="433" t="s">
        <v>6126</v>
      </c>
      <c r="D351" s="434"/>
      <c r="E351" s="148"/>
      <c r="F351" s="148"/>
      <c r="G351" s="148"/>
      <c r="H351" s="440"/>
      <c r="I351" s="441">
        <f t="shared" si="60"/>
        <v>0</v>
      </c>
      <c r="J351" s="441">
        <f t="shared" si="54"/>
        <v>0</v>
      </c>
      <c r="K351" s="440"/>
      <c r="L351" s="441"/>
      <c r="M351" s="438"/>
      <c r="P351" s="177" t="e">
        <f>#REF!*1.1</f>
        <v>#REF!</v>
      </c>
      <c r="Y351" s="177" t="e">
        <f>F351-#REF!</f>
        <v>#REF!</v>
      </c>
    </row>
    <row r="352" spans="1:26" ht="46.5" x14ac:dyDescent="0.35">
      <c r="A352" s="242">
        <v>1</v>
      </c>
      <c r="B352" s="446" t="s">
        <v>4830</v>
      </c>
      <c r="C352" s="439" t="s">
        <v>6127</v>
      </c>
      <c r="D352" s="437">
        <v>4000</v>
      </c>
      <c r="E352" s="148">
        <f>F352</f>
        <v>5200</v>
      </c>
      <c r="F352" s="148">
        <v>5200</v>
      </c>
      <c r="G352" s="148" t="e">
        <f>#REF!-#REF!</f>
        <v>#REF!</v>
      </c>
      <c r="H352" s="440">
        <f>E352/D352</f>
        <v>1.3</v>
      </c>
      <c r="I352" s="441">
        <f t="shared" si="60"/>
        <v>4400</v>
      </c>
      <c r="J352" s="441">
        <f t="shared" si="54"/>
        <v>800</v>
      </c>
      <c r="K352" s="440">
        <f>E352/D352</f>
        <v>1.3</v>
      </c>
      <c r="L352" s="441">
        <f>ROUND(E352*0.7,-1)</f>
        <v>3640</v>
      </c>
      <c r="M352" s="438"/>
      <c r="P352" s="177" t="e">
        <f>#REF!*1.1</f>
        <v>#REF!</v>
      </c>
      <c r="U352" s="487" t="e">
        <f>#REF!/D352</f>
        <v>#REF!</v>
      </c>
      <c r="Y352" s="177" t="e">
        <f>F352-#REF!</f>
        <v>#REF!</v>
      </c>
    </row>
    <row r="353" spans="1:25" ht="62" x14ac:dyDescent="0.35">
      <c r="A353" s="242">
        <v>2</v>
      </c>
      <c r="B353" s="446" t="s">
        <v>4831</v>
      </c>
      <c r="C353" s="439" t="s">
        <v>6128</v>
      </c>
      <c r="D353" s="437">
        <v>3500</v>
      </c>
      <c r="E353" s="148">
        <f>F353</f>
        <v>4600</v>
      </c>
      <c r="F353" s="148">
        <v>4600</v>
      </c>
      <c r="G353" s="148" t="e">
        <f>#REF!-#REF!</f>
        <v>#REF!</v>
      </c>
      <c r="H353" s="440">
        <f>E353/D353</f>
        <v>1.3142857142857143</v>
      </c>
      <c r="I353" s="441">
        <f t="shared" si="60"/>
        <v>3850.0000000000005</v>
      </c>
      <c r="J353" s="441">
        <f t="shared" si="54"/>
        <v>749.99999999999955</v>
      </c>
      <c r="K353" s="440">
        <f>E353/D353</f>
        <v>1.3142857142857143</v>
      </c>
      <c r="L353" s="441">
        <f>ROUND(E353*0.7,-1)</f>
        <v>3220</v>
      </c>
      <c r="M353" s="438"/>
      <c r="P353" s="177" t="e">
        <f>#REF!*1.1</f>
        <v>#REF!</v>
      </c>
      <c r="U353" s="487" t="e">
        <f>#REF!/D353</f>
        <v>#REF!</v>
      </c>
      <c r="Y353" s="177" t="e">
        <f>F353-#REF!</f>
        <v>#REF!</v>
      </c>
    </row>
    <row r="354" spans="1:25" x14ac:dyDescent="0.35">
      <c r="A354" s="337"/>
      <c r="B354" s="450" t="s">
        <v>16</v>
      </c>
      <c r="C354" s="433" t="s">
        <v>16</v>
      </c>
      <c r="D354" s="442"/>
      <c r="E354" s="148"/>
      <c r="F354" s="148"/>
      <c r="G354" s="148"/>
      <c r="H354" s="440"/>
      <c r="I354" s="441">
        <f t="shared" si="60"/>
        <v>0</v>
      </c>
      <c r="J354" s="441">
        <f t="shared" si="54"/>
        <v>0</v>
      </c>
      <c r="K354" s="440"/>
      <c r="L354" s="441"/>
      <c r="M354" s="438"/>
      <c r="P354" s="177" t="e">
        <f>#REF!*1.1</f>
        <v>#REF!</v>
      </c>
      <c r="Y354" s="177" t="e">
        <f>F354-#REF!</f>
        <v>#REF!</v>
      </c>
    </row>
    <row r="355" spans="1:25" x14ac:dyDescent="0.35">
      <c r="A355" s="337" t="s">
        <v>3479</v>
      </c>
      <c r="B355" s="450"/>
      <c r="C355" s="433" t="s">
        <v>4663</v>
      </c>
      <c r="D355" s="442"/>
      <c r="E355" s="148"/>
      <c r="F355" s="148"/>
      <c r="G355" s="148"/>
      <c r="H355" s="440"/>
      <c r="I355" s="441"/>
      <c r="J355" s="441"/>
      <c r="K355" s="440"/>
      <c r="L355" s="441"/>
      <c r="M355" s="438"/>
      <c r="P355" s="177" t="e">
        <f>#REF!*1.1</f>
        <v>#REF!</v>
      </c>
      <c r="Y355" s="177" t="e">
        <f>F355-#REF!</f>
        <v>#REF!</v>
      </c>
    </row>
    <row r="356" spans="1:25" ht="46.5" x14ac:dyDescent="0.35">
      <c r="A356" s="242">
        <v>1</v>
      </c>
      <c r="B356" s="446" t="s">
        <v>4832</v>
      </c>
      <c r="C356" s="439" t="s">
        <v>4833</v>
      </c>
      <c r="D356" s="437">
        <v>2200</v>
      </c>
      <c r="E356" s="148">
        <f>F356</f>
        <v>2900</v>
      </c>
      <c r="F356" s="148">
        <v>2900</v>
      </c>
      <c r="G356" s="148" t="e">
        <f>#REF!-#REF!</f>
        <v>#REF!</v>
      </c>
      <c r="H356" s="440">
        <f>E356/D356</f>
        <v>1.3181818181818181</v>
      </c>
      <c r="I356" s="441">
        <f>D356*1.1</f>
        <v>2420</v>
      </c>
      <c r="J356" s="441">
        <f t="shared" si="54"/>
        <v>480</v>
      </c>
      <c r="K356" s="440">
        <f>E356/D356</f>
        <v>1.3181818181818181</v>
      </c>
      <c r="L356" s="441">
        <f>ROUND(E356*0.7,-1)</f>
        <v>2030</v>
      </c>
      <c r="M356" s="444" t="s">
        <v>5095</v>
      </c>
      <c r="P356" s="177" t="e">
        <f>#REF!*1.1</f>
        <v>#REF!</v>
      </c>
      <c r="U356" s="487" t="e">
        <f>#REF!/D356</f>
        <v>#REF!</v>
      </c>
      <c r="Y356" s="177" t="e">
        <f>F356-#REF!</f>
        <v>#REF!</v>
      </c>
    </row>
    <row r="357" spans="1:25" ht="46.5" x14ac:dyDescent="0.35">
      <c r="A357" s="242">
        <v>2</v>
      </c>
      <c r="B357" s="446" t="s">
        <v>4834</v>
      </c>
      <c r="C357" s="439" t="s">
        <v>4835</v>
      </c>
      <c r="D357" s="437">
        <v>2200</v>
      </c>
      <c r="E357" s="148">
        <f>F357</f>
        <v>2900</v>
      </c>
      <c r="F357" s="148">
        <v>2900</v>
      </c>
      <c r="G357" s="148" t="e">
        <f>#REF!-#REF!</f>
        <v>#REF!</v>
      </c>
      <c r="H357" s="440">
        <f>E357/D357</f>
        <v>1.3181818181818181</v>
      </c>
      <c r="I357" s="441">
        <f>D357*1.1</f>
        <v>2420</v>
      </c>
      <c r="J357" s="441">
        <f t="shared" si="54"/>
        <v>480</v>
      </c>
      <c r="K357" s="440">
        <f>E357/D357</f>
        <v>1.3181818181818181</v>
      </c>
      <c r="L357" s="441">
        <f>ROUND(E357*0.7,-1)</f>
        <v>2030</v>
      </c>
      <c r="M357" s="185" t="s">
        <v>5094</v>
      </c>
      <c r="P357" s="177" t="e">
        <f>#REF!*1.1</f>
        <v>#REF!</v>
      </c>
      <c r="U357" s="487" t="e">
        <f>#REF!/D357</f>
        <v>#REF!</v>
      </c>
      <c r="Y357" s="177" t="e">
        <f>F357-#REF!</f>
        <v>#REF!</v>
      </c>
    </row>
    <row r="358" spans="1:25" ht="46.5" x14ac:dyDescent="0.35">
      <c r="A358" s="242">
        <v>3</v>
      </c>
      <c r="B358" s="446" t="s">
        <v>4836</v>
      </c>
      <c r="C358" s="439" t="s">
        <v>4837</v>
      </c>
      <c r="D358" s="437">
        <v>2200</v>
      </c>
      <c r="E358" s="148">
        <f>F358</f>
        <v>2900</v>
      </c>
      <c r="F358" s="148">
        <v>2900</v>
      </c>
      <c r="G358" s="148" t="e">
        <f>#REF!-#REF!</f>
        <v>#REF!</v>
      </c>
      <c r="H358" s="440">
        <f>E358/D358</f>
        <v>1.3181818181818181</v>
      </c>
      <c r="I358" s="441">
        <f>D358*1.1</f>
        <v>2420</v>
      </c>
      <c r="J358" s="441">
        <f t="shared" si="54"/>
        <v>480</v>
      </c>
      <c r="K358" s="440">
        <f>E358/D358</f>
        <v>1.3181818181818181</v>
      </c>
      <c r="L358" s="441">
        <f>ROUND(E358*0.7,-1)</f>
        <v>2030</v>
      </c>
      <c r="M358" s="185" t="s">
        <v>5096</v>
      </c>
      <c r="P358" s="177" t="e">
        <f>#REF!*1.1</f>
        <v>#REF!</v>
      </c>
      <c r="U358" s="487" t="e">
        <f>#REF!/D358</f>
        <v>#REF!</v>
      </c>
      <c r="Y358" s="177" t="e">
        <f>F358-#REF!</f>
        <v>#REF!</v>
      </c>
    </row>
    <row r="359" spans="1:25" ht="28" x14ac:dyDescent="0.35">
      <c r="A359" s="242">
        <v>4</v>
      </c>
      <c r="B359" s="446" t="s">
        <v>4838</v>
      </c>
      <c r="C359" s="439" t="s">
        <v>6548</v>
      </c>
      <c r="D359" s="437">
        <v>2200</v>
      </c>
      <c r="E359" s="148">
        <f>F359</f>
        <v>2900</v>
      </c>
      <c r="F359" s="148">
        <v>2900</v>
      </c>
      <c r="G359" s="148" t="e">
        <f>#REF!-#REF!</f>
        <v>#REF!</v>
      </c>
      <c r="H359" s="440">
        <f>E359/D359</f>
        <v>1.3181818181818181</v>
      </c>
      <c r="I359" s="441">
        <f>D359*1.1</f>
        <v>2420</v>
      </c>
      <c r="J359" s="441">
        <f t="shared" si="54"/>
        <v>480</v>
      </c>
      <c r="K359" s="440">
        <f>E359/D359</f>
        <v>1.3181818181818181</v>
      </c>
      <c r="L359" s="441">
        <f>ROUND(E359*0.7,-1)</f>
        <v>2030</v>
      </c>
      <c r="M359" s="185" t="s">
        <v>6586</v>
      </c>
      <c r="P359" s="177" t="e">
        <f>#REF!*1.1</f>
        <v>#REF!</v>
      </c>
      <c r="U359" s="487" t="e">
        <f>#REF!/D359</f>
        <v>#REF!</v>
      </c>
      <c r="Y359" s="177" t="e">
        <f>F359-#REF!</f>
        <v>#REF!</v>
      </c>
    </row>
    <row r="360" spans="1:25" x14ac:dyDescent="0.35">
      <c r="A360" s="242" t="s">
        <v>3479</v>
      </c>
      <c r="B360" s="446"/>
      <c r="C360" s="472" t="s">
        <v>4849</v>
      </c>
      <c r="D360" s="437"/>
      <c r="E360" s="148"/>
      <c r="F360" s="148"/>
      <c r="G360" s="148"/>
      <c r="H360" s="440"/>
      <c r="I360" s="441"/>
      <c r="J360" s="441"/>
      <c r="K360" s="440"/>
      <c r="L360" s="441"/>
      <c r="M360" s="438"/>
      <c r="Y360" s="177" t="e">
        <f>F360-#REF!</f>
        <v>#REF!</v>
      </c>
    </row>
    <row r="361" spans="1:25" ht="31" x14ac:dyDescent="0.35">
      <c r="A361" s="242">
        <v>1</v>
      </c>
      <c r="B361" s="446"/>
      <c r="C361" s="131" t="s">
        <v>6549</v>
      </c>
      <c r="D361" s="437"/>
      <c r="E361" s="148">
        <f>F361</f>
        <v>1800</v>
      </c>
      <c r="F361" s="148">
        <v>1800</v>
      </c>
      <c r="G361" s="148" t="e">
        <f>#REF!-#REF!</f>
        <v>#REF!</v>
      </c>
      <c r="H361" s="440"/>
      <c r="I361" s="441">
        <f t="shared" ref="I361:I371" si="61">D361*1.1</f>
        <v>0</v>
      </c>
      <c r="J361" s="441">
        <f t="shared" si="54"/>
        <v>1800</v>
      </c>
      <c r="K361" s="440"/>
      <c r="L361" s="441">
        <f>ROUND(E361*0.7,-1)</f>
        <v>1260</v>
      </c>
      <c r="M361" s="185" t="s">
        <v>3433</v>
      </c>
      <c r="Y361" s="177" t="e">
        <f>F361-#REF!</f>
        <v>#REF!</v>
      </c>
    </row>
    <row r="362" spans="1:25" x14ac:dyDescent="0.35">
      <c r="A362" s="242">
        <v>2</v>
      </c>
      <c r="B362" s="446"/>
      <c r="C362" s="468" t="s">
        <v>4839</v>
      </c>
      <c r="D362" s="437"/>
      <c r="E362" s="148">
        <f>F362</f>
        <v>2700</v>
      </c>
      <c r="F362" s="148">
        <v>2700</v>
      </c>
      <c r="G362" s="148" t="e">
        <f>#REF!-#REF!</f>
        <v>#REF!</v>
      </c>
      <c r="H362" s="440"/>
      <c r="I362" s="441">
        <f t="shared" si="61"/>
        <v>0</v>
      </c>
      <c r="J362" s="441">
        <f t="shared" si="54"/>
        <v>2700</v>
      </c>
      <c r="K362" s="440"/>
      <c r="L362" s="441">
        <f>ROUND(E362*0.7,-1)</f>
        <v>1890</v>
      </c>
      <c r="M362" s="185" t="s">
        <v>3507</v>
      </c>
      <c r="Y362" s="177" t="e">
        <f>F362-#REF!</f>
        <v>#REF!</v>
      </c>
    </row>
    <row r="363" spans="1:25" ht="31" x14ac:dyDescent="0.35">
      <c r="A363" s="242">
        <v>3</v>
      </c>
      <c r="B363" s="446"/>
      <c r="C363" s="131" t="s">
        <v>6550</v>
      </c>
      <c r="D363" s="437"/>
      <c r="E363" s="148">
        <f>F363</f>
        <v>1800</v>
      </c>
      <c r="F363" s="148">
        <v>1800</v>
      </c>
      <c r="G363" s="148" t="e">
        <f>#REF!-#REF!</f>
        <v>#REF!</v>
      </c>
      <c r="H363" s="440"/>
      <c r="I363" s="441">
        <f t="shared" si="61"/>
        <v>0</v>
      </c>
      <c r="J363" s="441">
        <f t="shared" si="54"/>
        <v>1800</v>
      </c>
      <c r="K363" s="440"/>
      <c r="L363" s="441">
        <f>ROUND(E363*0.7,-1)</f>
        <v>1260</v>
      </c>
      <c r="M363" s="185" t="s">
        <v>3507</v>
      </c>
      <c r="Y363" s="177" t="e">
        <f>F363-#REF!</f>
        <v>#REF!</v>
      </c>
    </row>
    <row r="364" spans="1:25" ht="60" x14ac:dyDescent="0.35">
      <c r="A364" s="337" t="s">
        <v>413</v>
      </c>
      <c r="B364" s="450" t="s">
        <v>6129</v>
      </c>
      <c r="C364" s="433" t="s">
        <v>6129</v>
      </c>
      <c r="D364" s="437"/>
      <c r="E364" s="148"/>
      <c r="F364" s="148"/>
      <c r="G364" s="148"/>
      <c r="H364" s="440"/>
      <c r="I364" s="441">
        <f t="shared" si="61"/>
        <v>0</v>
      </c>
      <c r="J364" s="441">
        <f t="shared" si="54"/>
        <v>0</v>
      </c>
      <c r="K364" s="440"/>
      <c r="L364" s="441"/>
      <c r="M364" s="438"/>
      <c r="Y364" s="177" t="e">
        <f>F364-#REF!</f>
        <v>#REF!</v>
      </c>
    </row>
    <row r="365" spans="1:25" ht="46.5" x14ac:dyDescent="0.35">
      <c r="A365" s="242">
        <v>1</v>
      </c>
      <c r="B365" s="449" t="s">
        <v>4840</v>
      </c>
      <c r="C365" s="402" t="s">
        <v>4840</v>
      </c>
      <c r="D365" s="437">
        <v>1800</v>
      </c>
      <c r="E365" s="148">
        <f>F365</f>
        <v>2400</v>
      </c>
      <c r="F365" s="148">
        <v>2400</v>
      </c>
      <c r="G365" s="148" t="e">
        <f>#REF!-#REF!</f>
        <v>#REF!</v>
      </c>
      <c r="H365" s="440">
        <f>E365/D365</f>
        <v>1.3333333333333333</v>
      </c>
      <c r="I365" s="441">
        <f t="shared" si="61"/>
        <v>1980.0000000000002</v>
      </c>
      <c r="J365" s="441">
        <f t="shared" si="54"/>
        <v>419.99999999999977</v>
      </c>
      <c r="K365" s="440">
        <f>E365/D365</f>
        <v>1.3333333333333333</v>
      </c>
      <c r="L365" s="441">
        <f>ROUND(E365*0.7,-1)</f>
        <v>1680</v>
      </c>
      <c r="M365" s="438"/>
      <c r="P365" s="177" t="e">
        <f>#REF!*1.1</f>
        <v>#REF!</v>
      </c>
      <c r="U365" s="487" t="e">
        <f>#REF!/D365</f>
        <v>#REF!</v>
      </c>
      <c r="Y365" s="177" t="e">
        <f>F365-#REF!</f>
        <v>#REF!</v>
      </c>
    </row>
    <row r="366" spans="1:25" ht="46.5" x14ac:dyDescent="0.35">
      <c r="A366" s="242">
        <v>2</v>
      </c>
      <c r="B366" s="449" t="s">
        <v>4841</v>
      </c>
      <c r="C366" s="131" t="s">
        <v>4842</v>
      </c>
      <c r="D366" s="437">
        <v>2500</v>
      </c>
      <c r="E366" s="148">
        <f>F366</f>
        <v>3300</v>
      </c>
      <c r="F366" s="148">
        <v>3300</v>
      </c>
      <c r="G366" s="148" t="e">
        <f>#REF!-#REF!</f>
        <v>#REF!</v>
      </c>
      <c r="H366" s="440">
        <f>E366/D366</f>
        <v>1.32</v>
      </c>
      <c r="I366" s="441">
        <f t="shared" si="61"/>
        <v>2750</v>
      </c>
      <c r="J366" s="441">
        <f t="shared" si="54"/>
        <v>550</v>
      </c>
      <c r="K366" s="440">
        <f>E366/D366</f>
        <v>1.32</v>
      </c>
      <c r="L366" s="441">
        <f>ROUND(E366*0.7,-1)</f>
        <v>2310</v>
      </c>
      <c r="M366" s="645" t="s">
        <v>4843</v>
      </c>
      <c r="P366" s="177" t="e">
        <f>#REF!*1.1</f>
        <v>#REF!</v>
      </c>
      <c r="R366" s="177" t="s">
        <v>4844</v>
      </c>
      <c r="U366" s="487" t="e">
        <f>#REF!/D366</f>
        <v>#REF!</v>
      </c>
      <c r="Y366" s="177" t="e">
        <f>F366-#REF!</f>
        <v>#REF!</v>
      </c>
    </row>
    <row r="367" spans="1:25" ht="31" x14ac:dyDescent="0.35">
      <c r="A367" s="242">
        <v>3</v>
      </c>
      <c r="B367" s="446" t="s">
        <v>4845</v>
      </c>
      <c r="C367" s="131" t="s">
        <v>6551</v>
      </c>
      <c r="D367" s="437">
        <v>3000</v>
      </c>
      <c r="E367" s="148">
        <f>F367</f>
        <v>3900</v>
      </c>
      <c r="F367" s="148">
        <v>3900</v>
      </c>
      <c r="G367" s="148" t="e">
        <f>#REF!-#REF!</f>
        <v>#REF!</v>
      </c>
      <c r="H367" s="440">
        <f>E367/D367</f>
        <v>1.3</v>
      </c>
      <c r="I367" s="441">
        <f t="shared" si="61"/>
        <v>3300.0000000000005</v>
      </c>
      <c r="J367" s="441">
        <f t="shared" si="54"/>
        <v>599.99999999999955</v>
      </c>
      <c r="K367" s="440">
        <f>E367/D367</f>
        <v>1.3</v>
      </c>
      <c r="L367" s="441">
        <f>ROUND(E367*0.7,-1)</f>
        <v>2730</v>
      </c>
      <c r="M367" s="646"/>
      <c r="P367" s="177" t="e">
        <f>#REF!*1.1</f>
        <v>#REF!</v>
      </c>
      <c r="U367" s="495" t="e">
        <f>#REF!/D367</f>
        <v>#REF!</v>
      </c>
      <c r="Y367" s="177" t="e">
        <f>F367-#REF!</f>
        <v>#REF!</v>
      </c>
    </row>
    <row r="368" spans="1:25" ht="31" x14ac:dyDescent="0.35">
      <c r="A368" s="159">
        <v>4</v>
      </c>
      <c r="B368" s="446" t="s">
        <v>4846</v>
      </c>
      <c r="C368" s="439" t="s">
        <v>4847</v>
      </c>
      <c r="D368" s="437">
        <v>4000</v>
      </c>
      <c r="E368" s="148">
        <f>F368</f>
        <v>5200</v>
      </c>
      <c r="F368" s="148">
        <v>5200</v>
      </c>
      <c r="G368" s="148" t="e">
        <f>#REF!-#REF!</f>
        <v>#REF!</v>
      </c>
      <c r="H368" s="440">
        <f>E368/D368</f>
        <v>1.3</v>
      </c>
      <c r="I368" s="441">
        <f t="shared" si="61"/>
        <v>4400</v>
      </c>
      <c r="J368" s="441">
        <f t="shared" si="54"/>
        <v>800</v>
      </c>
      <c r="K368" s="440">
        <f>E368/D368</f>
        <v>1.3</v>
      </c>
      <c r="L368" s="441">
        <f>ROUND(E368*0.7,-1)</f>
        <v>3640</v>
      </c>
      <c r="M368" s="654" t="s">
        <v>5097</v>
      </c>
      <c r="P368" s="177" t="e">
        <f>#REF!*1.1</f>
        <v>#REF!</v>
      </c>
      <c r="U368" s="495" t="e">
        <f>#REF!/D368</f>
        <v>#REF!</v>
      </c>
      <c r="Y368" s="177" t="e">
        <f>F368-#REF!</f>
        <v>#REF!</v>
      </c>
    </row>
    <row r="369" spans="1:27" ht="62" x14ac:dyDescent="0.35">
      <c r="A369" s="242">
        <v>5</v>
      </c>
      <c r="B369" s="446" t="s">
        <v>6130</v>
      </c>
      <c r="C369" s="439" t="s">
        <v>6131</v>
      </c>
      <c r="D369" s="437">
        <v>4500</v>
      </c>
      <c r="E369" s="148">
        <f>F369</f>
        <v>5900</v>
      </c>
      <c r="F369" s="148">
        <v>5900</v>
      </c>
      <c r="G369" s="148" t="e">
        <f>#REF!-#REF!</f>
        <v>#REF!</v>
      </c>
      <c r="H369" s="440">
        <f>E369/D369</f>
        <v>1.3111111111111111</v>
      </c>
      <c r="I369" s="441">
        <f t="shared" si="61"/>
        <v>4950</v>
      </c>
      <c r="J369" s="441">
        <f t="shared" si="54"/>
        <v>950</v>
      </c>
      <c r="K369" s="440">
        <f>E369/D369</f>
        <v>1.3111111111111111</v>
      </c>
      <c r="L369" s="441">
        <f>ROUND(E369*0.7,-1)</f>
        <v>4130</v>
      </c>
      <c r="M369" s="655"/>
      <c r="P369" s="177" t="e">
        <f>#REF!*1.1</f>
        <v>#REF!</v>
      </c>
      <c r="U369" s="495" t="e">
        <f>#REF!/D369</f>
        <v>#REF!</v>
      </c>
      <c r="Y369" s="177" t="e">
        <f>F369-#REF!</f>
        <v>#REF!</v>
      </c>
    </row>
    <row r="370" spans="1:27" x14ac:dyDescent="0.35">
      <c r="A370" s="337"/>
      <c r="B370" s="450" t="s">
        <v>16</v>
      </c>
      <c r="C370" s="448" t="s">
        <v>16</v>
      </c>
      <c r="D370" s="437"/>
      <c r="E370" s="148"/>
      <c r="F370" s="148"/>
      <c r="G370" s="148"/>
      <c r="H370" s="440"/>
      <c r="I370" s="441">
        <f t="shared" si="61"/>
        <v>0</v>
      </c>
      <c r="J370" s="441">
        <f t="shared" si="54"/>
        <v>0</v>
      </c>
      <c r="K370" s="440"/>
      <c r="L370" s="441"/>
      <c r="M370" s="438"/>
      <c r="P370" s="177" t="e">
        <f>#REF!*1.1</f>
        <v>#REF!</v>
      </c>
      <c r="Y370" s="177" t="e">
        <f>F370-#REF!</f>
        <v>#REF!</v>
      </c>
    </row>
    <row r="371" spans="1:27" x14ac:dyDescent="0.35">
      <c r="A371" s="337" t="s">
        <v>3479</v>
      </c>
      <c r="B371" s="450" t="s">
        <v>4848</v>
      </c>
      <c r="C371" s="448" t="s">
        <v>4849</v>
      </c>
      <c r="D371" s="442"/>
      <c r="E371" s="148"/>
      <c r="F371" s="148"/>
      <c r="G371" s="148"/>
      <c r="H371" s="440"/>
      <c r="I371" s="441">
        <f t="shared" si="61"/>
        <v>0</v>
      </c>
      <c r="J371" s="441">
        <f t="shared" si="54"/>
        <v>0</v>
      </c>
      <c r="K371" s="440"/>
      <c r="L371" s="441"/>
      <c r="M371" s="438"/>
      <c r="P371" s="177" t="e">
        <f>#REF!*1.1</f>
        <v>#REF!</v>
      </c>
      <c r="Y371" s="177" t="e">
        <f>F371-#REF!</f>
        <v>#REF!</v>
      </c>
    </row>
    <row r="372" spans="1:27" ht="56" x14ac:dyDescent="0.35">
      <c r="A372" s="242">
        <v>1</v>
      </c>
      <c r="B372" s="446" t="s">
        <v>4850</v>
      </c>
      <c r="C372" s="439" t="s">
        <v>4851</v>
      </c>
      <c r="D372" s="170"/>
      <c r="E372" s="148"/>
      <c r="F372" s="148"/>
      <c r="G372" s="148"/>
      <c r="H372" s="440"/>
      <c r="I372" s="441"/>
      <c r="J372" s="441"/>
      <c r="K372" s="440"/>
      <c r="L372" s="441"/>
      <c r="M372" s="445" t="s">
        <v>5098</v>
      </c>
      <c r="P372" s="177" t="e">
        <f>#REF!*1.1</f>
        <v>#REF!</v>
      </c>
      <c r="Y372" s="177" t="e">
        <f>F372-#REF!</f>
        <v>#REF!</v>
      </c>
    </row>
    <row r="373" spans="1:27" ht="42" x14ac:dyDescent="0.35">
      <c r="A373" s="242" t="s">
        <v>67</v>
      </c>
      <c r="B373" s="446" t="s">
        <v>4852</v>
      </c>
      <c r="C373" s="439" t="s">
        <v>6552</v>
      </c>
      <c r="D373" s="437">
        <v>2200</v>
      </c>
      <c r="E373" s="148">
        <f t="shared" ref="E373:E378" si="62">F373</f>
        <v>2900</v>
      </c>
      <c r="F373" s="148">
        <v>2900</v>
      </c>
      <c r="G373" s="148" t="e">
        <f>#REF!-#REF!</f>
        <v>#REF!</v>
      </c>
      <c r="H373" s="440">
        <f t="shared" ref="H373:H378" si="63">E373/D373</f>
        <v>1.3181818181818181</v>
      </c>
      <c r="I373" s="441">
        <f t="shared" ref="I373:I378" si="64">D373*1.1</f>
        <v>2420</v>
      </c>
      <c r="J373" s="441">
        <f t="shared" si="54"/>
        <v>480</v>
      </c>
      <c r="K373" s="440">
        <f t="shared" ref="K373:K378" si="65">E373/D373</f>
        <v>1.3181818181818181</v>
      </c>
      <c r="L373" s="441">
        <f t="shared" ref="L373:L378" si="66">ROUND(E373*0.7,-1)</f>
        <v>2030</v>
      </c>
      <c r="M373" s="445" t="s">
        <v>5099</v>
      </c>
      <c r="P373" s="177" t="e">
        <f>#REF!*1.1</f>
        <v>#REF!</v>
      </c>
      <c r="U373" s="495" t="e">
        <f>#REF!/D373</f>
        <v>#REF!</v>
      </c>
      <c r="Y373" s="177" t="e">
        <f>F373-#REF!</f>
        <v>#REF!</v>
      </c>
    </row>
    <row r="374" spans="1:27" ht="46.5" x14ac:dyDescent="0.35">
      <c r="A374" s="242" t="s">
        <v>69</v>
      </c>
      <c r="B374" s="446" t="s">
        <v>4853</v>
      </c>
      <c r="C374" s="439" t="s">
        <v>6553</v>
      </c>
      <c r="D374" s="437">
        <v>2000</v>
      </c>
      <c r="E374" s="148">
        <f t="shared" si="62"/>
        <v>2600</v>
      </c>
      <c r="F374" s="148">
        <v>2600</v>
      </c>
      <c r="G374" s="148" t="e">
        <f>#REF!-#REF!</f>
        <v>#REF!</v>
      </c>
      <c r="H374" s="440">
        <f t="shared" si="63"/>
        <v>1.3</v>
      </c>
      <c r="I374" s="441">
        <f t="shared" si="64"/>
        <v>2200</v>
      </c>
      <c r="J374" s="441">
        <f t="shared" si="54"/>
        <v>400</v>
      </c>
      <c r="K374" s="440">
        <f t="shared" si="65"/>
        <v>1.3</v>
      </c>
      <c r="L374" s="441">
        <f t="shared" si="66"/>
        <v>1820</v>
      </c>
      <c r="M374" s="444" t="s">
        <v>5100</v>
      </c>
      <c r="P374" s="177" t="e">
        <f>#REF!*1.1</f>
        <v>#REF!</v>
      </c>
      <c r="Q374" s="2">
        <f>5400*0.45</f>
        <v>2430</v>
      </c>
      <c r="U374" s="495" t="e">
        <f>#REF!/D374</f>
        <v>#REF!</v>
      </c>
      <c r="Y374" s="177" t="e">
        <f>F374-#REF!</f>
        <v>#REF!</v>
      </c>
    </row>
    <row r="375" spans="1:27" ht="84" x14ac:dyDescent="0.35">
      <c r="A375" s="242" t="s">
        <v>71</v>
      </c>
      <c r="B375" s="446" t="s">
        <v>4854</v>
      </c>
      <c r="C375" s="439" t="s">
        <v>4855</v>
      </c>
      <c r="D375" s="437">
        <v>1800</v>
      </c>
      <c r="E375" s="148">
        <f t="shared" si="62"/>
        <v>2400</v>
      </c>
      <c r="F375" s="148">
        <v>2400</v>
      </c>
      <c r="G375" s="148" t="e">
        <f>#REF!-#REF!</f>
        <v>#REF!</v>
      </c>
      <c r="H375" s="440">
        <f t="shared" si="63"/>
        <v>1.3333333333333333</v>
      </c>
      <c r="I375" s="441">
        <f t="shared" si="64"/>
        <v>1980.0000000000002</v>
      </c>
      <c r="J375" s="441">
        <f t="shared" si="54"/>
        <v>419.99999999999977</v>
      </c>
      <c r="K375" s="440">
        <f t="shared" si="65"/>
        <v>1.3333333333333333</v>
      </c>
      <c r="L375" s="441">
        <f t="shared" si="66"/>
        <v>1680</v>
      </c>
      <c r="M375" s="444" t="s">
        <v>5101</v>
      </c>
      <c r="P375" s="177" t="e">
        <f>#REF!*1.1</f>
        <v>#REF!</v>
      </c>
      <c r="U375" s="495" t="e">
        <f>#REF!/D375</f>
        <v>#REF!</v>
      </c>
      <c r="Y375" s="177" t="e">
        <f>F375-#REF!</f>
        <v>#REF!</v>
      </c>
    </row>
    <row r="376" spans="1:27" ht="70" x14ac:dyDescent="0.35">
      <c r="A376" s="242" t="s">
        <v>389</v>
      </c>
      <c r="B376" s="446" t="s">
        <v>4856</v>
      </c>
      <c r="C376" s="402" t="s">
        <v>4857</v>
      </c>
      <c r="D376" s="437">
        <v>1600</v>
      </c>
      <c r="E376" s="148">
        <f t="shared" si="62"/>
        <v>2100</v>
      </c>
      <c r="F376" s="148">
        <v>2100</v>
      </c>
      <c r="G376" s="148" t="e">
        <f>#REF!-#REF!</f>
        <v>#REF!</v>
      </c>
      <c r="H376" s="440">
        <f t="shared" si="63"/>
        <v>1.3125</v>
      </c>
      <c r="I376" s="441">
        <f t="shared" si="64"/>
        <v>1760.0000000000002</v>
      </c>
      <c r="J376" s="441">
        <f t="shared" si="54"/>
        <v>339.99999999999977</v>
      </c>
      <c r="K376" s="440">
        <f t="shared" si="65"/>
        <v>1.3125</v>
      </c>
      <c r="L376" s="441">
        <f t="shared" si="66"/>
        <v>1470</v>
      </c>
      <c r="M376" s="445" t="s">
        <v>5102</v>
      </c>
      <c r="P376" s="177" t="e">
        <f>#REF!*1.1</f>
        <v>#REF!</v>
      </c>
      <c r="U376" s="495" t="e">
        <f>#REF!/D376</f>
        <v>#REF!</v>
      </c>
      <c r="Y376" s="177" t="e">
        <f>F376-#REF!</f>
        <v>#REF!</v>
      </c>
    </row>
    <row r="377" spans="1:27" ht="31" x14ac:dyDescent="0.35">
      <c r="A377" s="242" t="s">
        <v>1886</v>
      </c>
      <c r="B377" s="446" t="s">
        <v>4858</v>
      </c>
      <c r="C377" s="439" t="s">
        <v>6132</v>
      </c>
      <c r="D377" s="437">
        <v>1500</v>
      </c>
      <c r="E377" s="148">
        <f t="shared" si="62"/>
        <v>2000</v>
      </c>
      <c r="F377" s="148">
        <v>2000</v>
      </c>
      <c r="G377" s="148" t="e">
        <f>#REF!-#REF!</f>
        <v>#REF!</v>
      </c>
      <c r="H377" s="440">
        <f t="shared" si="63"/>
        <v>1.3333333333333333</v>
      </c>
      <c r="I377" s="441">
        <f t="shared" si="64"/>
        <v>1650.0000000000002</v>
      </c>
      <c r="J377" s="441">
        <f t="shared" si="54"/>
        <v>349.99999999999977</v>
      </c>
      <c r="K377" s="440">
        <f t="shared" si="65"/>
        <v>1.3333333333333333</v>
      </c>
      <c r="L377" s="441">
        <f t="shared" si="66"/>
        <v>1400</v>
      </c>
      <c r="M377" s="438"/>
      <c r="P377" s="177" t="e">
        <f>#REF!*1.1</f>
        <v>#REF!</v>
      </c>
      <c r="U377" s="495" t="e">
        <f>#REF!/D377</f>
        <v>#REF!</v>
      </c>
      <c r="Y377" s="177" t="e">
        <f>F377-#REF!</f>
        <v>#REF!</v>
      </c>
    </row>
    <row r="378" spans="1:27" ht="31" x14ac:dyDescent="0.35">
      <c r="A378" s="242">
        <v>2</v>
      </c>
      <c r="B378" s="446" t="s">
        <v>4859</v>
      </c>
      <c r="C378" s="439" t="s">
        <v>4860</v>
      </c>
      <c r="D378" s="437">
        <v>2000</v>
      </c>
      <c r="E378" s="148">
        <f t="shared" si="62"/>
        <v>2600</v>
      </c>
      <c r="F378" s="148">
        <v>2600</v>
      </c>
      <c r="G378" s="148" t="e">
        <f>#REF!-#REF!</f>
        <v>#REF!</v>
      </c>
      <c r="H378" s="440">
        <f t="shared" si="63"/>
        <v>1.3</v>
      </c>
      <c r="I378" s="441">
        <f t="shared" si="64"/>
        <v>2200</v>
      </c>
      <c r="J378" s="441">
        <f t="shared" si="54"/>
        <v>400</v>
      </c>
      <c r="K378" s="440">
        <f t="shared" si="65"/>
        <v>1.3</v>
      </c>
      <c r="L378" s="441">
        <f t="shared" si="66"/>
        <v>1820</v>
      </c>
      <c r="M378" s="438" t="s">
        <v>5103</v>
      </c>
      <c r="P378" s="177" t="e">
        <f>#REF!*1.1</f>
        <v>#REF!</v>
      </c>
      <c r="U378" s="495" t="e">
        <f>#REF!/D378</f>
        <v>#REF!</v>
      </c>
      <c r="Y378" s="177" t="e">
        <f>F378-#REF!</f>
        <v>#REF!</v>
      </c>
    </row>
    <row r="379" spans="1:27" ht="31" x14ac:dyDescent="0.35">
      <c r="A379" s="242">
        <v>3</v>
      </c>
      <c r="B379" s="446" t="s">
        <v>4861</v>
      </c>
      <c r="C379" s="439" t="s">
        <v>4861</v>
      </c>
      <c r="D379" s="442"/>
      <c r="E379" s="148"/>
      <c r="F379" s="148"/>
      <c r="G379" s="148"/>
      <c r="H379" s="440"/>
      <c r="I379" s="441"/>
      <c r="J379" s="441"/>
      <c r="K379" s="440"/>
      <c r="L379" s="441"/>
      <c r="M379" s="438"/>
      <c r="P379" s="177" t="e">
        <f>#REF!*1.1</f>
        <v>#REF!</v>
      </c>
      <c r="Y379" s="177" t="e">
        <f>F379-#REF!</f>
        <v>#REF!</v>
      </c>
    </row>
    <row r="380" spans="1:27" ht="84" x14ac:dyDescent="0.35">
      <c r="A380" s="242" t="s">
        <v>83</v>
      </c>
      <c r="B380" s="446" t="s">
        <v>204</v>
      </c>
      <c r="C380" s="131" t="s">
        <v>4862</v>
      </c>
      <c r="D380" s="437">
        <v>1600</v>
      </c>
      <c r="E380" s="148">
        <f>F380</f>
        <v>3000</v>
      </c>
      <c r="F380" s="148">
        <v>3000</v>
      </c>
      <c r="G380" s="148" t="e">
        <f>#REF!-#REF!</f>
        <v>#REF!</v>
      </c>
      <c r="H380" s="440">
        <f>E380/D380</f>
        <v>1.875</v>
      </c>
      <c r="I380" s="441">
        <f>D380*1.1</f>
        <v>1760.0000000000002</v>
      </c>
      <c r="J380" s="441">
        <f t="shared" ref="J380:J443" si="67">E380-I380</f>
        <v>1239.9999999999998</v>
      </c>
      <c r="K380" s="440">
        <f>E380/D380</f>
        <v>1.875</v>
      </c>
      <c r="L380" s="441">
        <f>ROUND(E380*0.7,-1)</f>
        <v>2100</v>
      </c>
      <c r="M380" s="445" t="s">
        <v>5104</v>
      </c>
      <c r="P380" s="177" t="e">
        <f>#REF!*1.1</f>
        <v>#REF!</v>
      </c>
      <c r="U380" s="495" t="e">
        <f>#REF!/D380</f>
        <v>#REF!</v>
      </c>
      <c r="Y380" s="177" t="e">
        <f>F380-#REF!</f>
        <v>#REF!</v>
      </c>
    </row>
    <row r="381" spans="1:27" ht="56" x14ac:dyDescent="0.35">
      <c r="A381" s="242" t="s">
        <v>84</v>
      </c>
      <c r="B381" s="446" t="s">
        <v>4863</v>
      </c>
      <c r="C381" s="131" t="s">
        <v>4864</v>
      </c>
      <c r="D381" s="437">
        <v>1400</v>
      </c>
      <c r="E381" s="148">
        <f>F381</f>
        <v>2700</v>
      </c>
      <c r="F381" s="148">
        <v>2700</v>
      </c>
      <c r="G381" s="148" t="e">
        <f>#REF!-#REF!</f>
        <v>#REF!</v>
      </c>
      <c r="H381" s="440">
        <f>E381/D381</f>
        <v>1.9285714285714286</v>
      </c>
      <c r="I381" s="441">
        <f>D381*1.1</f>
        <v>1540.0000000000002</v>
      </c>
      <c r="J381" s="441">
        <f t="shared" si="67"/>
        <v>1159.9999999999998</v>
      </c>
      <c r="K381" s="440">
        <f>E381/D381</f>
        <v>1.9285714285714286</v>
      </c>
      <c r="L381" s="441">
        <f>ROUND(E381*0.7,-1)</f>
        <v>1890</v>
      </c>
      <c r="M381" s="445" t="s">
        <v>5105</v>
      </c>
      <c r="P381" s="177" t="e">
        <f>#REF!*1.1</f>
        <v>#REF!</v>
      </c>
      <c r="U381" s="495" t="e">
        <f>#REF!/D381</f>
        <v>#REF!</v>
      </c>
      <c r="Y381" s="177" t="e">
        <f>F381-#REF!</f>
        <v>#REF!</v>
      </c>
    </row>
    <row r="382" spans="1:27" x14ac:dyDescent="0.35">
      <c r="A382" s="337" t="s">
        <v>3479</v>
      </c>
      <c r="B382" s="450" t="s">
        <v>4865</v>
      </c>
      <c r="C382" s="433" t="s">
        <v>4865</v>
      </c>
      <c r="D382" s="442"/>
      <c r="E382" s="148"/>
      <c r="F382" s="148"/>
      <c r="G382" s="148"/>
      <c r="H382" s="440"/>
      <c r="I382" s="441">
        <f>D382*1.1</f>
        <v>0</v>
      </c>
      <c r="J382" s="441">
        <f t="shared" si="67"/>
        <v>0</v>
      </c>
      <c r="K382" s="440"/>
      <c r="L382" s="441"/>
      <c r="M382" s="438"/>
      <c r="Y382" s="177" t="e">
        <f>F382-#REF!</f>
        <v>#REF!</v>
      </c>
      <c r="AA382" s="2" t="s">
        <v>4866</v>
      </c>
    </row>
    <row r="383" spans="1:27" x14ac:dyDescent="0.35">
      <c r="A383" s="242">
        <v>1</v>
      </c>
      <c r="B383" s="446" t="s">
        <v>4867</v>
      </c>
      <c r="C383" s="439" t="s">
        <v>4867</v>
      </c>
      <c r="D383" s="442"/>
      <c r="E383" s="148"/>
      <c r="F383" s="148"/>
      <c r="G383" s="148"/>
      <c r="H383" s="440"/>
      <c r="I383" s="441"/>
      <c r="J383" s="441"/>
      <c r="K383" s="440"/>
      <c r="L383" s="441"/>
      <c r="M383" s="438"/>
      <c r="Y383" s="177" t="e">
        <f>F383-#REF!</f>
        <v>#REF!</v>
      </c>
    </row>
    <row r="384" spans="1:27" x14ac:dyDescent="0.35">
      <c r="A384" s="242" t="s">
        <v>67</v>
      </c>
      <c r="B384" s="446" t="s">
        <v>204</v>
      </c>
      <c r="C384" s="439" t="s">
        <v>204</v>
      </c>
      <c r="D384" s="437">
        <v>1200</v>
      </c>
      <c r="E384" s="149">
        <f>D384*1.1</f>
        <v>1320</v>
      </c>
      <c r="F384" s="148">
        <v>1600</v>
      </c>
      <c r="G384" s="148" t="e">
        <f>#REF!-#REF!</f>
        <v>#REF!</v>
      </c>
      <c r="H384" s="440">
        <f>E384/D384</f>
        <v>1.1000000000000001</v>
      </c>
      <c r="I384" s="441">
        <f>D384*1.1</f>
        <v>1320</v>
      </c>
      <c r="J384" s="441">
        <f t="shared" si="67"/>
        <v>0</v>
      </c>
      <c r="K384" s="440">
        <f>E384/D384</f>
        <v>1.1000000000000001</v>
      </c>
      <c r="L384" s="441">
        <f>ROUND(E384*0.7,-1)</f>
        <v>920</v>
      </c>
      <c r="M384" s="473"/>
      <c r="P384" s="177" t="e">
        <f>#REF!*1.1</f>
        <v>#REF!</v>
      </c>
      <c r="U384" s="487" t="e">
        <f>#REF!/D384</f>
        <v>#REF!</v>
      </c>
      <c r="Y384" s="177" t="e">
        <f>F384-#REF!</f>
        <v>#REF!</v>
      </c>
    </row>
    <row r="385" spans="1:25" ht="31" x14ac:dyDescent="0.35">
      <c r="A385" s="242" t="s">
        <v>69</v>
      </c>
      <c r="B385" s="446" t="s">
        <v>4868</v>
      </c>
      <c r="C385" s="439" t="s">
        <v>4868</v>
      </c>
      <c r="D385" s="437">
        <v>1000</v>
      </c>
      <c r="E385" s="149">
        <f>D385*1.1</f>
        <v>1100</v>
      </c>
      <c r="F385" s="148">
        <v>1300</v>
      </c>
      <c r="G385" s="148" t="e">
        <f>#REF!-#REF!</f>
        <v>#REF!</v>
      </c>
      <c r="H385" s="440">
        <f>E385/D385</f>
        <v>1.1000000000000001</v>
      </c>
      <c r="I385" s="441">
        <f>D385*1.1</f>
        <v>1100</v>
      </c>
      <c r="J385" s="441">
        <f t="shared" si="67"/>
        <v>0</v>
      </c>
      <c r="K385" s="440">
        <f>E385/D385</f>
        <v>1.1000000000000001</v>
      </c>
      <c r="L385" s="441">
        <f>ROUND(E385*0.7,-1)</f>
        <v>770</v>
      </c>
      <c r="M385" s="438"/>
      <c r="P385" s="177" t="e">
        <f>#REF!*1.1</f>
        <v>#REF!</v>
      </c>
      <c r="U385" s="487" t="e">
        <f>#REF!/D385</f>
        <v>#REF!</v>
      </c>
      <c r="Y385" s="177" t="e">
        <f>F385-#REF!</f>
        <v>#REF!</v>
      </c>
    </row>
    <row r="386" spans="1:25" ht="31" x14ac:dyDescent="0.35">
      <c r="A386" s="242">
        <v>2</v>
      </c>
      <c r="B386" s="446" t="s">
        <v>4869</v>
      </c>
      <c r="C386" s="439" t="s">
        <v>4869</v>
      </c>
      <c r="D386" s="437">
        <v>1200</v>
      </c>
      <c r="E386" s="149">
        <f>D386*1.1</f>
        <v>1320</v>
      </c>
      <c r="F386" s="148">
        <v>1600</v>
      </c>
      <c r="G386" s="148" t="e">
        <f>#REF!-#REF!</f>
        <v>#REF!</v>
      </c>
      <c r="H386" s="440">
        <f>E386/D386</f>
        <v>1.1000000000000001</v>
      </c>
      <c r="I386" s="441">
        <f>D386*1.1</f>
        <v>1320</v>
      </c>
      <c r="J386" s="441">
        <f t="shared" si="67"/>
        <v>0</v>
      </c>
      <c r="K386" s="440">
        <f>E386/D386</f>
        <v>1.1000000000000001</v>
      </c>
      <c r="L386" s="441">
        <f>ROUND(E386*0.7,-1)</f>
        <v>920</v>
      </c>
      <c r="M386" s="466"/>
      <c r="P386" s="177" t="e">
        <f>#REF!*1.1</f>
        <v>#REF!</v>
      </c>
      <c r="U386" s="487" t="e">
        <f>#REF!/D386</f>
        <v>#REF!</v>
      </c>
      <c r="Y386" s="177" t="e">
        <f>F386-#REF!</f>
        <v>#REF!</v>
      </c>
    </row>
    <row r="387" spans="1:25" ht="31" x14ac:dyDescent="0.35">
      <c r="A387" s="242">
        <v>3</v>
      </c>
      <c r="B387" s="446" t="s">
        <v>4870</v>
      </c>
      <c r="C387" s="439" t="s">
        <v>4870</v>
      </c>
      <c r="D387" s="437">
        <v>1000</v>
      </c>
      <c r="E387" s="149">
        <f>D387*1.1</f>
        <v>1100</v>
      </c>
      <c r="F387" s="148">
        <v>1300</v>
      </c>
      <c r="G387" s="148" t="e">
        <f>#REF!-#REF!</f>
        <v>#REF!</v>
      </c>
      <c r="H387" s="440">
        <f>E387/D387</f>
        <v>1.1000000000000001</v>
      </c>
      <c r="I387" s="441">
        <f>D387*1.1</f>
        <v>1100</v>
      </c>
      <c r="J387" s="441">
        <f t="shared" si="67"/>
        <v>0</v>
      </c>
      <c r="K387" s="440">
        <f>E387/D387</f>
        <v>1.1000000000000001</v>
      </c>
      <c r="L387" s="441">
        <f>ROUND(E387*0.7,-1)</f>
        <v>770</v>
      </c>
      <c r="M387" s="438"/>
      <c r="P387" s="177" t="e">
        <f>#REF!*1.1</f>
        <v>#REF!</v>
      </c>
      <c r="U387" s="487" t="e">
        <f>#REF!/D387</f>
        <v>#REF!</v>
      </c>
      <c r="Y387" s="177" t="e">
        <f>F387-#REF!</f>
        <v>#REF!</v>
      </c>
    </row>
    <row r="388" spans="1:25" x14ac:dyDescent="0.35">
      <c r="A388" s="242">
        <v>4</v>
      </c>
      <c r="B388" s="446" t="s">
        <v>4871</v>
      </c>
      <c r="C388" s="439" t="s">
        <v>4871</v>
      </c>
      <c r="D388" s="442"/>
      <c r="E388" s="149"/>
      <c r="F388" s="148"/>
      <c r="G388" s="148"/>
      <c r="H388" s="440"/>
      <c r="I388" s="441"/>
      <c r="J388" s="441"/>
      <c r="K388" s="440"/>
      <c r="L388" s="441"/>
      <c r="M388" s="438"/>
      <c r="P388" s="177" t="e">
        <f>#REF!*1.1</f>
        <v>#REF!</v>
      </c>
      <c r="Y388" s="177" t="e">
        <f>F388-#REF!</f>
        <v>#REF!</v>
      </c>
    </row>
    <row r="389" spans="1:25" x14ac:dyDescent="0.35">
      <c r="A389" s="242" t="s">
        <v>31</v>
      </c>
      <c r="B389" s="446" t="s">
        <v>4580</v>
      </c>
      <c r="C389" s="439" t="s">
        <v>4580</v>
      </c>
      <c r="D389" s="437">
        <v>1200</v>
      </c>
      <c r="E389" s="149">
        <f>D389*1.1</f>
        <v>1320</v>
      </c>
      <c r="F389" s="148">
        <v>1600</v>
      </c>
      <c r="G389" s="148" t="e">
        <f>#REF!-#REF!</f>
        <v>#REF!</v>
      </c>
      <c r="H389" s="440">
        <f>E389/D389</f>
        <v>1.1000000000000001</v>
      </c>
      <c r="I389" s="441">
        <f>D389*1.1</f>
        <v>1320</v>
      </c>
      <c r="J389" s="441">
        <f t="shared" si="67"/>
        <v>0</v>
      </c>
      <c r="K389" s="440">
        <f>E389/D389</f>
        <v>1.1000000000000001</v>
      </c>
      <c r="L389" s="441">
        <f>ROUND(E389*0.7,-1)</f>
        <v>920</v>
      </c>
      <c r="M389" s="438"/>
      <c r="P389" s="177" t="e">
        <f>#REF!*1.1</f>
        <v>#REF!</v>
      </c>
      <c r="U389" s="487" t="e">
        <f>#REF!/D389</f>
        <v>#REF!</v>
      </c>
      <c r="Y389" s="177" t="e">
        <f>F389-#REF!</f>
        <v>#REF!</v>
      </c>
    </row>
    <row r="390" spans="1:25" ht="31" x14ac:dyDescent="0.35">
      <c r="A390" s="242" t="s">
        <v>34</v>
      </c>
      <c r="B390" s="446" t="s">
        <v>6133</v>
      </c>
      <c r="C390" s="439" t="s">
        <v>6134</v>
      </c>
      <c r="D390" s="437">
        <v>1100</v>
      </c>
      <c r="E390" s="149">
        <f>D390*1.1</f>
        <v>1210</v>
      </c>
      <c r="F390" s="148">
        <v>1500</v>
      </c>
      <c r="G390" s="148" t="e">
        <f>#REF!-#REF!</f>
        <v>#REF!</v>
      </c>
      <c r="H390" s="440">
        <f>E390/D390</f>
        <v>1.1000000000000001</v>
      </c>
      <c r="I390" s="441">
        <f>D390*1.1</f>
        <v>1210</v>
      </c>
      <c r="J390" s="441">
        <f t="shared" si="67"/>
        <v>0</v>
      </c>
      <c r="K390" s="440">
        <f>E390/D390</f>
        <v>1.1000000000000001</v>
      </c>
      <c r="L390" s="441">
        <f>ROUND(E390*0.7,-1)</f>
        <v>850</v>
      </c>
      <c r="M390" s="438"/>
      <c r="P390" s="177" t="e">
        <f>#REF!*1.1</f>
        <v>#REF!</v>
      </c>
      <c r="U390" s="487" t="e">
        <f>#REF!/D390</f>
        <v>#REF!</v>
      </c>
      <c r="Y390" s="177" t="e">
        <f>F390-#REF!</f>
        <v>#REF!</v>
      </c>
    </row>
    <row r="391" spans="1:25" ht="31" x14ac:dyDescent="0.35">
      <c r="A391" s="242">
        <v>5</v>
      </c>
      <c r="B391" s="446" t="s">
        <v>6135</v>
      </c>
      <c r="C391" s="439" t="s">
        <v>6136</v>
      </c>
      <c r="D391" s="442"/>
      <c r="E391" s="149"/>
      <c r="F391" s="148"/>
      <c r="G391" s="148"/>
      <c r="H391" s="440"/>
      <c r="I391" s="441"/>
      <c r="J391" s="441"/>
      <c r="K391" s="440"/>
      <c r="L391" s="441"/>
      <c r="M391" s="438"/>
      <c r="P391" s="177" t="e">
        <f>#REF!*1.1</f>
        <v>#REF!</v>
      </c>
      <c r="Y391" s="177" t="e">
        <f>F391-#REF!</f>
        <v>#REF!</v>
      </c>
    </row>
    <row r="392" spans="1:25" x14ac:dyDescent="0.35">
      <c r="A392" s="242" t="s">
        <v>509</v>
      </c>
      <c r="B392" s="446" t="s">
        <v>1712</v>
      </c>
      <c r="C392" s="439" t="s">
        <v>1712</v>
      </c>
      <c r="D392" s="437">
        <v>1100</v>
      </c>
      <c r="E392" s="149">
        <f>D392*1.1</f>
        <v>1210</v>
      </c>
      <c r="F392" s="148">
        <v>1500</v>
      </c>
      <c r="G392" s="148" t="e">
        <f>#REF!-#REF!</f>
        <v>#REF!</v>
      </c>
      <c r="H392" s="440">
        <f>E392/D392</f>
        <v>1.1000000000000001</v>
      </c>
      <c r="I392" s="441">
        <f>D392*1.1</f>
        <v>1210</v>
      </c>
      <c r="J392" s="441">
        <f t="shared" si="67"/>
        <v>0</v>
      </c>
      <c r="K392" s="440">
        <f>E392/D392</f>
        <v>1.1000000000000001</v>
      </c>
      <c r="L392" s="441">
        <f>ROUND(E392*0.7,-1)</f>
        <v>850</v>
      </c>
      <c r="M392" s="438"/>
      <c r="P392" s="177" t="e">
        <f>#REF!*1.1</f>
        <v>#REF!</v>
      </c>
      <c r="U392" s="487" t="e">
        <f>#REF!/D392</f>
        <v>#REF!</v>
      </c>
      <c r="Y392" s="177" t="e">
        <f>F392-#REF!</f>
        <v>#REF!</v>
      </c>
    </row>
    <row r="393" spans="1:25" x14ac:dyDescent="0.35">
      <c r="A393" s="242" t="s">
        <v>511</v>
      </c>
      <c r="B393" s="446" t="s">
        <v>3766</v>
      </c>
      <c r="C393" s="439" t="s">
        <v>3766</v>
      </c>
      <c r="D393" s="442">
        <v>950</v>
      </c>
      <c r="E393" s="149">
        <v>1050</v>
      </c>
      <c r="F393" s="148">
        <v>1300</v>
      </c>
      <c r="G393" s="148" t="e">
        <f>#REF!-#REF!</f>
        <v>#REF!</v>
      </c>
      <c r="H393" s="440">
        <f>E393/D393</f>
        <v>1.1052631578947369</v>
      </c>
      <c r="I393" s="441">
        <f>D393*1.1</f>
        <v>1045</v>
      </c>
      <c r="J393" s="441">
        <f t="shared" si="67"/>
        <v>5</v>
      </c>
      <c r="K393" s="440">
        <f>E393/D393</f>
        <v>1.1052631578947369</v>
      </c>
      <c r="L393" s="441">
        <f>ROUND(E393*0.7,-1)</f>
        <v>740</v>
      </c>
      <c r="M393" s="438"/>
      <c r="P393" s="177" t="e">
        <f>#REF!*1.1</f>
        <v>#REF!</v>
      </c>
      <c r="U393" s="487" t="e">
        <f>#REF!/D393</f>
        <v>#REF!</v>
      </c>
      <c r="Y393" s="177" t="e">
        <f>F393-#REF!</f>
        <v>#REF!</v>
      </c>
    </row>
    <row r="394" spans="1:25" ht="31" x14ac:dyDescent="0.35">
      <c r="A394" s="242">
        <v>6</v>
      </c>
      <c r="B394" s="446" t="s">
        <v>4872</v>
      </c>
      <c r="C394" s="439" t="s">
        <v>4872</v>
      </c>
      <c r="D394" s="437">
        <v>1100</v>
      </c>
      <c r="E394" s="149">
        <f>D394*1.1</f>
        <v>1210</v>
      </c>
      <c r="F394" s="148">
        <v>1500</v>
      </c>
      <c r="G394" s="148" t="e">
        <f>#REF!-#REF!</f>
        <v>#REF!</v>
      </c>
      <c r="H394" s="440">
        <f>E394/D394</f>
        <v>1.1000000000000001</v>
      </c>
      <c r="I394" s="441">
        <f>D394*1.1</f>
        <v>1210</v>
      </c>
      <c r="J394" s="441">
        <f t="shared" si="67"/>
        <v>0</v>
      </c>
      <c r="K394" s="440">
        <f>E394/D394</f>
        <v>1.1000000000000001</v>
      </c>
      <c r="L394" s="441">
        <f>ROUND(E394*0.7,-1)</f>
        <v>850</v>
      </c>
      <c r="M394" s="438"/>
      <c r="P394" s="177" t="e">
        <f>#REF!*1.1</f>
        <v>#REF!</v>
      </c>
      <c r="U394" s="487" t="e">
        <f>#REF!/D394</f>
        <v>#REF!</v>
      </c>
      <c r="Y394" s="177" t="e">
        <f>F394-#REF!</f>
        <v>#REF!</v>
      </c>
    </row>
    <row r="395" spans="1:25" ht="31" x14ac:dyDescent="0.35">
      <c r="A395" s="242">
        <v>7</v>
      </c>
      <c r="B395" s="446" t="s">
        <v>4873</v>
      </c>
      <c r="C395" s="439" t="s">
        <v>4873</v>
      </c>
      <c r="D395" s="442">
        <v>950</v>
      </c>
      <c r="E395" s="149">
        <v>1050</v>
      </c>
      <c r="F395" s="148">
        <v>1300</v>
      </c>
      <c r="G395" s="148" t="e">
        <f>#REF!-#REF!</f>
        <v>#REF!</v>
      </c>
      <c r="H395" s="440">
        <f>E395/D395</f>
        <v>1.1052631578947369</v>
      </c>
      <c r="I395" s="441">
        <f>D395*1.1</f>
        <v>1045</v>
      </c>
      <c r="J395" s="441">
        <f t="shared" si="67"/>
        <v>5</v>
      </c>
      <c r="K395" s="440">
        <f>E395/D395</f>
        <v>1.1052631578947369</v>
      </c>
      <c r="L395" s="441">
        <f>ROUND(E395*0.7,-1)</f>
        <v>740</v>
      </c>
      <c r="M395" s="438"/>
      <c r="P395" s="177" t="e">
        <f>#REF!*1.1</f>
        <v>#REF!</v>
      </c>
      <c r="U395" s="487" t="e">
        <f>#REF!/D395</f>
        <v>#REF!</v>
      </c>
      <c r="Y395" s="177" t="e">
        <f>F395-#REF!</f>
        <v>#REF!</v>
      </c>
    </row>
    <row r="396" spans="1:25" ht="31" x14ac:dyDescent="0.35">
      <c r="A396" s="242">
        <v>8</v>
      </c>
      <c r="B396" s="446" t="s">
        <v>4874</v>
      </c>
      <c r="C396" s="439" t="s">
        <v>4874</v>
      </c>
      <c r="D396" s="437">
        <v>1000</v>
      </c>
      <c r="E396" s="149">
        <f>D396*1.1</f>
        <v>1100</v>
      </c>
      <c r="F396" s="148">
        <v>1300</v>
      </c>
      <c r="G396" s="148" t="e">
        <f>#REF!-#REF!</f>
        <v>#REF!</v>
      </c>
      <c r="H396" s="440">
        <f>E396/D396</f>
        <v>1.1000000000000001</v>
      </c>
      <c r="I396" s="441">
        <f>D396*1.1</f>
        <v>1100</v>
      </c>
      <c r="J396" s="441">
        <f t="shared" si="67"/>
        <v>0</v>
      </c>
      <c r="K396" s="440">
        <f>E396/D396</f>
        <v>1.1000000000000001</v>
      </c>
      <c r="L396" s="441">
        <f>ROUND(E396*0.7,-1)</f>
        <v>770</v>
      </c>
      <c r="M396" s="438"/>
      <c r="P396" s="177" t="e">
        <f>#REF!*1.1</f>
        <v>#REF!</v>
      </c>
      <c r="U396" s="487" t="e">
        <f>#REF!/D396</f>
        <v>#REF!</v>
      </c>
      <c r="Y396" s="177" t="e">
        <f>F396-#REF!</f>
        <v>#REF!</v>
      </c>
    </row>
    <row r="397" spans="1:25" ht="31" x14ac:dyDescent="0.35">
      <c r="A397" s="242">
        <v>9</v>
      </c>
      <c r="B397" s="446" t="s">
        <v>4876</v>
      </c>
      <c r="C397" s="439" t="s">
        <v>4876</v>
      </c>
      <c r="D397" s="442"/>
      <c r="E397" s="148"/>
      <c r="F397" s="148"/>
      <c r="G397" s="148"/>
      <c r="H397" s="440"/>
      <c r="I397" s="441"/>
      <c r="J397" s="441"/>
      <c r="K397" s="440"/>
      <c r="L397" s="441"/>
      <c r="M397" s="438"/>
      <c r="P397" s="177" t="e">
        <f>#REF!*1.1</f>
        <v>#REF!</v>
      </c>
      <c r="Y397" s="177" t="e">
        <f>F397-#REF!</f>
        <v>#REF!</v>
      </c>
    </row>
    <row r="398" spans="1:25" x14ac:dyDescent="0.35">
      <c r="A398" s="242" t="s">
        <v>522</v>
      </c>
      <c r="B398" s="446" t="s">
        <v>4580</v>
      </c>
      <c r="C398" s="439" t="s">
        <v>4580</v>
      </c>
      <c r="D398" s="437">
        <v>1200</v>
      </c>
      <c r="E398" s="149">
        <f>D398*1.1</f>
        <v>1320</v>
      </c>
      <c r="F398" s="148">
        <v>2600</v>
      </c>
      <c r="G398" s="148" t="e">
        <f>#REF!-#REF!</f>
        <v>#REF!</v>
      </c>
      <c r="H398" s="440">
        <f>E398/D398</f>
        <v>1.1000000000000001</v>
      </c>
      <c r="I398" s="441">
        <f>D398*1.1</f>
        <v>1320</v>
      </c>
      <c r="J398" s="441">
        <f t="shared" si="67"/>
        <v>0</v>
      </c>
      <c r="K398" s="440">
        <f>E398/D398</f>
        <v>1.1000000000000001</v>
      </c>
      <c r="L398" s="441">
        <f>ROUND(E398*0.7,-1)</f>
        <v>920</v>
      </c>
      <c r="M398" s="438"/>
      <c r="P398" s="177" t="e">
        <f>#REF!*1.1</f>
        <v>#REF!</v>
      </c>
      <c r="U398" s="487" t="e">
        <f>#REF!/D398</f>
        <v>#REF!</v>
      </c>
      <c r="Y398" s="177" t="e">
        <f>F398-#REF!</f>
        <v>#REF!</v>
      </c>
    </row>
    <row r="399" spans="1:25" ht="31" x14ac:dyDescent="0.35">
      <c r="A399" s="242" t="s">
        <v>523</v>
      </c>
      <c r="B399" s="446" t="s">
        <v>6137</v>
      </c>
      <c r="C399" s="439" t="s">
        <v>6138</v>
      </c>
      <c r="D399" s="437">
        <v>1100</v>
      </c>
      <c r="E399" s="149">
        <f>D399*1.1</f>
        <v>1210</v>
      </c>
      <c r="F399" s="148">
        <v>1600</v>
      </c>
      <c r="G399" s="148" t="e">
        <f>#REF!-#REF!</f>
        <v>#REF!</v>
      </c>
      <c r="H399" s="440">
        <f>E399/D399</f>
        <v>1.1000000000000001</v>
      </c>
      <c r="I399" s="441">
        <f>D399*1.1</f>
        <v>1210</v>
      </c>
      <c r="J399" s="441">
        <f t="shared" si="67"/>
        <v>0</v>
      </c>
      <c r="K399" s="440">
        <f>E399/D399</f>
        <v>1.1000000000000001</v>
      </c>
      <c r="L399" s="441">
        <f>ROUND(E399*0.7,-1)</f>
        <v>850</v>
      </c>
      <c r="M399" s="438"/>
      <c r="P399" s="177" t="e">
        <f>#REF!*1.1</f>
        <v>#REF!</v>
      </c>
      <c r="U399" s="487" t="e">
        <f>#REF!/D399</f>
        <v>#REF!</v>
      </c>
      <c r="Y399" s="177" t="e">
        <f>F399-#REF!</f>
        <v>#REF!</v>
      </c>
    </row>
    <row r="400" spans="1:25" ht="31" x14ac:dyDescent="0.35">
      <c r="A400" s="242">
        <v>10</v>
      </c>
      <c r="B400" s="446" t="s">
        <v>4877</v>
      </c>
      <c r="C400" s="439" t="s">
        <v>4877</v>
      </c>
      <c r="D400" s="434"/>
      <c r="E400" s="149"/>
      <c r="F400" s="148"/>
      <c r="G400" s="148"/>
      <c r="H400" s="440"/>
      <c r="I400" s="441"/>
      <c r="J400" s="441"/>
      <c r="K400" s="440"/>
      <c r="L400" s="441"/>
      <c r="M400" s="438"/>
      <c r="P400" s="177" t="e">
        <f>#REF!*1.1</f>
        <v>#REF!</v>
      </c>
      <c r="Y400" s="177" t="e">
        <f>F400-#REF!</f>
        <v>#REF!</v>
      </c>
    </row>
    <row r="401" spans="1:27" x14ac:dyDescent="0.35">
      <c r="A401" s="242" t="s">
        <v>525</v>
      </c>
      <c r="B401" s="446" t="s">
        <v>4580</v>
      </c>
      <c r="C401" s="439" t="s">
        <v>4580</v>
      </c>
      <c r="D401" s="437">
        <v>1100</v>
      </c>
      <c r="E401" s="149">
        <f>D401*1.1</f>
        <v>1210</v>
      </c>
      <c r="F401" s="148">
        <v>1500</v>
      </c>
      <c r="G401" s="148" t="e">
        <f>#REF!-#REF!</f>
        <v>#REF!</v>
      </c>
      <c r="H401" s="440">
        <f>E401/D401</f>
        <v>1.1000000000000001</v>
      </c>
      <c r="I401" s="441">
        <f t="shared" ref="I401:I410" si="68">D401*1.1</f>
        <v>1210</v>
      </c>
      <c r="J401" s="441">
        <f t="shared" si="67"/>
        <v>0</v>
      </c>
      <c r="K401" s="440">
        <f>E401/D401</f>
        <v>1.1000000000000001</v>
      </c>
      <c r="L401" s="441">
        <f>ROUND(E401*0.7,-1)</f>
        <v>850</v>
      </c>
      <c r="M401" s="438"/>
      <c r="P401" s="177" t="e">
        <f>#REF!*1.1</f>
        <v>#REF!</v>
      </c>
      <c r="U401" s="487" t="e">
        <f>#REF!/D401</f>
        <v>#REF!</v>
      </c>
      <c r="Y401" s="177" t="e">
        <f>F401-#REF!</f>
        <v>#REF!</v>
      </c>
    </row>
    <row r="402" spans="1:27" x14ac:dyDescent="0.35">
      <c r="A402" s="242" t="s">
        <v>526</v>
      </c>
      <c r="B402" s="446" t="s">
        <v>6139</v>
      </c>
      <c r="C402" s="439" t="s">
        <v>6140</v>
      </c>
      <c r="D402" s="437">
        <v>950</v>
      </c>
      <c r="E402" s="149">
        <v>1050</v>
      </c>
      <c r="F402" s="148">
        <v>1500</v>
      </c>
      <c r="G402" s="148" t="e">
        <f>#REF!-#REF!</f>
        <v>#REF!</v>
      </c>
      <c r="H402" s="440">
        <f>E402/D402</f>
        <v>1.1052631578947369</v>
      </c>
      <c r="I402" s="441">
        <f t="shared" si="68"/>
        <v>1045</v>
      </c>
      <c r="J402" s="441">
        <f t="shared" si="67"/>
        <v>5</v>
      </c>
      <c r="K402" s="440">
        <f>E402/D402</f>
        <v>1.1052631578947369</v>
      </c>
      <c r="L402" s="441">
        <f>ROUND(E402*0.7,-1)</f>
        <v>740</v>
      </c>
      <c r="M402" s="438"/>
      <c r="P402" s="177" t="e">
        <f>#REF!*1.1</f>
        <v>#REF!</v>
      </c>
      <c r="U402" s="487" t="e">
        <f>#REF!/D402</f>
        <v>#REF!</v>
      </c>
      <c r="Y402" s="177" t="e">
        <f>F402-#REF!</f>
        <v>#REF!</v>
      </c>
    </row>
    <row r="403" spans="1:27" ht="62" x14ac:dyDescent="0.35">
      <c r="A403" s="242">
        <v>11</v>
      </c>
      <c r="B403" s="446" t="s">
        <v>4878</v>
      </c>
      <c r="C403" s="439" t="s">
        <v>6554</v>
      </c>
      <c r="D403" s="437">
        <v>1200</v>
      </c>
      <c r="E403" s="149">
        <f>D403*1.1</f>
        <v>1320</v>
      </c>
      <c r="F403" s="148">
        <v>1300</v>
      </c>
      <c r="G403" s="148" t="e">
        <f>#REF!-#REF!</f>
        <v>#REF!</v>
      </c>
      <c r="H403" s="440">
        <f>E403/D403</f>
        <v>1.1000000000000001</v>
      </c>
      <c r="I403" s="441">
        <f t="shared" si="68"/>
        <v>1320</v>
      </c>
      <c r="J403" s="441">
        <f t="shared" si="67"/>
        <v>0</v>
      </c>
      <c r="K403" s="440">
        <f>E403/D403</f>
        <v>1.1000000000000001</v>
      </c>
      <c r="L403" s="441">
        <f>ROUND(E403*0.7,-1)</f>
        <v>920</v>
      </c>
      <c r="M403" s="438" t="s">
        <v>6587</v>
      </c>
      <c r="P403" s="177" t="e">
        <f>#REF!*1.1</f>
        <v>#REF!</v>
      </c>
      <c r="U403" s="487" t="e">
        <f>#REF!/D403</f>
        <v>#REF!</v>
      </c>
      <c r="Y403" s="177" t="e">
        <f>F403-#REF!</f>
        <v>#REF!</v>
      </c>
    </row>
    <row r="404" spans="1:27" ht="45" x14ac:dyDescent="0.35">
      <c r="A404" s="337" t="s">
        <v>419</v>
      </c>
      <c r="B404" s="450" t="s">
        <v>6141</v>
      </c>
      <c r="C404" s="433" t="s">
        <v>6141</v>
      </c>
      <c r="D404" s="437"/>
      <c r="E404" s="148"/>
      <c r="F404" s="148"/>
      <c r="G404" s="148"/>
      <c r="H404" s="440"/>
      <c r="I404" s="441">
        <f t="shared" si="68"/>
        <v>0</v>
      </c>
      <c r="J404" s="441">
        <f t="shared" si="67"/>
        <v>0</v>
      </c>
      <c r="K404" s="440"/>
      <c r="L404" s="441"/>
      <c r="M404" s="438"/>
      <c r="Y404" s="177" t="e">
        <f>F404-#REF!</f>
        <v>#REF!</v>
      </c>
    </row>
    <row r="405" spans="1:27" ht="31" x14ac:dyDescent="0.35">
      <c r="A405" s="242">
        <v>1</v>
      </c>
      <c r="B405" s="446" t="s">
        <v>4879</v>
      </c>
      <c r="C405" s="439" t="s">
        <v>4879</v>
      </c>
      <c r="D405" s="148">
        <v>7000</v>
      </c>
      <c r="E405" s="149">
        <v>7700</v>
      </c>
      <c r="F405" s="148">
        <v>9100</v>
      </c>
      <c r="G405" s="148" t="e">
        <f>#REF!-#REF!</f>
        <v>#REF!</v>
      </c>
      <c r="H405" s="440">
        <f>E405/D405</f>
        <v>1.1000000000000001</v>
      </c>
      <c r="I405" s="441">
        <f t="shared" si="68"/>
        <v>7700.0000000000009</v>
      </c>
      <c r="J405" s="441">
        <f t="shared" si="67"/>
        <v>0</v>
      </c>
      <c r="K405" s="440">
        <f>E405/D405</f>
        <v>1.1000000000000001</v>
      </c>
      <c r="L405" s="441">
        <f>ROUND(E405*0.7,-1)</f>
        <v>5390</v>
      </c>
      <c r="M405" s="438"/>
      <c r="N405" s="489" t="s">
        <v>4568</v>
      </c>
      <c r="U405" s="487" t="e">
        <f>#REF!/D405</f>
        <v>#REF!</v>
      </c>
      <c r="Y405" s="177" t="e">
        <f>F405-#REF!</f>
        <v>#REF!</v>
      </c>
    </row>
    <row r="406" spans="1:27" ht="31" x14ac:dyDescent="0.35">
      <c r="A406" s="242">
        <v>2</v>
      </c>
      <c r="B406" s="446" t="s">
        <v>4880</v>
      </c>
      <c r="C406" s="439" t="s">
        <v>4880</v>
      </c>
      <c r="D406" s="437">
        <v>5500</v>
      </c>
      <c r="E406" s="149">
        <v>6100</v>
      </c>
      <c r="F406" s="148">
        <v>7200</v>
      </c>
      <c r="G406" s="148" t="e">
        <f>#REF!-#REF!</f>
        <v>#REF!</v>
      </c>
      <c r="H406" s="440">
        <f>E406/D406</f>
        <v>1.1090909090909091</v>
      </c>
      <c r="I406" s="441">
        <f t="shared" si="68"/>
        <v>6050.0000000000009</v>
      </c>
      <c r="J406" s="441">
        <f t="shared" si="67"/>
        <v>49.999999999999091</v>
      </c>
      <c r="K406" s="440">
        <f>E406/D406</f>
        <v>1.1090909090909091</v>
      </c>
      <c r="L406" s="441">
        <f>ROUND(E406*0.7,-1)</f>
        <v>4270</v>
      </c>
      <c r="M406" s="438"/>
      <c r="N406" s="489" t="s">
        <v>4659</v>
      </c>
      <c r="U406" s="487" t="e">
        <f>#REF!/D406</f>
        <v>#REF!</v>
      </c>
      <c r="Y406" s="177" t="e">
        <f>F406-#REF!</f>
        <v>#REF!</v>
      </c>
    </row>
    <row r="407" spans="1:27" ht="31" x14ac:dyDescent="0.35">
      <c r="A407" s="242">
        <v>3</v>
      </c>
      <c r="B407" s="446" t="s">
        <v>4881</v>
      </c>
      <c r="C407" s="439" t="s">
        <v>4881</v>
      </c>
      <c r="D407" s="437">
        <v>2500</v>
      </c>
      <c r="E407" s="149">
        <v>2800</v>
      </c>
      <c r="F407" s="148">
        <v>3300</v>
      </c>
      <c r="G407" s="148" t="e">
        <f>#REF!-#REF!</f>
        <v>#REF!</v>
      </c>
      <c r="H407" s="440">
        <f>E407/D407</f>
        <v>1.1200000000000001</v>
      </c>
      <c r="I407" s="441">
        <f t="shared" si="68"/>
        <v>2750</v>
      </c>
      <c r="J407" s="441">
        <f t="shared" si="67"/>
        <v>50</v>
      </c>
      <c r="K407" s="440">
        <f>E407/D407</f>
        <v>1.1200000000000001</v>
      </c>
      <c r="L407" s="441">
        <f>ROUND(E407*0.7,-1)</f>
        <v>1960</v>
      </c>
      <c r="M407" s="438"/>
      <c r="N407" s="489" t="s">
        <v>4659</v>
      </c>
      <c r="P407" s="422" t="s">
        <v>4882</v>
      </c>
      <c r="U407" s="487" t="e">
        <f>#REF!/D407</f>
        <v>#REF!</v>
      </c>
      <c r="Y407" s="177" t="e">
        <f>F407-#REF!</f>
        <v>#REF!</v>
      </c>
      <c r="Z407" s="2" t="s">
        <v>4882</v>
      </c>
    </row>
    <row r="408" spans="1:27" ht="31" x14ac:dyDescent="0.35">
      <c r="A408" s="242">
        <v>4</v>
      </c>
      <c r="B408" s="446" t="s">
        <v>4883</v>
      </c>
      <c r="C408" s="439" t="s">
        <v>6555</v>
      </c>
      <c r="D408" s="437">
        <v>1200</v>
      </c>
      <c r="E408" s="149">
        <v>1320</v>
      </c>
      <c r="F408" s="148">
        <v>1600</v>
      </c>
      <c r="G408" s="148" t="e">
        <f>#REF!-#REF!</f>
        <v>#REF!</v>
      </c>
      <c r="H408" s="440">
        <f>E408/D408</f>
        <v>1.1000000000000001</v>
      </c>
      <c r="I408" s="441">
        <f t="shared" si="68"/>
        <v>1320</v>
      </c>
      <c r="J408" s="441">
        <f t="shared" si="67"/>
        <v>0</v>
      </c>
      <c r="K408" s="440">
        <f>E408/D408</f>
        <v>1.1000000000000001</v>
      </c>
      <c r="L408" s="441">
        <f>ROUND(E408*0.7,-1)</f>
        <v>920</v>
      </c>
      <c r="M408" s="438" t="s">
        <v>6588</v>
      </c>
      <c r="N408" s="489" t="s">
        <v>4659</v>
      </c>
      <c r="P408" s="422" t="s">
        <v>4884</v>
      </c>
      <c r="U408" s="487" t="e">
        <f>#REF!/D408</f>
        <v>#REF!</v>
      </c>
      <c r="Y408" s="177" t="e">
        <f>F408-#REF!</f>
        <v>#REF!</v>
      </c>
      <c r="Z408" s="2" t="s">
        <v>4885</v>
      </c>
    </row>
    <row r="409" spans="1:27" x14ac:dyDescent="0.35">
      <c r="A409" s="337"/>
      <c r="B409" s="450" t="s">
        <v>16</v>
      </c>
      <c r="C409" s="433" t="s">
        <v>16</v>
      </c>
      <c r="D409" s="434"/>
      <c r="E409" s="148"/>
      <c r="F409" s="148"/>
      <c r="G409" s="148"/>
      <c r="H409" s="440"/>
      <c r="I409" s="441">
        <f t="shared" si="68"/>
        <v>0</v>
      </c>
      <c r="J409" s="441">
        <f t="shared" si="67"/>
        <v>0</v>
      </c>
      <c r="K409" s="440"/>
      <c r="L409" s="441"/>
      <c r="M409" s="438"/>
      <c r="Y409" s="177" t="e">
        <f>F409-#REF!</f>
        <v>#REF!</v>
      </c>
    </row>
    <row r="410" spans="1:27" x14ac:dyDescent="0.35">
      <c r="A410" s="337" t="s">
        <v>3479</v>
      </c>
      <c r="B410" s="450" t="s">
        <v>4572</v>
      </c>
      <c r="C410" s="433" t="s">
        <v>4572</v>
      </c>
      <c r="D410" s="434"/>
      <c r="E410" s="148"/>
      <c r="F410" s="148"/>
      <c r="G410" s="148"/>
      <c r="H410" s="440"/>
      <c r="I410" s="441">
        <f t="shared" si="68"/>
        <v>0</v>
      </c>
      <c r="J410" s="441">
        <f t="shared" si="67"/>
        <v>0</v>
      </c>
      <c r="K410" s="440"/>
      <c r="L410" s="441"/>
      <c r="M410" s="438"/>
      <c r="Y410" s="177" t="e">
        <f>F410-#REF!</f>
        <v>#REF!</v>
      </c>
    </row>
    <row r="411" spans="1:27" ht="31" x14ac:dyDescent="0.35">
      <c r="A411" s="242">
        <v>1</v>
      </c>
      <c r="B411" s="446" t="s">
        <v>4886</v>
      </c>
      <c r="C411" s="439" t="s">
        <v>4886</v>
      </c>
      <c r="D411" s="434"/>
      <c r="E411" s="148"/>
      <c r="F411" s="148"/>
      <c r="G411" s="148"/>
      <c r="H411" s="440"/>
      <c r="I411" s="441"/>
      <c r="J411" s="441"/>
      <c r="K411" s="440"/>
      <c r="L411" s="441"/>
      <c r="M411" s="438"/>
      <c r="Y411" s="177" t="e">
        <f>F411-#REF!</f>
        <v>#REF!</v>
      </c>
    </row>
    <row r="412" spans="1:27" ht="31" x14ac:dyDescent="0.35">
      <c r="A412" s="242" t="s">
        <v>67</v>
      </c>
      <c r="B412" s="446" t="s">
        <v>4887</v>
      </c>
      <c r="C412" s="439" t="s">
        <v>4887</v>
      </c>
      <c r="D412" s="437">
        <v>2500</v>
      </c>
      <c r="E412" s="149">
        <v>2800</v>
      </c>
      <c r="F412" s="148">
        <v>3300</v>
      </c>
      <c r="G412" s="148" t="e">
        <f>#REF!-#REF!</f>
        <v>#REF!</v>
      </c>
      <c r="H412" s="440">
        <f>E412/D412</f>
        <v>1.1200000000000001</v>
      </c>
      <c r="I412" s="441">
        <f>D412*1.1</f>
        <v>2750</v>
      </c>
      <c r="J412" s="441">
        <f t="shared" si="67"/>
        <v>50</v>
      </c>
      <c r="K412" s="440">
        <f>E412/D412</f>
        <v>1.1200000000000001</v>
      </c>
      <c r="L412" s="441">
        <f>ROUND(E412*0.7,-1)</f>
        <v>1960</v>
      </c>
      <c r="M412" s="462"/>
      <c r="P412" s="177" t="e">
        <f>#REF!*1.1</f>
        <v>#REF!</v>
      </c>
      <c r="Q412" s="2" t="s">
        <v>4888</v>
      </c>
      <c r="U412" s="487" t="e">
        <f>#REF!/D412</f>
        <v>#REF!</v>
      </c>
      <c r="Y412" s="177" t="e">
        <f>F412-#REF!</f>
        <v>#REF!</v>
      </c>
      <c r="Z412" s="15" t="s">
        <v>4889</v>
      </c>
      <c r="AA412" s="2">
        <f>D412*1.1</f>
        <v>2750</v>
      </c>
    </row>
    <row r="413" spans="1:27" ht="31" x14ac:dyDescent="0.35">
      <c r="A413" s="242" t="s">
        <v>69</v>
      </c>
      <c r="B413" s="446" t="s">
        <v>4890</v>
      </c>
      <c r="C413" s="439" t="s">
        <v>4891</v>
      </c>
      <c r="D413" s="437">
        <v>2000</v>
      </c>
      <c r="E413" s="149">
        <v>2200</v>
      </c>
      <c r="F413" s="148">
        <v>2600</v>
      </c>
      <c r="G413" s="148" t="e">
        <f>#REF!-#REF!</f>
        <v>#REF!</v>
      </c>
      <c r="H413" s="440">
        <f>E413/D413</f>
        <v>1.1000000000000001</v>
      </c>
      <c r="I413" s="441">
        <f>D413*1.1</f>
        <v>2200</v>
      </c>
      <c r="J413" s="441">
        <f t="shared" si="67"/>
        <v>0</v>
      </c>
      <c r="K413" s="440">
        <f>E413/D413</f>
        <v>1.1000000000000001</v>
      </c>
      <c r="L413" s="441">
        <f>ROUND(E413*0.7,-1)</f>
        <v>1540</v>
      </c>
      <c r="M413" s="443" t="s">
        <v>5106</v>
      </c>
      <c r="P413" s="177" t="e">
        <f>#REF!*1.1</f>
        <v>#REF!</v>
      </c>
      <c r="U413" s="487" t="e">
        <f>#REF!/D413</f>
        <v>#REF!</v>
      </c>
      <c r="Y413" s="177" t="e">
        <f>F413-#REF!</f>
        <v>#REF!</v>
      </c>
      <c r="AA413" s="2">
        <f>D413*1.1</f>
        <v>2200</v>
      </c>
    </row>
    <row r="414" spans="1:27" ht="31" x14ac:dyDescent="0.35">
      <c r="A414" s="242" t="s">
        <v>71</v>
      </c>
      <c r="B414" s="446" t="s">
        <v>4892</v>
      </c>
      <c r="C414" s="439" t="s">
        <v>4892</v>
      </c>
      <c r="D414" s="437">
        <v>2100</v>
      </c>
      <c r="E414" s="149">
        <v>2310</v>
      </c>
      <c r="F414" s="148">
        <v>2800</v>
      </c>
      <c r="G414" s="148" t="e">
        <f>#REF!-#REF!</f>
        <v>#REF!</v>
      </c>
      <c r="H414" s="440">
        <f>E414/D414</f>
        <v>1.1000000000000001</v>
      </c>
      <c r="I414" s="441">
        <f>D414*1.1</f>
        <v>2310</v>
      </c>
      <c r="J414" s="441">
        <f t="shared" si="67"/>
        <v>0</v>
      </c>
      <c r="K414" s="440">
        <f>E414/D414</f>
        <v>1.1000000000000001</v>
      </c>
      <c r="L414" s="441">
        <f>ROUND(E414*0.7,-1)</f>
        <v>1620</v>
      </c>
      <c r="M414" s="443"/>
      <c r="P414" s="177" t="e">
        <f>#REF!*1.1</f>
        <v>#REF!</v>
      </c>
      <c r="U414" s="487" t="e">
        <f>#REF!/D414</f>
        <v>#REF!</v>
      </c>
      <c r="Y414" s="177" t="e">
        <f>F414-#REF!</f>
        <v>#REF!</v>
      </c>
      <c r="AA414" s="2">
        <f>D414*1.1</f>
        <v>2310</v>
      </c>
    </row>
    <row r="415" spans="1:27" ht="31" x14ac:dyDescent="0.35">
      <c r="A415" s="242" t="s">
        <v>389</v>
      </c>
      <c r="B415" s="446" t="s">
        <v>4893</v>
      </c>
      <c r="C415" s="439" t="s">
        <v>4893</v>
      </c>
      <c r="D415" s="437">
        <v>1800</v>
      </c>
      <c r="E415" s="149">
        <v>2000</v>
      </c>
      <c r="F415" s="148">
        <v>2400</v>
      </c>
      <c r="G415" s="148" t="e">
        <f>#REF!-#REF!</f>
        <v>#REF!</v>
      </c>
      <c r="H415" s="440">
        <f>E415/D415</f>
        <v>1.1111111111111112</v>
      </c>
      <c r="I415" s="441">
        <f>D415*1.1</f>
        <v>1980.0000000000002</v>
      </c>
      <c r="J415" s="441">
        <f t="shared" si="67"/>
        <v>19.999999999999773</v>
      </c>
      <c r="K415" s="440">
        <f>E415/D415</f>
        <v>1.1111111111111112</v>
      </c>
      <c r="L415" s="441">
        <f>ROUND(E415*0.7,-1)</f>
        <v>1400</v>
      </c>
      <c r="M415" s="443"/>
      <c r="P415" s="177" t="e">
        <f>#REF!*1.1</f>
        <v>#REF!</v>
      </c>
      <c r="U415" s="487" t="e">
        <f>#REF!/D415</f>
        <v>#REF!</v>
      </c>
      <c r="Y415" s="177" t="e">
        <f>F415-#REF!</f>
        <v>#REF!</v>
      </c>
      <c r="AA415" s="2">
        <f>D415*1.1</f>
        <v>1980.0000000000002</v>
      </c>
    </row>
    <row r="416" spans="1:27" ht="46.5" x14ac:dyDescent="0.35">
      <c r="A416" s="242" t="s">
        <v>1886</v>
      </c>
      <c r="B416" s="446" t="s">
        <v>6142</v>
      </c>
      <c r="C416" s="439" t="s">
        <v>6142</v>
      </c>
      <c r="D416" s="437">
        <v>3000</v>
      </c>
      <c r="E416" s="149">
        <v>3300</v>
      </c>
      <c r="F416" s="148">
        <v>3900</v>
      </c>
      <c r="G416" s="148" t="e">
        <f>#REF!-#REF!</f>
        <v>#REF!</v>
      </c>
      <c r="H416" s="440">
        <f>E416/D416</f>
        <v>1.1000000000000001</v>
      </c>
      <c r="I416" s="441">
        <f>D416*1.1</f>
        <v>3300.0000000000005</v>
      </c>
      <c r="J416" s="441">
        <f t="shared" si="67"/>
        <v>0</v>
      </c>
      <c r="K416" s="440">
        <f>E416/D416</f>
        <v>1.1000000000000001</v>
      </c>
      <c r="L416" s="441">
        <f>ROUND(E416*0.7,-1)</f>
        <v>2310</v>
      </c>
      <c r="M416" s="462"/>
      <c r="P416" s="177" t="e">
        <f>#REF!*1.1</f>
        <v>#REF!</v>
      </c>
      <c r="U416" s="487" t="e">
        <f>#REF!/D416</f>
        <v>#REF!</v>
      </c>
      <c r="Y416" s="177" t="e">
        <f>F416-#REF!</f>
        <v>#REF!</v>
      </c>
      <c r="AA416" s="2">
        <f>D416*1.1</f>
        <v>3300.0000000000005</v>
      </c>
    </row>
    <row r="417" spans="1:26" ht="28" x14ac:dyDescent="0.35">
      <c r="A417" s="242">
        <v>2</v>
      </c>
      <c r="B417" s="446" t="s">
        <v>4894</v>
      </c>
      <c r="C417" s="439" t="s">
        <v>4895</v>
      </c>
      <c r="D417" s="442"/>
      <c r="E417" s="148"/>
      <c r="F417" s="148"/>
      <c r="G417" s="148"/>
      <c r="H417" s="440"/>
      <c r="I417" s="441"/>
      <c r="J417" s="441"/>
      <c r="K417" s="440"/>
      <c r="L417" s="441"/>
      <c r="M417" s="438" t="s">
        <v>4896</v>
      </c>
      <c r="P417" s="177" t="e">
        <f>#REF!*1.1</f>
        <v>#REF!</v>
      </c>
      <c r="Y417" s="177" t="e">
        <f>F417-#REF!</f>
        <v>#REF!</v>
      </c>
    </row>
    <row r="418" spans="1:26" x14ac:dyDescent="0.35">
      <c r="A418" s="242" t="s">
        <v>74</v>
      </c>
      <c r="B418" s="446" t="s">
        <v>4897</v>
      </c>
      <c r="C418" s="439" t="s">
        <v>4897</v>
      </c>
      <c r="D418" s="442">
        <v>900</v>
      </c>
      <c r="E418" s="148">
        <f>F418</f>
        <v>1200</v>
      </c>
      <c r="F418" s="148">
        <v>1200</v>
      </c>
      <c r="G418" s="148" t="e">
        <f>#REF!-#REF!</f>
        <v>#REF!</v>
      </c>
      <c r="H418" s="440">
        <f>E418/D418</f>
        <v>1.3333333333333333</v>
      </c>
      <c r="I418" s="441">
        <f>D418*1.1</f>
        <v>990.00000000000011</v>
      </c>
      <c r="J418" s="441">
        <f t="shared" si="67"/>
        <v>209.99999999999989</v>
      </c>
      <c r="K418" s="440">
        <f>E418/D418</f>
        <v>1.3333333333333333</v>
      </c>
      <c r="L418" s="441">
        <f>ROUND(E418*0.7,-1)</f>
        <v>840</v>
      </c>
      <c r="M418" s="438"/>
      <c r="P418" s="177" t="e">
        <f>#REF!*1.1</f>
        <v>#REF!</v>
      </c>
      <c r="U418" s="487" t="e">
        <f>#REF!/D418</f>
        <v>#REF!</v>
      </c>
      <c r="Y418" s="177" t="e">
        <f>F418-#REF!</f>
        <v>#REF!</v>
      </c>
    </row>
    <row r="419" spans="1:26" x14ac:dyDescent="0.35">
      <c r="A419" s="242" t="s">
        <v>76</v>
      </c>
      <c r="B419" s="446" t="s">
        <v>4898</v>
      </c>
      <c r="C419" s="439" t="s">
        <v>4898</v>
      </c>
      <c r="D419" s="442">
        <v>800</v>
      </c>
      <c r="E419" s="148">
        <f>F419</f>
        <v>1100</v>
      </c>
      <c r="F419" s="148">
        <v>1100</v>
      </c>
      <c r="G419" s="148" t="e">
        <f>#REF!-#REF!</f>
        <v>#REF!</v>
      </c>
      <c r="H419" s="440">
        <f>E419/D419</f>
        <v>1.375</v>
      </c>
      <c r="I419" s="441">
        <f>D419*1.1</f>
        <v>880.00000000000011</v>
      </c>
      <c r="J419" s="441">
        <f t="shared" si="67"/>
        <v>219.99999999999989</v>
      </c>
      <c r="K419" s="440">
        <f>E419/D419</f>
        <v>1.375</v>
      </c>
      <c r="L419" s="441">
        <f>ROUND(E419*0.7,-1)</f>
        <v>770</v>
      </c>
      <c r="M419" s="438"/>
      <c r="P419" s="177" t="e">
        <f>#REF!*1.1</f>
        <v>#REF!</v>
      </c>
      <c r="U419" s="487" t="e">
        <f>#REF!/D419</f>
        <v>#REF!</v>
      </c>
      <c r="Y419" s="177" t="e">
        <f>F419-#REF!</f>
        <v>#REF!</v>
      </c>
    </row>
    <row r="420" spans="1:26" ht="31" x14ac:dyDescent="0.35">
      <c r="A420" s="242" t="s">
        <v>78</v>
      </c>
      <c r="B420" s="446" t="s">
        <v>4899</v>
      </c>
      <c r="C420" s="439" t="s">
        <v>4899</v>
      </c>
      <c r="D420" s="442">
        <v>700</v>
      </c>
      <c r="E420" s="148">
        <f>F420</f>
        <v>910</v>
      </c>
      <c r="F420" s="148">
        <v>910</v>
      </c>
      <c r="G420" s="148" t="e">
        <f>#REF!-#REF!</f>
        <v>#REF!</v>
      </c>
      <c r="H420" s="440">
        <f>E420/D420</f>
        <v>1.3</v>
      </c>
      <c r="I420" s="441">
        <f>D420*1.1</f>
        <v>770.00000000000011</v>
      </c>
      <c r="J420" s="441">
        <f t="shared" si="67"/>
        <v>139.99999999999989</v>
      </c>
      <c r="K420" s="440">
        <f>E420/D420</f>
        <v>1.3</v>
      </c>
      <c r="L420" s="441">
        <f>ROUND(E420*0.7,-1)</f>
        <v>640</v>
      </c>
      <c r="M420" s="460"/>
      <c r="P420" s="177" t="e">
        <f>#REF!*1.1</f>
        <v>#REF!</v>
      </c>
      <c r="U420" s="487" t="e">
        <f>#REF!/D420</f>
        <v>#REF!</v>
      </c>
      <c r="Y420" s="177" t="e">
        <f>F420-#REF!</f>
        <v>#REF!</v>
      </c>
    </row>
    <row r="421" spans="1:26" ht="46.5" x14ac:dyDescent="0.35">
      <c r="A421" s="242">
        <v>3</v>
      </c>
      <c r="B421" s="446" t="s">
        <v>6143</v>
      </c>
      <c r="C421" s="439" t="s">
        <v>6144</v>
      </c>
      <c r="D421" s="434"/>
      <c r="E421" s="148"/>
      <c r="F421" s="148"/>
      <c r="G421" s="148"/>
      <c r="H421" s="440"/>
      <c r="I421" s="441"/>
      <c r="J421" s="441"/>
      <c r="K421" s="440"/>
      <c r="L421" s="441"/>
      <c r="M421" s="465" t="s">
        <v>5107</v>
      </c>
      <c r="P421" s="177" t="e">
        <f>#REF!*1.1</f>
        <v>#REF!</v>
      </c>
      <c r="Y421" s="177" t="e">
        <f>F421-#REF!</f>
        <v>#REF!</v>
      </c>
    </row>
    <row r="422" spans="1:26" x14ac:dyDescent="0.35">
      <c r="A422" s="159" t="s">
        <v>83</v>
      </c>
      <c r="B422" s="446"/>
      <c r="C422" s="131" t="s">
        <v>4900</v>
      </c>
      <c r="D422" s="442">
        <v>900</v>
      </c>
      <c r="E422" s="149">
        <v>1100</v>
      </c>
      <c r="F422" s="148">
        <v>1200</v>
      </c>
      <c r="G422" s="148"/>
      <c r="H422" s="440">
        <f>E422/D422</f>
        <v>1.2222222222222223</v>
      </c>
      <c r="I422" s="441">
        <f t="shared" ref="I422:I428" si="69">D422*1.1</f>
        <v>990.00000000000011</v>
      </c>
      <c r="J422" s="441">
        <f t="shared" si="67"/>
        <v>109.99999999999989</v>
      </c>
      <c r="K422" s="440">
        <f>E422/D422</f>
        <v>1.2222222222222223</v>
      </c>
      <c r="L422" s="441">
        <f>ROUND(E422*0.7,-1)</f>
        <v>770</v>
      </c>
      <c r="M422" s="244" t="s">
        <v>4901</v>
      </c>
      <c r="P422" s="177" t="e">
        <f>#REF!*1.1</f>
        <v>#REF!</v>
      </c>
      <c r="Y422" s="177" t="e">
        <f>F422-#REF!</f>
        <v>#REF!</v>
      </c>
      <c r="Z422" s="2" t="s">
        <v>4902</v>
      </c>
    </row>
    <row r="423" spans="1:26" ht="31" x14ac:dyDescent="0.35">
      <c r="A423" s="159" t="s">
        <v>84</v>
      </c>
      <c r="C423" s="131" t="s">
        <v>4903</v>
      </c>
      <c r="D423" s="442"/>
      <c r="E423" s="150">
        <f>F423</f>
        <v>1000</v>
      </c>
      <c r="F423" s="148">
        <v>1000</v>
      </c>
      <c r="G423" s="148" t="e">
        <f>#REF!-#REF!</f>
        <v>#REF!</v>
      </c>
      <c r="H423" s="440"/>
      <c r="I423" s="441">
        <f t="shared" si="69"/>
        <v>0</v>
      </c>
      <c r="J423" s="441">
        <f t="shared" si="67"/>
        <v>1000</v>
      </c>
      <c r="K423" s="440"/>
      <c r="L423" s="441">
        <f>ROUND(E423*0.7,-1)</f>
        <v>700</v>
      </c>
      <c r="M423" s="244" t="s">
        <v>3490</v>
      </c>
      <c r="P423" s="177" t="e">
        <f>#REF!*1.1</f>
        <v>#REF!</v>
      </c>
      <c r="Y423" s="177" t="e">
        <f>F423-#REF!</f>
        <v>#REF!</v>
      </c>
    </row>
    <row r="424" spans="1:26" ht="46.5" x14ac:dyDescent="0.35">
      <c r="A424" s="159" t="s">
        <v>1426</v>
      </c>
      <c r="B424" s="446"/>
      <c r="C424" s="131" t="s">
        <v>6556</v>
      </c>
      <c r="D424" s="442"/>
      <c r="E424" s="150">
        <f>F424</f>
        <v>1000</v>
      </c>
      <c r="F424" s="148">
        <v>1000</v>
      </c>
      <c r="G424" s="148" t="e">
        <f>#REF!-#REF!</f>
        <v>#REF!</v>
      </c>
      <c r="H424" s="440"/>
      <c r="I424" s="441">
        <f t="shared" si="69"/>
        <v>0</v>
      </c>
      <c r="J424" s="441">
        <f t="shared" si="67"/>
        <v>1000</v>
      </c>
      <c r="K424" s="440"/>
      <c r="L424" s="441">
        <f>ROUND(E424*0.7,-1)</f>
        <v>700</v>
      </c>
      <c r="M424" s="244" t="s">
        <v>3490</v>
      </c>
      <c r="P424" s="177" t="e">
        <f>#REF!*1.1</f>
        <v>#REF!</v>
      </c>
      <c r="Y424" s="177" t="e">
        <f>F424-#REF!</f>
        <v>#REF!</v>
      </c>
    </row>
    <row r="425" spans="1:26" ht="31" x14ac:dyDescent="0.35">
      <c r="A425" s="121" t="s">
        <v>2022</v>
      </c>
      <c r="B425" s="474"/>
      <c r="C425" s="131" t="s">
        <v>6557</v>
      </c>
      <c r="D425" s="434"/>
      <c r="E425" s="150">
        <f>F425</f>
        <v>1000</v>
      </c>
      <c r="F425" s="148">
        <v>1000</v>
      </c>
      <c r="G425" s="148" t="e">
        <f>#REF!-#REF!</f>
        <v>#REF!</v>
      </c>
      <c r="H425" s="440"/>
      <c r="I425" s="441">
        <f t="shared" si="69"/>
        <v>0</v>
      </c>
      <c r="J425" s="441">
        <f t="shared" si="67"/>
        <v>1000</v>
      </c>
      <c r="K425" s="440"/>
      <c r="L425" s="441">
        <f>ROUND(E425*0.7,-1)</f>
        <v>700</v>
      </c>
      <c r="M425" s="244" t="s">
        <v>3490</v>
      </c>
      <c r="P425" s="177" t="e">
        <f>#REF!*1.1</f>
        <v>#REF!</v>
      </c>
      <c r="Y425" s="177" t="e">
        <f>F425-#REF!</f>
        <v>#REF!</v>
      </c>
    </row>
    <row r="426" spans="1:26" x14ac:dyDescent="0.35">
      <c r="A426" s="337" t="s">
        <v>3479</v>
      </c>
      <c r="B426" s="450" t="s">
        <v>4583</v>
      </c>
      <c r="C426" s="433" t="s">
        <v>4583</v>
      </c>
      <c r="D426" s="127"/>
      <c r="E426" s="148"/>
      <c r="F426" s="148"/>
      <c r="G426" s="148"/>
      <c r="H426" s="440"/>
      <c r="I426" s="441">
        <f t="shared" si="69"/>
        <v>0</v>
      </c>
      <c r="J426" s="441">
        <f t="shared" si="67"/>
        <v>0</v>
      </c>
      <c r="K426" s="440"/>
      <c r="L426" s="441"/>
      <c r="M426" s="438"/>
      <c r="P426" s="177" t="e">
        <f>#REF!*1.1</f>
        <v>#REF!</v>
      </c>
      <c r="Y426" s="177" t="e">
        <f>F426-#REF!</f>
        <v>#REF!</v>
      </c>
    </row>
    <row r="427" spans="1:26" ht="46.5" x14ac:dyDescent="0.35">
      <c r="A427" s="242">
        <v>1</v>
      </c>
      <c r="B427" s="446" t="s">
        <v>6145</v>
      </c>
      <c r="C427" s="439" t="s">
        <v>6145</v>
      </c>
      <c r="D427" s="437">
        <v>3800</v>
      </c>
      <c r="E427" s="149">
        <v>4600</v>
      </c>
      <c r="F427" s="148">
        <v>5000</v>
      </c>
      <c r="G427" s="148" t="e">
        <f>#REF!-#REF!</f>
        <v>#REF!</v>
      </c>
      <c r="H427" s="440">
        <f>E427/D427</f>
        <v>1.2105263157894737</v>
      </c>
      <c r="I427" s="441">
        <f t="shared" si="69"/>
        <v>4180</v>
      </c>
      <c r="J427" s="441">
        <f t="shared" si="67"/>
        <v>420</v>
      </c>
      <c r="K427" s="440">
        <f>E427/D427</f>
        <v>1.2105263157894737</v>
      </c>
      <c r="L427" s="441">
        <f>ROUND(E427*0.7,-1)</f>
        <v>3220</v>
      </c>
      <c r="M427" s="438"/>
      <c r="P427" s="177" t="e">
        <f>#REF!*1.1</f>
        <v>#REF!</v>
      </c>
      <c r="U427" s="487" t="e">
        <f>#REF!/D427</f>
        <v>#REF!</v>
      </c>
      <c r="Y427" s="177" t="e">
        <f>F427-#REF!</f>
        <v>#REF!</v>
      </c>
    </row>
    <row r="428" spans="1:26" ht="31" x14ac:dyDescent="0.35">
      <c r="A428" s="242">
        <v>2</v>
      </c>
      <c r="B428" s="446" t="s">
        <v>4904</v>
      </c>
      <c r="C428" s="439" t="s">
        <v>4904</v>
      </c>
      <c r="D428" s="437">
        <v>2500</v>
      </c>
      <c r="E428" s="149">
        <v>3000</v>
      </c>
      <c r="F428" s="148">
        <v>3300</v>
      </c>
      <c r="G428" s="148" t="e">
        <f>#REF!-#REF!</f>
        <v>#REF!</v>
      </c>
      <c r="H428" s="440">
        <f>E428/D428</f>
        <v>1.2</v>
      </c>
      <c r="I428" s="441">
        <f t="shared" si="69"/>
        <v>2750</v>
      </c>
      <c r="J428" s="441">
        <f t="shared" si="67"/>
        <v>250</v>
      </c>
      <c r="K428" s="440">
        <f>E428/D428</f>
        <v>1.2</v>
      </c>
      <c r="L428" s="441">
        <f>ROUND(E428*0.7,-1)</f>
        <v>2100</v>
      </c>
      <c r="M428" s="438"/>
      <c r="P428" s="177" t="e">
        <f>#REF!*1.1</f>
        <v>#REF!</v>
      </c>
      <c r="U428" s="487" t="e">
        <f>#REF!/D428</f>
        <v>#REF!</v>
      </c>
      <c r="Y428" s="177" t="e">
        <f>F428-#REF!</f>
        <v>#REF!</v>
      </c>
    </row>
    <row r="429" spans="1:26" x14ac:dyDescent="0.35">
      <c r="A429" s="242">
        <v>3</v>
      </c>
      <c r="B429" s="446" t="s">
        <v>4905</v>
      </c>
      <c r="C429" s="439" t="s">
        <v>4905</v>
      </c>
      <c r="D429" s="442"/>
      <c r="E429" s="148"/>
      <c r="F429" s="148"/>
      <c r="G429" s="148"/>
      <c r="H429" s="440"/>
      <c r="I429" s="441"/>
      <c r="J429" s="441"/>
      <c r="K429" s="440"/>
      <c r="L429" s="441"/>
      <c r="M429" s="438"/>
      <c r="P429" s="177" t="e">
        <f>#REF!*1.1</f>
        <v>#REF!</v>
      </c>
      <c r="Y429" s="177" t="e">
        <f>F429-#REF!</f>
        <v>#REF!</v>
      </c>
    </row>
    <row r="430" spans="1:26" x14ac:dyDescent="0.35">
      <c r="A430" s="242" t="s">
        <v>83</v>
      </c>
      <c r="B430" s="446" t="s">
        <v>4906</v>
      </c>
      <c r="C430" s="439" t="s">
        <v>4906</v>
      </c>
      <c r="D430" s="437">
        <v>3800</v>
      </c>
      <c r="E430" s="148">
        <f>F430</f>
        <v>5000</v>
      </c>
      <c r="F430" s="148">
        <v>5000</v>
      </c>
      <c r="G430" s="148" t="e">
        <f>#REF!-#REF!</f>
        <v>#REF!</v>
      </c>
      <c r="H430" s="440">
        <f>E430/D430</f>
        <v>1.3157894736842106</v>
      </c>
      <c r="I430" s="441">
        <f t="shared" ref="I430:I439" si="70">D430*1.1</f>
        <v>4180</v>
      </c>
      <c r="J430" s="441">
        <f t="shared" si="67"/>
        <v>820</v>
      </c>
      <c r="K430" s="440">
        <f>E430/D430</f>
        <v>1.3157894736842106</v>
      </c>
      <c r="L430" s="441">
        <f>ROUND(E430*0.7,-1)</f>
        <v>3500</v>
      </c>
      <c r="M430" s="438"/>
      <c r="P430" s="177" t="e">
        <f>#REF!*1.1</f>
        <v>#REF!</v>
      </c>
      <c r="U430" s="487" t="e">
        <f>#REF!/D430</f>
        <v>#REF!</v>
      </c>
      <c r="Y430" s="177" t="e">
        <f>F430-#REF!</f>
        <v>#REF!</v>
      </c>
    </row>
    <row r="431" spans="1:26" ht="31" x14ac:dyDescent="0.35">
      <c r="A431" s="242" t="s">
        <v>84</v>
      </c>
      <c r="B431" s="446" t="s">
        <v>4907</v>
      </c>
      <c r="C431" s="439" t="s">
        <v>4907</v>
      </c>
      <c r="D431" s="437">
        <v>3200</v>
      </c>
      <c r="E431" s="148">
        <f>F431</f>
        <v>4200</v>
      </c>
      <c r="F431" s="148">
        <v>4200</v>
      </c>
      <c r="G431" s="148" t="e">
        <f>#REF!-#REF!</f>
        <v>#REF!</v>
      </c>
      <c r="H431" s="440">
        <f>E431/D431</f>
        <v>1.3125</v>
      </c>
      <c r="I431" s="441">
        <f t="shared" si="70"/>
        <v>3520.0000000000005</v>
      </c>
      <c r="J431" s="441">
        <f t="shared" si="67"/>
        <v>679.99999999999955</v>
      </c>
      <c r="K431" s="440">
        <f>E431/D431</f>
        <v>1.3125</v>
      </c>
      <c r="L431" s="441">
        <f>ROUND(E431*0.7,-1)</f>
        <v>2940</v>
      </c>
      <c r="M431" s="438"/>
      <c r="P431" s="177" t="e">
        <f>#REF!*1.1</f>
        <v>#REF!</v>
      </c>
      <c r="U431" s="487" t="e">
        <f>#REF!/D431</f>
        <v>#REF!</v>
      </c>
      <c r="Y431" s="177" t="e">
        <f>F431-#REF!</f>
        <v>#REF!</v>
      </c>
    </row>
    <row r="432" spans="1:26" ht="31" x14ac:dyDescent="0.35">
      <c r="A432" s="242" t="s">
        <v>1426</v>
      </c>
      <c r="B432" s="446" t="s">
        <v>4908</v>
      </c>
      <c r="C432" s="439" t="s">
        <v>4908</v>
      </c>
      <c r="D432" s="437">
        <v>2500</v>
      </c>
      <c r="E432" s="148">
        <f>F432</f>
        <v>3300</v>
      </c>
      <c r="F432" s="148">
        <v>3300</v>
      </c>
      <c r="G432" s="148" t="e">
        <f>#REF!-#REF!</f>
        <v>#REF!</v>
      </c>
      <c r="H432" s="440">
        <f>E432/D432</f>
        <v>1.32</v>
      </c>
      <c r="I432" s="441">
        <f t="shared" si="70"/>
        <v>2750</v>
      </c>
      <c r="J432" s="441">
        <f t="shared" si="67"/>
        <v>550</v>
      </c>
      <c r="K432" s="440">
        <f>E432/D432</f>
        <v>1.32</v>
      </c>
      <c r="L432" s="441">
        <f>ROUND(E432*0.7,-1)</f>
        <v>2310</v>
      </c>
      <c r="M432" s="438"/>
      <c r="P432" s="177" t="e">
        <f>#REF!*1.1</f>
        <v>#REF!</v>
      </c>
      <c r="U432" s="487" t="e">
        <f>#REF!/D432</f>
        <v>#REF!</v>
      </c>
      <c r="Y432" s="177" t="e">
        <f>F432-#REF!</f>
        <v>#REF!</v>
      </c>
    </row>
    <row r="433" spans="1:26" ht="31" x14ac:dyDescent="0.35">
      <c r="A433" s="242">
        <v>4</v>
      </c>
      <c r="B433" s="446" t="s">
        <v>4909</v>
      </c>
      <c r="C433" s="439" t="s">
        <v>4909</v>
      </c>
      <c r="D433" s="437">
        <v>4000</v>
      </c>
      <c r="E433" s="148">
        <f>F433</f>
        <v>5200</v>
      </c>
      <c r="F433" s="148">
        <v>5200</v>
      </c>
      <c r="G433" s="148" t="e">
        <f>#REF!-#REF!</f>
        <v>#REF!</v>
      </c>
      <c r="H433" s="440">
        <f>E433/D433</f>
        <v>1.3</v>
      </c>
      <c r="I433" s="441">
        <f t="shared" si="70"/>
        <v>4400</v>
      </c>
      <c r="J433" s="441">
        <f t="shared" si="67"/>
        <v>800</v>
      </c>
      <c r="K433" s="440">
        <f>E433/D433</f>
        <v>1.3</v>
      </c>
      <c r="L433" s="441">
        <f>ROUND(E433*0.7,-1)</f>
        <v>3640</v>
      </c>
      <c r="M433" s="438"/>
      <c r="P433" s="177" t="e">
        <f>#REF!*1.1</f>
        <v>#REF!</v>
      </c>
      <c r="U433" s="487" t="e">
        <f>#REF!/D433</f>
        <v>#REF!</v>
      </c>
      <c r="Y433" s="177" t="e">
        <f>F433-#REF!</f>
        <v>#REF!</v>
      </c>
    </row>
    <row r="434" spans="1:26" ht="31" x14ac:dyDescent="0.35">
      <c r="A434" s="242">
        <v>5</v>
      </c>
      <c r="B434" s="446" t="s">
        <v>4910</v>
      </c>
      <c r="C434" s="439" t="s">
        <v>4910</v>
      </c>
      <c r="D434" s="437">
        <v>3500</v>
      </c>
      <c r="E434" s="148">
        <f>F434</f>
        <v>4600</v>
      </c>
      <c r="F434" s="148">
        <v>4600</v>
      </c>
      <c r="G434" s="148" t="e">
        <f>#REF!-#REF!</f>
        <v>#REF!</v>
      </c>
      <c r="H434" s="440">
        <f>E434/D434</f>
        <v>1.3142857142857143</v>
      </c>
      <c r="I434" s="441">
        <f t="shared" si="70"/>
        <v>3850.0000000000005</v>
      </c>
      <c r="J434" s="441">
        <f t="shared" si="67"/>
        <v>749.99999999999955</v>
      </c>
      <c r="K434" s="440">
        <f>E434/D434</f>
        <v>1.3142857142857143</v>
      </c>
      <c r="L434" s="441">
        <f>ROUND(E434*0.7,-1)</f>
        <v>3220</v>
      </c>
      <c r="M434" s="438"/>
      <c r="P434" s="177" t="e">
        <f>#REF!*1.1</f>
        <v>#REF!</v>
      </c>
      <c r="U434" s="487" t="e">
        <f>#REF!/D434</f>
        <v>#REF!</v>
      </c>
      <c r="Y434" s="177" t="e">
        <f>F434-#REF!</f>
        <v>#REF!</v>
      </c>
    </row>
    <row r="435" spans="1:26" x14ac:dyDescent="0.35">
      <c r="A435" s="337" t="s">
        <v>3479</v>
      </c>
      <c r="B435" s="450" t="s">
        <v>4676</v>
      </c>
      <c r="C435" s="433" t="s">
        <v>4676</v>
      </c>
      <c r="D435" s="442"/>
      <c r="E435" s="148"/>
      <c r="F435" s="148"/>
      <c r="G435" s="148"/>
      <c r="H435" s="440"/>
      <c r="I435" s="441">
        <f t="shared" si="70"/>
        <v>0</v>
      </c>
      <c r="J435" s="441">
        <f t="shared" si="67"/>
        <v>0</v>
      </c>
      <c r="K435" s="440"/>
      <c r="L435" s="441"/>
      <c r="M435" s="438"/>
      <c r="P435" s="177" t="e">
        <f>#REF!*1.1</f>
        <v>#REF!</v>
      </c>
      <c r="Y435" s="177" t="e">
        <f>F435-#REF!</f>
        <v>#REF!</v>
      </c>
    </row>
    <row r="436" spans="1:26" ht="31" x14ac:dyDescent="0.35">
      <c r="A436" s="242">
        <v>1</v>
      </c>
      <c r="B436" s="446" t="s">
        <v>4911</v>
      </c>
      <c r="C436" s="439" t="s">
        <v>4911</v>
      </c>
      <c r="D436" s="437">
        <v>2000</v>
      </c>
      <c r="E436" s="148">
        <f>F436</f>
        <v>2600</v>
      </c>
      <c r="F436" s="148">
        <v>2600</v>
      </c>
      <c r="G436" s="148" t="e">
        <f>#REF!-#REF!</f>
        <v>#REF!</v>
      </c>
      <c r="H436" s="440">
        <f>E436/D436</f>
        <v>1.3</v>
      </c>
      <c r="I436" s="441">
        <f t="shared" si="70"/>
        <v>2200</v>
      </c>
      <c r="J436" s="441">
        <f t="shared" si="67"/>
        <v>400</v>
      </c>
      <c r="K436" s="440">
        <f>E436/D436</f>
        <v>1.3</v>
      </c>
      <c r="L436" s="441">
        <f>ROUND(E436*0.7,-1)</f>
        <v>1820</v>
      </c>
      <c r="M436" s="438"/>
      <c r="P436" s="177" t="e">
        <f>#REF!*1.1</f>
        <v>#REF!</v>
      </c>
      <c r="U436" s="487" t="e">
        <f>#REF!/D436</f>
        <v>#REF!</v>
      </c>
      <c r="Y436" s="177" t="e">
        <f>F436-#REF!</f>
        <v>#REF!</v>
      </c>
    </row>
    <row r="437" spans="1:26" ht="31" x14ac:dyDescent="0.35">
      <c r="A437" s="242">
        <v>2</v>
      </c>
      <c r="B437" s="446" t="s">
        <v>6146</v>
      </c>
      <c r="C437" s="439" t="s">
        <v>6147</v>
      </c>
      <c r="D437" s="437">
        <v>2400</v>
      </c>
      <c r="E437" s="148">
        <f>F437</f>
        <v>3100</v>
      </c>
      <c r="F437" s="148">
        <v>3100</v>
      </c>
      <c r="G437" s="148" t="e">
        <f>#REF!-#REF!</f>
        <v>#REF!</v>
      </c>
      <c r="H437" s="440">
        <f>E437/D437</f>
        <v>1.2916666666666667</v>
      </c>
      <c r="I437" s="441">
        <f t="shared" si="70"/>
        <v>2640</v>
      </c>
      <c r="J437" s="441">
        <f t="shared" si="67"/>
        <v>460</v>
      </c>
      <c r="K437" s="440">
        <f>E437/D437</f>
        <v>1.2916666666666667</v>
      </c>
      <c r="L437" s="441">
        <f>ROUND(E437*0.7,-1)</f>
        <v>2170</v>
      </c>
      <c r="M437" s="444" t="s">
        <v>5108</v>
      </c>
      <c r="P437" s="177" t="e">
        <f>#REF!*1.1</f>
        <v>#REF!</v>
      </c>
      <c r="U437" s="487" t="e">
        <f>#REF!/D437</f>
        <v>#REF!</v>
      </c>
      <c r="Y437" s="177" t="e">
        <f>F437-#REF!</f>
        <v>#REF!</v>
      </c>
    </row>
    <row r="438" spans="1:26" ht="46.5" x14ac:dyDescent="0.35">
      <c r="A438" s="242">
        <v>3</v>
      </c>
      <c r="B438" s="446" t="s">
        <v>6148</v>
      </c>
      <c r="C438" s="439" t="s">
        <v>6148</v>
      </c>
      <c r="D438" s="437">
        <v>3500</v>
      </c>
      <c r="E438" s="148">
        <f>F438</f>
        <v>4600</v>
      </c>
      <c r="F438" s="148">
        <v>4600</v>
      </c>
      <c r="G438" s="148" t="e">
        <f>#REF!-#REF!</f>
        <v>#REF!</v>
      </c>
      <c r="H438" s="440">
        <f>E438/D438</f>
        <v>1.3142857142857143</v>
      </c>
      <c r="I438" s="441">
        <f t="shared" si="70"/>
        <v>3850.0000000000005</v>
      </c>
      <c r="J438" s="441">
        <f t="shared" si="67"/>
        <v>749.99999999999955</v>
      </c>
      <c r="K438" s="440">
        <f>E438/D438</f>
        <v>1.3142857142857143</v>
      </c>
      <c r="L438" s="441">
        <f>ROUND(E438*0.7,-1)</f>
        <v>3220</v>
      </c>
      <c r="M438" s="438"/>
      <c r="P438" s="177" t="e">
        <f>#REF!*1.1</f>
        <v>#REF!</v>
      </c>
      <c r="U438" s="487" t="e">
        <f>#REF!/D438</f>
        <v>#REF!</v>
      </c>
      <c r="Y438" s="177" t="e">
        <f>F438-#REF!</f>
        <v>#REF!</v>
      </c>
    </row>
    <row r="439" spans="1:26" ht="46.5" x14ac:dyDescent="0.35">
      <c r="A439" s="242">
        <v>4</v>
      </c>
      <c r="B439" s="446" t="s">
        <v>6149</v>
      </c>
      <c r="C439" s="439" t="s">
        <v>6149</v>
      </c>
      <c r="D439" s="437">
        <v>2000</v>
      </c>
      <c r="E439" s="148">
        <f>F439</f>
        <v>2600</v>
      </c>
      <c r="F439" s="148">
        <v>2600</v>
      </c>
      <c r="G439" s="148" t="e">
        <f>#REF!-#REF!</f>
        <v>#REF!</v>
      </c>
      <c r="H439" s="440">
        <f>E439/D439</f>
        <v>1.3</v>
      </c>
      <c r="I439" s="441">
        <f t="shared" si="70"/>
        <v>2200</v>
      </c>
      <c r="J439" s="441">
        <f t="shared" si="67"/>
        <v>400</v>
      </c>
      <c r="K439" s="440">
        <f>E439/D439</f>
        <v>1.3</v>
      </c>
      <c r="L439" s="441">
        <f>ROUND(E439*0.7,-1)</f>
        <v>1820</v>
      </c>
      <c r="M439" s="438"/>
      <c r="P439" s="177" t="e">
        <f>#REF!*1.1</f>
        <v>#REF!</v>
      </c>
      <c r="U439" s="487" t="e">
        <f>#REF!/D439</f>
        <v>#REF!</v>
      </c>
      <c r="Y439" s="177" t="e">
        <f>F439-#REF!</f>
        <v>#REF!</v>
      </c>
    </row>
    <row r="440" spans="1:26" ht="28" x14ac:dyDescent="0.35">
      <c r="A440" s="242">
        <v>5</v>
      </c>
      <c r="B440" s="446" t="s">
        <v>4912</v>
      </c>
      <c r="C440" s="131" t="s">
        <v>4913</v>
      </c>
      <c r="D440" s="170"/>
      <c r="E440" s="148"/>
      <c r="F440" s="148"/>
      <c r="G440" s="148"/>
      <c r="H440" s="440"/>
      <c r="I440" s="441"/>
      <c r="J440" s="441"/>
      <c r="K440" s="440"/>
      <c r="L440" s="441"/>
      <c r="M440" s="438" t="s">
        <v>6150</v>
      </c>
      <c r="P440" s="177" t="e">
        <f>#REF!*1.1</f>
        <v>#REF!</v>
      </c>
      <c r="Y440" s="177" t="e">
        <f>F440-#REF!</f>
        <v>#REF!</v>
      </c>
    </row>
    <row r="441" spans="1:26" x14ac:dyDescent="0.35">
      <c r="A441" s="242" t="s">
        <v>509</v>
      </c>
      <c r="B441" s="446" t="s">
        <v>4914</v>
      </c>
      <c r="C441" s="439" t="s">
        <v>4914</v>
      </c>
      <c r="D441" s="442"/>
      <c r="E441" s="148"/>
      <c r="F441" s="148"/>
      <c r="G441" s="148"/>
      <c r="H441" s="440"/>
      <c r="I441" s="441"/>
      <c r="J441" s="441"/>
      <c r="K441" s="440"/>
      <c r="L441" s="441"/>
      <c r="M441" s="438"/>
      <c r="P441" s="177" t="e">
        <f>#REF!*1.1</f>
        <v>#REF!</v>
      </c>
      <c r="Y441" s="177" t="e">
        <f>F441-#REF!</f>
        <v>#REF!</v>
      </c>
    </row>
    <row r="442" spans="1:26" x14ac:dyDescent="0.35">
      <c r="A442" s="242" t="s">
        <v>3898</v>
      </c>
      <c r="B442" s="446" t="s">
        <v>4915</v>
      </c>
      <c r="C442" s="439" t="s">
        <v>4915</v>
      </c>
      <c r="D442" s="437">
        <v>1700</v>
      </c>
      <c r="E442" s="149">
        <v>1900</v>
      </c>
      <c r="F442" s="148">
        <v>2200</v>
      </c>
      <c r="G442" s="148" t="e">
        <f>#REF!-#REF!</f>
        <v>#REF!</v>
      </c>
      <c r="H442" s="440">
        <f>E442/D442</f>
        <v>1.1176470588235294</v>
      </c>
      <c r="I442" s="441">
        <f>D442*1.1</f>
        <v>1870.0000000000002</v>
      </c>
      <c r="J442" s="441">
        <f t="shared" si="67"/>
        <v>29.999999999999773</v>
      </c>
      <c r="K442" s="440">
        <f>E442/D442</f>
        <v>1.1176470588235294</v>
      </c>
      <c r="L442" s="441">
        <f>ROUND(E442*0.7,-1)</f>
        <v>1330</v>
      </c>
      <c r="M442" s="438"/>
      <c r="P442" s="177" t="e">
        <f>#REF!*1.1</f>
        <v>#REF!</v>
      </c>
      <c r="U442" s="487" t="e">
        <f>#REF!/D442</f>
        <v>#REF!</v>
      </c>
      <c r="Y442" s="177" t="e">
        <f>F442-#REF!</f>
        <v>#REF!</v>
      </c>
    </row>
    <row r="443" spans="1:26" x14ac:dyDescent="0.35">
      <c r="A443" s="242" t="s">
        <v>3899</v>
      </c>
      <c r="B443" s="446" t="s">
        <v>4916</v>
      </c>
      <c r="C443" s="439" t="s">
        <v>4916</v>
      </c>
      <c r="D443" s="437">
        <v>1150</v>
      </c>
      <c r="E443" s="149">
        <v>1300</v>
      </c>
      <c r="F443" s="148">
        <v>1500</v>
      </c>
      <c r="G443" s="148" t="e">
        <f>#REF!-#REF!</f>
        <v>#REF!</v>
      </c>
      <c r="H443" s="440">
        <f>E443/D443</f>
        <v>1.1304347826086956</v>
      </c>
      <c r="I443" s="441">
        <f>D443*1.1</f>
        <v>1265</v>
      </c>
      <c r="J443" s="441">
        <f t="shared" si="67"/>
        <v>35</v>
      </c>
      <c r="K443" s="440">
        <f>E443/D443</f>
        <v>1.1304347826086956</v>
      </c>
      <c r="L443" s="441">
        <f>ROUND(E443*0.7,-1)</f>
        <v>910</v>
      </c>
      <c r="M443" s="438" t="s">
        <v>6151</v>
      </c>
      <c r="P443" s="177" t="e">
        <f>#REF!*1.1</f>
        <v>#REF!</v>
      </c>
      <c r="U443" s="487" t="e">
        <f>#REF!/D443</f>
        <v>#REF!</v>
      </c>
      <c r="Y443" s="177" t="e">
        <f>F443-#REF!</f>
        <v>#REF!</v>
      </c>
    </row>
    <row r="444" spans="1:26" x14ac:dyDescent="0.35">
      <c r="A444" s="242" t="s">
        <v>4432</v>
      </c>
      <c r="B444" s="446" t="s">
        <v>4917</v>
      </c>
      <c r="C444" s="439" t="s">
        <v>4917</v>
      </c>
      <c r="D444" s="442">
        <v>900</v>
      </c>
      <c r="E444" s="149">
        <v>1000</v>
      </c>
      <c r="F444" s="148">
        <v>1200</v>
      </c>
      <c r="G444" s="148" t="e">
        <f>#REF!-#REF!</f>
        <v>#REF!</v>
      </c>
      <c r="H444" s="440">
        <f>E444/D444</f>
        <v>1.1111111111111112</v>
      </c>
      <c r="I444" s="441">
        <f>D444*1.1</f>
        <v>990.00000000000011</v>
      </c>
      <c r="J444" s="441">
        <f t="shared" ref="J444:J506" si="71">E444-I444</f>
        <v>9.9999999999998863</v>
      </c>
      <c r="K444" s="440">
        <f>E444/D444</f>
        <v>1.1111111111111112</v>
      </c>
      <c r="L444" s="441">
        <f>ROUND(E444*0.7,-1)</f>
        <v>700</v>
      </c>
      <c r="M444" s="438"/>
      <c r="P444" s="177" t="e">
        <f>#REF!*1.1</f>
        <v>#REF!</v>
      </c>
      <c r="U444" s="487" t="e">
        <f>#REF!/D444</f>
        <v>#REF!</v>
      </c>
      <c r="Y444" s="177" t="e">
        <f>F444-#REF!</f>
        <v>#REF!</v>
      </c>
    </row>
    <row r="445" spans="1:26" ht="31" x14ac:dyDescent="0.35">
      <c r="A445" s="242" t="s">
        <v>511</v>
      </c>
      <c r="B445" s="446" t="s">
        <v>4918</v>
      </c>
      <c r="C445" s="439" t="s">
        <v>6152</v>
      </c>
      <c r="D445" s="442"/>
      <c r="E445" s="148"/>
      <c r="F445" s="148"/>
      <c r="G445" s="148"/>
      <c r="H445" s="440"/>
      <c r="I445" s="441"/>
      <c r="J445" s="441"/>
      <c r="K445" s="440"/>
      <c r="L445" s="441"/>
      <c r="M445" s="438" t="s">
        <v>6153</v>
      </c>
      <c r="P445" s="177" t="e">
        <f>#REF!*1.1</f>
        <v>#REF!</v>
      </c>
      <c r="Y445" s="177" t="e">
        <f>F445-#REF!</f>
        <v>#REF!</v>
      </c>
    </row>
    <row r="446" spans="1:26" ht="168" x14ac:dyDescent="0.35">
      <c r="A446" s="242" t="s">
        <v>4434</v>
      </c>
      <c r="B446" s="446" t="s">
        <v>4919</v>
      </c>
      <c r="C446" s="131" t="s">
        <v>6154</v>
      </c>
      <c r="D446" s="437">
        <v>3000</v>
      </c>
      <c r="E446" s="149">
        <v>1750</v>
      </c>
      <c r="F446" s="148">
        <v>3900</v>
      </c>
      <c r="G446" s="148" t="e">
        <f>#REF!-#REF!</f>
        <v>#REF!</v>
      </c>
      <c r="H446" s="440">
        <f>E446/D446</f>
        <v>0.58333333333333337</v>
      </c>
      <c r="I446" s="441">
        <f>D446*1.1</f>
        <v>3300.0000000000005</v>
      </c>
      <c r="J446" s="441"/>
      <c r="K446" s="440">
        <f>E446/D446</f>
        <v>0.58333333333333337</v>
      </c>
      <c r="L446" s="441">
        <f>ROUND(E446*0.7,-1)</f>
        <v>1230</v>
      </c>
      <c r="M446" s="443" t="s">
        <v>6589</v>
      </c>
      <c r="P446" s="177" t="e">
        <f>#REF!*1.1</f>
        <v>#REF!</v>
      </c>
      <c r="U446" s="487" t="e">
        <f>#REF!/D446</f>
        <v>#REF!</v>
      </c>
      <c r="Y446" s="177" t="e">
        <f>F446-#REF!</f>
        <v>#REF!</v>
      </c>
      <c r="Z446" s="467" t="s">
        <v>4920</v>
      </c>
    </row>
    <row r="447" spans="1:26" ht="182" x14ac:dyDescent="0.35">
      <c r="A447" s="242" t="s">
        <v>4436</v>
      </c>
      <c r="B447" s="446" t="s">
        <v>4921</v>
      </c>
      <c r="C447" s="233" t="s">
        <v>6155</v>
      </c>
      <c r="D447" s="437">
        <v>2500</v>
      </c>
      <c r="E447" s="475">
        <v>1200</v>
      </c>
      <c r="F447" s="527">
        <v>3800</v>
      </c>
      <c r="G447" s="148"/>
      <c r="H447" s="440">
        <f>E447/D447</f>
        <v>0.48</v>
      </c>
      <c r="I447" s="441">
        <f>D447*1.1</f>
        <v>2750</v>
      </c>
      <c r="J447" s="441"/>
      <c r="K447" s="440">
        <f>E447/D447</f>
        <v>0.48</v>
      </c>
      <c r="L447" s="441">
        <f>ROUND(E447*0.7,-1)</f>
        <v>840</v>
      </c>
      <c r="M447" s="443" t="s">
        <v>6590</v>
      </c>
      <c r="P447" s="177" t="e">
        <f>#REF!*1.1</f>
        <v>#REF!</v>
      </c>
      <c r="U447" s="487" t="e">
        <f>#REF!/D447</f>
        <v>#REF!</v>
      </c>
      <c r="Y447" s="177" t="e">
        <f>F447-#REF!</f>
        <v>#REF!</v>
      </c>
    </row>
    <row r="448" spans="1:26" ht="31" x14ac:dyDescent="0.35">
      <c r="A448" s="242">
        <v>6</v>
      </c>
      <c r="B448" s="446" t="s">
        <v>6156</v>
      </c>
      <c r="C448" s="439" t="s">
        <v>6157</v>
      </c>
      <c r="D448" s="442">
        <v>750</v>
      </c>
      <c r="E448" s="150">
        <f>F448</f>
        <v>980</v>
      </c>
      <c r="F448" s="148">
        <v>980</v>
      </c>
      <c r="G448" s="148" t="e">
        <f>#REF!-#REF!</f>
        <v>#REF!</v>
      </c>
      <c r="H448" s="440">
        <f>E448/D448</f>
        <v>1.3066666666666666</v>
      </c>
      <c r="I448" s="441">
        <f>D448*1.1</f>
        <v>825.00000000000011</v>
      </c>
      <c r="J448" s="441">
        <f t="shared" si="71"/>
        <v>154.99999999999989</v>
      </c>
      <c r="K448" s="440">
        <f>E448/D448</f>
        <v>1.3066666666666666</v>
      </c>
      <c r="L448" s="441">
        <f>ROUND(E448*0.7,-1)</f>
        <v>690</v>
      </c>
      <c r="M448" s="438"/>
      <c r="P448" s="177" t="e">
        <f>#REF!*1.1</f>
        <v>#REF!</v>
      </c>
      <c r="Q448" s="2" t="s">
        <v>4922</v>
      </c>
      <c r="U448" s="487" t="e">
        <f>#REF!/D448</f>
        <v>#REF!</v>
      </c>
      <c r="Y448" s="177" t="e">
        <f>F448-#REF!</f>
        <v>#REF!</v>
      </c>
    </row>
    <row r="449" spans="1:25" ht="42" x14ac:dyDescent="0.35">
      <c r="A449" s="337" t="s">
        <v>421</v>
      </c>
      <c r="B449" s="450" t="s">
        <v>4923</v>
      </c>
      <c r="C449" s="448" t="s">
        <v>6558</v>
      </c>
      <c r="D449" s="170"/>
      <c r="E449" s="148"/>
      <c r="F449" s="148"/>
      <c r="G449" s="148"/>
      <c r="H449" s="440"/>
      <c r="I449" s="441">
        <f>D449*1.1</f>
        <v>0</v>
      </c>
      <c r="J449" s="441">
        <f t="shared" si="71"/>
        <v>0</v>
      </c>
      <c r="K449" s="440"/>
      <c r="L449" s="441"/>
      <c r="M449" s="445" t="s">
        <v>5109</v>
      </c>
      <c r="P449" s="177" t="e">
        <f>#REF!*1.1</f>
        <v>#REF!</v>
      </c>
      <c r="Y449" s="177" t="e">
        <f>F449-#REF!</f>
        <v>#REF!</v>
      </c>
    </row>
    <row r="450" spans="1:25" ht="42" x14ac:dyDescent="0.35">
      <c r="A450" s="242">
        <v>1</v>
      </c>
      <c r="B450" s="446" t="s">
        <v>4924</v>
      </c>
      <c r="C450" s="439" t="s">
        <v>4925</v>
      </c>
      <c r="D450" s="442"/>
      <c r="E450" s="148"/>
      <c r="F450" s="148"/>
      <c r="G450" s="148"/>
      <c r="H450" s="440"/>
      <c r="I450" s="441"/>
      <c r="J450" s="441"/>
      <c r="K450" s="440"/>
      <c r="L450" s="441"/>
      <c r="M450" s="445" t="s">
        <v>5109</v>
      </c>
      <c r="P450" s="177" t="e">
        <f>#REF!*1.1</f>
        <v>#REF!</v>
      </c>
      <c r="Y450" s="177" t="e">
        <f>F450-#REF!</f>
        <v>#REF!</v>
      </c>
    </row>
    <row r="451" spans="1:25" ht="42" x14ac:dyDescent="0.35">
      <c r="A451" s="242" t="s">
        <v>67</v>
      </c>
      <c r="B451" s="446" t="s">
        <v>4926</v>
      </c>
      <c r="C451" s="439" t="s">
        <v>4927</v>
      </c>
      <c r="D451" s="437">
        <v>2000</v>
      </c>
      <c r="E451" s="148">
        <f>F451</f>
        <v>2600</v>
      </c>
      <c r="F451" s="148">
        <v>2600</v>
      </c>
      <c r="G451" s="148" t="e">
        <f>#REF!-#REF!</f>
        <v>#REF!</v>
      </c>
      <c r="H451" s="440">
        <f>E451/D451</f>
        <v>1.3</v>
      </c>
      <c r="I451" s="441">
        <f>D451*1.1</f>
        <v>2200</v>
      </c>
      <c r="J451" s="441">
        <f t="shared" si="71"/>
        <v>400</v>
      </c>
      <c r="K451" s="440">
        <f>E451/D451</f>
        <v>1.3</v>
      </c>
      <c r="L451" s="441">
        <f>ROUND(E451*0.7,-1)</f>
        <v>1820</v>
      </c>
      <c r="M451" s="445" t="s">
        <v>5109</v>
      </c>
      <c r="P451" s="177" t="e">
        <f>#REF!*1.1</f>
        <v>#REF!</v>
      </c>
      <c r="U451" s="487" t="e">
        <f>#REF!/D451</f>
        <v>#REF!</v>
      </c>
      <c r="Y451" s="177" t="e">
        <f>F451-#REF!</f>
        <v>#REF!</v>
      </c>
    </row>
    <row r="452" spans="1:25" x14ac:dyDescent="0.35">
      <c r="A452" s="242" t="s">
        <v>69</v>
      </c>
      <c r="B452" s="446" t="s">
        <v>85</v>
      </c>
      <c r="C452" s="439" t="s">
        <v>85</v>
      </c>
      <c r="D452" s="437">
        <v>1800</v>
      </c>
      <c r="E452" s="148">
        <f>F452</f>
        <v>2400</v>
      </c>
      <c r="F452" s="148">
        <v>2400</v>
      </c>
      <c r="G452" s="148" t="e">
        <f>#REF!-#REF!</f>
        <v>#REF!</v>
      </c>
      <c r="H452" s="440">
        <f>E452/D452</f>
        <v>1.3333333333333333</v>
      </c>
      <c r="I452" s="441">
        <f>D452*1.1</f>
        <v>1980.0000000000002</v>
      </c>
      <c r="J452" s="441">
        <f t="shared" si="71"/>
        <v>419.99999999999977</v>
      </c>
      <c r="K452" s="440">
        <f>E452/D452</f>
        <v>1.3333333333333333</v>
      </c>
      <c r="L452" s="441">
        <f>ROUND(E452*0.7,-1)</f>
        <v>1680</v>
      </c>
      <c r="M452" s="438" t="s">
        <v>4346</v>
      </c>
      <c r="P452" s="177" t="e">
        <f>#REF!*1.1</f>
        <v>#REF!</v>
      </c>
      <c r="U452" s="487" t="e">
        <f>#REF!/D452</f>
        <v>#REF!</v>
      </c>
      <c r="Y452" s="177" t="e">
        <f>F452-#REF!</f>
        <v>#REF!</v>
      </c>
    </row>
    <row r="453" spans="1:25" x14ac:dyDescent="0.35">
      <c r="A453" s="242" t="s">
        <v>71</v>
      </c>
      <c r="B453" s="446" t="s">
        <v>4928</v>
      </c>
      <c r="C453" s="439" t="s">
        <v>4928</v>
      </c>
      <c r="D453" s="437">
        <v>1500</v>
      </c>
      <c r="E453" s="148">
        <f>F453</f>
        <v>2000</v>
      </c>
      <c r="F453" s="148">
        <v>2000</v>
      </c>
      <c r="G453" s="148" t="e">
        <f>#REF!-#REF!</f>
        <v>#REF!</v>
      </c>
      <c r="H453" s="440">
        <f>E453/D453</f>
        <v>1.3333333333333333</v>
      </c>
      <c r="I453" s="441">
        <f>D453*1.1</f>
        <v>1650.0000000000002</v>
      </c>
      <c r="J453" s="441">
        <f t="shared" si="71"/>
        <v>349.99999999999977</v>
      </c>
      <c r="K453" s="440">
        <f>E453/D453</f>
        <v>1.3333333333333333</v>
      </c>
      <c r="L453" s="441">
        <f>ROUND(E453*0.7,-1)</f>
        <v>1400</v>
      </c>
      <c r="M453" s="438" t="s">
        <v>4346</v>
      </c>
      <c r="P453" s="177" t="e">
        <f>#REF!*1.1</f>
        <v>#REF!</v>
      </c>
      <c r="U453" s="487" t="e">
        <f>#REF!/D453</f>
        <v>#REF!</v>
      </c>
      <c r="Y453" s="177" t="e">
        <f>F453-#REF!</f>
        <v>#REF!</v>
      </c>
    </row>
    <row r="454" spans="1:25" x14ac:dyDescent="0.35">
      <c r="A454" s="242" t="s">
        <v>389</v>
      </c>
      <c r="B454" s="446"/>
      <c r="C454" s="131" t="s">
        <v>4929</v>
      </c>
      <c r="D454" s="437"/>
      <c r="E454" s="148">
        <v>2000</v>
      </c>
      <c r="F454" s="148"/>
      <c r="G454" s="148"/>
      <c r="H454" s="440"/>
      <c r="I454" s="441">
        <f>D454*1.1</f>
        <v>0</v>
      </c>
      <c r="J454" s="441">
        <f t="shared" si="71"/>
        <v>2000</v>
      </c>
      <c r="K454" s="440"/>
      <c r="L454" s="441">
        <f>ROUND(E454*0.7,-1)</f>
        <v>1400</v>
      </c>
      <c r="M454" s="438" t="s">
        <v>3507</v>
      </c>
      <c r="Y454" s="177"/>
    </row>
    <row r="455" spans="1:25" ht="42" x14ac:dyDescent="0.35">
      <c r="A455" s="242">
        <v>2</v>
      </c>
      <c r="B455" s="446" t="s">
        <v>4930</v>
      </c>
      <c r="C455" s="439" t="s">
        <v>4931</v>
      </c>
      <c r="D455" s="442"/>
      <c r="E455" s="148"/>
      <c r="F455" s="148"/>
      <c r="G455" s="148"/>
      <c r="H455" s="440"/>
      <c r="I455" s="441"/>
      <c r="J455" s="441"/>
      <c r="K455" s="440"/>
      <c r="L455" s="441"/>
      <c r="M455" s="445" t="s">
        <v>5109</v>
      </c>
      <c r="P455" s="177" t="e">
        <f>#REF!*1.1</f>
        <v>#REF!</v>
      </c>
      <c r="Y455" s="177" t="e">
        <f>F455-#REF!</f>
        <v>#REF!</v>
      </c>
    </row>
    <row r="456" spans="1:25" ht="42" x14ac:dyDescent="0.35">
      <c r="A456" s="242" t="s">
        <v>74</v>
      </c>
      <c r="B456" s="446" t="s">
        <v>4932</v>
      </c>
      <c r="C456" s="439" t="s">
        <v>4933</v>
      </c>
      <c r="D456" s="437">
        <v>2500</v>
      </c>
      <c r="E456" s="148">
        <f>F456</f>
        <v>3300</v>
      </c>
      <c r="F456" s="148">
        <v>3300</v>
      </c>
      <c r="G456" s="148" t="e">
        <f>#REF!-#REF!</f>
        <v>#REF!</v>
      </c>
      <c r="H456" s="440">
        <f>E456/D456</f>
        <v>1.32</v>
      </c>
      <c r="I456" s="441">
        <f>D456*1.1</f>
        <v>2750</v>
      </c>
      <c r="J456" s="441">
        <f t="shared" si="71"/>
        <v>550</v>
      </c>
      <c r="K456" s="440">
        <f>E456/D456</f>
        <v>1.32</v>
      </c>
      <c r="L456" s="441">
        <f>ROUND(E456*0.7,-1)</f>
        <v>2310</v>
      </c>
      <c r="M456" s="445" t="s">
        <v>5109</v>
      </c>
      <c r="P456" s="177" t="e">
        <f>#REF!*1.1</f>
        <v>#REF!</v>
      </c>
      <c r="U456" s="487" t="e">
        <f>#REF!/D456</f>
        <v>#REF!</v>
      </c>
      <c r="Y456" s="177" t="e">
        <f>F456-#REF!</f>
        <v>#REF!</v>
      </c>
    </row>
    <row r="457" spans="1:25" ht="31" x14ac:dyDescent="0.35">
      <c r="A457" s="242" t="s">
        <v>76</v>
      </c>
      <c r="B457" s="446" t="s">
        <v>4934</v>
      </c>
      <c r="C457" s="439" t="s">
        <v>4934</v>
      </c>
      <c r="D457" s="437">
        <v>2200</v>
      </c>
      <c r="E457" s="148">
        <f>F457</f>
        <v>2900</v>
      </c>
      <c r="F457" s="148">
        <v>2900</v>
      </c>
      <c r="G457" s="148" t="e">
        <f>#REF!-#REF!</f>
        <v>#REF!</v>
      </c>
      <c r="H457" s="440">
        <f>E457/D457</f>
        <v>1.3181818181818181</v>
      </c>
      <c r="I457" s="441">
        <f>D457*1.1</f>
        <v>2420</v>
      </c>
      <c r="J457" s="441">
        <f t="shared" si="71"/>
        <v>480</v>
      </c>
      <c r="K457" s="440">
        <f>E457/D457</f>
        <v>1.3181818181818181</v>
      </c>
      <c r="L457" s="441">
        <f>ROUND(E457*0.7,-1)</f>
        <v>2030</v>
      </c>
      <c r="M457" s="438"/>
      <c r="P457" s="177" t="e">
        <f>#REF!*1.1</f>
        <v>#REF!</v>
      </c>
      <c r="U457" s="487" t="e">
        <f>#REF!/D457</f>
        <v>#REF!</v>
      </c>
      <c r="Y457" s="177" t="e">
        <f>F457-#REF!</f>
        <v>#REF!</v>
      </c>
    </row>
    <row r="458" spans="1:25" ht="31" x14ac:dyDescent="0.35">
      <c r="A458" s="242" t="s">
        <v>78</v>
      </c>
      <c r="B458" s="446" t="s">
        <v>4935</v>
      </c>
      <c r="C458" s="439" t="s">
        <v>4935</v>
      </c>
      <c r="D458" s="437">
        <v>2000</v>
      </c>
      <c r="E458" s="148">
        <f>F458</f>
        <v>2600</v>
      </c>
      <c r="F458" s="148">
        <v>2600</v>
      </c>
      <c r="G458" s="148" t="e">
        <f>#REF!-#REF!</f>
        <v>#REF!</v>
      </c>
      <c r="H458" s="440">
        <f>E458/D458</f>
        <v>1.3</v>
      </c>
      <c r="I458" s="441">
        <f>D458*1.1</f>
        <v>2200</v>
      </c>
      <c r="J458" s="441">
        <f t="shared" si="71"/>
        <v>400</v>
      </c>
      <c r="K458" s="440">
        <f>E458/D458</f>
        <v>1.3</v>
      </c>
      <c r="L458" s="441">
        <f>ROUND(E458*0.7,-1)</f>
        <v>1820</v>
      </c>
      <c r="M458" s="438"/>
      <c r="P458" s="177" t="e">
        <f>#REF!*1.1</f>
        <v>#REF!</v>
      </c>
      <c r="U458" s="487" t="e">
        <f>#REF!/D458</f>
        <v>#REF!</v>
      </c>
      <c r="Y458" s="177" t="e">
        <f>F458-#REF!</f>
        <v>#REF!</v>
      </c>
    </row>
    <row r="459" spans="1:25" ht="42" x14ac:dyDescent="0.35">
      <c r="A459" s="242">
        <v>3</v>
      </c>
      <c r="B459" s="446" t="s">
        <v>4936</v>
      </c>
      <c r="C459" s="439" t="s">
        <v>4937</v>
      </c>
      <c r="D459" s="442"/>
      <c r="E459" s="148"/>
      <c r="F459" s="148"/>
      <c r="G459" s="148"/>
      <c r="H459" s="440"/>
      <c r="I459" s="441"/>
      <c r="J459" s="441"/>
      <c r="K459" s="440"/>
      <c r="L459" s="441"/>
      <c r="M459" s="445" t="s">
        <v>5109</v>
      </c>
      <c r="P459" s="177" t="e">
        <f>#REF!*1.1</f>
        <v>#REF!</v>
      </c>
      <c r="Y459" s="177" t="e">
        <f>F459-#REF!</f>
        <v>#REF!</v>
      </c>
    </row>
    <row r="460" spans="1:25" ht="42" x14ac:dyDescent="0.35">
      <c r="A460" s="242" t="s">
        <v>83</v>
      </c>
      <c r="B460" s="446" t="s">
        <v>4926</v>
      </c>
      <c r="C460" s="439" t="s">
        <v>4927</v>
      </c>
      <c r="D460" s="437">
        <v>2200</v>
      </c>
      <c r="E460" s="148">
        <f>F460</f>
        <v>2900</v>
      </c>
      <c r="F460" s="148">
        <v>2900</v>
      </c>
      <c r="G460" s="148" t="e">
        <f>#REF!-#REF!</f>
        <v>#REF!</v>
      </c>
      <c r="H460" s="440">
        <f>E460/D460</f>
        <v>1.3181818181818181</v>
      </c>
      <c r="I460" s="441">
        <f>D460*1.1</f>
        <v>2420</v>
      </c>
      <c r="J460" s="441">
        <f t="shared" si="71"/>
        <v>480</v>
      </c>
      <c r="K460" s="440">
        <f>E460/D460</f>
        <v>1.3181818181818181</v>
      </c>
      <c r="L460" s="441">
        <f>ROUND(E460*0.7,-1)</f>
        <v>2030</v>
      </c>
      <c r="M460" s="445" t="s">
        <v>5109</v>
      </c>
      <c r="P460" s="177" t="e">
        <f>#REF!*1.1</f>
        <v>#REF!</v>
      </c>
      <c r="U460" s="487" t="e">
        <f>#REF!/D460</f>
        <v>#REF!</v>
      </c>
      <c r="Y460" s="177" t="e">
        <f>F460-#REF!</f>
        <v>#REF!</v>
      </c>
    </row>
    <row r="461" spans="1:25" x14ac:dyDescent="0.35">
      <c r="A461" s="242" t="s">
        <v>84</v>
      </c>
      <c r="B461" s="446" t="s">
        <v>4938</v>
      </c>
      <c r="C461" s="439" t="s">
        <v>4938</v>
      </c>
      <c r="D461" s="437">
        <v>2000</v>
      </c>
      <c r="E461" s="148">
        <v>2700</v>
      </c>
      <c r="F461" s="148">
        <v>2600</v>
      </c>
      <c r="G461" s="148" t="e">
        <f>#REF!-#REF!</f>
        <v>#REF!</v>
      </c>
      <c r="H461" s="440">
        <f>E461/D461</f>
        <v>1.35</v>
      </c>
      <c r="I461" s="441">
        <f>D461*1.1</f>
        <v>2200</v>
      </c>
      <c r="J461" s="441">
        <f t="shared" si="71"/>
        <v>500</v>
      </c>
      <c r="K461" s="440">
        <f>E461/D461</f>
        <v>1.35</v>
      </c>
      <c r="L461" s="441">
        <f>ROUND(E461*0.7,-1)</f>
        <v>1890</v>
      </c>
      <c r="M461" s="438" t="s">
        <v>4724</v>
      </c>
      <c r="P461" s="177" t="e">
        <f>#REF!*1.1</f>
        <v>#REF!</v>
      </c>
      <c r="U461" s="487" t="e">
        <f>#REF!/D461</f>
        <v>#REF!</v>
      </c>
      <c r="Y461" s="177" t="e">
        <f>F461-#REF!</f>
        <v>#REF!</v>
      </c>
    </row>
    <row r="462" spans="1:25" x14ac:dyDescent="0.35">
      <c r="A462" s="242" t="s">
        <v>1426</v>
      </c>
      <c r="B462" s="446" t="s">
        <v>4939</v>
      </c>
      <c r="C462" s="439" t="s">
        <v>4939</v>
      </c>
      <c r="D462" s="437">
        <v>1800</v>
      </c>
      <c r="E462" s="148">
        <f>F462</f>
        <v>2400</v>
      </c>
      <c r="F462" s="148">
        <v>2400</v>
      </c>
      <c r="G462" s="148" t="e">
        <f>#REF!-#REF!</f>
        <v>#REF!</v>
      </c>
      <c r="H462" s="440">
        <f>E462/D462</f>
        <v>1.3333333333333333</v>
      </c>
      <c r="I462" s="441">
        <f>D462*1.1</f>
        <v>1980.0000000000002</v>
      </c>
      <c r="J462" s="441">
        <f t="shared" si="71"/>
        <v>419.99999999999977</v>
      </c>
      <c r="K462" s="440">
        <f>E462/D462</f>
        <v>1.3333333333333333</v>
      </c>
      <c r="L462" s="441">
        <f>ROUND(E462*0.7,-1)</f>
        <v>1680</v>
      </c>
      <c r="M462" s="438" t="s">
        <v>4724</v>
      </c>
      <c r="P462" s="177" t="e">
        <f>#REF!*1.1</f>
        <v>#REF!</v>
      </c>
      <c r="U462" s="487" t="e">
        <f>#REF!/D462</f>
        <v>#REF!</v>
      </c>
      <c r="Y462" s="177" t="e">
        <f>F462-#REF!</f>
        <v>#REF!</v>
      </c>
    </row>
    <row r="463" spans="1:25" ht="31" x14ac:dyDescent="0.35">
      <c r="A463" s="242" t="s">
        <v>2022</v>
      </c>
      <c r="B463" s="446"/>
      <c r="C463" s="439" t="s">
        <v>4940</v>
      </c>
      <c r="D463" s="437"/>
      <c r="E463" s="148">
        <v>2100</v>
      </c>
      <c r="F463" s="148">
        <v>2000</v>
      </c>
      <c r="G463" s="148"/>
      <c r="H463" s="440"/>
      <c r="I463" s="441">
        <f>D463*1.1</f>
        <v>0</v>
      </c>
      <c r="J463" s="441">
        <f t="shared" si="71"/>
        <v>2100</v>
      </c>
      <c r="K463" s="440"/>
      <c r="L463" s="441">
        <f>ROUND(E463*0.7,-1)</f>
        <v>1470</v>
      </c>
      <c r="M463" s="438" t="s">
        <v>4941</v>
      </c>
      <c r="P463" s="177" t="e">
        <f>#REF!*1.1</f>
        <v>#REF!</v>
      </c>
      <c r="Y463" s="177" t="e">
        <f>F463-#REF!</f>
        <v>#REF!</v>
      </c>
    </row>
    <row r="464" spans="1:25" ht="31" x14ac:dyDescent="0.35">
      <c r="A464" s="242" t="s">
        <v>2024</v>
      </c>
      <c r="B464" s="446"/>
      <c r="C464" s="439" t="s">
        <v>6559</v>
      </c>
      <c r="D464" s="437"/>
      <c r="E464" s="148">
        <f>F464</f>
        <v>1800</v>
      </c>
      <c r="F464" s="148">
        <v>1800</v>
      </c>
      <c r="G464" s="148"/>
      <c r="H464" s="440"/>
      <c r="I464" s="441">
        <f>D464*1.1</f>
        <v>0</v>
      </c>
      <c r="J464" s="441">
        <f t="shared" si="71"/>
        <v>1800</v>
      </c>
      <c r="K464" s="440"/>
      <c r="L464" s="441">
        <f>ROUND(E464*0.7,-1)</f>
        <v>1260</v>
      </c>
      <c r="M464" s="438" t="s">
        <v>4941</v>
      </c>
      <c r="P464" s="177" t="e">
        <f>#REF!*1.1</f>
        <v>#REF!</v>
      </c>
      <c r="Y464" s="177" t="e">
        <f>F464-#REF!</f>
        <v>#REF!</v>
      </c>
    </row>
    <row r="465" spans="1:25" ht="98" x14ac:dyDescent="0.35">
      <c r="A465" s="242">
        <v>4</v>
      </c>
      <c r="B465" s="446" t="s">
        <v>4942</v>
      </c>
      <c r="C465" s="439" t="s">
        <v>4943</v>
      </c>
      <c r="D465" s="442"/>
      <c r="E465" s="148"/>
      <c r="F465" s="148"/>
      <c r="G465" s="148"/>
      <c r="H465" s="440"/>
      <c r="I465" s="441"/>
      <c r="J465" s="441"/>
      <c r="K465" s="440"/>
      <c r="L465" s="441"/>
      <c r="M465" s="445" t="s">
        <v>6591</v>
      </c>
      <c r="P465" s="177" t="e">
        <f>#REF!*1.1</f>
        <v>#REF!</v>
      </c>
      <c r="Y465" s="177" t="e">
        <f>F465-#REF!</f>
        <v>#REF!</v>
      </c>
    </row>
    <row r="466" spans="1:25" ht="42" x14ac:dyDescent="0.35">
      <c r="A466" s="242" t="s">
        <v>31</v>
      </c>
      <c r="B466" s="446" t="s">
        <v>4944</v>
      </c>
      <c r="C466" s="439" t="s">
        <v>4945</v>
      </c>
      <c r="D466" s="437">
        <v>2500</v>
      </c>
      <c r="E466" s="148">
        <f>F466</f>
        <v>3300</v>
      </c>
      <c r="F466" s="148">
        <v>3300</v>
      </c>
      <c r="G466" s="148" t="e">
        <f>#REF!-#REF!</f>
        <v>#REF!</v>
      </c>
      <c r="H466" s="440">
        <f>E466/D466</f>
        <v>1.32</v>
      </c>
      <c r="I466" s="441">
        <f t="shared" ref="I466:I472" si="72">D466*1.1</f>
        <v>2750</v>
      </c>
      <c r="J466" s="441">
        <f t="shared" si="71"/>
        <v>550</v>
      </c>
      <c r="K466" s="440">
        <f>E466/D466</f>
        <v>1.32</v>
      </c>
      <c r="L466" s="441">
        <f t="shared" ref="L466:L471" si="73">ROUND(E466*0.7,-1)</f>
        <v>2310</v>
      </c>
      <c r="M466" s="445" t="s">
        <v>5110</v>
      </c>
      <c r="P466" s="177" t="e">
        <f>#REF!*1.1</f>
        <v>#REF!</v>
      </c>
      <c r="U466" s="487" t="e">
        <f>#REF!/D466</f>
        <v>#REF!</v>
      </c>
      <c r="Y466" s="177" t="e">
        <f>F466-#REF!</f>
        <v>#REF!</v>
      </c>
    </row>
    <row r="467" spans="1:25" ht="42" x14ac:dyDescent="0.35">
      <c r="A467" s="242" t="s">
        <v>34</v>
      </c>
      <c r="B467" s="439" t="s">
        <v>4946</v>
      </c>
      <c r="C467" s="439" t="s">
        <v>4947</v>
      </c>
      <c r="D467" s="437">
        <v>2200</v>
      </c>
      <c r="E467" s="148">
        <f>F467</f>
        <v>2900</v>
      </c>
      <c r="F467" s="148">
        <v>2900</v>
      </c>
      <c r="G467" s="148" t="e">
        <f>#REF!-#REF!</f>
        <v>#REF!</v>
      </c>
      <c r="H467" s="440">
        <f>E467/D467</f>
        <v>1.3181818181818181</v>
      </c>
      <c r="I467" s="441">
        <f t="shared" si="72"/>
        <v>2420</v>
      </c>
      <c r="J467" s="441">
        <f t="shared" si="71"/>
        <v>480</v>
      </c>
      <c r="K467" s="440">
        <f>E467/D467</f>
        <v>1.3181818181818181</v>
      </c>
      <c r="L467" s="441">
        <f t="shared" si="73"/>
        <v>2030</v>
      </c>
      <c r="M467" s="466" t="s">
        <v>6592</v>
      </c>
      <c r="P467" s="177" t="e">
        <f>#REF!*1.1</f>
        <v>#REF!</v>
      </c>
      <c r="U467" s="487" t="e">
        <f>#REF!/D467</f>
        <v>#REF!</v>
      </c>
      <c r="Y467" s="177" t="e">
        <f>F467-#REF!</f>
        <v>#REF!</v>
      </c>
    </row>
    <row r="468" spans="1:25" ht="31" x14ac:dyDescent="0.35">
      <c r="A468" s="242" t="s">
        <v>578</v>
      </c>
      <c r="B468" s="446"/>
      <c r="C468" s="131" t="s">
        <v>4948</v>
      </c>
      <c r="D468" s="437"/>
      <c r="E468" s="148">
        <v>2700</v>
      </c>
      <c r="F468" s="148" t="e">
        <f>#REF!</f>
        <v>#REF!</v>
      </c>
      <c r="G468" s="148"/>
      <c r="H468" s="440"/>
      <c r="I468" s="441">
        <f t="shared" si="72"/>
        <v>0</v>
      </c>
      <c r="J468" s="441">
        <f t="shared" si="71"/>
        <v>2700</v>
      </c>
      <c r="K468" s="440"/>
      <c r="L468" s="441">
        <f t="shared" si="73"/>
        <v>1890</v>
      </c>
      <c r="M468" s="647" t="s">
        <v>4949</v>
      </c>
      <c r="P468" s="177" t="e">
        <f>#REF!*1.1</f>
        <v>#REF!</v>
      </c>
      <c r="Y468" s="177" t="e">
        <f>F468-#REF!</f>
        <v>#REF!</v>
      </c>
    </row>
    <row r="469" spans="1:25" ht="31" x14ac:dyDescent="0.35">
      <c r="A469" s="242" t="s">
        <v>1691</v>
      </c>
      <c r="B469" s="446"/>
      <c r="C469" s="131" t="s">
        <v>6560</v>
      </c>
      <c r="D469" s="437"/>
      <c r="E469" s="148">
        <v>2500</v>
      </c>
      <c r="F469" s="148" t="e">
        <f>#REF!</f>
        <v>#REF!</v>
      </c>
      <c r="G469" s="148"/>
      <c r="H469" s="440"/>
      <c r="I469" s="441">
        <f t="shared" si="72"/>
        <v>0</v>
      </c>
      <c r="J469" s="441">
        <f t="shared" si="71"/>
        <v>2500</v>
      </c>
      <c r="K469" s="440"/>
      <c r="L469" s="441">
        <f t="shared" si="73"/>
        <v>1750</v>
      </c>
      <c r="M469" s="648"/>
      <c r="P469" s="177" t="e">
        <f>#REF!*1.1</f>
        <v>#REF!</v>
      </c>
      <c r="Y469" s="177" t="e">
        <f>F469-#REF!</f>
        <v>#REF!</v>
      </c>
    </row>
    <row r="470" spans="1:25" ht="31" x14ac:dyDescent="0.35">
      <c r="A470" s="242" t="s">
        <v>2154</v>
      </c>
      <c r="B470" s="446"/>
      <c r="C470" s="131" t="s">
        <v>6561</v>
      </c>
      <c r="D470" s="437"/>
      <c r="E470" s="148">
        <v>2300</v>
      </c>
      <c r="F470" s="148" t="e">
        <f>#REF!</f>
        <v>#REF!</v>
      </c>
      <c r="G470" s="148"/>
      <c r="H470" s="440"/>
      <c r="I470" s="441">
        <f t="shared" si="72"/>
        <v>0</v>
      </c>
      <c r="J470" s="441">
        <f t="shared" si="71"/>
        <v>2300</v>
      </c>
      <c r="K470" s="440"/>
      <c r="L470" s="441">
        <f t="shared" si="73"/>
        <v>1610</v>
      </c>
      <c r="M470" s="649"/>
      <c r="P470" s="177" t="e">
        <f>#REF!*1.1</f>
        <v>#REF!</v>
      </c>
      <c r="Y470" s="177" t="e">
        <f>F470-#REF!</f>
        <v>#REF!</v>
      </c>
    </row>
    <row r="471" spans="1:25" ht="31" x14ac:dyDescent="0.35">
      <c r="A471" s="242">
        <v>5</v>
      </c>
      <c r="B471" s="446" t="s">
        <v>4950</v>
      </c>
      <c r="C471" s="439" t="s">
        <v>6158</v>
      </c>
      <c r="D471" s="437">
        <v>3500</v>
      </c>
      <c r="E471" s="148">
        <f>F471</f>
        <v>4600</v>
      </c>
      <c r="F471" s="148">
        <v>4600</v>
      </c>
      <c r="G471" s="148"/>
      <c r="H471" s="440">
        <f>E471/D471</f>
        <v>1.3142857142857143</v>
      </c>
      <c r="I471" s="441">
        <f t="shared" si="72"/>
        <v>3850.0000000000005</v>
      </c>
      <c r="J471" s="441">
        <f t="shared" si="71"/>
        <v>749.99999999999955</v>
      </c>
      <c r="K471" s="440">
        <f>E471/D471</f>
        <v>1.3142857142857143</v>
      </c>
      <c r="L471" s="441">
        <f t="shared" si="73"/>
        <v>3220</v>
      </c>
      <c r="M471" s="438"/>
      <c r="P471" s="177" t="e">
        <f>#REF!*1.1</f>
        <v>#REF!</v>
      </c>
      <c r="U471" s="487" t="e">
        <f>#REF!/D471</f>
        <v>#REF!</v>
      </c>
      <c r="Y471" s="177" t="e">
        <f>F471-#REF!</f>
        <v>#REF!</v>
      </c>
    </row>
    <row r="472" spans="1:25" ht="30" x14ac:dyDescent="0.35">
      <c r="A472" s="337" t="s">
        <v>427</v>
      </c>
      <c r="B472" s="450" t="s">
        <v>4951</v>
      </c>
      <c r="C472" s="433" t="s">
        <v>4951</v>
      </c>
      <c r="D472" s="442"/>
      <c r="E472" s="148"/>
      <c r="F472" s="148"/>
      <c r="G472" s="148"/>
      <c r="H472" s="440"/>
      <c r="I472" s="441">
        <f t="shared" si="72"/>
        <v>0</v>
      </c>
      <c r="J472" s="441">
        <f t="shared" si="71"/>
        <v>0</v>
      </c>
      <c r="K472" s="440"/>
      <c r="L472" s="441"/>
      <c r="M472" s="578"/>
      <c r="P472" s="177" t="e">
        <f>#REF!*1.1</f>
        <v>#REF!</v>
      </c>
      <c r="Y472" s="177" t="e">
        <f>F472-#REF!</f>
        <v>#REF!</v>
      </c>
    </row>
    <row r="473" spans="1:25" ht="42" x14ac:dyDescent="0.35">
      <c r="A473" s="242">
        <v>1</v>
      </c>
      <c r="B473" s="450" t="s">
        <v>4952</v>
      </c>
      <c r="C473" s="439" t="s">
        <v>4953</v>
      </c>
      <c r="D473" s="442"/>
      <c r="E473" s="148"/>
      <c r="F473" s="148"/>
      <c r="G473" s="148"/>
      <c r="H473" s="440"/>
      <c r="I473" s="441"/>
      <c r="J473" s="441"/>
      <c r="K473" s="440"/>
      <c r="L473" s="441"/>
      <c r="M473" s="445" t="s">
        <v>5109</v>
      </c>
      <c r="P473" s="177" t="e">
        <f>#REF!*1.1</f>
        <v>#REF!</v>
      </c>
      <c r="Y473" s="177" t="e">
        <f>F473-#REF!</f>
        <v>#REF!</v>
      </c>
    </row>
    <row r="474" spans="1:25" x14ac:dyDescent="0.35">
      <c r="A474" s="242" t="s">
        <v>67</v>
      </c>
      <c r="B474" s="446" t="s">
        <v>4954</v>
      </c>
      <c r="C474" s="439" t="s">
        <v>4955</v>
      </c>
      <c r="D474" s="437">
        <v>3000</v>
      </c>
      <c r="E474" s="148">
        <f>F474</f>
        <v>3900</v>
      </c>
      <c r="F474" s="148">
        <v>3900</v>
      </c>
      <c r="G474" s="148"/>
      <c r="H474" s="440">
        <f>E474/D474</f>
        <v>1.3</v>
      </c>
      <c r="I474" s="441">
        <f>D474*1.1</f>
        <v>3300.0000000000005</v>
      </c>
      <c r="J474" s="441">
        <f t="shared" si="71"/>
        <v>599.99999999999955</v>
      </c>
      <c r="K474" s="440">
        <f>E474/D474</f>
        <v>1.3</v>
      </c>
      <c r="L474" s="441">
        <f>ROUND(E474*0.7,-1)</f>
        <v>2730</v>
      </c>
      <c r="M474" s="473" t="s">
        <v>5111</v>
      </c>
      <c r="P474" s="177" t="e">
        <f>#REF!*1.1</f>
        <v>#REF!</v>
      </c>
      <c r="U474" s="487" t="e">
        <f>#REF!/D474</f>
        <v>#REF!</v>
      </c>
      <c r="Y474" s="177" t="e">
        <f>F474-#REF!</f>
        <v>#REF!</v>
      </c>
    </row>
    <row r="475" spans="1:25" x14ac:dyDescent="0.35">
      <c r="A475" s="242" t="s">
        <v>69</v>
      </c>
      <c r="B475" s="476" t="s">
        <v>4875</v>
      </c>
      <c r="C475" s="439" t="s">
        <v>6562</v>
      </c>
      <c r="D475" s="437">
        <v>2250</v>
      </c>
      <c r="E475" s="148">
        <f>F475</f>
        <v>3000</v>
      </c>
      <c r="F475" s="148">
        <v>3000</v>
      </c>
      <c r="G475" s="148" t="e">
        <f>#REF!-#REF!</f>
        <v>#REF!</v>
      </c>
      <c r="H475" s="440">
        <f>E475/D475</f>
        <v>1.3333333333333333</v>
      </c>
      <c r="I475" s="441">
        <f>D475*1.1</f>
        <v>2475</v>
      </c>
      <c r="J475" s="441">
        <f t="shared" si="71"/>
        <v>525</v>
      </c>
      <c r="K475" s="440">
        <f>E475/D475</f>
        <v>1.3333333333333333</v>
      </c>
      <c r="L475" s="441">
        <f>ROUND(E475*0.7,-1)</f>
        <v>2100</v>
      </c>
      <c r="M475" s="438" t="s">
        <v>6593</v>
      </c>
      <c r="P475" s="177" t="e">
        <f>#REF!*1.1</f>
        <v>#REF!</v>
      </c>
      <c r="U475" s="487" t="e">
        <f>#REF!/D475</f>
        <v>#REF!</v>
      </c>
      <c r="Y475" s="177" t="e">
        <f>F475-#REF!</f>
        <v>#REF!</v>
      </c>
    </row>
    <row r="476" spans="1:25" x14ac:dyDescent="0.35">
      <c r="A476" s="242" t="s">
        <v>71</v>
      </c>
      <c r="B476" s="476" t="s">
        <v>4956</v>
      </c>
      <c r="C476" s="439" t="s">
        <v>6563</v>
      </c>
      <c r="D476" s="437">
        <v>2050</v>
      </c>
      <c r="E476" s="148">
        <f>F476</f>
        <v>2700</v>
      </c>
      <c r="F476" s="148">
        <v>2700</v>
      </c>
      <c r="G476" s="148" t="e">
        <f>#REF!-#REF!</f>
        <v>#REF!</v>
      </c>
      <c r="H476" s="440">
        <f>E476/D476</f>
        <v>1.3170731707317074</v>
      </c>
      <c r="I476" s="441">
        <f>D476*1.1</f>
        <v>2255</v>
      </c>
      <c r="J476" s="441">
        <f t="shared" si="71"/>
        <v>445</v>
      </c>
      <c r="K476" s="440">
        <f>E476/D476</f>
        <v>1.3170731707317074</v>
      </c>
      <c r="L476" s="441">
        <f>ROUND(E476*0.7,-1)</f>
        <v>1890</v>
      </c>
      <c r="M476" s="438" t="s">
        <v>6593</v>
      </c>
      <c r="P476" s="177" t="e">
        <f>#REF!*1.1</f>
        <v>#REF!</v>
      </c>
      <c r="U476" s="487" t="e">
        <f>#REF!/D476</f>
        <v>#REF!</v>
      </c>
      <c r="Y476" s="177" t="e">
        <f>F476-#REF!</f>
        <v>#REF!</v>
      </c>
    </row>
    <row r="477" spans="1:25" ht="42" x14ac:dyDescent="0.35">
      <c r="A477" s="242" t="s">
        <v>389</v>
      </c>
      <c r="B477" s="446" t="s">
        <v>4957</v>
      </c>
      <c r="C477" s="439" t="s">
        <v>4958</v>
      </c>
      <c r="D477" s="437">
        <v>1800</v>
      </c>
      <c r="E477" s="149">
        <v>2000</v>
      </c>
      <c r="F477" s="148">
        <v>2400</v>
      </c>
      <c r="G477" s="148" t="e">
        <f>#REF!-#REF!</f>
        <v>#REF!</v>
      </c>
      <c r="H477" s="440">
        <f>E477/D477</f>
        <v>1.1111111111111112</v>
      </c>
      <c r="I477" s="441">
        <f>D477*1.1</f>
        <v>1980.0000000000002</v>
      </c>
      <c r="J477" s="441">
        <f t="shared" si="71"/>
        <v>19.999999999999773</v>
      </c>
      <c r="K477" s="440">
        <f>E477/D477</f>
        <v>1.1111111111111112</v>
      </c>
      <c r="L477" s="441">
        <f>ROUND(E477*0.7,-1)</f>
        <v>1400</v>
      </c>
      <c r="M477" s="445" t="s">
        <v>5109</v>
      </c>
      <c r="P477" s="177" t="e">
        <f>#REF!*1.1</f>
        <v>#REF!</v>
      </c>
      <c r="U477" s="487" t="e">
        <f>#REF!/D477</f>
        <v>#REF!</v>
      </c>
      <c r="Y477" s="177" t="e">
        <f>F477-#REF!</f>
        <v>#REF!</v>
      </c>
    </row>
    <row r="478" spans="1:25" ht="31" x14ac:dyDescent="0.35">
      <c r="A478" s="242">
        <v>2</v>
      </c>
      <c r="B478" s="446" t="s">
        <v>4959</v>
      </c>
      <c r="C478" s="439" t="s">
        <v>4959</v>
      </c>
      <c r="D478" s="442"/>
      <c r="E478" s="148"/>
      <c r="F478" s="148"/>
      <c r="G478" s="148"/>
      <c r="H478" s="440"/>
      <c r="I478" s="441"/>
      <c r="J478" s="441"/>
      <c r="K478" s="440"/>
      <c r="L478" s="441"/>
      <c r="M478" s="438"/>
      <c r="P478" s="177" t="e">
        <f>#REF!*1.1</f>
        <v>#REF!</v>
      </c>
      <c r="Y478" s="177" t="e">
        <f>F478-#REF!</f>
        <v>#REF!</v>
      </c>
    </row>
    <row r="479" spans="1:25" ht="31" x14ac:dyDescent="0.35">
      <c r="A479" s="242" t="s">
        <v>74</v>
      </c>
      <c r="B479" s="446" t="s">
        <v>4960</v>
      </c>
      <c r="C479" s="439" t="s">
        <v>4960</v>
      </c>
      <c r="D479" s="437">
        <v>2800</v>
      </c>
      <c r="E479" s="148">
        <f>F479</f>
        <v>3700</v>
      </c>
      <c r="F479" s="148">
        <v>3700</v>
      </c>
      <c r="G479" s="148" t="e">
        <f>#REF!-#REF!</f>
        <v>#REF!</v>
      </c>
      <c r="H479" s="440">
        <f>E479/D479</f>
        <v>1.3214285714285714</v>
      </c>
      <c r="I479" s="441">
        <f>D479*1.1</f>
        <v>3080.0000000000005</v>
      </c>
      <c r="J479" s="441">
        <f t="shared" si="71"/>
        <v>619.99999999999955</v>
      </c>
      <c r="K479" s="440">
        <f>E479/D479</f>
        <v>1.3214285714285714</v>
      </c>
      <c r="L479" s="441">
        <f>ROUND(E479*0.7,-1)</f>
        <v>2590</v>
      </c>
      <c r="M479" s="445"/>
      <c r="P479" s="177" t="e">
        <f>#REF!*1.1</f>
        <v>#REF!</v>
      </c>
      <c r="U479" s="487" t="e">
        <f>#REF!/D479</f>
        <v>#REF!</v>
      </c>
      <c r="Y479" s="177" t="e">
        <f>F479-#REF!</f>
        <v>#REF!</v>
      </c>
    </row>
    <row r="480" spans="1:25" ht="31" x14ac:dyDescent="0.35">
      <c r="A480" s="242" t="s">
        <v>76</v>
      </c>
      <c r="B480" s="446" t="s">
        <v>4961</v>
      </c>
      <c r="C480" s="439" t="s">
        <v>4961</v>
      </c>
      <c r="D480" s="437">
        <v>2400</v>
      </c>
      <c r="E480" s="148">
        <f>F480</f>
        <v>3100</v>
      </c>
      <c r="F480" s="148">
        <v>3100</v>
      </c>
      <c r="G480" s="148" t="e">
        <f>#REF!-#REF!</f>
        <v>#REF!</v>
      </c>
      <c r="H480" s="440">
        <f>E480/D480</f>
        <v>1.2916666666666667</v>
      </c>
      <c r="I480" s="441">
        <f>D480*1.1</f>
        <v>2640</v>
      </c>
      <c r="J480" s="441">
        <f t="shared" si="71"/>
        <v>460</v>
      </c>
      <c r="K480" s="440">
        <f>E480/D480</f>
        <v>1.2916666666666667</v>
      </c>
      <c r="L480" s="441">
        <f>ROUND(E480*0.7,-1)</f>
        <v>2170</v>
      </c>
      <c r="M480" s="438"/>
      <c r="P480" s="177" t="e">
        <f>#REF!*1.1</f>
        <v>#REF!</v>
      </c>
      <c r="U480" s="487" t="e">
        <f>#REF!/D480</f>
        <v>#REF!</v>
      </c>
      <c r="Y480" s="177" t="e">
        <f>F480-#REF!</f>
        <v>#REF!</v>
      </c>
    </row>
    <row r="481" spans="1:25" ht="31" x14ac:dyDescent="0.35">
      <c r="A481" s="242" t="s">
        <v>78</v>
      </c>
      <c r="B481" s="446" t="s">
        <v>4962</v>
      </c>
      <c r="C481" s="439" t="s">
        <v>4962</v>
      </c>
      <c r="D481" s="437">
        <v>2000</v>
      </c>
      <c r="E481" s="148">
        <f>F481</f>
        <v>2600</v>
      </c>
      <c r="F481" s="148">
        <v>2600</v>
      </c>
      <c r="G481" s="148"/>
      <c r="H481" s="440">
        <f>E481/D481</f>
        <v>1.3</v>
      </c>
      <c r="I481" s="441">
        <f>D481*1.1</f>
        <v>2200</v>
      </c>
      <c r="J481" s="441">
        <f t="shared" si="71"/>
        <v>400</v>
      </c>
      <c r="K481" s="440">
        <f>E481/D481</f>
        <v>1.3</v>
      </c>
      <c r="L481" s="441">
        <f>ROUND(E481*0.7,-1)</f>
        <v>1820</v>
      </c>
      <c r="M481" s="438"/>
      <c r="P481" s="177" t="e">
        <f>#REF!*1.1</f>
        <v>#REF!</v>
      </c>
      <c r="U481" s="487" t="e">
        <f>#REF!/D481</f>
        <v>#REF!</v>
      </c>
      <c r="Y481" s="177" t="e">
        <f>F481-#REF!</f>
        <v>#REF!</v>
      </c>
    </row>
    <row r="482" spans="1:25" ht="31" x14ac:dyDescent="0.35">
      <c r="A482" s="242" t="s">
        <v>1893</v>
      </c>
      <c r="B482" s="446" t="s">
        <v>6159</v>
      </c>
      <c r="C482" s="439" t="s">
        <v>6160</v>
      </c>
      <c r="D482" s="437">
        <v>1500</v>
      </c>
      <c r="E482" s="148">
        <f>F482</f>
        <v>2000</v>
      </c>
      <c r="F482" s="148">
        <v>2000</v>
      </c>
      <c r="G482" s="148" t="e">
        <f>#REF!-#REF!</f>
        <v>#REF!</v>
      </c>
      <c r="H482" s="440">
        <f>E482/D482</f>
        <v>1.3333333333333333</v>
      </c>
      <c r="I482" s="441">
        <f>D482*1.1</f>
        <v>1650.0000000000002</v>
      </c>
      <c r="J482" s="441">
        <f t="shared" si="71"/>
        <v>349.99999999999977</v>
      </c>
      <c r="K482" s="440">
        <f>E482/D482</f>
        <v>1.3333333333333333</v>
      </c>
      <c r="L482" s="441">
        <f>ROUND(E482*0.7,-1)</f>
        <v>1400</v>
      </c>
      <c r="M482" s="650" t="s">
        <v>4963</v>
      </c>
      <c r="P482" s="177" t="e">
        <f>#REF!*1.1</f>
        <v>#REF!</v>
      </c>
      <c r="U482" s="487" t="e">
        <f>#REF!/D482</f>
        <v>#REF!</v>
      </c>
      <c r="Y482" s="177" t="e">
        <f>F482-#REF!</f>
        <v>#REF!</v>
      </c>
    </row>
    <row r="483" spans="1:25" ht="31" x14ac:dyDescent="0.35">
      <c r="A483" s="242" t="s">
        <v>1895</v>
      </c>
      <c r="B483" s="446" t="s">
        <v>6161</v>
      </c>
      <c r="C483" s="439" t="s">
        <v>6162</v>
      </c>
      <c r="D483" s="437">
        <v>1200</v>
      </c>
      <c r="E483" s="148">
        <f>F483</f>
        <v>1600</v>
      </c>
      <c r="F483" s="148">
        <v>1600</v>
      </c>
      <c r="G483" s="148" t="e">
        <f>#REF!-#REF!</f>
        <v>#REF!</v>
      </c>
      <c r="H483" s="440">
        <f>E483/D483</f>
        <v>1.3333333333333333</v>
      </c>
      <c r="I483" s="441">
        <f>D483*1.1</f>
        <v>1320</v>
      </c>
      <c r="J483" s="441">
        <f t="shared" si="71"/>
        <v>280</v>
      </c>
      <c r="K483" s="440">
        <f>E483/D483</f>
        <v>1.3333333333333333</v>
      </c>
      <c r="L483" s="441">
        <f>ROUND(E483*0.7,-1)</f>
        <v>1120</v>
      </c>
      <c r="M483" s="651"/>
      <c r="P483" s="177" t="e">
        <f>#REF!*1.1</f>
        <v>#REF!</v>
      </c>
      <c r="U483" s="487" t="e">
        <f>#REF!/D483</f>
        <v>#REF!</v>
      </c>
      <c r="Y483" s="177" t="e">
        <f>F483-#REF!</f>
        <v>#REF!</v>
      </c>
    </row>
    <row r="484" spans="1:25" ht="42" x14ac:dyDescent="0.35">
      <c r="A484" s="242">
        <v>3</v>
      </c>
      <c r="B484" s="446" t="s">
        <v>4964</v>
      </c>
      <c r="C484" s="439" t="s">
        <v>4965</v>
      </c>
      <c r="D484" s="442"/>
      <c r="E484" s="148"/>
      <c r="F484" s="148"/>
      <c r="G484" s="148"/>
      <c r="H484" s="440"/>
      <c r="I484" s="441"/>
      <c r="J484" s="441"/>
      <c r="K484" s="440"/>
      <c r="L484" s="441"/>
      <c r="M484" s="445" t="s">
        <v>5112</v>
      </c>
      <c r="P484" s="177" t="e">
        <f>#REF!*1.1</f>
        <v>#REF!</v>
      </c>
      <c r="Y484" s="177" t="e">
        <f>F484-#REF!</f>
        <v>#REF!</v>
      </c>
    </row>
    <row r="485" spans="1:25" x14ac:dyDescent="0.35">
      <c r="A485" s="242" t="s">
        <v>83</v>
      </c>
      <c r="B485" s="450"/>
      <c r="C485" s="131" t="s">
        <v>4966</v>
      </c>
      <c r="D485" s="442">
        <v>700</v>
      </c>
      <c r="E485" s="148">
        <f>F485</f>
        <v>910</v>
      </c>
      <c r="F485" s="148">
        <v>910</v>
      </c>
      <c r="G485" s="148" t="e">
        <f>#REF!-#REF!</f>
        <v>#REF!</v>
      </c>
      <c r="H485" s="440">
        <f>E485/D485</f>
        <v>1.3</v>
      </c>
      <c r="I485" s="441">
        <f>D485*1.1</f>
        <v>770.00000000000011</v>
      </c>
      <c r="J485" s="441">
        <f t="shared" si="71"/>
        <v>139.99999999999989</v>
      </c>
      <c r="K485" s="440">
        <f>E485/D485</f>
        <v>1.3</v>
      </c>
      <c r="L485" s="441">
        <f>ROUND(E485*0.7,-1)</f>
        <v>640</v>
      </c>
      <c r="M485" s="445" t="s">
        <v>4901</v>
      </c>
      <c r="P485" s="177" t="e">
        <f>#REF!*1.1</f>
        <v>#REF!</v>
      </c>
      <c r="U485" s="487" t="e">
        <f>#REF!/D485</f>
        <v>#REF!</v>
      </c>
      <c r="Y485" s="177" t="e">
        <f>F485-#REF!</f>
        <v>#REF!</v>
      </c>
    </row>
    <row r="486" spans="1:25" ht="31" x14ac:dyDescent="0.35">
      <c r="A486" s="242" t="s">
        <v>84</v>
      </c>
      <c r="B486" s="450"/>
      <c r="C486" s="131" t="s">
        <v>4967</v>
      </c>
      <c r="D486" s="442"/>
      <c r="E486" s="148">
        <f>F486</f>
        <v>700</v>
      </c>
      <c r="F486" s="148">
        <v>700</v>
      </c>
      <c r="G486" s="148"/>
      <c r="H486" s="440"/>
      <c r="I486" s="441">
        <f>D486*1.1</f>
        <v>0</v>
      </c>
      <c r="J486" s="441">
        <f t="shared" si="71"/>
        <v>700</v>
      </c>
      <c r="K486" s="440"/>
      <c r="L486" s="441">
        <f>ROUND(E486*0.7,-1)</f>
        <v>490</v>
      </c>
      <c r="M486" s="445" t="s">
        <v>3490</v>
      </c>
      <c r="P486" s="177" t="e">
        <f>#REF!*1.1</f>
        <v>#REF!</v>
      </c>
      <c r="Y486" s="177" t="e">
        <f>F486-#REF!</f>
        <v>#REF!</v>
      </c>
    </row>
    <row r="487" spans="1:25" ht="46.5" x14ac:dyDescent="0.35">
      <c r="A487" s="242">
        <v>4</v>
      </c>
      <c r="B487" s="446" t="s">
        <v>6163</v>
      </c>
      <c r="C487" s="439" t="s">
        <v>4968</v>
      </c>
      <c r="D487" s="170"/>
      <c r="E487" s="148"/>
      <c r="F487" s="148"/>
      <c r="G487" s="148"/>
      <c r="H487" s="440"/>
      <c r="I487" s="441"/>
      <c r="J487" s="441"/>
      <c r="K487" s="440"/>
      <c r="L487" s="441"/>
      <c r="M487" s="445" t="s">
        <v>6594</v>
      </c>
      <c r="P487" s="177" t="e">
        <f>#REF!*1.1</f>
        <v>#REF!</v>
      </c>
      <c r="Y487" s="177" t="e">
        <f>F487-#REF!</f>
        <v>#REF!</v>
      </c>
    </row>
    <row r="488" spans="1:25" ht="31" x14ac:dyDescent="0.35">
      <c r="A488" s="242" t="s">
        <v>31</v>
      </c>
      <c r="B488" s="446" t="s">
        <v>4969</v>
      </c>
      <c r="C488" s="439" t="s">
        <v>4969</v>
      </c>
      <c r="D488" s="437">
        <v>2000</v>
      </c>
      <c r="E488" s="148">
        <f>F488</f>
        <v>2600</v>
      </c>
      <c r="F488" s="148">
        <v>2600</v>
      </c>
      <c r="G488" s="148" t="e">
        <f>#REF!-#REF!</f>
        <v>#REF!</v>
      </c>
      <c r="H488" s="440">
        <f>E488/D488</f>
        <v>1.3</v>
      </c>
      <c r="I488" s="441">
        <f>D488*1.1</f>
        <v>2200</v>
      </c>
      <c r="J488" s="441">
        <f t="shared" si="71"/>
        <v>400</v>
      </c>
      <c r="K488" s="440">
        <f>E488/D488</f>
        <v>1.3</v>
      </c>
      <c r="L488" s="441">
        <f>ROUND(E488*0.7,-1)</f>
        <v>1820</v>
      </c>
      <c r="M488" s="438"/>
      <c r="P488" s="177" t="e">
        <f>#REF!*1.1</f>
        <v>#REF!</v>
      </c>
      <c r="U488" s="487" t="e">
        <f>#REF!/D488</f>
        <v>#REF!</v>
      </c>
      <c r="Y488" s="177" t="e">
        <f>F488-#REF!</f>
        <v>#REF!</v>
      </c>
    </row>
    <row r="489" spans="1:25" ht="31" x14ac:dyDescent="0.35">
      <c r="A489" s="242" t="s">
        <v>34</v>
      </c>
      <c r="B489" s="446" t="s">
        <v>4970</v>
      </c>
      <c r="C489" s="439" t="s">
        <v>4970</v>
      </c>
      <c r="D489" s="437">
        <v>1200</v>
      </c>
      <c r="E489" s="148">
        <f>F489</f>
        <v>1600</v>
      </c>
      <c r="F489" s="148">
        <v>1600</v>
      </c>
      <c r="G489" s="148" t="e">
        <f>#REF!-#REF!</f>
        <v>#REF!</v>
      </c>
      <c r="H489" s="440">
        <f>E489/D489</f>
        <v>1.3333333333333333</v>
      </c>
      <c r="I489" s="441">
        <f>D489*1.1</f>
        <v>1320</v>
      </c>
      <c r="J489" s="441">
        <f t="shared" si="71"/>
        <v>280</v>
      </c>
      <c r="K489" s="440">
        <f>E489/D489</f>
        <v>1.3333333333333333</v>
      </c>
      <c r="L489" s="441">
        <f>ROUND(E489*0.7,-1)</f>
        <v>1120</v>
      </c>
      <c r="M489" s="438"/>
      <c r="P489" s="177" t="e">
        <f>#REF!*1.1</f>
        <v>#REF!</v>
      </c>
      <c r="U489" s="487" t="e">
        <f>#REF!/D489</f>
        <v>#REF!</v>
      </c>
      <c r="Y489" s="177" t="e">
        <f>F489-#REF!</f>
        <v>#REF!</v>
      </c>
    </row>
    <row r="490" spans="1:25" ht="31" x14ac:dyDescent="0.35">
      <c r="A490" s="242" t="s">
        <v>578</v>
      </c>
      <c r="B490" s="446" t="s">
        <v>6164</v>
      </c>
      <c r="C490" s="439" t="s">
        <v>4971</v>
      </c>
      <c r="D490" s="437">
        <v>1000</v>
      </c>
      <c r="E490" s="148">
        <f>F490</f>
        <v>1300</v>
      </c>
      <c r="F490" s="148">
        <v>1300</v>
      </c>
      <c r="G490" s="148" t="e">
        <f>#REF!-#REF!</f>
        <v>#REF!</v>
      </c>
      <c r="H490" s="440">
        <f>E490/D490</f>
        <v>1.3</v>
      </c>
      <c r="I490" s="441">
        <f>D490*1.1</f>
        <v>1100</v>
      </c>
      <c r="J490" s="441">
        <f t="shared" si="71"/>
        <v>200</v>
      </c>
      <c r="K490" s="440">
        <f>E490/D490</f>
        <v>1.3</v>
      </c>
      <c r="L490" s="441">
        <f>ROUND(E490*0.7,-1)</f>
        <v>910</v>
      </c>
      <c r="M490" s="445" t="s">
        <v>6595</v>
      </c>
      <c r="P490" s="177" t="e">
        <f>#REF!*1.1</f>
        <v>#REF!</v>
      </c>
      <c r="U490" s="487" t="e">
        <f>#REF!/D490</f>
        <v>#REF!</v>
      </c>
      <c r="Y490" s="177" t="e">
        <f>F490-#REF!</f>
        <v>#REF!</v>
      </c>
    </row>
    <row r="491" spans="1:25" ht="42" x14ac:dyDescent="0.35">
      <c r="A491" s="242">
        <v>5</v>
      </c>
      <c r="B491" s="446" t="s">
        <v>6165</v>
      </c>
      <c r="C491" s="439" t="s">
        <v>4972</v>
      </c>
      <c r="D491" s="442"/>
      <c r="E491" s="148"/>
      <c r="F491" s="148"/>
      <c r="G491" s="148"/>
      <c r="H491" s="440"/>
      <c r="I491" s="441"/>
      <c r="J491" s="441"/>
      <c r="K491" s="440"/>
      <c r="L491" s="441"/>
      <c r="M491" s="445" t="s">
        <v>6596</v>
      </c>
      <c r="P491" s="177" t="e">
        <f>#REF!*1.1</f>
        <v>#REF!</v>
      </c>
      <c r="Y491" s="177" t="e">
        <f>F491-#REF!</f>
        <v>#REF!</v>
      </c>
    </row>
    <row r="492" spans="1:25" x14ac:dyDescent="0.35">
      <c r="A492" s="242" t="s">
        <v>509</v>
      </c>
      <c r="B492" s="450"/>
      <c r="C492" s="439" t="s">
        <v>4973</v>
      </c>
      <c r="D492" s="442">
        <v>700</v>
      </c>
      <c r="E492" s="148">
        <f>F492</f>
        <v>910</v>
      </c>
      <c r="F492" s="148">
        <v>910</v>
      </c>
      <c r="G492" s="148" t="e">
        <f>#REF!-#REF!</f>
        <v>#REF!</v>
      </c>
      <c r="H492" s="440">
        <f>E492/D492</f>
        <v>1.3</v>
      </c>
      <c r="I492" s="441">
        <f>D492*1.1</f>
        <v>770.00000000000011</v>
      </c>
      <c r="J492" s="441">
        <f t="shared" si="71"/>
        <v>139.99999999999989</v>
      </c>
      <c r="K492" s="440">
        <f>E492/D492</f>
        <v>1.3</v>
      </c>
      <c r="L492" s="441">
        <f>ROUND(E492*0.7,-1)</f>
        <v>640</v>
      </c>
      <c r="M492" s="445" t="s">
        <v>4974</v>
      </c>
      <c r="P492" s="177" t="e">
        <f>#REF!*1.1</f>
        <v>#REF!</v>
      </c>
      <c r="U492" s="487" t="e">
        <f>#REF!/D492</f>
        <v>#REF!</v>
      </c>
      <c r="Y492" s="177" t="e">
        <f>F492-#REF!</f>
        <v>#REF!</v>
      </c>
    </row>
    <row r="493" spans="1:25" ht="31" x14ac:dyDescent="0.35">
      <c r="A493" s="242" t="s">
        <v>511</v>
      </c>
      <c r="B493" s="450"/>
      <c r="C493" s="131" t="s">
        <v>4975</v>
      </c>
      <c r="D493" s="442"/>
      <c r="E493" s="148">
        <f>F493</f>
        <v>700</v>
      </c>
      <c r="F493" s="148">
        <v>700</v>
      </c>
      <c r="G493" s="148"/>
      <c r="H493" s="440"/>
      <c r="I493" s="441">
        <f>D493*1.1</f>
        <v>0</v>
      </c>
      <c r="J493" s="441">
        <f t="shared" si="71"/>
        <v>700</v>
      </c>
      <c r="K493" s="440"/>
      <c r="L493" s="441">
        <f>ROUND(E493*0.7,-1)</f>
        <v>490</v>
      </c>
      <c r="M493" s="445" t="s">
        <v>3433</v>
      </c>
      <c r="P493" s="177" t="e">
        <f>#REF!*1.1</f>
        <v>#REF!</v>
      </c>
      <c r="Y493" s="177" t="e">
        <f>F493-#REF!</f>
        <v>#REF!</v>
      </c>
    </row>
    <row r="494" spans="1:25" ht="42" x14ac:dyDescent="0.35">
      <c r="A494" s="242">
        <v>6</v>
      </c>
      <c r="B494" s="446" t="s">
        <v>6166</v>
      </c>
      <c r="C494" s="439" t="s">
        <v>4976</v>
      </c>
      <c r="D494" s="442"/>
      <c r="E494" s="148"/>
      <c r="F494" s="148"/>
      <c r="G494" s="148"/>
      <c r="H494" s="440"/>
      <c r="I494" s="441"/>
      <c r="J494" s="441"/>
      <c r="K494" s="440"/>
      <c r="L494" s="441"/>
      <c r="M494" s="445" t="s">
        <v>6597</v>
      </c>
      <c r="P494" s="177" t="e">
        <f>#REF!*1.1</f>
        <v>#REF!</v>
      </c>
      <c r="Y494" s="177" t="e">
        <f>F494-#REF!</f>
        <v>#REF!</v>
      </c>
    </row>
    <row r="495" spans="1:25" x14ac:dyDescent="0.35">
      <c r="A495" s="242" t="s">
        <v>327</v>
      </c>
      <c r="B495" s="450"/>
      <c r="C495" s="439" t="s">
        <v>4977</v>
      </c>
      <c r="D495" s="442">
        <v>600</v>
      </c>
      <c r="E495" s="148">
        <f>F495</f>
        <v>780</v>
      </c>
      <c r="F495" s="148">
        <v>780</v>
      </c>
      <c r="G495" s="148" t="e">
        <f>#REF!-#REF!</f>
        <v>#REF!</v>
      </c>
      <c r="H495" s="440">
        <f>E495/D495</f>
        <v>1.3</v>
      </c>
      <c r="I495" s="441">
        <f>D495*1.1</f>
        <v>660</v>
      </c>
      <c r="J495" s="441">
        <f t="shared" si="71"/>
        <v>120</v>
      </c>
      <c r="K495" s="440">
        <f>E495/D495</f>
        <v>1.3</v>
      </c>
      <c r="L495" s="441">
        <f>ROUND(E495*0.7,-1)</f>
        <v>550</v>
      </c>
      <c r="M495" s="445" t="s">
        <v>4974</v>
      </c>
      <c r="P495" s="177" t="e">
        <f>#REF!*1.1</f>
        <v>#REF!</v>
      </c>
      <c r="U495" s="487" t="e">
        <f>#REF!/D495</f>
        <v>#REF!</v>
      </c>
      <c r="Y495" s="177" t="e">
        <f>F495-#REF!</f>
        <v>#REF!</v>
      </c>
    </row>
    <row r="496" spans="1:25" ht="31" x14ac:dyDescent="0.35">
      <c r="A496" s="242" t="s">
        <v>329</v>
      </c>
      <c r="B496" s="450"/>
      <c r="C496" s="131" t="s">
        <v>4978</v>
      </c>
      <c r="D496" s="442"/>
      <c r="E496" s="148">
        <f>F496</f>
        <v>600</v>
      </c>
      <c r="F496" s="148">
        <v>600</v>
      </c>
      <c r="G496" s="148"/>
      <c r="H496" s="440"/>
      <c r="I496" s="441">
        <f>D496*1.1</f>
        <v>0</v>
      </c>
      <c r="J496" s="441">
        <f t="shared" si="71"/>
        <v>600</v>
      </c>
      <c r="K496" s="440"/>
      <c r="L496" s="441">
        <f>ROUND(E496*0.7,-1)</f>
        <v>420</v>
      </c>
      <c r="M496" s="445" t="s">
        <v>3433</v>
      </c>
      <c r="P496" s="177" t="e">
        <f>#REF!*1.1</f>
        <v>#REF!</v>
      </c>
      <c r="Y496" s="177" t="e">
        <f>F496-#REF!</f>
        <v>#REF!</v>
      </c>
    </row>
    <row r="497" spans="1:27" ht="45" x14ac:dyDescent="0.35">
      <c r="A497" s="242">
        <v>7</v>
      </c>
      <c r="B497" s="450" t="s">
        <v>4979</v>
      </c>
      <c r="C497" s="439" t="s">
        <v>4979</v>
      </c>
      <c r="D497" s="442"/>
      <c r="E497" s="148"/>
      <c r="F497" s="148"/>
      <c r="G497" s="148"/>
      <c r="H497" s="440"/>
      <c r="I497" s="441"/>
      <c r="J497" s="441"/>
      <c r="K497" s="440"/>
      <c r="L497" s="441"/>
      <c r="M497" s="438"/>
      <c r="P497" s="177" t="e">
        <f>#REF!*1.1</f>
        <v>#REF!</v>
      </c>
      <c r="Y497" s="177" t="e">
        <f>F497-#REF!</f>
        <v>#REF!</v>
      </c>
    </row>
    <row r="498" spans="1:27" ht="31" x14ac:dyDescent="0.35">
      <c r="A498" s="242" t="s">
        <v>32</v>
      </c>
      <c r="B498" s="446" t="s">
        <v>4980</v>
      </c>
      <c r="C498" s="439" t="s">
        <v>4980</v>
      </c>
      <c r="D498" s="437">
        <v>3000</v>
      </c>
      <c r="E498" s="148">
        <f>F498</f>
        <v>3900</v>
      </c>
      <c r="F498" s="148">
        <v>3900</v>
      </c>
      <c r="G498" s="148" t="e">
        <f>#REF!-#REF!</f>
        <v>#REF!</v>
      </c>
      <c r="H498" s="440">
        <f>E498/D498</f>
        <v>1.3</v>
      </c>
      <c r="I498" s="441">
        <f t="shared" ref="I498:I504" si="74">D498*1.1</f>
        <v>3300.0000000000005</v>
      </c>
      <c r="J498" s="441">
        <f t="shared" si="71"/>
        <v>599.99999999999955</v>
      </c>
      <c r="K498" s="440">
        <f>E498/D498</f>
        <v>1.3</v>
      </c>
      <c r="L498" s="441">
        <f>ROUND(E498*0.7,-1)</f>
        <v>2730</v>
      </c>
      <c r="M498" s="438"/>
      <c r="P498" s="177" t="e">
        <f>#REF!*1.1</f>
        <v>#REF!</v>
      </c>
      <c r="U498" s="487" t="e">
        <f>#REF!/D498</f>
        <v>#REF!</v>
      </c>
      <c r="Y498" s="177" t="e">
        <f>F498-#REF!</f>
        <v>#REF!</v>
      </c>
    </row>
    <row r="499" spans="1:27" ht="31" x14ac:dyDescent="0.35">
      <c r="A499" s="242" t="s">
        <v>35</v>
      </c>
      <c r="B499" s="446" t="s">
        <v>4981</v>
      </c>
      <c r="C499" s="439" t="s">
        <v>4981</v>
      </c>
      <c r="D499" s="437">
        <v>2500</v>
      </c>
      <c r="E499" s="148">
        <f>F499</f>
        <v>3300</v>
      </c>
      <c r="F499" s="148">
        <v>3300</v>
      </c>
      <c r="G499" s="148" t="e">
        <f>#REF!-#REF!</f>
        <v>#REF!</v>
      </c>
      <c r="H499" s="440">
        <f>E499/D499</f>
        <v>1.32</v>
      </c>
      <c r="I499" s="441">
        <f t="shared" si="74"/>
        <v>2750</v>
      </c>
      <c r="J499" s="441">
        <f t="shared" si="71"/>
        <v>550</v>
      </c>
      <c r="K499" s="440">
        <f>E499/D499</f>
        <v>1.32</v>
      </c>
      <c r="L499" s="441">
        <f>ROUND(E499*0.7,-1)</f>
        <v>2310</v>
      </c>
      <c r="M499" s="438"/>
      <c r="P499" s="177" t="e">
        <f>#REF!*1.1</f>
        <v>#REF!</v>
      </c>
      <c r="U499" s="487" t="e">
        <f>#REF!/D499</f>
        <v>#REF!</v>
      </c>
      <c r="Y499" s="177" t="e">
        <f>F499-#REF!</f>
        <v>#REF!</v>
      </c>
    </row>
    <row r="500" spans="1:27" ht="46.5" x14ac:dyDescent="0.35">
      <c r="A500" s="242" t="s">
        <v>619</v>
      </c>
      <c r="B500" s="446" t="s">
        <v>4982</v>
      </c>
      <c r="C500" s="131" t="s">
        <v>4983</v>
      </c>
      <c r="D500" s="437">
        <v>2000</v>
      </c>
      <c r="E500" s="148">
        <f>F500</f>
        <v>2600</v>
      </c>
      <c r="F500" s="148">
        <v>2600</v>
      </c>
      <c r="G500" s="148" t="e">
        <f>#REF!-#REF!</f>
        <v>#REF!</v>
      </c>
      <c r="H500" s="440">
        <f>E500/D500</f>
        <v>1.3</v>
      </c>
      <c r="I500" s="441">
        <f t="shared" si="74"/>
        <v>2200</v>
      </c>
      <c r="J500" s="441">
        <f t="shared" si="71"/>
        <v>400</v>
      </c>
      <c r="K500" s="440">
        <f>E500/D500</f>
        <v>1.3</v>
      </c>
      <c r="L500" s="441">
        <f>ROUND(E500*0.7,-1)</f>
        <v>1820</v>
      </c>
      <c r="M500" s="444" t="s">
        <v>5113</v>
      </c>
      <c r="P500" s="177" t="e">
        <f>#REF!*1.1</f>
        <v>#REF!</v>
      </c>
      <c r="U500" s="487" t="e">
        <f>#REF!/D500</f>
        <v>#REF!</v>
      </c>
      <c r="Y500" s="177" t="e">
        <f>F500-#REF!</f>
        <v>#REF!</v>
      </c>
    </row>
    <row r="501" spans="1:27" ht="60" x14ac:dyDescent="0.35">
      <c r="A501" s="337" t="s">
        <v>429</v>
      </c>
      <c r="B501" s="447" t="s">
        <v>6167</v>
      </c>
      <c r="C501" s="448" t="s">
        <v>6168</v>
      </c>
      <c r="D501" s="159"/>
      <c r="E501" s="148"/>
      <c r="F501" s="148"/>
      <c r="G501" s="148"/>
      <c r="H501" s="440"/>
      <c r="I501" s="441">
        <f t="shared" si="74"/>
        <v>0</v>
      </c>
      <c r="J501" s="441">
        <f t="shared" si="71"/>
        <v>0</v>
      </c>
      <c r="K501" s="440"/>
      <c r="L501" s="441"/>
      <c r="M501" s="438"/>
      <c r="P501" s="177" t="e">
        <f>#REF!*1.1</f>
        <v>#REF!</v>
      </c>
      <c r="Y501" s="177" t="e">
        <f>F501-#REF!</f>
        <v>#REF!</v>
      </c>
    </row>
    <row r="502" spans="1:27" ht="139.5" x14ac:dyDescent="0.35">
      <c r="A502" s="156">
        <v>1</v>
      </c>
      <c r="B502" s="449" t="s">
        <v>6169</v>
      </c>
      <c r="C502" s="402" t="s">
        <v>6169</v>
      </c>
      <c r="D502" s="148">
        <v>8000</v>
      </c>
      <c r="E502" s="148">
        <f>F502</f>
        <v>10400</v>
      </c>
      <c r="F502" s="148">
        <v>10400</v>
      </c>
      <c r="G502" s="148" t="e">
        <f>#REF!-#REF!</f>
        <v>#REF!</v>
      </c>
      <c r="H502" s="440">
        <f>E502/D502</f>
        <v>1.3</v>
      </c>
      <c r="I502" s="441">
        <f t="shared" si="74"/>
        <v>8800</v>
      </c>
      <c r="J502" s="441">
        <f t="shared" si="71"/>
        <v>1600</v>
      </c>
      <c r="K502" s="440">
        <f>E502/D502</f>
        <v>1.3</v>
      </c>
      <c r="L502" s="441">
        <f t="shared" ref="L502:L565" si="75">ROUND(E502*0.7,-1)</f>
        <v>7280</v>
      </c>
      <c r="M502" s="438"/>
      <c r="P502" s="177" t="e">
        <f>#REF!*1.1</f>
        <v>#REF!</v>
      </c>
      <c r="Q502" s="103" t="s">
        <v>4984</v>
      </c>
      <c r="U502" s="487" t="e">
        <f>#REF!/D502</f>
        <v>#REF!</v>
      </c>
      <c r="Y502" s="177" t="e">
        <f>F502-#REF!</f>
        <v>#REF!</v>
      </c>
    </row>
    <row r="503" spans="1:27" ht="62" x14ac:dyDescent="0.35">
      <c r="A503" s="156">
        <v>2</v>
      </c>
      <c r="B503" s="449" t="s">
        <v>4985</v>
      </c>
      <c r="C503" s="402" t="s">
        <v>4986</v>
      </c>
      <c r="D503" s="148">
        <v>7000</v>
      </c>
      <c r="E503" s="149">
        <v>8400</v>
      </c>
      <c r="F503" s="148">
        <v>9100</v>
      </c>
      <c r="G503" s="148" t="e">
        <f>#REF!-#REF!</f>
        <v>#REF!</v>
      </c>
      <c r="H503" s="440">
        <f>E503/D503</f>
        <v>1.2</v>
      </c>
      <c r="I503" s="441">
        <f t="shared" si="74"/>
        <v>7700.0000000000009</v>
      </c>
      <c r="J503" s="441">
        <f t="shared" si="71"/>
        <v>699.99999999999909</v>
      </c>
      <c r="K503" s="440">
        <f>E503/D503</f>
        <v>1.2</v>
      </c>
      <c r="L503" s="441">
        <f t="shared" si="75"/>
        <v>5880</v>
      </c>
      <c r="M503" s="438" t="s">
        <v>6598</v>
      </c>
      <c r="P503" s="177" t="e">
        <f>#REF!*1.1</f>
        <v>#REF!</v>
      </c>
      <c r="U503" s="487" t="e">
        <f>#REF!/D503</f>
        <v>#REF!</v>
      </c>
      <c r="Y503" s="177" t="e">
        <f>F503-#REF!</f>
        <v>#REF!</v>
      </c>
    </row>
    <row r="504" spans="1:27" ht="31" x14ac:dyDescent="0.35">
      <c r="A504" s="156">
        <v>3</v>
      </c>
      <c r="B504" s="449" t="s">
        <v>4987</v>
      </c>
      <c r="C504" s="402" t="s">
        <v>6170</v>
      </c>
      <c r="D504" s="148">
        <v>6000</v>
      </c>
      <c r="E504" s="149">
        <v>7200</v>
      </c>
      <c r="F504" s="148">
        <v>7800</v>
      </c>
      <c r="G504" s="148" t="e">
        <f>#REF!-#REF!</f>
        <v>#REF!</v>
      </c>
      <c r="H504" s="440">
        <f>E504/D504</f>
        <v>1.2</v>
      </c>
      <c r="I504" s="441">
        <f t="shared" si="74"/>
        <v>6600.0000000000009</v>
      </c>
      <c r="J504" s="441">
        <f t="shared" si="71"/>
        <v>599.99999999999909</v>
      </c>
      <c r="K504" s="440">
        <f>E504/D504</f>
        <v>1.2</v>
      </c>
      <c r="L504" s="441">
        <f t="shared" si="75"/>
        <v>5040</v>
      </c>
      <c r="M504" s="438"/>
      <c r="P504" s="177" t="e">
        <f>#REF!*1.1</f>
        <v>#REF!</v>
      </c>
      <c r="U504" s="487" t="e">
        <f>#REF!/D504</f>
        <v>#REF!</v>
      </c>
      <c r="Y504" s="177" t="e">
        <f>F504-#REF!</f>
        <v>#REF!</v>
      </c>
      <c r="AA504" s="2">
        <f>D504*130%</f>
        <v>7800</v>
      </c>
    </row>
    <row r="505" spans="1:27" x14ac:dyDescent="0.35">
      <c r="A505" s="110"/>
      <c r="B505" s="447" t="s">
        <v>16</v>
      </c>
      <c r="C505" s="448" t="s">
        <v>16</v>
      </c>
      <c r="D505" s="469"/>
      <c r="E505" s="148"/>
      <c r="F505" s="148"/>
      <c r="G505" s="148"/>
      <c r="H505" s="440"/>
      <c r="I505" s="441"/>
      <c r="J505" s="441"/>
      <c r="K505" s="440"/>
      <c r="L505" s="441"/>
      <c r="M505" s="438"/>
      <c r="P505" s="177" t="e">
        <f>#REF!*1.1</f>
        <v>#REF!</v>
      </c>
      <c r="Y505" s="177" t="e">
        <f>F505-#REF!</f>
        <v>#REF!</v>
      </c>
    </row>
    <row r="506" spans="1:27" ht="31" x14ac:dyDescent="0.35">
      <c r="A506" s="156">
        <v>1</v>
      </c>
      <c r="B506" s="449" t="s">
        <v>4988</v>
      </c>
      <c r="C506" s="402" t="s">
        <v>4989</v>
      </c>
      <c r="D506" s="148">
        <v>3500</v>
      </c>
      <c r="E506" s="149">
        <v>4200</v>
      </c>
      <c r="F506" s="477">
        <v>4200</v>
      </c>
      <c r="G506" s="148" t="e">
        <f>#REF!-#REF!</f>
        <v>#REF!</v>
      </c>
      <c r="H506" s="440">
        <f>E506/D506</f>
        <v>1.2</v>
      </c>
      <c r="I506" s="441">
        <f>D506*1.1</f>
        <v>3850.0000000000005</v>
      </c>
      <c r="J506" s="441">
        <f t="shared" si="71"/>
        <v>349.99999999999955</v>
      </c>
      <c r="K506" s="440">
        <f>E506/D506</f>
        <v>1.2</v>
      </c>
      <c r="L506" s="441">
        <f t="shared" si="75"/>
        <v>2940</v>
      </c>
      <c r="M506" s="444"/>
      <c r="P506" s="177" t="e">
        <f>#REF!*1.1</f>
        <v>#REF!</v>
      </c>
      <c r="U506" s="487" t="e">
        <f>#REF!/D506</f>
        <v>#REF!</v>
      </c>
      <c r="Y506" s="177" t="e">
        <f>F506-#REF!</f>
        <v>#REF!</v>
      </c>
    </row>
    <row r="507" spans="1:27" x14ac:dyDescent="0.35">
      <c r="A507" s="242"/>
      <c r="B507" s="446"/>
      <c r="C507" s="472" t="s">
        <v>4990</v>
      </c>
      <c r="D507" s="437"/>
      <c r="E507" s="148"/>
      <c r="F507" s="148"/>
      <c r="G507" s="148"/>
      <c r="H507" s="440"/>
      <c r="I507" s="441"/>
      <c r="J507" s="441"/>
      <c r="K507" s="440"/>
      <c r="L507" s="441"/>
      <c r="M507" s="185"/>
      <c r="P507" s="177" t="e">
        <f>#REF!*1.1</f>
        <v>#REF!</v>
      </c>
      <c r="Y507" s="177" t="e">
        <f>F507-#REF!</f>
        <v>#REF!</v>
      </c>
    </row>
    <row r="508" spans="1:27" ht="70" x14ac:dyDescent="0.35">
      <c r="A508" s="128">
        <v>1</v>
      </c>
      <c r="B508" s="446"/>
      <c r="C508" s="131" t="s">
        <v>4991</v>
      </c>
      <c r="D508" s="442"/>
      <c r="E508" s="148"/>
      <c r="F508" s="148"/>
      <c r="G508" s="148"/>
      <c r="H508" s="440"/>
      <c r="I508" s="441"/>
      <c r="J508" s="441"/>
      <c r="K508" s="440"/>
      <c r="L508" s="441"/>
      <c r="M508" s="444" t="s">
        <v>4992</v>
      </c>
      <c r="P508" s="177" t="e">
        <f>#REF!*1.1</f>
        <v>#REF!</v>
      </c>
      <c r="Y508" s="177" t="e">
        <f>F508-#REF!</f>
        <v>#REF!</v>
      </c>
    </row>
    <row r="509" spans="1:27" x14ac:dyDescent="0.35">
      <c r="A509" s="128" t="s">
        <v>67</v>
      </c>
      <c r="B509" s="446"/>
      <c r="C509" s="131" t="s">
        <v>4580</v>
      </c>
      <c r="D509" s="437">
        <v>1100</v>
      </c>
      <c r="E509" s="150">
        <f>F509</f>
        <v>1500</v>
      </c>
      <c r="F509" s="148">
        <v>1500</v>
      </c>
      <c r="G509" s="148" t="e">
        <f>#REF!-#REF!</f>
        <v>#REF!</v>
      </c>
      <c r="H509" s="440"/>
      <c r="I509" s="441">
        <f t="shared" ref="I509:I514" si="76">D509*1.1</f>
        <v>1210</v>
      </c>
      <c r="J509" s="441">
        <f t="shared" ref="J509:J572" si="77">E509-I509</f>
        <v>290</v>
      </c>
      <c r="K509" s="440">
        <f>E509/D509</f>
        <v>1.3636363636363635</v>
      </c>
      <c r="L509" s="441">
        <f t="shared" si="75"/>
        <v>1050</v>
      </c>
      <c r="M509" s="185"/>
      <c r="P509" s="177" t="e">
        <f>#REF!*1.1</f>
        <v>#REF!</v>
      </c>
      <c r="Y509" s="177" t="e">
        <f>F509-#REF!</f>
        <v>#REF!</v>
      </c>
    </row>
    <row r="510" spans="1:27" x14ac:dyDescent="0.35">
      <c r="A510" s="128" t="s">
        <v>69</v>
      </c>
      <c r="B510" s="446"/>
      <c r="C510" s="131" t="s">
        <v>4875</v>
      </c>
      <c r="D510" s="442">
        <v>900</v>
      </c>
      <c r="E510" s="150">
        <f>F510</f>
        <v>1200</v>
      </c>
      <c r="F510" s="148">
        <v>1200</v>
      </c>
      <c r="G510" s="148" t="e">
        <f>#REF!-#REF!</f>
        <v>#REF!</v>
      </c>
      <c r="H510" s="440"/>
      <c r="I510" s="441">
        <f t="shared" si="76"/>
        <v>990.00000000000011</v>
      </c>
      <c r="J510" s="441">
        <f t="shared" si="77"/>
        <v>209.99999999999989</v>
      </c>
      <c r="K510" s="440">
        <f>E510/D510</f>
        <v>1.3333333333333333</v>
      </c>
      <c r="L510" s="441">
        <f t="shared" si="75"/>
        <v>840</v>
      </c>
      <c r="M510" s="185"/>
      <c r="P510" s="177" t="e">
        <f>#REF!*1.1</f>
        <v>#REF!</v>
      </c>
      <c r="Y510" s="177" t="e">
        <f>F510-#REF!</f>
        <v>#REF!</v>
      </c>
    </row>
    <row r="511" spans="1:27" ht="31" x14ac:dyDescent="0.35">
      <c r="A511" s="128">
        <v>2</v>
      </c>
      <c r="B511" s="446"/>
      <c r="C511" s="131" t="s">
        <v>4993</v>
      </c>
      <c r="D511" s="442"/>
      <c r="E511" s="150">
        <f>F511</f>
        <v>4000</v>
      </c>
      <c r="F511" s="148">
        <v>4000</v>
      </c>
      <c r="G511" s="148"/>
      <c r="H511" s="440"/>
      <c r="I511" s="441">
        <f t="shared" si="76"/>
        <v>0</v>
      </c>
      <c r="J511" s="441">
        <f t="shared" si="77"/>
        <v>4000</v>
      </c>
      <c r="K511" s="440"/>
      <c r="L511" s="441">
        <f t="shared" si="75"/>
        <v>2800</v>
      </c>
      <c r="M511" s="444" t="s">
        <v>4994</v>
      </c>
      <c r="P511" s="177" t="e">
        <f>#REF!*1.1</f>
        <v>#REF!</v>
      </c>
      <c r="Y511" s="177" t="e">
        <f>F511-#REF!</f>
        <v>#REF!</v>
      </c>
    </row>
    <row r="512" spans="1:27" ht="45" x14ac:dyDescent="0.35">
      <c r="A512" s="337" t="s">
        <v>435</v>
      </c>
      <c r="B512" s="450" t="s">
        <v>6171</v>
      </c>
      <c r="C512" s="448" t="str">
        <f>B512</f>
        <v>ĐƯỜNG LƯƠNG SƠN (từ đường Vó Ngựa qua UBND phường Lương Sơn gặp đường 30/4)</v>
      </c>
      <c r="D512" s="127"/>
      <c r="E512" s="148"/>
      <c r="F512" s="148"/>
      <c r="G512" s="148"/>
      <c r="H512" s="440"/>
      <c r="I512" s="441">
        <f t="shared" si="76"/>
        <v>0</v>
      </c>
      <c r="J512" s="441">
        <f t="shared" si="77"/>
        <v>0</v>
      </c>
      <c r="K512" s="440"/>
      <c r="L512" s="441"/>
      <c r="M512" s="438"/>
      <c r="P512" s="177" t="e">
        <f>#REF!*1.1</f>
        <v>#REF!</v>
      </c>
      <c r="Y512" s="177" t="e">
        <f>F512-#REF!</f>
        <v>#REF!</v>
      </c>
    </row>
    <row r="513" spans="1:26" ht="31" x14ac:dyDescent="0.35">
      <c r="A513" s="242">
        <v>1</v>
      </c>
      <c r="B513" s="446" t="s">
        <v>4995</v>
      </c>
      <c r="C513" s="402" t="str">
        <f>B513</f>
        <v>Từ đường Vó Ngựa đến đường sắt Hà Thái</v>
      </c>
      <c r="D513" s="148">
        <v>2000</v>
      </c>
      <c r="E513" s="150">
        <v>3000</v>
      </c>
      <c r="F513" s="148">
        <v>2600</v>
      </c>
      <c r="G513" s="148" t="e">
        <f>#REF!-#REF!</f>
        <v>#REF!</v>
      </c>
      <c r="H513" s="440">
        <f>E513/D513</f>
        <v>1.5</v>
      </c>
      <c r="I513" s="441">
        <f t="shared" si="76"/>
        <v>2200</v>
      </c>
      <c r="J513" s="441">
        <f t="shared" si="77"/>
        <v>800</v>
      </c>
      <c r="K513" s="440">
        <f>E513/D513</f>
        <v>1.5</v>
      </c>
      <c r="L513" s="441">
        <f t="shared" si="75"/>
        <v>2100</v>
      </c>
      <c r="M513" s="438"/>
      <c r="P513" s="177" t="e">
        <f>#REF!*1.1</f>
        <v>#REF!</v>
      </c>
      <c r="U513" s="487" t="e">
        <f>#REF!/D513</f>
        <v>#REF!</v>
      </c>
      <c r="Y513" s="177" t="e">
        <f>F513-#REF!</f>
        <v>#REF!</v>
      </c>
    </row>
    <row r="514" spans="1:26" ht="31" x14ac:dyDescent="0.35">
      <c r="A514" s="242">
        <v>2</v>
      </c>
      <c r="B514" s="446" t="s">
        <v>4996</v>
      </c>
      <c r="C514" s="402" t="str">
        <f>B514</f>
        <v>Từ đường sắt Hà Thái đến gặp đường 30/4</v>
      </c>
      <c r="D514" s="437">
        <v>2500</v>
      </c>
      <c r="E514" s="150">
        <v>4000</v>
      </c>
      <c r="F514" s="148">
        <v>3300</v>
      </c>
      <c r="G514" s="148" t="e">
        <f>#REF!-#REF!</f>
        <v>#REF!</v>
      </c>
      <c r="H514" s="440">
        <f>E514/D514</f>
        <v>1.6</v>
      </c>
      <c r="I514" s="441">
        <f t="shared" si="76"/>
        <v>2750</v>
      </c>
      <c r="J514" s="441">
        <f t="shared" si="77"/>
        <v>1250</v>
      </c>
      <c r="K514" s="440">
        <f>E514/D514</f>
        <v>1.6</v>
      </c>
      <c r="L514" s="441">
        <f t="shared" si="75"/>
        <v>2800</v>
      </c>
      <c r="M514" s="438"/>
      <c r="P514" s="177" t="e">
        <f>#REF!*1.1</f>
        <v>#REF!</v>
      </c>
      <c r="U514" s="487" t="e">
        <f>#REF!/D514</f>
        <v>#REF!</v>
      </c>
      <c r="Y514" s="177" t="e">
        <f>F514-#REF!</f>
        <v>#REF!</v>
      </c>
    </row>
    <row r="515" spans="1:26" x14ac:dyDescent="0.35">
      <c r="A515" s="156"/>
      <c r="B515" s="450" t="s">
        <v>16</v>
      </c>
      <c r="C515" s="478" t="str">
        <f>B515</f>
        <v>Trục phụ</v>
      </c>
      <c r="D515" s="442"/>
      <c r="E515" s="148"/>
      <c r="F515" s="148"/>
      <c r="G515" s="148"/>
      <c r="H515" s="440"/>
      <c r="I515" s="441"/>
      <c r="J515" s="441"/>
      <c r="K515" s="440"/>
      <c r="L515" s="441"/>
      <c r="M515" s="438"/>
      <c r="P515" s="177" t="e">
        <f>#REF!*1.1</f>
        <v>#REF!</v>
      </c>
      <c r="Y515" s="177" t="e">
        <f>F515-#REF!</f>
        <v>#REF!</v>
      </c>
    </row>
    <row r="516" spans="1:26" ht="56" x14ac:dyDescent="0.35">
      <c r="A516" s="242" t="s">
        <v>4997</v>
      </c>
      <c r="B516" s="446" t="s">
        <v>4998</v>
      </c>
      <c r="C516" s="402" t="s">
        <v>6172</v>
      </c>
      <c r="D516" s="442">
        <v>650</v>
      </c>
      <c r="E516" s="150">
        <f>F516</f>
        <v>1500</v>
      </c>
      <c r="F516" s="148">
        <v>1500</v>
      </c>
      <c r="G516" s="148" t="e">
        <f>#REF!-#REF!</f>
        <v>#REF!</v>
      </c>
      <c r="H516" s="440">
        <f>E516/D516</f>
        <v>2.3076923076923075</v>
      </c>
      <c r="I516" s="441">
        <f>D516*1.1</f>
        <v>715.00000000000011</v>
      </c>
      <c r="J516" s="441">
        <f t="shared" si="77"/>
        <v>784.99999999999989</v>
      </c>
      <c r="K516" s="440">
        <f>E516/D516</f>
        <v>2.3076923076923075</v>
      </c>
      <c r="L516" s="441">
        <f t="shared" si="75"/>
        <v>1050</v>
      </c>
      <c r="M516" s="444" t="s">
        <v>6599</v>
      </c>
      <c r="P516" s="177" t="e">
        <f>#REF!*1.1</f>
        <v>#REF!</v>
      </c>
      <c r="Q516" s="2" t="e">
        <f>#REF!/0.45</f>
        <v>#REF!</v>
      </c>
      <c r="U516" s="487" t="e">
        <f>#REF!/D516</f>
        <v>#REF!</v>
      </c>
      <c r="Y516" s="177" t="e">
        <f>F516-#REF!</f>
        <v>#REF!</v>
      </c>
    </row>
    <row r="517" spans="1:26" ht="46.5" x14ac:dyDescent="0.35">
      <c r="A517" s="242">
        <v>2</v>
      </c>
      <c r="B517" s="446" t="s">
        <v>4999</v>
      </c>
      <c r="C517" s="439" t="s">
        <v>5000</v>
      </c>
      <c r="D517" s="442">
        <v>650</v>
      </c>
      <c r="E517" s="150">
        <f>F517</f>
        <v>1200</v>
      </c>
      <c r="F517" s="148">
        <v>1200</v>
      </c>
      <c r="G517" s="148" t="e">
        <f>#REF!-#REF!</f>
        <v>#REF!</v>
      </c>
      <c r="H517" s="440">
        <f>E517/D517</f>
        <v>1.8461538461538463</v>
      </c>
      <c r="I517" s="441">
        <f>D517*1.1</f>
        <v>715.00000000000011</v>
      </c>
      <c r="J517" s="441">
        <f t="shared" si="77"/>
        <v>484.99999999999989</v>
      </c>
      <c r="K517" s="440">
        <f>E517/D517</f>
        <v>1.8461538461538463</v>
      </c>
      <c r="L517" s="441">
        <f t="shared" si="75"/>
        <v>840</v>
      </c>
      <c r="M517" s="444" t="s">
        <v>5114</v>
      </c>
      <c r="P517" s="177" t="e">
        <f>#REF!*1.1</f>
        <v>#REF!</v>
      </c>
      <c r="Q517" s="2" t="e">
        <f>#REF!/0.45</f>
        <v>#REF!</v>
      </c>
      <c r="U517" s="487" t="e">
        <f>#REF!/D517</f>
        <v>#REF!</v>
      </c>
      <c r="Y517" s="177" t="e">
        <f>F517-#REF!</f>
        <v>#REF!</v>
      </c>
    </row>
    <row r="518" spans="1:26" ht="42" x14ac:dyDescent="0.35">
      <c r="A518" s="242">
        <v>3</v>
      </c>
      <c r="B518" s="446" t="s">
        <v>5001</v>
      </c>
      <c r="C518" s="439" t="s">
        <v>5002</v>
      </c>
      <c r="D518" s="442">
        <v>650</v>
      </c>
      <c r="E518" s="150">
        <f>F518</f>
        <v>1200</v>
      </c>
      <c r="F518" s="148">
        <v>1200</v>
      </c>
      <c r="G518" s="148" t="e">
        <f>#REF!-#REF!</f>
        <v>#REF!</v>
      </c>
      <c r="H518" s="440">
        <f>E518/D518</f>
        <v>1.8461538461538463</v>
      </c>
      <c r="I518" s="441">
        <f>D518*1.1</f>
        <v>715.00000000000011</v>
      </c>
      <c r="J518" s="441">
        <f t="shared" si="77"/>
        <v>484.99999999999989</v>
      </c>
      <c r="K518" s="440">
        <f>E518/D518</f>
        <v>1.8461538461538463</v>
      </c>
      <c r="L518" s="441">
        <f t="shared" si="75"/>
        <v>840</v>
      </c>
      <c r="M518" s="444" t="s">
        <v>5115</v>
      </c>
      <c r="P518" s="177" t="e">
        <f>#REF!*1.1</f>
        <v>#REF!</v>
      </c>
      <c r="Q518" s="2" t="e">
        <f>#REF!/0.45</f>
        <v>#REF!</v>
      </c>
      <c r="U518" s="487" t="e">
        <f>#REF!/D518</f>
        <v>#REF!</v>
      </c>
      <c r="Y518" s="177" t="e">
        <f>F518-#REF!</f>
        <v>#REF!</v>
      </c>
    </row>
    <row r="519" spans="1:26" ht="31" x14ac:dyDescent="0.35">
      <c r="A519" s="242">
        <v>4</v>
      </c>
      <c r="B519" s="446" t="s">
        <v>6173</v>
      </c>
      <c r="C519" s="439" t="s">
        <v>6174</v>
      </c>
      <c r="D519" s="442">
        <v>650</v>
      </c>
      <c r="E519" s="150">
        <f>F519</f>
        <v>1200</v>
      </c>
      <c r="F519" s="148">
        <v>1200</v>
      </c>
      <c r="G519" s="148" t="e">
        <f>#REF!-#REF!</f>
        <v>#REF!</v>
      </c>
      <c r="H519" s="440">
        <f>E519/D519</f>
        <v>1.8461538461538463</v>
      </c>
      <c r="I519" s="441">
        <f>D519*1.1</f>
        <v>715.00000000000011</v>
      </c>
      <c r="J519" s="441">
        <f t="shared" si="77"/>
        <v>484.99999999999989</v>
      </c>
      <c r="K519" s="440">
        <f>E519/D519</f>
        <v>1.8461538461538463</v>
      </c>
      <c r="L519" s="441">
        <f t="shared" si="75"/>
        <v>840</v>
      </c>
      <c r="M519" s="444" t="s">
        <v>5116</v>
      </c>
      <c r="P519" s="177" t="e">
        <f>#REF!*1.1</f>
        <v>#REF!</v>
      </c>
      <c r="U519" s="487" t="e">
        <f>#REF!/D519</f>
        <v>#REF!</v>
      </c>
      <c r="Y519" s="177" t="e">
        <f>F519-#REF!</f>
        <v>#REF!</v>
      </c>
    </row>
    <row r="520" spans="1:26" ht="31" x14ac:dyDescent="0.35">
      <c r="A520" s="242">
        <v>5</v>
      </c>
      <c r="B520" s="446" t="s">
        <v>6175</v>
      </c>
      <c r="C520" s="402" t="str">
        <f>B520</f>
        <v>Đường vào trường Quân sự Quân khu I</v>
      </c>
      <c r="D520" s="170"/>
      <c r="E520" s="148"/>
      <c r="F520" s="148"/>
      <c r="G520" s="148"/>
      <c r="H520" s="440"/>
      <c r="I520" s="441"/>
      <c r="J520" s="441"/>
      <c r="K520" s="440"/>
      <c r="L520" s="441"/>
      <c r="M520" s="438"/>
      <c r="P520" s="177" t="e">
        <f>#REF!*1.1</f>
        <v>#REF!</v>
      </c>
      <c r="Y520" s="177" t="e">
        <f>F520-#REF!</f>
        <v>#REF!</v>
      </c>
    </row>
    <row r="521" spans="1:26" ht="42" x14ac:dyDescent="0.35">
      <c r="A521" s="242" t="s">
        <v>509</v>
      </c>
      <c r="B521" s="446" t="s">
        <v>6176</v>
      </c>
      <c r="C521" s="439" t="s">
        <v>6177</v>
      </c>
      <c r="D521" s="437">
        <v>2500</v>
      </c>
      <c r="E521" s="148">
        <f>F521</f>
        <v>3300</v>
      </c>
      <c r="F521" s="148">
        <v>3300</v>
      </c>
      <c r="G521" s="148" t="e">
        <f>#REF!-#REF!</f>
        <v>#REF!</v>
      </c>
      <c r="H521" s="440">
        <f>E521/D521</f>
        <v>1.32</v>
      </c>
      <c r="I521" s="441">
        <f t="shared" ref="I521:I527" si="78">D521*1.1</f>
        <v>2750</v>
      </c>
      <c r="J521" s="441">
        <f t="shared" si="77"/>
        <v>550</v>
      </c>
      <c r="K521" s="440">
        <f>E521/D521</f>
        <v>1.32</v>
      </c>
      <c r="L521" s="441">
        <f t="shared" si="75"/>
        <v>2310</v>
      </c>
      <c r="M521" s="444" t="s">
        <v>5117</v>
      </c>
      <c r="P521" s="177" t="e">
        <f>#REF!*1.1</f>
        <v>#REF!</v>
      </c>
      <c r="U521" s="487" t="e">
        <f>#REF!/D521</f>
        <v>#REF!</v>
      </c>
      <c r="Y521" s="177" t="e">
        <f>F521-#REF!</f>
        <v>#REF!</v>
      </c>
    </row>
    <row r="522" spans="1:26" ht="42" x14ac:dyDescent="0.35">
      <c r="A522" s="242" t="s">
        <v>511</v>
      </c>
      <c r="B522" s="446" t="s">
        <v>6178</v>
      </c>
      <c r="C522" s="439" t="s">
        <v>6179</v>
      </c>
      <c r="D522" s="442">
        <v>1100</v>
      </c>
      <c r="E522" s="150">
        <f>F522</f>
        <v>2000</v>
      </c>
      <c r="F522" s="148">
        <v>2000</v>
      </c>
      <c r="G522" s="148" t="e">
        <f>#REF!-#REF!</f>
        <v>#REF!</v>
      </c>
      <c r="H522" s="440">
        <f>E522/D522</f>
        <v>1.8181818181818181</v>
      </c>
      <c r="I522" s="441">
        <f t="shared" si="78"/>
        <v>1210</v>
      </c>
      <c r="J522" s="441">
        <f t="shared" si="77"/>
        <v>790</v>
      </c>
      <c r="K522" s="440">
        <f>E522/D522</f>
        <v>1.8181818181818181</v>
      </c>
      <c r="L522" s="441">
        <f t="shared" si="75"/>
        <v>1400</v>
      </c>
      <c r="M522" s="444" t="s">
        <v>5118</v>
      </c>
      <c r="P522" s="177" t="e">
        <f>#REF!*1.1</f>
        <v>#REF!</v>
      </c>
      <c r="U522" s="487" t="e">
        <f>#REF!/D522</f>
        <v>#REF!</v>
      </c>
      <c r="Y522" s="177" t="e">
        <f>F522-#REF!</f>
        <v>#REF!</v>
      </c>
    </row>
    <row r="523" spans="1:26" ht="56" x14ac:dyDescent="0.35">
      <c r="A523" s="242" t="s">
        <v>777</v>
      </c>
      <c r="B523" s="446" t="s">
        <v>6180</v>
      </c>
      <c r="C523" s="439" t="s">
        <v>6181</v>
      </c>
      <c r="D523" s="442">
        <v>900</v>
      </c>
      <c r="E523" s="150">
        <f>F523</f>
        <v>1700</v>
      </c>
      <c r="F523" s="148">
        <v>1700</v>
      </c>
      <c r="G523" s="148" t="e">
        <f>#REF!-#REF!</f>
        <v>#REF!</v>
      </c>
      <c r="H523" s="440">
        <f>E523/D523</f>
        <v>1.8888888888888888</v>
      </c>
      <c r="I523" s="441">
        <f t="shared" si="78"/>
        <v>990.00000000000011</v>
      </c>
      <c r="J523" s="441">
        <f t="shared" si="77"/>
        <v>709.99999999999989</v>
      </c>
      <c r="K523" s="440">
        <f>E523/D523</f>
        <v>1.8888888888888888</v>
      </c>
      <c r="L523" s="441">
        <f t="shared" si="75"/>
        <v>1190</v>
      </c>
      <c r="M523" s="444" t="s">
        <v>6600</v>
      </c>
      <c r="P523" s="177" t="e">
        <f>#REF!*1.1</f>
        <v>#REF!</v>
      </c>
      <c r="U523" s="487" t="e">
        <f>#REF!/D523</f>
        <v>#REF!</v>
      </c>
      <c r="Y523" s="177" t="e">
        <f>F523-#REF!</f>
        <v>#REF!</v>
      </c>
    </row>
    <row r="524" spans="1:26" ht="31" x14ac:dyDescent="0.35">
      <c r="A524" s="242">
        <v>6</v>
      </c>
      <c r="B524" s="446" t="s">
        <v>5003</v>
      </c>
      <c r="C524" s="402" t="str">
        <f>B524</f>
        <v>Rẽ khu dân cư tổ dân phố 5, Tân Sơn vào 200m</v>
      </c>
      <c r="D524" s="437">
        <v>1000</v>
      </c>
      <c r="E524" s="150">
        <f>F524</f>
        <v>1800</v>
      </c>
      <c r="F524" s="148">
        <v>1800</v>
      </c>
      <c r="G524" s="148" t="e">
        <f>#REF!-#REF!</f>
        <v>#REF!</v>
      </c>
      <c r="H524" s="440">
        <f>E524/D524</f>
        <v>1.8</v>
      </c>
      <c r="I524" s="441">
        <f t="shared" si="78"/>
        <v>1100</v>
      </c>
      <c r="J524" s="441">
        <f t="shared" si="77"/>
        <v>700</v>
      </c>
      <c r="K524" s="440">
        <f>E524/D524</f>
        <v>1.8</v>
      </c>
      <c r="L524" s="441">
        <f t="shared" si="75"/>
        <v>1260</v>
      </c>
      <c r="M524" s="438"/>
      <c r="P524" s="177" t="e">
        <f>#REF!*1.1</f>
        <v>#REF!</v>
      </c>
      <c r="U524" s="487" t="e">
        <f>#REF!/D524</f>
        <v>#REF!</v>
      </c>
      <c r="Y524" s="177" t="e">
        <f>F524-#REF!</f>
        <v>#REF!</v>
      </c>
    </row>
    <row r="525" spans="1:26" ht="60" x14ac:dyDescent="0.35">
      <c r="A525" s="337" t="s">
        <v>442</v>
      </c>
      <c r="B525" s="450" t="s">
        <v>6182</v>
      </c>
      <c r="C525" s="448" t="str">
        <f>B525</f>
        <v>ĐƯỜNG VÓ NGỰA (từ giáp đất phường Tân Thành, thành phố Thái Nguyên đến hết đất phường Lương Sơn, thành phố Sông Công)</v>
      </c>
      <c r="D525" s="127"/>
      <c r="E525" s="148"/>
      <c r="F525" s="148"/>
      <c r="G525" s="148"/>
      <c r="H525" s="440"/>
      <c r="I525" s="441">
        <f t="shared" si="78"/>
        <v>0</v>
      </c>
      <c r="J525" s="441">
        <f t="shared" si="77"/>
        <v>0</v>
      </c>
      <c r="K525" s="440"/>
      <c r="L525" s="441"/>
      <c r="M525" s="438"/>
      <c r="P525" s="177" t="e">
        <f>#REF!*1.1</f>
        <v>#REF!</v>
      </c>
      <c r="Q525" s="2" t="e">
        <f>#REF!/0.45</f>
        <v>#REF!</v>
      </c>
      <c r="Y525" s="177" t="e">
        <f>F525-#REF!</f>
        <v>#REF!</v>
      </c>
    </row>
    <row r="526" spans="1:26" ht="46.5" x14ac:dyDescent="0.35">
      <c r="A526" s="242">
        <v>1</v>
      </c>
      <c r="B526" s="446" t="s">
        <v>5004</v>
      </c>
      <c r="C526" s="402" t="str">
        <f>B526</f>
        <v>Từ giáp đất phường Tân Thành, thành phố Thái Nguyên đến gặp đường Lương Sơn</v>
      </c>
      <c r="D526" s="437">
        <v>3000</v>
      </c>
      <c r="E526" s="150">
        <f>F526</f>
        <v>4000</v>
      </c>
      <c r="F526" s="148">
        <v>4000</v>
      </c>
      <c r="G526" s="148" t="e">
        <f>#REF!-#REF!</f>
        <v>#REF!</v>
      </c>
      <c r="H526" s="440">
        <f>E526/D526</f>
        <v>1.3333333333333333</v>
      </c>
      <c r="I526" s="441">
        <f t="shared" si="78"/>
        <v>3300.0000000000005</v>
      </c>
      <c r="J526" s="441">
        <f t="shared" si="77"/>
        <v>699.99999999999955</v>
      </c>
      <c r="K526" s="440">
        <f>E526/D526</f>
        <v>1.3333333333333333</v>
      </c>
      <c r="L526" s="441">
        <f t="shared" si="75"/>
        <v>2800</v>
      </c>
      <c r="M526" s="438"/>
      <c r="P526" s="177" t="e">
        <f>#REF!*1.1</f>
        <v>#REF!</v>
      </c>
      <c r="Q526" s="177" t="s">
        <v>5005</v>
      </c>
      <c r="T526" s="2" t="e">
        <f>#REF!/0.45</f>
        <v>#REF!</v>
      </c>
      <c r="U526" s="487" t="e">
        <f>#REF!/D526</f>
        <v>#REF!</v>
      </c>
      <c r="Y526" s="177" t="e">
        <f>F526-#REF!</f>
        <v>#REF!</v>
      </c>
      <c r="Z526" s="177" t="s">
        <v>5005</v>
      </c>
    </row>
    <row r="527" spans="1:26" ht="31" x14ac:dyDescent="0.35">
      <c r="A527" s="242">
        <v>2</v>
      </c>
      <c r="B527" s="446" t="s">
        <v>5006</v>
      </c>
      <c r="C527" s="402" t="str">
        <f>B527</f>
        <v>Từ đường Lương Sơn đến hết đất thành phố Sông Công</v>
      </c>
      <c r="D527" s="437">
        <v>2700</v>
      </c>
      <c r="E527" s="150">
        <f>F527</f>
        <v>3500</v>
      </c>
      <c r="F527" s="148">
        <v>3500</v>
      </c>
      <c r="G527" s="148" t="e">
        <f>#REF!-#REF!</f>
        <v>#REF!</v>
      </c>
      <c r="H527" s="440">
        <f>E527/D527</f>
        <v>1.2962962962962963</v>
      </c>
      <c r="I527" s="441">
        <f t="shared" si="78"/>
        <v>2970.0000000000005</v>
      </c>
      <c r="J527" s="441">
        <f t="shared" si="77"/>
        <v>529.99999999999955</v>
      </c>
      <c r="K527" s="440">
        <f>E527/D527</f>
        <v>1.2962962962962963</v>
      </c>
      <c r="L527" s="441">
        <f t="shared" si="75"/>
        <v>2450</v>
      </c>
      <c r="M527" s="438"/>
      <c r="P527" s="177" t="e">
        <f>#REF!*1.1</f>
        <v>#REF!</v>
      </c>
      <c r="Q527" s="177" t="s">
        <v>5005</v>
      </c>
      <c r="T527" s="2" t="e">
        <f>#REF!/0.45</f>
        <v>#REF!</v>
      </c>
      <c r="U527" s="487" t="e">
        <f>#REF!/D527</f>
        <v>#REF!</v>
      </c>
      <c r="Y527" s="177" t="e">
        <f>F527-#REF!</f>
        <v>#REF!</v>
      </c>
      <c r="Z527" s="177" t="s">
        <v>5005</v>
      </c>
    </row>
    <row r="528" spans="1:26" x14ac:dyDescent="0.35">
      <c r="A528" s="242"/>
      <c r="B528" s="450" t="s">
        <v>16</v>
      </c>
      <c r="C528" s="448" t="str">
        <f>B528</f>
        <v>Trục phụ</v>
      </c>
      <c r="D528" s="442"/>
      <c r="E528" s="148"/>
      <c r="F528" s="148"/>
      <c r="G528" s="148"/>
      <c r="H528" s="440"/>
      <c r="I528" s="441"/>
      <c r="J528" s="441"/>
      <c r="K528" s="440"/>
      <c r="L528" s="441"/>
      <c r="M528" s="438"/>
      <c r="P528" s="177" t="e">
        <f>#REF!*1.1</f>
        <v>#REF!</v>
      </c>
      <c r="Y528" s="177" t="e">
        <f>F528-#REF!</f>
        <v>#REF!</v>
      </c>
    </row>
    <row r="529" spans="1:25" ht="56" x14ac:dyDescent="0.35">
      <c r="A529" s="242">
        <v>1</v>
      </c>
      <c r="B529" s="446" t="s">
        <v>5007</v>
      </c>
      <c r="C529" s="439" t="s">
        <v>5008</v>
      </c>
      <c r="D529" s="437">
        <v>1200</v>
      </c>
      <c r="E529" s="148">
        <f>F529</f>
        <v>2300</v>
      </c>
      <c r="F529" s="148">
        <v>2300</v>
      </c>
      <c r="G529" s="148" t="e">
        <f>#REF!-#REF!</f>
        <v>#REF!</v>
      </c>
      <c r="H529" s="440">
        <f>E529/D529</f>
        <v>1.9166666666666667</v>
      </c>
      <c r="I529" s="441">
        <f>D529*1.1</f>
        <v>1320</v>
      </c>
      <c r="J529" s="441">
        <f t="shared" si="77"/>
        <v>980</v>
      </c>
      <c r="K529" s="440">
        <f>E529/D529</f>
        <v>1.9166666666666667</v>
      </c>
      <c r="L529" s="441">
        <f t="shared" si="75"/>
        <v>1610</v>
      </c>
      <c r="M529" s="444" t="s">
        <v>5119</v>
      </c>
      <c r="P529" s="177" t="e">
        <f>#REF!*1.1</f>
        <v>#REF!</v>
      </c>
      <c r="U529" s="487" t="e">
        <f>#REF!/D529</f>
        <v>#REF!</v>
      </c>
      <c r="W529" s="488">
        <f>D529*1.2</f>
        <v>1440</v>
      </c>
      <c r="Y529" s="177" t="e">
        <f>F529-#REF!</f>
        <v>#REF!</v>
      </c>
    </row>
    <row r="530" spans="1:25" ht="31" x14ac:dyDescent="0.35">
      <c r="A530" s="242">
        <v>2</v>
      </c>
      <c r="B530" s="446" t="s">
        <v>5009</v>
      </c>
      <c r="C530" s="439" t="s">
        <v>6183</v>
      </c>
      <c r="D530" s="437">
        <v>1300</v>
      </c>
      <c r="E530" s="148">
        <f>F530</f>
        <v>2300</v>
      </c>
      <c r="F530" s="148">
        <v>2300</v>
      </c>
      <c r="G530" s="148" t="e">
        <f>#REF!-#REF!</f>
        <v>#REF!</v>
      </c>
      <c r="H530" s="440">
        <f>E530/D530</f>
        <v>1.7692307692307692</v>
      </c>
      <c r="I530" s="441">
        <f>D530*1.1</f>
        <v>1430.0000000000002</v>
      </c>
      <c r="J530" s="441">
        <f t="shared" si="77"/>
        <v>869.99999999999977</v>
      </c>
      <c r="K530" s="440">
        <f>E530/D530</f>
        <v>1.7692307692307692</v>
      </c>
      <c r="L530" s="441">
        <f t="shared" si="75"/>
        <v>1610</v>
      </c>
      <c r="M530" s="444" t="s">
        <v>6601</v>
      </c>
      <c r="P530" s="177" t="e">
        <f>#REF!*1.1</f>
        <v>#REF!</v>
      </c>
      <c r="U530" s="487" t="e">
        <f>#REF!/D530</f>
        <v>#REF!</v>
      </c>
      <c r="Y530" s="177" t="e">
        <f>F530-#REF!</f>
        <v>#REF!</v>
      </c>
    </row>
    <row r="531" spans="1:25" ht="31" x14ac:dyDescent="0.35">
      <c r="A531" s="242">
        <v>3</v>
      </c>
      <c r="B531" s="446" t="s">
        <v>6184</v>
      </c>
      <c r="C531" s="439" t="s">
        <v>6185</v>
      </c>
      <c r="D531" s="479">
        <v>1100</v>
      </c>
      <c r="E531" s="148">
        <f>F531</f>
        <v>2300</v>
      </c>
      <c r="F531" s="148">
        <v>2300</v>
      </c>
      <c r="G531" s="148" t="e">
        <f>#REF!-#REF!</f>
        <v>#REF!</v>
      </c>
      <c r="H531" s="440">
        <f>E531/D531</f>
        <v>2.0909090909090908</v>
      </c>
      <c r="I531" s="441">
        <f>D531*1.1</f>
        <v>1210</v>
      </c>
      <c r="J531" s="441">
        <f t="shared" si="77"/>
        <v>1090</v>
      </c>
      <c r="K531" s="440">
        <f>E531/D531</f>
        <v>2.0909090909090908</v>
      </c>
      <c r="L531" s="441">
        <f t="shared" si="75"/>
        <v>1610</v>
      </c>
      <c r="M531" s="444" t="s">
        <v>5120</v>
      </c>
      <c r="P531" s="177" t="e">
        <f>#REF!*1.1</f>
        <v>#REF!</v>
      </c>
      <c r="U531" s="487" t="e">
        <f>#REF!/D531</f>
        <v>#REF!</v>
      </c>
      <c r="Y531" s="177" t="e">
        <f>F531-#REF!</f>
        <v>#REF!</v>
      </c>
    </row>
    <row r="532" spans="1:25" x14ac:dyDescent="0.35">
      <c r="A532" s="242">
        <v>4</v>
      </c>
      <c r="B532" s="446" t="s">
        <v>5010</v>
      </c>
      <c r="C532" s="439" t="s">
        <v>5011</v>
      </c>
      <c r="D532" s="437">
        <v>1200</v>
      </c>
      <c r="E532" s="148">
        <f>F532</f>
        <v>2300</v>
      </c>
      <c r="F532" s="148">
        <v>2300</v>
      </c>
      <c r="G532" s="148" t="e">
        <f>#REF!-#REF!</f>
        <v>#REF!</v>
      </c>
      <c r="H532" s="440">
        <f>E532/D532</f>
        <v>1.9166666666666667</v>
      </c>
      <c r="I532" s="441">
        <f>D532*1.1</f>
        <v>1320</v>
      </c>
      <c r="J532" s="441">
        <f t="shared" si="77"/>
        <v>980</v>
      </c>
      <c r="K532" s="440">
        <f>E532/D532</f>
        <v>1.9166666666666667</v>
      </c>
      <c r="L532" s="441">
        <f t="shared" si="75"/>
        <v>1610</v>
      </c>
      <c r="M532" s="444" t="s">
        <v>5121</v>
      </c>
      <c r="P532" s="177" t="e">
        <f>#REF!*1.1</f>
        <v>#REF!</v>
      </c>
      <c r="U532" s="487" t="e">
        <f>#REF!/D532</f>
        <v>#REF!</v>
      </c>
      <c r="Y532" s="177" t="e">
        <f>F532-#REF!</f>
        <v>#REF!</v>
      </c>
    </row>
    <row r="533" spans="1:25" ht="45" x14ac:dyDescent="0.35">
      <c r="A533" s="337" t="s">
        <v>449</v>
      </c>
      <c r="B533" s="446"/>
      <c r="C533" s="433" t="s">
        <v>6186</v>
      </c>
      <c r="D533" s="437"/>
      <c r="E533" s="148"/>
      <c r="F533" s="148"/>
      <c r="G533" s="148"/>
      <c r="H533" s="435"/>
      <c r="I533" s="441"/>
      <c r="J533" s="441"/>
      <c r="K533" s="440"/>
      <c r="L533" s="441"/>
      <c r="M533" s="445" t="s">
        <v>5012</v>
      </c>
      <c r="Y533" s="177" t="e">
        <f>F533-#REF!</f>
        <v>#REF!</v>
      </c>
    </row>
    <row r="534" spans="1:25" ht="31" x14ac:dyDescent="0.35">
      <c r="A534" s="242">
        <v>1</v>
      </c>
      <c r="B534" s="446"/>
      <c r="C534" s="439" t="s">
        <v>6187</v>
      </c>
      <c r="D534" s="437"/>
      <c r="E534" s="149">
        <v>9000</v>
      </c>
      <c r="F534" s="148"/>
      <c r="G534" s="148"/>
      <c r="H534" s="435"/>
      <c r="I534" s="441">
        <f>D534*1.1</f>
        <v>0</v>
      </c>
      <c r="J534" s="441">
        <f t="shared" si="77"/>
        <v>9000</v>
      </c>
      <c r="K534" s="440"/>
      <c r="L534" s="441">
        <f t="shared" si="75"/>
        <v>6300</v>
      </c>
      <c r="M534" s="438"/>
      <c r="P534" s="177" t="s">
        <v>5013</v>
      </c>
      <c r="Y534" s="177" t="e">
        <f>F534-#REF!</f>
        <v>#REF!</v>
      </c>
    </row>
    <row r="535" spans="1:25" ht="31" x14ac:dyDescent="0.35">
      <c r="A535" s="242">
        <v>2</v>
      </c>
      <c r="B535" s="446"/>
      <c r="C535" s="439" t="s">
        <v>5014</v>
      </c>
      <c r="D535" s="437"/>
      <c r="E535" s="149">
        <v>8000</v>
      </c>
      <c r="F535" s="148"/>
      <c r="G535" s="148"/>
      <c r="H535" s="435"/>
      <c r="I535" s="441">
        <f>D535*1.1</f>
        <v>0</v>
      </c>
      <c r="J535" s="441">
        <f t="shared" si="77"/>
        <v>8000</v>
      </c>
      <c r="K535" s="440"/>
      <c r="L535" s="441">
        <f t="shared" si="75"/>
        <v>5600</v>
      </c>
      <c r="M535" s="438"/>
      <c r="Y535" s="177" t="e">
        <f>F535-#REF!</f>
        <v>#REF!</v>
      </c>
    </row>
    <row r="536" spans="1:25" x14ac:dyDescent="0.35">
      <c r="A536" s="109" t="s">
        <v>454</v>
      </c>
      <c r="B536" s="446"/>
      <c r="C536" s="433" t="s">
        <v>5015</v>
      </c>
      <c r="D536" s="437"/>
      <c r="E536" s="148"/>
      <c r="F536" s="148"/>
      <c r="G536" s="148"/>
      <c r="H536" s="435"/>
      <c r="I536" s="441"/>
      <c r="J536" s="441"/>
      <c r="K536" s="440"/>
      <c r="L536" s="441"/>
      <c r="M536" s="445"/>
      <c r="Y536" s="177" t="e">
        <f>F536-#REF!</f>
        <v>#REF!</v>
      </c>
    </row>
    <row r="537" spans="1:25" x14ac:dyDescent="0.35">
      <c r="A537" s="110">
        <v>1</v>
      </c>
      <c r="B537" s="474"/>
      <c r="C537" s="448" t="s">
        <v>5016</v>
      </c>
      <c r="D537" s="358"/>
      <c r="E537" s="156"/>
      <c r="F537" s="148"/>
      <c r="G537" s="148"/>
      <c r="H537" s="435"/>
      <c r="I537" s="441"/>
      <c r="J537" s="441"/>
      <c r="K537" s="440"/>
      <c r="L537" s="441"/>
      <c r="M537" s="181"/>
      <c r="N537" s="492"/>
      <c r="O537" s="492"/>
      <c r="Y537" s="177" t="e">
        <f>F537-#REF!</f>
        <v>#REF!</v>
      </c>
    </row>
    <row r="538" spans="1:25" ht="31" x14ac:dyDescent="0.35">
      <c r="A538" s="354" t="s">
        <v>2448</v>
      </c>
      <c r="B538" s="474"/>
      <c r="C538" s="402" t="s">
        <v>5017</v>
      </c>
      <c r="D538" s="116"/>
      <c r="E538" s="116">
        <v>2750</v>
      </c>
      <c r="F538" s="148"/>
      <c r="G538" s="148"/>
      <c r="H538" s="435"/>
      <c r="I538" s="441">
        <f>D538*1.1</f>
        <v>0</v>
      </c>
      <c r="J538" s="441">
        <f t="shared" si="77"/>
        <v>2750</v>
      </c>
      <c r="K538" s="440"/>
      <c r="L538" s="441">
        <f t="shared" si="75"/>
        <v>1930</v>
      </c>
      <c r="M538" s="181"/>
      <c r="N538" s="492"/>
      <c r="O538" s="492"/>
      <c r="Y538" s="177" t="e">
        <f>F538-#REF!</f>
        <v>#REF!</v>
      </c>
    </row>
    <row r="539" spans="1:25" x14ac:dyDescent="0.35">
      <c r="A539" s="480">
        <v>2</v>
      </c>
      <c r="B539" s="474"/>
      <c r="C539" s="448" t="s">
        <v>5018</v>
      </c>
      <c r="D539" s="116"/>
      <c r="E539" s="116"/>
      <c r="F539" s="148"/>
      <c r="G539" s="148"/>
      <c r="H539" s="435"/>
      <c r="I539" s="441"/>
      <c r="J539" s="441"/>
      <c r="K539" s="440"/>
      <c r="L539" s="441"/>
      <c r="M539" s="181"/>
      <c r="N539" s="492"/>
      <c r="O539" s="492"/>
      <c r="Y539" s="177" t="e">
        <f>F539-#REF!</f>
        <v>#REF!</v>
      </c>
    </row>
    <row r="540" spans="1:25" ht="31" x14ac:dyDescent="0.35">
      <c r="A540" s="354" t="s">
        <v>74</v>
      </c>
      <c r="B540" s="474"/>
      <c r="C540" s="402" t="s">
        <v>6564</v>
      </c>
      <c r="D540" s="116"/>
      <c r="E540" s="116">
        <v>4500</v>
      </c>
      <c r="F540" s="148"/>
      <c r="G540" s="148"/>
      <c r="H540" s="435"/>
      <c r="I540" s="441">
        <f>D540*1.1</f>
        <v>0</v>
      </c>
      <c r="J540" s="441">
        <f t="shared" si="77"/>
        <v>4500</v>
      </c>
      <c r="K540" s="440"/>
      <c r="L540" s="441">
        <f t="shared" si="75"/>
        <v>3150</v>
      </c>
      <c r="M540" s="245"/>
      <c r="N540" s="494"/>
      <c r="O540" s="494"/>
      <c r="P540" s="497"/>
      <c r="Q540" s="494"/>
      <c r="R540" s="494"/>
      <c r="S540" s="494"/>
      <c r="Y540" s="177" t="e">
        <f>F540-#REF!</f>
        <v>#REF!</v>
      </c>
    </row>
    <row r="541" spans="1:25" x14ac:dyDescent="0.35">
      <c r="A541" s="354" t="s">
        <v>76</v>
      </c>
      <c r="B541" s="474"/>
      <c r="C541" s="402" t="s">
        <v>5019</v>
      </c>
      <c r="D541" s="116">
        <v>1500</v>
      </c>
      <c r="E541" s="116">
        <v>2500</v>
      </c>
      <c r="F541" s="148"/>
      <c r="G541" s="148"/>
      <c r="H541" s="435"/>
      <c r="I541" s="441">
        <f>D541*1.1</f>
        <v>1650.0000000000002</v>
      </c>
      <c r="J541" s="441">
        <f t="shared" si="77"/>
        <v>849.99999999999977</v>
      </c>
      <c r="K541" s="440">
        <f>E541/D541</f>
        <v>1.6666666666666667</v>
      </c>
      <c r="L541" s="441">
        <f t="shared" si="75"/>
        <v>1750</v>
      </c>
      <c r="M541" s="245"/>
      <c r="N541" s="494"/>
      <c r="O541" s="494"/>
      <c r="P541" s="497"/>
      <c r="Q541" s="494"/>
      <c r="R541" s="494"/>
      <c r="S541" s="494"/>
      <c r="Y541" s="177" t="e">
        <f>F541-#REF!</f>
        <v>#REF!</v>
      </c>
    </row>
    <row r="542" spans="1:25" x14ac:dyDescent="0.35">
      <c r="A542" s="354" t="s">
        <v>78</v>
      </c>
      <c r="B542" s="474"/>
      <c r="C542" s="402" t="s">
        <v>5020</v>
      </c>
      <c r="D542" s="116"/>
      <c r="E542" s="116">
        <v>2000</v>
      </c>
      <c r="F542" s="148"/>
      <c r="G542" s="148"/>
      <c r="H542" s="435"/>
      <c r="I542" s="441">
        <f>D542*1.1</f>
        <v>0</v>
      </c>
      <c r="J542" s="441">
        <f t="shared" si="77"/>
        <v>2000</v>
      </c>
      <c r="K542" s="440"/>
      <c r="L542" s="441">
        <f t="shared" si="75"/>
        <v>1400</v>
      </c>
      <c r="M542" s="245"/>
      <c r="N542" s="494"/>
      <c r="O542" s="494"/>
      <c r="P542" s="497"/>
      <c r="Q542" s="494"/>
      <c r="R542" s="494"/>
      <c r="S542" s="494"/>
      <c r="Y542" s="177" t="e">
        <f>F542-#REF!</f>
        <v>#REF!</v>
      </c>
    </row>
    <row r="543" spans="1:25" x14ac:dyDescent="0.35">
      <c r="A543" s="354" t="s">
        <v>1893</v>
      </c>
      <c r="B543" s="474"/>
      <c r="C543" s="402" t="s">
        <v>5021</v>
      </c>
      <c r="D543" s="116"/>
      <c r="E543" s="116">
        <v>1500</v>
      </c>
      <c r="F543" s="148"/>
      <c r="G543" s="148"/>
      <c r="H543" s="435"/>
      <c r="I543" s="441">
        <f>D543*1.1</f>
        <v>0</v>
      </c>
      <c r="J543" s="441">
        <f t="shared" si="77"/>
        <v>1500</v>
      </c>
      <c r="K543" s="440"/>
      <c r="L543" s="441">
        <f t="shared" si="75"/>
        <v>1050</v>
      </c>
      <c r="M543" s="245"/>
      <c r="N543" s="494"/>
      <c r="O543" s="494"/>
      <c r="P543" s="497"/>
      <c r="Q543" s="494"/>
      <c r="R543" s="494"/>
      <c r="S543" s="494"/>
      <c r="Y543" s="177" t="e">
        <f>F543-#REF!</f>
        <v>#REF!</v>
      </c>
    </row>
    <row r="544" spans="1:25" ht="45" x14ac:dyDescent="0.35">
      <c r="A544" s="480">
        <v>3</v>
      </c>
      <c r="B544" s="474"/>
      <c r="C544" s="448" t="s">
        <v>6188</v>
      </c>
      <c r="D544" s="116"/>
      <c r="E544" s="116"/>
      <c r="F544" s="148"/>
      <c r="G544" s="148"/>
      <c r="H544" s="435"/>
      <c r="I544" s="441"/>
      <c r="J544" s="441"/>
      <c r="K544" s="440"/>
      <c r="L544" s="441"/>
      <c r="M544" s="245"/>
      <c r="N544" s="494"/>
      <c r="O544" s="494"/>
      <c r="P544" s="497"/>
      <c r="Q544" s="494"/>
      <c r="R544" s="494"/>
      <c r="S544" s="494"/>
      <c r="Y544" s="177" t="e">
        <f>F544-#REF!</f>
        <v>#REF!</v>
      </c>
    </row>
    <row r="545" spans="1:25" x14ac:dyDescent="0.35">
      <c r="A545" s="481" t="s">
        <v>83</v>
      </c>
      <c r="B545" s="474"/>
      <c r="C545" s="402" t="s">
        <v>5019</v>
      </c>
      <c r="D545" s="116">
        <v>1500</v>
      </c>
      <c r="E545" s="116">
        <v>1700</v>
      </c>
      <c r="F545" s="148"/>
      <c r="G545" s="148"/>
      <c r="H545" s="435"/>
      <c r="I545" s="441">
        <f>D545*1.1</f>
        <v>1650.0000000000002</v>
      </c>
      <c r="J545" s="441">
        <f t="shared" si="77"/>
        <v>49.999999999999773</v>
      </c>
      <c r="K545" s="440">
        <f>E545/D545</f>
        <v>1.1333333333333333</v>
      </c>
      <c r="L545" s="441">
        <f t="shared" si="75"/>
        <v>1190</v>
      </c>
      <c r="M545" s="245"/>
      <c r="N545" s="494"/>
      <c r="O545" s="494"/>
      <c r="P545" s="497"/>
      <c r="Q545" s="494"/>
      <c r="R545" s="494"/>
      <c r="S545" s="494"/>
      <c r="Y545" s="177" t="e">
        <f>F545-#REF!</f>
        <v>#REF!</v>
      </c>
    </row>
    <row r="546" spans="1:25" ht="46.5" x14ac:dyDescent="0.35">
      <c r="A546" s="481" t="s">
        <v>84</v>
      </c>
      <c r="B546" s="474"/>
      <c r="C546" s="402" t="s">
        <v>5022</v>
      </c>
      <c r="D546" s="116"/>
      <c r="E546" s="116">
        <v>1150</v>
      </c>
      <c r="F546" s="148"/>
      <c r="G546" s="148"/>
      <c r="H546" s="435"/>
      <c r="I546" s="441">
        <f>D546*1.1</f>
        <v>0</v>
      </c>
      <c r="J546" s="441">
        <f t="shared" si="77"/>
        <v>1150</v>
      </c>
      <c r="K546" s="440"/>
      <c r="L546" s="441">
        <f t="shared" si="75"/>
        <v>810</v>
      </c>
      <c r="M546" s="245"/>
      <c r="N546" s="494"/>
      <c r="O546" s="494"/>
      <c r="P546" s="497"/>
      <c r="Q546" s="494"/>
      <c r="R546" s="494"/>
      <c r="S546" s="494"/>
      <c r="Y546" s="177" t="e">
        <f>F546-#REF!</f>
        <v>#REF!</v>
      </c>
    </row>
    <row r="547" spans="1:25" ht="31" x14ac:dyDescent="0.35">
      <c r="A547" s="481" t="s">
        <v>1426</v>
      </c>
      <c r="B547" s="474"/>
      <c r="C547" s="402" t="s">
        <v>5023</v>
      </c>
      <c r="D547" s="116"/>
      <c r="E547" s="116">
        <v>1050</v>
      </c>
      <c r="F547" s="148"/>
      <c r="G547" s="148"/>
      <c r="H547" s="435"/>
      <c r="I547" s="441">
        <f>D547*1.1</f>
        <v>0</v>
      </c>
      <c r="J547" s="441">
        <f t="shared" si="77"/>
        <v>1050</v>
      </c>
      <c r="K547" s="440"/>
      <c r="L547" s="441">
        <f t="shared" si="75"/>
        <v>740</v>
      </c>
      <c r="M547" s="245"/>
      <c r="N547" s="494"/>
      <c r="O547" s="494"/>
      <c r="P547" s="497"/>
      <c r="Q547" s="494"/>
      <c r="R547" s="494"/>
      <c r="S547" s="494"/>
      <c r="Y547" s="177" t="e">
        <f>F547-#REF!</f>
        <v>#REF!</v>
      </c>
    </row>
    <row r="548" spans="1:25" x14ac:dyDescent="0.35">
      <c r="A548" s="481" t="s">
        <v>2022</v>
      </c>
      <c r="B548" s="474"/>
      <c r="C548" s="402" t="s">
        <v>5024</v>
      </c>
      <c r="D548" s="116"/>
      <c r="E548" s="116">
        <v>1000</v>
      </c>
      <c r="F548" s="148"/>
      <c r="G548" s="148"/>
      <c r="H548" s="435"/>
      <c r="I548" s="441">
        <f>D548*1.1</f>
        <v>0</v>
      </c>
      <c r="J548" s="441">
        <f t="shared" si="77"/>
        <v>1000</v>
      </c>
      <c r="K548" s="440"/>
      <c r="L548" s="441">
        <f t="shared" si="75"/>
        <v>700</v>
      </c>
      <c r="M548" s="245"/>
      <c r="N548" s="494"/>
      <c r="O548" s="494"/>
      <c r="P548" s="497"/>
      <c r="Q548" s="494"/>
      <c r="R548" s="494"/>
      <c r="S548" s="494"/>
      <c r="Y548" s="177" t="e">
        <f>F548-#REF!</f>
        <v>#REF!</v>
      </c>
    </row>
    <row r="549" spans="1:25" x14ac:dyDescent="0.35">
      <c r="A549" s="482">
        <v>4</v>
      </c>
      <c r="B549" s="474"/>
      <c r="C549" s="448" t="s">
        <v>5025</v>
      </c>
      <c r="D549" s="116"/>
      <c r="E549" s="116"/>
      <c r="F549" s="148"/>
      <c r="G549" s="148"/>
      <c r="H549" s="435"/>
      <c r="I549" s="441"/>
      <c r="J549" s="441"/>
      <c r="K549" s="440"/>
      <c r="L549" s="441"/>
      <c r="M549" s="245"/>
      <c r="N549" s="494"/>
      <c r="O549" s="494"/>
      <c r="P549" s="497"/>
      <c r="Q549" s="494"/>
      <c r="R549" s="494"/>
      <c r="S549" s="494"/>
      <c r="Y549" s="177" t="e">
        <f>F549-#REF!</f>
        <v>#REF!</v>
      </c>
    </row>
    <row r="550" spans="1:25" ht="31" x14ac:dyDescent="0.35">
      <c r="A550" s="354" t="s">
        <v>2448</v>
      </c>
      <c r="B550" s="474"/>
      <c r="C550" s="131" t="s">
        <v>5026</v>
      </c>
      <c r="D550" s="116">
        <v>2750</v>
      </c>
      <c r="E550" s="116">
        <v>3400</v>
      </c>
      <c r="F550" s="148"/>
      <c r="G550" s="148"/>
      <c r="H550" s="435"/>
      <c r="I550" s="441">
        <f>2750*1.1</f>
        <v>3025.0000000000005</v>
      </c>
      <c r="J550" s="441">
        <f t="shared" si="77"/>
        <v>374.99999999999955</v>
      </c>
      <c r="K550" s="440"/>
      <c r="L550" s="441">
        <f t="shared" si="75"/>
        <v>2380</v>
      </c>
      <c r="M550" s="245"/>
      <c r="N550" s="494"/>
      <c r="O550" s="494"/>
      <c r="Y550" s="177" t="e">
        <f>F550-#REF!</f>
        <v>#REF!</v>
      </c>
    </row>
    <row r="551" spans="1:25" ht="30" x14ac:dyDescent="0.35">
      <c r="A551" s="480">
        <v>5</v>
      </c>
      <c r="B551" s="474"/>
      <c r="C551" s="448" t="s">
        <v>5027</v>
      </c>
      <c r="D551" s="116"/>
      <c r="E551" s="116"/>
      <c r="F551" s="148"/>
      <c r="G551" s="148"/>
      <c r="H551" s="435"/>
      <c r="I551" s="441"/>
      <c r="J551" s="441"/>
      <c r="K551" s="440"/>
      <c r="L551" s="441"/>
      <c r="M551" s="245"/>
      <c r="N551" s="494"/>
      <c r="O551" s="494"/>
      <c r="Y551" s="177" t="e">
        <f>F551-#REF!</f>
        <v>#REF!</v>
      </c>
    </row>
    <row r="552" spans="1:25" ht="31" x14ac:dyDescent="0.35">
      <c r="A552" s="156" t="s">
        <v>509</v>
      </c>
      <c r="B552" s="474"/>
      <c r="C552" s="402" t="s">
        <v>6189</v>
      </c>
      <c r="D552" s="116"/>
      <c r="E552" s="116">
        <v>4500</v>
      </c>
      <c r="F552" s="148"/>
      <c r="G552" s="148"/>
      <c r="H552" s="435"/>
      <c r="I552" s="441">
        <f>D552*1.1</f>
        <v>0</v>
      </c>
      <c r="J552" s="441">
        <f t="shared" si="77"/>
        <v>4500</v>
      </c>
      <c r="K552" s="440"/>
      <c r="L552" s="441">
        <f t="shared" si="75"/>
        <v>3150</v>
      </c>
      <c r="M552" s="245"/>
      <c r="N552" s="494"/>
      <c r="O552" s="494"/>
      <c r="Y552" s="177" t="e">
        <f>F552-#REF!</f>
        <v>#REF!</v>
      </c>
    </row>
    <row r="553" spans="1:25" ht="31" x14ac:dyDescent="0.35">
      <c r="A553" s="156" t="s">
        <v>511</v>
      </c>
      <c r="B553" s="474"/>
      <c r="C553" s="402" t="s">
        <v>5028</v>
      </c>
      <c r="D553" s="116"/>
      <c r="E553" s="116">
        <v>4800</v>
      </c>
      <c r="F553" s="148"/>
      <c r="G553" s="148"/>
      <c r="H553" s="435"/>
      <c r="I553" s="441">
        <f>D553*1.1</f>
        <v>0</v>
      </c>
      <c r="J553" s="441">
        <f t="shared" si="77"/>
        <v>4800</v>
      </c>
      <c r="K553" s="440"/>
      <c r="L553" s="441">
        <f t="shared" si="75"/>
        <v>3360</v>
      </c>
      <c r="M553" s="245"/>
      <c r="N553" s="494"/>
      <c r="O553" s="494"/>
      <c r="Y553" s="177" t="e">
        <f>F553-#REF!</f>
        <v>#REF!</v>
      </c>
    </row>
    <row r="554" spans="1:25" x14ac:dyDescent="0.35">
      <c r="A554" s="156" t="s">
        <v>777</v>
      </c>
      <c r="B554" s="474"/>
      <c r="C554" s="402" t="s">
        <v>5029</v>
      </c>
      <c r="D554" s="116"/>
      <c r="E554" s="116">
        <v>4000</v>
      </c>
      <c r="F554" s="148"/>
      <c r="G554" s="148"/>
      <c r="H554" s="435"/>
      <c r="I554" s="441">
        <f>D554*1.1</f>
        <v>0</v>
      </c>
      <c r="J554" s="441">
        <f t="shared" si="77"/>
        <v>4000</v>
      </c>
      <c r="K554" s="440"/>
      <c r="L554" s="441">
        <f t="shared" si="75"/>
        <v>2800</v>
      </c>
      <c r="M554" s="245"/>
      <c r="N554" s="494"/>
      <c r="O554" s="494"/>
      <c r="Y554" s="177" t="e">
        <f>F554-#REF!</f>
        <v>#REF!</v>
      </c>
    </row>
    <row r="555" spans="1:25" s="77" customFormat="1" ht="45" x14ac:dyDescent="0.35">
      <c r="A555" s="110">
        <v>6</v>
      </c>
      <c r="B555" s="483"/>
      <c r="C555" s="484" t="s">
        <v>5030</v>
      </c>
      <c r="D555" s="397"/>
      <c r="E555" s="397"/>
      <c r="F555" s="148"/>
      <c r="G555" s="148"/>
      <c r="H555" s="435"/>
      <c r="I555" s="441"/>
      <c r="J555" s="441"/>
      <c r="K555" s="440"/>
      <c r="L555" s="441"/>
      <c r="M555" s="246"/>
      <c r="N555" s="1"/>
      <c r="O555" s="1"/>
      <c r="P555" s="177"/>
      <c r="U555" s="498"/>
      <c r="V555" s="499"/>
      <c r="W555" s="499"/>
      <c r="X555" s="499"/>
      <c r="Y555" s="177" t="e">
        <f>F555-#REF!</f>
        <v>#REF!</v>
      </c>
    </row>
    <row r="556" spans="1:25" ht="31" x14ac:dyDescent="0.35">
      <c r="A556" s="134" t="s">
        <v>327</v>
      </c>
      <c r="B556" s="474"/>
      <c r="C556" s="402" t="s">
        <v>6190</v>
      </c>
      <c r="D556" s="116"/>
      <c r="E556" s="116">
        <v>3000</v>
      </c>
      <c r="F556" s="148"/>
      <c r="G556" s="148"/>
      <c r="H556" s="435"/>
      <c r="I556" s="441">
        <f t="shared" ref="I556:I561" si="79">D556*1.1</f>
        <v>0</v>
      </c>
      <c r="J556" s="441">
        <f t="shared" si="77"/>
        <v>3000</v>
      </c>
      <c r="K556" s="440"/>
      <c r="L556" s="441">
        <f t="shared" si="75"/>
        <v>2100</v>
      </c>
      <c r="M556" s="245"/>
      <c r="N556" s="494"/>
      <c r="O556" s="494"/>
      <c r="Y556" s="177" t="e">
        <f>F556-#REF!</f>
        <v>#REF!</v>
      </c>
    </row>
    <row r="557" spans="1:25" ht="46.5" x14ac:dyDescent="0.35">
      <c r="A557" s="134" t="s">
        <v>329</v>
      </c>
      <c r="B557" s="474"/>
      <c r="C557" s="402" t="s">
        <v>6191</v>
      </c>
      <c r="D557" s="116"/>
      <c r="E557" s="116">
        <v>2850</v>
      </c>
      <c r="F557" s="148"/>
      <c r="G557" s="148"/>
      <c r="H557" s="435"/>
      <c r="I557" s="441">
        <f t="shared" si="79"/>
        <v>0</v>
      </c>
      <c r="J557" s="441">
        <f t="shared" si="77"/>
        <v>2850</v>
      </c>
      <c r="K557" s="440"/>
      <c r="L557" s="441">
        <f t="shared" si="75"/>
        <v>2000</v>
      </c>
      <c r="M557" s="245"/>
      <c r="N557" s="494"/>
      <c r="O557" s="494"/>
      <c r="Y557" s="177" t="e">
        <f>F557-#REF!</f>
        <v>#REF!</v>
      </c>
    </row>
    <row r="558" spans="1:25" ht="31" x14ac:dyDescent="0.35">
      <c r="A558" s="134" t="s">
        <v>653</v>
      </c>
      <c r="B558" s="474"/>
      <c r="C558" s="402" t="s">
        <v>6192</v>
      </c>
      <c r="D558" s="116"/>
      <c r="E558" s="116">
        <v>2500</v>
      </c>
      <c r="F558" s="148"/>
      <c r="G558" s="148"/>
      <c r="H558" s="435"/>
      <c r="I558" s="441">
        <f t="shared" si="79"/>
        <v>0</v>
      </c>
      <c r="J558" s="441">
        <f t="shared" si="77"/>
        <v>2500</v>
      </c>
      <c r="K558" s="440"/>
      <c r="L558" s="441">
        <f t="shared" si="75"/>
        <v>1750</v>
      </c>
      <c r="M558" s="245"/>
      <c r="N558" s="494"/>
      <c r="O558" s="494"/>
      <c r="Y558" s="177" t="e">
        <f>F558-#REF!</f>
        <v>#REF!</v>
      </c>
    </row>
    <row r="559" spans="1:25" x14ac:dyDescent="0.35">
      <c r="A559" s="134" t="s">
        <v>1980</v>
      </c>
      <c r="B559" s="474"/>
      <c r="C559" s="402" t="s">
        <v>5031</v>
      </c>
      <c r="D559" s="158"/>
      <c r="E559" s="158">
        <v>1500</v>
      </c>
      <c r="F559" s="148"/>
      <c r="G559" s="148"/>
      <c r="H559" s="435"/>
      <c r="I559" s="441">
        <f t="shared" si="79"/>
        <v>0</v>
      </c>
      <c r="J559" s="441">
        <f t="shared" si="77"/>
        <v>1500</v>
      </c>
      <c r="K559" s="440"/>
      <c r="L559" s="441">
        <f t="shared" si="75"/>
        <v>1050</v>
      </c>
      <c r="M559" s="245"/>
      <c r="N559" s="494"/>
      <c r="O559" s="494"/>
      <c r="Y559" s="177" t="e">
        <f>F559-#REF!</f>
        <v>#REF!</v>
      </c>
    </row>
    <row r="560" spans="1:25" x14ac:dyDescent="0.35">
      <c r="A560" s="134" t="s">
        <v>2061</v>
      </c>
      <c r="B560" s="474"/>
      <c r="C560" s="402" t="s">
        <v>5032</v>
      </c>
      <c r="D560" s="158"/>
      <c r="E560" s="158">
        <v>1250</v>
      </c>
      <c r="F560" s="148"/>
      <c r="G560" s="148"/>
      <c r="H560" s="435"/>
      <c r="I560" s="441">
        <f t="shared" si="79"/>
        <v>0</v>
      </c>
      <c r="J560" s="441">
        <f t="shared" si="77"/>
        <v>1250</v>
      </c>
      <c r="K560" s="440"/>
      <c r="L560" s="441">
        <f t="shared" si="75"/>
        <v>880</v>
      </c>
      <c r="M560" s="245"/>
      <c r="N560" s="494"/>
      <c r="O560" s="494"/>
      <c r="Y560" s="177" t="e">
        <f>F560-#REF!</f>
        <v>#REF!</v>
      </c>
    </row>
    <row r="561" spans="1:25" x14ac:dyDescent="0.35">
      <c r="A561" s="134" t="s">
        <v>6565</v>
      </c>
      <c r="B561" s="474"/>
      <c r="C561" s="402" t="s">
        <v>5033</v>
      </c>
      <c r="D561" s="116"/>
      <c r="E561" s="116">
        <v>1000</v>
      </c>
      <c r="F561" s="148"/>
      <c r="G561" s="148"/>
      <c r="H561" s="435"/>
      <c r="I561" s="441">
        <f t="shared" si="79"/>
        <v>0</v>
      </c>
      <c r="J561" s="441">
        <f t="shared" si="77"/>
        <v>1000</v>
      </c>
      <c r="K561" s="440"/>
      <c r="L561" s="441">
        <f t="shared" si="75"/>
        <v>700</v>
      </c>
      <c r="M561" s="245"/>
      <c r="N561" s="494"/>
      <c r="O561" s="494"/>
      <c r="Y561" s="177" t="e">
        <f>F561-#REF!</f>
        <v>#REF!</v>
      </c>
    </row>
    <row r="562" spans="1:25" s="77" customFormat="1" ht="45" x14ac:dyDescent="0.35">
      <c r="A562" s="110">
        <v>7</v>
      </c>
      <c r="B562" s="483"/>
      <c r="C562" s="448" t="s">
        <v>5034</v>
      </c>
      <c r="D562" s="397"/>
      <c r="E562" s="397"/>
      <c r="F562" s="148"/>
      <c r="G562" s="148"/>
      <c r="H562" s="435"/>
      <c r="I562" s="441"/>
      <c r="J562" s="441"/>
      <c r="K562" s="440"/>
      <c r="L562" s="441"/>
      <c r="M562" s="246"/>
      <c r="N562" s="1"/>
      <c r="O562" s="1"/>
      <c r="P562" s="177"/>
      <c r="U562" s="498"/>
      <c r="V562" s="499"/>
      <c r="W562" s="499"/>
      <c r="X562" s="499"/>
      <c r="Y562" s="177" t="e">
        <f>F562-#REF!</f>
        <v>#REF!</v>
      </c>
    </row>
    <row r="563" spans="1:25" ht="31" x14ac:dyDescent="0.35">
      <c r="A563" s="134" t="s">
        <v>32</v>
      </c>
      <c r="B563" s="474"/>
      <c r="C563" s="402" t="s">
        <v>6190</v>
      </c>
      <c r="D563" s="116"/>
      <c r="E563" s="116">
        <v>3000</v>
      </c>
      <c r="F563" s="148"/>
      <c r="G563" s="148"/>
      <c r="H563" s="435"/>
      <c r="I563" s="441">
        <f>D563*1.1</f>
        <v>0</v>
      </c>
      <c r="J563" s="441">
        <f t="shared" si="77"/>
        <v>3000</v>
      </c>
      <c r="K563" s="440"/>
      <c r="L563" s="441">
        <f t="shared" si="75"/>
        <v>2100</v>
      </c>
      <c r="M563" s="245"/>
      <c r="N563" s="494"/>
      <c r="O563" s="494"/>
      <c r="Y563" s="177" t="e">
        <f>F563-#REF!</f>
        <v>#REF!</v>
      </c>
    </row>
    <row r="564" spans="1:25" ht="46.5" x14ac:dyDescent="0.35">
      <c r="A564" s="134" t="s">
        <v>35</v>
      </c>
      <c r="B564" s="474"/>
      <c r="C564" s="356" t="s">
        <v>6191</v>
      </c>
      <c r="D564" s="116"/>
      <c r="E564" s="116">
        <v>2850</v>
      </c>
      <c r="F564" s="148"/>
      <c r="G564" s="148"/>
      <c r="H564" s="435"/>
      <c r="I564" s="441">
        <f>D564*1.1</f>
        <v>0</v>
      </c>
      <c r="J564" s="441">
        <f t="shared" si="77"/>
        <v>2850</v>
      </c>
      <c r="K564" s="440"/>
      <c r="L564" s="441">
        <f t="shared" si="75"/>
        <v>2000</v>
      </c>
      <c r="M564" s="245"/>
      <c r="N564" s="494"/>
      <c r="O564" s="494"/>
      <c r="Y564" s="177" t="e">
        <f>F564-#REF!</f>
        <v>#REF!</v>
      </c>
    </row>
    <row r="565" spans="1:25" ht="31" x14ac:dyDescent="0.35">
      <c r="A565" s="134" t="s">
        <v>619</v>
      </c>
      <c r="B565" s="474"/>
      <c r="C565" s="402" t="s">
        <v>6192</v>
      </c>
      <c r="D565" s="116"/>
      <c r="E565" s="116">
        <v>2500</v>
      </c>
      <c r="F565" s="148"/>
      <c r="G565" s="148"/>
      <c r="H565" s="435"/>
      <c r="I565" s="441">
        <f>D565*1.1</f>
        <v>0</v>
      </c>
      <c r="J565" s="441">
        <f t="shared" si="77"/>
        <v>2500</v>
      </c>
      <c r="K565" s="440"/>
      <c r="L565" s="441">
        <f t="shared" si="75"/>
        <v>1750</v>
      </c>
      <c r="M565" s="245"/>
      <c r="N565" s="494"/>
      <c r="O565" s="494"/>
      <c r="Y565" s="177" t="e">
        <f>F565-#REF!</f>
        <v>#REF!</v>
      </c>
    </row>
    <row r="566" spans="1:25" x14ac:dyDescent="0.35">
      <c r="A566" s="134" t="s">
        <v>621</v>
      </c>
      <c r="B566" s="474"/>
      <c r="C566" s="402" t="s">
        <v>5035</v>
      </c>
      <c r="D566" s="116"/>
      <c r="E566" s="116">
        <v>1500</v>
      </c>
      <c r="F566" s="148"/>
      <c r="G566" s="148"/>
      <c r="H566" s="435"/>
      <c r="I566" s="441">
        <f>D566*1.1</f>
        <v>0</v>
      </c>
      <c r="J566" s="441">
        <f t="shared" si="77"/>
        <v>1500</v>
      </c>
      <c r="K566" s="440"/>
      <c r="L566" s="441">
        <f t="shared" ref="L566:L587" si="80">ROUND(E566*0.7,-1)</f>
        <v>1050</v>
      </c>
      <c r="M566" s="245"/>
      <c r="N566" s="494"/>
      <c r="O566" s="494"/>
      <c r="Y566" s="177" t="e">
        <f>F566-#REF!</f>
        <v>#REF!</v>
      </c>
    </row>
    <row r="567" spans="1:25" ht="30" x14ac:dyDescent="0.35">
      <c r="A567" s="109">
        <v>8</v>
      </c>
      <c r="B567" s="474"/>
      <c r="C567" s="448" t="s">
        <v>5036</v>
      </c>
      <c r="D567" s="434"/>
      <c r="E567" s="148"/>
      <c r="F567" s="148"/>
      <c r="G567" s="148"/>
      <c r="H567" s="435"/>
      <c r="I567" s="441"/>
      <c r="J567" s="441"/>
      <c r="K567" s="440"/>
      <c r="L567" s="441"/>
      <c r="M567" s="438"/>
      <c r="Y567" s="177" t="e">
        <f>F567-#REF!</f>
        <v>#REF!</v>
      </c>
    </row>
    <row r="568" spans="1:25" x14ac:dyDescent="0.35">
      <c r="A568" s="134" t="s">
        <v>624</v>
      </c>
      <c r="B568" s="474"/>
      <c r="C568" s="402" t="s">
        <v>4239</v>
      </c>
      <c r="D568" s="434"/>
      <c r="E568" s="149">
        <v>4500</v>
      </c>
      <c r="F568" s="148"/>
      <c r="G568" s="148"/>
      <c r="H568" s="435"/>
      <c r="I568" s="441">
        <f>D568*1.1</f>
        <v>0</v>
      </c>
      <c r="J568" s="441">
        <f t="shared" si="77"/>
        <v>4500</v>
      </c>
      <c r="K568" s="440"/>
      <c r="L568" s="441">
        <f t="shared" si="80"/>
        <v>3150</v>
      </c>
      <c r="M568" s="438"/>
      <c r="Y568" s="177" t="e">
        <f>F568-#REF!</f>
        <v>#REF!</v>
      </c>
    </row>
    <row r="569" spans="1:25" x14ac:dyDescent="0.35">
      <c r="A569" s="134" t="s">
        <v>626</v>
      </c>
      <c r="B569" s="474"/>
      <c r="C569" s="402" t="s">
        <v>150</v>
      </c>
      <c r="D569" s="434"/>
      <c r="E569" s="149">
        <v>4000</v>
      </c>
      <c r="F569" s="148"/>
      <c r="G569" s="148"/>
      <c r="H569" s="435"/>
      <c r="I569" s="441">
        <f>D569*1.1</f>
        <v>0</v>
      </c>
      <c r="J569" s="441">
        <f t="shared" si="77"/>
        <v>4000</v>
      </c>
      <c r="K569" s="440"/>
      <c r="L569" s="441">
        <f t="shared" si="80"/>
        <v>2800</v>
      </c>
      <c r="M569" s="438"/>
      <c r="Y569" s="177" t="e">
        <f>F569-#REF!</f>
        <v>#REF!</v>
      </c>
    </row>
    <row r="570" spans="1:25" x14ac:dyDescent="0.35">
      <c r="A570" s="134" t="s">
        <v>1135</v>
      </c>
      <c r="B570" s="474"/>
      <c r="C570" s="402" t="s">
        <v>5037</v>
      </c>
      <c r="D570" s="434"/>
      <c r="E570" s="149">
        <v>3500</v>
      </c>
      <c r="F570" s="148"/>
      <c r="G570" s="148"/>
      <c r="H570" s="435"/>
      <c r="I570" s="441">
        <f>D570*1.1</f>
        <v>0</v>
      </c>
      <c r="J570" s="441">
        <f t="shared" si="77"/>
        <v>3500</v>
      </c>
      <c r="K570" s="440"/>
      <c r="L570" s="441">
        <f t="shared" si="80"/>
        <v>2450</v>
      </c>
      <c r="M570" s="438"/>
      <c r="Y570" s="177" t="e">
        <f>F570-#REF!</f>
        <v>#REF!</v>
      </c>
    </row>
    <row r="571" spans="1:25" ht="31" x14ac:dyDescent="0.35">
      <c r="A571" s="134" t="s">
        <v>4734</v>
      </c>
      <c r="B571" s="474"/>
      <c r="C571" s="402" t="s">
        <v>5038</v>
      </c>
      <c r="D571" s="434"/>
      <c r="E571" s="149">
        <v>4500</v>
      </c>
      <c r="F571" s="148"/>
      <c r="G571" s="148"/>
      <c r="H571" s="435"/>
      <c r="I571" s="441">
        <f>D571*1.1</f>
        <v>0</v>
      </c>
      <c r="J571" s="441">
        <f t="shared" si="77"/>
        <v>4500</v>
      </c>
      <c r="K571" s="440"/>
      <c r="L571" s="441">
        <f t="shared" si="80"/>
        <v>3150</v>
      </c>
      <c r="M571" s="438"/>
      <c r="Y571" s="177" t="e">
        <f>F571-#REF!</f>
        <v>#REF!</v>
      </c>
    </row>
    <row r="572" spans="1:25" x14ac:dyDescent="0.35">
      <c r="A572" s="134" t="s">
        <v>5947</v>
      </c>
      <c r="B572" s="474"/>
      <c r="C572" s="402" t="s">
        <v>5039</v>
      </c>
      <c r="D572" s="434"/>
      <c r="E572" s="149">
        <v>3500</v>
      </c>
      <c r="F572" s="148"/>
      <c r="G572" s="148"/>
      <c r="H572" s="435"/>
      <c r="I572" s="441">
        <f>D572*1.1</f>
        <v>0</v>
      </c>
      <c r="J572" s="441">
        <f t="shared" si="77"/>
        <v>3500</v>
      </c>
      <c r="K572" s="440"/>
      <c r="L572" s="441">
        <f t="shared" si="80"/>
        <v>2450</v>
      </c>
      <c r="M572" s="438"/>
      <c r="Y572" s="177" t="e">
        <f>F572-#REF!</f>
        <v>#REF!</v>
      </c>
    </row>
    <row r="573" spans="1:25" ht="30" x14ac:dyDescent="0.35">
      <c r="A573" s="109">
        <v>9</v>
      </c>
      <c r="B573" s="474"/>
      <c r="C573" s="448" t="s">
        <v>5040</v>
      </c>
      <c r="D573" s="434"/>
      <c r="E573" s="148"/>
      <c r="F573" s="148"/>
      <c r="G573" s="148"/>
      <c r="H573" s="435"/>
      <c r="I573" s="441"/>
      <c r="J573" s="441"/>
      <c r="K573" s="440"/>
      <c r="L573" s="441"/>
      <c r="M573" s="438"/>
      <c r="Y573" s="177" t="e">
        <f>F573-#REF!</f>
        <v>#REF!</v>
      </c>
    </row>
    <row r="574" spans="1:25" x14ac:dyDescent="0.35">
      <c r="A574" s="134" t="s">
        <v>2448</v>
      </c>
      <c r="B574" s="474"/>
      <c r="C574" s="402" t="s">
        <v>153</v>
      </c>
      <c r="D574" s="434"/>
      <c r="E574" s="149">
        <v>3500</v>
      </c>
      <c r="F574" s="148"/>
      <c r="G574" s="148"/>
      <c r="H574" s="435"/>
      <c r="I574" s="441">
        <f>D574*1.1</f>
        <v>0</v>
      </c>
      <c r="J574" s="441">
        <f t="shared" ref="J574:J587" si="81">E574-I574</f>
        <v>3500</v>
      </c>
      <c r="K574" s="440"/>
      <c r="L574" s="441">
        <f t="shared" si="80"/>
        <v>2450</v>
      </c>
      <c r="M574" s="438"/>
      <c r="Y574" s="177" t="e">
        <f>F574-#REF!</f>
        <v>#REF!</v>
      </c>
    </row>
    <row r="575" spans="1:25" x14ac:dyDescent="0.35">
      <c r="A575" s="109">
        <v>10</v>
      </c>
      <c r="B575" s="474"/>
      <c r="C575" s="448" t="s">
        <v>5041</v>
      </c>
      <c r="D575" s="434"/>
      <c r="E575" s="148"/>
      <c r="F575" s="148"/>
      <c r="G575" s="148"/>
      <c r="H575" s="435"/>
      <c r="I575" s="441"/>
      <c r="J575" s="441"/>
      <c r="K575" s="440"/>
      <c r="L575" s="441"/>
      <c r="M575" s="438"/>
      <c r="P575" s="652" t="s">
        <v>5042</v>
      </c>
      <c r="Y575" s="177" t="e">
        <f>F575-#REF!</f>
        <v>#REF!</v>
      </c>
    </row>
    <row r="576" spans="1:25" s="192" customFormat="1" x14ac:dyDescent="0.35">
      <c r="A576" s="134" t="s">
        <v>525</v>
      </c>
      <c r="B576" s="485"/>
      <c r="C576" s="131" t="s">
        <v>5043</v>
      </c>
      <c r="D576" s="486"/>
      <c r="E576" s="149">
        <v>2800</v>
      </c>
      <c r="F576" s="148"/>
      <c r="G576" s="148"/>
      <c r="H576" s="435"/>
      <c r="I576" s="441">
        <f>D576*1.1</f>
        <v>0</v>
      </c>
      <c r="J576" s="441">
        <f t="shared" si="81"/>
        <v>2800</v>
      </c>
      <c r="K576" s="440"/>
      <c r="L576" s="441">
        <f t="shared" si="80"/>
        <v>1960</v>
      </c>
      <c r="M576" s="462"/>
      <c r="P576" s="652"/>
      <c r="U576" s="500"/>
      <c r="V576" s="496"/>
      <c r="W576" s="496"/>
      <c r="X576" s="496"/>
      <c r="Y576" s="177" t="e">
        <f>F576-#REF!</f>
        <v>#REF!</v>
      </c>
    </row>
    <row r="577" spans="1:25" x14ac:dyDescent="0.35">
      <c r="A577" s="134" t="s">
        <v>526</v>
      </c>
      <c r="B577" s="474"/>
      <c r="C577" s="402" t="s">
        <v>1454</v>
      </c>
      <c r="D577" s="434"/>
      <c r="E577" s="149">
        <v>2100</v>
      </c>
      <c r="F577" s="148"/>
      <c r="G577" s="148"/>
      <c r="H577" s="435"/>
      <c r="I577" s="441">
        <f>D577*1.1</f>
        <v>0</v>
      </c>
      <c r="J577" s="441">
        <f t="shared" si="81"/>
        <v>2100</v>
      </c>
      <c r="K577" s="440"/>
      <c r="L577" s="441">
        <f t="shared" si="80"/>
        <v>1470</v>
      </c>
      <c r="M577" s="438"/>
      <c r="P577" s="652"/>
      <c r="Y577" s="177" t="e">
        <f>F577-#REF!</f>
        <v>#REF!</v>
      </c>
    </row>
    <row r="578" spans="1:25" x14ac:dyDescent="0.35">
      <c r="A578" s="134" t="s">
        <v>527</v>
      </c>
      <c r="B578" s="474"/>
      <c r="C578" s="402" t="s">
        <v>5039</v>
      </c>
      <c r="D578" s="434"/>
      <c r="E578" s="149">
        <v>2200</v>
      </c>
      <c r="F578" s="148"/>
      <c r="G578" s="148"/>
      <c r="H578" s="435"/>
      <c r="I578" s="441">
        <f>D578*1.1</f>
        <v>0</v>
      </c>
      <c r="J578" s="441">
        <f t="shared" si="81"/>
        <v>2200</v>
      </c>
      <c r="K578" s="440"/>
      <c r="L578" s="441">
        <f t="shared" si="80"/>
        <v>1540</v>
      </c>
      <c r="M578" s="438"/>
      <c r="P578" s="652"/>
      <c r="Y578" s="177" t="e">
        <f>F578-#REF!</f>
        <v>#REF!</v>
      </c>
    </row>
    <row r="579" spans="1:25" ht="30" x14ac:dyDescent="0.35">
      <c r="A579" s="109">
        <v>11</v>
      </c>
      <c r="B579" s="474"/>
      <c r="C579" s="484" t="s">
        <v>5044</v>
      </c>
      <c r="D579" s="434"/>
      <c r="E579" s="148"/>
      <c r="F579" s="148"/>
      <c r="G579" s="148"/>
      <c r="H579" s="435"/>
      <c r="I579" s="441"/>
      <c r="J579" s="441"/>
      <c r="K579" s="440"/>
      <c r="L579" s="441"/>
      <c r="M579" s="438"/>
      <c r="Y579" s="177" t="e">
        <f>F579-#REF!</f>
        <v>#REF!</v>
      </c>
    </row>
    <row r="580" spans="1:25" x14ac:dyDescent="0.35">
      <c r="A580" s="134" t="s">
        <v>2448</v>
      </c>
      <c r="B580" s="474"/>
      <c r="C580" s="402" t="s">
        <v>5039</v>
      </c>
      <c r="D580" s="434"/>
      <c r="E580" s="149">
        <v>3000</v>
      </c>
      <c r="F580" s="148"/>
      <c r="G580" s="148"/>
      <c r="H580" s="435"/>
      <c r="I580" s="441">
        <f>D580*1.1</f>
        <v>0</v>
      </c>
      <c r="J580" s="441">
        <f t="shared" si="81"/>
        <v>3000</v>
      </c>
      <c r="K580" s="440"/>
      <c r="L580" s="441">
        <f t="shared" si="80"/>
        <v>2100</v>
      </c>
      <c r="M580" s="462" t="s">
        <v>5045</v>
      </c>
      <c r="P580" s="177" t="s">
        <v>5046</v>
      </c>
      <c r="Y580" s="177" t="e">
        <f>F580-#REF!</f>
        <v>#REF!</v>
      </c>
    </row>
    <row r="581" spans="1:25" ht="30" x14ac:dyDescent="0.35">
      <c r="A581" s="109">
        <v>12</v>
      </c>
      <c r="B581" s="474"/>
      <c r="C581" s="484" t="s">
        <v>5047</v>
      </c>
      <c r="D581" s="434"/>
      <c r="E581" s="148"/>
      <c r="F581" s="148"/>
      <c r="G581" s="148"/>
      <c r="H581" s="435"/>
      <c r="I581" s="441"/>
      <c r="J581" s="441"/>
      <c r="K581" s="440"/>
      <c r="L581" s="441"/>
      <c r="M581" s="438"/>
      <c r="Y581" s="177" t="e">
        <f>F581-#REF!</f>
        <v>#REF!</v>
      </c>
    </row>
    <row r="582" spans="1:25" x14ac:dyDescent="0.35">
      <c r="A582" s="134" t="s">
        <v>531</v>
      </c>
      <c r="B582" s="474"/>
      <c r="C582" s="402" t="s">
        <v>5048</v>
      </c>
      <c r="D582" s="434"/>
      <c r="E582" s="150">
        <v>7000</v>
      </c>
      <c r="F582" s="148"/>
      <c r="G582" s="148"/>
      <c r="H582" s="435"/>
      <c r="I582" s="441">
        <f>D582*1.1</f>
        <v>0</v>
      </c>
      <c r="J582" s="441">
        <f t="shared" si="81"/>
        <v>7000</v>
      </c>
      <c r="K582" s="440"/>
      <c r="L582" s="441">
        <f t="shared" si="80"/>
        <v>4900</v>
      </c>
      <c r="M582" s="438"/>
      <c r="Y582" s="177" t="e">
        <f>F582-#REF!</f>
        <v>#REF!</v>
      </c>
    </row>
    <row r="583" spans="1:25" ht="31" x14ac:dyDescent="0.35">
      <c r="A583" s="134" t="s">
        <v>532</v>
      </c>
      <c r="B583" s="474"/>
      <c r="C583" s="402" t="s">
        <v>5049</v>
      </c>
      <c r="D583" s="434"/>
      <c r="E583" s="150">
        <v>6000</v>
      </c>
      <c r="F583" s="148"/>
      <c r="G583" s="148"/>
      <c r="H583" s="435"/>
      <c r="I583" s="441">
        <f>D583*1.1</f>
        <v>0</v>
      </c>
      <c r="J583" s="441">
        <f t="shared" si="81"/>
        <v>6000</v>
      </c>
      <c r="K583" s="440"/>
      <c r="L583" s="441">
        <f t="shared" si="80"/>
        <v>4200</v>
      </c>
      <c r="M583" s="438"/>
      <c r="P583" s="177" t="s">
        <v>5050</v>
      </c>
      <c r="Y583" s="177" t="e">
        <f>F583-#REF!</f>
        <v>#REF!</v>
      </c>
    </row>
    <row r="584" spans="1:25" ht="31" x14ac:dyDescent="0.35">
      <c r="A584" s="134" t="s">
        <v>1490</v>
      </c>
      <c r="B584" s="474"/>
      <c r="C584" s="402" t="s">
        <v>5051</v>
      </c>
      <c r="D584" s="434"/>
      <c r="E584" s="150">
        <v>5000</v>
      </c>
      <c r="F584" s="148"/>
      <c r="G584" s="148"/>
      <c r="H584" s="435"/>
      <c r="I584" s="441">
        <f>D584*1.1</f>
        <v>0</v>
      </c>
      <c r="J584" s="441">
        <f t="shared" si="81"/>
        <v>5000</v>
      </c>
      <c r="K584" s="440"/>
      <c r="L584" s="441">
        <f t="shared" si="80"/>
        <v>3500</v>
      </c>
      <c r="M584" s="438"/>
      <c r="Y584" s="177" t="e">
        <f>F584-#REF!</f>
        <v>#REF!</v>
      </c>
    </row>
    <row r="585" spans="1:25" x14ac:dyDescent="0.35">
      <c r="A585" s="109">
        <v>13</v>
      </c>
      <c r="B585" s="474"/>
      <c r="C585" s="478" t="s">
        <v>5052</v>
      </c>
      <c r="D585" s="434"/>
      <c r="E585" s="148"/>
      <c r="F585" s="148"/>
      <c r="G585" s="148"/>
      <c r="H585" s="435"/>
      <c r="I585" s="441"/>
      <c r="J585" s="441"/>
      <c r="K585" s="440"/>
      <c r="L585" s="441"/>
      <c r="M585" s="438"/>
      <c r="Y585" s="177" t="e">
        <f>F585-#REF!</f>
        <v>#REF!</v>
      </c>
    </row>
    <row r="586" spans="1:25" x14ac:dyDescent="0.35">
      <c r="A586" s="134" t="s">
        <v>343</v>
      </c>
      <c r="B586" s="474"/>
      <c r="C586" s="402" t="s">
        <v>5053</v>
      </c>
      <c r="D586" s="434"/>
      <c r="E586" s="149">
        <v>6500</v>
      </c>
      <c r="F586" s="148"/>
      <c r="G586" s="148"/>
      <c r="H586" s="435"/>
      <c r="I586" s="441">
        <f>D586*1.1</f>
        <v>0</v>
      </c>
      <c r="J586" s="441">
        <f t="shared" si="81"/>
        <v>6500</v>
      </c>
      <c r="K586" s="440"/>
      <c r="L586" s="441">
        <f t="shared" si="80"/>
        <v>4550</v>
      </c>
      <c r="M586" s="438"/>
      <c r="Y586" s="177" t="e">
        <f>F586-#REF!</f>
        <v>#REF!</v>
      </c>
    </row>
    <row r="587" spans="1:25" x14ac:dyDescent="0.35">
      <c r="A587" s="134" t="s">
        <v>346</v>
      </c>
      <c r="B587" s="474"/>
      <c r="C587" s="402" t="s">
        <v>5054</v>
      </c>
      <c r="D587" s="434"/>
      <c r="E587" s="149">
        <v>5500</v>
      </c>
      <c r="F587" s="148"/>
      <c r="G587" s="148"/>
      <c r="H587" s="435"/>
      <c r="I587" s="441">
        <f>D587*1.1</f>
        <v>0</v>
      </c>
      <c r="J587" s="441">
        <f t="shared" si="81"/>
        <v>5500</v>
      </c>
      <c r="K587" s="440"/>
      <c r="L587" s="441">
        <f t="shared" si="80"/>
        <v>3850</v>
      </c>
      <c r="M587" s="438"/>
    </row>
    <row r="588" spans="1:25" ht="138" customHeight="1" x14ac:dyDescent="0.35">
      <c r="A588" s="653"/>
      <c r="B588" s="653"/>
      <c r="C588" s="653"/>
      <c r="D588" s="653"/>
      <c r="E588" s="653"/>
      <c r="F588" s="653"/>
      <c r="G588" s="653"/>
      <c r="H588" s="653"/>
      <c r="I588" s="653"/>
      <c r="J588" s="653"/>
      <c r="K588" s="653"/>
      <c r="L588" s="653"/>
      <c r="M588" s="653"/>
    </row>
    <row r="589" spans="1:25" x14ac:dyDescent="0.35">
      <c r="Y589" s="2">
        <f>61/370</f>
        <v>0.16486486486486487</v>
      </c>
    </row>
  </sheetData>
  <mergeCells count="16">
    <mergeCell ref="M468:M470"/>
    <mergeCell ref="M482:M483"/>
    <mergeCell ref="P575:P578"/>
    <mergeCell ref="A588:M588"/>
    <mergeCell ref="B1:P1"/>
    <mergeCell ref="B2:P2"/>
    <mergeCell ref="B3:P3"/>
    <mergeCell ref="B4:P4"/>
    <mergeCell ref="A5:P5"/>
    <mergeCell ref="M368:M369"/>
    <mergeCell ref="N43:N45"/>
    <mergeCell ref="Z261:Z262"/>
    <mergeCell ref="N286:N288"/>
    <mergeCell ref="N289:N291"/>
    <mergeCell ref="Z321:Z326"/>
    <mergeCell ref="M366:M367"/>
  </mergeCells>
  <pageMargins left="0.70866141732283472" right="0.70866141732283472" top="0.70866141732283472" bottom="0.70866141732283472" header="0.31496062992125984" footer="0.31496062992125984"/>
  <pageSetup paperSize="9" orientation="landscape" r:id="rId1"/>
  <headerFooter>
    <oddFooter>&amp;C&amp;P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6FFB-D3E9-44A2-B69E-F2D5D30CB159}">
  <dimension ref="A1:Q11"/>
  <sheetViews>
    <sheetView topLeftCell="A4" workbookViewId="0">
      <selection activeCell="H14" sqref="H14"/>
    </sheetView>
  </sheetViews>
  <sheetFormatPr defaultColWidth="8.90625" defaultRowHeight="15.5" x14ac:dyDescent="0.35"/>
  <cols>
    <col min="1" max="1" width="30.08984375" style="2" customWidth="1"/>
    <col min="2" max="9" width="8" style="2" customWidth="1"/>
    <col min="10" max="13" width="0" style="2" hidden="1" customWidth="1"/>
    <col min="14" max="16" width="8.90625" style="2"/>
    <col min="17" max="17" width="7.90625" style="2" customWidth="1"/>
    <col min="18" max="16384" width="8.90625" style="2"/>
  </cols>
  <sheetData>
    <row r="1" spans="1:17" ht="29" customHeight="1" x14ac:dyDescent="0.35">
      <c r="A1" s="658" t="s">
        <v>2007</v>
      </c>
      <c r="B1" s="658"/>
      <c r="C1" s="658"/>
      <c r="D1" s="658"/>
      <c r="E1" s="658"/>
      <c r="F1" s="658"/>
      <c r="G1" s="658"/>
      <c r="H1" s="658"/>
      <c r="I1" s="658"/>
      <c r="J1" s="658"/>
      <c r="K1" s="658"/>
      <c r="L1" s="658"/>
      <c r="M1" s="658"/>
      <c r="N1" s="658"/>
      <c r="O1" s="658"/>
      <c r="P1" s="658"/>
      <c r="Q1" s="658"/>
    </row>
    <row r="2" spans="1:17" x14ac:dyDescent="0.35">
      <c r="A2" s="659" t="s">
        <v>2009</v>
      </c>
      <c r="B2" s="659"/>
      <c r="C2" s="659"/>
      <c r="D2" s="659"/>
      <c r="E2" s="659"/>
      <c r="F2" s="659"/>
      <c r="G2" s="659"/>
      <c r="H2" s="659"/>
      <c r="I2" s="659"/>
      <c r="J2" s="659"/>
      <c r="K2" s="659"/>
      <c r="L2" s="659"/>
      <c r="M2" s="659"/>
      <c r="N2" s="659"/>
      <c r="O2" s="659"/>
      <c r="P2" s="659"/>
      <c r="Q2" s="659"/>
    </row>
    <row r="3" spans="1:17" ht="51" customHeight="1" x14ac:dyDescent="0.35">
      <c r="A3" s="660" t="s">
        <v>2452</v>
      </c>
      <c r="B3" s="661" t="s">
        <v>5126</v>
      </c>
      <c r="C3" s="661"/>
      <c r="D3" s="661"/>
      <c r="E3" s="661"/>
      <c r="F3" s="662" t="s">
        <v>5127</v>
      </c>
      <c r="G3" s="662"/>
      <c r="H3" s="662"/>
      <c r="I3" s="662"/>
      <c r="N3" s="660" t="s">
        <v>7</v>
      </c>
      <c r="O3" s="660"/>
      <c r="P3" s="660"/>
      <c r="Q3" s="660"/>
    </row>
    <row r="4" spans="1:17" ht="23" customHeight="1" x14ac:dyDescent="0.35">
      <c r="A4" s="660"/>
      <c r="B4" s="110" t="s">
        <v>1997</v>
      </c>
      <c r="C4" s="110" t="s">
        <v>1998</v>
      </c>
      <c r="D4" s="110" t="s">
        <v>1999</v>
      </c>
      <c r="E4" s="110" t="s">
        <v>2000</v>
      </c>
      <c r="F4" s="110" t="s">
        <v>1997</v>
      </c>
      <c r="G4" s="110" t="s">
        <v>1998</v>
      </c>
      <c r="H4" s="110" t="s">
        <v>1999</v>
      </c>
      <c r="I4" s="110" t="s">
        <v>2000</v>
      </c>
      <c r="N4" s="110" t="s">
        <v>1997</v>
      </c>
      <c r="O4" s="110" t="s">
        <v>1998</v>
      </c>
      <c r="P4" s="110" t="s">
        <v>1999</v>
      </c>
      <c r="Q4" s="110" t="s">
        <v>2000</v>
      </c>
    </row>
    <row r="5" spans="1:17" ht="46.5" x14ac:dyDescent="0.35">
      <c r="A5" s="112" t="s">
        <v>5123</v>
      </c>
      <c r="B5" s="242">
        <v>550</v>
      </c>
      <c r="C5" s="242">
        <v>520</v>
      </c>
      <c r="D5" s="242">
        <v>490</v>
      </c>
      <c r="E5" s="242">
        <v>460</v>
      </c>
      <c r="F5" s="159">
        <v>600</v>
      </c>
      <c r="G5" s="159">
        <v>570</v>
      </c>
      <c r="H5" s="159">
        <v>540</v>
      </c>
      <c r="I5" s="159">
        <v>510</v>
      </c>
      <c r="J5" s="2">
        <f>B5*1.1</f>
        <v>605</v>
      </c>
      <c r="K5" s="2">
        <f t="shared" ref="K5:L5" si="0">C5*1.1</f>
        <v>572</v>
      </c>
      <c r="L5" s="2">
        <f t="shared" si="0"/>
        <v>539</v>
      </c>
      <c r="M5" s="2">
        <f>E5*1.1</f>
        <v>506.00000000000006</v>
      </c>
      <c r="N5" s="159">
        <f>ROUND(F5*0.7,-1)</f>
        <v>420</v>
      </c>
      <c r="O5" s="159">
        <f t="shared" ref="O5:Q5" si="1">ROUND(G5*0.7,-1)</f>
        <v>400</v>
      </c>
      <c r="P5" s="159">
        <f t="shared" si="1"/>
        <v>380</v>
      </c>
      <c r="Q5" s="159">
        <f t="shared" si="1"/>
        <v>360</v>
      </c>
    </row>
    <row r="6" spans="1:17" ht="36" customHeight="1" x14ac:dyDescent="0.35">
      <c r="A6" s="658" t="s">
        <v>2008</v>
      </c>
      <c r="B6" s="658"/>
      <c r="C6" s="658"/>
      <c r="D6" s="658"/>
      <c r="E6" s="658"/>
      <c r="F6" s="658"/>
      <c r="G6" s="658"/>
      <c r="H6" s="658"/>
      <c r="I6" s="658"/>
      <c r="J6" s="658"/>
      <c r="K6" s="658"/>
      <c r="L6" s="658"/>
      <c r="M6" s="658"/>
      <c r="N6" s="658"/>
      <c r="O6" s="658"/>
      <c r="P6" s="658"/>
      <c r="Q6" s="658"/>
    </row>
    <row r="7" spans="1:17" x14ac:dyDescent="0.35">
      <c r="A7" s="659" t="s">
        <v>2009</v>
      </c>
      <c r="B7" s="659"/>
      <c r="C7" s="659"/>
      <c r="D7" s="659"/>
      <c r="E7" s="659"/>
      <c r="F7" s="659"/>
      <c r="G7" s="659"/>
      <c r="H7" s="659"/>
      <c r="I7" s="659"/>
      <c r="J7" s="659"/>
      <c r="K7" s="659"/>
      <c r="L7" s="659"/>
      <c r="M7" s="659"/>
      <c r="N7" s="659"/>
      <c r="O7" s="659"/>
      <c r="P7" s="659"/>
      <c r="Q7" s="659"/>
    </row>
    <row r="8" spans="1:17" ht="47.5" customHeight="1" x14ac:dyDescent="0.35">
      <c r="A8" s="660" t="s">
        <v>2452</v>
      </c>
      <c r="B8" s="661" t="s">
        <v>5126</v>
      </c>
      <c r="C8" s="661"/>
      <c r="D8" s="661"/>
      <c r="E8" s="661"/>
      <c r="F8" s="662" t="s">
        <v>5127</v>
      </c>
      <c r="G8" s="662"/>
      <c r="H8" s="662"/>
      <c r="I8" s="662"/>
      <c r="N8" s="660" t="s">
        <v>2004</v>
      </c>
      <c r="O8" s="660"/>
      <c r="P8" s="660"/>
      <c r="Q8" s="660"/>
    </row>
    <row r="9" spans="1:17" ht="21" customHeight="1" x14ac:dyDescent="0.35">
      <c r="A9" s="660"/>
      <c r="B9" s="110" t="s">
        <v>1997</v>
      </c>
      <c r="C9" s="110" t="s">
        <v>1998</v>
      </c>
      <c r="D9" s="110" t="s">
        <v>1999</v>
      </c>
      <c r="E9" s="110" t="s">
        <v>2000</v>
      </c>
      <c r="F9" s="110" t="s">
        <v>1997</v>
      </c>
      <c r="G9" s="110" t="s">
        <v>1998</v>
      </c>
      <c r="H9" s="110" t="s">
        <v>1999</v>
      </c>
      <c r="I9" s="110" t="s">
        <v>2000</v>
      </c>
      <c r="N9" s="110" t="s">
        <v>1997</v>
      </c>
      <c r="O9" s="110" t="s">
        <v>1998</v>
      </c>
      <c r="P9" s="110" t="s">
        <v>1999</v>
      </c>
      <c r="Q9" s="110" t="s">
        <v>2000</v>
      </c>
    </row>
    <row r="10" spans="1:17" ht="19.5" customHeight="1" x14ac:dyDescent="0.35">
      <c r="A10" s="112" t="s">
        <v>5124</v>
      </c>
      <c r="B10" s="242">
        <v>400</v>
      </c>
      <c r="C10" s="242">
        <v>370</v>
      </c>
      <c r="D10" s="242">
        <v>340</v>
      </c>
      <c r="E10" s="242">
        <v>310</v>
      </c>
      <c r="F10" s="159">
        <v>440</v>
      </c>
      <c r="G10" s="159">
        <v>410</v>
      </c>
      <c r="H10" s="159">
        <v>380</v>
      </c>
      <c r="I10" s="159">
        <v>340</v>
      </c>
      <c r="J10" s="2">
        <f>B10*1.1</f>
        <v>440.00000000000006</v>
      </c>
      <c r="K10" s="2">
        <f t="shared" ref="K10:M10" si="2">C10*1.1</f>
        <v>407.00000000000006</v>
      </c>
      <c r="L10" s="2">
        <f t="shared" si="2"/>
        <v>374.00000000000006</v>
      </c>
      <c r="M10" s="2">
        <f t="shared" si="2"/>
        <v>341</v>
      </c>
      <c r="N10" s="184">
        <f>ROUND(F10*0.7,-1)</f>
        <v>310</v>
      </c>
      <c r="O10" s="184">
        <f t="shared" ref="O10:Q11" si="3">ROUND(G10*0.7,-1)</f>
        <v>290</v>
      </c>
      <c r="P10" s="184">
        <f t="shared" si="3"/>
        <v>270</v>
      </c>
      <c r="Q10" s="184">
        <f t="shared" si="3"/>
        <v>240</v>
      </c>
    </row>
    <row r="11" spans="1:17" ht="19.5" customHeight="1" x14ac:dyDescent="0.35">
      <c r="A11" s="112" t="s">
        <v>5125</v>
      </c>
      <c r="B11" s="242">
        <v>340</v>
      </c>
      <c r="C11" s="242">
        <v>310</v>
      </c>
      <c r="D11" s="242">
        <v>280</v>
      </c>
      <c r="E11" s="242">
        <v>250</v>
      </c>
      <c r="F11" s="159">
        <v>370</v>
      </c>
      <c r="G11" s="159">
        <v>340</v>
      </c>
      <c r="H11" s="159">
        <v>310</v>
      </c>
      <c r="I11" s="159">
        <v>280</v>
      </c>
      <c r="J11" s="254">
        <v>440</v>
      </c>
      <c r="K11" s="254">
        <v>410</v>
      </c>
      <c r="L11" s="254">
        <v>380</v>
      </c>
      <c r="M11" s="254">
        <v>340</v>
      </c>
      <c r="N11" s="184">
        <f>ROUND(F11*0.7,-1)</f>
        <v>260</v>
      </c>
      <c r="O11" s="184">
        <f t="shared" si="3"/>
        <v>240</v>
      </c>
      <c r="P11" s="184">
        <f t="shared" si="3"/>
        <v>220</v>
      </c>
      <c r="Q11" s="184">
        <f t="shared" si="3"/>
        <v>200</v>
      </c>
    </row>
  </sheetData>
  <mergeCells count="12">
    <mergeCell ref="A1:Q1"/>
    <mergeCell ref="A2:Q2"/>
    <mergeCell ref="A3:A4"/>
    <mergeCell ref="B3:E3"/>
    <mergeCell ref="F3:I3"/>
    <mergeCell ref="N3:Q3"/>
    <mergeCell ref="A6:Q6"/>
    <mergeCell ref="A7:Q7"/>
    <mergeCell ref="A8:A9"/>
    <mergeCell ref="B8:E8"/>
    <mergeCell ref="F8:I8"/>
    <mergeCell ref="N8:Q8"/>
  </mergeCells>
  <pageMargins left="0.78740157480314965"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7D9D-2B81-4352-8ADE-6FF97889B7B1}">
  <dimension ref="A1:AC839"/>
  <sheetViews>
    <sheetView topLeftCell="A171" workbookViewId="0">
      <selection activeCell="B176" sqref="B176"/>
    </sheetView>
  </sheetViews>
  <sheetFormatPr defaultColWidth="8.7265625" defaultRowHeight="15.5" x14ac:dyDescent="0.35"/>
  <cols>
    <col min="1" max="1" width="8.6328125" style="225" customWidth="1"/>
    <col min="2" max="2" width="47.36328125" style="516" customWidth="1"/>
    <col min="3" max="3" width="10.6328125" style="224" customWidth="1"/>
    <col min="4" max="4" width="7.7265625" style="224" customWidth="1"/>
    <col min="5" max="5" width="16.7265625" style="224" customWidth="1"/>
    <col min="6" max="6" width="39.36328125" style="283" customWidth="1"/>
    <col min="7" max="7" width="8.7265625" style="221"/>
    <col min="8" max="16384" width="8.7265625" style="222"/>
  </cols>
  <sheetData>
    <row r="1" spans="1:12" x14ac:dyDescent="0.35">
      <c r="A1" s="627" t="s">
        <v>5351</v>
      </c>
      <c r="B1" s="627"/>
      <c r="C1" s="627"/>
      <c r="D1" s="627"/>
      <c r="E1" s="627"/>
      <c r="F1" s="627"/>
      <c r="G1" s="253"/>
      <c r="H1" s="253"/>
      <c r="I1" s="253"/>
      <c r="J1" s="253"/>
      <c r="K1" s="253"/>
      <c r="L1" s="253"/>
    </row>
    <row r="2" spans="1:12" ht="32" customHeight="1" x14ac:dyDescent="0.35">
      <c r="A2" s="628" t="s">
        <v>5317</v>
      </c>
      <c r="B2" s="628"/>
      <c r="C2" s="628"/>
      <c r="D2" s="628"/>
      <c r="E2" s="628"/>
      <c r="F2" s="628"/>
      <c r="G2" s="255"/>
      <c r="H2" s="255"/>
      <c r="I2" s="255"/>
      <c r="J2" s="255"/>
      <c r="K2" s="255"/>
      <c r="L2" s="255"/>
    </row>
    <row r="3" spans="1:12" ht="19" customHeight="1" x14ac:dyDescent="0.35">
      <c r="A3" s="629" t="s">
        <v>5569</v>
      </c>
      <c r="B3" s="629"/>
      <c r="C3" s="629"/>
      <c r="D3" s="629"/>
      <c r="E3" s="629"/>
      <c r="F3" s="629"/>
      <c r="G3" s="340"/>
      <c r="H3" s="340"/>
      <c r="I3" s="340"/>
      <c r="J3" s="340"/>
      <c r="K3" s="340"/>
      <c r="L3" s="340"/>
    </row>
    <row r="4" spans="1:12" s="218" customFormat="1" ht="44.5" customHeight="1" x14ac:dyDescent="0.35">
      <c r="A4" s="664" t="s">
        <v>5318</v>
      </c>
      <c r="B4" s="664"/>
      <c r="C4" s="664"/>
      <c r="D4" s="664"/>
      <c r="E4" s="664"/>
      <c r="F4" s="664"/>
      <c r="G4" s="217"/>
    </row>
    <row r="5" spans="1:12" s="218" customFormat="1" ht="14" customHeight="1" x14ac:dyDescent="0.35">
      <c r="A5" s="219"/>
      <c r="B5" s="665"/>
      <c r="C5" s="665"/>
      <c r="D5" s="665"/>
      <c r="E5" s="220"/>
      <c r="F5" s="282" t="s">
        <v>2009</v>
      </c>
      <c r="G5" s="217"/>
    </row>
    <row r="6" spans="1:12" ht="15.5" customHeight="1" x14ac:dyDescent="0.35">
      <c r="A6" s="666" t="s">
        <v>2010</v>
      </c>
      <c r="B6" s="667" t="s">
        <v>2011</v>
      </c>
      <c r="C6" s="668" t="s">
        <v>5349</v>
      </c>
      <c r="D6" s="669" t="s">
        <v>6</v>
      </c>
      <c r="E6" s="670" t="s">
        <v>7</v>
      </c>
      <c r="F6" s="672" t="s">
        <v>11</v>
      </c>
    </row>
    <row r="7" spans="1:12" ht="72" customHeight="1" x14ac:dyDescent="0.35">
      <c r="A7" s="666"/>
      <c r="B7" s="667"/>
      <c r="C7" s="668"/>
      <c r="D7" s="669"/>
      <c r="E7" s="671"/>
      <c r="F7" s="672"/>
    </row>
    <row r="8" spans="1:12" s="209" customFormat="1" ht="45" x14ac:dyDescent="0.35">
      <c r="A8" s="120" t="s">
        <v>12</v>
      </c>
      <c r="B8" s="122" t="s">
        <v>6194</v>
      </c>
      <c r="C8" s="579"/>
      <c r="D8" s="579"/>
      <c r="E8" s="579"/>
      <c r="F8" s="260"/>
      <c r="G8" s="221"/>
    </row>
    <row r="9" spans="1:12" s="209" customFormat="1" ht="46.5" x14ac:dyDescent="0.35">
      <c r="A9" s="123">
        <v>1</v>
      </c>
      <c r="B9" s="165" t="s">
        <v>5272</v>
      </c>
      <c r="C9" s="146">
        <v>6000</v>
      </c>
      <c r="D9" s="146">
        <v>7100</v>
      </c>
      <c r="E9" s="146">
        <f>ROUND(D9*0.7,-1)</f>
        <v>4970</v>
      </c>
      <c r="F9" s="260" t="s">
        <v>3890</v>
      </c>
      <c r="G9" s="221"/>
    </row>
    <row r="10" spans="1:12" s="209" customFormat="1" ht="46.5" x14ac:dyDescent="0.35">
      <c r="A10" s="123">
        <v>2</v>
      </c>
      <c r="B10" s="165" t="s">
        <v>5273</v>
      </c>
      <c r="C10" s="146">
        <v>5000</v>
      </c>
      <c r="D10" s="146">
        <v>5900</v>
      </c>
      <c r="E10" s="146">
        <f t="shared" ref="E10:E73" si="0">ROUND(D10*0.7,-1)</f>
        <v>4130</v>
      </c>
      <c r="F10" s="260" t="s">
        <v>6602</v>
      </c>
      <c r="G10" s="221"/>
    </row>
    <row r="11" spans="1:12" s="209" customFormat="1" ht="46.5" x14ac:dyDescent="0.35">
      <c r="A11" s="123">
        <v>3</v>
      </c>
      <c r="B11" s="165" t="s">
        <v>5274</v>
      </c>
      <c r="C11" s="146">
        <v>5500</v>
      </c>
      <c r="D11" s="146">
        <v>6500</v>
      </c>
      <c r="E11" s="146">
        <f t="shared" si="0"/>
        <v>4550</v>
      </c>
      <c r="F11" s="260" t="s">
        <v>5236</v>
      </c>
      <c r="G11" s="221"/>
    </row>
    <row r="12" spans="1:12" s="209" customFormat="1" ht="31" x14ac:dyDescent="0.35">
      <c r="A12" s="123">
        <v>4</v>
      </c>
      <c r="B12" s="165" t="s">
        <v>3891</v>
      </c>
      <c r="C12" s="146">
        <v>6000</v>
      </c>
      <c r="D12" s="146">
        <v>7100</v>
      </c>
      <c r="E12" s="146">
        <f t="shared" si="0"/>
        <v>4970</v>
      </c>
      <c r="F12" s="260"/>
      <c r="G12" s="221"/>
    </row>
    <row r="13" spans="1:12" s="209" customFormat="1" x14ac:dyDescent="0.35">
      <c r="A13" s="123"/>
      <c r="B13" s="122" t="s">
        <v>16</v>
      </c>
      <c r="C13" s="146"/>
      <c r="D13" s="146"/>
      <c r="E13" s="146"/>
      <c r="F13" s="260"/>
      <c r="G13" s="221"/>
    </row>
    <row r="14" spans="1:12" s="209" customFormat="1" x14ac:dyDescent="0.35">
      <c r="A14" s="123">
        <v>1</v>
      </c>
      <c r="B14" s="165" t="s">
        <v>3892</v>
      </c>
      <c r="C14" s="146">
        <v>3000</v>
      </c>
      <c r="D14" s="146">
        <v>3600</v>
      </c>
      <c r="E14" s="146">
        <f t="shared" si="0"/>
        <v>2520</v>
      </c>
      <c r="F14" s="260"/>
      <c r="G14" s="221"/>
    </row>
    <row r="15" spans="1:12" s="209" customFormat="1" x14ac:dyDescent="0.35">
      <c r="A15" s="123">
        <v>2</v>
      </c>
      <c r="B15" s="165" t="s">
        <v>6603</v>
      </c>
      <c r="C15" s="146"/>
      <c r="D15" s="146">
        <v>2000</v>
      </c>
      <c r="E15" s="146">
        <f t="shared" si="0"/>
        <v>1400</v>
      </c>
      <c r="F15" s="260" t="s">
        <v>3893</v>
      </c>
      <c r="G15" s="221"/>
    </row>
    <row r="16" spans="1:12" s="209" customFormat="1" ht="31" x14ac:dyDescent="0.35">
      <c r="A16" s="123">
        <v>3</v>
      </c>
      <c r="B16" s="165" t="s">
        <v>6604</v>
      </c>
      <c r="C16" s="146"/>
      <c r="D16" s="146">
        <v>2500</v>
      </c>
      <c r="E16" s="146">
        <f t="shared" si="0"/>
        <v>1750</v>
      </c>
      <c r="F16" s="260" t="s">
        <v>3894</v>
      </c>
      <c r="G16" s="221"/>
    </row>
    <row r="17" spans="1:7" s="209" customFormat="1" x14ac:dyDescent="0.35">
      <c r="A17" s="123">
        <v>4</v>
      </c>
      <c r="B17" s="165" t="s">
        <v>3895</v>
      </c>
      <c r="C17" s="146"/>
      <c r="D17" s="146">
        <v>2500</v>
      </c>
      <c r="E17" s="146">
        <f t="shared" si="0"/>
        <v>1750</v>
      </c>
      <c r="F17" s="260" t="s">
        <v>3896</v>
      </c>
      <c r="G17" s="221"/>
    </row>
    <row r="18" spans="1:7" s="209" customFormat="1" ht="31" x14ac:dyDescent="0.35">
      <c r="A18" s="123">
        <v>5</v>
      </c>
      <c r="B18" s="165" t="s">
        <v>6605</v>
      </c>
      <c r="C18" s="146"/>
      <c r="D18" s="146">
        <v>2000</v>
      </c>
      <c r="E18" s="146">
        <f t="shared" si="0"/>
        <v>1400</v>
      </c>
      <c r="F18" s="260" t="s">
        <v>3897</v>
      </c>
      <c r="G18" s="221"/>
    </row>
    <row r="19" spans="1:7" s="209" customFormat="1" ht="56" x14ac:dyDescent="0.35">
      <c r="A19" s="123">
        <v>6</v>
      </c>
      <c r="B19" s="581" t="s">
        <v>6195</v>
      </c>
      <c r="C19" s="146">
        <v>2000</v>
      </c>
      <c r="D19" s="146">
        <v>2400</v>
      </c>
      <c r="E19" s="146">
        <f t="shared" si="0"/>
        <v>1680</v>
      </c>
      <c r="F19" s="260" t="s">
        <v>6196</v>
      </c>
      <c r="G19" s="221"/>
    </row>
    <row r="20" spans="1:7" s="209" customFormat="1" ht="56" x14ac:dyDescent="0.35">
      <c r="A20" s="123">
        <v>7</v>
      </c>
      <c r="B20" s="581" t="s">
        <v>5275</v>
      </c>
      <c r="C20" s="146">
        <v>1000</v>
      </c>
      <c r="D20" s="146">
        <v>1200</v>
      </c>
      <c r="E20" s="146">
        <f t="shared" si="0"/>
        <v>840</v>
      </c>
      <c r="F20" s="260" t="s">
        <v>3900</v>
      </c>
      <c r="G20" s="221"/>
    </row>
    <row r="21" spans="1:7" s="209" customFormat="1" ht="31" x14ac:dyDescent="0.35">
      <c r="A21" s="123">
        <v>8</v>
      </c>
      <c r="B21" s="165" t="s">
        <v>3901</v>
      </c>
      <c r="C21" s="146"/>
      <c r="D21" s="146"/>
      <c r="E21" s="146"/>
      <c r="F21" s="260"/>
      <c r="G21" s="221"/>
    </row>
    <row r="22" spans="1:7" s="209" customFormat="1" x14ac:dyDescent="0.35">
      <c r="A22" s="123" t="s">
        <v>624</v>
      </c>
      <c r="B22" s="165" t="s">
        <v>6197</v>
      </c>
      <c r="C22" s="146">
        <v>1500</v>
      </c>
      <c r="D22" s="146">
        <v>1800</v>
      </c>
      <c r="E22" s="146">
        <f t="shared" si="0"/>
        <v>1260</v>
      </c>
      <c r="F22" s="260"/>
      <c r="G22" s="221"/>
    </row>
    <row r="23" spans="1:7" s="209" customFormat="1" ht="31" x14ac:dyDescent="0.35">
      <c r="A23" s="123" t="s">
        <v>626</v>
      </c>
      <c r="B23" s="165" t="s">
        <v>6198</v>
      </c>
      <c r="C23" s="146">
        <v>1000</v>
      </c>
      <c r="D23" s="146">
        <v>1200</v>
      </c>
      <c r="E23" s="146">
        <f t="shared" si="0"/>
        <v>840</v>
      </c>
      <c r="F23" s="260"/>
      <c r="G23" s="221"/>
    </row>
    <row r="24" spans="1:7" s="209" customFormat="1" ht="56" x14ac:dyDescent="0.35">
      <c r="A24" s="123">
        <v>9</v>
      </c>
      <c r="B24" s="165" t="s">
        <v>6199</v>
      </c>
      <c r="C24" s="146"/>
      <c r="D24" s="146"/>
      <c r="E24" s="146"/>
      <c r="F24" s="260" t="s">
        <v>5237</v>
      </c>
      <c r="G24" s="221"/>
    </row>
    <row r="25" spans="1:7" s="209" customFormat="1" x14ac:dyDescent="0.35">
      <c r="A25" s="123" t="s">
        <v>522</v>
      </c>
      <c r="B25" s="165" t="s">
        <v>6200</v>
      </c>
      <c r="C25" s="146">
        <v>1500</v>
      </c>
      <c r="D25" s="146">
        <v>1800</v>
      </c>
      <c r="E25" s="146">
        <f t="shared" si="0"/>
        <v>1260</v>
      </c>
      <c r="F25" s="260"/>
      <c r="G25" s="221"/>
    </row>
    <row r="26" spans="1:7" s="209" customFormat="1" x14ac:dyDescent="0.35">
      <c r="A26" s="123" t="s">
        <v>523</v>
      </c>
      <c r="B26" s="165" t="s">
        <v>6201</v>
      </c>
      <c r="C26" s="146">
        <v>800</v>
      </c>
      <c r="D26" s="146">
        <v>1000</v>
      </c>
      <c r="E26" s="146">
        <f t="shared" si="0"/>
        <v>700</v>
      </c>
      <c r="F26" s="260"/>
      <c r="G26" s="221"/>
    </row>
    <row r="27" spans="1:7" s="209" customFormat="1" ht="56" x14ac:dyDescent="0.35">
      <c r="A27" s="123" t="s">
        <v>665</v>
      </c>
      <c r="B27" s="165" t="s">
        <v>6202</v>
      </c>
      <c r="C27" s="146">
        <v>600</v>
      </c>
      <c r="D27" s="146">
        <v>800</v>
      </c>
      <c r="E27" s="146">
        <f t="shared" si="0"/>
        <v>560</v>
      </c>
      <c r="F27" s="260" t="s">
        <v>5238</v>
      </c>
      <c r="G27" s="221"/>
    </row>
    <row r="28" spans="1:7" s="209" customFormat="1" ht="31" x14ac:dyDescent="0.35">
      <c r="A28" s="123">
        <v>10</v>
      </c>
      <c r="B28" s="165" t="s">
        <v>5276</v>
      </c>
      <c r="C28" s="146"/>
      <c r="D28" s="146"/>
      <c r="E28" s="146"/>
      <c r="F28" s="260" t="s">
        <v>5239</v>
      </c>
      <c r="G28" s="221"/>
    </row>
    <row r="29" spans="1:7" s="209" customFormat="1" x14ac:dyDescent="0.35">
      <c r="A29" s="123" t="s">
        <v>525</v>
      </c>
      <c r="B29" s="165" t="s">
        <v>3902</v>
      </c>
      <c r="C29" s="146">
        <v>1500</v>
      </c>
      <c r="D29" s="146">
        <v>1800</v>
      </c>
      <c r="E29" s="146">
        <f t="shared" si="0"/>
        <v>1260</v>
      </c>
      <c r="F29" s="260"/>
      <c r="G29" s="221"/>
    </row>
    <row r="30" spans="1:7" s="209" customFormat="1" ht="31" x14ac:dyDescent="0.35">
      <c r="A30" s="123" t="s">
        <v>526</v>
      </c>
      <c r="B30" s="165" t="s">
        <v>5277</v>
      </c>
      <c r="C30" s="146">
        <v>1000</v>
      </c>
      <c r="D30" s="146">
        <v>1200</v>
      </c>
      <c r="E30" s="146">
        <f t="shared" si="0"/>
        <v>840</v>
      </c>
      <c r="F30" s="260" t="s">
        <v>5239</v>
      </c>
      <c r="G30" s="221"/>
    </row>
    <row r="31" spans="1:7" s="209" customFormat="1" ht="31" x14ac:dyDescent="0.35">
      <c r="A31" s="123" t="s">
        <v>527</v>
      </c>
      <c r="B31" s="165" t="s">
        <v>6203</v>
      </c>
      <c r="C31" s="146">
        <v>800</v>
      </c>
      <c r="D31" s="146">
        <v>1000</v>
      </c>
      <c r="E31" s="146">
        <f t="shared" si="0"/>
        <v>700</v>
      </c>
      <c r="F31" s="260" t="s">
        <v>5239</v>
      </c>
      <c r="G31" s="221"/>
    </row>
    <row r="32" spans="1:7" s="209" customFormat="1" x14ac:dyDescent="0.35">
      <c r="A32" s="123" t="s">
        <v>800</v>
      </c>
      <c r="B32" s="165" t="s">
        <v>3903</v>
      </c>
      <c r="C32" s="146"/>
      <c r="D32" s="146">
        <v>1000</v>
      </c>
      <c r="E32" s="146">
        <f t="shared" si="0"/>
        <v>700</v>
      </c>
      <c r="F32" s="260" t="s">
        <v>3904</v>
      </c>
      <c r="G32" s="221"/>
    </row>
    <row r="33" spans="1:7" s="209" customFormat="1" x14ac:dyDescent="0.35">
      <c r="A33" s="123" t="s">
        <v>3324</v>
      </c>
      <c r="B33" s="165" t="s">
        <v>3905</v>
      </c>
      <c r="C33" s="146"/>
      <c r="D33" s="146">
        <v>1000</v>
      </c>
      <c r="E33" s="146">
        <f t="shared" si="0"/>
        <v>700</v>
      </c>
      <c r="F33" s="260" t="s">
        <v>3904</v>
      </c>
      <c r="G33" s="221"/>
    </row>
    <row r="34" spans="1:7" s="209" customFormat="1" ht="31" x14ac:dyDescent="0.35">
      <c r="A34" s="123" t="s">
        <v>3326</v>
      </c>
      <c r="B34" s="165" t="s">
        <v>6204</v>
      </c>
      <c r="C34" s="146">
        <v>1500</v>
      </c>
      <c r="D34" s="146">
        <v>1800</v>
      </c>
      <c r="E34" s="146">
        <f t="shared" si="0"/>
        <v>1260</v>
      </c>
      <c r="F34" s="260" t="s">
        <v>5239</v>
      </c>
      <c r="G34" s="221"/>
    </row>
    <row r="35" spans="1:7" s="209" customFormat="1" x14ac:dyDescent="0.35">
      <c r="A35" s="123">
        <v>11</v>
      </c>
      <c r="B35" s="165" t="s">
        <v>6205</v>
      </c>
      <c r="C35" s="146">
        <v>1000</v>
      </c>
      <c r="D35" s="146">
        <v>1200</v>
      </c>
      <c r="E35" s="146">
        <f t="shared" si="0"/>
        <v>840</v>
      </c>
      <c r="F35" s="260"/>
      <c r="G35" s="221"/>
    </row>
    <row r="36" spans="1:7" s="209" customFormat="1" ht="31" x14ac:dyDescent="0.35">
      <c r="A36" s="123">
        <v>12</v>
      </c>
      <c r="B36" s="165" t="s">
        <v>3907</v>
      </c>
      <c r="C36" s="146">
        <v>1000</v>
      </c>
      <c r="D36" s="146">
        <v>1200</v>
      </c>
      <c r="E36" s="146">
        <f t="shared" si="0"/>
        <v>840</v>
      </c>
      <c r="F36" s="260"/>
      <c r="G36" s="221"/>
    </row>
    <row r="37" spans="1:7" s="209" customFormat="1" ht="31" x14ac:dyDescent="0.35">
      <c r="A37" s="123">
        <v>13</v>
      </c>
      <c r="B37" s="165" t="s">
        <v>5278</v>
      </c>
      <c r="C37" s="146">
        <v>2000</v>
      </c>
      <c r="D37" s="146">
        <v>2400</v>
      </c>
      <c r="E37" s="146">
        <f t="shared" si="0"/>
        <v>1680</v>
      </c>
      <c r="F37" s="260" t="s">
        <v>5239</v>
      </c>
      <c r="G37" s="221"/>
    </row>
    <row r="38" spans="1:7" s="209" customFormat="1" x14ac:dyDescent="0.35">
      <c r="A38" s="123">
        <v>14</v>
      </c>
      <c r="B38" s="165" t="s">
        <v>6206</v>
      </c>
      <c r="C38" s="146">
        <v>2000</v>
      </c>
      <c r="D38" s="146">
        <v>2400</v>
      </c>
      <c r="E38" s="146">
        <f t="shared" si="0"/>
        <v>1680</v>
      </c>
      <c r="F38" s="260"/>
      <c r="G38" s="221"/>
    </row>
    <row r="39" spans="1:7" s="209" customFormat="1" ht="46.5" x14ac:dyDescent="0.35">
      <c r="A39" s="123">
        <v>15</v>
      </c>
      <c r="B39" s="165" t="s">
        <v>3908</v>
      </c>
      <c r="C39" s="146"/>
      <c r="D39" s="146">
        <v>1500</v>
      </c>
      <c r="E39" s="146">
        <f t="shared" si="0"/>
        <v>1050</v>
      </c>
      <c r="F39" s="260" t="s">
        <v>3893</v>
      </c>
      <c r="G39" s="221"/>
    </row>
    <row r="40" spans="1:7" s="209" customFormat="1" ht="31" x14ac:dyDescent="0.35">
      <c r="A40" s="123">
        <v>16</v>
      </c>
      <c r="B40" s="165" t="s">
        <v>3909</v>
      </c>
      <c r="C40" s="146"/>
      <c r="D40" s="146">
        <v>1500</v>
      </c>
      <c r="E40" s="146">
        <f t="shared" si="0"/>
        <v>1050</v>
      </c>
      <c r="F40" s="260" t="s">
        <v>3897</v>
      </c>
      <c r="G40" s="221"/>
    </row>
    <row r="41" spans="1:7" s="209" customFormat="1" ht="46.5" x14ac:dyDescent="0.35">
      <c r="A41" s="123">
        <v>17</v>
      </c>
      <c r="B41" s="165" t="s">
        <v>6207</v>
      </c>
      <c r="C41" s="146"/>
      <c r="D41" s="146">
        <v>1500</v>
      </c>
      <c r="E41" s="146">
        <f t="shared" si="0"/>
        <v>1050</v>
      </c>
      <c r="F41" s="260" t="s">
        <v>3897</v>
      </c>
      <c r="G41" s="221"/>
    </row>
    <row r="42" spans="1:7" s="209" customFormat="1" ht="31" x14ac:dyDescent="0.35">
      <c r="A42" s="123">
        <v>18</v>
      </c>
      <c r="B42" s="165" t="s">
        <v>6606</v>
      </c>
      <c r="C42" s="146"/>
      <c r="D42" s="146">
        <v>1500</v>
      </c>
      <c r="E42" s="146">
        <f t="shared" si="0"/>
        <v>1050</v>
      </c>
      <c r="F42" s="260" t="s">
        <v>3893</v>
      </c>
      <c r="G42" s="221"/>
    </row>
    <row r="43" spans="1:7" s="209" customFormat="1" ht="31" x14ac:dyDescent="0.35">
      <c r="A43" s="123">
        <v>19</v>
      </c>
      <c r="B43" s="165" t="s">
        <v>6607</v>
      </c>
      <c r="C43" s="146"/>
      <c r="D43" s="146">
        <v>1700</v>
      </c>
      <c r="E43" s="146">
        <f t="shared" si="0"/>
        <v>1190</v>
      </c>
      <c r="F43" s="260" t="s">
        <v>3893</v>
      </c>
      <c r="G43" s="221"/>
    </row>
    <row r="44" spans="1:7" s="209" customFormat="1" ht="31" x14ac:dyDescent="0.35">
      <c r="A44" s="123">
        <v>20</v>
      </c>
      <c r="B44" s="165" t="s">
        <v>6608</v>
      </c>
      <c r="C44" s="146"/>
      <c r="D44" s="146">
        <v>1700</v>
      </c>
      <c r="E44" s="146">
        <f t="shared" si="0"/>
        <v>1190</v>
      </c>
      <c r="F44" s="260" t="s">
        <v>3897</v>
      </c>
      <c r="G44" s="221"/>
    </row>
    <row r="45" spans="1:7" s="209" customFormat="1" ht="31" x14ac:dyDescent="0.35">
      <c r="A45" s="123">
        <v>21</v>
      </c>
      <c r="B45" s="165" t="s">
        <v>6609</v>
      </c>
      <c r="C45" s="146"/>
      <c r="D45" s="146">
        <v>1700</v>
      </c>
      <c r="E45" s="146">
        <f t="shared" si="0"/>
        <v>1190</v>
      </c>
      <c r="F45" s="260" t="s">
        <v>3893</v>
      </c>
      <c r="G45" s="221"/>
    </row>
    <row r="46" spans="1:7" s="209" customFormat="1" ht="45" x14ac:dyDescent="0.35">
      <c r="A46" s="120" t="s">
        <v>18</v>
      </c>
      <c r="B46" s="122" t="s">
        <v>6610</v>
      </c>
      <c r="C46" s="146"/>
      <c r="D46" s="146"/>
      <c r="E46" s="146"/>
      <c r="F46" s="260"/>
      <c r="G46" s="221"/>
    </row>
    <row r="47" spans="1:7" s="209" customFormat="1" ht="31" x14ac:dyDescent="0.35">
      <c r="A47" s="123">
        <v>1</v>
      </c>
      <c r="B47" s="165" t="s">
        <v>6208</v>
      </c>
      <c r="C47" s="146">
        <v>6000</v>
      </c>
      <c r="D47" s="146">
        <v>7100</v>
      </c>
      <c r="E47" s="146">
        <f t="shared" si="0"/>
        <v>4970</v>
      </c>
      <c r="F47" s="260"/>
      <c r="G47" s="221"/>
    </row>
    <row r="48" spans="1:7" s="209" customFormat="1" ht="56" x14ac:dyDescent="0.35">
      <c r="A48" s="123">
        <v>2</v>
      </c>
      <c r="B48" s="165" t="s">
        <v>6209</v>
      </c>
      <c r="C48" s="146">
        <v>6500</v>
      </c>
      <c r="D48" s="146">
        <v>7700</v>
      </c>
      <c r="E48" s="146">
        <f t="shared" si="0"/>
        <v>5390</v>
      </c>
      <c r="F48" s="260" t="s">
        <v>3910</v>
      </c>
      <c r="G48" s="221"/>
    </row>
    <row r="49" spans="1:7" s="209" customFormat="1" ht="56" x14ac:dyDescent="0.35">
      <c r="A49" s="123">
        <v>3</v>
      </c>
      <c r="B49" s="165" t="s">
        <v>5279</v>
      </c>
      <c r="C49" s="146">
        <v>7000</v>
      </c>
      <c r="D49" s="146">
        <v>8300</v>
      </c>
      <c r="E49" s="146">
        <f t="shared" si="0"/>
        <v>5810</v>
      </c>
      <c r="F49" s="260" t="s">
        <v>3910</v>
      </c>
      <c r="G49" s="221"/>
    </row>
    <row r="50" spans="1:7" s="209" customFormat="1" ht="31" x14ac:dyDescent="0.35">
      <c r="A50" s="123">
        <v>4</v>
      </c>
      <c r="B50" s="165" t="s">
        <v>3911</v>
      </c>
      <c r="C50" s="146">
        <v>11000</v>
      </c>
      <c r="D50" s="146">
        <v>13000</v>
      </c>
      <c r="E50" s="146">
        <f t="shared" si="0"/>
        <v>9100</v>
      </c>
      <c r="F50" s="260"/>
      <c r="G50" s="221"/>
    </row>
    <row r="51" spans="1:7" s="209" customFormat="1" ht="31" x14ac:dyDescent="0.35">
      <c r="A51" s="123">
        <v>5</v>
      </c>
      <c r="B51" s="165" t="s">
        <v>3912</v>
      </c>
      <c r="C51" s="146">
        <v>14500</v>
      </c>
      <c r="D51" s="146">
        <v>17200</v>
      </c>
      <c r="E51" s="146">
        <f t="shared" si="0"/>
        <v>12040</v>
      </c>
      <c r="F51" s="260"/>
      <c r="G51" s="221"/>
    </row>
    <row r="52" spans="1:7" s="209" customFormat="1" ht="31" x14ac:dyDescent="0.35">
      <c r="A52" s="123">
        <v>6</v>
      </c>
      <c r="B52" s="165" t="s">
        <v>6210</v>
      </c>
      <c r="C52" s="146">
        <v>18000</v>
      </c>
      <c r="D52" s="146">
        <v>21300</v>
      </c>
      <c r="E52" s="146">
        <f t="shared" si="0"/>
        <v>14910</v>
      </c>
      <c r="F52" s="260"/>
      <c r="G52" s="221"/>
    </row>
    <row r="53" spans="1:7" s="209" customFormat="1" x14ac:dyDescent="0.35">
      <c r="A53" s="123"/>
      <c r="B53" s="122" t="s">
        <v>16</v>
      </c>
      <c r="C53" s="146"/>
      <c r="D53" s="146"/>
      <c r="E53" s="146"/>
      <c r="F53" s="260"/>
      <c r="G53" s="221"/>
    </row>
    <row r="54" spans="1:7" s="209" customFormat="1" x14ac:dyDescent="0.35">
      <c r="A54" s="123">
        <v>1</v>
      </c>
      <c r="B54" s="165" t="s">
        <v>6211</v>
      </c>
      <c r="C54" s="146">
        <v>6500</v>
      </c>
      <c r="D54" s="146">
        <v>7700</v>
      </c>
      <c r="E54" s="146">
        <f t="shared" si="0"/>
        <v>5390</v>
      </c>
      <c r="F54" s="260"/>
      <c r="G54" s="221"/>
    </row>
    <row r="55" spans="1:7" s="209" customFormat="1" x14ac:dyDescent="0.35">
      <c r="A55" s="123">
        <v>2</v>
      </c>
      <c r="B55" s="165" t="s">
        <v>3913</v>
      </c>
      <c r="C55" s="146">
        <v>5000</v>
      </c>
      <c r="D55" s="146">
        <v>5900</v>
      </c>
      <c r="E55" s="146">
        <f t="shared" si="0"/>
        <v>4130</v>
      </c>
      <c r="F55" s="260"/>
      <c r="G55" s="221"/>
    </row>
    <row r="56" spans="1:7" s="209" customFormat="1" ht="56" x14ac:dyDescent="0.35">
      <c r="A56" s="123">
        <v>3</v>
      </c>
      <c r="B56" s="165" t="s">
        <v>5280</v>
      </c>
      <c r="C56" s="146">
        <v>2000</v>
      </c>
      <c r="D56" s="146">
        <v>2400</v>
      </c>
      <c r="E56" s="146">
        <f t="shared" si="0"/>
        <v>1680</v>
      </c>
      <c r="F56" s="260" t="s">
        <v>3914</v>
      </c>
      <c r="G56" s="221"/>
    </row>
    <row r="57" spans="1:7" s="209" customFormat="1" ht="60" x14ac:dyDescent="0.35">
      <c r="A57" s="120" t="s">
        <v>45</v>
      </c>
      <c r="B57" s="122" t="s">
        <v>6212</v>
      </c>
      <c r="C57" s="146"/>
      <c r="D57" s="146"/>
      <c r="E57" s="146"/>
      <c r="F57" s="260" t="s">
        <v>3915</v>
      </c>
      <c r="G57" s="221"/>
    </row>
    <row r="58" spans="1:7" s="209" customFormat="1" ht="31" x14ac:dyDescent="0.35">
      <c r="A58" s="123">
        <v>1</v>
      </c>
      <c r="B58" s="165" t="s">
        <v>6213</v>
      </c>
      <c r="C58" s="146">
        <v>18000</v>
      </c>
      <c r="D58" s="146">
        <v>21300</v>
      </c>
      <c r="E58" s="146">
        <f t="shared" si="0"/>
        <v>14910</v>
      </c>
      <c r="F58" s="260" t="s">
        <v>5236</v>
      </c>
      <c r="G58" s="221"/>
    </row>
    <row r="59" spans="1:7" s="209" customFormat="1" ht="31" x14ac:dyDescent="0.35">
      <c r="A59" s="123">
        <v>2</v>
      </c>
      <c r="B59" s="165" t="s">
        <v>6611</v>
      </c>
      <c r="C59" s="146">
        <v>15500</v>
      </c>
      <c r="D59" s="146">
        <v>18300</v>
      </c>
      <c r="E59" s="146">
        <f t="shared" si="0"/>
        <v>12810</v>
      </c>
      <c r="F59" s="260"/>
      <c r="G59" s="221"/>
    </row>
    <row r="60" spans="1:7" s="209" customFormat="1" ht="31" x14ac:dyDescent="0.35">
      <c r="A60" s="123">
        <v>3</v>
      </c>
      <c r="B60" s="165" t="s">
        <v>3916</v>
      </c>
      <c r="C60" s="146">
        <v>13000</v>
      </c>
      <c r="D60" s="146">
        <v>15400</v>
      </c>
      <c r="E60" s="146">
        <f t="shared" si="0"/>
        <v>10780</v>
      </c>
      <c r="F60" s="260"/>
      <c r="G60" s="221"/>
    </row>
    <row r="61" spans="1:7" s="209" customFormat="1" ht="46.5" x14ac:dyDescent="0.35">
      <c r="A61" s="123">
        <v>4</v>
      </c>
      <c r="B61" s="165" t="s">
        <v>3917</v>
      </c>
      <c r="C61" s="146">
        <v>11000</v>
      </c>
      <c r="D61" s="146">
        <v>13000</v>
      </c>
      <c r="E61" s="146">
        <f t="shared" si="0"/>
        <v>9100</v>
      </c>
      <c r="F61" s="260"/>
      <c r="G61" s="221"/>
    </row>
    <row r="62" spans="1:7" s="209" customFormat="1" ht="46.5" x14ac:dyDescent="0.35">
      <c r="A62" s="123">
        <v>5</v>
      </c>
      <c r="B62" s="165" t="s">
        <v>3918</v>
      </c>
      <c r="C62" s="146">
        <v>9500</v>
      </c>
      <c r="D62" s="146">
        <v>11300</v>
      </c>
      <c r="E62" s="146">
        <f t="shared" si="0"/>
        <v>7910</v>
      </c>
      <c r="F62" s="258"/>
      <c r="G62" s="221"/>
    </row>
    <row r="63" spans="1:7" s="209" customFormat="1" ht="46.5" x14ac:dyDescent="0.35">
      <c r="A63" s="123">
        <v>6</v>
      </c>
      <c r="B63" s="165" t="s">
        <v>3919</v>
      </c>
      <c r="C63" s="146">
        <v>7000</v>
      </c>
      <c r="D63" s="146">
        <v>8300</v>
      </c>
      <c r="E63" s="146">
        <f t="shared" si="0"/>
        <v>5810</v>
      </c>
      <c r="F63" s="260"/>
      <c r="G63" s="221"/>
    </row>
    <row r="64" spans="1:7" s="209" customFormat="1" ht="70" x14ac:dyDescent="0.35">
      <c r="A64" s="123">
        <v>7</v>
      </c>
      <c r="B64" s="165" t="s">
        <v>3920</v>
      </c>
      <c r="C64" s="146">
        <v>6000</v>
      </c>
      <c r="D64" s="146">
        <v>7100</v>
      </c>
      <c r="E64" s="146">
        <f t="shared" si="0"/>
        <v>4970</v>
      </c>
      <c r="F64" s="260" t="s">
        <v>6612</v>
      </c>
      <c r="G64" s="221"/>
    </row>
    <row r="65" spans="1:7" s="209" customFormat="1" x14ac:dyDescent="0.35">
      <c r="A65" s="123"/>
      <c r="B65" s="582" t="s">
        <v>16</v>
      </c>
      <c r="C65" s="146"/>
      <c r="D65" s="146"/>
      <c r="E65" s="146"/>
      <c r="F65" s="258"/>
      <c r="G65" s="221"/>
    </row>
    <row r="66" spans="1:7" s="209" customFormat="1" ht="42" x14ac:dyDescent="0.35">
      <c r="A66" s="123">
        <v>1</v>
      </c>
      <c r="B66" s="165" t="s">
        <v>6214</v>
      </c>
      <c r="C66" s="146">
        <v>1200</v>
      </c>
      <c r="D66" s="146">
        <v>1500</v>
      </c>
      <c r="E66" s="146">
        <f t="shared" si="0"/>
        <v>1050</v>
      </c>
      <c r="F66" s="260" t="s">
        <v>5240</v>
      </c>
      <c r="G66" s="221"/>
    </row>
    <row r="67" spans="1:7" s="209" customFormat="1" ht="31" x14ac:dyDescent="0.35">
      <c r="A67" s="123">
        <v>2</v>
      </c>
      <c r="B67" s="165" t="s">
        <v>6215</v>
      </c>
      <c r="C67" s="583"/>
      <c r="D67" s="146">
        <v>1200</v>
      </c>
      <c r="E67" s="146">
        <f t="shared" si="0"/>
        <v>840</v>
      </c>
      <c r="F67" s="258" t="s">
        <v>3921</v>
      </c>
      <c r="G67" s="221"/>
    </row>
    <row r="68" spans="1:7" s="209" customFormat="1" ht="31" x14ac:dyDescent="0.35">
      <c r="A68" s="123">
        <v>3</v>
      </c>
      <c r="B68" s="165" t="s">
        <v>6216</v>
      </c>
      <c r="C68" s="583"/>
      <c r="D68" s="146">
        <v>1000</v>
      </c>
      <c r="E68" s="146">
        <f t="shared" si="0"/>
        <v>700</v>
      </c>
      <c r="F68" s="258" t="s">
        <v>3921</v>
      </c>
      <c r="G68" s="221"/>
    </row>
    <row r="69" spans="1:7" s="209" customFormat="1" ht="31" x14ac:dyDescent="0.35">
      <c r="A69" s="123">
        <v>4</v>
      </c>
      <c r="B69" s="165" t="s">
        <v>6217</v>
      </c>
      <c r="C69" s="583"/>
      <c r="D69" s="146">
        <v>1500</v>
      </c>
      <c r="E69" s="146">
        <f t="shared" si="0"/>
        <v>1050</v>
      </c>
      <c r="F69" s="258" t="s">
        <v>3921</v>
      </c>
      <c r="G69" s="221"/>
    </row>
    <row r="70" spans="1:7" s="209" customFormat="1" ht="46.5" x14ac:dyDescent="0.35">
      <c r="A70" s="123">
        <v>5</v>
      </c>
      <c r="B70" s="165" t="s">
        <v>6218</v>
      </c>
      <c r="C70" s="583"/>
      <c r="D70" s="146">
        <v>1000</v>
      </c>
      <c r="E70" s="146">
        <f t="shared" si="0"/>
        <v>700</v>
      </c>
      <c r="F70" s="258" t="s">
        <v>3921</v>
      </c>
      <c r="G70" s="221"/>
    </row>
    <row r="71" spans="1:7" s="209" customFormat="1" ht="46.5" x14ac:dyDescent="0.35">
      <c r="A71" s="123">
        <v>6</v>
      </c>
      <c r="B71" s="165" t="s">
        <v>6219</v>
      </c>
      <c r="C71" s="583"/>
      <c r="D71" s="146">
        <v>1000</v>
      </c>
      <c r="E71" s="146">
        <f t="shared" si="0"/>
        <v>700</v>
      </c>
      <c r="F71" s="258" t="s">
        <v>3921</v>
      </c>
      <c r="G71" s="221"/>
    </row>
    <row r="72" spans="1:7" s="209" customFormat="1" ht="31" x14ac:dyDescent="0.35">
      <c r="A72" s="123">
        <v>7</v>
      </c>
      <c r="B72" s="165" t="s">
        <v>6220</v>
      </c>
      <c r="C72" s="583"/>
      <c r="D72" s="146">
        <v>1200</v>
      </c>
      <c r="E72" s="146">
        <f t="shared" si="0"/>
        <v>840</v>
      </c>
      <c r="F72" s="258" t="s">
        <v>3921</v>
      </c>
      <c r="G72" s="221"/>
    </row>
    <row r="73" spans="1:7" s="209" customFormat="1" ht="31" x14ac:dyDescent="0.35">
      <c r="A73" s="123">
        <v>8</v>
      </c>
      <c r="B73" s="165" t="s">
        <v>3922</v>
      </c>
      <c r="C73" s="583"/>
      <c r="D73" s="146">
        <v>1400</v>
      </c>
      <c r="E73" s="146">
        <f t="shared" si="0"/>
        <v>980</v>
      </c>
      <c r="F73" s="258" t="s">
        <v>3921</v>
      </c>
      <c r="G73" s="221"/>
    </row>
    <row r="74" spans="1:7" s="209" customFormat="1" ht="31" x14ac:dyDescent="0.35">
      <c r="A74" s="123">
        <v>9</v>
      </c>
      <c r="B74" s="165" t="s">
        <v>3923</v>
      </c>
      <c r="C74" s="583"/>
      <c r="D74" s="146">
        <v>1400</v>
      </c>
      <c r="E74" s="146">
        <f t="shared" ref="E74:E98" si="1">ROUND(D74*0.7,-1)</f>
        <v>980</v>
      </c>
      <c r="F74" s="258" t="s">
        <v>3921</v>
      </c>
      <c r="G74" s="221"/>
    </row>
    <row r="75" spans="1:7" s="209" customFormat="1" ht="46.5" x14ac:dyDescent="0.35">
      <c r="A75" s="123">
        <v>10</v>
      </c>
      <c r="B75" s="165" t="s">
        <v>6221</v>
      </c>
      <c r="C75" s="146">
        <v>1300</v>
      </c>
      <c r="D75" s="146">
        <v>1600</v>
      </c>
      <c r="E75" s="146">
        <f t="shared" si="1"/>
        <v>1120</v>
      </c>
      <c r="F75" s="260" t="s">
        <v>3890</v>
      </c>
      <c r="G75" s="221"/>
    </row>
    <row r="76" spans="1:7" s="209" customFormat="1" ht="31" x14ac:dyDescent="0.35">
      <c r="A76" s="123">
        <v>11</v>
      </c>
      <c r="B76" s="165" t="s">
        <v>5281</v>
      </c>
      <c r="C76" s="146">
        <v>1700</v>
      </c>
      <c r="D76" s="146">
        <v>2100</v>
      </c>
      <c r="E76" s="146">
        <f t="shared" si="1"/>
        <v>1470</v>
      </c>
      <c r="F76" s="260" t="s">
        <v>3890</v>
      </c>
      <c r="G76" s="221"/>
    </row>
    <row r="77" spans="1:7" s="209" customFormat="1" ht="70" x14ac:dyDescent="0.35">
      <c r="A77" s="123">
        <v>12</v>
      </c>
      <c r="B77" s="165" t="s">
        <v>3924</v>
      </c>
      <c r="C77" s="146">
        <v>2300</v>
      </c>
      <c r="D77" s="146">
        <v>2800</v>
      </c>
      <c r="E77" s="146">
        <f t="shared" si="1"/>
        <v>1960</v>
      </c>
      <c r="F77" s="258" t="s">
        <v>6613</v>
      </c>
      <c r="G77" s="221"/>
    </row>
    <row r="78" spans="1:7" s="209" customFormat="1" ht="31" x14ac:dyDescent="0.35">
      <c r="A78" s="123">
        <v>13</v>
      </c>
      <c r="B78" s="165" t="s">
        <v>3925</v>
      </c>
      <c r="C78" s="146"/>
      <c r="D78" s="146">
        <v>1000</v>
      </c>
      <c r="E78" s="146">
        <f t="shared" si="1"/>
        <v>700</v>
      </c>
      <c r="F78" s="258" t="s">
        <v>3896</v>
      </c>
      <c r="G78" s="221"/>
    </row>
    <row r="79" spans="1:7" s="209" customFormat="1" ht="31" x14ac:dyDescent="0.35">
      <c r="A79" s="123">
        <v>14</v>
      </c>
      <c r="B79" s="165" t="s">
        <v>5282</v>
      </c>
      <c r="C79" s="146"/>
      <c r="D79" s="146"/>
      <c r="E79" s="146"/>
      <c r="F79" s="260" t="s">
        <v>3890</v>
      </c>
      <c r="G79" s="221"/>
    </row>
    <row r="80" spans="1:7" s="209" customFormat="1" ht="31" x14ac:dyDescent="0.35">
      <c r="A80" s="123" t="s">
        <v>714</v>
      </c>
      <c r="B80" s="165" t="s">
        <v>5283</v>
      </c>
      <c r="C80" s="146">
        <v>1000</v>
      </c>
      <c r="D80" s="146">
        <v>1700</v>
      </c>
      <c r="E80" s="146">
        <f t="shared" si="1"/>
        <v>1190</v>
      </c>
      <c r="F80" s="260" t="s">
        <v>5239</v>
      </c>
      <c r="G80" s="221"/>
    </row>
    <row r="81" spans="1:7" s="209" customFormat="1" ht="31" x14ac:dyDescent="0.35">
      <c r="A81" s="123" t="s">
        <v>716</v>
      </c>
      <c r="B81" s="581" t="s">
        <v>5284</v>
      </c>
      <c r="C81" s="146">
        <v>800</v>
      </c>
      <c r="D81" s="146">
        <v>1500</v>
      </c>
      <c r="E81" s="146">
        <f t="shared" si="1"/>
        <v>1050</v>
      </c>
      <c r="F81" s="260" t="s">
        <v>5236</v>
      </c>
      <c r="G81" s="221"/>
    </row>
    <row r="82" spans="1:7" s="209" customFormat="1" ht="31" x14ac:dyDescent="0.35">
      <c r="A82" s="123">
        <v>15</v>
      </c>
      <c r="B82" s="165" t="s">
        <v>6222</v>
      </c>
      <c r="C82" s="146">
        <v>600</v>
      </c>
      <c r="D82" s="146">
        <v>1300</v>
      </c>
      <c r="E82" s="146">
        <f t="shared" si="1"/>
        <v>910</v>
      </c>
      <c r="F82" s="260" t="s">
        <v>5239</v>
      </c>
      <c r="G82" s="221"/>
    </row>
    <row r="83" spans="1:7" s="209" customFormat="1" ht="31" x14ac:dyDescent="0.35">
      <c r="A83" s="123">
        <v>16</v>
      </c>
      <c r="B83" s="165" t="s">
        <v>3926</v>
      </c>
      <c r="C83" s="146"/>
      <c r="D83" s="146">
        <v>1500</v>
      </c>
      <c r="E83" s="146">
        <f t="shared" si="1"/>
        <v>1050</v>
      </c>
      <c r="F83" s="258" t="s">
        <v>3921</v>
      </c>
      <c r="G83" s="221"/>
    </row>
    <row r="84" spans="1:7" s="209" customFormat="1" ht="31" x14ac:dyDescent="0.35">
      <c r="A84" s="123">
        <v>17</v>
      </c>
      <c r="B84" s="165" t="s">
        <v>3927</v>
      </c>
      <c r="C84" s="146"/>
      <c r="D84" s="146">
        <v>1000</v>
      </c>
      <c r="E84" s="146">
        <f t="shared" si="1"/>
        <v>700</v>
      </c>
      <c r="F84" s="258" t="s">
        <v>3896</v>
      </c>
      <c r="G84" s="221"/>
    </row>
    <row r="85" spans="1:7" s="209" customFormat="1" ht="46.5" x14ac:dyDescent="0.35">
      <c r="A85" s="123">
        <v>18</v>
      </c>
      <c r="B85" s="165" t="s">
        <v>3928</v>
      </c>
      <c r="C85" s="146"/>
      <c r="D85" s="146">
        <v>1100</v>
      </c>
      <c r="E85" s="146">
        <f t="shared" si="1"/>
        <v>770</v>
      </c>
      <c r="F85" s="258" t="s">
        <v>3896</v>
      </c>
      <c r="G85" s="221"/>
    </row>
    <row r="86" spans="1:7" s="209" customFormat="1" ht="42" x14ac:dyDescent="0.35">
      <c r="A86" s="123">
        <v>19</v>
      </c>
      <c r="B86" s="165" t="s">
        <v>6223</v>
      </c>
      <c r="C86" s="146">
        <v>2300</v>
      </c>
      <c r="D86" s="146">
        <v>2800</v>
      </c>
      <c r="E86" s="146">
        <f t="shared" si="1"/>
        <v>1960</v>
      </c>
      <c r="F86" s="258" t="s">
        <v>6224</v>
      </c>
      <c r="G86" s="221"/>
    </row>
    <row r="87" spans="1:7" s="209" customFormat="1" ht="31" x14ac:dyDescent="0.35">
      <c r="A87" s="123">
        <v>20</v>
      </c>
      <c r="B87" s="165" t="s">
        <v>6614</v>
      </c>
      <c r="C87" s="146"/>
      <c r="D87" s="146">
        <v>2300</v>
      </c>
      <c r="E87" s="146">
        <f t="shared" si="1"/>
        <v>1610</v>
      </c>
      <c r="F87" s="258" t="s">
        <v>3896</v>
      </c>
      <c r="G87" s="221"/>
    </row>
    <row r="88" spans="1:7" s="209" customFormat="1" ht="31" x14ac:dyDescent="0.35">
      <c r="A88" s="123">
        <v>21</v>
      </c>
      <c r="B88" s="165" t="s">
        <v>3929</v>
      </c>
      <c r="C88" s="146">
        <v>900</v>
      </c>
      <c r="D88" s="146">
        <v>1100</v>
      </c>
      <c r="E88" s="146">
        <f t="shared" si="1"/>
        <v>770</v>
      </c>
      <c r="F88" s="258"/>
      <c r="G88" s="221"/>
    </row>
    <row r="89" spans="1:7" s="209" customFormat="1" ht="31" x14ac:dyDescent="0.35">
      <c r="A89" s="123">
        <v>22</v>
      </c>
      <c r="B89" s="165" t="s">
        <v>6615</v>
      </c>
      <c r="C89" s="146"/>
      <c r="D89" s="146"/>
      <c r="E89" s="146"/>
      <c r="F89" s="258"/>
      <c r="G89" s="221"/>
    </row>
    <row r="90" spans="1:7" s="209" customFormat="1" ht="31" x14ac:dyDescent="0.35">
      <c r="A90" s="123" t="s">
        <v>120</v>
      </c>
      <c r="B90" s="165" t="s">
        <v>6225</v>
      </c>
      <c r="C90" s="146">
        <v>3500</v>
      </c>
      <c r="D90" s="146">
        <v>4200</v>
      </c>
      <c r="E90" s="146">
        <f t="shared" si="1"/>
        <v>2940</v>
      </c>
      <c r="F90" s="258"/>
      <c r="G90" s="221"/>
    </row>
    <row r="91" spans="1:7" s="209" customFormat="1" ht="31" x14ac:dyDescent="0.35">
      <c r="A91" s="123" t="s">
        <v>123</v>
      </c>
      <c r="B91" s="165" t="s">
        <v>3930</v>
      </c>
      <c r="C91" s="146"/>
      <c r="D91" s="146">
        <v>2200</v>
      </c>
      <c r="E91" s="146">
        <f t="shared" si="1"/>
        <v>1540</v>
      </c>
      <c r="F91" s="258" t="s">
        <v>3921</v>
      </c>
      <c r="G91" s="221"/>
    </row>
    <row r="92" spans="1:7" s="209" customFormat="1" ht="84" x14ac:dyDescent="0.35">
      <c r="A92" s="123" t="s">
        <v>140</v>
      </c>
      <c r="B92" s="165" t="s">
        <v>6226</v>
      </c>
      <c r="C92" s="583">
        <v>2500</v>
      </c>
      <c r="D92" s="583">
        <v>3000</v>
      </c>
      <c r="E92" s="583">
        <f t="shared" si="1"/>
        <v>2100</v>
      </c>
      <c r="F92" s="266" t="s">
        <v>6616</v>
      </c>
      <c r="G92" s="221"/>
    </row>
    <row r="93" spans="1:7" s="209" customFormat="1" ht="31" x14ac:dyDescent="0.35">
      <c r="A93" s="123">
        <v>23</v>
      </c>
      <c r="B93" s="165" t="s">
        <v>6227</v>
      </c>
      <c r="C93" s="146">
        <v>4000</v>
      </c>
      <c r="D93" s="146">
        <v>4800</v>
      </c>
      <c r="E93" s="146">
        <f t="shared" si="1"/>
        <v>3360</v>
      </c>
      <c r="F93" s="258"/>
      <c r="G93" s="221"/>
    </row>
    <row r="94" spans="1:7" s="209" customFormat="1" ht="28" x14ac:dyDescent="0.35">
      <c r="A94" s="123">
        <v>24</v>
      </c>
      <c r="B94" s="165" t="s">
        <v>5285</v>
      </c>
      <c r="C94" s="146">
        <v>7000</v>
      </c>
      <c r="D94" s="146">
        <v>8300</v>
      </c>
      <c r="E94" s="146">
        <f t="shared" si="1"/>
        <v>5810</v>
      </c>
      <c r="F94" s="260" t="s">
        <v>3931</v>
      </c>
      <c r="G94" s="221"/>
    </row>
    <row r="95" spans="1:7" s="209" customFormat="1" ht="31" x14ac:dyDescent="0.35">
      <c r="A95" s="123">
        <v>25</v>
      </c>
      <c r="B95" s="165" t="s">
        <v>6228</v>
      </c>
      <c r="C95" s="146">
        <v>7000</v>
      </c>
      <c r="D95" s="146">
        <v>8300</v>
      </c>
      <c r="E95" s="146">
        <f t="shared" si="1"/>
        <v>5810</v>
      </c>
      <c r="F95" s="258" t="s">
        <v>3932</v>
      </c>
      <c r="G95" s="221"/>
    </row>
    <row r="96" spans="1:7" s="209" customFormat="1" ht="30" x14ac:dyDescent="0.35">
      <c r="A96" s="120" t="s">
        <v>313</v>
      </c>
      <c r="B96" s="122" t="s">
        <v>6229</v>
      </c>
      <c r="C96" s="146"/>
      <c r="D96" s="146"/>
      <c r="E96" s="146"/>
      <c r="F96" s="258"/>
      <c r="G96" s="221"/>
    </row>
    <row r="97" spans="1:7" s="209" customFormat="1" ht="98" x14ac:dyDescent="0.35">
      <c r="A97" s="123">
        <v>1</v>
      </c>
      <c r="B97" s="165" t="s">
        <v>6617</v>
      </c>
      <c r="C97" s="146">
        <v>6000</v>
      </c>
      <c r="D97" s="146">
        <v>7100</v>
      </c>
      <c r="E97" s="146">
        <f t="shared" si="1"/>
        <v>4970</v>
      </c>
      <c r="F97" s="258" t="s">
        <v>6618</v>
      </c>
      <c r="G97" s="221"/>
    </row>
    <row r="98" spans="1:7" s="209" customFormat="1" ht="56" x14ac:dyDescent="0.35">
      <c r="A98" s="123">
        <v>2</v>
      </c>
      <c r="B98" s="165" t="s">
        <v>3933</v>
      </c>
      <c r="C98" s="146">
        <v>5500</v>
      </c>
      <c r="D98" s="146">
        <v>6500</v>
      </c>
      <c r="E98" s="146">
        <f t="shared" si="1"/>
        <v>4550</v>
      </c>
      <c r="F98" s="258" t="s">
        <v>6619</v>
      </c>
      <c r="G98" s="221"/>
    </row>
    <row r="99" spans="1:7" s="209" customFormat="1" x14ac:dyDescent="0.35">
      <c r="A99" s="123"/>
      <c r="B99" s="122" t="s">
        <v>16</v>
      </c>
      <c r="C99" s="146"/>
      <c r="D99" s="146"/>
      <c r="E99" s="146"/>
      <c r="F99" s="260"/>
      <c r="G99" s="221"/>
    </row>
    <row r="100" spans="1:7" s="209" customFormat="1" ht="31" x14ac:dyDescent="0.35">
      <c r="A100" s="123">
        <v>1</v>
      </c>
      <c r="B100" s="165" t="s">
        <v>3934</v>
      </c>
      <c r="C100" s="146"/>
      <c r="D100" s="146"/>
      <c r="E100" s="146"/>
      <c r="F100" s="260"/>
      <c r="G100" s="221"/>
    </row>
    <row r="101" spans="1:7" s="209" customFormat="1" ht="31" x14ac:dyDescent="0.35">
      <c r="A101" s="123" t="s">
        <v>67</v>
      </c>
      <c r="B101" s="165" t="s">
        <v>3935</v>
      </c>
      <c r="C101" s="146"/>
      <c r="D101" s="146">
        <v>1200</v>
      </c>
      <c r="E101" s="146">
        <f t="shared" ref="E101:E120" si="2">ROUND(D101*0.7,-1)</f>
        <v>840</v>
      </c>
      <c r="F101" s="260" t="s">
        <v>3936</v>
      </c>
      <c r="G101" s="221"/>
    </row>
    <row r="102" spans="1:7" s="209" customFormat="1" x14ac:dyDescent="0.35">
      <c r="A102" s="123" t="s">
        <v>69</v>
      </c>
      <c r="B102" s="165" t="s">
        <v>3937</v>
      </c>
      <c r="C102" s="146"/>
      <c r="D102" s="146">
        <v>900</v>
      </c>
      <c r="E102" s="146">
        <f t="shared" si="2"/>
        <v>630</v>
      </c>
      <c r="F102" s="260" t="s">
        <v>3936</v>
      </c>
      <c r="G102" s="221"/>
    </row>
    <row r="103" spans="1:7" s="209" customFormat="1" ht="46.5" x14ac:dyDescent="0.35">
      <c r="A103" s="123" t="s">
        <v>71</v>
      </c>
      <c r="B103" s="165" t="s">
        <v>3938</v>
      </c>
      <c r="C103" s="146"/>
      <c r="D103" s="146">
        <v>1000</v>
      </c>
      <c r="E103" s="146">
        <f t="shared" si="2"/>
        <v>700</v>
      </c>
      <c r="F103" s="260" t="s">
        <v>3904</v>
      </c>
      <c r="G103" s="221"/>
    </row>
    <row r="104" spans="1:7" s="209" customFormat="1" ht="70" x14ac:dyDescent="0.35">
      <c r="A104" s="123">
        <v>2</v>
      </c>
      <c r="B104" s="165" t="s">
        <v>5286</v>
      </c>
      <c r="C104" s="146"/>
      <c r="D104" s="146"/>
      <c r="E104" s="146"/>
      <c r="F104" s="260" t="s">
        <v>3939</v>
      </c>
      <c r="G104" s="221"/>
    </row>
    <row r="105" spans="1:7" s="209" customFormat="1" x14ac:dyDescent="0.35">
      <c r="A105" s="123" t="s">
        <v>74</v>
      </c>
      <c r="B105" s="165" t="s">
        <v>3940</v>
      </c>
      <c r="C105" s="146">
        <v>1600</v>
      </c>
      <c r="D105" s="146">
        <v>1900</v>
      </c>
      <c r="E105" s="146">
        <f t="shared" si="2"/>
        <v>1330</v>
      </c>
      <c r="F105" s="260"/>
      <c r="G105" s="221"/>
    </row>
    <row r="106" spans="1:7" s="209" customFormat="1" ht="42" x14ac:dyDescent="0.35">
      <c r="A106" s="123" t="s">
        <v>76</v>
      </c>
      <c r="B106" s="165" t="s">
        <v>5287</v>
      </c>
      <c r="C106" s="146">
        <v>1200</v>
      </c>
      <c r="D106" s="146">
        <v>1500</v>
      </c>
      <c r="E106" s="146">
        <f t="shared" si="2"/>
        <v>1050</v>
      </c>
      <c r="F106" s="260" t="s">
        <v>3941</v>
      </c>
      <c r="G106" s="221"/>
    </row>
    <row r="107" spans="1:7" s="209" customFormat="1" ht="42" x14ac:dyDescent="0.35">
      <c r="A107" s="123" t="s">
        <v>78</v>
      </c>
      <c r="B107" s="165" t="s">
        <v>5288</v>
      </c>
      <c r="C107" s="146">
        <v>1000</v>
      </c>
      <c r="D107" s="146">
        <v>1200</v>
      </c>
      <c r="E107" s="146">
        <f t="shared" si="2"/>
        <v>840</v>
      </c>
      <c r="F107" s="260" t="s">
        <v>3942</v>
      </c>
      <c r="G107" s="221"/>
    </row>
    <row r="108" spans="1:7" s="209" customFormat="1" ht="30" x14ac:dyDescent="0.35">
      <c r="A108" s="120" t="s">
        <v>372</v>
      </c>
      <c r="B108" s="122" t="s">
        <v>6620</v>
      </c>
      <c r="C108" s="146"/>
      <c r="D108" s="146"/>
      <c r="E108" s="146"/>
      <c r="F108" s="258" t="s">
        <v>3944</v>
      </c>
      <c r="G108" s="221"/>
    </row>
    <row r="109" spans="1:7" s="209" customFormat="1" x14ac:dyDescent="0.35">
      <c r="A109" s="123">
        <v>1</v>
      </c>
      <c r="B109" s="165" t="s">
        <v>3945</v>
      </c>
      <c r="C109" s="146">
        <v>8000</v>
      </c>
      <c r="D109" s="146">
        <v>9500</v>
      </c>
      <c r="E109" s="146">
        <f t="shared" si="2"/>
        <v>6650</v>
      </c>
      <c r="F109" s="260"/>
      <c r="G109" s="221"/>
    </row>
    <row r="110" spans="1:7" s="209" customFormat="1" x14ac:dyDescent="0.35">
      <c r="A110" s="123">
        <v>2</v>
      </c>
      <c r="B110" s="165" t="s">
        <v>3946</v>
      </c>
      <c r="C110" s="146">
        <v>5500</v>
      </c>
      <c r="D110" s="146">
        <v>6500</v>
      </c>
      <c r="E110" s="146">
        <f t="shared" si="2"/>
        <v>4550</v>
      </c>
      <c r="F110" s="260"/>
      <c r="G110" s="221"/>
    </row>
    <row r="111" spans="1:7" s="209" customFormat="1" x14ac:dyDescent="0.35">
      <c r="A111" s="123">
        <v>3</v>
      </c>
      <c r="B111" s="165" t="s">
        <v>3947</v>
      </c>
      <c r="C111" s="146">
        <v>6000</v>
      </c>
      <c r="D111" s="146">
        <v>7100</v>
      </c>
      <c r="E111" s="146">
        <f t="shared" si="2"/>
        <v>4970</v>
      </c>
      <c r="F111" s="260"/>
      <c r="G111" s="221"/>
    </row>
    <row r="112" spans="1:7" s="209" customFormat="1" x14ac:dyDescent="0.35">
      <c r="A112" s="123">
        <v>4</v>
      </c>
      <c r="B112" s="165" t="s">
        <v>3948</v>
      </c>
      <c r="C112" s="146">
        <v>4500</v>
      </c>
      <c r="D112" s="146">
        <v>5400</v>
      </c>
      <c r="E112" s="146">
        <f t="shared" si="2"/>
        <v>3780</v>
      </c>
      <c r="F112" s="260"/>
      <c r="G112" s="221"/>
    </row>
    <row r="113" spans="1:7" s="209" customFormat="1" x14ac:dyDescent="0.35">
      <c r="A113" s="123">
        <v>5</v>
      </c>
      <c r="B113" s="165" t="s">
        <v>3949</v>
      </c>
      <c r="C113" s="146">
        <v>4000</v>
      </c>
      <c r="D113" s="146">
        <v>4800</v>
      </c>
      <c r="E113" s="146">
        <f t="shared" si="2"/>
        <v>3360</v>
      </c>
      <c r="F113" s="260"/>
      <c r="G113" s="221"/>
    </row>
    <row r="114" spans="1:7" s="209" customFormat="1" ht="42" x14ac:dyDescent="0.35">
      <c r="A114" s="123">
        <v>6</v>
      </c>
      <c r="B114" s="165" t="s">
        <v>6230</v>
      </c>
      <c r="C114" s="146">
        <v>4000</v>
      </c>
      <c r="D114" s="146">
        <v>4800</v>
      </c>
      <c r="E114" s="146">
        <f t="shared" si="2"/>
        <v>3360</v>
      </c>
      <c r="F114" s="244" t="s">
        <v>6621</v>
      </c>
      <c r="G114" s="221"/>
    </row>
    <row r="115" spans="1:7" s="209" customFormat="1" ht="42" x14ac:dyDescent="0.35">
      <c r="A115" s="123">
        <v>7</v>
      </c>
      <c r="B115" s="165" t="s">
        <v>6231</v>
      </c>
      <c r="C115" s="146">
        <v>2500</v>
      </c>
      <c r="D115" s="146">
        <v>3000</v>
      </c>
      <c r="E115" s="146">
        <f t="shared" si="2"/>
        <v>2100</v>
      </c>
      <c r="F115" s="244" t="s">
        <v>6621</v>
      </c>
      <c r="G115" s="221"/>
    </row>
    <row r="116" spans="1:7" s="209" customFormat="1" ht="126" x14ac:dyDescent="0.35">
      <c r="A116" s="123">
        <v>8</v>
      </c>
      <c r="B116" s="165" t="s">
        <v>6232</v>
      </c>
      <c r="C116" s="146">
        <v>2000</v>
      </c>
      <c r="D116" s="146">
        <v>2400</v>
      </c>
      <c r="E116" s="146">
        <f t="shared" si="2"/>
        <v>1680</v>
      </c>
      <c r="F116" s="260" t="s">
        <v>6622</v>
      </c>
      <c r="G116" s="221"/>
    </row>
    <row r="117" spans="1:7" s="209" customFormat="1" x14ac:dyDescent="0.35">
      <c r="A117" s="123"/>
      <c r="B117" s="122" t="s">
        <v>16</v>
      </c>
      <c r="C117" s="146"/>
      <c r="D117" s="146"/>
      <c r="E117" s="146"/>
      <c r="F117" s="260"/>
      <c r="G117" s="221"/>
    </row>
    <row r="118" spans="1:7" s="209" customFormat="1" ht="46.5" x14ac:dyDescent="0.35">
      <c r="A118" s="123">
        <v>1</v>
      </c>
      <c r="B118" s="165" t="s">
        <v>6623</v>
      </c>
      <c r="C118" s="146"/>
      <c r="D118" s="146">
        <v>2500</v>
      </c>
      <c r="E118" s="146">
        <f t="shared" si="2"/>
        <v>1750</v>
      </c>
      <c r="F118" s="260" t="s">
        <v>3896</v>
      </c>
      <c r="G118" s="221"/>
    </row>
    <row r="119" spans="1:7" s="209" customFormat="1" ht="31" x14ac:dyDescent="0.35">
      <c r="A119" s="123">
        <v>2</v>
      </c>
      <c r="B119" s="165" t="s">
        <v>3950</v>
      </c>
      <c r="C119" s="146"/>
      <c r="D119" s="146">
        <v>1500</v>
      </c>
      <c r="E119" s="146">
        <f t="shared" si="2"/>
        <v>1050</v>
      </c>
      <c r="F119" s="260" t="s">
        <v>3896</v>
      </c>
      <c r="G119" s="221"/>
    </row>
    <row r="120" spans="1:7" s="209" customFormat="1" ht="46.5" x14ac:dyDescent="0.35">
      <c r="A120" s="123">
        <v>3</v>
      </c>
      <c r="B120" s="165" t="s">
        <v>3951</v>
      </c>
      <c r="C120" s="146"/>
      <c r="D120" s="146">
        <v>1500</v>
      </c>
      <c r="E120" s="146">
        <f t="shared" si="2"/>
        <v>1050</v>
      </c>
      <c r="F120" s="260" t="s">
        <v>3896</v>
      </c>
      <c r="G120" s="221"/>
    </row>
    <row r="121" spans="1:7" s="209" customFormat="1" ht="31" x14ac:dyDescent="0.35">
      <c r="A121" s="123">
        <v>4</v>
      </c>
      <c r="B121" s="165" t="s">
        <v>3952</v>
      </c>
      <c r="C121" s="146"/>
      <c r="D121" s="146">
        <v>1000</v>
      </c>
      <c r="E121" s="146">
        <f>ROUND(D121*0.7,-1)</f>
        <v>700</v>
      </c>
      <c r="F121" s="260" t="s">
        <v>3896</v>
      </c>
      <c r="G121" s="221"/>
    </row>
    <row r="122" spans="1:7" s="209" customFormat="1" ht="46.5" x14ac:dyDescent="0.35">
      <c r="A122" s="123">
        <v>5</v>
      </c>
      <c r="B122" s="165" t="s">
        <v>3953</v>
      </c>
      <c r="C122" s="146"/>
      <c r="D122" s="146">
        <v>1000</v>
      </c>
      <c r="E122" s="146">
        <f t="shared" ref="E122:E185" si="3">ROUND(D122*0.7,-1)</f>
        <v>700</v>
      </c>
      <c r="F122" s="260" t="s">
        <v>3896</v>
      </c>
      <c r="G122" s="221"/>
    </row>
    <row r="123" spans="1:7" s="209" customFormat="1" ht="46.5" x14ac:dyDescent="0.35">
      <c r="A123" s="123">
        <v>6</v>
      </c>
      <c r="B123" s="165" t="s">
        <v>6624</v>
      </c>
      <c r="C123" s="146"/>
      <c r="D123" s="146">
        <v>1200</v>
      </c>
      <c r="E123" s="146">
        <f t="shared" si="3"/>
        <v>840</v>
      </c>
      <c r="F123" s="260" t="s">
        <v>3896</v>
      </c>
      <c r="G123" s="221"/>
    </row>
    <row r="124" spans="1:7" s="209" customFormat="1" ht="62" x14ac:dyDescent="0.35">
      <c r="A124" s="123">
        <v>7</v>
      </c>
      <c r="B124" s="165" t="s">
        <v>6625</v>
      </c>
      <c r="C124" s="146"/>
      <c r="D124" s="146">
        <v>1000</v>
      </c>
      <c r="E124" s="146">
        <f t="shared" si="3"/>
        <v>700</v>
      </c>
      <c r="F124" s="260" t="s">
        <v>3896</v>
      </c>
      <c r="G124" s="221"/>
    </row>
    <row r="125" spans="1:7" s="209" customFormat="1" ht="46.5" x14ac:dyDescent="0.35">
      <c r="A125" s="123">
        <v>8</v>
      </c>
      <c r="B125" s="165" t="s">
        <v>6626</v>
      </c>
      <c r="C125" s="146"/>
      <c r="D125" s="146">
        <v>1200</v>
      </c>
      <c r="E125" s="146">
        <f t="shared" si="3"/>
        <v>840</v>
      </c>
      <c r="F125" s="260" t="s">
        <v>3896</v>
      </c>
      <c r="G125" s="221"/>
    </row>
    <row r="126" spans="1:7" s="209" customFormat="1" ht="46.5" x14ac:dyDescent="0.35">
      <c r="A126" s="123">
        <v>9</v>
      </c>
      <c r="B126" s="165" t="s">
        <v>6627</v>
      </c>
      <c r="C126" s="146"/>
      <c r="D126" s="146">
        <v>1100</v>
      </c>
      <c r="E126" s="146">
        <f t="shared" si="3"/>
        <v>770</v>
      </c>
      <c r="F126" s="260" t="s">
        <v>3896</v>
      </c>
      <c r="G126" s="221"/>
    </row>
    <row r="127" spans="1:7" s="209" customFormat="1" ht="46.5" x14ac:dyDescent="0.35">
      <c r="A127" s="123">
        <v>10</v>
      </c>
      <c r="B127" s="165" t="s">
        <v>6628</v>
      </c>
      <c r="C127" s="146"/>
      <c r="D127" s="146">
        <v>1000</v>
      </c>
      <c r="E127" s="146">
        <f t="shared" si="3"/>
        <v>700</v>
      </c>
      <c r="F127" s="260" t="s">
        <v>3896</v>
      </c>
      <c r="G127" s="221"/>
    </row>
    <row r="128" spans="1:7" s="209" customFormat="1" ht="46.5" x14ac:dyDescent="0.35">
      <c r="A128" s="123">
        <v>11</v>
      </c>
      <c r="B128" s="165" t="s">
        <v>6629</v>
      </c>
      <c r="C128" s="146"/>
      <c r="D128" s="146">
        <v>1000</v>
      </c>
      <c r="E128" s="146">
        <f t="shared" si="3"/>
        <v>700</v>
      </c>
      <c r="F128" s="260" t="s">
        <v>3921</v>
      </c>
      <c r="G128" s="221"/>
    </row>
    <row r="129" spans="1:7" s="209" customFormat="1" ht="70" x14ac:dyDescent="0.35">
      <c r="A129" s="123">
        <v>12</v>
      </c>
      <c r="B129" s="165" t="s">
        <v>3954</v>
      </c>
      <c r="C129" s="146">
        <v>700</v>
      </c>
      <c r="D129" s="146">
        <v>900</v>
      </c>
      <c r="E129" s="146">
        <f t="shared" si="3"/>
        <v>630</v>
      </c>
      <c r="F129" s="260" t="s">
        <v>6630</v>
      </c>
      <c r="G129" s="221"/>
    </row>
    <row r="130" spans="1:7" s="209" customFormat="1" ht="31" x14ac:dyDescent="0.35">
      <c r="A130" s="123">
        <v>13</v>
      </c>
      <c r="B130" s="165" t="s">
        <v>3955</v>
      </c>
      <c r="C130" s="146"/>
      <c r="D130" s="146">
        <v>900</v>
      </c>
      <c r="E130" s="146">
        <f t="shared" si="3"/>
        <v>630</v>
      </c>
      <c r="F130" s="260" t="s">
        <v>3921</v>
      </c>
      <c r="G130" s="221"/>
    </row>
    <row r="131" spans="1:7" s="209" customFormat="1" ht="31" x14ac:dyDescent="0.35">
      <c r="A131" s="123">
        <v>14</v>
      </c>
      <c r="B131" s="165" t="s">
        <v>3956</v>
      </c>
      <c r="C131" s="146"/>
      <c r="D131" s="146">
        <v>900</v>
      </c>
      <c r="E131" s="146">
        <f t="shared" si="3"/>
        <v>630</v>
      </c>
      <c r="F131" s="260" t="s">
        <v>3921</v>
      </c>
      <c r="G131" s="221"/>
    </row>
    <row r="132" spans="1:7" s="209" customFormat="1" ht="31" x14ac:dyDescent="0.35">
      <c r="A132" s="123">
        <v>15</v>
      </c>
      <c r="B132" s="165" t="s">
        <v>3957</v>
      </c>
      <c r="C132" s="146"/>
      <c r="D132" s="146">
        <v>900</v>
      </c>
      <c r="E132" s="146">
        <f t="shared" si="3"/>
        <v>630</v>
      </c>
      <c r="F132" s="260" t="s">
        <v>3921</v>
      </c>
      <c r="G132" s="221"/>
    </row>
    <row r="133" spans="1:7" s="209" customFormat="1" ht="31" x14ac:dyDescent="0.35">
      <c r="A133" s="123">
        <v>16</v>
      </c>
      <c r="B133" s="165" t="s">
        <v>6233</v>
      </c>
      <c r="C133" s="146"/>
      <c r="D133" s="146">
        <v>1300</v>
      </c>
      <c r="E133" s="146">
        <f t="shared" si="3"/>
        <v>910</v>
      </c>
      <c r="F133" s="260" t="s">
        <v>3921</v>
      </c>
      <c r="G133" s="221"/>
    </row>
    <row r="134" spans="1:7" s="209" customFormat="1" x14ac:dyDescent="0.35">
      <c r="A134" s="123">
        <v>17</v>
      </c>
      <c r="B134" s="165" t="s">
        <v>6234</v>
      </c>
      <c r="C134" s="146"/>
      <c r="D134" s="146">
        <v>1300</v>
      </c>
      <c r="E134" s="146">
        <f t="shared" si="3"/>
        <v>910</v>
      </c>
      <c r="F134" s="260" t="s">
        <v>3921</v>
      </c>
      <c r="G134" s="221"/>
    </row>
    <row r="135" spans="1:7" s="209" customFormat="1" ht="31" x14ac:dyDescent="0.35">
      <c r="A135" s="123">
        <v>18</v>
      </c>
      <c r="B135" s="165" t="s">
        <v>6235</v>
      </c>
      <c r="C135" s="146"/>
      <c r="D135" s="146">
        <v>1300</v>
      </c>
      <c r="E135" s="146">
        <f t="shared" si="3"/>
        <v>910</v>
      </c>
      <c r="F135" s="260" t="s">
        <v>3921</v>
      </c>
      <c r="G135" s="221"/>
    </row>
    <row r="136" spans="1:7" s="209" customFormat="1" ht="31" x14ac:dyDescent="0.35">
      <c r="A136" s="123">
        <v>19</v>
      </c>
      <c r="B136" s="165" t="s">
        <v>6631</v>
      </c>
      <c r="C136" s="146"/>
      <c r="D136" s="146">
        <v>1100</v>
      </c>
      <c r="E136" s="146">
        <f t="shared" si="3"/>
        <v>770</v>
      </c>
      <c r="F136" s="260" t="s">
        <v>3921</v>
      </c>
      <c r="G136" s="221"/>
    </row>
    <row r="137" spans="1:7" s="209" customFormat="1" ht="31" x14ac:dyDescent="0.35">
      <c r="A137" s="123">
        <v>20</v>
      </c>
      <c r="B137" s="165" t="s">
        <v>6632</v>
      </c>
      <c r="C137" s="146"/>
      <c r="D137" s="146">
        <v>1000</v>
      </c>
      <c r="E137" s="146">
        <f t="shared" si="3"/>
        <v>700</v>
      </c>
      <c r="F137" s="260" t="s">
        <v>3921</v>
      </c>
      <c r="G137" s="221"/>
    </row>
    <row r="138" spans="1:7" s="209" customFormat="1" ht="31" x14ac:dyDescent="0.35">
      <c r="A138" s="123">
        <v>21</v>
      </c>
      <c r="B138" s="165" t="s">
        <v>6236</v>
      </c>
      <c r="C138" s="146"/>
      <c r="D138" s="146">
        <v>1000</v>
      </c>
      <c r="E138" s="146">
        <f t="shared" si="3"/>
        <v>700</v>
      </c>
      <c r="F138" s="260" t="s">
        <v>3958</v>
      </c>
      <c r="G138" s="221"/>
    </row>
    <row r="139" spans="1:7" s="209" customFormat="1" ht="31" x14ac:dyDescent="0.35">
      <c r="A139" s="123">
        <v>22</v>
      </c>
      <c r="B139" s="165" t="s">
        <v>3969</v>
      </c>
      <c r="C139" s="146"/>
      <c r="D139" s="146">
        <v>1000</v>
      </c>
      <c r="E139" s="146">
        <f t="shared" si="3"/>
        <v>700</v>
      </c>
      <c r="F139" s="260" t="s">
        <v>3958</v>
      </c>
      <c r="G139" s="221"/>
    </row>
    <row r="140" spans="1:7" s="209" customFormat="1" x14ac:dyDescent="0.35">
      <c r="A140" s="123">
        <v>23</v>
      </c>
      <c r="B140" s="165" t="s">
        <v>6237</v>
      </c>
      <c r="C140" s="146">
        <v>3000</v>
      </c>
      <c r="D140" s="146">
        <v>3600</v>
      </c>
      <c r="E140" s="146">
        <f t="shared" si="3"/>
        <v>2520</v>
      </c>
      <c r="F140" s="260"/>
      <c r="G140" s="221"/>
    </row>
    <row r="141" spans="1:7" s="209" customFormat="1" ht="56" x14ac:dyDescent="0.35">
      <c r="A141" s="123">
        <v>24</v>
      </c>
      <c r="B141" s="165" t="s">
        <v>6633</v>
      </c>
      <c r="C141" s="146">
        <v>700</v>
      </c>
      <c r="D141" s="146">
        <v>900</v>
      </c>
      <c r="E141" s="146">
        <f t="shared" si="3"/>
        <v>630</v>
      </c>
      <c r="F141" s="260" t="s">
        <v>6634</v>
      </c>
      <c r="G141" s="221"/>
    </row>
    <row r="142" spans="1:7" s="209" customFormat="1" ht="31" x14ac:dyDescent="0.35">
      <c r="A142" s="123">
        <v>25</v>
      </c>
      <c r="B142" s="165" t="s">
        <v>6635</v>
      </c>
      <c r="C142" s="146"/>
      <c r="D142" s="146">
        <v>1300</v>
      </c>
      <c r="E142" s="146">
        <f t="shared" si="3"/>
        <v>910</v>
      </c>
      <c r="F142" s="260" t="s">
        <v>3921</v>
      </c>
      <c r="G142" s="221"/>
    </row>
    <row r="143" spans="1:7" s="209" customFormat="1" ht="31" x14ac:dyDescent="0.35">
      <c r="A143" s="123">
        <v>26</v>
      </c>
      <c r="B143" s="165" t="s">
        <v>6636</v>
      </c>
      <c r="C143" s="146"/>
      <c r="D143" s="146">
        <v>2000</v>
      </c>
      <c r="E143" s="146">
        <f t="shared" si="3"/>
        <v>1400</v>
      </c>
      <c r="F143" s="260" t="s">
        <v>3921</v>
      </c>
      <c r="G143" s="221"/>
    </row>
    <row r="144" spans="1:7" s="209" customFormat="1" ht="70" x14ac:dyDescent="0.35">
      <c r="A144" s="123">
        <v>27</v>
      </c>
      <c r="B144" s="165" t="s">
        <v>6637</v>
      </c>
      <c r="C144" s="146">
        <v>1200</v>
      </c>
      <c r="D144" s="146">
        <v>1500</v>
      </c>
      <c r="E144" s="146">
        <f t="shared" si="3"/>
        <v>1050</v>
      </c>
      <c r="F144" s="260" t="s">
        <v>5241</v>
      </c>
      <c r="G144" s="221"/>
    </row>
    <row r="145" spans="1:7" s="209" customFormat="1" ht="31" x14ac:dyDescent="0.35">
      <c r="A145" s="123">
        <v>28</v>
      </c>
      <c r="B145" s="165" t="s">
        <v>3959</v>
      </c>
      <c r="C145" s="146">
        <v>1500</v>
      </c>
      <c r="D145" s="146">
        <v>1800</v>
      </c>
      <c r="E145" s="146">
        <f t="shared" si="3"/>
        <v>1260</v>
      </c>
      <c r="F145" s="260"/>
      <c r="G145" s="221"/>
    </row>
    <row r="146" spans="1:7" s="209" customFormat="1" ht="31" x14ac:dyDescent="0.35">
      <c r="A146" s="123">
        <v>29</v>
      </c>
      <c r="B146" s="165" t="s">
        <v>3960</v>
      </c>
      <c r="C146" s="146">
        <v>1500</v>
      </c>
      <c r="D146" s="146">
        <v>1800</v>
      </c>
      <c r="E146" s="146">
        <f t="shared" si="3"/>
        <v>1260</v>
      </c>
      <c r="F146" s="260"/>
      <c r="G146" s="221"/>
    </row>
    <row r="147" spans="1:7" s="209" customFormat="1" x14ac:dyDescent="0.35">
      <c r="A147" s="123">
        <v>30</v>
      </c>
      <c r="B147" s="165" t="s">
        <v>6238</v>
      </c>
      <c r="C147" s="146">
        <v>1000</v>
      </c>
      <c r="D147" s="146">
        <v>1200</v>
      </c>
      <c r="E147" s="146">
        <f t="shared" si="3"/>
        <v>840</v>
      </c>
      <c r="F147" s="260"/>
      <c r="G147" s="221"/>
    </row>
    <row r="148" spans="1:7" s="209" customFormat="1" ht="31" x14ac:dyDescent="0.35">
      <c r="A148" s="123">
        <v>31</v>
      </c>
      <c r="B148" s="581" t="s">
        <v>3961</v>
      </c>
      <c r="C148" s="146"/>
      <c r="D148" s="146">
        <v>1300</v>
      </c>
      <c r="E148" s="146">
        <f t="shared" si="3"/>
        <v>910</v>
      </c>
      <c r="F148" s="260" t="s">
        <v>3897</v>
      </c>
      <c r="G148" s="221"/>
    </row>
    <row r="149" spans="1:7" s="209" customFormat="1" ht="31" x14ac:dyDescent="0.35">
      <c r="A149" s="123">
        <v>32</v>
      </c>
      <c r="B149" s="165" t="s">
        <v>6239</v>
      </c>
      <c r="C149" s="146">
        <v>800</v>
      </c>
      <c r="D149" s="146">
        <v>1000</v>
      </c>
      <c r="E149" s="146">
        <f t="shared" si="3"/>
        <v>700</v>
      </c>
      <c r="F149" s="260"/>
      <c r="G149" s="221"/>
    </row>
    <row r="150" spans="1:7" s="209" customFormat="1" ht="31" x14ac:dyDescent="0.35">
      <c r="A150" s="123">
        <v>33</v>
      </c>
      <c r="B150" s="165" t="s">
        <v>6240</v>
      </c>
      <c r="C150" s="146">
        <v>1000</v>
      </c>
      <c r="D150" s="146">
        <v>1200</v>
      </c>
      <c r="E150" s="146">
        <f t="shared" si="3"/>
        <v>840</v>
      </c>
      <c r="F150" s="260"/>
      <c r="G150" s="221"/>
    </row>
    <row r="151" spans="1:7" s="209" customFormat="1" ht="31" x14ac:dyDescent="0.35">
      <c r="A151" s="123">
        <v>34</v>
      </c>
      <c r="B151" s="165" t="s">
        <v>6241</v>
      </c>
      <c r="C151" s="146">
        <v>1000</v>
      </c>
      <c r="D151" s="146">
        <v>1200</v>
      </c>
      <c r="E151" s="146">
        <f t="shared" si="3"/>
        <v>840</v>
      </c>
      <c r="F151" s="260" t="s">
        <v>3962</v>
      </c>
      <c r="G151" s="221"/>
    </row>
    <row r="152" spans="1:7" s="209" customFormat="1" x14ac:dyDescent="0.35">
      <c r="A152" s="123">
        <v>35</v>
      </c>
      <c r="B152" s="165" t="s">
        <v>3963</v>
      </c>
      <c r="C152" s="146">
        <v>1000</v>
      </c>
      <c r="D152" s="146">
        <v>1200</v>
      </c>
      <c r="E152" s="146">
        <f t="shared" si="3"/>
        <v>840</v>
      </c>
      <c r="F152" s="260"/>
      <c r="G152" s="221"/>
    </row>
    <row r="153" spans="1:7" s="209" customFormat="1" ht="31" x14ac:dyDescent="0.35">
      <c r="A153" s="123">
        <v>36</v>
      </c>
      <c r="B153" s="165" t="s">
        <v>6638</v>
      </c>
      <c r="C153" s="146">
        <v>1000</v>
      </c>
      <c r="D153" s="146">
        <v>1200</v>
      </c>
      <c r="E153" s="146">
        <f t="shared" si="3"/>
        <v>840</v>
      </c>
      <c r="F153" s="260"/>
      <c r="G153" s="221"/>
    </row>
    <row r="154" spans="1:7" s="281" customFormat="1" ht="31" x14ac:dyDescent="0.35">
      <c r="A154" s="123">
        <v>37</v>
      </c>
      <c r="B154" s="584" t="s">
        <v>6639</v>
      </c>
      <c r="C154" s="146">
        <v>800</v>
      </c>
      <c r="D154" s="146">
        <v>1000</v>
      </c>
      <c r="E154" s="146">
        <f t="shared" si="3"/>
        <v>700</v>
      </c>
      <c r="F154" s="260"/>
      <c r="G154" s="221"/>
    </row>
    <row r="155" spans="1:7" s="209" customFormat="1" ht="31" x14ac:dyDescent="0.35">
      <c r="A155" s="123">
        <v>38</v>
      </c>
      <c r="B155" s="165" t="s">
        <v>6640</v>
      </c>
      <c r="C155" s="146">
        <v>1000</v>
      </c>
      <c r="D155" s="146">
        <v>1200</v>
      </c>
      <c r="E155" s="146">
        <f t="shared" si="3"/>
        <v>840</v>
      </c>
      <c r="F155" s="260"/>
      <c r="G155" s="221"/>
    </row>
    <row r="156" spans="1:7" s="209" customFormat="1" ht="31" x14ac:dyDescent="0.35">
      <c r="A156" s="123">
        <v>39</v>
      </c>
      <c r="B156" s="165" t="s">
        <v>3964</v>
      </c>
      <c r="C156" s="146"/>
      <c r="D156" s="146">
        <v>1200</v>
      </c>
      <c r="E156" s="146">
        <f t="shared" si="3"/>
        <v>840</v>
      </c>
      <c r="F156" s="260" t="s">
        <v>3921</v>
      </c>
      <c r="G156" s="221"/>
    </row>
    <row r="157" spans="1:7" s="209" customFormat="1" ht="31" x14ac:dyDescent="0.35">
      <c r="A157" s="123">
        <v>40</v>
      </c>
      <c r="B157" s="165" t="s">
        <v>6641</v>
      </c>
      <c r="C157" s="146">
        <v>1000</v>
      </c>
      <c r="D157" s="146">
        <v>1200</v>
      </c>
      <c r="E157" s="146">
        <f t="shared" si="3"/>
        <v>840</v>
      </c>
      <c r="F157" s="260"/>
      <c r="G157" s="221"/>
    </row>
    <row r="158" spans="1:7" s="209" customFormat="1" ht="31" x14ac:dyDescent="0.35">
      <c r="A158" s="123">
        <v>41</v>
      </c>
      <c r="B158" s="165" t="s">
        <v>3965</v>
      </c>
      <c r="C158" s="146"/>
      <c r="D158" s="146">
        <v>1200</v>
      </c>
      <c r="E158" s="146">
        <f t="shared" si="3"/>
        <v>840</v>
      </c>
      <c r="F158" s="260" t="s">
        <v>3921</v>
      </c>
      <c r="G158" s="221"/>
    </row>
    <row r="159" spans="1:7" s="209" customFormat="1" ht="31" x14ac:dyDescent="0.35">
      <c r="A159" s="123">
        <v>42</v>
      </c>
      <c r="B159" s="165" t="s">
        <v>3966</v>
      </c>
      <c r="C159" s="146">
        <v>1000</v>
      </c>
      <c r="D159" s="146">
        <v>1200</v>
      </c>
      <c r="E159" s="146">
        <f t="shared" si="3"/>
        <v>840</v>
      </c>
      <c r="F159" s="260"/>
      <c r="G159" s="221"/>
    </row>
    <row r="160" spans="1:7" s="209" customFormat="1" ht="31" x14ac:dyDescent="0.35">
      <c r="A160" s="123">
        <v>43</v>
      </c>
      <c r="B160" s="165" t="s">
        <v>3967</v>
      </c>
      <c r="C160" s="146"/>
      <c r="D160" s="146">
        <v>1200</v>
      </c>
      <c r="E160" s="146">
        <f t="shared" si="3"/>
        <v>840</v>
      </c>
      <c r="F160" s="260" t="s">
        <v>3921</v>
      </c>
      <c r="G160" s="221"/>
    </row>
    <row r="161" spans="1:7" s="209" customFormat="1" ht="42" x14ac:dyDescent="0.35">
      <c r="A161" s="123">
        <v>44</v>
      </c>
      <c r="B161" s="165" t="s">
        <v>6242</v>
      </c>
      <c r="C161" s="146">
        <v>800</v>
      </c>
      <c r="D161" s="146">
        <v>1000</v>
      </c>
      <c r="E161" s="146">
        <f t="shared" si="3"/>
        <v>700</v>
      </c>
      <c r="F161" s="260" t="s">
        <v>3968</v>
      </c>
      <c r="G161" s="221"/>
    </row>
    <row r="162" spans="1:7" s="209" customFormat="1" ht="31" x14ac:dyDescent="0.35">
      <c r="A162" s="123">
        <v>45</v>
      </c>
      <c r="B162" s="165" t="s">
        <v>6243</v>
      </c>
      <c r="C162" s="146">
        <v>2000</v>
      </c>
      <c r="D162" s="146">
        <v>2400</v>
      </c>
      <c r="E162" s="146">
        <f t="shared" si="3"/>
        <v>1680</v>
      </c>
      <c r="F162" s="260" t="s">
        <v>3890</v>
      </c>
      <c r="G162" s="221"/>
    </row>
    <row r="163" spans="1:7" s="209" customFormat="1" ht="31" x14ac:dyDescent="0.35">
      <c r="A163" s="123">
        <v>46</v>
      </c>
      <c r="B163" s="165" t="s">
        <v>6642</v>
      </c>
      <c r="C163" s="146"/>
      <c r="D163" s="146">
        <v>1000</v>
      </c>
      <c r="E163" s="146">
        <f t="shared" si="3"/>
        <v>700</v>
      </c>
      <c r="F163" s="260" t="s">
        <v>3958</v>
      </c>
      <c r="G163" s="221"/>
    </row>
    <row r="164" spans="1:7" s="209" customFormat="1" ht="31" x14ac:dyDescent="0.35">
      <c r="A164" s="123">
        <v>47</v>
      </c>
      <c r="B164" s="165" t="s">
        <v>3969</v>
      </c>
      <c r="C164" s="146"/>
      <c r="D164" s="146">
        <v>1000</v>
      </c>
      <c r="E164" s="146">
        <f t="shared" si="3"/>
        <v>700</v>
      </c>
      <c r="F164" s="260" t="s">
        <v>3958</v>
      </c>
      <c r="G164" s="221"/>
    </row>
    <row r="165" spans="1:7" s="209" customFormat="1" ht="31" x14ac:dyDescent="0.35">
      <c r="A165" s="123">
        <v>48</v>
      </c>
      <c r="B165" s="165" t="s">
        <v>6244</v>
      </c>
      <c r="C165" s="146">
        <v>2000</v>
      </c>
      <c r="D165" s="146">
        <v>2400</v>
      </c>
      <c r="E165" s="146">
        <f t="shared" si="3"/>
        <v>1680</v>
      </c>
      <c r="F165" s="260"/>
      <c r="G165" s="221"/>
    </row>
    <row r="166" spans="1:7" s="209" customFormat="1" ht="56" x14ac:dyDescent="0.35">
      <c r="A166" s="123">
        <v>49</v>
      </c>
      <c r="B166" s="124" t="s">
        <v>3970</v>
      </c>
      <c r="C166" s="146">
        <v>600</v>
      </c>
      <c r="D166" s="146">
        <v>1700</v>
      </c>
      <c r="E166" s="146">
        <f t="shared" si="3"/>
        <v>1190</v>
      </c>
      <c r="F166" s="260" t="s">
        <v>6643</v>
      </c>
      <c r="G166" s="221"/>
    </row>
    <row r="167" spans="1:7" s="209" customFormat="1" ht="31" x14ac:dyDescent="0.35">
      <c r="A167" s="123">
        <v>50</v>
      </c>
      <c r="B167" s="165" t="s">
        <v>6644</v>
      </c>
      <c r="C167" s="146"/>
      <c r="D167" s="146">
        <v>1300</v>
      </c>
      <c r="E167" s="146">
        <f t="shared" si="3"/>
        <v>910</v>
      </c>
      <c r="F167" s="260" t="s">
        <v>3896</v>
      </c>
      <c r="G167" s="221"/>
    </row>
    <row r="168" spans="1:7" s="209" customFormat="1" ht="46.5" x14ac:dyDescent="0.35">
      <c r="A168" s="123">
        <v>51</v>
      </c>
      <c r="B168" s="165" t="s">
        <v>6645</v>
      </c>
      <c r="C168" s="146"/>
      <c r="D168" s="146">
        <v>1300</v>
      </c>
      <c r="E168" s="146">
        <f t="shared" si="3"/>
        <v>910</v>
      </c>
      <c r="F168" s="260" t="s">
        <v>3921</v>
      </c>
      <c r="G168" s="221"/>
    </row>
    <row r="169" spans="1:7" s="209" customFormat="1" ht="46.5" x14ac:dyDescent="0.35">
      <c r="A169" s="123">
        <v>52</v>
      </c>
      <c r="B169" s="165" t="s">
        <v>6646</v>
      </c>
      <c r="C169" s="146"/>
      <c r="D169" s="146">
        <v>1300</v>
      </c>
      <c r="E169" s="146">
        <f t="shared" si="3"/>
        <v>910</v>
      </c>
      <c r="F169" s="260" t="s">
        <v>3921</v>
      </c>
      <c r="G169" s="221"/>
    </row>
    <row r="170" spans="1:7" s="209" customFormat="1" ht="31" x14ac:dyDescent="0.35">
      <c r="A170" s="123">
        <v>53</v>
      </c>
      <c r="B170" s="165" t="s">
        <v>6647</v>
      </c>
      <c r="C170" s="146"/>
      <c r="D170" s="146">
        <v>1000</v>
      </c>
      <c r="E170" s="146">
        <f t="shared" si="3"/>
        <v>700</v>
      </c>
      <c r="F170" s="260" t="s">
        <v>3921</v>
      </c>
      <c r="G170" s="221"/>
    </row>
    <row r="171" spans="1:7" s="209" customFormat="1" ht="31" x14ac:dyDescent="0.35">
      <c r="A171" s="123">
        <v>54</v>
      </c>
      <c r="B171" s="165" t="s">
        <v>5289</v>
      </c>
      <c r="C171" s="146"/>
      <c r="D171" s="146"/>
      <c r="E171" s="146"/>
      <c r="F171" s="258" t="s">
        <v>3971</v>
      </c>
      <c r="G171" s="221"/>
    </row>
    <row r="172" spans="1:7" s="209" customFormat="1" ht="31" x14ac:dyDescent="0.35">
      <c r="A172" s="123" t="s">
        <v>307</v>
      </c>
      <c r="B172" s="165" t="s">
        <v>6648</v>
      </c>
      <c r="C172" s="146">
        <v>800</v>
      </c>
      <c r="D172" s="146">
        <v>1000</v>
      </c>
      <c r="E172" s="146">
        <f t="shared" si="3"/>
        <v>700</v>
      </c>
      <c r="F172" s="260" t="s">
        <v>3972</v>
      </c>
      <c r="G172" s="221"/>
    </row>
    <row r="173" spans="1:7" s="209" customFormat="1" ht="31" x14ac:dyDescent="0.35">
      <c r="A173" s="123" t="s">
        <v>309</v>
      </c>
      <c r="B173" s="165" t="s">
        <v>6245</v>
      </c>
      <c r="C173" s="146">
        <v>800</v>
      </c>
      <c r="D173" s="146">
        <v>1000</v>
      </c>
      <c r="E173" s="146">
        <f t="shared" si="3"/>
        <v>700</v>
      </c>
      <c r="F173" s="260" t="s">
        <v>3972</v>
      </c>
      <c r="G173" s="221"/>
    </row>
    <row r="174" spans="1:7" s="209" customFormat="1" ht="46.5" x14ac:dyDescent="0.35">
      <c r="A174" s="123">
        <v>55</v>
      </c>
      <c r="B174" s="165" t="s">
        <v>6649</v>
      </c>
      <c r="C174" s="146"/>
      <c r="D174" s="146">
        <v>1500</v>
      </c>
      <c r="E174" s="146">
        <f t="shared" si="3"/>
        <v>1050</v>
      </c>
      <c r="F174" s="260" t="s">
        <v>3921</v>
      </c>
      <c r="G174" s="221"/>
    </row>
    <row r="175" spans="1:7" s="209" customFormat="1" ht="46.5" x14ac:dyDescent="0.35">
      <c r="A175" s="123">
        <v>56</v>
      </c>
      <c r="B175" s="165" t="s">
        <v>6650</v>
      </c>
      <c r="C175" s="146">
        <v>700</v>
      </c>
      <c r="D175" s="146">
        <v>900</v>
      </c>
      <c r="E175" s="146">
        <f t="shared" si="3"/>
        <v>630</v>
      </c>
      <c r="F175" s="260" t="s">
        <v>6246</v>
      </c>
      <c r="G175" s="221"/>
    </row>
    <row r="176" spans="1:7" s="209" customFormat="1" ht="56" x14ac:dyDescent="0.35">
      <c r="A176" s="123">
        <v>57</v>
      </c>
      <c r="B176" s="165" t="s">
        <v>6651</v>
      </c>
      <c r="C176" s="146">
        <v>600</v>
      </c>
      <c r="D176" s="146">
        <v>800</v>
      </c>
      <c r="E176" s="146">
        <f t="shared" si="3"/>
        <v>560</v>
      </c>
      <c r="F176" s="260" t="s">
        <v>3973</v>
      </c>
      <c r="G176" s="221"/>
    </row>
    <row r="177" spans="1:7" s="209" customFormat="1" ht="84" x14ac:dyDescent="0.35">
      <c r="A177" s="123">
        <v>58</v>
      </c>
      <c r="B177" s="165" t="s">
        <v>6652</v>
      </c>
      <c r="C177" s="146">
        <v>700</v>
      </c>
      <c r="D177" s="146">
        <v>900</v>
      </c>
      <c r="E177" s="146">
        <f t="shared" si="3"/>
        <v>630</v>
      </c>
      <c r="F177" s="260" t="s">
        <v>5131</v>
      </c>
      <c r="G177" s="221"/>
    </row>
    <row r="178" spans="1:7" s="209" customFormat="1" ht="31" x14ac:dyDescent="0.35">
      <c r="A178" s="123">
        <v>59</v>
      </c>
      <c r="B178" s="165" t="s">
        <v>5290</v>
      </c>
      <c r="C178" s="146">
        <v>700</v>
      </c>
      <c r="D178" s="146">
        <v>900</v>
      </c>
      <c r="E178" s="146">
        <f t="shared" si="3"/>
        <v>630</v>
      </c>
      <c r="F178" s="260" t="s">
        <v>5239</v>
      </c>
      <c r="G178" s="221"/>
    </row>
    <row r="179" spans="1:7" s="209" customFormat="1" ht="31" x14ac:dyDescent="0.35">
      <c r="A179" s="123">
        <v>60</v>
      </c>
      <c r="B179" s="165" t="s">
        <v>6653</v>
      </c>
      <c r="C179" s="146"/>
      <c r="D179" s="146">
        <v>1200</v>
      </c>
      <c r="E179" s="146">
        <f t="shared" si="3"/>
        <v>840</v>
      </c>
      <c r="F179" s="260" t="s">
        <v>3921</v>
      </c>
      <c r="G179" s="221"/>
    </row>
    <row r="180" spans="1:7" s="209" customFormat="1" ht="42" x14ac:dyDescent="0.35">
      <c r="A180" s="123">
        <v>61</v>
      </c>
      <c r="B180" s="165" t="s">
        <v>6654</v>
      </c>
      <c r="C180" s="146">
        <v>800</v>
      </c>
      <c r="D180" s="146">
        <v>1000</v>
      </c>
      <c r="E180" s="146">
        <f t="shared" si="3"/>
        <v>700</v>
      </c>
      <c r="F180" s="260" t="s">
        <v>3974</v>
      </c>
      <c r="G180" s="221"/>
    </row>
    <row r="181" spans="1:7" s="209" customFormat="1" ht="46.5" x14ac:dyDescent="0.35">
      <c r="A181" s="123">
        <v>62</v>
      </c>
      <c r="B181" s="165" t="s">
        <v>5291</v>
      </c>
      <c r="C181" s="146">
        <v>700</v>
      </c>
      <c r="D181" s="146">
        <v>900</v>
      </c>
      <c r="E181" s="146">
        <f t="shared" si="3"/>
        <v>630</v>
      </c>
      <c r="F181" s="260" t="s">
        <v>5239</v>
      </c>
      <c r="G181" s="221"/>
    </row>
    <row r="182" spans="1:7" s="209" customFormat="1" ht="31" x14ac:dyDescent="0.35">
      <c r="A182" s="123">
        <v>63</v>
      </c>
      <c r="B182" s="165" t="s">
        <v>5292</v>
      </c>
      <c r="C182" s="146">
        <v>700</v>
      </c>
      <c r="D182" s="146">
        <v>900</v>
      </c>
      <c r="E182" s="146">
        <f t="shared" si="3"/>
        <v>630</v>
      </c>
      <c r="F182" s="260" t="s">
        <v>5239</v>
      </c>
      <c r="G182" s="221"/>
    </row>
    <row r="183" spans="1:7" s="209" customFormat="1" ht="30" x14ac:dyDescent="0.35">
      <c r="A183" s="120" t="s">
        <v>406</v>
      </c>
      <c r="B183" s="122" t="s">
        <v>6247</v>
      </c>
      <c r="C183" s="146"/>
      <c r="D183" s="146"/>
      <c r="E183" s="146"/>
      <c r="F183" s="260" t="s">
        <v>5236</v>
      </c>
      <c r="G183" s="221"/>
    </row>
    <row r="184" spans="1:7" s="209" customFormat="1" ht="31" x14ac:dyDescent="0.35">
      <c r="A184" s="123">
        <v>1</v>
      </c>
      <c r="B184" s="165" t="s">
        <v>6655</v>
      </c>
      <c r="C184" s="146">
        <v>7500</v>
      </c>
      <c r="D184" s="146">
        <v>8900</v>
      </c>
      <c r="E184" s="146">
        <f t="shared" si="3"/>
        <v>6230</v>
      </c>
      <c r="F184" s="260"/>
      <c r="G184" s="221"/>
    </row>
    <row r="185" spans="1:7" s="209" customFormat="1" x14ac:dyDescent="0.35">
      <c r="A185" s="123">
        <v>2</v>
      </c>
      <c r="B185" s="165" t="s">
        <v>6656</v>
      </c>
      <c r="C185" s="146">
        <v>5000</v>
      </c>
      <c r="D185" s="146">
        <v>5900</v>
      </c>
      <c r="E185" s="146">
        <f t="shared" si="3"/>
        <v>4130</v>
      </c>
      <c r="F185" s="260"/>
      <c r="G185" s="221"/>
    </row>
    <row r="186" spans="1:7" s="209" customFormat="1" x14ac:dyDescent="0.35">
      <c r="A186" s="123">
        <v>3</v>
      </c>
      <c r="B186" s="165" t="s">
        <v>3975</v>
      </c>
      <c r="C186" s="146">
        <v>2500</v>
      </c>
      <c r="D186" s="146">
        <v>4500</v>
      </c>
      <c r="E186" s="146">
        <f t="shared" ref="E186:E196" si="4">ROUND(D186*0.7,-1)</f>
        <v>3150</v>
      </c>
      <c r="F186" s="260"/>
      <c r="G186" s="221"/>
    </row>
    <row r="187" spans="1:7" s="209" customFormat="1" x14ac:dyDescent="0.35">
      <c r="A187" s="123">
        <v>4</v>
      </c>
      <c r="B187" s="165" t="s">
        <v>3976</v>
      </c>
      <c r="C187" s="146">
        <v>1700</v>
      </c>
      <c r="D187" s="146">
        <v>2500</v>
      </c>
      <c r="E187" s="146">
        <f t="shared" si="4"/>
        <v>1750</v>
      </c>
      <c r="F187" s="260"/>
      <c r="G187" s="221"/>
    </row>
    <row r="188" spans="1:7" s="209" customFormat="1" x14ac:dyDescent="0.35">
      <c r="A188" s="123"/>
      <c r="B188" s="582" t="s">
        <v>16</v>
      </c>
      <c r="C188" s="146"/>
      <c r="D188" s="146"/>
      <c r="E188" s="146"/>
      <c r="F188" s="260"/>
      <c r="G188" s="221"/>
    </row>
    <row r="189" spans="1:7" s="209" customFormat="1" ht="31" x14ac:dyDescent="0.35">
      <c r="A189" s="123">
        <v>1</v>
      </c>
      <c r="B189" s="165" t="s">
        <v>6657</v>
      </c>
      <c r="C189" s="146">
        <v>1500</v>
      </c>
      <c r="D189" s="146">
        <v>1800</v>
      </c>
      <c r="E189" s="146">
        <f t="shared" si="4"/>
        <v>1260</v>
      </c>
      <c r="F189" s="260"/>
      <c r="G189" s="221"/>
    </row>
    <row r="190" spans="1:7" s="209" customFormat="1" ht="31" x14ac:dyDescent="0.35">
      <c r="A190" s="123">
        <v>2</v>
      </c>
      <c r="B190" s="165" t="s">
        <v>6658</v>
      </c>
      <c r="C190" s="146">
        <v>2000</v>
      </c>
      <c r="D190" s="146">
        <v>2400</v>
      </c>
      <c r="E190" s="146">
        <f t="shared" si="4"/>
        <v>1680</v>
      </c>
      <c r="F190" s="260"/>
      <c r="G190" s="221"/>
    </row>
    <row r="191" spans="1:7" s="209" customFormat="1" ht="31" x14ac:dyDescent="0.35">
      <c r="A191" s="123">
        <v>3</v>
      </c>
      <c r="B191" s="165" t="s">
        <v>6659</v>
      </c>
      <c r="C191" s="146">
        <v>1650</v>
      </c>
      <c r="D191" s="146">
        <v>2000</v>
      </c>
      <c r="E191" s="146">
        <f t="shared" si="4"/>
        <v>1400</v>
      </c>
      <c r="F191" s="260"/>
      <c r="G191" s="221"/>
    </row>
    <row r="192" spans="1:7" s="209" customFormat="1" ht="31" x14ac:dyDescent="0.35">
      <c r="A192" s="123">
        <v>4</v>
      </c>
      <c r="B192" s="165" t="s">
        <v>6660</v>
      </c>
      <c r="C192" s="146">
        <v>1650</v>
      </c>
      <c r="D192" s="146">
        <v>2000</v>
      </c>
      <c r="E192" s="146">
        <f t="shared" si="4"/>
        <v>1400</v>
      </c>
      <c r="F192" s="260"/>
      <c r="G192" s="221"/>
    </row>
    <row r="193" spans="1:7" s="209" customFormat="1" x14ac:dyDescent="0.35">
      <c r="A193" s="123">
        <v>5</v>
      </c>
      <c r="B193" s="165" t="s">
        <v>6661</v>
      </c>
      <c r="C193" s="146"/>
      <c r="D193" s="146"/>
      <c r="E193" s="146"/>
      <c r="F193" s="260"/>
      <c r="G193" s="221"/>
    </row>
    <row r="194" spans="1:7" s="209" customFormat="1" x14ac:dyDescent="0.35">
      <c r="A194" s="123" t="s">
        <v>509</v>
      </c>
      <c r="B194" s="165" t="s">
        <v>6662</v>
      </c>
      <c r="C194" s="146">
        <v>1200</v>
      </c>
      <c r="D194" s="146">
        <v>1500</v>
      </c>
      <c r="E194" s="146">
        <f t="shared" si="4"/>
        <v>1050</v>
      </c>
      <c r="F194" s="260"/>
      <c r="G194" s="221"/>
    </row>
    <row r="195" spans="1:7" s="209" customFormat="1" x14ac:dyDescent="0.35">
      <c r="A195" s="123" t="s">
        <v>511</v>
      </c>
      <c r="B195" s="165" t="s">
        <v>6248</v>
      </c>
      <c r="C195" s="146">
        <v>1000</v>
      </c>
      <c r="D195" s="146">
        <v>1500</v>
      </c>
      <c r="E195" s="146">
        <f t="shared" si="4"/>
        <v>1050</v>
      </c>
      <c r="F195" s="260"/>
      <c r="G195" s="221"/>
    </row>
    <row r="196" spans="1:7" s="209" customFormat="1" ht="31" x14ac:dyDescent="0.35">
      <c r="A196" s="123">
        <v>6</v>
      </c>
      <c r="B196" s="165" t="s">
        <v>6663</v>
      </c>
      <c r="C196" s="146">
        <v>1000</v>
      </c>
      <c r="D196" s="146">
        <v>1300</v>
      </c>
      <c r="E196" s="146">
        <f t="shared" si="4"/>
        <v>910</v>
      </c>
      <c r="F196" s="260"/>
      <c r="G196" s="221"/>
    </row>
    <row r="197" spans="1:7" s="209" customFormat="1" ht="42" x14ac:dyDescent="0.35">
      <c r="A197" s="123">
        <v>7</v>
      </c>
      <c r="B197" s="165" t="s">
        <v>6664</v>
      </c>
      <c r="C197" s="146">
        <v>1000</v>
      </c>
      <c r="D197" s="146">
        <v>1500</v>
      </c>
      <c r="E197" s="146">
        <f>ROUND(D197*0.7,-1)</f>
        <v>1050</v>
      </c>
      <c r="F197" s="260" t="s">
        <v>3978</v>
      </c>
      <c r="G197" s="221"/>
    </row>
    <row r="198" spans="1:7" s="209" customFormat="1" ht="31" x14ac:dyDescent="0.35">
      <c r="A198" s="123">
        <v>8</v>
      </c>
      <c r="B198" s="165" t="s">
        <v>6249</v>
      </c>
      <c r="C198" s="146">
        <v>800</v>
      </c>
      <c r="D198" s="146">
        <v>1500</v>
      </c>
      <c r="E198" s="146">
        <f t="shared" ref="E198:E232" si="5">ROUND(D198*0.7,-1)</f>
        <v>1050</v>
      </c>
      <c r="F198" s="260" t="s">
        <v>5236</v>
      </c>
      <c r="G198" s="221"/>
    </row>
    <row r="199" spans="1:7" s="209" customFormat="1" ht="31" x14ac:dyDescent="0.35">
      <c r="A199" s="123">
        <v>9</v>
      </c>
      <c r="B199" s="165" t="s">
        <v>6665</v>
      </c>
      <c r="C199" s="583"/>
      <c r="D199" s="146">
        <v>1500</v>
      </c>
      <c r="E199" s="146">
        <f t="shared" si="5"/>
        <v>1050</v>
      </c>
      <c r="F199" s="260" t="s">
        <v>3897</v>
      </c>
      <c r="G199" s="221"/>
    </row>
    <row r="200" spans="1:7" s="209" customFormat="1" x14ac:dyDescent="0.35">
      <c r="A200" s="123">
        <v>10</v>
      </c>
      <c r="B200" s="165" t="s">
        <v>6666</v>
      </c>
      <c r="C200" s="583"/>
      <c r="D200" s="146">
        <v>1200</v>
      </c>
      <c r="E200" s="146">
        <f t="shared" si="5"/>
        <v>840</v>
      </c>
      <c r="F200" s="260" t="s">
        <v>3897</v>
      </c>
      <c r="G200" s="221"/>
    </row>
    <row r="201" spans="1:7" s="209" customFormat="1" ht="31" x14ac:dyDescent="0.35">
      <c r="A201" s="123">
        <v>11</v>
      </c>
      <c r="B201" s="165" t="s">
        <v>6667</v>
      </c>
      <c r="C201" s="583"/>
      <c r="D201" s="146">
        <v>1100</v>
      </c>
      <c r="E201" s="146">
        <f t="shared" si="5"/>
        <v>770</v>
      </c>
      <c r="F201" s="260" t="s">
        <v>3897</v>
      </c>
      <c r="G201" s="221"/>
    </row>
    <row r="202" spans="1:7" s="209" customFormat="1" ht="31" x14ac:dyDescent="0.35">
      <c r="A202" s="123">
        <v>12</v>
      </c>
      <c r="B202" s="165" t="s">
        <v>6250</v>
      </c>
      <c r="C202" s="583"/>
      <c r="D202" s="146">
        <v>1000</v>
      </c>
      <c r="E202" s="146">
        <f t="shared" si="5"/>
        <v>700</v>
      </c>
      <c r="F202" s="260" t="s">
        <v>3897</v>
      </c>
      <c r="G202" s="221"/>
    </row>
    <row r="203" spans="1:7" s="209" customFormat="1" ht="30" x14ac:dyDescent="0.35">
      <c r="A203" s="120" t="s">
        <v>408</v>
      </c>
      <c r="B203" s="122" t="s">
        <v>6251</v>
      </c>
      <c r="C203" s="146"/>
      <c r="D203" s="146"/>
      <c r="E203" s="146"/>
      <c r="F203" s="260"/>
      <c r="G203" s="221"/>
    </row>
    <row r="204" spans="1:7" s="209" customFormat="1" ht="56" x14ac:dyDescent="0.35">
      <c r="A204" s="123">
        <v>1</v>
      </c>
      <c r="B204" s="124" t="s">
        <v>3979</v>
      </c>
      <c r="C204" s="146">
        <v>1000</v>
      </c>
      <c r="D204" s="146">
        <v>1500</v>
      </c>
      <c r="E204" s="146">
        <f t="shared" si="5"/>
        <v>1050</v>
      </c>
      <c r="F204" s="260" t="s">
        <v>6668</v>
      </c>
      <c r="G204" s="221"/>
    </row>
    <row r="205" spans="1:7" s="209" customFormat="1" ht="70" x14ac:dyDescent="0.35">
      <c r="A205" s="123">
        <v>2</v>
      </c>
      <c r="B205" s="124" t="s">
        <v>6252</v>
      </c>
      <c r="C205" s="146">
        <v>1500</v>
      </c>
      <c r="D205" s="146">
        <v>1800</v>
      </c>
      <c r="E205" s="146">
        <f t="shared" si="5"/>
        <v>1260</v>
      </c>
      <c r="F205" s="260" t="s">
        <v>3980</v>
      </c>
      <c r="G205" s="221"/>
    </row>
    <row r="206" spans="1:7" s="209" customFormat="1" ht="70" x14ac:dyDescent="0.35">
      <c r="A206" s="123">
        <v>3</v>
      </c>
      <c r="B206" s="124" t="s">
        <v>3981</v>
      </c>
      <c r="C206" s="146">
        <v>2000</v>
      </c>
      <c r="D206" s="146">
        <v>2400</v>
      </c>
      <c r="E206" s="146">
        <f t="shared" si="5"/>
        <v>1680</v>
      </c>
      <c r="F206" s="260" t="s">
        <v>3982</v>
      </c>
      <c r="G206" s="221"/>
    </row>
    <row r="207" spans="1:7" s="209" customFormat="1" ht="56" x14ac:dyDescent="0.35">
      <c r="A207" s="123">
        <v>4</v>
      </c>
      <c r="B207" s="124" t="s">
        <v>3983</v>
      </c>
      <c r="C207" s="146">
        <v>3500</v>
      </c>
      <c r="D207" s="146">
        <v>4200</v>
      </c>
      <c r="E207" s="146">
        <f t="shared" si="5"/>
        <v>2940</v>
      </c>
      <c r="F207" s="260" t="s">
        <v>3984</v>
      </c>
      <c r="G207" s="221"/>
    </row>
    <row r="208" spans="1:7" s="209" customFormat="1" ht="56" x14ac:dyDescent="0.35">
      <c r="A208" s="123">
        <v>5</v>
      </c>
      <c r="B208" s="124" t="s">
        <v>6253</v>
      </c>
      <c r="C208" s="146">
        <v>2000</v>
      </c>
      <c r="D208" s="146">
        <v>2400</v>
      </c>
      <c r="E208" s="146">
        <f t="shared" si="5"/>
        <v>1680</v>
      </c>
      <c r="F208" s="260" t="s">
        <v>3985</v>
      </c>
      <c r="G208" s="221"/>
    </row>
    <row r="209" spans="1:7" s="209" customFormat="1" ht="31" x14ac:dyDescent="0.35">
      <c r="A209" s="123">
        <v>6</v>
      </c>
      <c r="B209" s="124" t="s">
        <v>3986</v>
      </c>
      <c r="C209" s="146">
        <v>1000</v>
      </c>
      <c r="D209" s="146">
        <v>1500</v>
      </c>
      <c r="E209" s="146">
        <f t="shared" si="5"/>
        <v>1050</v>
      </c>
      <c r="F209" s="260"/>
      <c r="G209" s="221"/>
    </row>
    <row r="210" spans="1:7" s="209" customFormat="1" ht="31" x14ac:dyDescent="0.35">
      <c r="A210" s="123">
        <v>7</v>
      </c>
      <c r="B210" s="124" t="s">
        <v>3987</v>
      </c>
      <c r="C210" s="146">
        <v>750</v>
      </c>
      <c r="D210" s="146">
        <v>1300</v>
      </c>
      <c r="E210" s="146">
        <f t="shared" si="5"/>
        <v>910</v>
      </c>
      <c r="F210" s="260"/>
      <c r="G210" s="221"/>
    </row>
    <row r="211" spans="1:7" s="209" customFormat="1" x14ac:dyDescent="0.35">
      <c r="A211" s="123"/>
      <c r="B211" s="122" t="s">
        <v>16</v>
      </c>
      <c r="C211" s="146"/>
      <c r="D211" s="146"/>
      <c r="E211" s="146"/>
      <c r="F211" s="260"/>
      <c r="G211" s="221"/>
    </row>
    <row r="212" spans="1:7" s="209" customFormat="1" ht="84" x14ac:dyDescent="0.35">
      <c r="A212" s="123">
        <v>1</v>
      </c>
      <c r="B212" s="165" t="s">
        <v>3988</v>
      </c>
      <c r="C212" s="146" t="s">
        <v>5132</v>
      </c>
      <c r="D212" s="146">
        <v>1500</v>
      </c>
      <c r="E212" s="146">
        <f t="shared" si="5"/>
        <v>1050</v>
      </c>
      <c r="F212" s="260" t="s">
        <v>3989</v>
      </c>
      <c r="G212" s="221"/>
    </row>
    <row r="213" spans="1:7" s="209" customFormat="1" ht="56" x14ac:dyDescent="0.35">
      <c r="A213" s="123">
        <v>2</v>
      </c>
      <c r="B213" s="581" t="s">
        <v>6669</v>
      </c>
      <c r="C213" s="146">
        <v>550</v>
      </c>
      <c r="D213" s="146">
        <v>1200</v>
      </c>
      <c r="E213" s="146">
        <f t="shared" si="5"/>
        <v>840</v>
      </c>
      <c r="F213" s="260" t="s">
        <v>3990</v>
      </c>
      <c r="G213" s="221"/>
    </row>
    <row r="214" spans="1:7" s="209" customFormat="1" ht="31" x14ac:dyDescent="0.35">
      <c r="A214" s="123">
        <v>3</v>
      </c>
      <c r="B214" s="124" t="s">
        <v>6670</v>
      </c>
      <c r="C214" s="146"/>
      <c r="D214" s="146">
        <v>1100</v>
      </c>
      <c r="E214" s="146">
        <f t="shared" si="5"/>
        <v>770</v>
      </c>
      <c r="F214" s="260" t="s">
        <v>3897</v>
      </c>
      <c r="G214" s="221"/>
    </row>
    <row r="215" spans="1:7" s="209" customFormat="1" ht="31" x14ac:dyDescent="0.35">
      <c r="A215" s="123">
        <v>4</v>
      </c>
      <c r="B215" s="356" t="s">
        <v>6671</v>
      </c>
      <c r="C215" s="146"/>
      <c r="D215" s="146">
        <v>1200</v>
      </c>
      <c r="E215" s="146">
        <f t="shared" si="5"/>
        <v>840</v>
      </c>
      <c r="F215" s="260" t="s">
        <v>3897</v>
      </c>
      <c r="G215" s="221"/>
    </row>
    <row r="216" spans="1:7" s="209" customFormat="1" ht="31" x14ac:dyDescent="0.35">
      <c r="A216" s="123">
        <v>5</v>
      </c>
      <c r="B216" s="356" t="s">
        <v>6672</v>
      </c>
      <c r="C216" s="146"/>
      <c r="D216" s="146">
        <v>900</v>
      </c>
      <c r="E216" s="146">
        <f t="shared" si="5"/>
        <v>630</v>
      </c>
      <c r="F216" s="260" t="s">
        <v>3897</v>
      </c>
      <c r="G216" s="221"/>
    </row>
    <row r="217" spans="1:7" s="209" customFormat="1" ht="31" x14ac:dyDescent="0.35">
      <c r="A217" s="123">
        <v>6</v>
      </c>
      <c r="B217" s="356" t="s">
        <v>3991</v>
      </c>
      <c r="C217" s="146"/>
      <c r="D217" s="146">
        <v>900</v>
      </c>
      <c r="E217" s="146">
        <f t="shared" si="5"/>
        <v>630</v>
      </c>
      <c r="F217" s="260" t="s">
        <v>3897</v>
      </c>
      <c r="G217" s="221"/>
    </row>
    <row r="218" spans="1:7" s="209" customFormat="1" x14ac:dyDescent="0.35">
      <c r="A218" s="123">
        <v>7</v>
      </c>
      <c r="B218" s="356" t="s">
        <v>6673</v>
      </c>
      <c r="C218" s="146"/>
      <c r="D218" s="146">
        <v>1300</v>
      </c>
      <c r="E218" s="146">
        <f t="shared" si="5"/>
        <v>910</v>
      </c>
      <c r="F218" s="260" t="s">
        <v>3897</v>
      </c>
      <c r="G218" s="221"/>
    </row>
    <row r="219" spans="1:7" s="209" customFormat="1" ht="31" x14ac:dyDescent="0.35">
      <c r="A219" s="123">
        <v>8</v>
      </c>
      <c r="B219" s="356" t="s">
        <v>3992</v>
      </c>
      <c r="C219" s="146"/>
      <c r="D219" s="146">
        <v>900</v>
      </c>
      <c r="E219" s="146">
        <f t="shared" si="5"/>
        <v>630</v>
      </c>
      <c r="F219" s="260" t="s">
        <v>3897</v>
      </c>
      <c r="G219" s="221"/>
    </row>
    <row r="220" spans="1:7" s="209" customFormat="1" ht="31" x14ac:dyDescent="0.35">
      <c r="A220" s="123">
        <v>9</v>
      </c>
      <c r="B220" s="356" t="s">
        <v>6254</v>
      </c>
      <c r="C220" s="146"/>
      <c r="D220" s="146">
        <v>900</v>
      </c>
      <c r="E220" s="146">
        <f t="shared" si="5"/>
        <v>630</v>
      </c>
      <c r="F220" s="260" t="s">
        <v>3897</v>
      </c>
      <c r="G220" s="221"/>
    </row>
    <row r="221" spans="1:7" s="209" customFormat="1" ht="56" x14ac:dyDescent="0.35">
      <c r="A221" s="123">
        <v>10</v>
      </c>
      <c r="B221" s="124" t="s">
        <v>3993</v>
      </c>
      <c r="C221" s="146">
        <v>700</v>
      </c>
      <c r="D221" s="146">
        <v>1300</v>
      </c>
      <c r="E221" s="146">
        <f t="shared" si="5"/>
        <v>910</v>
      </c>
      <c r="F221" s="260" t="s">
        <v>3994</v>
      </c>
      <c r="G221" s="221"/>
    </row>
    <row r="222" spans="1:7" s="209" customFormat="1" ht="31" x14ac:dyDescent="0.35">
      <c r="A222" s="123">
        <v>11</v>
      </c>
      <c r="B222" s="124" t="s">
        <v>6674</v>
      </c>
      <c r="C222" s="580"/>
      <c r="D222" s="146">
        <v>1100</v>
      </c>
      <c r="E222" s="146">
        <f t="shared" si="5"/>
        <v>770</v>
      </c>
      <c r="F222" s="260" t="s">
        <v>3897</v>
      </c>
      <c r="G222" s="221"/>
    </row>
    <row r="223" spans="1:7" s="209" customFormat="1" ht="31" x14ac:dyDescent="0.35">
      <c r="A223" s="123">
        <v>12</v>
      </c>
      <c r="B223" s="124" t="s">
        <v>6675</v>
      </c>
      <c r="C223" s="580"/>
      <c r="D223" s="146">
        <v>900</v>
      </c>
      <c r="E223" s="146">
        <f t="shared" si="5"/>
        <v>630</v>
      </c>
      <c r="F223" s="260" t="s">
        <v>3897</v>
      </c>
      <c r="G223" s="221"/>
    </row>
    <row r="224" spans="1:7" s="209" customFormat="1" ht="31" x14ac:dyDescent="0.35">
      <c r="A224" s="123">
        <v>13</v>
      </c>
      <c r="B224" s="124" t="s">
        <v>6676</v>
      </c>
      <c r="C224" s="580"/>
      <c r="D224" s="146">
        <v>1100</v>
      </c>
      <c r="E224" s="146">
        <f t="shared" si="5"/>
        <v>770</v>
      </c>
      <c r="F224" s="260" t="s">
        <v>3897</v>
      </c>
      <c r="G224" s="221"/>
    </row>
    <row r="225" spans="1:7" s="209" customFormat="1" ht="56" x14ac:dyDescent="0.35">
      <c r="A225" s="123">
        <v>14</v>
      </c>
      <c r="B225" s="124" t="s">
        <v>6677</v>
      </c>
      <c r="C225" s="146">
        <v>700</v>
      </c>
      <c r="D225" s="146">
        <v>1300</v>
      </c>
      <c r="E225" s="146">
        <f t="shared" si="5"/>
        <v>910</v>
      </c>
      <c r="F225" s="260" t="s">
        <v>3995</v>
      </c>
      <c r="G225" s="221"/>
    </row>
    <row r="226" spans="1:7" s="209" customFormat="1" ht="31" x14ac:dyDescent="0.35">
      <c r="A226" s="123">
        <v>15</v>
      </c>
      <c r="B226" s="124" t="s">
        <v>6255</v>
      </c>
      <c r="C226" s="580"/>
      <c r="D226" s="146">
        <v>1200</v>
      </c>
      <c r="E226" s="146">
        <f t="shared" si="5"/>
        <v>840</v>
      </c>
      <c r="F226" s="260" t="s">
        <v>3897</v>
      </c>
      <c r="G226" s="221"/>
    </row>
    <row r="227" spans="1:7" s="209" customFormat="1" ht="31" x14ac:dyDescent="0.35">
      <c r="A227" s="123">
        <v>16</v>
      </c>
      <c r="B227" s="124" t="s">
        <v>6678</v>
      </c>
      <c r="C227" s="580"/>
      <c r="D227" s="146">
        <v>900</v>
      </c>
      <c r="E227" s="146">
        <f t="shared" si="5"/>
        <v>630</v>
      </c>
      <c r="F227" s="260" t="s">
        <v>3897</v>
      </c>
      <c r="G227" s="221"/>
    </row>
    <row r="228" spans="1:7" s="209" customFormat="1" ht="31" x14ac:dyDescent="0.35">
      <c r="A228" s="123">
        <v>17</v>
      </c>
      <c r="B228" s="124" t="s">
        <v>3996</v>
      </c>
      <c r="C228" s="580"/>
      <c r="D228" s="146">
        <v>900</v>
      </c>
      <c r="E228" s="146">
        <f t="shared" si="5"/>
        <v>630</v>
      </c>
      <c r="F228" s="260" t="s">
        <v>3897</v>
      </c>
      <c r="G228" s="221"/>
    </row>
    <row r="229" spans="1:7" s="209" customFormat="1" x14ac:dyDescent="0.35">
      <c r="A229" s="123">
        <v>18</v>
      </c>
      <c r="B229" s="165" t="s">
        <v>6256</v>
      </c>
      <c r="C229" s="146"/>
      <c r="D229" s="146"/>
      <c r="E229" s="146"/>
      <c r="F229" s="260"/>
      <c r="G229" s="221"/>
    </row>
    <row r="230" spans="1:7" s="209" customFormat="1" ht="56" x14ac:dyDescent="0.35">
      <c r="A230" s="123" t="s">
        <v>114</v>
      </c>
      <c r="B230" s="124" t="s">
        <v>6679</v>
      </c>
      <c r="C230" s="146">
        <v>3500</v>
      </c>
      <c r="D230" s="146">
        <v>4200</v>
      </c>
      <c r="E230" s="146">
        <f t="shared" si="5"/>
        <v>2940</v>
      </c>
      <c r="F230" s="260" t="s">
        <v>3997</v>
      </c>
      <c r="G230" s="221"/>
    </row>
    <row r="231" spans="1:7" s="209" customFormat="1" ht="56" x14ac:dyDescent="0.35">
      <c r="A231" s="123" t="s">
        <v>726</v>
      </c>
      <c r="B231" s="124" t="s">
        <v>6680</v>
      </c>
      <c r="C231" s="146">
        <v>2500</v>
      </c>
      <c r="D231" s="146">
        <v>3000</v>
      </c>
      <c r="E231" s="146">
        <f t="shared" si="5"/>
        <v>2100</v>
      </c>
      <c r="F231" s="260" t="s">
        <v>3998</v>
      </c>
      <c r="G231" s="221"/>
    </row>
    <row r="232" spans="1:7" s="209" customFormat="1" ht="56" x14ac:dyDescent="0.35">
      <c r="A232" s="123" t="s">
        <v>1362</v>
      </c>
      <c r="B232" s="124" t="s">
        <v>3999</v>
      </c>
      <c r="C232" s="146">
        <v>2000</v>
      </c>
      <c r="D232" s="146">
        <v>2400</v>
      </c>
      <c r="E232" s="146">
        <f t="shared" si="5"/>
        <v>1680</v>
      </c>
      <c r="F232" s="260" t="s">
        <v>4000</v>
      </c>
      <c r="G232" s="221"/>
    </row>
    <row r="233" spans="1:7" s="209" customFormat="1" x14ac:dyDescent="0.35">
      <c r="A233" s="123" t="s">
        <v>2810</v>
      </c>
      <c r="B233" s="124" t="s">
        <v>4001</v>
      </c>
      <c r="C233" s="146">
        <v>1000</v>
      </c>
      <c r="D233" s="146">
        <v>1500</v>
      </c>
      <c r="E233" s="146">
        <f>ROUND(D233*0.7,-1)</f>
        <v>1050</v>
      </c>
      <c r="F233" s="260"/>
      <c r="G233" s="221"/>
    </row>
    <row r="234" spans="1:7" s="209" customFormat="1" ht="31" x14ac:dyDescent="0.35">
      <c r="A234" s="123">
        <v>19</v>
      </c>
      <c r="B234" s="124" t="s">
        <v>4002</v>
      </c>
      <c r="C234" s="146"/>
      <c r="D234" s="146">
        <v>1200</v>
      </c>
      <c r="E234" s="146">
        <f t="shared" ref="E234:E297" si="6">ROUND(D234*0.7,-1)</f>
        <v>840</v>
      </c>
      <c r="F234" s="260" t="s">
        <v>4003</v>
      </c>
      <c r="G234" s="221"/>
    </row>
    <row r="235" spans="1:7" s="209" customFormat="1" ht="42" x14ac:dyDescent="0.35">
      <c r="A235" s="123">
        <v>20</v>
      </c>
      <c r="B235" s="165" t="s">
        <v>4004</v>
      </c>
      <c r="C235" s="146"/>
      <c r="D235" s="146"/>
      <c r="E235" s="146"/>
      <c r="F235" s="260" t="s">
        <v>4005</v>
      </c>
      <c r="G235" s="221"/>
    </row>
    <row r="236" spans="1:7" s="209" customFormat="1" x14ac:dyDescent="0.35">
      <c r="A236" s="123" t="s">
        <v>109</v>
      </c>
      <c r="B236" s="165" t="s">
        <v>4006</v>
      </c>
      <c r="C236" s="146">
        <v>550</v>
      </c>
      <c r="D236" s="146">
        <v>750</v>
      </c>
      <c r="E236" s="146">
        <f t="shared" si="6"/>
        <v>530</v>
      </c>
      <c r="F236" s="260"/>
      <c r="G236" s="221"/>
    </row>
    <row r="237" spans="1:7" s="209" customFormat="1" ht="56" x14ac:dyDescent="0.35">
      <c r="A237" s="123" t="s">
        <v>111</v>
      </c>
      <c r="B237" s="124" t="s">
        <v>4007</v>
      </c>
      <c r="C237" s="146">
        <v>700</v>
      </c>
      <c r="D237" s="146">
        <v>900</v>
      </c>
      <c r="E237" s="146">
        <f t="shared" si="6"/>
        <v>630</v>
      </c>
      <c r="F237" s="260" t="s">
        <v>4008</v>
      </c>
      <c r="G237" s="221"/>
    </row>
    <row r="238" spans="1:7" s="209" customFormat="1" ht="31" x14ac:dyDescent="0.35">
      <c r="A238" s="123">
        <v>21</v>
      </c>
      <c r="B238" s="124" t="s">
        <v>4009</v>
      </c>
      <c r="C238" s="580"/>
      <c r="D238" s="146">
        <v>1200</v>
      </c>
      <c r="E238" s="146">
        <f t="shared" si="6"/>
        <v>840</v>
      </c>
      <c r="F238" s="260" t="s">
        <v>3897</v>
      </c>
      <c r="G238" s="221"/>
    </row>
    <row r="239" spans="1:7" s="209" customFormat="1" ht="31" x14ac:dyDescent="0.35">
      <c r="A239" s="123">
        <v>22</v>
      </c>
      <c r="B239" s="124" t="s">
        <v>4010</v>
      </c>
      <c r="C239" s="580"/>
      <c r="D239" s="146">
        <v>800</v>
      </c>
      <c r="E239" s="146">
        <f t="shared" si="6"/>
        <v>560</v>
      </c>
      <c r="F239" s="260" t="s">
        <v>3897</v>
      </c>
      <c r="G239" s="221"/>
    </row>
    <row r="240" spans="1:7" s="209" customFormat="1" ht="31" x14ac:dyDescent="0.35">
      <c r="A240" s="123">
        <v>23</v>
      </c>
      <c r="B240" s="124" t="s">
        <v>6681</v>
      </c>
      <c r="C240" s="580"/>
      <c r="D240" s="146">
        <v>1300</v>
      </c>
      <c r="E240" s="146">
        <f t="shared" si="6"/>
        <v>910</v>
      </c>
      <c r="F240" s="260" t="s">
        <v>3897</v>
      </c>
      <c r="G240" s="221"/>
    </row>
    <row r="241" spans="1:7" s="209" customFormat="1" ht="31" x14ac:dyDescent="0.35">
      <c r="A241" s="123">
        <v>24</v>
      </c>
      <c r="B241" s="124" t="s">
        <v>6682</v>
      </c>
      <c r="C241" s="580"/>
      <c r="D241" s="146">
        <v>900</v>
      </c>
      <c r="E241" s="146">
        <f t="shared" si="6"/>
        <v>630</v>
      </c>
      <c r="F241" s="260" t="s">
        <v>3897</v>
      </c>
      <c r="G241" s="221"/>
    </row>
    <row r="242" spans="1:7" s="209" customFormat="1" ht="70" x14ac:dyDescent="0.35">
      <c r="A242" s="123">
        <v>25</v>
      </c>
      <c r="B242" s="165" t="s">
        <v>6257</v>
      </c>
      <c r="C242" s="146">
        <v>520</v>
      </c>
      <c r="D242" s="146">
        <v>750</v>
      </c>
      <c r="E242" s="146">
        <f t="shared" si="6"/>
        <v>530</v>
      </c>
      <c r="F242" s="260" t="s">
        <v>4011</v>
      </c>
      <c r="G242" s="221"/>
    </row>
    <row r="243" spans="1:7" s="209" customFormat="1" ht="31" x14ac:dyDescent="0.35">
      <c r="A243" s="123">
        <v>26</v>
      </c>
      <c r="B243" s="124" t="s">
        <v>6683</v>
      </c>
      <c r="C243" s="580"/>
      <c r="D243" s="146"/>
      <c r="E243" s="146"/>
      <c r="F243" s="260"/>
      <c r="G243" s="221"/>
    </row>
    <row r="244" spans="1:7" s="209" customFormat="1" ht="31" x14ac:dyDescent="0.35">
      <c r="A244" s="123" t="s">
        <v>147</v>
      </c>
      <c r="B244" s="124" t="s">
        <v>6684</v>
      </c>
      <c r="C244" s="580"/>
      <c r="D244" s="146">
        <v>1200</v>
      </c>
      <c r="E244" s="146">
        <f t="shared" si="6"/>
        <v>840</v>
      </c>
      <c r="F244" s="260" t="s">
        <v>3897</v>
      </c>
      <c r="G244" s="221"/>
    </row>
    <row r="245" spans="1:7" s="209" customFormat="1" ht="31" x14ac:dyDescent="0.35">
      <c r="A245" s="123" t="s">
        <v>149</v>
      </c>
      <c r="B245" s="124" t="s">
        <v>6258</v>
      </c>
      <c r="C245" s="580"/>
      <c r="D245" s="146">
        <v>1000</v>
      </c>
      <c r="E245" s="146">
        <f t="shared" si="6"/>
        <v>700</v>
      </c>
      <c r="F245" s="260" t="s">
        <v>3897</v>
      </c>
      <c r="G245" s="221"/>
    </row>
    <row r="246" spans="1:7" s="209" customFormat="1" ht="46.5" x14ac:dyDescent="0.35">
      <c r="A246" s="123">
        <v>27</v>
      </c>
      <c r="B246" s="124" t="s">
        <v>6685</v>
      </c>
      <c r="C246" s="580"/>
      <c r="D246" s="146">
        <v>1200</v>
      </c>
      <c r="E246" s="146">
        <f t="shared" si="6"/>
        <v>840</v>
      </c>
      <c r="F246" s="260" t="s">
        <v>3897</v>
      </c>
      <c r="G246" s="221"/>
    </row>
    <row r="247" spans="1:7" s="209" customFormat="1" ht="46.5" x14ac:dyDescent="0.35">
      <c r="A247" s="123">
        <v>28</v>
      </c>
      <c r="B247" s="124" t="s">
        <v>6686</v>
      </c>
      <c r="C247" s="580"/>
      <c r="D247" s="146">
        <v>1100</v>
      </c>
      <c r="E247" s="146">
        <f t="shared" si="6"/>
        <v>770</v>
      </c>
      <c r="F247" s="260" t="s">
        <v>3897</v>
      </c>
      <c r="G247" s="221"/>
    </row>
    <row r="248" spans="1:7" s="209" customFormat="1" ht="30" x14ac:dyDescent="0.35">
      <c r="A248" s="120" t="s">
        <v>410</v>
      </c>
      <c r="B248" s="122" t="s">
        <v>6259</v>
      </c>
      <c r="C248" s="146"/>
      <c r="D248" s="146"/>
      <c r="E248" s="146"/>
      <c r="F248" s="258" t="s">
        <v>3944</v>
      </c>
      <c r="G248" s="221"/>
    </row>
    <row r="249" spans="1:7" s="209" customFormat="1" x14ac:dyDescent="0.35">
      <c r="A249" s="123">
        <v>1</v>
      </c>
      <c r="B249" s="165" t="s">
        <v>4012</v>
      </c>
      <c r="C249" s="146">
        <v>9500</v>
      </c>
      <c r="D249" s="146">
        <v>11300</v>
      </c>
      <c r="E249" s="146">
        <f t="shared" si="6"/>
        <v>7910</v>
      </c>
      <c r="F249" s="260"/>
      <c r="G249" s="221"/>
    </row>
    <row r="250" spans="1:7" s="209" customFormat="1" ht="42" x14ac:dyDescent="0.35">
      <c r="A250" s="123">
        <v>2</v>
      </c>
      <c r="B250" s="165" t="s">
        <v>5293</v>
      </c>
      <c r="C250" s="146">
        <v>7500</v>
      </c>
      <c r="D250" s="146">
        <v>8900</v>
      </c>
      <c r="E250" s="146">
        <f t="shared" si="6"/>
        <v>6230</v>
      </c>
      <c r="F250" s="258" t="s">
        <v>4013</v>
      </c>
      <c r="G250" s="221"/>
    </row>
    <row r="251" spans="1:7" s="209" customFormat="1" ht="70" x14ac:dyDescent="0.35">
      <c r="A251" s="123">
        <v>3</v>
      </c>
      <c r="B251" s="165" t="s">
        <v>6260</v>
      </c>
      <c r="C251" s="146">
        <v>5000</v>
      </c>
      <c r="D251" s="146">
        <v>5900</v>
      </c>
      <c r="E251" s="146">
        <f t="shared" si="6"/>
        <v>4130</v>
      </c>
      <c r="F251" s="258" t="s">
        <v>4014</v>
      </c>
      <c r="G251" s="221"/>
    </row>
    <row r="252" spans="1:7" s="209" customFormat="1" ht="42" x14ac:dyDescent="0.35">
      <c r="A252" s="123">
        <v>4</v>
      </c>
      <c r="B252" s="165" t="s">
        <v>6687</v>
      </c>
      <c r="C252" s="146">
        <v>4000</v>
      </c>
      <c r="D252" s="146">
        <v>4800</v>
      </c>
      <c r="E252" s="146">
        <f t="shared" si="6"/>
        <v>3360</v>
      </c>
      <c r="F252" s="258" t="s">
        <v>4015</v>
      </c>
      <c r="G252" s="221"/>
    </row>
    <row r="253" spans="1:7" s="209" customFormat="1" ht="56" x14ac:dyDescent="0.35">
      <c r="A253" s="123">
        <v>5</v>
      </c>
      <c r="B253" s="165" t="s">
        <v>6261</v>
      </c>
      <c r="C253" s="146">
        <v>3000</v>
      </c>
      <c r="D253" s="146">
        <v>3600</v>
      </c>
      <c r="E253" s="146">
        <f t="shared" si="6"/>
        <v>2520</v>
      </c>
      <c r="F253" s="258" t="s">
        <v>6688</v>
      </c>
      <c r="G253" s="221"/>
    </row>
    <row r="254" spans="1:7" s="209" customFormat="1" ht="28" x14ac:dyDescent="0.35">
      <c r="A254" s="123">
        <v>6</v>
      </c>
      <c r="B254" s="165" t="s">
        <v>4016</v>
      </c>
      <c r="C254" s="146">
        <v>2000</v>
      </c>
      <c r="D254" s="146">
        <v>2400</v>
      </c>
      <c r="E254" s="146">
        <f t="shared" si="6"/>
        <v>1680</v>
      </c>
      <c r="F254" s="260" t="s">
        <v>4017</v>
      </c>
      <c r="G254" s="221"/>
    </row>
    <row r="255" spans="1:7" s="209" customFormat="1" ht="84" x14ac:dyDescent="0.35">
      <c r="A255" s="123">
        <v>7</v>
      </c>
      <c r="B255" s="165" t="s">
        <v>4018</v>
      </c>
      <c r="C255" s="146">
        <v>1200</v>
      </c>
      <c r="D255" s="146">
        <v>3000</v>
      </c>
      <c r="E255" s="146">
        <f t="shared" si="6"/>
        <v>2100</v>
      </c>
      <c r="F255" s="260" t="s">
        <v>4019</v>
      </c>
      <c r="G255" s="221"/>
    </row>
    <row r="256" spans="1:7" s="209" customFormat="1" ht="98" x14ac:dyDescent="0.35">
      <c r="A256" s="123">
        <v>8</v>
      </c>
      <c r="B256" s="165" t="s">
        <v>4020</v>
      </c>
      <c r="C256" s="146">
        <v>1500</v>
      </c>
      <c r="D256" s="146">
        <v>4000</v>
      </c>
      <c r="E256" s="146">
        <f t="shared" si="6"/>
        <v>2800</v>
      </c>
      <c r="F256" s="260" t="s">
        <v>4021</v>
      </c>
      <c r="G256" s="221"/>
    </row>
    <row r="257" spans="1:7" s="209" customFormat="1" ht="31" x14ac:dyDescent="0.35">
      <c r="A257" s="123">
        <v>9</v>
      </c>
      <c r="B257" s="165" t="s">
        <v>4022</v>
      </c>
      <c r="C257" s="146">
        <v>1000</v>
      </c>
      <c r="D257" s="146">
        <v>2000</v>
      </c>
      <c r="E257" s="146">
        <f t="shared" si="6"/>
        <v>1400</v>
      </c>
      <c r="F257" s="260" t="s">
        <v>4017</v>
      </c>
      <c r="G257" s="221"/>
    </row>
    <row r="258" spans="1:7" s="209" customFormat="1" ht="31" x14ac:dyDescent="0.35">
      <c r="A258" s="123">
        <v>10</v>
      </c>
      <c r="B258" s="165" t="s">
        <v>4023</v>
      </c>
      <c r="C258" s="146">
        <v>800</v>
      </c>
      <c r="D258" s="146">
        <v>1500</v>
      </c>
      <c r="E258" s="146">
        <f t="shared" si="6"/>
        <v>1050</v>
      </c>
      <c r="F258" s="260" t="s">
        <v>4017</v>
      </c>
      <c r="G258" s="221"/>
    </row>
    <row r="259" spans="1:7" s="209" customFormat="1" x14ac:dyDescent="0.35">
      <c r="A259" s="123"/>
      <c r="B259" s="122" t="s">
        <v>16</v>
      </c>
      <c r="C259" s="146"/>
      <c r="D259" s="146"/>
      <c r="E259" s="146"/>
      <c r="F259" s="260"/>
      <c r="G259" s="221"/>
    </row>
    <row r="260" spans="1:7" s="209" customFormat="1" ht="31" x14ac:dyDescent="0.35">
      <c r="A260" s="123">
        <v>1</v>
      </c>
      <c r="B260" s="165" t="s">
        <v>6689</v>
      </c>
      <c r="C260" s="146"/>
      <c r="D260" s="146"/>
      <c r="E260" s="146"/>
      <c r="F260" s="260"/>
      <c r="G260" s="221"/>
    </row>
    <row r="261" spans="1:7" s="209" customFormat="1" ht="31" x14ac:dyDescent="0.35">
      <c r="A261" s="123" t="s">
        <v>67</v>
      </c>
      <c r="B261" s="165" t="s">
        <v>4024</v>
      </c>
      <c r="C261" s="146">
        <v>2600</v>
      </c>
      <c r="D261" s="146">
        <v>3100</v>
      </c>
      <c r="E261" s="146">
        <f t="shared" si="6"/>
        <v>2170</v>
      </c>
      <c r="F261" s="260"/>
      <c r="G261" s="221"/>
    </row>
    <row r="262" spans="1:7" s="209" customFormat="1" ht="31" x14ac:dyDescent="0.35">
      <c r="A262" s="123" t="s">
        <v>69</v>
      </c>
      <c r="B262" s="165" t="s">
        <v>4025</v>
      </c>
      <c r="C262" s="146">
        <v>2200</v>
      </c>
      <c r="D262" s="146">
        <v>2600</v>
      </c>
      <c r="E262" s="146">
        <f t="shared" si="6"/>
        <v>1820</v>
      </c>
      <c r="F262" s="260"/>
      <c r="G262" s="221"/>
    </row>
    <row r="263" spans="1:7" s="209" customFormat="1" ht="31" x14ac:dyDescent="0.35">
      <c r="A263" s="123">
        <v>2</v>
      </c>
      <c r="B263" s="165" t="s">
        <v>6690</v>
      </c>
      <c r="C263" s="146">
        <v>5500</v>
      </c>
      <c r="D263" s="146">
        <v>6500</v>
      </c>
      <c r="E263" s="146">
        <f t="shared" si="6"/>
        <v>4550</v>
      </c>
      <c r="F263" s="260"/>
      <c r="G263" s="221"/>
    </row>
    <row r="264" spans="1:7" s="209" customFormat="1" ht="31" x14ac:dyDescent="0.35">
      <c r="A264" s="123">
        <v>3</v>
      </c>
      <c r="B264" s="165" t="s">
        <v>4026</v>
      </c>
      <c r="C264" s="146">
        <v>3500</v>
      </c>
      <c r="D264" s="146">
        <v>4200</v>
      </c>
      <c r="E264" s="146">
        <f t="shared" si="6"/>
        <v>2940</v>
      </c>
      <c r="F264" s="260"/>
      <c r="G264" s="221"/>
    </row>
    <row r="265" spans="1:7" s="209" customFormat="1" ht="31" x14ac:dyDescent="0.35">
      <c r="A265" s="123">
        <v>4</v>
      </c>
      <c r="B265" s="165" t="s">
        <v>4027</v>
      </c>
      <c r="C265" s="146">
        <v>5000</v>
      </c>
      <c r="D265" s="146">
        <v>5900</v>
      </c>
      <c r="E265" s="146">
        <f t="shared" si="6"/>
        <v>4130</v>
      </c>
      <c r="F265" s="260"/>
      <c r="G265" s="221"/>
    </row>
    <row r="266" spans="1:7" s="209" customFormat="1" ht="31" x14ac:dyDescent="0.35">
      <c r="A266" s="123">
        <v>5</v>
      </c>
      <c r="B266" s="165" t="s">
        <v>6262</v>
      </c>
      <c r="C266" s="146">
        <v>4000</v>
      </c>
      <c r="D266" s="146">
        <v>4800</v>
      </c>
      <c r="E266" s="146">
        <f t="shared" si="6"/>
        <v>3360</v>
      </c>
      <c r="F266" s="260"/>
      <c r="G266" s="221"/>
    </row>
    <row r="267" spans="1:7" s="209" customFormat="1" ht="46.5" x14ac:dyDescent="0.35">
      <c r="A267" s="123">
        <v>6</v>
      </c>
      <c r="B267" s="165" t="s">
        <v>6263</v>
      </c>
      <c r="C267" s="146"/>
      <c r="D267" s="146">
        <v>1500</v>
      </c>
      <c r="E267" s="146">
        <f t="shared" si="6"/>
        <v>1050</v>
      </c>
      <c r="F267" s="260" t="s">
        <v>4003</v>
      </c>
      <c r="G267" s="221"/>
    </row>
    <row r="268" spans="1:7" s="209" customFormat="1" ht="56" x14ac:dyDescent="0.35">
      <c r="A268" s="123">
        <v>7</v>
      </c>
      <c r="B268" s="165" t="s">
        <v>6264</v>
      </c>
      <c r="C268" s="146"/>
      <c r="D268" s="146">
        <v>1200</v>
      </c>
      <c r="E268" s="146">
        <f t="shared" si="6"/>
        <v>840</v>
      </c>
      <c r="F268" s="260" t="s">
        <v>5133</v>
      </c>
      <c r="G268" s="221"/>
    </row>
    <row r="269" spans="1:7" s="209" customFormat="1" ht="46.5" x14ac:dyDescent="0.35">
      <c r="A269" s="123">
        <v>8</v>
      </c>
      <c r="B269" s="165" t="s">
        <v>6265</v>
      </c>
      <c r="C269" s="146"/>
      <c r="D269" s="146">
        <v>1200</v>
      </c>
      <c r="E269" s="146">
        <f t="shared" si="6"/>
        <v>840</v>
      </c>
      <c r="F269" s="260" t="s">
        <v>3897</v>
      </c>
      <c r="G269" s="221"/>
    </row>
    <row r="270" spans="1:7" s="209" customFormat="1" ht="46.5" x14ac:dyDescent="0.35">
      <c r="A270" s="123">
        <v>9</v>
      </c>
      <c r="B270" s="165" t="s">
        <v>6266</v>
      </c>
      <c r="C270" s="146"/>
      <c r="D270" s="146">
        <v>1500</v>
      </c>
      <c r="E270" s="146">
        <f t="shared" si="6"/>
        <v>1050</v>
      </c>
      <c r="F270" s="260" t="s">
        <v>3893</v>
      </c>
      <c r="G270" s="221"/>
    </row>
    <row r="271" spans="1:7" s="209" customFormat="1" ht="31" x14ac:dyDescent="0.35">
      <c r="A271" s="123">
        <v>10</v>
      </c>
      <c r="B271" s="165" t="s">
        <v>6267</v>
      </c>
      <c r="C271" s="146"/>
      <c r="D271" s="146">
        <v>1200</v>
      </c>
      <c r="E271" s="146">
        <f t="shared" si="6"/>
        <v>840</v>
      </c>
      <c r="F271" s="260" t="s">
        <v>3893</v>
      </c>
      <c r="G271" s="221"/>
    </row>
    <row r="272" spans="1:7" s="209" customFormat="1" ht="31" x14ac:dyDescent="0.35">
      <c r="A272" s="123">
        <v>11</v>
      </c>
      <c r="B272" s="165" t="s">
        <v>6268</v>
      </c>
      <c r="C272" s="146"/>
      <c r="D272" s="146">
        <v>2000</v>
      </c>
      <c r="E272" s="146">
        <f t="shared" si="6"/>
        <v>1400</v>
      </c>
      <c r="F272" s="260" t="s">
        <v>3897</v>
      </c>
      <c r="G272" s="221"/>
    </row>
    <row r="273" spans="1:7" s="209" customFormat="1" ht="31" x14ac:dyDescent="0.35">
      <c r="A273" s="123">
        <v>12</v>
      </c>
      <c r="B273" s="165" t="s">
        <v>6269</v>
      </c>
      <c r="C273" s="146"/>
      <c r="D273" s="146">
        <v>2000</v>
      </c>
      <c r="E273" s="146">
        <f t="shared" si="6"/>
        <v>1400</v>
      </c>
      <c r="F273" s="260" t="s">
        <v>3897</v>
      </c>
      <c r="G273" s="221"/>
    </row>
    <row r="274" spans="1:7" s="209" customFormat="1" ht="31" x14ac:dyDescent="0.35">
      <c r="A274" s="123">
        <v>13</v>
      </c>
      <c r="B274" s="165" t="s">
        <v>6691</v>
      </c>
      <c r="C274" s="146"/>
      <c r="D274" s="146">
        <v>1200</v>
      </c>
      <c r="E274" s="146">
        <f t="shared" si="6"/>
        <v>840</v>
      </c>
      <c r="F274" s="260" t="s">
        <v>3897</v>
      </c>
      <c r="G274" s="221"/>
    </row>
    <row r="275" spans="1:7" s="209" customFormat="1" ht="31" x14ac:dyDescent="0.35">
      <c r="A275" s="123">
        <v>14</v>
      </c>
      <c r="B275" s="165" t="s">
        <v>6270</v>
      </c>
      <c r="C275" s="146"/>
      <c r="D275" s="146">
        <v>1000</v>
      </c>
      <c r="E275" s="146">
        <f t="shared" si="6"/>
        <v>700</v>
      </c>
      <c r="F275" s="260" t="s">
        <v>3897</v>
      </c>
      <c r="G275" s="221"/>
    </row>
    <row r="276" spans="1:7" s="209" customFormat="1" ht="31" x14ac:dyDescent="0.35">
      <c r="A276" s="123">
        <v>15</v>
      </c>
      <c r="B276" s="165" t="s">
        <v>6271</v>
      </c>
      <c r="C276" s="146"/>
      <c r="D276" s="146">
        <v>1000</v>
      </c>
      <c r="E276" s="146">
        <f t="shared" si="6"/>
        <v>700</v>
      </c>
      <c r="F276" s="260" t="s">
        <v>3897</v>
      </c>
      <c r="G276" s="221"/>
    </row>
    <row r="277" spans="1:7" s="209" customFormat="1" ht="31" x14ac:dyDescent="0.35">
      <c r="A277" s="123">
        <v>16</v>
      </c>
      <c r="B277" s="165" t="s">
        <v>6692</v>
      </c>
      <c r="C277" s="146"/>
      <c r="D277" s="146">
        <v>1000</v>
      </c>
      <c r="E277" s="146">
        <f t="shared" si="6"/>
        <v>700</v>
      </c>
      <c r="F277" s="260" t="s">
        <v>3897</v>
      </c>
      <c r="G277" s="221"/>
    </row>
    <row r="278" spans="1:7" s="209" customFormat="1" ht="42" x14ac:dyDescent="0.35">
      <c r="A278" s="123">
        <v>17</v>
      </c>
      <c r="B278" s="165" t="s">
        <v>5294</v>
      </c>
      <c r="C278" s="146">
        <v>1000</v>
      </c>
      <c r="D278" s="146">
        <v>1200</v>
      </c>
      <c r="E278" s="146">
        <f t="shared" si="6"/>
        <v>840</v>
      </c>
      <c r="F278" s="258" t="s">
        <v>4029</v>
      </c>
      <c r="G278" s="221"/>
    </row>
    <row r="279" spans="1:7" s="209" customFormat="1" ht="31" x14ac:dyDescent="0.35">
      <c r="A279" s="123">
        <v>18</v>
      </c>
      <c r="B279" s="165" t="s">
        <v>6272</v>
      </c>
      <c r="C279" s="146"/>
      <c r="D279" s="146"/>
      <c r="E279" s="146"/>
      <c r="F279" s="260" t="s">
        <v>4030</v>
      </c>
      <c r="G279" s="221"/>
    </row>
    <row r="280" spans="1:7" s="209" customFormat="1" ht="31" x14ac:dyDescent="0.35">
      <c r="A280" s="123" t="s">
        <v>114</v>
      </c>
      <c r="B280" s="165" t="s">
        <v>4031</v>
      </c>
      <c r="C280" s="146">
        <v>1500</v>
      </c>
      <c r="D280" s="146">
        <v>1800</v>
      </c>
      <c r="E280" s="146">
        <f t="shared" si="6"/>
        <v>1260</v>
      </c>
      <c r="F280" s="260" t="s">
        <v>4030</v>
      </c>
      <c r="G280" s="221"/>
    </row>
    <row r="281" spans="1:7" s="209" customFormat="1" ht="28" x14ac:dyDescent="0.35">
      <c r="A281" s="123" t="s">
        <v>726</v>
      </c>
      <c r="B281" s="165" t="s">
        <v>4032</v>
      </c>
      <c r="C281" s="146">
        <v>1500</v>
      </c>
      <c r="D281" s="146">
        <v>1800</v>
      </c>
      <c r="E281" s="146">
        <f t="shared" si="6"/>
        <v>1260</v>
      </c>
      <c r="F281" s="260" t="s">
        <v>4030</v>
      </c>
      <c r="G281" s="221"/>
    </row>
    <row r="282" spans="1:7" s="209" customFormat="1" ht="31" x14ac:dyDescent="0.35">
      <c r="A282" s="123">
        <v>19</v>
      </c>
      <c r="B282" s="165" t="s">
        <v>4033</v>
      </c>
      <c r="C282" s="146">
        <v>800</v>
      </c>
      <c r="D282" s="146">
        <v>1000</v>
      </c>
      <c r="E282" s="146">
        <f t="shared" si="6"/>
        <v>700</v>
      </c>
      <c r="F282" s="260" t="s">
        <v>4030</v>
      </c>
      <c r="G282" s="221"/>
    </row>
    <row r="283" spans="1:7" s="209" customFormat="1" ht="31" x14ac:dyDescent="0.35">
      <c r="A283" s="123">
        <v>20</v>
      </c>
      <c r="B283" s="165" t="s">
        <v>4034</v>
      </c>
      <c r="C283" s="146">
        <v>1000</v>
      </c>
      <c r="D283" s="146">
        <v>1200</v>
      </c>
      <c r="E283" s="146">
        <f t="shared" si="6"/>
        <v>840</v>
      </c>
      <c r="F283" s="260" t="s">
        <v>4030</v>
      </c>
      <c r="G283" s="221"/>
    </row>
    <row r="284" spans="1:7" s="209" customFormat="1" ht="31" x14ac:dyDescent="0.35">
      <c r="A284" s="123">
        <v>21</v>
      </c>
      <c r="B284" s="165" t="s">
        <v>4035</v>
      </c>
      <c r="C284" s="146"/>
      <c r="D284" s="146"/>
      <c r="E284" s="146"/>
      <c r="F284" s="260" t="s">
        <v>4036</v>
      </c>
      <c r="G284" s="221"/>
    </row>
    <row r="285" spans="1:7" s="209" customFormat="1" ht="28" x14ac:dyDescent="0.35">
      <c r="A285" s="123" t="s">
        <v>115</v>
      </c>
      <c r="B285" s="165" t="s">
        <v>4037</v>
      </c>
      <c r="C285" s="146">
        <v>3500</v>
      </c>
      <c r="D285" s="146">
        <v>4200</v>
      </c>
      <c r="E285" s="146">
        <f t="shared" si="6"/>
        <v>2940</v>
      </c>
      <c r="F285" s="260" t="s">
        <v>6693</v>
      </c>
      <c r="G285" s="221"/>
    </row>
    <row r="286" spans="1:7" s="209" customFormat="1" ht="28" x14ac:dyDescent="0.35">
      <c r="A286" s="123" t="s">
        <v>117</v>
      </c>
      <c r="B286" s="165" t="s">
        <v>4038</v>
      </c>
      <c r="C286" s="146">
        <v>3000</v>
      </c>
      <c r="D286" s="146">
        <v>3600</v>
      </c>
      <c r="E286" s="146">
        <f t="shared" si="6"/>
        <v>2520</v>
      </c>
      <c r="F286" s="260" t="s">
        <v>6693</v>
      </c>
      <c r="G286" s="221"/>
    </row>
    <row r="287" spans="1:7" s="209" customFormat="1" ht="70" x14ac:dyDescent="0.35">
      <c r="A287" s="123">
        <v>22</v>
      </c>
      <c r="B287" s="165" t="s">
        <v>4039</v>
      </c>
      <c r="C287" s="146">
        <v>1000</v>
      </c>
      <c r="D287" s="146">
        <v>1200</v>
      </c>
      <c r="E287" s="146">
        <f t="shared" si="6"/>
        <v>840</v>
      </c>
      <c r="F287" s="260" t="s">
        <v>6694</v>
      </c>
      <c r="G287" s="221"/>
    </row>
    <row r="288" spans="1:7" s="209" customFormat="1" ht="31" x14ac:dyDescent="0.35">
      <c r="A288" s="123">
        <v>23</v>
      </c>
      <c r="B288" s="165" t="s">
        <v>4040</v>
      </c>
      <c r="C288" s="146">
        <v>2000</v>
      </c>
      <c r="D288" s="146">
        <v>2400</v>
      </c>
      <c r="E288" s="146">
        <f t="shared" si="6"/>
        <v>1680</v>
      </c>
      <c r="F288" s="260" t="s">
        <v>6693</v>
      </c>
      <c r="G288" s="221"/>
    </row>
    <row r="289" spans="1:7" s="209" customFormat="1" ht="31" x14ac:dyDescent="0.35">
      <c r="A289" s="123">
        <v>24</v>
      </c>
      <c r="B289" s="165" t="s">
        <v>4041</v>
      </c>
      <c r="C289" s="146">
        <v>700</v>
      </c>
      <c r="D289" s="146">
        <v>900</v>
      </c>
      <c r="E289" s="146">
        <f t="shared" si="6"/>
        <v>630</v>
      </c>
      <c r="F289" s="260" t="s">
        <v>6693</v>
      </c>
      <c r="G289" s="221"/>
    </row>
    <row r="290" spans="1:7" s="209" customFormat="1" ht="31" x14ac:dyDescent="0.35">
      <c r="A290" s="123">
        <v>25</v>
      </c>
      <c r="B290" s="165" t="s">
        <v>6273</v>
      </c>
      <c r="C290" s="146"/>
      <c r="D290" s="146">
        <v>1500</v>
      </c>
      <c r="E290" s="146">
        <f t="shared" si="6"/>
        <v>1050</v>
      </c>
      <c r="F290" s="260" t="s">
        <v>3897</v>
      </c>
      <c r="G290" s="221"/>
    </row>
    <row r="291" spans="1:7" s="209" customFormat="1" ht="31" x14ac:dyDescent="0.35">
      <c r="A291" s="123">
        <v>26</v>
      </c>
      <c r="B291" s="165" t="s">
        <v>6274</v>
      </c>
      <c r="C291" s="146"/>
      <c r="D291" s="146">
        <v>1100</v>
      </c>
      <c r="E291" s="146">
        <f t="shared" si="6"/>
        <v>770</v>
      </c>
      <c r="F291" s="260" t="s">
        <v>3893</v>
      </c>
      <c r="G291" s="221"/>
    </row>
    <row r="292" spans="1:7" s="209" customFormat="1" ht="31" x14ac:dyDescent="0.35">
      <c r="A292" s="123">
        <v>27</v>
      </c>
      <c r="B292" s="165" t="s">
        <v>6275</v>
      </c>
      <c r="C292" s="146"/>
      <c r="D292" s="146">
        <v>1000</v>
      </c>
      <c r="E292" s="146">
        <f t="shared" si="6"/>
        <v>700</v>
      </c>
      <c r="F292" s="260" t="s">
        <v>3893</v>
      </c>
      <c r="G292" s="221"/>
    </row>
    <row r="293" spans="1:7" s="209" customFormat="1" ht="46.5" x14ac:dyDescent="0.35">
      <c r="A293" s="123">
        <v>28</v>
      </c>
      <c r="B293" s="165" t="s">
        <v>6276</v>
      </c>
      <c r="C293" s="146"/>
      <c r="D293" s="146">
        <v>1800</v>
      </c>
      <c r="E293" s="146">
        <f t="shared" si="6"/>
        <v>1260</v>
      </c>
      <c r="F293" s="260" t="s">
        <v>3896</v>
      </c>
      <c r="G293" s="221"/>
    </row>
    <row r="294" spans="1:7" s="209" customFormat="1" ht="31" x14ac:dyDescent="0.35">
      <c r="A294" s="123">
        <v>29</v>
      </c>
      <c r="B294" s="165" t="s">
        <v>6277</v>
      </c>
      <c r="C294" s="146"/>
      <c r="D294" s="146">
        <v>1000</v>
      </c>
      <c r="E294" s="146">
        <f t="shared" si="6"/>
        <v>700</v>
      </c>
      <c r="F294" s="260" t="s">
        <v>3893</v>
      </c>
      <c r="G294" s="221"/>
    </row>
    <row r="295" spans="1:7" s="209" customFormat="1" ht="46.5" x14ac:dyDescent="0.35">
      <c r="A295" s="123">
        <v>30</v>
      </c>
      <c r="B295" s="165" t="s">
        <v>6278</v>
      </c>
      <c r="C295" s="146"/>
      <c r="D295" s="146">
        <v>1000</v>
      </c>
      <c r="E295" s="146">
        <f t="shared" si="6"/>
        <v>700</v>
      </c>
      <c r="F295" s="260" t="s">
        <v>3893</v>
      </c>
      <c r="G295" s="221"/>
    </row>
    <row r="296" spans="1:7" s="209" customFormat="1" ht="31" x14ac:dyDescent="0.35">
      <c r="A296" s="123">
        <v>31</v>
      </c>
      <c r="B296" s="165" t="s">
        <v>6279</v>
      </c>
      <c r="C296" s="146"/>
      <c r="D296" s="146">
        <v>1100</v>
      </c>
      <c r="E296" s="146">
        <f t="shared" si="6"/>
        <v>770</v>
      </c>
      <c r="F296" s="260" t="s">
        <v>3921</v>
      </c>
      <c r="G296" s="221"/>
    </row>
    <row r="297" spans="1:7" s="209" customFormat="1" ht="70" x14ac:dyDescent="0.35">
      <c r="A297" s="123">
        <v>32</v>
      </c>
      <c r="B297" s="165" t="s">
        <v>6280</v>
      </c>
      <c r="C297" s="146"/>
      <c r="D297" s="146">
        <v>1500</v>
      </c>
      <c r="E297" s="146">
        <f t="shared" si="6"/>
        <v>1050</v>
      </c>
      <c r="F297" s="260" t="s">
        <v>5134</v>
      </c>
      <c r="G297" s="221"/>
    </row>
    <row r="298" spans="1:7" s="209" customFormat="1" ht="31" x14ac:dyDescent="0.35">
      <c r="A298" s="123">
        <v>33</v>
      </c>
      <c r="B298" s="165" t="s">
        <v>6695</v>
      </c>
      <c r="C298" s="146"/>
      <c r="D298" s="146">
        <v>1100</v>
      </c>
      <c r="E298" s="146">
        <f>ROUND(D298*0.7,-1)</f>
        <v>770</v>
      </c>
      <c r="F298" s="260" t="s">
        <v>3893</v>
      </c>
      <c r="G298" s="221"/>
    </row>
    <row r="299" spans="1:7" s="209" customFormat="1" ht="31" x14ac:dyDescent="0.35">
      <c r="A299" s="123">
        <v>34</v>
      </c>
      <c r="B299" s="165" t="s">
        <v>6696</v>
      </c>
      <c r="C299" s="146"/>
      <c r="D299" s="146">
        <v>1800</v>
      </c>
      <c r="E299" s="146">
        <f t="shared" ref="E299:E362" si="7">ROUND(D299*0.7,-1)</f>
        <v>1260</v>
      </c>
      <c r="F299" s="260" t="s">
        <v>3897</v>
      </c>
      <c r="G299" s="221"/>
    </row>
    <row r="300" spans="1:7" s="209" customFormat="1" ht="31" x14ac:dyDescent="0.35">
      <c r="A300" s="123">
        <v>35</v>
      </c>
      <c r="B300" s="165" t="s">
        <v>6281</v>
      </c>
      <c r="C300" s="146"/>
      <c r="D300" s="146"/>
      <c r="E300" s="146"/>
      <c r="F300" s="663" t="s">
        <v>4042</v>
      </c>
      <c r="G300" s="221"/>
    </row>
    <row r="301" spans="1:7" s="209" customFormat="1" ht="46.5" x14ac:dyDescent="0.35">
      <c r="A301" s="123" t="s">
        <v>213</v>
      </c>
      <c r="B301" s="165" t="s">
        <v>6282</v>
      </c>
      <c r="C301" s="146">
        <v>700</v>
      </c>
      <c r="D301" s="146">
        <v>1600</v>
      </c>
      <c r="E301" s="146">
        <f t="shared" si="7"/>
        <v>1120</v>
      </c>
      <c r="F301" s="663"/>
      <c r="G301" s="221"/>
    </row>
    <row r="302" spans="1:7" s="209" customFormat="1" ht="46.5" x14ac:dyDescent="0.35">
      <c r="A302" s="123" t="s">
        <v>215</v>
      </c>
      <c r="B302" s="165" t="s">
        <v>6697</v>
      </c>
      <c r="C302" s="146">
        <v>700</v>
      </c>
      <c r="D302" s="146">
        <v>1300</v>
      </c>
      <c r="E302" s="146">
        <f t="shared" si="7"/>
        <v>910</v>
      </c>
      <c r="F302" s="663"/>
      <c r="G302" s="221"/>
    </row>
    <row r="303" spans="1:7" s="209" customFormat="1" ht="31" x14ac:dyDescent="0.35">
      <c r="A303" s="123" t="s">
        <v>217</v>
      </c>
      <c r="B303" s="165" t="s">
        <v>6698</v>
      </c>
      <c r="C303" s="146">
        <v>700</v>
      </c>
      <c r="D303" s="146">
        <v>1500</v>
      </c>
      <c r="E303" s="146">
        <f t="shared" si="7"/>
        <v>1050</v>
      </c>
      <c r="F303" s="663"/>
      <c r="G303" s="221"/>
    </row>
    <row r="304" spans="1:7" s="209" customFormat="1" ht="31" x14ac:dyDescent="0.35">
      <c r="A304" s="123" t="s">
        <v>3542</v>
      </c>
      <c r="B304" s="165" t="s">
        <v>6699</v>
      </c>
      <c r="C304" s="146">
        <v>700</v>
      </c>
      <c r="D304" s="146">
        <v>2000</v>
      </c>
      <c r="E304" s="146">
        <f t="shared" si="7"/>
        <v>1400</v>
      </c>
      <c r="F304" s="663"/>
      <c r="G304" s="221"/>
    </row>
    <row r="305" spans="1:7" s="209" customFormat="1" ht="46.5" x14ac:dyDescent="0.35">
      <c r="A305" s="123">
        <v>36</v>
      </c>
      <c r="B305" s="165" t="s">
        <v>6283</v>
      </c>
      <c r="C305" s="146"/>
      <c r="D305" s="146">
        <v>1100</v>
      </c>
      <c r="E305" s="146">
        <f t="shared" si="7"/>
        <v>770</v>
      </c>
      <c r="F305" s="260" t="s">
        <v>3893</v>
      </c>
      <c r="G305" s="221"/>
    </row>
    <row r="306" spans="1:7" s="209" customFormat="1" ht="46.5" x14ac:dyDescent="0.35">
      <c r="A306" s="123">
        <v>37</v>
      </c>
      <c r="B306" s="165" t="s">
        <v>4043</v>
      </c>
      <c r="C306" s="146"/>
      <c r="D306" s="146">
        <v>1200</v>
      </c>
      <c r="E306" s="146">
        <f t="shared" si="7"/>
        <v>840</v>
      </c>
      <c r="F306" s="260" t="s">
        <v>4044</v>
      </c>
      <c r="G306" s="221"/>
    </row>
    <row r="307" spans="1:7" s="209" customFormat="1" ht="46.5" x14ac:dyDescent="0.35">
      <c r="A307" s="123">
        <v>38</v>
      </c>
      <c r="B307" s="165" t="s">
        <v>6700</v>
      </c>
      <c r="C307" s="146"/>
      <c r="D307" s="146">
        <v>1300</v>
      </c>
      <c r="E307" s="146">
        <f t="shared" si="7"/>
        <v>910</v>
      </c>
      <c r="F307" s="260" t="s">
        <v>4044</v>
      </c>
      <c r="G307" s="221"/>
    </row>
    <row r="308" spans="1:7" s="209" customFormat="1" ht="46.5" x14ac:dyDescent="0.35">
      <c r="A308" s="123">
        <v>39</v>
      </c>
      <c r="B308" s="165" t="s">
        <v>6701</v>
      </c>
      <c r="C308" s="146"/>
      <c r="D308" s="146">
        <v>1300</v>
      </c>
      <c r="E308" s="146">
        <f t="shared" si="7"/>
        <v>910</v>
      </c>
      <c r="F308" s="260" t="s">
        <v>4044</v>
      </c>
      <c r="G308" s="221"/>
    </row>
    <row r="309" spans="1:7" s="209" customFormat="1" ht="42" x14ac:dyDescent="0.35">
      <c r="A309" s="123">
        <v>40</v>
      </c>
      <c r="B309" s="165" t="s">
        <v>5295</v>
      </c>
      <c r="C309" s="146"/>
      <c r="D309" s="146"/>
      <c r="E309" s="146"/>
      <c r="F309" s="266" t="s">
        <v>6702</v>
      </c>
      <c r="G309" s="221"/>
    </row>
    <row r="310" spans="1:7" s="209" customFormat="1" ht="42" x14ac:dyDescent="0.35">
      <c r="A310" s="123" t="s">
        <v>5135</v>
      </c>
      <c r="B310" s="165" t="s">
        <v>6703</v>
      </c>
      <c r="C310" s="146">
        <v>1000</v>
      </c>
      <c r="D310" s="146">
        <v>2000</v>
      </c>
      <c r="E310" s="146">
        <f t="shared" si="7"/>
        <v>1400</v>
      </c>
      <c r="F310" s="266" t="s">
        <v>6704</v>
      </c>
      <c r="G310" s="221"/>
    </row>
    <row r="311" spans="1:7" s="209" customFormat="1" ht="84" x14ac:dyDescent="0.35">
      <c r="A311" s="123" t="s">
        <v>5136</v>
      </c>
      <c r="B311" s="165" t="s">
        <v>6284</v>
      </c>
      <c r="C311" s="146">
        <v>600</v>
      </c>
      <c r="D311" s="146">
        <v>1500</v>
      </c>
      <c r="E311" s="146">
        <f t="shared" si="7"/>
        <v>1050</v>
      </c>
      <c r="F311" s="260" t="s">
        <v>4045</v>
      </c>
      <c r="G311" s="221"/>
    </row>
    <row r="312" spans="1:7" s="223" customFormat="1" x14ac:dyDescent="0.35">
      <c r="A312" s="123">
        <v>41</v>
      </c>
      <c r="B312" s="124" t="s">
        <v>6285</v>
      </c>
      <c r="C312" s="146">
        <v>600</v>
      </c>
      <c r="D312" s="146">
        <v>2000</v>
      </c>
      <c r="E312" s="146">
        <f t="shared" si="7"/>
        <v>1400</v>
      </c>
      <c r="F312" s="663" t="s">
        <v>4046</v>
      </c>
      <c r="G312" s="221"/>
    </row>
    <row r="313" spans="1:7" s="223" customFormat="1" x14ac:dyDescent="0.35">
      <c r="A313" s="123">
        <v>42</v>
      </c>
      <c r="B313" s="124" t="s">
        <v>6286</v>
      </c>
      <c r="C313" s="146">
        <v>600</v>
      </c>
      <c r="D313" s="146">
        <v>1500</v>
      </c>
      <c r="E313" s="146">
        <f t="shared" si="7"/>
        <v>1050</v>
      </c>
      <c r="F313" s="663"/>
      <c r="G313" s="221"/>
    </row>
    <row r="314" spans="1:7" s="223" customFormat="1" ht="46.5" x14ac:dyDescent="0.35">
      <c r="A314" s="123">
        <v>43</v>
      </c>
      <c r="B314" s="165" t="s">
        <v>6705</v>
      </c>
      <c r="C314" s="580"/>
      <c r="D314" s="146">
        <v>1100</v>
      </c>
      <c r="E314" s="146">
        <f t="shared" si="7"/>
        <v>770</v>
      </c>
      <c r="F314" s="260" t="s">
        <v>3958</v>
      </c>
      <c r="G314" s="221"/>
    </row>
    <row r="315" spans="1:7" s="223" customFormat="1" x14ac:dyDescent="0.35">
      <c r="A315" s="123">
        <v>44</v>
      </c>
      <c r="B315" s="165" t="s">
        <v>4047</v>
      </c>
      <c r="C315" s="580"/>
      <c r="D315" s="146">
        <v>1200</v>
      </c>
      <c r="E315" s="146">
        <f t="shared" si="7"/>
        <v>840</v>
      </c>
      <c r="F315" s="260" t="s">
        <v>3897</v>
      </c>
      <c r="G315" s="221"/>
    </row>
    <row r="316" spans="1:7" s="223" customFormat="1" ht="46.5" x14ac:dyDescent="0.35">
      <c r="A316" s="123">
        <v>45</v>
      </c>
      <c r="B316" s="165" t="s">
        <v>4048</v>
      </c>
      <c r="C316" s="580"/>
      <c r="D316" s="146">
        <v>1100</v>
      </c>
      <c r="E316" s="146">
        <f t="shared" si="7"/>
        <v>770</v>
      </c>
      <c r="F316" s="260" t="s">
        <v>3893</v>
      </c>
      <c r="G316" s="221"/>
    </row>
    <row r="317" spans="1:7" s="209" customFormat="1" ht="56" x14ac:dyDescent="0.35">
      <c r="A317" s="123">
        <v>46</v>
      </c>
      <c r="B317" s="165" t="s">
        <v>5296</v>
      </c>
      <c r="C317" s="146">
        <v>600</v>
      </c>
      <c r="D317" s="146">
        <v>1500</v>
      </c>
      <c r="E317" s="146">
        <f t="shared" si="7"/>
        <v>1050</v>
      </c>
      <c r="F317" s="260" t="s">
        <v>4049</v>
      </c>
      <c r="G317" s="221"/>
    </row>
    <row r="318" spans="1:7" s="209" customFormat="1" ht="46.5" x14ac:dyDescent="0.35">
      <c r="A318" s="123">
        <v>47</v>
      </c>
      <c r="B318" s="165" t="s">
        <v>6287</v>
      </c>
      <c r="C318" s="146"/>
      <c r="D318" s="146">
        <v>1300</v>
      </c>
      <c r="E318" s="146">
        <f t="shared" si="7"/>
        <v>910</v>
      </c>
      <c r="F318" s="260" t="s">
        <v>3921</v>
      </c>
      <c r="G318" s="221"/>
    </row>
    <row r="319" spans="1:7" s="209" customFormat="1" ht="31" x14ac:dyDescent="0.35">
      <c r="A319" s="123">
        <v>48</v>
      </c>
      <c r="B319" s="165" t="s">
        <v>4050</v>
      </c>
      <c r="C319" s="146"/>
      <c r="D319" s="146">
        <v>1300</v>
      </c>
      <c r="E319" s="146">
        <f t="shared" si="7"/>
        <v>910</v>
      </c>
      <c r="F319" s="260" t="s">
        <v>3896</v>
      </c>
      <c r="G319" s="221"/>
    </row>
    <row r="320" spans="1:7" s="209" customFormat="1" ht="46.5" x14ac:dyDescent="0.35">
      <c r="A320" s="123">
        <v>49</v>
      </c>
      <c r="B320" s="165" t="s">
        <v>4051</v>
      </c>
      <c r="C320" s="146"/>
      <c r="D320" s="146">
        <v>1300</v>
      </c>
      <c r="E320" s="146">
        <f t="shared" si="7"/>
        <v>910</v>
      </c>
      <c r="F320" s="260" t="s">
        <v>3894</v>
      </c>
      <c r="G320" s="221"/>
    </row>
    <row r="321" spans="1:7" s="209" customFormat="1" ht="31" x14ac:dyDescent="0.35">
      <c r="A321" s="123">
        <v>50</v>
      </c>
      <c r="B321" s="165" t="s">
        <v>4052</v>
      </c>
      <c r="C321" s="146"/>
      <c r="D321" s="146"/>
      <c r="E321" s="146"/>
      <c r="F321" s="260" t="s">
        <v>4053</v>
      </c>
      <c r="G321" s="221"/>
    </row>
    <row r="322" spans="1:7" s="209" customFormat="1" ht="31" x14ac:dyDescent="0.35">
      <c r="A322" s="123" t="s">
        <v>2687</v>
      </c>
      <c r="B322" s="165" t="s">
        <v>6706</v>
      </c>
      <c r="C322" s="146">
        <v>1000</v>
      </c>
      <c r="D322" s="146">
        <v>2000</v>
      </c>
      <c r="E322" s="146">
        <f t="shared" si="7"/>
        <v>1400</v>
      </c>
      <c r="F322" s="260" t="s">
        <v>4053</v>
      </c>
      <c r="G322" s="221"/>
    </row>
    <row r="323" spans="1:7" s="209" customFormat="1" ht="31" x14ac:dyDescent="0.35">
      <c r="A323" s="123" t="s">
        <v>2689</v>
      </c>
      <c r="B323" s="165" t="s">
        <v>6707</v>
      </c>
      <c r="C323" s="146">
        <v>800</v>
      </c>
      <c r="D323" s="146">
        <v>1800</v>
      </c>
      <c r="E323" s="146">
        <f t="shared" si="7"/>
        <v>1260</v>
      </c>
      <c r="F323" s="260" t="s">
        <v>4053</v>
      </c>
      <c r="G323" s="221"/>
    </row>
    <row r="324" spans="1:7" s="209" customFormat="1" ht="31" x14ac:dyDescent="0.35">
      <c r="A324" s="123">
        <v>51</v>
      </c>
      <c r="B324" s="165" t="s">
        <v>4054</v>
      </c>
      <c r="C324" s="146">
        <v>600</v>
      </c>
      <c r="D324" s="146">
        <v>1300</v>
      </c>
      <c r="E324" s="146">
        <f t="shared" si="7"/>
        <v>910</v>
      </c>
      <c r="F324" s="260" t="s">
        <v>4053</v>
      </c>
      <c r="G324" s="221"/>
    </row>
    <row r="325" spans="1:7" s="209" customFormat="1" ht="46.5" x14ac:dyDescent="0.35">
      <c r="A325" s="123">
        <v>52</v>
      </c>
      <c r="B325" s="165" t="s">
        <v>4055</v>
      </c>
      <c r="C325" s="146"/>
      <c r="D325" s="146">
        <v>1000</v>
      </c>
      <c r="E325" s="146">
        <f t="shared" si="7"/>
        <v>700</v>
      </c>
      <c r="F325" s="260" t="s">
        <v>3893</v>
      </c>
      <c r="G325" s="221"/>
    </row>
    <row r="326" spans="1:7" s="209" customFormat="1" ht="31" x14ac:dyDescent="0.35">
      <c r="A326" s="123">
        <v>53</v>
      </c>
      <c r="B326" s="165" t="s">
        <v>4056</v>
      </c>
      <c r="C326" s="146"/>
      <c r="D326" s="146">
        <v>1000</v>
      </c>
      <c r="E326" s="146">
        <f t="shared" si="7"/>
        <v>700</v>
      </c>
      <c r="F326" s="260" t="s">
        <v>3897</v>
      </c>
      <c r="G326" s="221"/>
    </row>
    <row r="327" spans="1:7" s="209" customFormat="1" ht="31" x14ac:dyDescent="0.35">
      <c r="A327" s="123">
        <v>54</v>
      </c>
      <c r="B327" s="165" t="s">
        <v>4057</v>
      </c>
      <c r="C327" s="146"/>
      <c r="D327" s="146">
        <v>1000</v>
      </c>
      <c r="E327" s="146">
        <f t="shared" si="7"/>
        <v>700</v>
      </c>
      <c r="F327" s="260" t="s">
        <v>3893</v>
      </c>
      <c r="G327" s="221"/>
    </row>
    <row r="328" spans="1:7" s="209" customFormat="1" ht="31" x14ac:dyDescent="0.35">
      <c r="A328" s="123">
        <v>55</v>
      </c>
      <c r="B328" s="165" t="s">
        <v>6288</v>
      </c>
      <c r="C328" s="146">
        <v>600</v>
      </c>
      <c r="D328" s="146">
        <v>1600</v>
      </c>
      <c r="E328" s="146">
        <f t="shared" si="7"/>
        <v>1120</v>
      </c>
      <c r="F328" s="260" t="s">
        <v>4053</v>
      </c>
      <c r="G328" s="221"/>
    </row>
    <row r="329" spans="1:7" s="209" customFormat="1" ht="31" x14ac:dyDescent="0.35">
      <c r="A329" s="123">
        <v>56</v>
      </c>
      <c r="B329" s="165" t="s">
        <v>4058</v>
      </c>
      <c r="C329" s="146"/>
      <c r="D329" s="146">
        <v>3000</v>
      </c>
      <c r="E329" s="146">
        <f t="shared" si="7"/>
        <v>2100</v>
      </c>
      <c r="F329" s="260" t="s">
        <v>4059</v>
      </c>
      <c r="G329" s="221"/>
    </row>
    <row r="330" spans="1:7" s="209" customFormat="1" ht="31" x14ac:dyDescent="0.35">
      <c r="A330" s="123">
        <v>57</v>
      </c>
      <c r="B330" s="165" t="s">
        <v>4060</v>
      </c>
      <c r="C330" s="146"/>
      <c r="D330" s="146">
        <v>2500</v>
      </c>
      <c r="E330" s="146">
        <f t="shared" si="7"/>
        <v>1750</v>
      </c>
      <c r="F330" s="260" t="s">
        <v>4061</v>
      </c>
      <c r="G330" s="221"/>
    </row>
    <row r="331" spans="1:7" s="209" customFormat="1" x14ac:dyDescent="0.35">
      <c r="A331" s="123">
        <v>58</v>
      </c>
      <c r="B331" s="165" t="s">
        <v>4062</v>
      </c>
      <c r="C331" s="146"/>
      <c r="D331" s="146">
        <v>1500</v>
      </c>
      <c r="E331" s="146">
        <f t="shared" si="7"/>
        <v>1050</v>
      </c>
      <c r="F331" s="260" t="s">
        <v>3896</v>
      </c>
      <c r="G331" s="221"/>
    </row>
    <row r="332" spans="1:7" s="209" customFormat="1" x14ac:dyDescent="0.35">
      <c r="A332" s="123">
        <v>59</v>
      </c>
      <c r="B332" s="165" t="s">
        <v>4063</v>
      </c>
      <c r="C332" s="146"/>
      <c r="D332" s="146">
        <v>1500</v>
      </c>
      <c r="E332" s="146">
        <f t="shared" si="7"/>
        <v>1050</v>
      </c>
      <c r="F332" s="260" t="s">
        <v>3896</v>
      </c>
      <c r="G332" s="221"/>
    </row>
    <row r="333" spans="1:7" s="209" customFormat="1" ht="45" x14ac:dyDescent="0.35">
      <c r="A333" s="120" t="s">
        <v>413</v>
      </c>
      <c r="B333" s="122" t="s">
        <v>6708</v>
      </c>
      <c r="C333" s="146"/>
      <c r="D333" s="146"/>
      <c r="E333" s="146"/>
      <c r="F333" s="260" t="s">
        <v>3944</v>
      </c>
      <c r="G333" s="221"/>
    </row>
    <row r="334" spans="1:7" s="209" customFormat="1" x14ac:dyDescent="0.35">
      <c r="A334" s="123">
        <v>1</v>
      </c>
      <c r="B334" s="165" t="s">
        <v>4064</v>
      </c>
      <c r="C334" s="146">
        <v>7500</v>
      </c>
      <c r="D334" s="146">
        <v>8250</v>
      </c>
      <c r="E334" s="146">
        <f t="shared" si="7"/>
        <v>5780</v>
      </c>
      <c r="F334" s="260"/>
      <c r="G334" s="221"/>
    </row>
    <row r="335" spans="1:7" s="209" customFormat="1" ht="31" x14ac:dyDescent="0.35">
      <c r="A335" s="123">
        <v>2</v>
      </c>
      <c r="B335" s="165" t="s">
        <v>6289</v>
      </c>
      <c r="C335" s="146">
        <v>6000</v>
      </c>
      <c r="D335" s="146">
        <v>6600</v>
      </c>
      <c r="E335" s="146">
        <f t="shared" si="7"/>
        <v>4620</v>
      </c>
      <c r="F335" s="260"/>
      <c r="G335" s="221"/>
    </row>
    <row r="336" spans="1:7" s="209" customFormat="1" x14ac:dyDescent="0.35">
      <c r="A336" s="123"/>
      <c r="B336" s="122" t="s">
        <v>16</v>
      </c>
      <c r="C336" s="146"/>
      <c r="D336" s="146"/>
      <c r="E336" s="146"/>
      <c r="F336" s="260"/>
      <c r="G336" s="221"/>
    </row>
    <row r="337" spans="1:7" s="209" customFormat="1" ht="31" x14ac:dyDescent="0.35">
      <c r="A337" s="123">
        <v>1</v>
      </c>
      <c r="B337" s="581" t="s">
        <v>4065</v>
      </c>
      <c r="C337" s="146"/>
      <c r="D337" s="146">
        <v>2000</v>
      </c>
      <c r="E337" s="146">
        <f t="shared" si="7"/>
        <v>1400</v>
      </c>
      <c r="F337" s="260" t="s">
        <v>4066</v>
      </c>
      <c r="G337" s="221"/>
    </row>
    <row r="338" spans="1:7" s="209" customFormat="1" ht="31" x14ac:dyDescent="0.35">
      <c r="A338" s="123">
        <v>2</v>
      </c>
      <c r="B338" s="581" t="s">
        <v>4067</v>
      </c>
      <c r="C338" s="146"/>
      <c r="D338" s="146">
        <v>2000</v>
      </c>
      <c r="E338" s="146">
        <f t="shared" si="7"/>
        <v>1400</v>
      </c>
      <c r="F338" s="260" t="s">
        <v>4066</v>
      </c>
      <c r="G338" s="221"/>
    </row>
    <row r="339" spans="1:7" s="209" customFormat="1" ht="31" x14ac:dyDescent="0.35">
      <c r="A339" s="123">
        <v>3</v>
      </c>
      <c r="B339" s="165" t="s">
        <v>5297</v>
      </c>
      <c r="C339" s="146">
        <v>2300</v>
      </c>
      <c r="D339" s="146">
        <v>2800</v>
      </c>
      <c r="E339" s="146">
        <f t="shared" si="7"/>
        <v>1960</v>
      </c>
      <c r="F339" s="260" t="s">
        <v>5236</v>
      </c>
      <c r="G339" s="221"/>
    </row>
    <row r="340" spans="1:7" s="209" customFormat="1" ht="31" x14ac:dyDescent="0.35">
      <c r="A340" s="123">
        <v>4</v>
      </c>
      <c r="B340" s="165" t="s">
        <v>6290</v>
      </c>
      <c r="C340" s="146">
        <v>1500</v>
      </c>
      <c r="D340" s="146">
        <v>1800</v>
      </c>
      <c r="E340" s="146">
        <f t="shared" si="7"/>
        <v>1260</v>
      </c>
      <c r="F340" s="260"/>
      <c r="G340" s="221"/>
    </row>
    <row r="341" spans="1:7" s="209" customFormat="1" ht="42" x14ac:dyDescent="0.35">
      <c r="A341" s="120" t="s">
        <v>419</v>
      </c>
      <c r="B341" s="122" t="s">
        <v>6709</v>
      </c>
      <c r="C341" s="146"/>
      <c r="D341" s="146"/>
      <c r="E341" s="146"/>
      <c r="F341" s="244" t="s">
        <v>4068</v>
      </c>
      <c r="G341" s="221"/>
    </row>
    <row r="342" spans="1:7" s="209" customFormat="1" x14ac:dyDescent="0.35">
      <c r="A342" s="123">
        <v>1</v>
      </c>
      <c r="B342" s="165" t="s">
        <v>15</v>
      </c>
      <c r="C342" s="146">
        <v>3000</v>
      </c>
      <c r="D342" s="146">
        <v>3600</v>
      </c>
      <c r="E342" s="146">
        <f t="shared" si="7"/>
        <v>2520</v>
      </c>
      <c r="F342" s="260"/>
      <c r="G342" s="221"/>
    </row>
    <row r="343" spans="1:7" s="209" customFormat="1" ht="30" x14ac:dyDescent="0.35">
      <c r="A343" s="120" t="s">
        <v>421</v>
      </c>
      <c r="B343" s="122" t="s">
        <v>6291</v>
      </c>
      <c r="C343" s="146"/>
      <c r="D343" s="146"/>
      <c r="E343" s="146"/>
      <c r="F343" s="260"/>
      <c r="G343" s="221"/>
    </row>
    <row r="344" spans="1:7" s="209" customFormat="1" x14ac:dyDescent="0.35">
      <c r="A344" s="123">
        <v>1</v>
      </c>
      <c r="B344" s="165" t="s">
        <v>15</v>
      </c>
      <c r="C344" s="146">
        <v>6000</v>
      </c>
      <c r="D344" s="146">
        <v>7100</v>
      </c>
      <c r="E344" s="146">
        <f t="shared" si="7"/>
        <v>4970</v>
      </c>
      <c r="F344" s="260"/>
      <c r="G344" s="221"/>
    </row>
    <row r="345" spans="1:7" s="209" customFormat="1" x14ac:dyDescent="0.35">
      <c r="A345" s="120"/>
      <c r="B345" s="582" t="s">
        <v>16</v>
      </c>
      <c r="C345" s="146"/>
      <c r="D345" s="146"/>
      <c r="E345" s="146"/>
      <c r="F345" s="260"/>
      <c r="G345" s="221"/>
    </row>
    <row r="346" spans="1:7" s="209" customFormat="1" ht="31" x14ac:dyDescent="0.35">
      <c r="A346" s="123" t="s">
        <v>4069</v>
      </c>
      <c r="B346" s="165" t="s">
        <v>4070</v>
      </c>
      <c r="C346" s="146">
        <v>5000</v>
      </c>
      <c r="D346" s="146">
        <v>5900</v>
      </c>
      <c r="E346" s="146">
        <f t="shared" si="7"/>
        <v>4130</v>
      </c>
      <c r="F346" s="260"/>
      <c r="G346" s="221"/>
    </row>
    <row r="347" spans="1:7" s="209" customFormat="1" ht="45" x14ac:dyDescent="0.35">
      <c r="A347" s="120" t="s">
        <v>427</v>
      </c>
      <c r="B347" s="122" t="s">
        <v>6710</v>
      </c>
      <c r="C347" s="146"/>
      <c r="D347" s="146"/>
      <c r="E347" s="146"/>
      <c r="F347" s="258" t="s">
        <v>3944</v>
      </c>
      <c r="G347" s="221"/>
    </row>
    <row r="348" spans="1:7" s="209" customFormat="1" ht="31" x14ac:dyDescent="0.35">
      <c r="A348" s="123">
        <v>1</v>
      </c>
      <c r="B348" s="165" t="s">
        <v>6711</v>
      </c>
      <c r="C348" s="146">
        <v>5500</v>
      </c>
      <c r="D348" s="146">
        <v>6500</v>
      </c>
      <c r="E348" s="146">
        <f t="shared" si="7"/>
        <v>4550</v>
      </c>
      <c r="F348" s="260"/>
      <c r="G348" s="221"/>
    </row>
    <row r="349" spans="1:7" s="209" customFormat="1" ht="31" x14ac:dyDescent="0.35">
      <c r="A349" s="123">
        <v>2</v>
      </c>
      <c r="B349" s="165" t="s">
        <v>4071</v>
      </c>
      <c r="C349" s="146">
        <v>5000</v>
      </c>
      <c r="D349" s="146">
        <v>5900</v>
      </c>
      <c r="E349" s="146">
        <f t="shared" si="7"/>
        <v>4130</v>
      </c>
      <c r="F349" s="260"/>
      <c r="G349" s="221"/>
    </row>
    <row r="350" spans="1:7" s="209" customFormat="1" ht="84" x14ac:dyDescent="0.35">
      <c r="A350" s="123">
        <v>3</v>
      </c>
      <c r="B350" s="165" t="s">
        <v>4072</v>
      </c>
      <c r="C350" s="146">
        <v>5000</v>
      </c>
      <c r="D350" s="146">
        <v>5900</v>
      </c>
      <c r="E350" s="146">
        <f t="shared" si="7"/>
        <v>4130</v>
      </c>
      <c r="F350" s="258" t="s">
        <v>4073</v>
      </c>
      <c r="G350" s="221"/>
    </row>
    <row r="351" spans="1:7" s="209" customFormat="1" ht="126" x14ac:dyDescent="0.35">
      <c r="A351" s="123">
        <v>4</v>
      </c>
      <c r="B351" s="165" t="s">
        <v>4074</v>
      </c>
      <c r="C351" s="146" t="s">
        <v>4075</v>
      </c>
      <c r="D351" s="146">
        <v>3600</v>
      </c>
      <c r="E351" s="146">
        <f t="shared" si="7"/>
        <v>2520</v>
      </c>
      <c r="F351" s="258" t="s">
        <v>6292</v>
      </c>
      <c r="G351" s="221"/>
    </row>
    <row r="352" spans="1:7" s="209" customFormat="1" x14ac:dyDescent="0.35">
      <c r="A352" s="123"/>
      <c r="B352" s="122" t="s">
        <v>16</v>
      </c>
      <c r="C352" s="146"/>
      <c r="D352" s="146"/>
      <c r="E352" s="146"/>
      <c r="F352" s="365"/>
      <c r="G352" s="221"/>
    </row>
    <row r="353" spans="1:7" s="209" customFormat="1" ht="28" x14ac:dyDescent="0.35">
      <c r="A353" s="123">
        <v>1</v>
      </c>
      <c r="B353" s="165" t="s">
        <v>4028</v>
      </c>
      <c r="C353" s="146">
        <v>3500</v>
      </c>
      <c r="D353" s="146">
        <v>4200</v>
      </c>
      <c r="E353" s="146">
        <f t="shared" si="7"/>
        <v>2940</v>
      </c>
      <c r="F353" s="260" t="s">
        <v>4076</v>
      </c>
      <c r="G353" s="221"/>
    </row>
    <row r="354" spans="1:7" s="209" customFormat="1" ht="30" x14ac:dyDescent="0.35">
      <c r="A354" s="120" t="s">
        <v>429</v>
      </c>
      <c r="B354" s="122" t="s">
        <v>6712</v>
      </c>
      <c r="C354" s="146"/>
      <c r="D354" s="146"/>
      <c r="E354" s="146"/>
      <c r="F354" s="260" t="s">
        <v>5236</v>
      </c>
      <c r="G354" s="221"/>
    </row>
    <row r="355" spans="1:7" s="209" customFormat="1" x14ac:dyDescent="0.35">
      <c r="A355" s="123">
        <v>1</v>
      </c>
      <c r="B355" s="165" t="s">
        <v>6713</v>
      </c>
      <c r="C355" s="146">
        <v>1700</v>
      </c>
      <c r="D355" s="146">
        <v>2100</v>
      </c>
      <c r="E355" s="146">
        <f t="shared" si="7"/>
        <v>1470</v>
      </c>
      <c r="F355" s="260"/>
      <c r="G355" s="221"/>
    </row>
    <row r="356" spans="1:7" s="209" customFormat="1" ht="28" x14ac:dyDescent="0.35">
      <c r="A356" s="123">
        <v>2</v>
      </c>
      <c r="B356" s="165" t="s">
        <v>6293</v>
      </c>
      <c r="C356" s="146">
        <v>1500</v>
      </c>
      <c r="D356" s="146">
        <v>1800</v>
      </c>
      <c r="E356" s="146">
        <f t="shared" si="7"/>
        <v>1260</v>
      </c>
      <c r="F356" s="260" t="s">
        <v>5236</v>
      </c>
      <c r="G356" s="221"/>
    </row>
    <row r="357" spans="1:7" s="209" customFormat="1" x14ac:dyDescent="0.35">
      <c r="A357" s="123"/>
      <c r="B357" s="122" t="s">
        <v>16</v>
      </c>
      <c r="C357" s="585"/>
      <c r="D357" s="146"/>
      <c r="E357" s="146"/>
      <c r="F357" s="260"/>
      <c r="G357" s="221"/>
    </row>
    <row r="358" spans="1:7" s="209" customFormat="1" ht="31" x14ac:dyDescent="0.35">
      <c r="A358" s="123">
        <v>1</v>
      </c>
      <c r="B358" s="165" t="s">
        <v>6714</v>
      </c>
      <c r="C358" s="583"/>
      <c r="D358" s="146">
        <v>1700</v>
      </c>
      <c r="E358" s="146">
        <f t="shared" si="7"/>
        <v>1190</v>
      </c>
      <c r="F358" s="260" t="s">
        <v>3896</v>
      </c>
      <c r="G358" s="221"/>
    </row>
    <row r="359" spans="1:7" s="209" customFormat="1" ht="31" x14ac:dyDescent="0.35">
      <c r="A359" s="123">
        <v>2</v>
      </c>
      <c r="B359" s="165" t="s">
        <v>6715</v>
      </c>
      <c r="C359" s="583"/>
      <c r="D359" s="146">
        <v>1700</v>
      </c>
      <c r="E359" s="146">
        <f t="shared" si="7"/>
        <v>1190</v>
      </c>
      <c r="F359" s="260" t="s">
        <v>3896</v>
      </c>
      <c r="G359" s="221"/>
    </row>
    <row r="360" spans="1:7" s="209" customFormat="1" x14ac:dyDescent="0.35">
      <c r="A360" s="123">
        <v>3</v>
      </c>
      <c r="B360" s="165" t="s">
        <v>6294</v>
      </c>
      <c r="C360" s="583"/>
      <c r="D360" s="146"/>
      <c r="E360" s="146"/>
      <c r="F360" s="260"/>
      <c r="G360" s="221"/>
    </row>
    <row r="361" spans="1:7" s="209" customFormat="1" x14ac:dyDescent="0.35">
      <c r="A361" s="123" t="s">
        <v>83</v>
      </c>
      <c r="B361" s="165" t="s">
        <v>6295</v>
      </c>
      <c r="C361" s="583"/>
      <c r="D361" s="146">
        <v>1800</v>
      </c>
      <c r="E361" s="146">
        <f t="shared" si="7"/>
        <v>1260</v>
      </c>
      <c r="F361" s="260" t="s">
        <v>3896</v>
      </c>
      <c r="G361" s="221"/>
    </row>
    <row r="362" spans="1:7" s="209" customFormat="1" ht="31" x14ac:dyDescent="0.35">
      <c r="A362" s="123" t="s">
        <v>84</v>
      </c>
      <c r="B362" s="165" t="s">
        <v>6296</v>
      </c>
      <c r="C362" s="583"/>
      <c r="D362" s="146">
        <v>1600</v>
      </c>
      <c r="E362" s="146">
        <f t="shared" si="7"/>
        <v>1120</v>
      </c>
      <c r="F362" s="260" t="s">
        <v>3896</v>
      </c>
      <c r="G362" s="221"/>
    </row>
    <row r="363" spans="1:7" s="209" customFormat="1" x14ac:dyDescent="0.35">
      <c r="A363" s="123">
        <v>4</v>
      </c>
      <c r="B363" s="165" t="s">
        <v>6716</v>
      </c>
      <c r="C363" s="583"/>
      <c r="D363" s="146">
        <v>1800</v>
      </c>
      <c r="E363" s="146">
        <f t="shared" ref="E363:E393" si="8">ROUND(D363*0.7,-1)</f>
        <v>1260</v>
      </c>
      <c r="F363" s="260" t="s">
        <v>3896</v>
      </c>
      <c r="G363" s="221"/>
    </row>
    <row r="364" spans="1:7" s="209" customFormat="1" x14ac:dyDescent="0.35">
      <c r="A364" s="123">
        <v>5</v>
      </c>
      <c r="B364" s="165" t="s">
        <v>6717</v>
      </c>
      <c r="C364" s="583"/>
      <c r="D364" s="146">
        <v>1500</v>
      </c>
      <c r="E364" s="146">
        <f t="shared" si="8"/>
        <v>1050</v>
      </c>
      <c r="F364" s="260" t="s">
        <v>3896</v>
      </c>
      <c r="G364" s="221"/>
    </row>
    <row r="365" spans="1:7" s="209" customFormat="1" ht="31" x14ac:dyDescent="0.35">
      <c r="A365" s="123">
        <v>6</v>
      </c>
      <c r="B365" s="165" t="s">
        <v>6718</v>
      </c>
      <c r="C365" s="583"/>
      <c r="D365" s="146">
        <v>1400</v>
      </c>
      <c r="E365" s="146">
        <f t="shared" si="8"/>
        <v>980</v>
      </c>
      <c r="F365" s="260" t="s">
        <v>3896</v>
      </c>
      <c r="G365" s="221"/>
    </row>
    <row r="366" spans="1:7" s="209" customFormat="1" ht="31" x14ac:dyDescent="0.35">
      <c r="A366" s="123">
        <v>7</v>
      </c>
      <c r="B366" s="165" t="s">
        <v>6297</v>
      </c>
      <c r="C366" s="583"/>
      <c r="D366" s="146">
        <v>1300</v>
      </c>
      <c r="E366" s="146">
        <f t="shared" si="8"/>
        <v>910</v>
      </c>
      <c r="F366" s="260" t="s">
        <v>3896</v>
      </c>
      <c r="G366" s="221"/>
    </row>
    <row r="367" spans="1:7" s="209" customFormat="1" x14ac:dyDescent="0.35">
      <c r="A367" s="123">
        <v>8</v>
      </c>
      <c r="B367" s="165" t="s">
        <v>6719</v>
      </c>
      <c r="C367" s="583"/>
      <c r="D367" s="146">
        <v>1300</v>
      </c>
      <c r="E367" s="146">
        <f t="shared" si="8"/>
        <v>910</v>
      </c>
      <c r="F367" s="260" t="s">
        <v>3897</v>
      </c>
      <c r="G367" s="221"/>
    </row>
    <row r="368" spans="1:7" s="209" customFormat="1" ht="31" x14ac:dyDescent="0.35">
      <c r="A368" s="123">
        <v>9</v>
      </c>
      <c r="B368" s="165" t="s">
        <v>6298</v>
      </c>
      <c r="C368" s="583"/>
      <c r="D368" s="146">
        <v>1500</v>
      </c>
      <c r="E368" s="146">
        <f t="shared" si="8"/>
        <v>1050</v>
      </c>
      <c r="F368" s="260" t="s">
        <v>3896</v>
      </c>
      <c r="G368" s="221"/>
    </row>
    <row r="369" spans="1:7" s="209" customFormat="1" ht="31" x14ac:dyDescent="0.35">
      <c r="A369" s="123">
        <v>10</v>
      </c>
      <c r="B369" s="165" t="s">
        <v>6720</v>
      </c>
      <c r="C369" s="583"/>
      <c r="D369" s="146">
        <v>1500</v>
      </c>
      <c r="E369" s="146">
        <f t="shared" si="8"/>
        <v>1050</v>
      </c>
      <c r="F369" s="260" t="s">
        <v>3921</v>
      </c>
      <c r="G369" s="221"/>
    </row>
    <row r="370" spans="1:7" s="209" customFormat="1" ht="45" x14ac:dyDescent="0.35">
      <c r="A370" s="120" t="s">
        <v>435</v>
      </c>
      <c r="B370" s="122" t="s">
        <v>6299</v>
      </c>
      <c r="C370" s="146"/>
      <c r="D370" s="146"/>
      <c r="E370" s="146"/>
      <c r="F370" s="258" t="s">
        <v>3944</v>
      </c>
      <c r="G370" s="221"/>
    </row>
    <row r="371" spans="1:7" s="209" customFormat="1" ht="42" x14ac:dyDescent="0.35">
      <c r="A371" s="123">
        <v>1</v>
      </c>
      <c r="B371" s="165" t="s">
        <v>4077</v>
      </c>
      <c r="C371" s="146">
        <v>2000</v>
      </c>
      <c r="D371" s="146">
        <v>3500</v>
      </c>
      <c r="E371" s="146">
        <f t="shared" si="8"/>
        <v>2450</v>
      </c>
      <c r="F371" s="258" t="s">
        <v>4078</v>
      </c>
      <c r="G371" s="221"/>
    </row>
    <row r="372" spans="1:7" s="209" customFormat="1" ht="42" x14ac:dyDescent="0.35">
      <c r="A372" s="123">
        <v>2</v>
      </c>
      <c r="B372" s="165" t="s">
        <v>4079</v>
      </c>
      <c r="C372" s="146">
        <v>2500</v>
      </c>
      <c r="D372" s="146">
        <v>4500</v>
      </c>
      <c r="E372" s="146">
        <f t="shared" si="8"/>
        <v>3150</v>
      </c>
      <c r="F372" s="258" t="s">
        <v>4080</v>
      </c>
      <c r="G372" s="221"/>
    </row>
    <row r="373" spans="1:7" s="209" customFormat="1" ht="56" x14ac:dyDescent="0.35">
      <c r="A373" s="123">
        <v>3</v>
      </c>
      <c r="B373" s="165" t="s">
        <v>6300</v>
      </c>
      <c r="C373" s="146">
        <v>2000</v>
      </c>
      <c r="D373" s="146">
        <v>3000</v>
      </c>
      <c r="E373" s="146">
        <f t="shared" si="8"/>
        <v>2100</v>
      </c>
      <c r="F373" s="260" t="s">
        <v>6721</v>
      </c>
      <c r="G373" s="221"/>
    </row>
    <row r="374" spans="1:7" s="209" customFormat="1" ht="31" x14ac:dyDescent="0.35">
      <c r="A374" s="123">
        <v>4</v>
      </c>
      <c r="B374" s="581" t="s">
        <v>4081</v>
      </c>
      <c r="C374" s="146"/>
      <c r="D374" s="146">
        <v>2500</v>
      </c>
      <c r="E374" s="146">
        <f t="shared" si="8"/>
        <v>1750</v>
      </c>
      <c r="F374" s="260" t="s">
        <v>3896</v>
      </c>
      <c r="G374" s="221"/>
    </row>
    <row r="375" spans="1:7" s="209" customFormat="1" ht="30" x14ac:dyDescent="0.35">
      <c r="A375" s="120" t="s">
        <v>442</v>
      </c>
      <c r="B375" s="122" t="s">
        <v>6301</v>
      </c>
      <c r="C375" s="146"/>
      <c r="D375" s="146"/>
      <c r="E375" s="146"/>
      <c r="F375" s="258" t="s">
        <v>4082</v>
      </c>
      <c r="G375" s="221"/>
    </row>
    <row r="376" spans="1:7" s="209" customFormat="1" x14ac:dyDescent="0.35">
      <c r="A376" s="123">
        <v>1</v>
      </c>
      <c r="B376" s="165" t="s">
        <v>4012</v>
      </c>
      <c r="C376" s="146">
        <v>3500</v>
      </c>
      <c r="D376" s="146">
        <v>4200</v>
      </c>
      <c r="E376" s="146">
        <f t="shared" si="8"/>
        <v>2940</v>
      </c>
      <c r="F376" s="258"/>
      <c r="G376" s="221"/>
    </row>
    <row r="377" spans="1:7" s="209" customFormat="1" x14ac:dyDescent="0.35">
      <c r="A377" s="123">
        <v>2</v>
      </c>
      <c r="B377" s="165" t="s">
        <v>4083</v>
      </c>
      <c r="C377" s="146">
        <v>2500</v>
      </c>
      <c r="D377" s="146">
        <v>3000</v>
      </c>
      <c r="E377" s="146">
        <f t="shared" si="8"/>
        <v>2100</v>
      </c>
      <c r="F377" s="260"/>
      <c r="G377" s="221"/>
    </row>
    <row r="378" spans="1:7" s="209" customFormat="1" ht="84" x14ac:dyDescent="0.35">
      <c r="A378" s="123">
        <v>3</v>
      </c>
      <c r="B378" s="165" t="s">
        <v>4084</v>
      </c>
      <c r="C378" s="146">
        <v>3000</v>
      </c>
      <c r="D378" s="146">
        <v>3600</v>
      </c>
      <c r="E378" s="146">
        <f t="shared" si="8"/>
        <v>2520</v>
      </c>
      <c r="F378" s="258" t="s">
        <v>4085</v>
      </c>
      <c r="G378" s="221"/>
    </row>
    <row r="379" spans="1:7" s="209" customFormat="1" x14ac:dyDescent="0.35">
      <c r="A379" s="123"/>
      <c r="B379" s="122" t="s">
        <v>16</v>
      </c>
      <c r="C379" s="146"/>
      <c r="D379" s="146"/>
      <c r="E379" s="146"/>
      <c r="F379" s="260"/>
      <c r="G379" s="221"/>
    </row>
    <row r="380" spans="1:7" s="209" customFormat="1" ht="31" x14ac:dyDescent="0.35">
      <c r="A380" s="123">
        <v>1</v>
      </c>
      <c r="B380" s="165" t="s">
        <v>4086</v>
      </c>
      <c r="C380" s="146"/>
      <c r="D380" s="146">
        <v>1500</v>
      </c>
      <c r="E380" s="146">
        <f t="shared" si="8"/>
        <v>1050</v>
      </c>
      <c r="F380" s="260" t="s">
        <v>3896</v>
      </c>
      <c r="G380" s="221"/>
    </row>
    <row r="381" spans="1:7" s="209" customFormat="1" ht="45" x14ac:dyDescent="0.35">
      <c r="A381" s="120" t="s">
        <v>449</v>
      </c>
      <c r="B381" s="122" t="s">
        <v>6302</v>
      </c>
      <c r="C381" s="146"/>
      <c r="D381" s="146"/>
      <c r="E381" s="146"/>
      <c r="F381" s="260" t="s">
        <v>5236</v>
      </c>
      <c r="G381" s="221"/>
    </row>
    <row r="382" spans="1:7" s="209" customFormat="1" x14ac:dyDescent="0.35">
      <c r="A382" s="123">
        <v>1</v>
      </c>
      <c r="B382" s="165" t="s">
        <v>4087</v>
      </c>
      <c r="C382" s="146">
        <v>3000</v>
      </c>
      <c r="D382" s="146">
        <v>3600</v>
      </c>
      <c r="E382" s="146">
        <f t="shared" si="8"/>
        <v>2520</v>
      </c>
      <c r="F382" s="260"/>
      <c r="G382" s="221"/>
    </row>
    <row r="383" spans="1:7" s="209" customFormat="1" x14ac:dyDescent="0.35">
      <c r="A383" s="123">
        <v>2</v>
      </c>
      <c r="B383" s="165" t="s">
        <v>4088</v>
      </c>
      <c r="C383" s="146">
        <v>2500</v>
      </c>
      <c r="D383" s="146">
        <v>3000</v>
      </c>
      <c r="E383" s="146">
        <f t="shared" si="8"/>
        <v>2100</v>
      </c>
      <c r="F383" s="260"/>
      <c r="G383" s="221"/>
    </row>
    <row r="384" spans="1:7" s="209" customFormat="1" ht="31" x14ac:dyDescent="0.35">
      <c r="A384" s="123">
        <v>3</v>
      </c>
      <c r="B384" s="165" t="s">
        <v>4089</v>
      </c>
      <c r="C384" s="146">
        <v>1500</v>
      </c>
      <c r="D384" s="146">
        <v>1800</v>
      </c>
      <c r="E384" s="146">
        <f t="shared" si="8"/>
        <v>1260</v>
      </c>
      <c r="F384" s="260"/>
      <c r="G384" s="221"/>
    </row>
    <row r="385" spans="1:7" s="209" customFormat="1" ht="45" x14ac:dyDescent="0.35">
      <c r="A385" s="120" t="s">
        <v>454</v>
      </c>
      <c r="B385" s="122" t="s">
        <v>6303</v>
      </c>
      <c r="C385" s="146"/>
      <c r="D385" s="146"/>
      <c r="E385" s="146"/>
      <c r="F385" s="258" t="s">
        <v>3944</v>
      </c>
      <c r="G385" s="221"/>
    </row>
    <row r="386" spans="1:7" s="209" customFormat="1" ht="31" x14ac:dyDescent="0.35">
      <c r="A386" s="123">
        <v>1</v>
      </c>
      <c r="B386" s="165" t="s">
        <v>6722</v>
      </c>
      <c r="C386" s="146">
        <v>2000</v>
      </c>
      <c r="D386" s="146">
        <v>2400</v>
      </c>
      <c r="E386" s="146">
        <f t="shared" si="8"/>
        <v>1680</v>
      </c>
      <c r="F386" s="260" t="s">
        <v>5236</v>
      </c>
      <c r="G386" s="221"/>
    </row>
    <row r="387" spans="1:7" s="209" customFormat="1" ht="31" x14ac:dyDescent="0.35">
      <c r="A387" s="123">
        <v>2</v>
      </c>
      <c r="B387" s="165" t="s">
        <v>6723</v>
      </c>
      <c r="C387" s="146">
        <v>1600</v>
      </c>
      <c r="D387" s="146">
        <v>1900</v>
      </c>
      <c r="E387" s="146">
        <f t="shared" si="8"/>
        <v>1330</v>
      </c>
      <c r="F387" s="260" t="s">
        <v>5236</v>
      </c>
      <c r="G387" s="221"/>
    </row>
    <row r="388" spans="1:7" s="209" customFormat="1" ht="56" x14ac:dyDescent="0.35">
      <c r="A388" s="123">
        <v>3</v>
      </c>
      <c r="B388" s="165" t="s">
        <v>4090</v>
      </c>
      <c r="C388" s="146">
        <v>800</v>
      </c>
      <c r="D388" s="146">
        <v>1000</v>
      </c>
      <c r="E388" s="146">
        <f t="shared" si="8"/>
        <v>700</v>
      </c>
      <c r="F388" s="260" t="s">
        <v>4091</v>
      </c>
      <c r="G388" s="221"/>
    </row>
    <row r="389" spans="1:7" s="209" customFormat="1" x14ac:dyDescent="0.35">
      <c r="A389" s="123"/>
      <c r="B389" s="122" t="s">
        <v>16</v>
      </c>
      <c r="C389" s="146"/>
      <c r="D389" s="146"/>
      <c r="E389" s="146"/>
      <c r="F389" s="260"/>
      <c r="G389" s="221"/>
    </row>
    <row r="390" spans="1:7" s="209" customFormat="1" x14ac:dyDescent="0.35">
      <c r="A390" s="123">
        <v>1</v>
      </c>
      <c r="B390" s="165" t="s">
        <v>6304</v>
      </c>
      <c r="C390" s="146">
        <v>650</v>
      </c>
      <c r="D390" s="146">
        <v>800</v>
      </c>
      <c r="E390" s="146">
        <f t="shared" si="8"/>
        <v>560</v>
      </c>
      <c r="F390" s="260"/>
      <c r="G390" s="221"/>
    </row>
    <row r="391" spans="1:7" s="209" customFormat="1" x14ac:dyDescent="0.35">
      <c r="A391" s="123">
        <v>2</v>
      </c>
      <c r="B391" s="165" t="s">
        <v>4092</v>
      </c>
      <c r="C391" s="146">
        <v>600</v>
      </c>
      <c r="D391" s="146">
        <v>800</v>
      </c>
      <c r="E391" s="146">
        <f t="shared" si="8"/>
        <v>560</v>
      </c>
      <c r="F391" s="260"/>
      <c r="G391" s="221"/>
    </row>
    <row r="392" spans="1:7" s="209" customFormat="1" ht="31" x14ac:dyDescent="0.35">
      <c r="A392" s="123">
        <v>3</v>
      </c>
      <c r="B392" s="165" t="s">
        <v>6724</v>
      </c>
      <c r="C392" s="146">
        <v>560</v>
      </c>
      <c r="D392" s="146">
        <v>800</v>
      </c>
      <c r="E392" s="146">
        <f t="shared" si="8"/>
        <v>560</v>
      </c>
      <c r="F392" s="260" t="s">
        <v>6725</v>
      </c>
      <c r="G392" s="221"/>
    </row>
    <row r="393" spans="1:7" s="209" customFormat="1" ht="31" x14ac:dyDescent="0.35">
      <c r="A393" s="123">
        <v>4</v>
      </c>
      <c r="B393" s="165" t="s">
        <v>6726</v>
      </c>
      <c r="C393" s="146">
        <v>600</v>
      </c>
      <c r="D393" s="146">
        <v>800</v>
      </c>
      <c r="E393" s="146">
        <f t="shared" si="8"/>
        <v>560</v>
      </c>
      <c r="F393" s="260" t="s">
        <v>6725</v>
      </c>
      <c r="G393" s="221"/>
    </row>
    <row r="394" spans="1:7" s="209" customFormat="1" ht="45" x14ac:dyDescent="0.35">
      <c r="A394" s="120" t="s">
        <v>456</v>
      </c>
      <c r="B394" s="122" t="s">
        <v>6305</v>
      </c>
      <c r="C394" s="146"/>
      <c r="D394" s="146"/>
      <c r="E394" s="146"/>
      <c r="F394" s="260"/>
      <c r="G394" s="221"/>
    </row>
    <row r="395" spans="1:7" s="209" customFormat="1" x14ac:dyDescent="0.35">
      <c r="A395" s="123">
        <v>1</v>
      </c>
      <c r="B395" s="165" t="s">
        <v>4093</v>
      </c>
      <c r="C395" s="146">
        <v>2000</v>
      </c>
      <c r="D395" s="146">
        <v>2400</v>
      </c>
      <c r="E395" s="146">
        <f t="shared" ref="E395:E410" si="9">ROUND(D395*0.7,-1)</f>
        <v>1680</v>
      </c>
      <c r="F395" s="260"/>
      <c r="G395" s="221"/>
    </row>
    <row r="396" spans="1:7" s="209" customFormat="1" ht="31" x14ac:dyDescent="0.35">
      <c r="A396" s="123">
        <v>2</v>
      </c>
      <c r="B396" s="165" t="s">
        <v>5298</v>
      </c>
      <c r="C396" s="146">
        <v>1000</v>
      </c>
      <c r="D396" s="146">
        <v>1200</v>
      </c>
      <c r="E396" s="146">
        <f t="shared" si="9"/>
        <v>840</v>
      </c>
      <c r="F396" s="260" t="s">
        <v>5236</v>
      </c>
      <c r="G396" s="221"/>
    </row>
    <row r="397" spans="1:7" s="209" customFormat="1" x14ac:dyDescent="0.35">
      <c r="A397" s="123"/>
      <c r="B397" s="122" t="s">
        <v>16</v>
      </c>
      <c r="C397" s="146"/>
      <c r="D397" s="146"/>
      <c r="E397" s="146"/>
      <c r="F397" s="260"/>
      <c r="G397" s="221"/>
    </row>
    <row r="398" spans="1:7" s="209" customFormat="1" x14ac:dyDescent="0.35">
      <c r="A398" s="123">
        <v>1</v>
      </c>
      <c r="B398" s="581" t="s">
        <v>4094</v>
      </c>
      <c r="C398" s="146"/>
      <c r="D398" s="146">
        <v>1000</v>
      </c>
      <c r="E398" s="146">
        <f t="shared" si="9"/>
        <v>700</v>
      </c>
      <c r="F398" s="260" t="s">
        <v>3897</v>
      </c>
      <c r="G398" s="221"/>
    </row>
    <row r="399" spans="1:7" s="209" customFormat="1" x14ac:dyDescent="0.35">
      <c r="A399" s="123">
        <v>2</v>
      </c>
      <c r="B399" s="165" t="s">
        <v>4095</v>
      </c>
      <c r="C399" s="146">
        <v>800</v>
      </c>
      <c r="D399" s="146">
        <v>1000</v>
      </c>
      <c r="E399" s="146">
        <f t="shared" si="9"/>
        <v>700</v>
      </c>
      <c r="F399" s="260"/>
      <c r="G399" s="221"/>
    </row>
    <row r="400" spans="1:7" s="209" customFormat="1" ht="31" x14ac:dyDescent="0.35">
      <c r="A400" s="123">
        <v>3</v>
      </c>
      <c r="B400" s="165" t="s">
        <v>5299</v>
      </c>
      <c r="C400" s="146">
        <v>560</v>
      </c>
      <c r="D400" s="146">
        <v>800</v>
      </c>
      <c r="E400" s="146">
        <f t="shared" si="9"/>
        <v>560</v>
      </c>
      <c r="F400" s="260" t="s">
        <v>5239</v>
      </c>
      <c r="G400" s="221"/>
    </row>
    <row r="401" spans="1:7" s="209" customFormat="1" x14ac:dyDescent="0.35">
      <c r="A401" s="123">
        <v>4</v>
      </c>
      <c r="B401" s="165" t="s">
        <v>4096</v>
      </c>
      <c r="C401" s="146">
        <v>560</v>
      </c>
      <c r="D401" s="146">
        <v>800</v>
      </c>
      <c r="E401" s="146">
        <f t="shared" si="9"/>
        <v>560</v>
      </c>
      <c r="F401" s="260"/>
      <c r="G401" s="221"/>
    </row>
    <row r="402" spans="1:7" s="209" customFormat="1" ht="30" x14ac:dyDescent="0.35">
      <c r="A402" s="120" t="s">
        <v>461</v>
      </c>
      <c r="B402" s="122" t="s">
        <v>6306</v>
      </c>
      <c r="C402" s="146"/>
      <c r="D402" s="146"/>
      <c r="E402" s="146"/>
      <c r="F402" s="258" t="s">
        <v>4097</v>
      </c>
      <c r="G402" s="221"/>
    </row>
    <row r="403" spans="1:7" s="209" customFormat="1" ht="31" x14ac:dyDescent="0.35">
      <c r="A403" s="123">
        <v>1</v>
      </c>
      <c r="B403" s="165" t="s">
        <v>5300</v>
      </c>
      <c r="C403" s="146">
        <v>3000</v>
      </c>
      <c r="D403" s="146">
        <v>3600</v>
      </c>
      <c r="E403" s="146">
        <f t="shared" si="9"/>
        <v>2520</v>
      </c>
      <c r="F403" s="260" t="s">
        <v>5236</v>
      </c>
      <c r="G403" s="221"/>
    </row>
    <row r="404" spans="1:7" s="209" customFormat="1" ht="31" x14ac:dyDescent="0.35">
      <c r="A404" s="123">
        <v>2</v>
      </c>
      <c r="B404" s="165" t="s">
        <v>5301</v>
      </c>
      <c r="C404" s="146">
        <v>2500</v>
      </c>
      <c r="D404" s="146">
        <v>3000</v>
      </c>
      <c r="E404" s="146">
        <f t="shared" si="9"/>
        <v>2100</v>
      </c>
      <c r="F404" s="260" t="s">
        <v>5236</v>
      </c>
      <c r="G404" s="221"/>
    </row>
    <row r="405" spans="1:7" s="209" customFormat="1" ht="31" x14ac:dyDescent="0.35">
      <c r="A405" s="123">
        <v>3</v>
      </c>
      <c r="B405" s="165" t="s">
        <v>5302</v>
      </c>
      <c r="C405" s="146">
        <v>3000</v>
      </c>
      <c r="D405" s="146">
        <v>3600</v>
      </c>
      <c r="E405" s="146">
        <f t="shared" si="9"/>
        <v>2520</v>
      </c>
      <c r="F405" s="260" t="s">
        <v>5236</v>
      </c>
      <c r="G405" s="221"/>
    </row>
    <row r="406" spans="1:7" s="209" customFormat="1" ht="46.5" x14ac:dyDescent="0.35">
      <c r="A406" s="123">
        <v>4</v>
      </c>
      <c r="B406" s="165" t="s">
        <v>4098</v>
      </c>
      <c r="C406" s="146"/>
      <c r="D406" s="146">
        <v>3000</v>
      </c>
      <c r="E406" s="146">
        <f t="shared" si="9"/>
        <v>2100</v>
      </c>
      <c r="F406" s="260" t="s">
        <v>4099</v>
      </c>
      <c r="G406" s="221"/>
    </row>
    <row r="407" spans="1:7" s="209" customFormat="1" x14ac:dyDescent="0.35">
      <c r="A407" s="123"/>
      <c r="B407" s="122" t="s">
        <v>16</v>
      </c>
      <c r="C407" s="146"/>
      <c r="D407" s="146"/>
      <c r="E407" s="146"/>
      <c r="F407" s="260"/>
      <c r="G407" s="221"/>
    </row>
    <row r="408" spans="1:7" s="209" customFormat="1" ht="31" x14ac:dyDescent="0.35">
      <c r="A408" s="123">
        <v>1</v>
      </c>
      <c r="B408" s="165" t="s">
        <v>6727</v>
      </c>
      <c r="C408" s="146">
        <v>2000</v>
      </c>
      <c r="D408" s="146">
        <v>2400</v>
      </c>
      <c r="E408" s="146">
        <f t="shared" si="9"/>
        <v>1680</v>
      </c>
      <c r="F408" s="260" t="s">
        <v>5236</v>
      </c>
      <c r="G408" s="221"/>
    </row>
    <row r="409" spans="1:7" s="209" customFormat="1" ht="98" x14ac:dyDescent="0.35">
      <c r="A409" s="123">
        <v>2</v>
      </c>
      <c r="B409" s="165" t="s">
        <v>6728</v>
      </c>
      <c r="C409" s="146">
        <v>1000</v>
      </c>
      <c r="D409" s="146">
        <v>1200</v>
      </c>
      <c r="E409" s="146">
        <f t="shared" si="9"/>
        <v>840</v>
      </c>
      <c r="F409" s="260" t="s">
        <v>6729</v>
      </c>
      <c r="G409" s="221"/>
    </row>
    <row r="410" spans="1:7" s="209" customFormat="1" ht="70" x14ac:dyDescent="0.35">
      <c r="A410" s="123">
        <v>3</v>
      </c>
      <c r="B410" s="165" t="s">
        <v>5303</v>
      </c>
      <c r="C410" s="146">
        <v>1500</v>
      </c>
      <c r="D410" s="146">
        <v>1800</v>
      </c>
      <c r="E410" s="146">
        <f t="shared" si="9"/>
        <v>1260</v>
      </c>
      <c r="F410" s="260" t="s">
        <v>5242</v>
      </c>
      <c r="G410" s="221"/>
    </row>
    <row r="411" spans="1:7" s="209" customFormat="1" ht="31" x14ac:dyDescent="0.35">
      <c r="A411" s="123">
        <v>4</v>
      </c>
      <c r="B411" s="165" t="s">
        <v>4100</v>
      </c>
      <c r="C411" s="583"/>
      <c r="D411" s="146">
        <v>1500</v>
      </c>
      <c r="E411" s="146">
        <f>ROUND(D411*0.7,-1)</f>
        <v>1050</v>
      </c>
      <c r="F411" s="260" t="s">
        <v>4101</v>
      </c>
      <c r="G411" s="221"/>
    </row>
    <row r="412" spans="1:7" s="209" customFormat="1" x14ac:dyDescent="0.35">
      <c r="A412" s="123">
        <v>5</v>
      </c>
      <c r="B412" s="165" t="s">
        <v>6730</v>
      </c>
      <c r="C412" s="583"/>
      <c r="D412" s="146">
        <v>1700</v>
      </c>
      <c r="E412" s="146">
        <f t="shared" ref="E412:E426" si="10">ROUND(D412*0.7,-1)</f>
        <v>1190</v>
      </c>
      <c r="F412" s="260" t="s">
        <v>4044</v>
      </c>
      <c r="G412" s="221"/>
    </row>
    <row r="413" spans="1:7" s="209" customFormat="1" x14ac:dyDescent="0.35">
      <c r="A413" s="123">
        <v>6</v>
      </c>
      <c r="B413" s="165" t="s">
        <v>6731</v>
      </c>
      <c r="C413" s="583"/>
      <c r="D413" s="146">
        <v>1700</v>
      </c>
      <c r="E413" s="146">
        <f t="shared" si="10"/>
        <v>1190</v>
      </c>
      <c r="F413" s="260" t="s">
        <v>3904</v>
      </c>
      <c r="G413" s="221"/>
    </row>
    <row r="414" spans="1:7" s="209" customFormat="1" ht="31" x14ac:dyDescent="0.35">
      <c r="A414" s="123">
        <v>7</v>
      </c>
      <c r="B414" s="165" t="s">
        <v>5137</v>
      </c>
      <c r="C414" s="583"/>
      <c r="D414" s="146">
        <v>1700</v>
      </c>
      <c r="E414" s="146">
        <f t="shared" si="10"/>
        <v>1190</v>
      </c>
      <c r="F414" s="260" t="s">
        <v>3904</v>
      </c>
      <c r="G414" s="221"/>
    </row>
    <row r="415" spans="1:7" s="209" customFormat="1" x14ac:dyDescent="0.35">
      <c r="A415" s="123">
        <v>8</v>
      </c>
      <c r="B415" s="165" t="s">
        <v>6732</v>
      </c>
      <c r="C415" s="583"/>
      <c r="D415" s="146">
        <v>1700</v>
      </c>
      <c r="E415" s="146">
        <f t="shared" si="10"/>
        <v>1190</v>
      </c>
      <c r="F415" s="260" t="s">
        <v>4102</v>
      </c>
      <c r="G415" s="221"/>
    </row>
    <row r="416" spans="1:7" s="209" customFormat="1" ht="31" x14ac:dyDescent="0.35">
      <c r="A416" s="123">
        <v>9</v>
      </c>
      <c r="B416" s="165" t="s">
        <v>6307</v>
      </c>
      <c r="C416" s="583"/>
      <c r="D416" s="146">
        <v>1700</v>
      </c>
      <c r="E416" s="146">
        <f t="shared" si="10"/>
        <v>1190</v>
      </c>
      <c r="F416" s="260" t="s">
        <v>3936</v>
      </c>
      <c r="G416" s="221"/>
    </row>
    <row r="417" spans="1:7" s="209" customFormat="1" x14ac:dyDescent="0.35">
      <c r="A417" s="123">
        <v>10</v>
      </c>
      <c r="B417" s="165" t="s">
        <v>6733</v>
      </c>
      <c r="C417" s="583"/>
      <c r="D417" s="146">
        <v>1700</v>
      </c>
      <c r="E417" s="146">
        <f t="shared" si="10"/>
        <v>1190</v>
      </c>
      <c r="F417" s="260" t="s">
        <v>3936</v>
      </c>
      <c r="G417" s="221"/>
    </row>
    <row r="418" spans="1:7" s="209" customFormat="1" ht="45" x14ac:dyDescent="0.35">
      <c r="A418" s="120" t="s">
        <v>463</v>
      </c>
      <c r="B418" s="122" t="s">
        <v>6308</v>
      </c>
      <c r="C418" s="146"/>
      <c r="D418" s="146"/>
      <c r="E418" s="146"/>
      <c r="F418" s="260" t="s">
        <v>5236</v>
      </c>
      <c r="G418" s="221"/>
    </row>
    <row r="419" spans="1:7" s="209" customFormat="1" x14ac:dyDescent="0.35">
      <c r="A419" s="123">
        <v>1</v>
      </c>
      <c r="B419" s="165" t="s">
        <v>4103</v>
      </c>
      <c r="C419" s="146">
        <v>1500</v>
      </c>
      <c r="D419" s="146">
        <v>3000</v>
      </c>
      <c r="E419" s="146">
        <f t="shared" si="10"/>
        <v>2100</v>
      </c>
      <c r="F419" s="260"/>
      <c r="G419" s="221"/>
    </row>
    <row r="420" spans="1:7" s="209" customFormat="1" ht="31" x14ac:dyDescent="0.35">
      <c r="A420" s="123">
        <v>2</v>
      </c>
      <c r="B420" s="165" t="s">
        <v>6734</v>
      </c>
      <c r="C420" s="146">
        <v>800</v>
      </c>
      <c r="D420" s="146">
        <v>2000</v>
      </c>
      <c r="E420" s="146">
        <f t="shared" si="10"/>
        <v>1400</v>
      </c>
      <c r="F420" s="260" t="s">
        <v>5236</v>
      </c>
      <c r="G420" s="221"/>
    </row>
    <row r="421" spans="1:7" s="209" customFormat="1" ht="30" x14ac:dyDescent="0.35">
      <c r="A421" s="120" t="s">
        <v>467</v>
      </c>
      <c r="B421" s="132" t="s">
        <v>4104</v>
      </c>
      <c r="C421" s="146"/>
      <c r="D421" s="146"/>
      <c r="E421" s="146"/>
      <c r="F421" s="260"/>
      <c r="G421" s="221"/>
    </row>
    <row r="422" spans="1:7" s="209" customFormat="1" ht="31" x14ac:dyDescent="0.35">
      <c r="A422" s="123">
        <v>1</v>
      </c>
      <c r="B422" s="165" t="s">
        <v>5304</v>
      </c>
      <c r="C422" s="146">
        <v>1500</v>
      </c>
      <c r="D422" s="146">
        <v>1800</v>
      </c>
      <c r="E422" s="146">
        <f t="shared" si="10"/>
        <v>1260</v>
      </c>
      <c r="F422" s="258" t="s">
        <v>4107</v>
      </c>
      <c r="G422" s="221"/>
    </row>
    <row r="423" spans="1:7" s="209" customFormat="1" ht="42" x14ac:dyDescent="0.35">
      <c r="A423" s="123">
        <v>2</v>
      </c>
      <c r="B423" s="165" t="s">
        <v>6309</v>
      </c>
      <c r="C423" s="146">
        <v>1500</v>
      </c>
      <c r="D423" s="146">
        <v>1800</v>
      </c>
      <c r="E423" s="146">
        <f t="shared" si="10"/>
        <v>1260</v>
      </c>
      <c r="F423" s="258" t="s">
        <v>4108</v>
      </c>
      <c r="G423" s="221"/>
    </row>
    <row r="424" spans="1:7" s="209" customFormat="1" ht="46.5" x14ac:dyDescent="0.35">
      <c r="A424" s="123">
        <v>3</v>
      </c>
      <c r="B424" s="165" t="s">
        <v>6310</v>
      </c>
      <c r="C424" s="146">
        <v>2000</v>
      </c>
      <c r="D424" s="146">
        <v>2400</v>
      </c>
      <c r="E424" s="146">
        <f t="shared" si="10"/>
        <v>1680</v>
      </c>
      <c r="F424" s="258" t="s">
        <v>4109</v>
      </c>
      <c r="G424" s="221"/>
    </row>
    <row r="425" spans="1:7" s="209" customFormat="1" ht="31" x14ac:dyDescent="0.35">
      <c r="A425" s="123">
        <v>4</v>
      </c>
      <c r="B425" s="165" t="s">
        <v>6311</v>
      </c>
      <c r="C425" s="146">
        <v>1500</v>
      </c>
      <c r="D425" s="146">
        <v>1800</v>
      </c>
      <c r="E425" s="146">
        <f t="shared" si="10"/>
        <v>1260</v>
      </c>
      <c r="F425" s="258" t="s">
        <v>4110</v>
      </c>
      <c r="G425" s="221"/>
    </row>
    <row r="426" spans="1:7" s="209" customFormat="1" ht="31" x14ac:dyDescent="0.35">
      <c r="A426" s="123">
        <v>5</v>
      </c>
      <c r="B426" s="165" t="s">
        <v>4111</v>
      </c>
      <c r="C426" s="146">
        <v>2000</v>
      </c>
      <c r="D426" s="146">
        <v>2400</v>
      </c>
      <c r="E426" s="146">
        <f t="shared" si="10"/>
        <v>1680</v>
      </c>
      <c r="F426" s="260"/>
      <c r="G426" s="221"/>
    </row>
    <row r="427" spans="1:7" s="209" customFormat="1" ht="31" x14ac:dyDescent="0.35">
      <c r="A427" s="123">
        <v>6</v>
      </c>
      <c r="B427" s="165" t="s">
        <v>5305</v>
      </c>
      <c r="C427" s="146">
        <v>2000</v>
      </c>
      <c r="D427" s="146">
        <v>2400</v>
      </c>
      <c r="E427" s="146">
        <f>ROUND(D427*0.7,-1)</f>
        <v>1680</v>
      </c>
      <c r="F427" s="260" t="s">
        <v>4112</v>
      </c>
      <c r="G427" s="221"/>
    </row>
    <row r="428" spans="1:7" s="209" customFormat="1" ht="46.5" x14ac:dyDescent="0.35">
      <c r="A428" s="123">
        <v>7</v>
      </c>
      <c r="B428" s="165" t="s">
        <v>4113</v>
      </c>
      <c r="C428" s="146">
        <v>2000</v>
      </c>
      <c r="D428" s="146">
        <v>2400</v>
      </c>
      <c r="E428" s="146">
        <f t="shared" ref="E428:E489" si="11">ROUND(D428*0.7,-1)</f>
        <v>1680</v>
      </c>
      <c r="F428" s="260"/>
      <c r="G428" s="221"/>
    </row>
    <row r="429" spans="1:7" s="209" customFormat="1" ht="31" x14ac:dyDescent="0.35">
      <c r="A429" s="123">
        <v>8</v>
      </c>
      <c r="B429" s="165" t="s">
        <v>6312</v>
      </c>
      <c r="C429" s="146">
        <v>2500</v>
      </c>
      <c r="D429" s="146">
        <v>3000</v>
      </c>
      <c r="E429" s="146">
        <f t="shared" si="11"/>
        <v>2100</v>
      </c>
      <c r="F429" s="260"/>
      <c r="G429" s="221"/>
    </row>
    <row r="430" spans="1:7" s="209" customFormat="1" ht="31" x14ac:dyDescent="0.35">
      <c r="A430" s="123">
        <v>9</v>
      </c>
      <c r="B430" s="165" t="s">
        <v>5306</v>
      </c>
      <c r="C430" s="146">
        <v>2500</v>
      </c>
      <c r="D430" s="146">
        <v>3000</v>
      </c>
      <c r="E430" s="146">
        <f t="shared" si="11"/>
        <v>2100</v>
      </c>
      <c r="F430" s="260" t="s">
        <v>4114</v>
      </c>
      <c r="G430" s="221"/>
    </row>
    <row r="431" spans="1:7" s="209" customFormat="1" ht="31" x14ac:dyDescent="0.35">
      <c r="A431" s="123">
        <v>10</v>
      </c>
      <c r="B431" s="165" t="s">
        <v>4115</v>
      </c>
      <c r="C431" s="146">
        <v>2500</v>
      </c>
      <c r="D431" s="146">
        <v>3000</v>
      </c>
      <c r="E431" s="146">
        <f t="shared" si="11"/>
        <v>2100</v>
      </c>
      <c r="F431" s="260"/>
      <c r="G431" s="221"/>
    </row>
    <row r="432" spans="1:7" s="209" customFormat="1" ht="31" x14ac:dyDescent="0.35">
      <c r="A432" s="123">
        <v>11</v>
      </c>
      <c r="B432" s="165" t="s">
        <v>4116</v>
      </c>
      <c r="C432" s="146">
        <v>1600</v>
      </c>
      <c r="D432" s="146">
        <v>1900</v>
      </c>
      <c r="E432" s="146">
        <f t="shared" si="11"/>
        <v>1330</v>
      </c>
      <c r="F432" s="260"/>
      <c r="G432" s="221"/>
    </row>
    <row r="433" spans="1:7" s="209" customFormat="1" ht="31" x14ac:dyDescent="0.35">
      <c r="A433" s="123">
        <v>12</v>
      </c>
      <c r="B433" s="165" t="s">
        <v>5307</v>
      </c>
      <c r="C433" s="146">
        <v>1000</v>
      </c>
      <c r="D433" s="146">
        <v>1200</v>
      </c>
      <c r="E433" s="146">
        <f t="shared" si="11"/>
        <v>840</v>
      </c>
      <c r="F433" s="260" t="s">
        <v>4117</v>
      </c>
      <c r="G433" s="221"/>
    </row>
    <row r="434" spans="1:7" s="209" customFormat="1" ht="46.5" x14ac:dyDescent="0.35">
      <c r="A434" s="123">
        <v>13</v>
      </c>
      <c r="B434" s="165" t="s">
        <v>5308</v>
      </c>
      <c r="C434" s="146">
        <v>800</v>
      </c>
      <c r="D434" s="146">
        <v>1000</v>
      </c>
      <c r="E434" s="146">
        <f t="shared" si="11"/>
        <v>700</v>
      </c>
      <c r="F434" s="260" t="s">
        <v>4118</v>
      </c>
      <c r="G434" s="221"/>
    </row>
    <row r="435" spans="1:7" s="209" customFormat="1" ht="31" x14ac:dyDescent="0.35">
      <c r="A435" s="123">
        <v>14</v>
      </c>
      <c r="B435" s="165" t="s">
        <v>4119</v>
      </c>
      <c r="C435" s="146">
        <v>2000</v>
      </c>
      <c r="D435" s="146">
        <v>2400</v>
      </c>
      <c r="E435" s="146">
        <f t="shared" si="11"/>
        <v>1680</v>
      </c>
      <c r="F435" s="260"/>
      <c r="G435" s="221"/>
    </row>
    <row r="436" spans="1:7" s="209" customFormat="1" ht="31" x14ac:dyDescent="0.35">
      <c r="A436" s="123">
        <v>15</v>
      </c>
      <c r="B436" s="165" t="s">
        <v>4120</v>
      </c>
      <c r="C436" s="146">
        <v>2000</v>
      </c>
      <c r="D436" s="146">
        <v>2400</v>
      </c>
      <c r="E436" s="146">
        <f t="shared" si="11"/>
        <v>1680</v>
      </c>
      <c r="F436" s="260"/>
      <c r="G436" s="221"/>
    </row>
    <row r="437" spans="1:7" s="209" customFormat="1" x14ac:dyDescent="0.35">
      <c r="A437" s="123">
        <v>16</v>
      </c>
      <c r="B437" s="165" t="s">
        <v>4121</v>
      </c>
      <c r="C437" s="146">
        <v>2000</v>
      </c>
      <c r="D437" s="146">
        <v>2400</v>
      </c>
      <c r="E437" s="146">
        <f t="shared" si="11"/>
        <v>1680</v>
      </c>
      <c r="F437" s="260"/>
      <c r="G437" s="221"/>
    </row>
    <row r="438" spans="1:7" s="209" customFormat="1" ht="31" x14ac:dyDescent="0.35">
      <c r="A438" s="123">
        <v>17</v>
      </c>
      <c r="B438" s="165" t="s">
        <v>4122</v>
      </c>
      <c r="C438" s="146">
        <v>2000</v>
      </c>
      <c r="D438" s="146">
        <v>2400</v>
      </c>
      <c r="E438" s="146">
        <f t="shared" si="11"/>
        <v>1680</v>
      </c>
      <c r="F438" s="260"/>
      <c r="G438" s="221"/>
    </row>
    <row r="439" spans="1:7" s="209" customFormat="1" ht="31" x14ac:dyDescent="0.35">
      <c r="A439" s="123">
        <v>18</v>
      </c>
      <c r="B439" s="165" t="s">
        <v>4123</v>
      </c>
      <c r="C439" s="146">
        <v>2000</v>
      </c>
      <c r="D439" s="146">
        <v>2400</v>
      </c>
      <c r="E439" s="146">
        <f t="shared" si="11"/>
        <v>1680</v>
      </c>
      <c r="F439" s="260"/>
      <c r="G439" s="221"/>
    </row>
    <row r="440" spans="1:7" s="209" customFormat="1" ht="31" x14ac:dyDescent="0.35">
      <c r="A440" s="123">
        <v>19</v>
      </c>
      <c r="B440" s="165" t="s">
        <v>6313</v>
      </c>
      <c r="C440" s="146">
        <v>2000</v>
      </c>
      <c r="D440" s="146">
        <v>2400</v>
      </c>
      <c r="E440" s="146">
        <f t="shared" si="11"/>
        <v>1680</v>
      </c>
      <c r="F440" s="260"/>
      <c r="G440" s="221"/>
    </row>
    <row r="441" spans="1:7" s="209" customFormat="1" x14ac:dyDescent="0.35">
      <c r="A441" s="123">
        <v>20</v>
      </c>
      <c r="B441" s="165" t="s">
        <v>4124</v>
      </c>
      <c r="C441" s="146">
        <v>1800</v>
      </c>
      <c r="D441" s="146">
        <v>2200</v>
      </c>
      <c r="E441" s="146">
        <f t="shared" si="11"/>
        <v>1540</v>
      </c>
      <c r="F441" s="260"/>
      <c r="G441" s="221"/>
    </row>
    <row r="442" spans="1:7" s="209" customFormat="1" ht="31" x14ac:dyDescent="0.35">
      <c r="A442" s="123">
        <v>21</v>
      </c>
      <c r="B442" s="165" t="s">
        <v>6735</v>
      </c>
      <c r="C442" s="146">
        <v>1800</v>
      </c>
      <c r="D442" s="146">
        <v>2200</v>
      </c>
      <c r="E442" s="146">
        <f t="shared" si="11"/>
        <v>1540</v>
      </c>
      <c r="F442" s="260"/>
      <c r="G442" s="221"/>
    </row>
    <row r="443" spans="1:7" s="209" customFormat="1" ht="31" x14ac:dyDescent="0.35">
      <c r="A443" s="123">
        <v>22</v>
      </c>
      <c r="B443" s="165" t="s">
        <v>4125</v>
      </c>
      <c r="C443" s="146">
        <v>2000</v>
      </c>
      <c r="D443" s="146">
        <v>2400</v>
      </c>
      <c r="E443" s="146">
        <f t="shared" si="11"/>
        <v>1680</v>
      </c>
      <c r="F443" s="260"/>
      <c r="G443" s="221"/>
    </row>
    <row r="444" spans="1:7" s="209" customFormat="1" ht="31" x14ac:dyDescent="0.35">
      <c r="A444" s="123">
        <v>23</v>
      </c>
      <c r="B444" s="165" t="s">
        <v>4126</v>
      </c>
      <c r="C444" s="146">
        <v>2500</v>
      </c>
      <c r="D444" s="146">
        <v>3000</v>
      </c>
      <c r="E444" s="146">
        <f t="shared" si="11"/>
        <v>2100</v>
      </c>
      <c r="F444" s="260"/>
      <c r="G444" s="221"/>
    </row>
    <row r="445" spans="1:7" s="209" customFormat="1" ht="42" x14ac:dyDescent="0.35">
      <c r="A445" s="123">
        <v>24</v>
      </c>
      <c r="B445" s="165" t="s">
        <v>5309</v>
      </c>
      <c r="C445" s="146">
        <v>2000</v>
      </c>
      <c r="D445" s="146">
        <v>2400</v>
      </c>
      <c r="E445" s="146">
        <f t="shared" si="11"/>
        <v>1680</v>
      </c>
      <c r="F445" s="258" t="s">
        <v>4130</v>
      </c>
      <c r="G445" s="221"/>
    </row>
    <row r="446" spans="1:7" s="209" customFormat="1" ht="70" x14ac:dyDescent="0.35">
      <c r="A446" s="123">
        <v>25</v>
      </c>
      <c r="B446" s="165" t="s">
        <v>5310</v>
      </c>
      <c r="C446" s="146">
        <v>2000</v>
      </c>
      <c r="D446" s="146">
        <v>2400</v>
      </c>
      <c r="E446" s="146">
        <f t="shared" si="11"/>
        <v>1680</v>
      </c>
      <c r="F446" s="258" t="s">
        <v>4131</v>
      </c>
      <c r="G446" s="221"/>
    </row>
    <row r="447" spans="1:7" s="209" customFormat="1" ht="42" x14ac:dyDescent="0.35">
      <c r="A447" s="123">
        <v>26</v>
      </c>
      <c r="B447" s="165" t="s">
        <v>6314</v>
      </c>
      <c r="C447" s="146">
        <v>1500</v>
      </c>
      <c r="D447" s="146">
        <v>1800</v>
      </c>
      <c r="E447" s="146">
        <f t="shared" si="11"/>
        <v>1260</v>
      </c>
      <c r="F447" s="258" t="s">
        <v>4130</v>
      </c>
      <c r="G447" s="221"/>
    </row>
    <row r="448" spans="1:7" s="209" customFormat="1" ht="42" x14ac:dyDescent="0.35">
      <c r="A448" s="123">
        <v>27</v>
      </c>
      <c r="B448" s="165" t="s">
        <v>5311</v>
      </c>
      <c r="C448" s="146">
        <v>2000</v>
      </c>
      <c r="D448" s="146">
        <v>2400</v>
      </c>
      <c r="E448" s="146">
        <f t="shared" si="11"/>
        <v>1680</v>
      </c>
      <c r="F448" s="260" t="s">
        <v>4132</v>
      </c>
      <c r="G448" s="221"/>
    </row>
    <row r="449" spans="1:7" s="209" customFormat="1" ht="70" x14ac:dyDescent="0.35">
      <c r="A449" s="123">
        <v>28</v>
      </c>
      <c r="B449" s="165" t="s">
        <v>5312</v>
      </c>
      <c r="C449" s="146">
        <v>1500</v>
      </c>
      <c r="D449" s="146">
        <v>1800</v>
      </c>
      <c r="E449" s="146">
        <f t="shared" si="11"/>
        <v>1260</v>
      </c>
      <c r="F449" s="260" t="s">
        <v>4133</v>
      </c>
      <c r="G449" s="221"/>
    </row>
    <row r="450" spans="1:7" s="209" customFormat="1" ht="42" x14ac:dyDescent="0.35">
      <c r="A450" s="123">
        <v>29</v>
      </c>
      <c r="B450" s="165" t="s">
        <v>5313</v>
      </c>
      <c r="C450" s="146">
        <v>1500</v>
      </c>
      <c r="D450" s="146">
        <v>1800</v>
      </c>
      <c r="E450" s="146">
        <f t="shared" si="11"/>
        <v>1260</v>
      </c>
      <c r="F450" s="260" t="s">
        <v>4132</v>
      </c>
      <c r="G450" s="221"/>
    </row>
    <row r="451" spans="1:7" s="209" customFormat="1" ht="45" x14ac:dyDescent="0.35">
      <c r="A451" s="120" t="s">
        <v>469</v>
      </c>
      <c r="B451" s="582" t="s">
        <v>6736</v>
      </c>
      <c r="C451" s="146"/>
      <c r="D451" s="146"/>
      <c r="E451" s="146"/>
      <c r="F451" s="258" t="s">
        <v>4134</v>
      </c>
      <c r="G451" s="221"/>
    </row>
    <row r="452" spans="1:7" s="209" customFormat="1" ht="31" x14ac:dyDescent="0.35">
      <c r="A452" s="123">
        <v>1</v>
      </c>
      <c r="B452" s="165" t="s">
        <v>6315</v>
      </c>
      <c r="C452" s="146">
        <v>1000</v>
      </c>
      <c r="D452" s="146">
        <v>1200</v>
      </c>
      <c r="E452" s="146">
        <f t="shared" si="11"/>
        <v>840</v>
      </c>
      <c r="F452" s="260"/>
      <c r="G452" s="221"/>
    </row>
    <row r="453" spans="1:7" s="209" customFormat="1" ht="31" x14ac:dyDescent="0.35">
      <c r="A453" s="123">
        <v>2</v>
      </c>
      <c r="B453" s="165" t="s">
        <v>4135</v>
      </c>
      <c r="C453" s="146">
        <v>2300</v>
      </c>
      <c r="D453" s="146">
        <v>2800</v>
      </c>
      <c r="E453" s="146">
        <f t="shared" si="11"/>
        <v>1960</v>
      </c>
      <c r="F453" s="260"/>
      <c r="G453" s="221"/>
    </row>
    <row r="454" spans="1:7" s="209" customFormat="1" ht="31" x14ac:dyDescent="0.35">
      <c r="A454" s="123">
        <v>3</v>
      </c>
      <c r="B454" s="165" t="s">
        <v>4136</v>
      </c>
      <c r="C454" s="146">
        <v>1300</v>
      </c>
      <c r="D454" s="146">
        <v>1600</v>
      </c>
      <c r="E454" s="146">
        <f t="shared" si="11"/>
        <v>1120</v>
      </c>
      <c r="F454" s="260"/>
      <c r="G454" s="221"/>
    </row>
    <row r="455" spans="1:7" s="209" customFormat="1" ht="31" x14ac:dyDescent="0.35">
      <c r="A455" s="123">
        <v>4</v>
      </c>
      <c r="B455" s="165" t="s">
        <v>6316</v>
      </c>
      <c r="C455" s="146">
        <v>2000</v>
      </c>
      <c r="D455" s="146">
        <v>2400</v>
      </c>
      <c r="E455" s="146">
        <f t="shared" si="11"/>
        <v>1680</v>
      </c>
      <c r="F455" s="260"/>
      <c r="G455" s="221"/>
    </row>
    <row r="456" spans="1:7" s="209" customFormat="1" x14ac:dyDescent="0.35">
      <c r="A456" s="123">
        <v>5</v>
      </c>
      <c r="B456" s="165" t="s">
        <v>6317</v>
      </c>
      <c r="C456" s="146">
        <v>3000</v>
      </c>
      <c r="D456" s="146">
        <v>3600</v>
      </c>
      <c r="E456" s="146">
        <f t="shared" si="11"/>
        <v>2520</v>
      </c>
      <c r="F456" s="260"/>
      <c r="G456" s="221"/>
    </row>
    <row r="457" spans="1:7" s="209" customFormat="1" ht="31" x14ac:dyDescent="0.35">
      <c r="A457" s="123">
        <v>6</v>
      </c>
      <c r="B457" s="165" t="s">
        <v>4137</v>
      </c>
      <c r="C457" s="146">
        <v>4000</v>
      </c>
      <c r="D457" s="146">
        <v>4800</v>
      </c>
      <c r="E457" s="146">
        <f t="shared" si="11"/>
        <v>3360</v>
      </c>
      <c r="F457" s="260"/>
      <c r="G457" s="221"/>
    </row>
    <row r="458" spans="1:7" s="209" customFormat="1" ht="31" x14ac:dyDescent="0.35">
      <c r="A458" s="123">
        <v>7</v>
      </c>
      <c r="B458" s="165" t="s">
        <v>4138</v>
      </c>
      <c r="C458" s="146">
        <v>2700</v>
      </c>
      <c r="D458" s="146">
        <v>3200</v>
      </c>
      <c r="E458" s="146">
        <f t="shared" si="11"/>
        <v>2240</v>
      </c>
      <c r="F458" s="260"/>
      <c r="G458" s="221"/>
    </row>
    <row r="459" spans="1:7" s="209" customFormat="1" ht="31" x14ac:dyDescent="0.35">
      <c r="A459" s="123">
        <v>8</v>
      </c>
      <c r="B459" s="165" t="s">
        <v>4139</v>
      </c>
      <c r="C459" s="146">
        <v>2500</v>
      </c>
      <c r="D459" s="146">
        <v>3000</v>
      </c>
      <c r="E459" s="146">
        <f t="shared" si="11"/>
        <v>2100</v>
      </c>
      <c r="F459" s="260"/>
      <c r="G459" s="221"/>
    </row>
    <row r="460" spans="1:7" s="209" customFormat="1" ht="31" x14ac:dyDescent="0.35">
      <c r="A460" s="123">
        <v>9</v>
      </c>
      <c r="B460" s="165" t="s">
        <v>4140</v>
      </c>
      <c r="C460" s="146">
        <v>3000</v>
      </c>
      <c r="D460" s="146">
        <v>3600</v>
      </c>
      <c r="E460" s="146">
        <f t="shared" si="11"/>
        <v>2520</v>
      </c>
      <c r="F460" s="260"/>
      <c r="G460" s="221"/>
    </row>
    <row r="461" spans="1:7" s="209" customFormat="1" ht="31" x14ac:dyDescent="0.35">
      <c r="A461" s="123">
        <v>10</v>
      </c>
      <c r="B461" s="165" t="s">
        <v>4141</v>
      </c>
      <c r="C461" s="146">
        <v>2500</v>
      </c>
      <c r="D461" s="146">
        <v>3000</v>
      </c>
      <c r="E461" s="146">
        <f t="shared" si="11"/>
        <v>2100</v>
      </c>
      <c r="F461" s="260"/>
      <c r="G461" s="221"/>
    </row>
    <row r="462" spans="1:7" s="209" customFormat="1" x14ac:dyDescent="0.35">
      <c r="A462" s="123">
        <v>11</v>
      </c>
      <c r="B462" s="165" t="s">
        <v>4142</v>
      </c>
      <c r="C462" s="146">
        <v>1500</v>
      </c>
      <c r="D462" s="146">
        <v>1800</v>
      </c>
      <c r="E462" s="146">
        <f t="shared" si="11"/>
        <v>1260</v>
      </c>
      <c r="F462" s="260"/>
      <c r="G462" s="221"/>
    </row>
    <row r="463" spans="1:7" s="209" customFormat="1" x14ac:dyDescent="0.35">
      <c r="A463" s="123">
        <v>12</v>
      </c>
      <c r="B463" s="165" t="s">
        <v>4143</v>
      </c>
      <c r="C463" s="146">
        <v>1000</v>
      </c>
      <c r="D463" s="146">
        <v>1200</v>
      </c>
      <c r="E463" s="146">
        <f t="shared" si="11"/>
        <v>840</v>
      </c>
      <c r="F463" s="260"/>
      <c r="G463" s="221"/>
    </row>
    <row r="464" spans="1:7" s="209" customFormat="1" ht="31" x14ac:dyDescent="0.35">
      <c r="A464" s="123">
        <v>13</v>
      </c>
      <c r="B464" s="165" t="s">
        <v>6318</v>
      </c>
      <c r="C464" s="146">
        <v>2000</v>
      </c>
      <c r="D464" s="146">
        <v>2400</v>
      </c>
      <c r="E464" s="146">
        <f t="shared" si="11"/>
        <v>1680</v>
      </c>
      <c r="F464" s="260"/>
      <c r="G464" s="221"/>
    </row>
    <row r="465" spans="1:7" s="209" customFormat="1" ht="42" x14ac:dyDescent="0.35">
      <c r="A465" s="123">
        <v>14</v>
      </c>
      <c r="B465" s="165" t="s">
        <v>6319</v>
      </c>
      <c r="C465" s="146">
        <v>1000</v>
      </c>
      <c r="D465" s="146">
        <v>1200</v>
      </c>
      <c r="E465" s="146">
        <f t="shared" si="11"/>
        <v>840</v>
      </c>
      <c r="F465" s="260" t="s">
        <v>5138</v>
      </c>
      <c r="G465" s="221"/>
    </row>
    <row r="466" spans="1:7" s="209" customFormat="1" x14ac:dyDescent="0.35">
      <c r="A466" s="123"/>
      <c r="B466" s="122" t="s">
        <v>16</v>
      </c>
      <c r="C466" s="146"/>
      <c r="D466" s="146"/>
      <c r="E466" s="146"/>
      <c r="F466" s="260"/>
      <c r="G466" s="221"/>
    </row>
    <row r="467" spans="1:7" s="209" customFormat="1" ht="31" x14ac:dyDescent="0.35">
      <c r="A467" s="123">
        <v>1</v>
      </c>
      <c r="B467" s="165" t="s">
        <v>6737</v>
      </c>
      <c r="C467" s="146"/>
      <c r="D467" s="146">
        <v>1200</v>
      </c>
      <c r="E467" s="146">
        <f t="shared" si="11"/>
        <v>840</v>
      </c>
      <c r="F467" s="260" t="s">
        <v>3897</v>
      </c>
      <c r="G467" s="221"/>
    </row>
    <row r="468" spans="1:7" s="209" customFormat="1" ht="31" x14ac:dyDescent="0.35">
      <c r="A468" s="123">
        <v>2</v>
      </c>
      <c r="B468" s="165" t="s">
        <v>6738</v>
      </c>
      <c r="C468" s="146"/>
      <c r="D468" s="146">
        <v>1200</v>
      </c>
      <c r="E468" s="146">
        <f t="shared" si="11"/>
        <v>840</v>
      </c>
      <c r="F468" s="260" t="s">
        <v>3897</v>
      </c>
      <c r="G468" s="221"/>
    </row>
    <row r="469" spans="1:7" s="209" customFormat="1" ht="31" x14ac:dyDescent="0.35">
      <c r="A469" s="123">
        <v>3</v>
      </c>
      <c r="B469" s="165" t="s">
        <v>6739</v>
      </c>
      <c r="C469" s="146"/>
      <c r="D469" s="146">
        <v>1200</v>
      </c>
      <c r="E469" s="146">
        <f t="shared" si="11"/>
        <v>840</v>
      </c>
      <c r="F469" s="260" t="s">
        <v>3897</v>
      </c>
      <c r="G469" s="221"/>
    </row>
    <row r="470" spans="1:7" s="209" customFormat="1" ht="31" x14ac:dyDescent="0.35">
      <c r="A470" s="123">
        <v>4</v>
      </c>
      <c r="B470" s="581" t="s">
        <v>6740</v>
      </c>
      <c r="C470" s="146"/>
      <c r="D470" s="146">
        <v>1200</v>
      </c>
      <c r="E470" s="146">
        <f t="shared" si="11"/>
        <v>840</v>
      </c>
      <c r="F470" s="260" t="s">
        <v>3896</v>
      </c>
      <c r="G470" s="221"/>
    </row>
    <row r="471" spans="1:7" s="209" customFormat="1" x14ac:dyDescent="0.35">
      <c r="A471" s="123">
        <v>5</v>
      </c>
      <c r="B471" s="581" t="s">
        <v>6741</v>
      </c>
      <c r="C471" s="146"/>
      <c r="D471" s="146">
        <v>1200</v>
      </c>
      <c r="E471" s="146">
        <f t="shared" si="11"/>
        <v>840</v>
      </c>
      <c r="F471" s="260" t="s">
        <v>4144</v>
      </c>
      <c r="G471" s="221"/>
    </row>
    <row r="472" spans="1:7" s="209" customFormat="1" x14ac:dyDescent="0.35">
      <c r="A472" s="123">
        <v>6</v>
      </c>
      <c r="B472" s="581" t="s">
        <v>4145</v>
      </c>
      <c r="C472" s="146"/>
      <c r="D472" s="146">
        <v>1000</v>
      </c>
      <c r="E472" s="146">
        <f t="shared" si="11"/>
        <v>700</v>
      </c>
      <c r="F472" s="260" t="s">
        <v>3897</v>
      </c>
      <c r="G472" s="221"/>
    </row>
    <row r="473" spans="1:7" s="209" customFormat="1" x14ac:dyDescent="0.35">
      <c r="A473" s="123">
        <v>7</v>
      </c>
      <c r="B473" s="581" t="s">
        <v>6742</v>
      </c>
      <c r="C473" s="146"/>
      <c r="D473" s="146"/>
      <c r="E473" s="146"/>
      <c r="F473" s="260"/>
      <c r="G473" s="221"/>
    </row>
    <row r="474" spans="1:7" s="209" customFormat="1" ht="31" x14ac:dyDescent="0.35">
      <c r="A474" s="123" t="s">
        <v>32</v>
      </c>
      <c r="B474" s="165" t="s">
        <v>6743</v>
      </c>
      <c r="C474" s="146"/>
      <c r="D474" s="146">
        <v>1400</v>
      </c>
      <c r="E474" s="146">
        <f t="shared" si="11"/>
        <v>980</v>
      </c>
      <c r="F474" s="260" t="s">
        <v>3921</v>
      </c>
      <c r="G474" s="221"/>
    </row>
    <row r="475" spans="1:7" s="209" customFormat="1" x14ac:dyDescent="0.35">
      <c r="A475" s="123" t="s">
        <v>35</v>
      </c>
      <c r="B475" s="165" t="s">
        <v>4146</v>
      </c>
      <c r="C475" s="146"/>
      <c r="D475" s="146">
        <v>900</v>
      </c>
      <c r="E475" s="146">
        <f t="shared" si="11"/>
        <v>630</v>
      </c>
      <c r="F475" s="260" t="s">
        <v>3897</v>
      </c>
      <c r="G475" s="221"/>
    </row>
    <row r="476" spans="1:7" s="209" customFormat="1" x14ac:dyDescent="0.35">
      <c r="A476" s="123" t="s">
        <v>619</v>
      </c>
      <c r="B476" s="165" t="s">
        <v>4147</v>
      </c>
      <c r="C476" s="146"/>
      <c r="D476" s="146">
        <v>900</v>
      </c>
      <c r="E476" s="146">
        <f t="shared" si="11"/>
        <v>630</v>
      </c>
      <c r="F476" s="260" t="s">
        <v>3897</v>
      </c>
      <c r="G476" s="221"/>
    </row>
    <row r="477" spans="1:7" s="209" customFormat="1" ht="31" x14ac:dyDescent="0.35">
      <c r="A477" s="123" t="s">
        <v>621</v>
      </c>
      <c r="B477" s="165" t="s">
        <v>4148</v>
      </c>
      <c r="C477" s="146"/>
      <c r="D477" s="146">
        <v>900</v>
      </c>
      <c r="E477" s="146">
        <f t="shared" si="11"/>
        <v>630</v>
      </c>
      <c r="F477" s="260" t="s">
        <v>3921</v>
      </c>
      <c r="G477" s="221"/>
    </row>
    <row r="478" spans="1:7" s="209" customFormat="1" x14ac:dyDescent="0.35">
      <c r="A478" s="123">
        <v>8</v>
      </c>
      <c r="B478" s="581" t="s">
        <v>6744</v>
      </c>
      <c r="C478" s="146"/>
      <c r="D478" s="146"/>
      <c r="E478" s="146"/>
      <c r="F478" s="260"/>
      <c r="G478" s="221"/>
    </row>
    <row r="479" spans="1:7" s="209" customFormat="1" ht="31" x14ac:dyDescent="0.35">
      <c r="A479" s="123" t="s">
        <v>624</v>
      </c>
      <c r="B479" s="165" t="s">
        <v>6745</v>
      </c>
      <c r="C479" s="146"/>
      <c r="D479" s="146">
        <v>1500</v>
      </c>
      <c r="E479" s="146">
        <f t="shared" si="11"/>
        <v>1050</v>
      </c>
      <c r="F479" s="260" t="s">
        <v>3896</v>
      </c>
      <c r="G479" s="221"/>
    </row>
    <row r="480" spans="1:7" s="209" customFormat="1" ht="31" x14ac:dyDescent="0.35">
      <c r="A480" s="123" t="s">
        <v>626</v>
      </c>
      <c r="B480" s="165" t="s">
        <v>4149</v>
      </c>
      <c r="C480" s="146"/>
      <c r="D480" s="146">
        <v>1000</v>
      </c>
      <c r="E480" s="146">
        <f t="shared" si="11"/>
        <v>700</v>
      </c>
      <c r="F480" s="260" t="s">
        <v>3921</v>
      </c>
      <c r="G480" s="221"/>
    </row>
    <row r="481" spans="1:7" s="209" customFormat="1" ht="31" x14ac:dyDescent="0.35">
      <c r="A481" s="123" t="s">
        <v>1135</v>
      </c>
      <c r="B481" s="165" t="s">
        <v>4150</v>
      </c>
      <c r="C481" s="146"/>
      <c r="D481" s="146">
        <v>1200</v>
      </c>
      <c r="E481" s="146">
        <f t="shared" si="11"/>
        <v>840</v>
      </c>
      <c r="F481" s="260" t="s">
        <v>3921</v>
      </c>
      <c r="G481" s="221"/>
    </row>
    <row r="482" spans="1:7" s="209" customFormat="1" ht="31" x14ac:dyDescent="0.35">
      <c r="A482" s="123">
        <v>9</v>
      </c>
      <c r="B482" s="165" t="s">
        <v>6746</v>
      </c>
      <c r="C482" s="146"/>
      <c r="D482" s="146"/>
      <c r="E482" s="146"/>
      <c r="F482" s="260"/>
      <c r="G482" s="221"/>
    </row>
    <row r="483" spans="1:7" s="209" customFormat="1" ht="31" x14ac:dyDescent="0.35">
      <c r="A483" s="123" t="s">
        <v>522</v>
      </c>
      <c r="B483" s="165" t="s">
        <v>6747</v>
      </c>
      <c r="C483" s="146">
        <v>3000</v>
      </c>
      <c r="D483" s="146">
        <v>3600</v>
      </c>
      <c r="E483" s="146">
        <f t="shared" si="11"/>
        <v>2520</v>
      </c>
      <c r="F483" s="260"/>
      <c r="G483" s="221"/>
    </row>
    <row r="484" spans="1:7" s="209" customFormat="1" x14ac:dyDescent="0.35">
      <c r="A484" s="123" t="s">
        <v>523</v>
      </c>
      <c r="B484" s="165" t="s">
        <v>4151</v>
      </c>
      <c r="C484" s="146"/>
      <c r="D484" s="146">
        <v>2700</v>
      </c>
      <c r="E484" s="146">
        <f t="shared" si="11"/>
        <v>1890</v>
      </c>
      <c r="F484" s="260" t="s">
        <v>4152</v>
      </c>
      <c r="G484" s="221"/>
    </row>
    <row r="485" spans="1:7" s="209" customFormat="1" ht="31" x14ac:dyDescent="0.35">
      <c r="A485" s="123" t="s">
        <v>665</v>
      </c>
      <c r="B485" s="165" t="s">
        <v>6748</v>
      </c>
      <c r="C485" s="146"/>
      <c r="D485" s="146">
        <v>1700</v>
      </c>
      <c r="E485" s="146">
        <f t="shared" si="11"/>
        <v>1190</v>
      </c>
      <c r="F485" s="260" t="s">
        <v>4153</v>
      </c>
      <c r="G485" s="221"/>
    </row>
    <row r="486" spans="1:7" s="209" customFormat="1" ht="31" x14ac:dyDescent="0.35">
      <c r="A486" s="123" t="s">
        <v>708</v>
      </c>
      <c r="B486" s="165" t="s">
        <v>4154</v>
      </c>
      <c r="C486" s="146"/>
      <c r="D486" s="146">
        <v>1000</v>
      </c>
      <c r="E486" s="146">
        <f t="shared" si="11"/>
        <v>700</v>
      </c>
      <c r="F486" s="260" t="s">
        <v>4153</v>
      </c>
      <c r="G486" s="221"/>
    </row>
    <row r="487" spans="1:7" s="209" customFormat="1" ht="31" x14ac:dyDescent="0.35">
      <c r="A487" s="123" t="s">
        <v>710</v>
      </c>
      <c r="B487" s="165" t="s">
        <v>6749</v>
      </c>
      <c r="C487" s="146">
        <v>800</v>
      </c>
      <c r="D487" s="146">
        <v>1000</v>
      </c>
      <c r="E487" s="146">
        <f t="shared" si="11"/>
        <v>700</v>
      </c>
      <c r="F487" s="260"/>
      <c r="G487" s="221"/>
    </row>
    <row r="488" spans="1:7" s="209" customFormat="1" ht="31" x14ac:dyDescent="0.35">
      <c r="A488" s="123" t="s">
        <v>6750</v>
      </c>
      <c r="B488" s="165" t="s">
        <v>6320</v>
      </c>
      <c r="C488" s="146"/>
      <c r="D488" s="146">
        <v>1400</v>
      </c>
      <c r="E488" s="146">
        <f t="shared" si="11"/>
        <v>980</v>
      </c>
      <c r="F488" s="260" t="s">
        <v>3896</v>
      </c>
      <c r="G488" s="221"/>
    </row>
    <row r="489" spans="1:7" s="209" customFormat="1" x14ac:dyDescent="0.35">
      <c r="A489" s="348" t="s">
        <v>6751</v>
      </c>
      <c r="B489" s="165" t="s">
        <v>6752</v>
      </c>
      <c r="C489" s="146"/>
      <c r="D489" s="146">
        <v>1000</v>
      </c>
      <c r="E489" s="146">
        <f t="shared" si="11"/>
        <v>700</v>
      </c>
      <c r="F489" s="260" t="s">
        <v>3897</v>
      </c>
      <c r="G489" s="221"/>
    </row>
    <row r="490" spans="1:7" s="209" customFormat="1" ht="31" x14ac:dyDescent="0.35">
      <c r="A490" s="348" t="s">
        <v>6753</v>
      </c>
      <c r="B490" s="165" t="s">
        <v>4155</v>
      </c>
      <c r="C490" s="146"/>
      <c r="D490" s="146">
        <v>900</v>
      </c>
      <c r="E490" s="146">
        <f>ROUND(D490*0.7,-1)</f>
        <v>630</v>
      </c>
      <c r="F490" s="260" t="s">
        <v>3897</v>
      </c>
      <c r="G490" s="221"/>
    </row>
    <row r="491" spans="1:7" s="209" customFormat="1" ht="31" x14ac:dyDescent="0.35">
      <c r="A491" s="348" t="s">
        <v>6754</v>
      </c>
      <c r="B491" s="165" t="s">
        <v>4156</v>
      </c>
      <c r="C491" s="146"/>
      <c r="D491" s="146">
        <v>900</v>
      </c>
      <c r="E491" s="146">
        <f t="shared" ref="E491:E554" si="12">ROUND(D491*0.7,-1)</f>
        <v>630</v>
      </c>
      <c r="F491" s="260" t="s">
        <v>3897</v>
      </c>
      <c r="G491" s="221"/>
    </row>
    <row r="492" spans="1:7" s="209" customFormat="1" ht="31" x14ac:dyDescent="0.35">
      <c r="A492" s="353" t="s">
        <v>6755</v>
      </c>
      <c r="B492" s="165" t="s">
        <v>6321</v>
      </c>
      <c r="C492" s="146"/>
      <c r="D492" s="146">
        <v>900</v>
      </c>
      <c r="E492" s="146">
        <f t="shared" si="12"/>
        <v>630</v>
      </c>
      <c r="F492" s="260" t="s">
        <v>3897</v>
      </c>
      <c r="G492" s="221"/>
    </row>
    <row r="493" spans="1:7" s="209" customFormat="1" ht="31" x14ac:dyDescent="0.35">
      <c r="A493" s="123" t="s">
        <v>6756</v>
      </c>
      <c r="B493" s="165" t="s">
        <v>4157</v>
      </c>
      <c r="C493" s="146"/>
      <c r="D493" s="146">
        <v>900</v>
      </c>
      <c r="E493" s="146">
        <f t="shared" si="12"/>
        <v>630</v>
      </c>
      <c r="F493" s="260" t="s">
        <v>3897</v>
      </c>
      <c r="G493" s="221"/>
    </row>
    <row r="494" spans="1:7" s="209" customFormat="1" ht="31" x14ac:dyDescent="0.35">
      <c r="A494" s="123" t="s">
        <v>6757</v>
      </c>
      <c r="B494" s="165" t="s">
        <v>4158</v>
      </c>
      <c r="C494" s="146"/>
      <c r="D494" s="146">
        <v>1000</v>
      </c>
      <c r="E494" s="146">
        <f t="shared" si="12"/>
        <v>700</v>
      </c>
      <c r="F494" s="260" t="s">
        <v>3921</v>
      </c>
      <c r="G494" s="221"/>
    </row>
    <row r="495" spans="1:7" s="209" customFormat="1" ht="31" x14ac:dyDescent="0.35">
      <c r="A495" s="123" t="s">
        <v>6758</v>
      </c>
      <c r="B495" s="165" t="s">
        <v>4159</v>
      </c>
      <c r="C495" s="146"/>
      <c r="D495" s="146">
        <v>900</v>
      </c>
      <c r="E495" s="146">
        <f t="shared" si="12"/>
        <v>630</v>
      </c>
      <c r="F495" s="260" t="s">
        <v>3897</v>
      </c>
      <c r="G495" s="221"/>
    </row>
    <row r="496" spans="1:7" s="209" customFormat="1" ht="42" x14ac:dyDescent="0.35">
      <c r="A496" s="123">
        <v>10</v>
      </c>
      <c r="B496" s="165" t="s">
        <v>4160</v>
      </c>
      <c r="C496" s="146"/>
      <c r="D496" s="146"/>
      <c r="E496" s="146"/>
      <c r="F496" s="260" t="s">
        <v>4161</v>
      </c>
      <c r="G496" s="221"/>
    </row>
    <row r="497" spans="1:7" s="209" customFormat="1" x14ac:dyDescent="0.35">
      <c r="A497" s="123" t="s">
        <v>525</v>
      </c>
      <c r="B497" s="165" t="s">
        <v>6322</v>
      </c>
      <c r="C497" s="146">
        <v>600</v>
      </c>
      <c r="D497" s="146">
        <v>750</v>
      </c>
      <c r="E497" s="146">
        <f t="shared" si="12"/>
        <v>530</v>
      </c>
      <c r="F497" s="260" t="s">
        <v>3897</v>
      </c>
      <c r="G497" s="221"/>
    </row>
    <row r="498" spans="1:7" s="209" customFormat="1" ht="31" x14ac:dyDescent="0.35">
      <c r="A498" s="123" t="s">
        <v>526</v>
      </c>
      <c r="B498" s="165" t="s">
        <v>4162</v>
      </c>
      <c r="C498" s="146">
        <v>600</v>
      </c>
      <c r="D498" s="146">
        <v>750</v>
      </c>
      <c r="E498" s="146">
        <f t="shared" si="12"/>
        <v>530</v>
      </c>
      <c r="F498" s="260" t="s">
        <v>3897</v>
      </c>
      <c r="G498" s="221"/>
    </row>
    <row r="499" spans="1:7" s="209" customFormat="1" ht="31" x14ac:dyDescent="0.35">
      <c r="A499" s="123">
        <v>11</v>
      </c>
      <c r="B499" s="165" t="s">
        <v>6323</v>
      </c>
      <c r="C499" s="146">
        <v>2500</v>
      </c>
      <c r="D499" s="146">
        <v>3000</v>
      </c>
      <c r="E499" s="146">
        <f t="shared" si="12"/>
        <v>2100</v>
      </c>
      <c r="F499" s="260"/>
      <c r="G499" s="221"/>
    </row>
    <row r="500" spans="1:7" s="209" customFormat="1" x14ac:dyDescent="0.35">
      <c r="A500" s="123">
        <v>12</v>
      </c>
      <c r="B500" s="165" t="s">
        <v>4163</v>
      </c>
      <c r="C500" s="146"/>
      <c r="D500" s="146">
        <v>1200</v>
      </c>
      <c r="E500" s="146">
        <f t="shared" si="12"/>
        <v>840</v>
      </c>
      <c r="F500" s="260" t="s">
        <v>3921</v>
      </c>
      <c r="G500" s="221"/>
    </row>
    <row r="501" spans="1:7" s="209" customFormat="1" ht="31" x14ac:dyDescent="0.35">
      <c r="A501" s="123">
        <v>13</v>
      </c>
      <c r="B501" s="165" t="s">
        <v>6759</v>
      </c>
      <c r="C501" s="146"/>
      <c r="D501" s="146">
        <v>1200</v>
      </c>
      <c r="E501" s="146">
        <f t="shared" si="12"/>
        <v>840</v>
      </c>
      <c r="F501" s="260" t="s">
        <v>3958</v>
      </c>
      <c r="G501" s="221"/>
    </row>
    <row r="502" spans="1:7" s="209" customFormat="1" x14ac:dyDescent="0.35">
      <c r="A502" s="123">
        <v>14</v>
      </c>
      <c r="B502" s="581" t="s">
        <v>4164</v>
      </c>
      <c r="C502" s="146"/>
      <c r="D502" s="146"/>
      <c r="E502" s="146"/>
      <c r="F502" s="260"/>
      <c r="G502" s="221"/>
    </row>
    <row r="503" spans="1:7" s="209" customFormat="1" ht="31" x14ac:dyDescent="0.35">
      <c r="A503" s="123" t="s">
        <v>714</v>
      </c>
      <c r="B503" s="165" t="s">
        <v>6760</v>
      </c>
      <c r="C503" s="146"/>
      <c r="D503" s="146">
        <v>1700</v>
      </c>
      <c r="E503" s="146">
        <f t="shared" si="12"/>
        <v>1190</v>
      </c>
      <c r="F503" s="260" t="s">
        <v>3921</v>
      </c>
      <c r="G503" s="221"/>
    </row>
    <row r="504" spans="1:7" s="209" customFormat="1" x14ac:dyDescent="0.35">
      <c r="A504" s="123" t="s">
        <v>716</v>
      </c>
      <c r="B504" s="165" t="s">
        <v>4165</v>
      </c>
      <c r="C504" s="146"/>
      <c r="D504" s="146">
        <v>1500</v>
      </c>
      <c r="E504" s="146">
        <f t="shared" si="12"/>
        <v>1050</v>
      </c>
      <c r="F504" s="260" t="s">
        <v>3896</v>
      </c>
      <c r="G504" s="221"/>
    </row>
    <row r="505" spans="1:7" s="209" customFormat="1" x14ac:dyDescent="0.35">
      <c r="A505" s="123" t="s">
        <v>1206</v>
      </c>
      <c r="B505" s="165" t="s">
        <v>6761</v>
      </c>
      <c r="C505" s="146"/>
      <c r="D505" s="146">
        <v>1500</v>
      </c>
      <c r="E505" s="146">
        <f t="shared" si="12"/>
        <v>1050</v>
      </c>
      <c r="F505" s="260" t="s">
        <v>3896</v>
      </c>
      <c r="G505" s="221"/>
    </row>
    <row r="506" spans="1:7" s="209" customFormat="1" x14ac:dyDescent="0.35">
      <c r="A506" s="123" t="s">
        <v>6762</v>
      </c>
      <c r="B506" s="165" t="s">
        <v>4166</v>
      </c>
      <c r="C506" s="146"/>
      <c r="D506" s="146">
        <v>1500</v>
      </c>
      <c r="E506" s="146">
        <f t="shared" si="12"/>
        <v>1050</v>
      </c>
      <c r="F506" s="260" t="s">
        <v>3896</v>
      </c>
      <c r="G506" s="221"/>
    </row>
    <row r="507" spans="1:7" s="209" customFormat="1" x14ac:dyDescent="0.35">
      <c r="A507" s="123">
        <v>15</v>
      </c>
      <c r="B507" s="581" t="s">
        <v>6763</v>
      </c>
      <c r="C507" s="146"/>
      <c r="D507" s="146"/>
      <c r="E507" s="146"/>
      <c r="F507" s="260"/>
      <c r="G507" s="221"/>
    </row>
    <row r="508" spans="1:7" s="209" customFormat="1" ht="31" x14ac:dyDescent="0.35">
      <c r="A508" s="123" t="s">
        <v>1210</v>
      </c>
      <c r="B508" s="165" t="s">
        <v>6764</v>
      </c>
      <c r="C508" s="146"/>
      <c r="D508" s="146">
        <v>1700</v>
      </c>
      <c r="E508" s="146">
        <f t="shared" si="12"/>
        <v>1190</v>
      </c>
      <c r="F508" s="260" t="s">
        <v>3897</v>
      </c>
      <c r="G508" s="221"/>
    </row>
    <row r="509" spans="1:7" s="209" customFormat="1" ht="31" x14ac:dyDescent="0.35">
      <c r="A509" s="123" t="s">
        <v>1212</v>
      </c>
      <c r="B509" s="165" t="s">
        <v>4167</v>
      </c>
      <c r="C509" s="146"/>
      <c r="D509" s="146">
        <v>1200</v>
      </c>
      <c r="E509" s="146">
        <f t="shared" si="12"/>
        <v>840</v>
      </c>
      <c r="F509" s="260" t="s">
        <v>3921</v>
      </c>
      <c r="G509" s="221"/>
    </row>
    <row r="510" spans="1:7" s="209" customFormat="1" ht="31" x14ac:dyDescent="0.35">
      <c r="A510" s="123">
        <v>16</v>
      </c>
      <c r="B510" s="165" t="s">
        <v>6765</v>
      </c>
      <c r="C510" s="146">
        <v>1500</v>
      </c>
      <c r="D510" s="146">
        <v>1800</v>
      </c>
      <c r="E510" s="146">
        <f t="shared" si="12"/>
        <v>1260</v>
      </c>
      <c r="F510" s="260"/>
      <c r="G510" s="221"/>
    </row>
    <row r="511" spans="1:7" s="209" customFormat="1" ht="31" x14ac:dyDescent="0.35">
      <c r="A511" s="123">
        <v>17</v>
      </c>
      <c r="B511" s="165" t="s">
        <v>6324</v>
      </c>
      <c r="C511" s="146"/>
      <c r="D511" s="146">
        <v>1400</v>
      </c>
      <c r="E511" s="146">
        <f t="shared" si="12"/>
        <v>980</v>
      </c>
      <c r="F511" s="260" t="s">
        <v>3921</v>
      </c>
      <c r="G511" s="221"/>
    </row>
    <row r="512" spans="1:7" s="209" customFormat="1" ht="31" x14ac:dyDescent="0.35">
      <c r="A512" s="123">
        <v>18</v>
      </c>
      <c r="B512" s="165" t="s">
        <v>6325</v>
      </c>
      <c r="C512" s="146"/>
      <c r="D512" s="146">
        <v>900</v>
      </c>
      <c r="E512" s="146">
        <f t="shared" si="12"/>
        <v>630</v>
      </c>
      <c r="F512" s="260" t="s">
        <v>3897</v>
      </c>
      <c r="G512" s="221"/>
    </row>
    <row r="513" spans="1:7" s="209" customFormat="1" ht="31" x14ac:dyDescent="0.35">
      <c r="A513" s="123">
        <v>19</v>
      </c>
      <c r="B513" s="165" t="s">
        <v>4168</v>
      </c>
      <c r="C513" s="146"/>
      <c r="D513" s="146">
        <v>900</v>
      </c>
      <c r="E513" s="146">
        <f t="shared" si="12"/>
        <v>630</v>
      </c>
      <c r="F513" s="260" t="s">
        <v>3921</v>
      </c>
      <c r="G513" s="221"/>
    </row>
    <row r="514" spans="1:7" s="209" customFormat="1" ht="31" x14ac:dyDescent="0.35">
      <c r="A514" s="123">
        <v>20</v>
      </c>
      <c r="B514" s="165" t="s">
        <v>4169</v>
      </c>
      <c r="C514" s="146">
        <v>1000</v>
      </c>
      <c r="D514" s="146">
        <v>1200</v>
      </c>
      <c r="E514" s="146">
        <f t="shared" si="12"/>
        <v>840</v>
      </c>
      <c r="F514" s="260"/>
      <c r="G514" s="221"/>
    </row>
    <row r="515" spans="1:7" s="209" customFormat="1" ht="31" x14ac:dyDescent="0.35">
      <c r="A515" s="123">
        <v>21</v>
      </c>
      <c r="B515" s="165" t="s">
        <v>6326</v>
      </c>
      <c r="C515" s="146">
        <v>1000</v>
      </c>
      <c r="D515" s="146">
        <v>1200</v>
      </c>
      <c r="E515" s="146">
        <f t="shared" si="12"/>
        <v>840</v>
      </c>
      <c r="F515" s="260"/>
      <c r="G515" s="221"/>
    </row>
    <row r="516" spans="1:7" s="209" customFormat="1" ht="31" x14ac:dyDescent="0.35">
      <c r="A516" s="123">
        <v>22</v>
      </c>
      <c r="B516" s="165" t="s">
        <v>4170</v>
      </c>
      <c r="C516" s="146"/>
      <c r="D516" s="146"/>
      <c r="E516" s="146"/>
      <c r="F516" s="260"/>
      <c r="G516" s="221"/>
    </row>
    <row r="517" spans="1:7" s="209" customFormat="1" x14ac:dyDescent="0.35">
      <c r="A517" s="123" t="s">
        <v>120</v>
      </c>
      <c r="B517" s="165" t="s">
        <v>4171</v>
      </c>
      <c r="C517" s="146">
        <v>1000</v>
      </c>
      <c r="D517" s="146">
        <v>1200</v>
      </c>
      <c r="E517" s="146">
        <f t="shared" si="12"/>
        <v>840</v>
      </c>
      <c r="F517" s="260"/>
      <c r="G517" s="221"/>
    </row>
    <row r="518" spans="1:7" s="209" customFormat="1" ht="31" x14ac:dyDescent="0.35">
      <c r="A518" s="123" t="s">
        <v>123</v>
      </c>
      <c r="B518" s="165" t="s">
        <v>6327</v>
      </c>
      <c r="C518" s="146">
        <v>700</v>
      </c>
      <c r="D518" s="146">
        <v>900</v>
      </c>
      <c r="E518" s="146">
        <f t="shared" si="12"/>
        <v>630</v>
      </c>
      <c r="F518" s="260"/>
      <c r="G518" s="221"/>
    </row>
    <row r="519" spans="1:7" s="209" customFormat="1" ht="31" x14ac:dyDescent="0.35">
      <c r="A519" s="123" t="s">
        <v>140</v>
      </c>
      <c r="B519" s="165" t="s">
        <v>6766</v>
      </c>
      <c r="C519" s="146">
        <v>600</v>
      </c>
      <c r="D519" s="146">
        <v>750</v>
      </c>
      <c r="E519" s="146">
        <f t="shared" si="12"/>
        <v>530</v>
      </c>
      <c r="F519" s="260"/>
      <c r="G519" s="221"/>
    </row>
    <row r="520" spans="1:7" s="209" customFormat="1" ht="31" x14ac:dyDescent="0.35">
      <c r="A520" s="123" t="s">
        <v>143</v>
      </c>
      <c r="B520" s="165" t="s">
        <v>4172</v>
      </c>
      <c r="C520" s="146">
        <v>530</v>
      </c>
      <c r="D520" s="146">
        <v>750</v>
      </c>
      <c r="E520" s="146">
        <f t="shared" si="12"/>
        <v>530</v>
      </c>
      <c r="F520" s="260"/>
      <c r="G520" s="221"/>
    </row>
    <row r="521" spans="1:7" s="209" customFormat="1" ht="31" x14ac:dyDescent="0.35">
      <c r="A521" s="123" t="s">
        <v>2619</v>
      </c>
      <c r="B521" s="165" t="s">
        <v>4173</v>
      </c>
      <c r="C521" s="146">
        <v>550</v>
      </c>
      <c r="D521" s="146">
        <v>750</v>
      </c>
      <c r="E521" s="146">
        <f t="shared" si="12"/>
        <v>530</v>
      </c>
      <c r="F521" s="260"/>
      <c r="G521" s="221"/>
    </row>
    <row r="522" spans="1:7" s="209" customFormat="1" ht="31" x14ac:dyDescent="0.35">
      <c r="A522" s="123" t="s">
        <v>2621</v>
      </c>
      <c r="B522" s="165" t="s">
        <v>4174</v>
      </c>
      <c r="C522" s="146">
        <v>530</v>
      </c>
      <c r="D522" s="146">
        <v>750</v>
      </c>
      <c r="E522" s="146">
        <f t="shared" si="12"/>
        <v>530</v>
      </c>
      <c r="F522" s="260"/>
      <c r="G522" s="221"/>
    </row>
    <row r="523" spans="1:7" s="209" customFormat="1" x14ac:dyDescent="0.35">
      <c r="A523" s="123">
        <v>23</v>
      </c>
      <c r="B523" s="165" t="s">
        <v>4175</v>
      </c>
      <c r="C523" s="146"/>
      <c r="D523" s="146"/>
      <c r="E523" s="146"/>
      <c r="F523" s="260"/>
      <c r="G523" s="221"/>
    </row>
    <row r="524" spans="1:7" s="209" customFormat="1" x14ac:dyDescent="0.35">
      <c r="A524" s="123" t="s">
        <v>126</v>
      </c>
      <c r="B524" s="165" t="s">
        <v>4176</v>
      </c>
      <c r="C524" s="146">
        <v>1000</v>
      </c>
      <c r="D524" s="146">
        <v>1200</v>
      </c>
      <c r="E524" s="146">
        <f t="shared" si="12"/>
        <v>840</v>
      </c>
      <c r="F524" s="260"/>
      <c r="G524" s="221"/>
    </row>
    <row r="525" spans="1:7" s="209" customFormat="1" x14ac:dyDescent="0.35">
      <c r="A525" s="123" t="s">
        <v>127</v>
      </c>
      <c r="B525" s="165" t="s">
        <v>4177</v>
      </c>
      <c r="C525" s="146"/>
      <c r="D525" s="146">
        <v>1300</v>
      </c>
      <c r="E525" s="146">
        <f t="shared" si="12"/>
        <v>910</v>
      </c>
      <c r="F525" s="260" t="s">
        <v>3921</v>
      </c>
      <c r="G525" s="221"/>
    </row>
    <row r="526" spans="1:7" s="209" customFormat="1" x14ac:dyDescent="0.35">
      <c r="A526" s="123" t="s">
        <v>169</v>
      </c>
      <c r="B526" s="165" t="s">
        <v>4178</v>
      </c>
      <c r="C526" s="146"/>
      <c r="D526" s="146">
        <v>1500</v>
      </c>
      <c r="E526" s="146">
        <f t="shared" si="12"/>
        <v>1050</v>
      </c>
      <c r="F526" s="260" t="s">
        <v>3896</v>
      </c>
      <c r="G526" s="221"/>
    </row>
    <row r="527" spans="1:7" s="209" customFormat="1" ht="31" x14ac:dyDescent="0.35">
      <c r="A527" s="123" t="s">
        <v>2628</v>
      </c>
      <c r="B527" s="165" t="s">
        <v>4179</v>
      </c>
      <c r="C527" s="146"/>
      <c r="D527" s="146">
        <v>1200</v>
      </c>
      <c r="E527" s="146">
        <f t="shared" si="12"/>
        <v>840</v>
      </c>
      <c r="F527" s="260" t="s">
        <v>3896</v>
      </c>
      <c r="G527" s="221"/>
    </row>
    <row r="528" spans="1:7" s="209" customFormat="1" x14ac:dyDescent="0.35">
      <c r="A528" s="123" t="s">
        <v>6767</v>
      </c>
      <c r="B528" s="165" t="s">
        <v>4180</v>
      </c>
      <c r="C528" s="146"/>
      <c r="D528" s="146">
        <v>900</v>
      </c>
      <c r="E528" s="146">
        <f t="shared" si="12"/>
        <v>630</v>
      </c>
      <c r="F528" s="260" t="s">
        <v>3897</v>
      </c>
      <c r="G528" s="221"/>
    </row>
    <row r="529" spans="1:7" s="209" customFormat="1" ht="56" x14ac:dyDescent="0.35">
      <c r="A529" s="123" t="s">
        <v>6768</v>
      </c>
      <c r="B529" s="165" t="s">
        <v>4181</v>
      </c>
      <c r="C529" s="146">
        <v>700</v>
      </c>
      <c r="D529" s="146">
        <v>1200</v>
      </c>
      <c r="E529" s="146">
        <f t="shared" si="12"/>
        <v>840</v>
      </c>
      <c r="F529" s="260" t="s">
        <v>6328</v>
      </c>
      <c r="G529" s="221"/>
    </row>
    <row r="530" spans="1:7" s="209" customFormat="1" x14ac:dyDescent="0.35">
      <c r="A530" s="123">
        <v>24</v>
      </c>
      <c r="B530" s="165" t="s">
        <v>6769</v>
      </c>
      <c r="C530" s="146">
        <v>550</v>
      </c>
      <c r="D530" s="146">
        <v>1000</v>
      </c>
      <c r="E530" s="146">
        <f t="shared" si="12"/>
        <v>700</v>
      </c>
      <c r="F530" s="260"/>
      <c r="G530" s="221"/>
    </row>
    <row r="531" spans="1:7" s="209" customFormat="1" ht="28" x14ac:dyDescent="0.35">
      <c r="A531" s="123">
        <v>25</v>
      </c>
      <c r="B531" s="165" t="s">
        <v>6770</v>
      </c>
      <c r="C531" s="146">
        <v>550</v>
      </c>
      <c r="D531" s="146">
        <v>1000</v>
      </c>
      <c r="E531" s="146">
        <f t="shared" si="12"/>
        <v>700</v>
      </c>
      <c r="F531" s="260" t="s">
        <v>4182</v>
      </c>
      <c r="G531" s="221"/>
    </row>
    <row r="532" spans="1:7" s="209" customFormat="1" x14ac:dyDescent="0.35">
      <c r="A532" s="123">
        <v>26</v>
      </c>
      <c r="B532" s="165" t="s">
        <v>6771</v>
      </c>
      <c r="C532" s="146"/>
      <c r="D532" s="146">
        <v>1400</v>
      </c>
      <c r="E532" s="146">
        <f t="shared" si="12"/>
        <v>980</v>
      </c>
      <c r="F532" s="260" t="s">
        <v>3896</v>
      </c>
      <c r="G532" s="221"/>
    </row>
    <row r="533" spans="1:7" s="209" customFormat="1" x14ac:dyDescent="0.35">
      <c r="A533" s="123">
        <v>27</v>
      </c>
      <c r="B533" s="165" t="s">
        <v>4183</v>
      </c>
      <c r="C533" s="146"/>
      <c r="D533" s="146">
        <v>1000</v>
      </c>
      <c r="E533" s="146">
        <f t="shared" si="12"/>
        <v>700</v>
      </c>
      <c r="F533" s="260" t="s">
        <v>3897</v>
      </c>
      <c r="G533" s="221"/>
    </row>
    <row r="534" spans="1:7" s="209" customFormat="1" ht="31" x14ac:dyDescent="0.35">
      <c r="A534" s="123">
        <v>28</v>
      </c>
      <c r="B534" s="165" t="s">
        <v>4184</v>
      </c>
      <c r="C534" s="146"/>
      <c r="D534" s="146">
        <v>1200</v>
      </c>
      <c r="E534" s="146">
        <f t="shared" si="12"/>
        <v>840</v>
      </c>
      <c r="F534" s="260" t="s">
        <v>3921</v>
      </c>
      <c r="G534" s="221"/>
    </row>
    <row r="535" spans="1:7" s="209" customFormat="1" ht="31" x14ac:dyDescent="0.35">
      <c r="A535" s="123">
        <v>29</v>
      </c>
      <c r="B535" s="165" t="s">
        <v>6772</v>
      </c>
      <c r="C535" s="146">
        <v>600</v>
      </c>
      <c r="D535" s="146">
        <v>750</v>
      </c>
      <c r="E535" s="146">
        <f t="shared" si="12"/>
        <v>530</v>
      </c>
      <c r="F535" s="260"/>
      <c r="G535" s="221"/>
    </row>
    <row r="536" spans="1:7" s="209" customFormat="1" x14ac:dyDescent="0.35">
      <c r="A536" s="123">
        <v>30</v>
      </c>
      <c r="B536" s="165" t="s">
        <v>6773</v>
      </c>
      <c r="C536" s="146"/>
      <c r="D536" s="146">
        <v>1000</v>
      </c>
      <c r="E536" s="146">
        <f t="shared" si="12"/>
        <v>700</v>
      </c>
      <c r="F536" s="260" t="s">
        <v>3897</v>
      </c>
      <c r="G536" s="221"/>
    </row>
    <row r="537" spans="1:7" s="209" customFormat="1" ht="75" x14ac:dyDescent="0.35">
      <c r="A537" s="120" t="s">
        <v>475</v>
      </c>
      <c r="B537" s="582" t="s">
        <v>6774</v>
      </c>
      <c r="C537" s="146"/>
      <c r="D537" s="146"/>
      <c r="E537" s="146"/>
      <c r="F537" s="258" t="s">
        <v>4109</v>
      </c>
      <c r="G537" s="221"/>
    </row>
    <row r="538" spans="1:7" s="209" customFormat="1" ht="42" x14ac:dyDescent="0.35">
      <c r="A538" s="123">
        <v>1</v>
      </c>
      <c r="B538" s="165" t="s">
        <v>15</v>
      </c>
      <c r="C538" s="146">
        <v>5000</v>
      </c>
      <c r="D538" s="146">
        <v>5900</v>
      </c>
      <c r="E538" s="146">
        <f t="shared" si="12"/>
        <v>4130</v>
      </c>
      <c r="F538" s="260" t="s">
        <v>5139</v>
      </c>
      <c r="G538" s="221"/>
    </row>
    <row r="539" spans="1:7" s="209" customFormat="1" x14ac:dyDescent="0.35">
      <c r="A539" s="120"/>
      <c r="B539" s="122" t="s">
        <v>16</v>
      </c>
      <c r="C539" s="586"/>
      <c r="D539" s="146"/>
      <c r="E539" s="146"/>
      <c r="F539" s="260"/>
      <c r="G539" s="221"/>
    </row>
    <row r="540" spans="1:7" s="209" customFormat="1" x14ac:dyDescent="0.35">
      <c r="A540" s="123">
        <v>1</v>
      </c>
      <c r="B540" s="165" t="s">
        <v>4185</v>
      </c>
      <c r="C540" s="586"/>
      <c r="D540" s="587">
        <v>2200</v>
      </c>
      <c r="E540" s="146">
        <f t="shared" si="12"/>
        <v>1540</v>
      </c>
      <c r="F540" s="260" t="s">
        <v>4186</v>
      </c>
      <c r="G540" s="221"/>
    </row>
    <row r="541" spans="1:7" s="209" customFormat="1" ht="46.5" x14ac:dyDescent="0.35">
      <c r="A541" s="123">
        <v>2</v>
      </c>
      <c r="B541" s="165" t="s">
        <v>6775</v>
      </c>
      <c r="C541" s="586"/>
      <c r="D541" s="146">
        <v>2200</v>
      </c>
      <c r="E541" s="146">
        <f t="shared" si="12"/>
        <v>1540</v>
      </c>
      <c r="F541" s="260" t="s">
        <v>3896</v>
      </c>
      <c r="G541" s="221"/>
    </row>
    <row r="542" spans="1:7" s="209" customFormat="1" ht="31" x14ac:dyDescent="0.35">
      <c r="A542" s="123">
        <v>3</v>
      </c>
      <c r="B542" s="165" t="s">
        <v>6776</v>
      </c>
      <c r="C542" s="586"/>
      <c r="D542" s="146">
        <v>2000</v>
      </c>
      <c r="E542" s="146">
        <f t="shared" si="12"/>
        <v>1400</v>
      </c>
      <c r="F542" s="260" t="s">
        <v>3896</v>
      </c>
      <c r="G542" s="221"/>
    </row>
    <row r="543" spans="1:7" s="209" customFormat="1" ht="46.5" x14ac:dyDescent="0.35">
      <c r="A543" s="123">
        <v>4</v>
      </c>
      <c r="B543" s="165" t="s">
        <v>6777</v>
      </c>
      <c r="C543" s="586"/>
      <c r="D543" s="146">
        <v>1800</v>
      </c>
      <c r="E543" s="146">
        <f t="shared" si="12"/>
        <v>1260</v>
      </c>
      <c r="F543" s="260" t="s">
        <v>3921</v>
      </c>
      <c r="G543" s="221"/>
    </row>
    <row r="544" spans="1:7" s="209" customFormat="1" ht="31" x14ac:dyDescent="0.35">
      <c r="A544" s="123">
        <v>5</v>
      </c>
      <c r="B544" s="165" t="s">
        <v>6778</v>
      </c>
      <c r="C544" s="586"/>
      <c r="D544" s="146">
        <v>2000</v>
      </c>
      <c r="E544" s="146">
        <f t="shared" si="12"/>
        <v>1400</v>
      </c>
      <c r="F544" s="260" t="s">
        <v>3921</v>
      </c>
      <c r="G544" s="221"/>
    </row>
    <row r="545" spans="1:29" s="209" customFormat="1" ht="31" x14ac:dyDescent="0.35">
      <c r="A545" s="123">
        <v>6</v>
      </c>
      <c r="B545" s="165" t="s">
        <v>6779</v>
      </c>
      <c r="C545" s="586"/>
      <c r="D545" s="146">
        <v>2000</v>
      </c>
      <c r="E545" s="146">
        <f t="shared" si="12"/>
        <v>1400</v>
      </c>
      <c r="F545" s="260" t="s">
        <v>3921</v>
      </c>
      <c r="G545" s="221"/>
    </row>
    <row r="546" spans="1:29" s="209" customFormat="1" ht="31" x14ac:dyDescent="0.35">
      <c r="A546" s="123">
        <v>7</v>
      </c>
      <c r="B546" s="165" t="s">
        <v>6780</v>
      </c>
      <c r="C546" s="586"/>
      <c r="D546" s="146">
        <v>2000</v>
      </c>
      <c r="E546" s="146">
        <f t="shared" si="12"/>
        <v>1400</v>
      </c>
      <c r="F546" s="260" t="s">
        <v>3921</v>
      </c>
      <c r="G546" s="221"/>
    </row>
    <row r="547" spans="1:29" s="209" customFormat="1" ht="31" x14ac:dyDescent="0.35">
      <c r="A547" s="123">
        <v>8</v>
      </c>
      <c r="B547" s="165" t="s">
        <v>4187</v>
      </c>
      <c r="C547" s="586"/>
      <c r="D547" s="146">
        <v>1500</v>
      </c>
      <c r="E547" s="146">
        <f t="shared" si="12"/>
        <v>1050</v>
      </c>
      <c r="F547" s="260" t="s">
        <v>4153</v>
      </c>
      <c r="G547" s="221"/>
    </row>
    <row r="548" spans="1:29" s="209" customFormat="1" ht="56" x14ac:dyDescent="0.35">
      <c r="A548" s="123">
        <v>9</v>
      </c>
      <c r="B548" s="165" t="s">
        <v>6781</v>
      </c>
      <c r="C548" s="146">
        <v>1000</v>
      </c>
      <c r="D548" s="146">
        <v>1200</v>
      </c>
      <c r="E548" s="146">
        <f t="shared" si="12"/>
        <v>840</v>
      </c>
      <c r="F548" s="260" t="s">
        <v>4188</v>
      </c>
      <c r="G548" s="221"/>
    </row>
    <row r="549" spans="1:29" s="209" customFormat="1" ht="56" x14ac:dyDescent="0.35">
      <c r="A549" s="123">
        <v>10</v>
      </c>
      <c r="B549" s="165" t="s">
        <v>6329</v>
      </c>
      <c r="C549" s="146">
        <v>600</v>
      </c>
      <c r="D549" s="146">
        <v>800</v>
      </c>
      <c r="E549" s="146">
        <f t="shared" si="12"/>
        <v>560</v>
      </c>
      <c r="F549" s="260" t="s">
        <v>6330</v>
      </c>
      <c r="G549" s="221"/>
    </row>
    <row r="550" spans="1:29" s="209" customFormat="1" ht="31" x14ac:dyDescent="0.35">
      <c r="A550" s="123">
        <v>11</v>
      </c>
      <c r="B550" s="165" t="s">
        <v>6331</v>
      </c>
      <c r="C550" s="146"/>
      <c r="D550" s="146">
        <v>1500</v>
      </c>
      <c r="E550" s="146">
        <f t="shared" si="12"/>
        <v>1050</v>
      </c>
      <c r="F550" s="260" t="s">
        <v>3893</v>
      </c>
      <c r="G550" s="221"/>
    </row>
    <row r="551" spans="1:29" s="209" customFormat="1" ht="56" x14ac:dyDescent="0.35">
      <c r="A551" s="123">
        <v>12</v>
      </c>
      <c r="B551" s="165" t="s">
        <v>4189</v>
      </c>
      <c r="C551" s="146">
        <v>600</v>
      </c>
      <c r="D551" s="146">
        <v>800</v>
      </c>
      <c r="E551" s="146">
        <f t="shared" si="12"/>
        <v>560</v>
      </c>
      <c r="F551" s="260" t="s">
        <v>4190</v>
      </c>
      <c r="G551" s="221"/>
    </row>
    <row r="552" spans="1:29" s="209" customFormat="1" ht="60" x14ac:dyDescent="0.35">
      <c r="A552" s="120" t="s">
        <v>485</v>
      </c>
      <c r="B552" s="122" t="s">
        <v>6782</v>
      </c>
      <c r="C552" s="583"/>
      <c r="D552" s="146"/>
      <c r="E552" s="146"/>
      <c r="F552" s="258" t="s">
        <v>4261</v>
      </c>
      <c r="G552" s="221"/>
    </row>
    <row r="553" spans="1:29" s="209" customFormat="1" ht="70" x14ac:dyDescent="0.35">
      <c r="A553" s="123">
        <v>1</v>
      </c>
      <c r="B553" s="165" t="s">
        <v>4262</v>
      </c>
      <c r="C553" s="583">
        <v>1000</v>
      </c>
      <c r="D553" s="146">
        <v>2000</v>
      </c>
      <c r="E553" s="146">
        <f t="shared" si="12"/>
        <v>1400</v>
      </c>
      <c r="F553" s="260" t="s">
        <v>6332</v>
      </c>
      <c r="G553" s="221"/>
    </row>
    <row r="554" spans="1:29" s="209" customFormat="1" ht="98" x14ac:dyDescent="0.3">
      <c r="A554" s="123">
        <v>2</v>
      </c>
      <c r="B554" s="165" t="s">
        <v>4263</v>
      </c>
      <c r="C554" s="583">
        <v>1200</v>
      </c>
      <c r="D554" s="146">
        <v>2000</v>
      </c>
      <c r="E554" s="146">
        <f t="shared" si="12"/>
        <v>1400</v>
      </c>
      <c r="F554" s="590" t="s">
        <v>6333</v>
      </c>
      <c r="G554" s="221"/>
    </row>
    <row r="555" spans="1:29" s="203" customFormat="1" ht="60" x14ac:dyDescent="0.35">
      <c r="A555" s="120" t="s">
        <v>489</v>
      </c>
      <c r="B555" s="122" t="s">
        <v>6783</v>
      </c>
      <c r="C555" s="146"/>
      <c r="D555" s="146"/>
      <c r="E555" s="146"/>
      <c r="F555" s="260" t="s">
        <v>4264</v>
      </c>
      <c r="G555" s="221"/>
      <c r="H555" s="209"/>
      <c r="I555" s="209"/>
      <c r="J555" s="209"/>
      <c r="K555" s="209"/>
      <c r="L555" s="209"/>
      <c r="M555" s="209"/>
      <c r="N555" s="209"/>
      <c r="O555" s="209"/>
      <c r="P555" s="209"/>
      <c r="Q555" s="209"/>
      <c r="R555" s="209"/>
      <c r="S555" s="209"/>
      <c r="T555" s="209"/>
      <c r="U555" s="209"/>
      <c r="V555" s="209"/>
      <c r="W555" s="209"/>
      <c r="X555" s="209"/>
      <c r="Y555" s="209"/>
      <c r="Z555" s="209"/>
      <c r="AA555" s="209"/>
      <c r="AB555" s="209"/>
      <c r="AC555" s="209"/>
    </row>
    <row r="556" spans="1:29" s="203" customFormat="1" ht="46.5" x14ac:dyDescent="0.35">
      <c r="A556" s="348">
        <v>1</v>
      </c>
      <c r="B556" s="580" t="s">
        <v>6784</v>
      </c>
      <c r="C556" s="165"/>
      <c r="D556" s="146"/>
      <c r="E556" s="146"/>
      <c r="F556" s="260" t="s">
        <v>4265</v>
      </c>
      <c r="G556" s="221"/>
      <c r="H556" s="209"/>
      <c r="I556" s="209"/>
      <c r="J556" s="209"/>
      <c r="K556" s="209"/>
      <c r="L556" s="209"/>
      <c r="M556" s="209"/>
      <c r="N556" s="209"/>
      <c r="O556" s="209"/>
      <c r="P556" s="209"/>
      <c r="Q556" s="209"/>
      <c r="R556" s="209"/>
      <c r="S556" s="209"/>
      <c r="T556" s="209"/>
      <c r="U556" s="209"/>
      <c r="V556" s="209"/>
      <c r="W556" s="209"/>
      <c r="X556" s="209"/>
      <c r="Y556" s="209"/>
      <c r="Z556" s="209"/>
      <c r="AA556" s="209"/>
      <c r="AB556" s="209"/>
      <c r="AC556" s="209"/>
    </row>
    <row r="557" spans="1:29" s="203" customFormat="1" ht="70" x14ac:dyDescent="0.35">
      <c r="A557" s="588" t="s">
        <v>67</v>
      </c>
      <c r="B557" s="580" t="s">
        <v>6334</v>
      </c>
      <c r="C557" s="146">
        <v>1200</v>
      </c>
      <c r="D557" s="146">
        <v>1500</v>
      </c>
      <c r="E557" s="146">
        <f t="shared" ref="E557:E573" si="13">ROUND(D557*0.7,-1)</f>
        <v>1050</v>
      </c>
      <c r="F557" s="260" t="s">
        <v>4266</v>
      </c>
      <c r="G557" s="221"/>
      <c r="H557" s="209"/>
      <c r="I557" s="209"/>
      <c r="J557" s="209"/>
      <c r="K557" s="209"/>
      <c r="L557" s="209"/>
      <c r="M557" s="209"/>
      <c r="N557" s="209"/>
      <c r="O557" s="209"/>
      <c r="P557" s="209"/>
      <c r="Q557" s="209"/>
      <c r="R557" s="209"/>
      <c r="S557" s="209"/>
      <c r="T557" s="209"/>
      <c r="U557" s="209"/>
      <c r="V557" s="209"/>
      <c r="W557" s="209"/>
      <c r="X557" s="209"/>
      <c r="Y557" s="209"/>
      <c r="Z557" s="209"/>
      <c r="AA557" s="209"/>
      <c r="AB557" s="209"/>
      <c r="AC557" s="209"/>
    </row>
    <row r="558" spans="1:29" s="203" customFormat="1" ht="98" x14ac:dyDescent="0.35">
      <c r="A558" s="588" t="s">
        <v>69</v>
      </c>
      <c r="B558" s="580" t="s">
        <v>6335</v>
      </c>
      <c r="C558" s="146">
        <v>1600</v>
      </c>
      <c r="D558" s="146">
        <v>1900</v>
      </c>
      <c r="E558" s="146">
        <f t="shared" si="13"/>
        <v>1330</v>
      </c>
      <c r="F558" s="260" t="s">
        <v>4267</v>
      </c>
      <c r="G558" s="221"/>
      <c r="H558" s="209"/>
      <c r="I558" s="209"/>
      <c r="J558" s="209"/>
      <c r="K558" s="209"/>
      <c r="L558" s="209"/>
      <c r="M558" s="209"/>
      <c r="N558" s="209"/>
      <c r="O558" s="209"/>
      <c r="P558" s="209"/>
      <c r="Q558" s="209"/>
      <c r="R558" s="209"/>
      <c r="S558" s="209"/>
      <c r="T558" s="209"/>
      <c r="U558" s="209"/>
      <c r="V558" s="209"/>
      <c r="W558" s="209"/>
      <c r="X558" s="209"/>
      <c r="Y558" s="209"/>
      <c r="Z558" s="209"/>
      <c r="AA558" s="209"/>
      <c r="AB558" s="209"/>
      <c r="AC558" s="209"/>
    </row>
    <row r="559" spans="1:29" s="203" customFormat="1" ht="42" x14ac:dyDescent="0.35">
      <c r="A559" s="123">
        <v>2</v>
      </c>
      <c r="B559" s="580" t="s">
        <v>6336</v>
      </c>
      <c r="C559" s="146"/>
      <c r="D559" s="146">
        <v>1900</v>
      </c>
      <c r="E559" s="146">
        <f t="shared" si="13"/>
        <v>1330</v>
      </c>
      <c r="F559" s="260" t="s">
        <v>4268</v>
      </c>
      <c r="G559" s="221"/>
      <c r="H559" s="209"/>
      <c r="I559" s="209"/>
      <c r="J559" s="209"/>
      <c r="K559" s="209"/>
      <c r="L559" s="209"/>
      <c r="M559" s="209"/>
      <c r="N559" s="209"/>
      <c r="O559" s="209"/>
      <c r="P559" s="209"/>
      <c r="Q559" s="209"/>
      <c r="R559" s="209"/>
      <c r="S559" s="209"/>
      <c r="T559" s="209"/>
      <c r="U559" s="209"/>
      <c r="V559" s="209"/>
      <c r="W559" s="209"/>
      <c r="X559" s="209"/>
      <c r="Y559" s="209"/>
      <c r="Z559" s="209"/>
      <c r="AA559" s="209"/>
      <c r="AB559" s="209"/>
      <c r="AC559" s="209"/>
    </row>
    <row r="560" spans="1:29" s="203" customFormat="1" x14ac:dyDescent="0.35">
      <c r="A560" s="123">
        <v>3</v>
      </c>
      <c r="B560" s="580" t="s">
        <v>4269</v>
      </c>
      <c r="C560" s="146"/>
      <c r="D560" s="146">
        <v>1500</v>
      </c>
      <c r="E560" s="146">
        <f t="shared" si="13"/>
        <v>1050</v>
      </c>
      <c r="F560" s="260" t="s">
        <v>4003</v>
      </c>
      <c r="G560" s="221"/>
      <c r="H560" s="209"/>
      <c r="I560" s="209"/>
      <c r="J560" s="209"/>
      <c r="K560" s="209"/>
      <c r="L560" s="209"/>
      <c r="M560" s="209"/>
      <c r="N560" s="209"/>
      <c r="O560" s="209"/>
      <c r="P560" s="209"/>
      <c r="Q560" s="209"/>
      <c r="R560" s="209"/>
      <c r="S560" s="209"/>
      <c r="T560" s="209"/>
      <c r="U560" s="209"/>
      <c r="V560" s="209"/>
      <c r="W560" s="209"/>
      <c r="X560" s="209"/>
      <c r="Y560" s="209"/>
      <c r="Z560" s="209"/>
      <c r="AA560" s="209"/>
      <c r="AB560" s="209"/>
      <c r="AC560" s="209"/>
    </row>
    <row r="561" spans="1:29" s="203" customFormat="1" ht="45" x14ac:dyDescent="0.35">
      <c r="A561" s="120" t="s">
        <v>491</v>
      </c>
      <c r="B561" s="122" t="s">
        <v>6785</v>
      </c>
      <c r="C561" s="146"/>
      <c r="D561" s="146"/>
      <c r="E561" s="146"/>
      <c r="F561" s="260" t="s">
        <v>4264</v>
      </c>
      <c r="G561" s="221"/>
      <c r="H561" s="209"/>
      <c r="I561" s="209"/>
      <c r="J561" s="209"/>
      <c r="K561" s="209"/>
      <c r="L561" s="209"/>
      <c r="M561" s="209"/>
      <c r="N561" s="209"/>
      <c r="O561" s="209"/>
      <c r="P561" s="209"/>
      <c r="Q561" s="209"/>
      <c r="R561" s="209"/>
      <c r="S561" s="209"/>
      <c r="T561" s="209"/>
      <c r="U561" s="209"/>
      <c r="V561" s="209"/>
      <c r="W561" s="209"/>
      <c r="X561" s="209"/>
      <c r="Y561" s="209"/>
      <c r="Z561" s="209"/>
      <c r="AA561" s="209"/>
      <c r="AB561" s="209"/>
      <c r="AC561" s="209"/>
    </row>
    <row r="562" spans="1:29" s="203" customFormat="1" ht="31" x14ac:dyDescent="0.35">
      <c r="A562" s="123">
        <v>1</v>
      </c>
      <c r="B562" s="165" t="s">
        <v>6786</v>
      </c>
      <c r="C562" s="146"/>
      <c r="D562" s="146">
        <v>1500</v>
      </c>
      <c r="E562" s="146">
        <f t="shared" si="13"/>
        <v>1050</v>
      </c>
      <c r="F562" s="260" t="s">
        <v>4270</v>
      </c>
      <c r="G562" s="221"/>
      <c r="H562" s="209"/>
      <c r="I562" s="209"/>
      <c r="J562" s="209"/>
      <c r="K562" s="209"/>
      <c r="L562" s="209"/>
      <c r="M562" s="209"/>
      <c r="N562" s="209"/>
      <c r="O562" s="209"/>
      <c r="P562" s="209"/>
      <c r="Q562" s="209"/>
      <c r="R562" s="209"/>
      <c r="S562" s="209"/>
      <c r="T562" s="209"/>
      <c r="U562" s="209"/>
      <c r="V562" s="209"/>
      <c r="W562" s="209"/>
      <c r="X562" s="209"/>
      <c r="Y562" s="209"/>
      <c r="Z562" s="209"/>
      <c r="AA562" s="209"/>
      <c r="AB562" s="209"/>
      <c r="AC562" s="209"/>
    </row>
    <row r="563" spans="1:29" s="203" customFormat="1" x14ac:dyDescent="0.35">
      <c r="A563" s="123">
        <v>2</v>
      </c>
      <c r="B563" s="165" t="s">
        <v>4271</v>
      </c>
      <c r="C563" s="146"/>
      <c r="D563" s="146">
        <v>1700</v>
      </c>
      <c r="E563" s="146">
        <f t="shared" si="13"/>
        <v>1190</v>
      </c>
      <c r="F563" s="260" t="s">
        <v>4270</v>
      </c>
      <c r="G563" s="221"/>
      <c r="H563" s="209"/>
      <c r="I563" s="209"/>
      <c r="J563" s="209"/>
      <c r="K563" s="209"/>
      <c r="L563" s="209"/>
      <c r="M563" s="209"/>
      <c r="N563" s="209"/>
      <c r="O563" s="209"/>
      <c r="P563" s="209"/>
      <c r="Q563" s="209"/>
      <c r="R563" s="209"/>
      <c r="S563" s="209"/>
      <c r="T563" s="209"/>
      <c r="U563" s="209"/>
      <c r="V563" s="209"/>
      <c r="W563" s="209"/>
      <c r="X563" s="209"/>
      <c r="Y563" s="209"/>
      <c r="Z563" s="209"/>
      <c r="AA563" s="209"/>
      <c r="AB563" s="209"/>
      <c r="AC563" s="209"/>
    </row>
    <row r="564" spans="1:29" s="203" customFormat="1" ht="45" x14ac:dyDescent="0.35">
      <c r="A564" s="120" t="s">
        <v>493</v>
      </c>
      <c r="B564" s="122" t="s">
        <v>6787</v>
      </c>
      <c r="C564" s="146"/>
      <c r="D564" s="146"/>
      <c r="E564" s="146"/>
      <c r="F564" s="260" t="s">
        <v>4272</v>
      </c>
      <c r="G564" s="221"/>
      <c r="H564" s="209"/>
      <c r="I564" s="209"/>
      <c r="J564" s="209"/>
      <c r="K564" s="209"/>
      <c r="L564" s="209"/>
      <c r="M564" s="209"/>
      <c r="N564" s="209"/>
      <c r="O564" s="209"/>
      <c r="P564" s="209"/>
      <c r="Q564" s="209"/>
      <c r="R564" s="209"/>
      <c r="S564" s="209"/>
      <c r="T564" s="209"/>
      <c r="U564" s="209"/>
      <c r="V564" s="209"/>
      <c r="W564" s="209"/>
      <c r="X564" s="209"/>
      <c r="Y564" s="209"/>
      <c r="Z564" s="209"/>
      <c r="AA564" s="209"/>
      <c r="AB564" s="209"/>
      <c r="AC564" s="209"/>
    </row>
    <row r="565" spans="1:29" s="203" customFormat="1" ht="31" x14ac:dyDescent="0.35">
      <c r="A565" s="123">
        <v>1</v>
      </c>
      <c r="B565" s="165" t="s">
        <v>4273</v>
      </c>
      <c r="C565" s="146"/>
      <c r="D565" s="146">
        <v>1500</v>
      </c>
      <c r="E565" s="146">
        <f t="shared" si="13"/>
        <v>1050</v>
      </c>
      <c r="F565" s="260" t="s">
        <v>4270</v>
      </c>
      <c r="G565" s="221"/>
      <c r="H565" s="209"/>
      <c r="I565" s="209"/>
      <c r="J565" s="209"/>
      <c r="K565" s="209"/>
      <c r="L565" s="209"/>
      <c r="M565" s="209"/>
      <c r="N565" s="209"/>
      <c r="O565" s="209"/>
      <c r="P565" s="209"/>
      <c r="Q565" s="209"/>
      <c r="R565" s="209"/>
      <c r="S565" s="209"/>
      <c r="T565" s="209"/>
      <c r="U565" s="209"/>
      <c r="V565" s="209"/>
      <c r="W565" s="209"/>
      <c r="X565" s="209"/>
      <c r="Y565" s="209"/>
      <c r="Z565" s="209"/>
      <c r="AA565" s="209"/>
      <c r="AB565" s="209"/>
      <c r="AC565" s="209"/>
    </row>
    <row r="566" spans="1:29" s="203" customFormat="1" ht="31" x14ac:dyDescent="0.35">
      <c r="A566" s="123">
        <v>2</v>
      </c>
      <c r="B566" s="165" t="s">
        <v>6337</v>
      </c>
      <c r="C566" s="146"/>
      <c r="D566" s="146">
        <v>1000</v>
      </c>
      <c r="E566" s="146">
        <f t="shared" si="13"/>
        <v>700</v>
      </c>
      <c r="F566" s="260" t="s">
        <v>4274</v>
      </c>
      <c r="G566" s="221"/>
      <c r="H566" s="209"/>
      <c r="I566" s="209"/>
      <c r="J566" s="209"/>
      <c r="K566" s="209"/>
      <c r="L566" s="209"/>
      <c r="M566" s="209"/>
      <c r="N566" s="209"/>
      <c r="O566" s="209"/>
      <c r="P566" s="209"/>
      <c r="Q566" s="209"/>
      <c r="R566" s="209"/>
      <c r="S566" s="209"/>
      <c r="T566" s="209"/>
      <c r="U566" s="209"/>
      <c r="V566" s="209"/>
      <c r="W566" s="209"/>
      <c r="X566" s="209"/>
      <c r="Y566" s="209"/>
      <c r="Z566" s="209"/>
      <c r="AA566" s="209"/>
      <c r="AB566" s="209"/>
      <c r="AC566" s="209"/>
    </row>
    <row r="567" spans="1:29" s="209" customFormat="1" ht="60" x14ac:dyDescent="0.35">
      <c r="A567" s="120" t="s">
        <v>495</v>
      </c>
      <c r="B567" s="122" t="s">
        <v>6788</v>
      </c>
      <c r="C567" s="146"/>
      <c r="D567" s="146"/>
      <c r="E567" s="146"/>
      <c r="F567" s="260" t="s">
        <v>4272</v>
      </c>
      <c r="G567" s="221"/>
    </row>
    <row r="568" spans="1:29" s="209" customFormat="1" ht="84" x14ac:dyDescent="0.35">
      <c r="A568" s="123">
        <v>1</v>
      </c>
      <c r="B568" s="165" t="s">
        <v>15</v>
      </c>
      <c r="C568" s="146">
        <v>2000</v>
      </c>
      <c r="D568" s="146">
        <v>2400</v>
      </c>
      <c r="E568" s="146">
        <f t="shared" si="13"/>
        <v>1680</v>
      </c>
      <c r="F568" s="260" t="s">
        <v>6789</v>
      </c>
      <c r="G568" s="221"/>
    </row>
    <row r="569" spans="1:29" s="209" customFormat="1" ht="60" x14ac:dyDescent="0.35">
      <c r="A569" s="120" t="s">
        <v>497</v>
      </c>
      <c r="B569" s="122" t="s">
        <v>6790</v>
      </c>
      <c r="C569" s="146"/>
      <c r="D569" s="146"/>
      <c r="E569" s="146"/>
      <c r="F569" s="260" t="s">
        <v>4264</v>
      </c>
      <c r="G569" s="221"/>
    </row>
    <row r="570" spans="1:29" s="209" customFormat="1" ht="28" x14ac:dyDescent="0.35">
      <c r="A570" s="123">
        <v>1</v>
      </c>
      <c r="B570" s="165" t="s">
        <v>6791</v>
      </c>
      <c r="C570" s="146"/>
      <c r="D570" s="146">
        <v>7000</v>
      </c>
      <c r="E570" s="146">
        <f t="shared" si="13"/>
        <v>4900</v>
      </c>
      <c r="F570" s="260" t="s">
        <v>4275</v>
      </c>
      <c r="G570" s="221"/>
    </row>
    <row r="571" spans="1:29" s="209" customFormat="1" ht="31" x14ac:dyDescent="0.35">
      <c r="A571" s="123">
        <v>2</v>
      </c>
      <c r="B571" s="165" t="s">
        <v>6338</v>
      </c>
      <c r="C571" s="146"/>
      <c r="D571" s="146">
        <v>4500</v>
      </c>
      <c r="E571" s="146">
        <f t="shared" si="13"/>
        <v>3150</v>
      </c>
      <c r="F571" s="260"/>
      <c r="G571" s="221"/>
    </row>
    <row r="572" spans="1:29" s="209" customFormat="1" ht="45" x14ac:dyDescent="0.35">
      <c r="A572" s="120" t="s">
        <v>534</v>
      </c>
      <c r="B572" s="122" t="s">
        <v>6792</v>
      </c>
      <c r="C572" s="146"/>
      <c r="D572" s="146"/>
      <c r="E572" s="146"/>
      <c r="F572" s="260" t="s">
        <v>4264</v>
      </c>
      <c r="G572" s="221"/>
    </row>
    <row r="573" spans="1:29" s="209" customFormat="1" ht="70" x14ac:dyDescent="0.35">
      <c r="A573" s="123">
        <v>1</v>
      </c>
      <c r="B573" s="165" t="s">
        <v>6339</v>
      </c>
      <c r="C573" s="146" t="s">
        <v>4276</v>
      </c>
      <c r="D573" s="146">
        <v>4800</v>
      </c>
      <c r="E573" s="146">
        <f t="shared" si="13"/>
        <v>3360</v>
      </c>
      <c r="F573" s="260" t="s">
        <v>4277</v>
      </c>
      <c r="G573" s="221"/>
    </row>
    <row r="574" spans="1:29" s="209" customFormat="1" ht="46.5" x14ac:dyDescent="0.35">
      <c r="A574" s="123">
        <v>2</v>
      </c>
      <c r="B574" s="165" t="s">
        <v>6340</v>
      </c>
      <c r="C574" s="146"/>
      <c r="D574" s="146">
        <v>5500</v>
      </c>
      <c r="E574" s="146">
        <f>ROUND(D574*0.7,-1)</f>
        <v>3850</v>
      </c>
      <c r="F574" s="260" t="s">
        <v>4278</v>
      </c>
      <c r="G574" s="221"/>
    </row>
    <row r="575" spans="1:29" s="209" customFormat="1" x14ac:dyDescent="0.35">
      <c r="A575" s="123"/>
      <c r="B575" s="122" t="s">
        <v>16</v>
      </c>
      <c r="C575" s="146"/>
      <c r="D575" s="146"/>
      <c r="E575" s="146"/>
      <c r="F575" s="260"/>
      <c r="G575" s="221"/>
    </row>
    <row r="576" spans="1:29" s="209" customFormat="1" ht="56" x14ac:dyDescent="0.35">
      <c r="A576" s="123">
        <v>1</v>
      </c>
      <c r="B576" s="165" t="s">
        <v>3977</v>
      </c>
      <c r="C576" s="146">
        <v>1000</v>
      </c>
      <c r="D576" s="146">
        <v>1200</v>
      </c>
      <c r="E576" s="146">
        <f t="shared" ref="E576:E639" si="14">ROUND(D576*0.7,-1)</f>
        <v>840</v>
      </c>
      <c r="F576" s="260" t="s">
        <v>6341</v>
      </c>
      <c r="G576" s="221"/>
    </row>
    <row r="577" spans="1:7" s="209" customFormat="1" ht="45" x14ac:dyDescent="0.35">
      <c r="A577" s="120" t="s">
        <v>554</v>
      </c>
      <c r="B577" s="122" t="s">
        <v>6793</v>
      </c>
      <c r="C577" s="146"/>
      <c r="D577" s="146"/>
      <c r="E577" s="146"/>
      <c r="F577" s="260"/>
      <c r="G577" s="221"/>
    </row>
    <row r="578" spans="1:7" s="209" customFormat="1" ht="84" x14ac:dyDescent="0.35">
      <c r="A578" s="123">
        <v>1</v>
      </c>
      <c r="B578" s="165" t="s">
        <v>4279</v>
      </c>
      <c r="C578" s="146">
        <v>5500</v>
      </c>
      <c r="D578" s="146">
        <v>6050</v>
      </c>
      <c r="E578" s="146">
        <f t="shared" si="14"/>
        <v>4240</v>
      </c>
      <c r="F578" s="260" t="s">
        <v>4280</v>
      </c>
      <c r="G578" s="221"/>
    </row>
    <row r="579" spans="1:7" s="209" customFormat="1" ht="45" x14ac:dyDescent="0.35">
      <c r="A579" s="120" t="s">
        <v>582</v>
      </c>
      <c r="B579" s="122" t="s">
        <v>6794</v>
      </c>
      <c r="C579" s="146"/>
      <c r="D579" s="146"/>
      <c r="E579" s="146"/>
      <c r="F579" s="260" t="s">
        <v>4264</v>
      </c>
      <c r="G579" s="221"/>
    </row>
    <row r="580" spans="1:7" s="209" customFormat="1" ht="70" x14ac:dyDescent="0.35">
      <c r="A580" s="123">
        <v>1</v>
      </c>
      <c r="B580" s="165" t="s">
        <v>4281</v>
      </c>
      <c r="C580" s="348">
        <v>1000</v>
      </c>
      <c r="D580" s="146">
        <v>1600</v>
      </c>
      <c r="E580" s="146">
        <f t="shared" si="14"/>
        <v>1120</v>
      </c>
      <c r="F580" s="260" t="s">
        <v>6342</v>
      </c>
      <c r="G580" s="221"/>
    </row>
    <row r="581" spans="1:7" s="209" customFormat="1" ht="31" x14ac:dyDescent="0.35">
      <c r="A581" s="123">
        <v>2</v>
      </c>
      <c r="B581" s="165" t="s">
        <v>4282</v>
      </c>
      <c r="C581" s="348">
        <v>1000</v>
      </c>
      <c r="D581" s="146">
        <v>1500</v>
      </c>
      <c r="E581" s="146">
        <f t="shared" si="14"/>
        <v>1050</v>
      </c>
      <c r="F581" s="663" t="s">
        <v>6343</v>
      </c>
      <c r="G581" s="221"/>
    </row>
    <row r="582" spans="1:7" s="209" customFormat="1" ht="31" x14ac:dyDescent="0.35">
      <c r="A582" s="123">
        <v>3</v>
      </c>
      <c r="B582" s="165" t="s">
        <v>4283</v>
      </c>
      <c r="C582" s="348"/>
      <c r="D582" s="146">
        <v>1600</v>
      </c>
      <c r="E582" s="146">
        <f t="shared" si="14"/>
        <v>1120</v>
      </c>
      <c r="F582" s="663"/>
      <c r="G582" s="221"/>
    </row>
    <row r="583" spans="1:7" s="209" customFormat="1" x14ac:dyDescent="0.35">
      <c r="A583" s="123">
        <v>4</v>
      </c>
      <c r="B583" s="165" t="s">
        <v>6795</v>
      </c>
      <c r="C583" s="348"/>
      <c r="D583" s="146">
        <v>1700</v>
      </c>
      <c r="E583" s="146">
        <f t="shared" si="14"/>
        <v>1190</v>
      </c>
      <c r="F583" s="663"/>
      <c r="G583" s="221"/>
    </row>
    <row r="584" spans="1:7" s="209" customFormat="1" x14ac:dyDescent="0.35">
      <c r="A584" s="123"/>
      <c r="B584" s="122" t="s">
        <v>16</v>
      </c>
      <c r="C584" s="348"/>
      <c r="D584" s="146"/>
      <c r="E584" s="146"/>
      <c r="F584" s="591"/>
      <c r="G584" s="221"/>
    </row>
    <row r="585" spans="1:7" s="209" customFormat="1" ht="31" x14ac:dyDescent="0.35">
      <c r="A585" s="123">
        <v>1</v>
      </c>
      <c r="B585" s="165" t="s">
        <v>4284</v>
      </c>
      <c r="C585" s="348"/>
      <c r="D585" s="146">
        <v>1100</v>
      </c>
      <c r="E585" s="146">
        <f t="shared" si="14"/>
        <v>770</v>
      </c>
      <c r="F585" s="260" t="s">
        <v>4285</v>
      </c>
      <c r="G585" s="221"/>
    </row>
    <row r="586" spans="1:7" s="209" customFormat="1" ht="31" x14ac:dyDescent="0.35">
      <c r="A586" s="123">
        <v>2</v>
      </c>
      <c r="B586" s="165" t="s">
        <v>4286</v>
      </c>
      <c r="C586" s="348"/>
      <c r="D586" s="146">
        <v>1000</v>
      </c>
      <c r="E586" s="146">
        <f t="shared" si="14"/>
        <v>700</v>
      </c>
      <c r="F586" s="260" t="s">
        <v>4285</v>
      </c>
      <c r="G586" s="221"/>
    </row>
    <row r="587" spans="1:7" s="209" customFormat="1" ht="84" x14ac:dyDescent="0.35">
      <c r="A587" s="123">
        <v>3</v>
      </c>
      <c r="B587" s="165" t="s">
        <v>4287</v>
      </c>
      <c r="C587" s="348">
        <v>800</v>
      </c>
      <c r="D587" s="146">
        <v>1000</v>
      </c>
      <c r="E587" s="146">
        <f t="shared" si="14"/>
        <v>700</v>
      </c>
      <c r="F587" s="260" t="s">
        <v>6344</v>
      </c>
      <c r="G587" s="221"/>
    </row>
    <row r="588" spans="1:7" s="209" customFormat="1" ht="31" x14ac:dyDescent="0.35">
      <c r="A588" s="123">
        <v>4</v>
      </c>
      <c r="B588" s="165" t="s">
        <v>6796</v>
      </c>
      <c r="C588" s="348"/>
      <c r="D588" s="146">
        <v>1100</v>
      </c>
      <c r="E588" s="146">
        <f t="shared" si="14"/>
        <v>770</v>
      </c>
      <c r="F588" s="260" t="s">
        <v>4285</v>
      </c>
      <c r="G588" s="221"/>
    </row>
    <row r="589" spans="1:7" s="209" customFormat="1" ht="31" x14ac:dyDescent="0.35">
      <c r="A589" s="123">
        <v>5</v>
      </c>
      <c r="B589" s="165" t="s">
        <v>4288</v>
      </c>
      <c r="C589" s="348"/>
      <c r="D589" s="146">
        <v>1000</v>
      </c>
      <c r="E589" s="146">
        <f t="shared" si="14"/>
        <v>700</v>
      </c>
      <c r="F589" s="260" t="s">
        <v>4289</v>
      </c>
      <c r="G589" s="221"/>
    </row>
    <row r="590" spans="1:7" s="209" customFormat="1" ht="98" x14ac:dyDescent="0.35">
      <c r="A590" s="123">
        <v>6</v>
      </c>
      <c r="B590" s="165" t="s">
        <v>6797</v>
      </c>
      <c r="C590" s="348">
        <v>700</v>
      </c>
      <c r="D590" s="146">
        <v>900</v>
      </c>
      <c r="E590" s="146">
        <f t="shared" si="14"/>
        <v>630</v>
      </c>
      <c r="F590" s="260" t="s">
        <v>6345</v>
      </c>
      <c r="G590" s="221"/>
    </row>
    <row r="591" spans="1:7" s="209" customFormat="1" ht="31" x14ac:dyDescent="0.35">
      <c r="A591" s="123">
        <v>7</v>
      </c>
      <c r="B591" s="165" t="s">
        <v>4290</v>
      </c>
      <c r="C591" s="348"/>
      <c r="D591" s="146">
        <v>1000</v>
      </c>
      <c r="E591" s="146">
        <f t="shared" si="14"/>
        <v>700</v>
      </c>
      <c r="F591" s="260" t="s">
        <v>3893</v>
      </c>
      <c r="G591" s="221"/>
    </row>
    <row r="592" spans="1:7" s="209" customFormat="1" ht="31" x14ac:dyDescent="0.35">
      <c r="A592" s="123">
        <v>8</v>
      </c>
      <c r="B592" s="165" t="s">
        <v>4291</v>
      </c>
      <c r="C592" s="348"/>
      <c r="D592" s="146">
        <v>1000</v>
      </c>
      <c r="E592" s="146">
        <f t="shared" si="14"/>
        <v>700</v>
      </c>
      <c r="F592" s="260" t="s">
        <v>3893</v>
      </c>
      <c r="G592" s="221"/>
    </row>
    <row r="593" spans="1:7" s="209" customFormat="1" ht="31" x14ac:dyDescent="0.35">
      <c r="A593" s="123">
        <v>9</v>
      </c>
      <c r="B593" s="165" t="s">
        <v>4292</v>
      </c>
      <c r="C593" s="348"/>
      <c r="D593" s="146">
        <v>1000</v>
      </c>
      <c r="E593" s="146">
        <f t="shared" si="14"/>
        <v>700</v>
      </c>
      <c r="F593" s="260" t="s">
        <v>3893</v>
      </c>
      <c r="G593" s="221"/>
    </row>
    <row r="594" spans="1:7" s="209" customFormat="1" ht="31" x14ac:dyDescent="0.35">
      <c r="A594" s="123">
        <v>10</v>
      </c>
      <c r="B594" s="165" t="s">
        <v>4293</v>
      </c>
      <c r="C594" s="348"/>
      <c r="D594" s="146">
        <v>1000</v>
      </c>
      <c r="E594" s="146">
        <f t="shared" si="14"/>
        <v>700</v>
      </c>
      <c r="F594" s="260" t="s">
        <v>3893</v>
      </c>
      <c r="G594" s="221"/>
    </row>
    <row r="595" spans="1:7" s="209" customFormat="1" ht="31" x14ac:dyDescent="0.35">
      <c r="A595" s="123">
        <v>11</v>
      </c>
      <c r="B595" s="165" t="s">
        <v>4294</v>
      </c>
      <c r="C595" s="348"/>
      <c r="D595" s="146">
        <v>1000</v>
      </c>
      <c r="E595" s="146">
        <f t="shared" si="14"/>
        <v>700</v>
      </c>
      <c r="F595" s="260" t="s">
        <v>3893</v>
      </c>
      <c r="G595" s="221"/>
    </row>
    <row r="596" spans="1:7" s="209" customFormat="1" ht="46.5" x14ac:dyDescent="0.35">
      <c r="A596" s="123">
        <v>12</v>
      </c>
      <c r="B596" s="165" t="s">
        <v>4295</v>
      </c>
      <c r="C596" s="348"/>
      <c r="D596" s="146">
        <v>900</v>
      </c>
      <c r="E596" s="146">
        <f t="shared" si="14"/>
        <v>630</v>
      </c>
      <c r="F596" s="260" t="s">
        <v>3893</v>
      </c>
      <c r="G596" s="221"/>
    </row>
    <row r="597" spans="1:7" s="209" customFormat="1" ht="31" x14ac:dyDescent="0.35">
      <c r="A597" s="123">
        <v>13</v>
      </c>
      <c r="B597" s="165" t="s">
        <v>6346</v>
      </c>
      <c r="C597" s="348"/>
      <c r="D597" s="146">
        <v>900</v>
      </c>
      <c r="E597" s="146">
        <f t="shared" si="14"/>
        <v>630</v>
      </c>
      <c r="F597" s="260" t="s">
        <v>3893</v>
      </c>
      <c r="G597" s="221"/>
    </row>
    <row r="598" spans="1:7" s="209" customFormat="1" ht="31" x14ac:dyDescent="0.35">
      <c r="A598" s="123">
        <v>14</v>
      </c>
      <c r="B598" s="165" t="s">
        <v>6347</v>
      </c>
      <c r="C598" s="348"/>
      <c r="D598" s="146">
        <v>1000</v>
      </c>
      <c r="E598" s="146">
        <f t="shared" si="14"/>
        <v>700</v>
      </c>
      <c r="F598" s="260" t="s">
        <v>3893</v>
      </c>
      <c r="G598" s="221"/>
    </row>
    <row r="599" spans="1:7" s="209" customFormat="1" ht="31" x14ac:dyDescent="0.35">
      <c r="A599" s="123">
        <v>15</v>
      </c>
      <c r="B599" s="165" t="s">
        <v>4296</v>
      </c>
      <c r="C599" s="348"/>
      <c r="D599" s="146">
        <v>1000</v>
      </c>
      <c r="E599" s="146">
        <f t="shared" si="14"/>
        <v>700</v>
      </c>
      <c r="F599" s="260" t="s">
        <v>3893</v>
      </c>
      <c r="G599" s="221"/>
    </row>
    <row r="600" spans="1:7" s="209" customFormat="1" ht="31" x14ac:dyDescent="0.35">
      <c r="A600" s="123">
        <v>16</v>
      </c>
      <c r="B600" s="165" t="s">
        <v>4297</v>
      </c>
      <c r="C600" s="348"/>
      <c r="D600" s="146">
        <v>1000</v>
      </c>
      <c r="E600" s="146">
        <f t="shared" si="14"/>
        <v>700</v>
      </c>
      <c r="F600" s="260" t="s">
        <v>3893</v>
      </c>
      <c r="G600" s="221"/>
    </row>
    <row r="601" spans="1:7" s="209" customFormat="1" ht="31" x14ac:dyDescent="0.35">
      <c r="A601" s="123">
        <v>17</v>
      </c>
      <c r="B601" s="165" t="s">
        <v>4298</v>
      </c>
      <c r="C601" s="348"/>
      <c r="D601" s="146">
        <v>900</v>
      </c>
      <c r="E601" s="146">
        <f t="shared" si="14"/>
        <v>630</v>
      </c>
      <c r="F601" s="260" t="s">
        <v>3893</v>
      </c>
      <c r="G601" s="221"/>
    </row>
    <row r="602" spans="1:7" s="209" customFormat="1" ht="31" x14ac:dyDescent="0.35">
      <c r="A602" s="123">
        <v>18</v>
      </c>
      <c r="B602" s="165" t="s">
        <v>4299</v>
      </c>
      <c r="C602" s="348"/>
      <c r="D602" s="146">
        <v>1000</v>
      </c>
      <c r="E602" s="146">
        <f t="shared" si="14"/>
        <v>700</v>
      </c>
      <c r="F602" s="260" t="s">
        <v>3893</v>
      </c>
      <c r="G602" s="221"/>
    </row>
    <row r="603" spans="1:7" s="209" customFormat="1" ht="60" x14ac:dyDescent="0.35">
      <c r="A603" s="120" t="s">
        <v>602</v>
      </c>
      <c r="B603" s="122" t="s">
        <v>6798</v>
      </c>
      <c r="C603" s="348"/>
      <c r="D603" s="146"/>
      <c r="E603" s="146"/>
      <c r="F603" s="260" t="s">
        <v>4264</v>
      </c>
      <c r="G603" s="221"/>
    </row>
    <row r="604" spans="1:7" s="209" customFormat="1" ht="70" x14ac:dyDescent="0.35">
      <c r="A604" s="123">
        <v>1</v>
      </c>
      <c r="B604" s="356" t="s">
        <v>5314</v>
      </c>
      <c r="C604" s="348"/>
      <c r="D604" s="146"/>
      <c r="E604" s="146"/>
      <c r="F604" s="260" t="s">
        <v>4300</v>
      </c>
      <c r="G604" s="221"/>
    </row>
    <row r="605" spans="1:7" s="209" customFormat="1" ht="28" x14ac:dyDescent="0.35">
      <c r="A605" s="123" t="s">
        <v>67</v>
      </c>
      <c r="B605" s="356" t="s">
        <v>3943</v>
      </c>
      <c r="C605" s="348">
        <v>1200</v>
      </c>
      <c r="D605" s="146">
        <v>1500</v>
      </c>
      <c r="E605" s="146">
        <f t="shared" si="14"/>
        <v>1050</v>
      </c>
      <c r="F605" s="260" t="s">
        <v>4301</v>
      </c>
      <c r="G605" s="221"/>
    </row>
    <row r="606" spans="1:7" s="209" customFormat="1" ht="56" x14ac:dyDescent="0.35">
      <c r="A606" s="123" t="s">
        <v>69</v>
      </c>
      <c r="B606" s="356" t="s">
        <v>5315</v>
      </c>
      <c r="C606" s="348">
        <v>700</v>
      </c>
      <c r="D606" s="146">
        <v>900</v>
      </c>
      <c r="E606" s="146">
        <f t="shared" si="14"/>
        <v>630</v>
      </c>
      <c r="F606" s="260" t="s">
        <v>4302</v>
      </c>
      <c r="G606" s="221"/>
    </row>
    <row r="607" spans="1:7" s="209" customFormat="1" x14ac:dyDescent="0.35">
      <c r="A607" s="123"/>
      <c r="B607" s="484" t="s">
        <v>16</v>
      </c>
      <c r="C607" s="348"/>
      <c r="D607" s="146"/>
      <c r="E607" s="146"/>
      <c r="F607" s="260"/>
      <c r="G607" s="221"/>
    </row>
    <row r="608" spans="1:7" s="209" customFormat="1" ht="46.5" x14ac:dyDescent="0.35">
      <c r="A608" s="123">
        <v>1</v>
      </c>
      <c r="B608" s="165" t="s">
        <v>4303</v>
      </c>
      <c r="C608" s="348"/>
      <c r="D608" s="146">
        <v>1200</v>
      </c>
      <c r="E608" s="146">
        <f t="shared" si="14"/>
        <v>840</v>
      </c>
      <c r="F608" s="260" t="s">
        <v>3896</v>
      </c>
      <c r="G608" s="221"/>
    </row>
    <row r="609" spans="1:7" s="209" customFormat="1" ht="31" x14ac:dyDescent="0.35">
      <c r="A609" s="123">
        <v>2</v>
      </c>
      <c r="B609" s="165" t="s">
        <v>4304</v>
      </c>
      <c r="C609" s="348"/>
      <c r="D609" s="146">
        <v>1000</v>
      </c>
      <c r="E609" s="146">
        <f t="shared" si="14"/>
        <v>700</v>
      </c>
      <c r="F609" s="260" t="s">
        <v>3896</v>
      </c>
      <c r="G609" s="221"/>
    </row>
    <row r="610" spans="1:7" s="209" customFormat="1" ht="46.5" x14ac:dyDescent="0.35">
      <c r="A610" s="123">
        <v>3</v>
      </c>
      <c r="B610" s="165" t="s">
        <v>4305</v>
      </c>
      <c r="C610" s="348"/>
      <c r="D610" s="146">
        <v>1000</v>
      </c>
      <c r="E610" s="146">
        <f t="shared" si="14"/>
        <v>700</v>
      </c>
      <c r="F610" s="260" t="s">
        <v>3896</v>
      </c>
      <c r="G610" s="221"/>
    </row>
    <row r="611" spans="1:7" s="209" customFormat="1" ht="31" x14ac:dyDescent="0.35">
      <c r="A611" s="123">
        <v>4</v>
      </c>
      <c r="B611" s="165" t="s">
        <v>4306</v>
      </c>
      <c r="C611" s="348"/>
      <c r="D611" s="146">
        <v>900</v>
      </c>
      <c r="E611" s="146">
        <f t="shared" si="14"/>
        <v>630</v>
      </c>
      <c r="F611" s="260" t="s">
        <v>3893</v>
      </c>
      <c r="G611" s="221"/>
    </row>
    <row r="612" spans="1:7" s="209" customFormat="1" ht="31" x14ac:dyDescent="0.35">
      <c r="A612" s="123">
        <v>5</v>
      </c>
      <c r="B612" s="165" t="s">
        <v>4307</v>
      </c>
      <c r="C612" s="348"/>
      <c r="D612" s="146">
        <v>1000</v>
      </c>
      <c r="E612" s="146">
        <f t="shared" si="14"/>
        <v>700</v>
      </c>
      <c r="F612" s="260" t="s">
        <v>3896</v>
      </c>
      <c r="G612" s="221"/>
    </row>
    <row r="613" spans="1:7" s="209" customFormat="1" ht="60" x14ac:dyDescent="0.35">
      <c r="A613" s="120" t="s">
        <v>634</v>
      </c>
      <c r="B613" s="122" t="s">
        <v>6799</v>
      </c>
      <c r="C613" s="348"/>
      <c r="D613" s="146"/>
      <c r="E613" s="146"/>
      <c r="F613" s="260" t="s">
        <v>4272</v>
      </c>
      <c r="G613" s="221"/>
    </row>
    <row r="614" spans="1:7" s="209" customFormat="1" ht="56" x14ac:dyDescent="0.35">
      <c r="A614" s="123">
        <v>1</v>
      </c>
      <c r="B614" s="165" t="s">
        <v>6348</v>
      </c>
      <c r="C614" s="146">
        <v>1400</v>
      </c>
      <c r="D614" s="146">
        <v>1700</v>
      </c>
      <c r="E614" s="146">
        <f t="shared" si="14"/>
        <v>1190</v>
      </c>
      <c r="F614" s="260" t="s">
        <v>4308</v>
      </c>
      <c r="G614" s="221"/>
    </row>
    <row r="615" spans="1:7" s="209" customFormat="1" ht="56" x14ac:dyDescent="0.35">
      <c r="A615" s="123">
        <v>2</v>
      </c>
      <c r="B615" s="165" t="s">
        <v>6800</v>
      </c>
      <c r="C615" s="146">
        <v>800</v>
      </c>
      <c r="D615" s="146">
        <v>1000</v>
      </c>
      <c r="E615" s="146">
        <f t="shared" si="14"/>
        <v>700</v>
      </c>
      <c r="F615" s="260" t="s">
        <v>4309</v>
      </c>
      <c r="G615" s="221"/>
    </row>
    <row r="616" spans="1:7" s="209" customFormat="1" x14ac:dyDescent="0.35">
      <c r="A616" s="123"/>
      <c r="B616" s="122" t="s">
        <v>16</v>
      </c>
      <c r="C616" s="348"/>
      <c r="D616" s="146"/>
      <c r="E616" s="146"/>
      <c r="F616" s="260"/>
      <c r="G616" s="221"/>
    </row>
    <row r="617" spans="1:7" s="209" customFormat="1" ht="31" x14ac:dyDescent="0.35">
      <c r="A617" s="123">
        <v>1</v>
      </c>
      <c r="B617" s="165" t="s">
        <v>4310</v>
      </c>
      <c r="C617" s="348"/>
      <c r="D617" s="146">
        <v>1500</v>
      </c>
      <c r="E617" s="146">
        <f t="shared" si="14"/>
        <v>1050</v>
      </c>
      <c r="F617" s="260" t="s">
        <v>3897</v>
      </c>
      <c r="G617" s="221"/>
    </row>
    <row r="618" spans="1:7" s="209" customFormat="1" ht="31" x14ac:dyDescent="0.35">
      <c r="A618" s="123">
        <v>2</v>
      </c>
      <c r="B618" s="165" t="s">
        <v>4311</v>
      </c>
      <c r="C618" s="348"/>
      <c r="D618" s="146">
        <v>1200</v>
      </c>
      <c r="E618" s="146">
        <f t="shared" si="14"/>
        <v>840</v>
      </c>
      <c r="F618" s="260" t="s">
        <v>3893</v>
      </c>
      <c r="G618" s="221"/>
    </row>
    <row r="619" spans="1:7" s="209" customFormat="1" ht="31" x14ac:dyDescent="0.35">
      <c r="A619" s="123">
        <v>3</v>
      </c>
      <c r="B619" s="165" t="s">
        <v>6349</v>
      </c>
      <c r="C619" s="348"/>
      <c r="D619" s="146">
        <v>1800</v>
      </c>
      <c r="E619" s="146">
        <f t="shared" si="14"/>
        <v>1260</v>
      </c>
      <c r="F619" s="260" t="s">
        <v>3893</v>
      </c>
      <c r="G619" s="221"/>
    </row>
    <row r="620" spans="1:7" s="209" customFormat="1" ht="31" x14ac:dyDescent="0.35">
      <c r="A620" s="123">
        <v>4</v>
      </c>
      <c r="B620" s="165" t="s">
        <v>4312</v>
      </c>
      <c r="C620" s="348"/>
      <c r="D620" s="146">
        <v>1000</v>
      </c>
      <c r="E620" s="146">
        <f t="shared" si="14"/>
        <v>700</v>
      </c>
      <c r="F620" s="260" t="s">
        <v>3893</v>
      </c>
      <c r="G620" s="221"/>
    </row>
    <row r="621" spans="1:7" s="209" customFormat="1" ht="31" x14ac:dyDescent="0.35">
      <c r="A621" s="123">
        <v>5</v>
      </c>
      <c r="B621" s="165" t="s">
        <v>6350</v>
      </c>
      <c r="C621" s="348"/>
      <c r="D621" s="146">
        <v>1500</v>
      </c>
      <c r="E621" s="146">
        <f t="shared" si="14"/>
        <v>1050</v>
      </c>
      <c r="F621" s="260" t="s">
        <v>3893</v>
      </c>
      <c r="G621" s="221"/>
    </row>
    <row r="622" spans="1:7" s="209" customFormat="1" ht="31" x14ac:dyDescent="0.35">
      <c r="A622" s="123">
        <v>6</v>
      </c>
      <c r="B622" s="165" t="s">
        <v>4313</v>
      </c>
      <c r="C622" s="348"/>
      <c r="D622" s="146">
        <v>1000</v>
      </c>
      <c r="E622" s="146">
        <f t="shared" si="14"/>
        <v>700</v>
      </c>
      <c r="F622" s="260" t="s">
        <v>3893</v>
      </c>
      <c r="G622" s="221"/>
    </row>
    <row r="623" spans="1:7" s="209" customFormat="1" ht="84" x14ac:dyDescent="0.35">
      <c r="A623" s="123">
        <v>7</v>
      </c>
      <c r="B623" s="165" t="s">
        <v>4314</v>
      </c>
      <c r="C623" s="146">
        <v>600</v>
      </c>
      <c r="D623" s="146">
        <v>800</v>
      </c>
      <c r="E623" s="146">
        <f t="shared" si="14"/>
        <v>560</v>
      </c>
      <c r="F623" s="258" t="s">
        <v>6351</v>
      </c>
      <c r="G623" s="221"/>
    </row>
    <row r="624" spans="1:7" s="209" customFormat="1" x14ac:dyDescent="0.35">
      <c r="A624" s="123">
        <v>8</v>
      </c>
      <c r="B624" s="165" t="s">
        <v>6801</v>
      </c>
      <c r="C624" s="348"/>
      <c r="D624" s="146">
        <v>1000</v>
      </c>
      <c r="E624" s="146">
        <f t="shared" si="14"/>
        <v>700</v>
      </c>
      <c r="F624" s="260" t="s">
        <v>3896</v>
      </c>
      <c r="G624" s="221"/>
    </row>
    <row r="625" spans="1:7" s="209" customFormat="1" ht="31" x14ac:dyDescent="0.35">
      <c r="A625" s="123">
        <v>9</v>
      </c>
      <c r="B625" s="165" t="s">
        <v>6802</v>
      </c>
      <c r="C625" s="348"/>
      <c r="D625" s="146">
        <v>1200</v>
      </c>
      <c r="E625" s="146">
        <f t="shared" si="14"/>
        <v>840</v>
      </c>
      <c r="F625" s="260" t="s">
        <v>3896</v>
      </c>
      <c r="G625" s="221"/>
    </row>
    <row r="626" spans="1:7" s="209" customFormat="1" x14ac:dyDescent="0.35">
      <c r="A626" s="123">
        <v>10</v>
      </c>
      <c r="B626" s="165" t="s">
        <v>4315</v>
      </c>
      <c r="C626" s="348"/>
      <c r="D626" s="146">
        <v>1000</v>
      </c>
      <c r="E626" s="146">
        <f t="shared" si="14"/>
        <v>700</v>
      </c>
      <c r="F626" s="260" t="s">
        <v>3896</v>
      </c>
      <c r="G626" s="221"/>
    </row>
    <row r="627" spans="1:7" s="209" customFormat="1" ht="75" x14ac:dyDescent="0.35">
      <c r="A627" s="120" t="s">
        <v>667</v>
      </c>
      <c r="B627" s="122" t="s">
        <v>6803</v>
      </c>
      <c r="C627" s="348"/>
      <c r="D627" s="146"/>
      <c r="E627" s="146"/>
      <c r="F627" s="260" t="s">
        <v>4272</v>
      </c>
      <c r="G627" s="221"/>
    </row>
    <row r="628" spans="1:7" s="209" customFormat="1" ht="28" x14ac:dyDescent="0.35">
      <c r="A628" s="123">
        <v>1</v>
      </c>
      <c r="B628" s="165" t="s">
        <v>15</v>
      </c>
      <c r="C628" s="348"/>
      <c r="D628" s="146">
        <v>6500</v>
      </c>
      <c r="E628" s="146">
        <f t="shared" si="14"/>
        <v>4550</v>
      </c>
      <c r="F628" s="260" t="s">
        <v>4316</v>
      </c>
      <c r="G628" s="221"/>
    </row>
    <row r="629" spans="1:7" s="209" customFormat="1" ht="60" x14ac:dyDescent="0.35">
      <c r="A629" s="120" t="s">
        <v>676</v>
      </c>
      <c r="B629" s="122" t="s">
        <v>6804</v>
      </c>
      <c r="C629" s="348"/>
      <c r="D629" s="146"/>
      <c r="E629" s="146"/>
      <c r="F629" s="260" t="s">
        <v>4272</v>
      </c>
      <c r="G629" s="221"/>
    </row>
    <row r="630" spans="1:7" s="209" customFormat="1" ht="56" x14ac:dyDescent="0.35">
      <c r="A630" s="123">
        <v>1</v>
      </c>
      <c r="B630" s="165" t="s">
        <v>6352</v>
      </c>
      <c r="C630" s="348">
        <v>2000</v>
      </c>
      <c r="D630" s="146">
        <v>2400</v>
      </c>
      <c r="E630" s="146">
        <f t="shared" si="14"/>
        <v>1680</v>
      </c>
      <c r="F630" s="266" t="s">
        <v>4317</v>
      </c>
      <c r="G630" s="221"/>
    </row>
    <row r="631" spans="1:7" s="209" customFormat="1" ht="31" x14ac:dyDescent="0.35">
      <c r="A631" s="123">
        <v>2</v>
      </c>
      <c r="B631" s="165" t="s">
        <v>6805</v>
      </c>
      <c r="C631" s="348"/>
      <c r="D631" s="146">
        <v>1500</v>
      </c>
      <c r="E631" s="146">
        <f t="shared" si="14"/>
        <v>1050</v>
      </c>
      <c r="F631" s="260" t="s">
        <v>4318</v>
      </c>
      <c r="G631" s="221"/>
    </row>
    <row r="632" spans="1:7" s="209" customFormat="1" x14ac:dyDescent="0.35">
      <c r="A632" s="123"/>
      <c r="B632" s="122" t="s">
        <v>16</v>
      </c>
      <c r="C632" s="348"/>
      <c r="D632" s="146"/>
      <c r="E632" s="146"/>
      <c r="F632" s="260"/>
      <c r="G632" s="221"/>
    </row>
    <row r="633" spans="1:7" s="209" customFormat="1" ht="31" x14ac:dyDescent="0.35">
      <c r="A633" s="123">
        <v>1</v>
      </c>
      <c r="B633" s="165" t="s">
        <v>4319</v>
      </c>
      <c r="C633" s="348"/>
      <c r="D633" s="146">
        <v>1100</v>
      </c>
      <c r="E633" s="146">
        <f t="shared" si="14"/>
        <v>770</v>
      </c>
      <c r="F633" s="260" t="s">
        <v>4320</v>
      </c>
      <c r="G633" s="221"/>
    </row>
    <row r="634" spans="1:7" s="209" customFormat="1" ht="31" x14ac:dyDescent="0.35">
      <c r="A634" s="123">
        <v>2</v>
      </c>
      <c r="B634" s="165" t="s">
        <v>6353</v>
      </c>
      <c r="C634" s="348"/>
      <c r="D634" s="146">
        <v>1100</v>
      </c>
      <c r="E634" s="146">
        <f t="shared" si="14"/>
        <v>770</v>
      </c>
      <c r="F634" s="260" t="s">
        <v>3897</v>
      </c>
      <c r="G634" s="221"/>
    </row>
    <row r="635" spans="1:7" s="209" customFormat="1" ht="31" x14ac:dyDescent="0.35">
      <c r="A635" s="123">
        <v>3</v>
      </c>
      <c r="B635" s="165" t="s">
        <v>4321</v>
      </c>
      <c r="C635" s="348"/>
      <c r="D635" s="146">
        <v>1100</v>
      </c>
      <c r="E635" s="146">
        <f t="shared" si="14"/>
        <v>770</v>
      </c>
      <c r="F635" s="260" t="s">
        <v>3897</v>
      </c>
      <c r="G635" s="221"/>
    </row>
    <row r="636" spans="1:7" s="209" customFormat="1" ht="31" x14ac:dyDescent="0.35">
      <c r="A636" s="123">
        <v>4</v>
      </c>
      <c r="B636" s="165" t="s">
        <v>4322</v>
      </c>
      <c r="C636" s="348"/>
      <c r="D636" s="146">
        <v>1100</v>
      </c>
      <c r="E636" s="146">
        <f t="shared" si="14"/>
        <v>770</v>
      </c>
      <c r="F636" s="260" t="s">
        <v>3897</v>
      </c>
      <c r="G636" s="221"/>
    </row>
    <row r="637" spans="1:7" s="209" customFormat="1" ht="31" x14ac:dyDescent="0.35">
      <c r="A637" s="123">
        <v>5</v>
      </c>
      <c r="B637" s="165" t="s">
        <v>4323</v>
      </c>
      <c r="C637" s="348"/>
      <c r="D637" s="146">
        <v>1100</v>
      </c>
      <c r="E637" s="146">
        <f t="shared" si="14"/>
        <v>770</v>
      </c>
      <c r="F637" s="260" t="s">
        <v>3897</v>
      </c>
      <c r="G637" s="221"/>
    </row>
    <row r="638" spans="1:7" s="209" customFormat="1" ht="31" x14ac:dyDescent="0.35">
      <c r="A638" s="123">
        <v>6</v>
      </c>
      <c r="B638" s="165" t="s">
        <v>4324</v>
      </c>
      <c r="C638" s="348"/>
      <c r="D638" s="146">
        <v>1100</v>
      </c>
      <c r="E638" s="146">
        <f t="shared" si="14"/>
        <v>770</v>
      </c>
      <c r="F638" s="260" t="s">
        <v>3921</v>
      </c>
      <c r="G638" s="221"/>
    </row>
    <row r="639" spans="1:7" s="209" customFormat="1" ht="31" x14ac:dyDescent="0.35">
      <c r="A639" s="123">
        <v>7</v>
      </c>
      <c r="B639" s="165" t="s">
        <v>6354</v>
      </c>
      <c r="C639" s="348"/>
      <c r="D639" s="146">
        <v>1100</v>
      </c>
      <c r="E639" s="146">
        <f t="shared" si="14"/>
        <v>770</v>
      </c>
      <c r="F639" s="260" t="s">
        <v>3921</v>
      </c>
      <c r="G639" s="221"/>
    </row>
    <row r="640" spans="1:7" s="209" customFormat="1" ht="31" x14ac:dyDescent="0.35">
      <c r="A640" s="123">
        <v>8</v>
      </c>
      <c r="B640" s="165" t="s">
        <v>6355</v>
      </c>
      <c r="C640" s="348"/>
      <c r="D640" s="146">
        <v>1100</v>
      </c>
      <c r="E640" s="146">
        <f t="shared" ref="E640:E666" si="15">ROUND(D640*0.7,-1)</f>
        <v>770</v>
      </c>
      <c r="F640" s="260" t="s">
        <v>3897</v>
      </c>
      <c r="G640" s="221"/>
    </row>
    <row r="641" spans="1:7" s="209" customFormat="1" ht="31" x14ac:dyDescent="0.35">
      <c r="A641" s="123">
        <v>9</v>
      </c>
      <c r="B641" s="165" t="s">
        <v>4325</v>
      </c>
      <c r="C641" s="348"/>
      <c r="D641" s="146">
        <v>1000</v>
      </c>
      <c r="E641" s="146">
        <f t="shared" si="15"/>
        <v>700</v>
      </c>
      <c r="F641" s="260" t="s">
        <v>3897</v>
      </c>
      <c r="G641" s="221"/>
    </row>
    <row r="642" spans="1:7" s="209" customFormat="1" ht="60" x14ac:dyDescent="0.35">
      <c r="A642" s="120" t="s">
        <v>738</v>
      </c>
      <c r="B642" s="122" t="s">
        <v>6806</v>
      </c>
      <c r="C642" s="585"/>
      <c r="D642" s="146"/>
      <c r="E642" s="146"/>
      <c r="F642" s="260" t="s">
        <v>4326</v>
      </c>
      <c r="G642" s="221"/>
    </row>
    <row r="643" spans="1:7" s="209" customFormat="1" ht="70" x14ac:dyDescent="0.35">
      <c r="A643" s="123">
        <v>1</v>
      </c>
      <c r="B643" s="165" t="s">
        <v>6356</v>
      </c>
      <c r="C643" s="583">
        <v>2000</v>
      </c>
      <c r="D643" s="146">
        <v>2400</v>
      </c>
      <c r="E643" s="146">
        <f t="shared" si="15"/>
        <v>1680</v>
      </c>
      <c r="F643" s="260" t="s">
        <v>4327</v>
      </c>
      <c r="G643" s="221"/>
    </row>
    <row r="644" spans="1:7" s="209" customFormat="1" ht="70" x14ac:dyDescent="0.35">
      <c r="A644" s="123">
        <v>2</v>
      </c>
      <c r="B644" s="165" t="s">
        <v>4328</v>
      </c>
      <c r="C644" s="583">
        <v>3500</v>
      </c>
      <c r="D644" s="146">
        <v>4200</v>
      </c>
      <c r="E644" s="146">
        <f t="shared" si="15"/>
        <v>2940</v>
      </c>
      <c r="F644" s="260" t="s">
        <v>4329</v>
      </c>
      <c r="G644" s="221"/>
    </row>
    <row r="645" spans="1:7" s="209" customFormat="1" ht="60" x14ac:dyDescent="0.35">
      <c r="A645" s="120" t="s">
        <v>740</v>
      </c>
      <c r="B645" s="122" t="s">
        <v>6807</v>
      </c>
      <c r="C645" s="585"/>
      <c r="D645" s="146"/>
      <c r="E645" s="146"/>
      <c r="F645" s="260" t="s">
        <v>4330</v>
      </c>
      <c r="G645" s="221"/>
    </row>
    <row r="646" spans="1:7" s="209" customFormat="1" ht="31" x14ac:dyDescent="0.35">
      <c r="A646" s="123">
        <v>1</v>
      </c>
      <c r="B646" s="165" t="s">
        <v>4331</v>
      </c>
      <c r="C646" s="585"/>
      <c r="D646" s="146">
        <v>7000</v>
      </c>
      <c r="E646" s="146">
        <f t="shared" si="15"/>
        <v>4900</v>
      </c>
      <c r="F646" s="260"/>
      <c r="G646" s="221"/>
    </row>
    <row r="647" spans="1:7" s="209" customFormat="1" ht="56" x14ac:dyDescent="0.35">
      <c r="A647" s="123">
        <v>2</v>
      </c>
      <c r="B647" s="165" t="s">
        <v>4332</v>
      </c>
      <c r="C647" s="146">
        <v>5000</v>
      </c>
      <c r="D647" s="146">
        <v>5900</v>
      </c>
      <c r="E647" s="146">
        <f t="shared" si="15"/>
        <v>4130</v>
      </c>
      <c r="F647" s="260" t="s">
        <v>6357</v>
      </c>
      <c r="G647" s="221"/>
    </row>
    <row r="648" spans="1:7" s="209" customFormat="1" ht="112" x14ac:dyDescent="0.35">
      <c r="A648" s="123">
        <v>3</v>
      </c>
      <c r="B648" s="165" t="s">
        <v>4333</v>
      </c>
      <c r="C648" s="583">
        <v>5000</v>
      </c>
      <c r="D648" s="146">
        <v>5900</v>
      </c>
      <c r="E648" s="146">
        <f t="shared" si="15"/>
        <v>4130</v>
      </c>
      <c r="F648" s="260" t="s">
        <v>6358</v>
      </c>
      <c r="G648" s="221"/>
    </row>
    <row r="649" spans="1:7" s="209" customFormat="1" ht="112" x14ac:dyDescent="0.35">
      <c r="A649" s="123">
        <v>4</v>
      </c>
      <c r="B649" s="165" t="s">
        <v>5316</v>
      </c>
      <c r="C649" s="583">
        <v>4000</v>
      </c>
      <c r="D649" s="146">
        <v>4800</v>
      </c>
      <c r="E649" s="146">
        <f t="shared" si="15"/>
        <v>3360</v>
      </c>
      <c r="F649" s="260" t="s">
        <v>6359</v>
      </c>
      <c r="G649" s="221"/>
    </row>
    <row r="650" spans="1:7" s="209" customFormat="1" x14ac:dyDescent="0.35">
      <c r="A650" s="123"/>
      <c r="B650" s="122" t="s">
        <v>16</v>
      </c>
      <c r="C650" s="585"/>
      <c r="D650" s="146"/>
      <c r="E650" s="146"/>
      <c r="F650" s="260"/>
      <c r="G650" s="221"/>
    </row>
    <row r="651" spans="1:7" s="209" customFormat="1" ht="28" x14ac:dyDescent="0.35">
      <c r="A651" s="123">
        <v>1</v>
      </c>
      <c r="B651" s="165" t="s">
        <v>4334</v>
      </c>
      <c r="C651" s="583"/>
      <c r="D651" s="146">
        <v>3500</v>
      </c>
      <c r="E651" s="146">
        <f t="shared" si="15"/>
        <v>2450</v>
      </c>
      <c r="F651" s="260" t="s">
        <v>4335</v>
      </c>
      <c r="G651" s="221"/>
    </row>
    <row r="652" spans="1:7" s="209" customFormat="1" ht="31" x14ac:dyDescent="0.35">
      <c r="A652" s="123">
        <v>2</v>
      </c>
      <c r="B652" s="165" t="s">
        <v>6808</v>
      </c>
      <c r="C652" s="146">
        <v>600</v>
      </c>
      <c r="D652" s="146">
        <v>800</v>
      </c>
      <c r="E652" s="146">
        <f t="shared" si="15"/>
        <v>560</v>
      </c>
      <c r="F652" s="663" t="s">
        <v>4336</v>
      </c>
      <c r="G652" s="221"/>
    </row>
    <row r="653" spans="1:7" s="209" customFormat="1" ht="31" x14ac:dyDescent="0.35">
      <c r="A653" s="123">
        <v>3</v>
      </c>
      <c r="B653" s="165" t="s">
        <v>4337</v>
      </c>
      <c r="C653" s="146"/>
      <c r="D653" s="146">
        <v>2000</v>
      </c>
      <c r="E653" s="146">
        <f t="shared" si="15"/>
        <v>1400</v>
      </c>
      <c r="F653" s="663"/>
      <c r="G653" s="221"/>
    </row>
    <row r="654" spans="1:7" s="209" customFormat="1" ht="31" x14ac:dyDescent="0.35">
      <c r="A654" s="123">
        <v>4</v>
      </c>
      <c r="B654" s="165" t="s">
        <v>6360</v>
      </c>
      <c r="C654" s="146"/>
      <c r="D654" s="146">
        <v>1800</v>
      </c>
      <c r="E654" s="146">
        <f t="shared" si="15"/>
        <v>1260</v>
      </c>
      <c r="F654" s="663"/>
      <c r="G654" s="221"/>
    </row>
    <row r="655" spans="1:7" s="209" customFormat="1" ht="46.5" x14ac:dyDescent="0.35">
      <c r="A655" s="123">
        <v>5</v>
      </c>
      <c r="B655" s="165" t="s">
        <v>6361</v>
      </c>
      <c r="C655" s="583"/>
      <c r="D655" s="146">
        <v>1500</v>
      </c>
      <c r="E655" s="146">
        <f t="shared" si="15"/>
        <v>1050</v>
      </c>
      <c r="F655" s="260" t="s">
        <v>3897</v>
      </c>
      <c r="G655" s="221"/>
    </row>
    <row r="656" spans="1:7" s="209" customFormat="1" ht="31" x14ac:dyDescent="0.35">
      <c r="A656" s="123">
        <v>6</v>
      </c>
      <c r="B656" s="165" t="s">
        <v>6362</v>
      </c>
      <c r="C656" s="583"/>
      <c r="D656" s="146">
        <v>1500</v>
      </c>
      <c r="E656" s="146">
        <f t="shared" si="15"/>
        <v>1050</v>
      </c>
      <c r="F656" s="260" t="s">
        <v>3893</v>
      </c>
      <c r="G656" s="221"/>
    </row>
    <row r="657" spans="1:7" s="209" customFormat="1" ht="46.5" x14ac:dyDescent="0.35">
      <c r="A657" s="123">
        <v>7</v>
      </c>
      <c r="B657" s="165" t="s">
        <v>4338</v>
      </c>
      <c r="C657" s="583"/>
      <c r="D657" s="146">
        <v>1800</v>
      </c>
      <c r="E657" s="146">
        <f t="shared" si="15"/>
        <v>1260</v>
      </c>
      <c r="F657" s="260" t="s">
        <v>3896</v>
      </c>
      <c r="G657" s="221"/>
    </row>
    <row r="658" spans="1:7" s="209" customFormat="1" ht="60" x14ac:dyDescent="0.35">
      <c r="A658" s="120" t="s">
        <v>742</v>
      </c>
      <c r="B658" s="122" t="s">
        <v>6809</v>
      </c>
      <c r="C658" s="583"/>
      <c r="D658" s="146"/>
      <c r="E658" s="146"/>
      <c r="F658" s="260" t="s">
        <v>4339</v>
      </c>
      <c r="G658" s="221"/>
    </row>
    <row r="659" spans="1:7" s="209" customFormat="1" ht="28" x14ac:dyDescent="0.35">
      <c r="A659" s="123">
        <v>1</v>
      </c>
      <c r="B659" s="165" t="s">
        <v>3906</v>
      </c>
      <c r="C659" s="146">
        <v>3000</v>
      </c>
      <c r="D659" s="146">
        <v>3600</v>
      </c>
      <c r="E659" s="146">
        <f t="shared" si="15"/>
        <v>2520</v>
      </c>
      <c r="F659" s="260" t="s">
        <v>4340</v>
      </c>
      <c r="G659" s="221"/>
    </row>
    <row r="660" spans="1:7" s="209" customFormat="1" ht="46.5" x14ac:dyDescent="0.35">
      <c r="A660" s="123">
        <v>2</v>
      </c>
      <c r="B660" s="165" t="s">
        <v>4341</v>
      </c>
      <c r="C660" s="583"/>
      <c r="D660" s="146">
        <v>2500</v>
      </c>
      <c r="E660" s="146">
        <f t="shared" si="15"/>
        <v>1750</v>
      </c>
      <c r="F660" s="260" t="s">
        <v>4342</v>
      </c>
      <c r="G660" s="221"/>
    </row>
    <row r="661" spans="1:7" s="209" customFormat="1" ht="60" x14ac:dyDescent="0.35">
      <c r="A661" s="120" t="s">
        <v>754</v>
      </c>
      <c r="B661" s="122" t="s">
        <v>6810</v>
      </c>
      <c r="C661" s="583"/>
      <c r="D661" s="146"/>
      <c r="E661" s="146"/>
      <c r="F661" s="260" t="s">
        <v>4339</v>
      </c>
      <c r="G661" s="221"/>
    </row>
    <row r="662" spans="1:7" s="209" customFormat="1" ht="98" x14ac:dyDescent="0.35">
      <c r="A662" s="123">
        <v>1</v>
      </c>
      <c r="B662" s="165" t="s">
        <v>6811</v>
      </c>
      <c r="C662" s="146">
        <v>3000</v>
      </c>
      <c r="D662" s="146">
        <v>6500</v>
      </c>
      <c r="E662" s="146">
        <f t="shared" si="15"/>
        <v>4550</v>
      </c>
      <c r="F662" s="260" t="s">
        <v>6812</v>
      </c>
      <c r="G662" s="221"/>
    </row>
    <row r="663" spans="1:7" s="209" customFormat="1" ht="84" x14ac:dyDescent="0.35">
      <c r="A663" s="123">
        <v>2</v>
      </c>
      <c r="B663" s="165" t="s">
        <v>4343</v>
      </c>
      <c r="C663" s="146">
        <v>6000</v>
      </c>
      <c r="D663" s="146">
        <v>7100</v>
      </c>
      <c r="E663" s="146">
        <f t="shared" si="15"/>
        <v>4970</v>
      </c>
      <c r="F663" s="260" t="s">
        <v>4344</v>
      </c>
      <c r="G663" s="221"/>
    </row>
    <row r="664" spans="1:7" s="209" customFormat="1" x14ac:dyDescent="0.35">
      <c r="A664" s="123"/>
      <c r="B664" s="122" t="s">
        <v>16</v>
      </c>
      <c r="C664" s="146"/>
      <c r="D664" s="146"/>
      <c r="E664" s="146"/>
      <c r="F664" s="260"/>
      <c r="G664" s="221"/>
    </row>
    <row r="665" spans="1:7" s="209" customFormat="1" ht="31" x14ac:dyDescent="0.35">
      <c r="A665" s="123">
        <v>1</v>
      </c>
      <c r="B665" s="165" t="s">
        <v>4345</v>
      </c>
      <c r="C665" s="146"/>
      <c r="D665" s="146">
        <v>1000</v>
      </c>
      <c r="E665" s="146">
        <f t="shared" si="15"/>
        <v>700</v>
      </c>
      <c r="F665" s="260" t="s">
        <v>4346</v>
      </c>
      <c r="G665" s="221"/>
    </row>
    <row r="666" spans="1:7" s="209" customFormat="1" ht="84" x14ac:dyDescent="0.35">
      <c r="A666" s="123">
        <v>2</v>
      </c>
      <c r="B666" s="165" t="s">
        <v>4347</v>
      </c>
      <c r="C666" s="146">
        <v>600</v>
      </c>
      <c r="D666" s="146">
        <v>850</v>
      </c>
      <c r="E666" s="146">
        <f t="shared" si="15"/>
        <v>600</v>
      </c>
      <c r="F666" s="260" t="s">
        <v>4348</v>
      </c>
      <c r="G666" s="221"/>
    </row>
    <row r="667" spans="1:7" s="209" customFormat="1" ht="46.5" x14ac:dyDescent="0.35">
      <c r="A667" s="123">
        <v>3</v>
      </c>
      <c r="B667" s="165" t="s">
        <v>6363</v>
      </c>
      <c r="C667" s="146"/>
      <c r="D667" s="146">
        <v>1100</v>
      </c>
      <c r="E667" s="146">
        <f>ROUND(D667*0.7,-1)</f>
        <v>770</v>
      </c>
      <c r="F667" s="260" t="s">
        <v>3896</v>
      </c>
      <c r="G667" s="221"/>
    </row>
    <row r="668" spans="1:7" s="209" customFormat="1" ht="46.5" x14ac:dyDescent="0.35">
      <c r="A668" s="123">
        <v>4</v>
      </c>
      <c r="B668" s="165" t="s">
        <v>6364</v>
      </c>
      <c r="C668" s="146"/>
      <c r="D668" s="146">
        <v>1000</v>
      </c>
      <c r="E668" s="146">
        <f t="shared" ref="E668:E731" si="16">ROUND(D668*0.7,-1)</f>
        <v>700</v>
      </c>
      <c r="F668" s="260" t="s">
        <v>3896</v>
      </c>
      <c r="G668" s="221"/>
    </row>
    <row r="669" spans="1:7" s="209" customFormat="1" ht="46.5" x14ac:dyDescent="0.35">
      <c r="A669" s="123">
        <v>5</v>
      </c>
      <c r="B669" s="165" t="s">
        <v>6365</v>
      </c>
      <c r="C669" s="146"/>
      <c r="D669" s="146">
        <v>900</v>
      </c>
      <c r="E669" s="146">
        <f t="shared" si="16"/>
        <v>630</v>
      </c>
      <c r="F669" s="260" t="s">
        <v>3896</v>
      </c>
      <c r="G669" s="221"/>
    </row>
    <row r="670" spans="1:7" s="209" customFormat="1" ht="46.5" x14ac:dyDescent="0.35">
      <c r="A670" s="123">
        <v>6</v>
      </c>
      <c r="B670" s="165" t="s">
        <v>4349</v>
      </c>
      <c r="C670" s="146"/>
      <c r="D670" s="146">
        <v>1000</v>
      </c>
      <c r="E670" s="146">
        <f t="shared" si="16"/>
        <v>700</v>
      </c>
      <c r="F670" s="260" t="s">
        <v>3896</v>
      </c>
      <c r="G670" s="221"/>
    </row>
    <row r="671" spans="1:7" s="209" customFormat="1" ht="46.5" x14ac:dyDescent="0.35">
      <c r="A671" s="123">
        <v>7</v>
      </c>
      <c r="B671" s="165" t="s">
        <v>4350</v>
      </c>
      <c r="C671" s="146"/>
      <c r="D671" s="146">
        <v>900</v>
      </c>
      <c r="E671" s="146">
        <f t="shared" si="16"/>
        <v>630</v>
      </c>
      <c r="F671" s="260" t="s">
        <v>3896</v>
      </c>
      <c r="G671" s="221"/>
    </row>
    <row r="672" spans="1:7" s="209" customFormat="1" ht="31" x14ac:dyDescent="0.35">
      <c r="A672" s="123">
        <v>8</v>
      </c>
      <c r="B672" s="165" t="s">
        <v>4351</v>
      </c>
      <c r="C672" s="146"/>
      <c r="D672" s="146">
        <v>1200</v>
      </c>
      <c r="E672" s="146">
        <f t="shared" si="16"/>
        <v>840</v>
      </c>
      <c r="F672" s="260" t="s">
        <v>3896</v>
      </c>
      <c r="G672" s="221"/>
    </row>
    <row r="673" spans="1:7" s="209" customFormat="1" ht="84" x14ac:dyDescent="0.35">
      <c r="A673" s="123">
        <v>9</v>
      </c>
      <c r="B673" s="165" t="s">
        <v>4352</v>
      </c>
      <c r="C673" s="146">
        <v>1000</v>
      </c>
      <c r="D673" s="146">
        <v>1200</v>
      </c>
      <c r="E673" s="146">
        <f t="shared" si="16"/>
        <v>840</v>
      </c>
      <c r="F673" s="258" t="s">
        <v>4353</v>
      </c>
      <c r="G673" s="221"/>
    </row>
    <row r="674" spans="1:7" s="209" customFormat="1" ht="70" x14ac:dyDescent="0.35">
      <c r="A674" s="123">
        <v>10</v>
      </c>
      <c r="B674" s="165" t="s">
        <v>4354</v>
      </c>
      <c r="C674" s="146">
        <v>1000</v>
      </c>
      <c r="D674" s="146">
        <v>1200</v>
      </c>
      <c r="E674" s="146">
        <f t="shared" si="16"/>
        <v>840</v>
      </c>
      <c r="F674" s="258" t="s">
        <v>4355</v>
      </c>
      <c r="G674" s="221"/>
    </row>
    <row r="675" spans="1:7" s="209" customFormat="1" ht="70" x14ac:dyDescent="0.35">
      <c r="A675" s="123">
        <v>11</v>
      </c>
      <c r="B675" s="165" t="s">
        <v>4356</v>
      </c>
      <c r="C675" s="146">
        <v>2500</v>
      </c>
      <c r="D675" s="146">
        <v>3000</v>
      </c>
      <c r="E675" s="146">
        <f t="shared" si="16"/>
        <v>2100</v>
      </c>
      <c r="F675" s="258" t="s">
        <v>4357</v>
      </c>
      <c r="G675" s="221"/>
    </row>
    <row r="676" spans="1:7" s="209" customFormat="1" ht="70" x14ac:dyDescent="0.35">
      <c r="A676" s="123">
        <v>12</v>
      </c>
      <c r="B676" s="165" t="s">
        <v>4358</v>
      </c>
      <c r="C676" s="146">
        <v>2000</v>
      </c>
      <c r="D676" s="146">
        <v>2400</v>
      </c>
      <c r="E676" s="146">
        <f t="shared" si="16"/>
        <v>1680</v>
      </c>
      <c r="F676" s="258" t="s">
        <v>4359</v>
      </c>
      <c r="G676" s="221"/>
    </row>
    <row r="677" spans="1:7" s="209" customFormat="1" ht="28" x14ac:dyDescent="0.35">
      <c r="A677" s="123">
        <v>13</v>
      </c>
      <c r="B677" s="165" t="s">
        <v>4127</v>
      </c>
      <c r="C677" s="146">
        <v>2000</v>
      </c>
      <c r="D677" s="146">
        <v>2400</v>
      </c>
      <c r="E677" s="146">
        <f t="shared" si="16"/>
        <v>1680</v>
      </c>
      <c r="F677" s="258" t="s">
        <v>4360</v>
      </c>
      <c r="G677" s="221"/>
    </row>
    <row r="678" spans="1:7" s="209" customFormat="1" ht="31" x14ac:dyDescent="0.35">
      <c r="A678" s="123">
        <v>14</v>
      </c>
      <c r="B678" s="165" t="s">
        <v>4128</v>
      </c>
      <c r="C678" s="146">
        <v>800</v>
      </c>
      <c r="D678" s="146">
        <v>1000</v>
      </c>
      <c r="E678" s="146">
        <f t="shared" si="16"/>
        <v>700</v>
      </c>
      <c r="F678" s="258" t="s">
        <v>4360</v>
      </c>
      <c r="G678" s="221"/>
    </row>
    <row r="679" spans="1:7" s="209" customFormat="1" ht="31" x14ac:dyDescent="0.35">
      <c r="A679" s="123">
        <v>15</v>
      </c>
      <c r="B679" s="165" t="s">
        <v>4129</v>
      </c>
      <c r="C679" s="146">
        <v>1500</v>
      </c>
      <c r="D679" s="146">
        <v>1800</v>
      </c>
      <c r="E679" s="146">
        <f t="shared" si="16"/>
        <v>1260</v>
      </c>
      <c r="F679" s="258" t="s">
        <v>4360</v>
      </c>
      <c r="G679" s="221"/>
    </row>
    <row r="680" spans="1:7" s="209" customFormat="1" ht="70" x14ac:dyDescent="0.35">
      <c r="A680" s="123">
        <v>16</v>
      </c>
      <c r="B680" s="165" t="s">
        <v>4361</v>
      </c>
      <c r="C680" s="146">
        <v>2000</v>
      </c>
      <c r="D680" s="146">
        <v>2400</v>
      </c>
      <c r="E680" s="146">
        <f t="shared" si="16"/>
        <v>1680</v>
      </c>
      <c r="F680" s="258" t="s">
        <v>4362</v>
      </c>
      <c r="G680" s="221"/>
    </row>
    <row r="681" spans="1:7" s="209" customFormat="1" ht="60" x14ac:dyDescent="0.35">
      <c r="A681" s="120" t="s">
        <v>802</v>
      </c>
      <c r="B681" s="122" t="s">
        <v>6813</v>
      </c>
      <c r="C681" s="146"/>
      <c r="D681" s="146"/>
      <c r="E681" s="146"/>
      <c r="F681" s="260" t="s">
        <v>4330</v>
      </c>
      <c r="G681" s="221"/>
    </row>
    <row r="682" spans="1:7" s="209" customFormat="1" ht="98" x14ac:dyDescent="0.35">
      <c r="A682" s="123">
        <v>1</v>
      </c>
      <c r="B682" s="165" t="s">
        <v>6814</v>
      </c>
      <c r="C682" s="146">
        <v>4000</v>
      </c>
      <c r="D682" s="146">
        <v>4800</v>
      </c>
      <c r="E682" s="146">
        <f t="shared" si="16"/>
        <v>3360</v>
      </c>
      <c r="F682" s="260" t="s">
        <v>4363</v>
      </c>
      <c r="G682" s="221"/>
    </row>
    <row r="683" spans="1:7" s="209" customFormat="1" ht="31" x14ac:dyDescent="0.35">
      <c r="A683" s="123">
        <v>2</v>
      </c>
      <c r="B683" s="165" t="s">
        <v>6815</v>
      </c>
      <c r="C683" s="146"/>
      <c r="D683" s="146">
        <v>5000</v>
      </c>
      <c r="E683" s="146">
        <f t="shared" si="16"/>
        <v>3500</v>
      </c>
      <c r="F683" s="258" t="s">
        <v>4364</v>
      </c>
      <c r="G683" s="221"/>
    </row>
    <row r="684" spans="1:7" s="209" customFormat="1" ht="84" x14ac:dyDescent="0.35">
      <c r="A684" s="123">
        <v>3</v>
      </c>
      <c r="B684" s="165" t="s">
        <v>4365</v>
      </c>
      <c r="C684" s="146">
        <v>4000</v>
      </c>
      <c r="D684" s="146">
        <v>5500</v>
      </c>
      <c r="E684" s="146">
        <f t="shared" si="16"/>
        <v>3850</v>
      </c>
      <c r="F684" s="258" t="s">
        <v>4366</v>
      </c>
      <c r="G684" s="221"/>
    </row>
    <row r="685" spans="1:7" s="209" customFormat="1" x14ac:dyDescent="0.35">
      <c r="A685" s="123"/>
      <c r="B685" s="122" t="s">
        <v>16</v>
      </c>
      <c r="C685" s="146"/>
      <c r="D685" s="146"/>
      <c r="E685" s="146"/>
      <c r="F685" s="258"/>
      <c r="G685" s="221"/>
    </row>
    <row r="686" spans="1:7" s="209" customFormat="1" ht="70" x14ac:dyDescent="0.35">
      <c r="A686" s="123">
        <v>1</v>
      </c>
      <c r="B686" s="165" t="s">
        <v>4367</v>
      </c>
      <c r="C686" s="146">
        <v>10000</v>
      </c>
      <c r="D686" s="146">
        <v>11800</v>
      </c>
      <c r="E686" s="146">
        <f t="shared" si="16"/>
        <v>8260</v>
      </c>
      <c r="F686" s="258" t="s">
        <v>4368</v>
      </c>
      <c r="G686" s="221"/>
    </row>
    <row r="687" spans="1:7" s="209" customFormat="1" ht="31" x14ac:dyDescent="0.35">
      <c r="A687" s="123">
        <v>2</v>
      </c>
      <c r="B687" s="165" t="s">
        <v>4105</v>
      </c>
      <c r="C687" s="146">
        <v>2000</v>
      </c>
      <c r="D687" s="146">
        <v>2400</v>
      </c>
      <c r="E687" s="146">
        <f t="shared" si="16"/>
        <v>1680</v>
      </c>
      <c r="F687" s="258" t="s">
        <v>4360</v>
      </c>
      <c r="G687" s="221"/>
    </row>
    <row r="688" spans="1:7" s="209" customFormat="1" ht="31" x14ac:dyDescent="0.35">
      <c r="A688" s="123">
        <v>3</v>
      </c>
      <c r="B688" s="165" t="s">
        <v>4106</v>
      </c>
      <c r="C688" s="146">
        <v>2000</v>
      </c>
      <c r="D688" s="146">
        <v>2400</v>
      </c>
      <c r="E688" s="146">
        <f t="shared" si="16"/>
        <v>1680</v>
      </c>
      <c r="F688" s="258" t="s">
        <v>4360</v>
      </c>
      <c r="G688" s="221"/>
    </row>
    <row r="689" spans="1:7" s="209" customFormat="1" x14ac:dyDescent="0.35">
      <c r="A689" s="120" t="s">
        <v>824</v>
      </c>
      <c r="B689" s="582" t="s">
        <v>4191</v>
      </c>
      <c r="C689" s="146"/>
      <c r="D689" s="146"/>
      <c r="E689" s="146"/>
      <c r="F689" s="260"/>
      <c r="G689" s="221"/>
    </row>
    <row r="690" spans="1:7" s="209" customFormat="1" x14ac:dyDescent="0.35">
      <c r="A690" s="123">
        <v>1</v>
      </c>
      <c r="B690" s="165" t="s">
        <v>4192</v>
      </c>
      <c r="C690" s="146"/>
      <c r="D690" s="146"/>
      <c r="E690" s="146"/>
      <c r="F690" s="260"/>
      <c r="G690" s="221"/>
    </row>
    <row r="691" spans="1:7" s="209" customFormat="1" ht="31" x14ac:dyDescent="0.35">
      <c r="A691" s="123" t="s">
        <v>67</v>
      </c>
      <c r="B691" s="165" t="s">
        <v>4193</v>
      </c>
      <c r="C691" s="146">
        <v>2000</v>
      </c>
      <c r="D691" s="146">
        <v>2400</v>
      </c>
      <c r="E691" s="146">
        <f t="shared" si="16"/>
        <v>1680</v>
      </c>
      <c r="F691" s="260"/>
      <c r="G691" s="221"/>
    </row>
    <row r="692" spans="1:7" s="209" customFormat="1" x14ac:dyDescent="0.35">
      <c r="A692" s="123" t="s">
        <v>69</v>
      </c>
      <c r="B692" s="165" t="s">
        <v>177</v>
      </c>
      <c r="C692" s="146">
        <v>1000</v>
      </c>
      <c r="D692" s="146">
        <v>1200</v>
      </c>
      <c r="E692" s="146">
        <f t="shared" si="16"/>
        <v>840</v>
      </c>
      <c r="F692" s="260"/>
      <c r="G692" s="221"/>
    </row>
    <row r="693" spans="1:7" s="209" customFormat="1" ht="31" x14ac:dyDescent="0.35">
      <c r="A693" s="123">
        <v>2</v>
      </c>
      <c r="B693" s="165" t="s">
        <v>4194</v>
      </c>
      <c r="C693" s="146">
        <v>550</v>
      </c>
      <c r="D693" s="146">
        <v>800</v>
      </c>
      <c r="E693" s="146">
        <f t="shared" si="16"/>
        <v>560</v>
      </c>
      <c r="F693" s="260"/>
      <c r="G693" s="221"/>
    </row>
    <row r="694" spans="1:7" s="209" customFormat="1" ht="31" x14ac:dyDescent="0.35">
      <c r="A694" s="123">
        <v>3</v>
      </c>
      <c r="B694" s="165" t="s">
        <v>4195</v>
      </c>
      <c r="C694" s="146">
        <v>550</v>
      </c>
      <c r="D694" s="146">
        <v>800</v>
      </c>
      <c r="E694" s="146">
        <f t="shared" si="16"/>
        <v>560</v>
      </c>
      <c r="F694" s="260"/>
      <c r="G694" s="221"/>
    </row>
    <row r="695" spans="1:7" s="209" customFormat="1" ht="31" x14ac:dyDescent="0.35">
      <c r="A695" s="123">
        <v>4</v>
      </c>
      <c r="B695" s="165" t="s">
        <v>4196</v>
      </c>
      <c r="C695" s="146">
        <v>550</v>
      </c>
      <c r="D695" s="146">
        <v>800</v>
      </c>
      <c r="E695" s="146">
        <f t="shared" si="16"/>
        <v>560</v>
      </c>
      <c r="F695" s="260"/>
      <c r="G695" s="221"/>
    </row>
    <row r="696" spans="1:7" s="209" customFormat="1" ht="31" x14ac:dyDescent="0.35">
      <c r="A696" s="123">
        <v>5</v>
      </c>
      <c r="B696" s="165" t="s">
        <v>4197</v>
      </c>
      <c r="C696" s="146">
        <v>1000</v>
      </c>
      <c r="D696" s="146">
        <v>1200</v>
      </c>
      <c r="E696" s="146">
        <f t="shared" si="16"/>
        <v>840</v>
      </c>
      <c r="F696" s="260"/>
      <c r="G696" s="221"/>
    </row>
    <row r="697" spans="1:7" s="209" customFormat="1" ht="31" x14ac:dyDescent="0.35">
      <c r="A697" s="123">
        <v>6</v>
      </c>
      <c r="B697" s="165" t="s">
        <v>4198</v>
      </c>
      <c r="C697" s="146">
        <v>2000</v>
      </c>
      <c r="D697" s="146">
        <v>2400</v>
      </c>
      <c r="E697" s="146">
        <f t="shared" si="16"/>
        <v>1680</v>
      </c>
      <c r="F697" s="260"/>
      <c r="G697" s="221"/>
    </row>
    <row r="698" spans="1:7" s="209" customFormat="1" ht="31" x14ac:dyDescent="0.35">
      <c r="A698" s="123">
        <v>7</v>
      </c>
      <c r="B698" s="165" t="s">
        <v>4199</v>
      </c>
      <c r="C698" s="146">
        <v>800</v>
      </c>
      <c r="D698" s="146">
        <v>1000</v>
      </c>
      <c r="E698" s="146">
        <f t="shared" si="16"/>
        <v>700</v>
      </c>
      <c r="F698" s="260"/>
      <c r="G698" s="221"/>
    </row>
    <row r="699" spans="1:7" s="209" customFormat="1" ht="31" x14ac:dyDescent="0.35">
      <c r="A699" s="123">
        <v>8</v>
      </c>
      <c r="B699" s="165" t="s">
        <v>4200</v>
      </c>
      <c r="C699" s="146">
        <v>2000</v>
      </c>
      <c r="D699" s="146">
        <v>2400</v>
      </c>
      <c r="E699" s="146">
        <f t="shared" si="16"/>
        <v>1680</v>
      </c>
      <c r="F699" s="260"/>
      <c r="G699" s="221"/>
    </row>
    <row r="700" spans="1:7" s="209" customFormat="1" ht="31" x14ac:dyDescent="0.35">
      <c r="A700" s="123">
        <v>9</v>
      </c>
      <c r="B700" s="165" t="s">
        <v>4201</v>
      </c>
      <c r="C700" s="146">
        <v>5000</v>
      </c>
      <c r="D700" s="146">
        <v>5900</v>
      </c>
      <c r="E700" s="146">
        <f t="shared" si="16"/>
        <v>4130</v>
      </c>
      <c r="F700" s="260"/>
      <c r="G700" s="221"/>
    </row>
    <row r="701" spans="1:7" s="209" customFormat="1" x14ac:dyDescent="0.35">
      <c r="A701" s="123">
        <v>10</v>
      </c>
      <c r="B701" s="165" t="s">
        <v>4202</v>
      </c>
      <c r="C701" s="146">
        <v>2800</v>
      </c>
      <c r="D701" s="146">
        <v>3400</v>
      </c>
      <c r="E701" s="146">
        <f t="shared" si="16"/>
        <v>2380</v>
      </c>
      <c r="F701" s="260"/>
      <c r="G701" s="221"/>
    </row>
    <row r="702" spans="1:7" s="209" customFormat="1" ht="31" x14ac:dyDescent="0.35">
      <c r="A702" s="123">
        <v>11</v>
      </c>
      <c r="B702" s="165" t="s">
        <v>4203</v>
      </c>
      <c r="C702" s="165">
        <v>2500</v>
      </c>
      <c r="D702" s="146">
        <v>3000</v>
      </c>
      <c r="E702" s="146">
        <f t="shared" si="16"/>
        <v>2100</v>
      </c>
      <c r="F702" s="260"/>
      <c r="G702" s="221"/>
    </row>
    <row r="703" spans="1:7" s="209" customFormat="1" ht="31" x14ac:dyDescent="0.35">
      <c r="A703" s="123">
        <v>12</v>
      </c>
      <c r="B703" s="165" t="s">
        <v>4204</v>
      </c>
      <c r="C703" s="146">
        <v>1800</v>
      </c>
      <c r="D703" s="146">
        <v>2200</v>
      </c>
      <c r="E703" s="146">
        <f t="shared" si="16"/>
        <v>1540</v>
      </c>
      <c r="F703" s="260"/>
      <c r="G703" s="221"/>
    </row>
    <row r="704" spans="1:7" s="209" customFormat="1" ht="31" x14ac:dyDescent="0.35">
      <c r="A704" s="123">
        <v>13</v>
      </c>
      <c r="B704" s="165" t="s">
        <v>4205</v>
      </c>
      <c r="C704" s="146">
        <v>4000</v>
      </c>
      <c r="D704" s="146">
        <v>4800</v>
      </c>
      <c r="E704" s="146">
        <f t="shared" si="16"/>
        <v>3360</v>
      </c>
      <c r="F704" s="260"/>
      <c r="G704" s="221"/>
    </row>
    <row r="705" spans="1:7" s="209" customFormat="1" ht="31" x14ac:dyDescent="0.35">
      <c r="A705" s="123">
        <v>14</v>
      </c>
      <c r="B705" s="165" t="s">
        <v>4206</v>
      </c>
      <c r="C705" s="146">
        <v>4000</v>
      </c>
      <c r="D705" s="146">
        <v>4800</v>
      </c>
      <c r="E705" s="146">
        <f t="shared" si="16"/>
        <v>3360</v>
      </c>
      <c r="F705" s="260"/>
      <c r="G705" s="221"/>
    </row>
    <row r="706" spans="1:7" s="209" customFormat="1" ht="31" x14ac:dyDescent="0.35">
      <c r="A706" s="123">
        <v>15</v>
      </c>
      <c r="B706" s="165" t="s">
        <v>4207</v>
      </c>
      <c r="C706" s="146">
        <v>3000</v>
      </c>
      <c r="D706" s="146">
        <v>3600</v>
      </c>
      <c r="E706" s="146">
        <f t="shared" si="16"/>
        <v>2520</v>
      </c>
      <c r="F706" s="260"/>
      <c r="G706" s="221"/>
    </row>
    <row r="707" spans="1:7" s="209" customFormat="1" ht="31" x14ac:dyDescent="0.35">
      <c r="A707" s="123">
        <v>16</v>
      </c>
      <c r="B707" s="165" t="s">
        <v>4208</v>
      </c>
      <c r="C707" s="146">
        <v>5000</v>
      </c>
      <c r="D707" s="146">
        <v>5900</v>
      </c>
      <c r="E707" s="146">
        <f t="shared" si="16"/>
        <v>4130</v>
      </c>
      <c r="F707" s="260"/>
      <c r="G707" s="221"/>
    </row>
    <row r="708" spans="1:7" s="209" customFormat="1" ht="31" x14ac:dyDescent="0.35">
      <c r="A708" s="123">
        <v>17</v>
      </c>
      <c r="B708" s="165" t="s">
        <v>4209</v>
      </c>
      <c r="C708" s="146">
        <v>4000</v>
      </c>
      <c r="D708" s="146">
        <v>4800</v>
      </c>
      <c r="E708" s="146">
        <f t="shared" si="16"/>
        <v>3360</v>
      </c>
      <c r="F708" s="260"/>
      <c r="G708" s="221"/>
    </row>
    <row r="709" spans="1:7" s="209" customFormat="1" ht="31" x14ac:dyDescent="0.35">
      <c r="A709" s="123">
        <v>18</v>
      </c>
      <c r="B709" s="165" t="s">
        <v>4210</v>
      </c>
      <c r="C709" s="146">
        <v>4000</v>
      </c>
      <c r="D709" s="146">
        <v>4800</v>
      </c>
      <c r="E709" s="146">
        <f t="shared" si="16"/>
        <v>3360</v>
      </c>
      <c r="F709" s="260"/>
      <c r="G709" s="221"/>
    </row>
    <row r="710" spans="1:7" s="209" customFormat="1" ht="31" x14ac:dyDescent="0.35">
      <c r="A710" s="123">
        <v>19</v>
      </c>
      <c r="B710" s="165" t="s">
        <v>4211</v>
      </c>
      <c r="C710" s="146">
        <v>1000</v>
      </c>
      <c r="D710" s="146">
        <v>1200</v>
      </c>
      <c r="E710" s="146">
        <f t="shared" si="16"/>
        <v>840</v>
      </c>
      <c r="F710" s="260"/>
      <c r="G710" s="221"/>
    </row>
    <row r="711" spans="1:7" s="209" customFormat="1" ht="31" x14ac:dyDescent="0.35">
      <c r="A711" s="123">
        <v>20</v>
      </c>
      <c r="B711" s="165" t="s">
        <v>4212</v>
      </c>
      <c r="C711" s="146">
        <v>2000</v>
      </c>
      <c r="D711" s="146">
        <v>2400</v>
      </c>
      <c r="E711" s="146">
        <f t="shared" si="16"/>
        <v>1680</v>
      </c>
      <c r="F711" s="258" t="s">
        <v>4213</v>
      </c>
      <c r="G711" s="221"/>
    </row>
    <row r="712" spans="1:7" s="209" customFormat="1" x14ac:dyDescent="0.35">
      <c r="A712" s="123" t="s">
        <v>109</v>
      </c>
      <c r="B712" s="165" t="s">
        <v>150</v>
      </c>
      <c r="C712" s="146"/>
      <c r="D712" s="146">
        <v>3500</v>
      </c>
      <c r="E712" s="146">
        <f t="shared" si="16"/>
        <v>2450</v>
      </c>
      <c r="F712" s="592"/>
      <c r="G712" s="221"/>
    </row>
    <row r="713" spans="1:7" s="209" customFormat="1" x14ac:dyDescent="0.35">
      <c r="A713" s="123" t="s">
        <v>111</v>
      </c>
      <c r="B713" s="165" t="s">
        <v>886</v>
      </c>
      <c r="C713" s="146"/>
      <c r="D713" s="146">
        <v>3000</v>
      </c>
      <c r="E713" s="146">
        <f t="shared" si="16"/>
        <v>2100</v>
      </c>
      <c r="F713" s="592"/>
      <c r="G713" s="221"/>
    </row>
    <row r="714" spans="1:7" s="209" customFormat="1" x14ac:dyDescent="0.35">
      <c r="A714" s="123">
        <v>21</v>
      </c>
      <c r="B714" s="165" t="s">
        <v>4214</v>
      </c>
      <c r="C714" s="146">
        <v>3000</v>
      </c>
      <c r="D714" s="146">
        <v>3600</v>
      </c>
      <c r="E714" s="146">
        <f t="shared" si="16"/>
        <v>2520</v>
      </c>
      <c r="F714" s="260"/>
      <c r="G714" s="221"/>
    </row>
    <row r="715" spans="1:7" s="209" customFormat="1" ht="46.5" x14ac:dyDescent="0.35">
      <c r="A715" s="123">
        <v>22</v>
      </c>
      <c r="B715" s="165" t="s">
        <v>4215</v>
      </c>
      <c r="C715" s="146">
        <v>700</v>
      </c>
      <c r="D715" s="146">
        <v>900</v>
      </c>
      <c r="E715" s="146">
        <f t="shared" si="16"/>
        <v>630</v>
      </c>
      <c r="F715" s="260"/>
      <c r="G715" s="221"/>
    </row>
    <row r="716" spans="1:7" s="209" customFormat="1" ht="62" x14ac:dyDescent="0.35">
      <c r="A716" s="123">
        <v>23</v>
      </c>
      <c r="B716" s="165" t="s">
        <v>4216</v>
      </c>
      <c r="C716" s="146">
        <v>1000</v>
      </c>
      <c r="D716" s="146">
        <v>1200</v>
      </c>
      <c r="E716" s="146">
        <f t="shared" si="16"/>
        <v>840</v>
      </c>
      <c r="F716" s="258" t="s">
        <v>4217</v>
      </c>
      <c r="G716" s="221"/>
    </row>
    <row r="717" spans="1:7" s="209" customFormat="1" ht="31" x14ac:dyDescent="0.35">
      <c r="A717" s="123">
        <v>24</v>
      </c>
      <c r="B717" s="165" t="s">
        <v>4218</v>
      </c>
      <c r="C717" s="146">
        <v>2000</v>
      </c>
      <c r="D717" s="146">
        <v>2400</v>
      </c>
      <c r="E717" s="146">
        <f t="shared" si="16"/>
        <v>1680</v>
      </c>
      <c r="F717" s="260"/>
      <c r="G717" s="221"/>
    </row>
    <row r="718" spans="1:7" s="209" customFormat="1" ht="31" x14ac:dyDescent="0.35">
      <c r="A718" s="123">
        <v>25</v>
      </c>
      <c r="B718" s="165" t="s">
        <v>4219</v>
      </c>
      <c r="C718" s="146">
        <v>1200</v>
      </c>
      <c r="D718" s="146">
        <v>1500</v>
      </c>
      <c r="E718" s="146">
        <f t="shared" si="16"/>
        <v>1050</v>
      </c>
      <c r="F718" s="260"/>
      <c r="G718" s="221"/>
    </row>
    <row r="719" spans="1:7" s="209" customFormat="1" ht="31" x14ac:dyDescent="0.35">
      <c r="A719" s="123">
        <v>26</v>
      </c>
      <c r="B719" s="165" t="s">
        <v>4220</v>
      </c>
      <c r="C719" s="146">
        <v>3000</v>
      </c>
      <c r="D719" s="146">
        <v>3600</v>
      </c>
      <c r="E719" s="146">
        <f t="shared" si="16"/>
        <v>2520</v>
      </c>
      <c r="F719" s="260"/>
      <c r="G719" s="221"/>
    </row>
    <row r="720" spans="1:7" s="209" customFormat="1" ht="31" x14ac:dyDescent="0.35">
      <c r="A720" s="123">
        <v>27</v>
      </c>
      <c r="B720" s="165" t="s">
        <v>4221</v>
      </c>
      <c r="C720" s="165"/>
      <c r="D720" s="165"/>
      <c r="E720" s="165"/>
      <c r="F720" s="165"/>
      <c r="G720" s="221"/>
    </row>
    <row r="721" spans="1:7" s="209" customFormat="1" x14ac:dyDescent="0.35">
      <c r="A721" s="123" t="s">
        <v>156</v>
      </c>
      <c r="B721" s="165" t="s">
        <v>4222</v>
      </c>
      <c r="C721" s="146"/>
      <c r="D721" s="146">
        <v>3000</v>
      </c>
      <c r="E721" s="146">
        <f t="shared" si="16"/>
        <v>2100</v>
      </c>
      <c r="F721" s="260"/>
      <c r="G721" s="221"/>
    </row>
    <row r="722" spans="1:7" s="209" customFormat="1" x14ac:dyDescent="0.35">
      <c r="A722" s="123" t="s">
        <v>156</v>
      </c>
      <c r="B722" s="165" t="s">
        <v>4223</v>
      </c>
      <c r="C722" s="146"/>
      <c r="D722" s="146">
        <v>2000</v>
      </c>
      <c r="E722" s="146">
        <f t="shared" si="16"/>
        <v>1400</v>
      </c>
      <c r="F722" s="260"/>
      <c r="G722" s="221"/>
    </row>
    <row r="723" spans="1:7" s="209" customFormat="1" ht="31" x14ac:dyDescent="0.35">
      <c r="A723" s="123">
        <v>28</v>
      </c>
      <c r="B723" s="165" t="s">
        <v>6434</v>
      </c>
      <c r="C723" s="165"/>
      <c r="D723" s="165"/>
      <c r="E723" s="165"/>
      <c r="F723" s="165"/>
      <c r="G723" s="221"/>
    </row>
    <row r="724" spans="1:7" s="209" customFormat="1" x14ac:dyDescent="0.35">
      <c r="A724" s="123" t="s">
        <v>166</v>
      </c>
      <c r="B724" s="165" t="s">
        <v>4224</v>
      </c>
      <c r="C724" s="146"/>
      <c r="D724" s="146">
        <v>4000</v>
      </c>
      <c r="E724" s="146">
        <f t="shared" si="16"/>
        <v>2800</v>
      </c>
      <c r="F724" s="260"/>
      <c r="G724" s="221"/>
    </row>
    <row r="725" spans="1:7" s="209" customFormat="1" x14ac:dyDescent="0.35">
      <c r="A725" s="123" t="s">
        <v>167</v>
      </c>
      <c r="B725" s="165" t="s">
        <v>4225</v>
      </c>
      <c r="C725" s="146"/>
      <c r="D725" s="146">
        <v>2000</v>
      </c>
      <c r="E725" s="146">
        <f t="shared" si="16"/>
        <v>1400</v>
      </c>
      <c r="F725" s="260"/>
      <c r="G725" s="221"/>
    </row>
    <row r="726" spans="1:7" s="209" customFormat="1" ht="31" x14ac:dyDescent="0.35">
      <c r="A726" s="123">
        <v>29</v>
      </c>
      <c r="B726" s="165" t="s">
        <v>6435</v>
      </c>
      <c r="C726" s="165"/>
      <c r="D726" s="165"/>
      <c r="E726" s="165"/>
      <c r="F726" s="165"/>
      <c r="G726" s="221"/>
    </row>
    <row r="727" spans="1:7" s="209" customFormat="1" x14ac:dyDescent="0.35">
      <c r="A727" s="123" t="s">
        <v>174</v>
      </c>
      <c r="B727" s="165" t="s">
        <v>4226</v>
      </c>
      <c r="C727" s="146"/>
      <c r="D727" s="146">
        <v>4500</v>
      </c>
      <c r="E727" s="146">
        <f t="shared" si="16"/>
        <v>3150</v>
      </c>
      <c r="F727" s="260"/>
      <c r="G727" s="221"/>
    </row>
    <row r="728" spans="1:7" s="209" customFormat="1" x14ac:dyDescent="0.35">
      <c r="A728" s="123" t="s">
        <v>176</v>
      </c>
      <c r="B728" s="165" t="s">
        <v>980</v>
      </c>
      <c r="C728" s="146"/>
      <c r="D728" s="146">
        <v>4000</v>
      </c>
      <c r="E728" s="146">
        <f t="shared" si="16"/>
        <v>2800</v>
      </c>
      <c r="F728" s="260"/>
      <c r="G728" s="221"/>
    </row>
    <row r="729" spans="1:7" s="209" customFormat="1" x14ac:dyDescent="0.35">
      <c r="A729" s="123" t="s">
        <v>5319</v>
      </c>
      <c r="B729" s="165" t="s">
        <v>153</v>
      </c>
      <c r="C729" s="146"/>
      <c r="D729" s="146">
        <v>3500</v>
      </c>
      <c r="E729" s="146">
        <f t="shared" si="16"/>
        <v>2450</v>
      </c>
      <c r="F729" s="260"/>
      <c r="G729" s="221"/>
    </row>
    <row r="730" spans="1:7" s="209" customFormat="1" x14ac:dyDescent="0.35">
      <c r="A730" s="123">
        <v>30</v>
      </c>
      <c r="B730" s="165" t="s">
        <v>4227</v>
      </c>
      <c r="C730" s="165"/>
      <c r="D730" s="165"/>
      <c r="E730" s="165"/>
      <c r="F730" s="165"/>
      <c r="G730" s="221"/>
    </row>
    <row r="731" spans="1:7" s="209" customFormat="1" x14ac:dyDescent="0.35">
      <c r="A731" s="123" t="s">
        <v>182</v>
      </c>
      <c r="B731" s="124" t="s">
        <v>4228</v>
      </c>
      <c r="C731" s="146"/>
      <c r="D731" s="146">
        <v>4000</v>
      </c>
      <c r="E731" s="146">
        <f t="shared" si="16"/>
        <v>2800</v>
      </c>
      <c r="F731" s="260"/>
      <c r="G731" s="221"/>
    </row>
    <row r="732" spans="1:7" s="209" customFormat="1" x14ac:dyDescent="0.35">
      <c r="A732" s="123" t="s">
        <v>183</v>
      </c>
      <c r="B732" s="124" t="s">
        <v>4229</v>
      </c>
      <c r="C732" s="146"/>
      <c r="D732" s="146">
        <v>3000</v>
      </c>
      <c r="E732" s="146">
        <f t="shared" ref="E732:E756" si="17">ROUND(D732*0.7,-1)</f>
        <v>2100</v>
      </c>
      <c r="F732" s="260"/>
      <c r="G732" s="221"/>
    </row>
    <row r="733" spans="1:7" s="209" customFormat="1" x14ac:dyDescent="0.35">
      <c r="A733" s="123" t="s">
        <v>1053</v>
      </c>
      <c r="B733" s="124" t="s">
        <v>4230</v>
      </c>
      <c r="C733" s="146"/>
      <c r="D733" s="146">
        <v>2000</v>
      </c>
      <c r="E733" s="146">
        <f t="shared" si="17"/>
        <v>1400</v>
      </c>
      <c r="F733" s="260"/>
      <c r="G733" s="221"/>
    </row>
    <row r="734" spans="1:7" s="209" customFormat="1" x14ac:dyDescent="0.35">
      <c r="A734" s="123">
        <v>31</v>
      </c>
      <c r="B734" s="165" t="s">
        <v>4231</v>
      </c>
      <c r="C734" s="146"/>
      <c r="D734" s="146"/>
      <c r="E734" s="146"/>
      <c r="F734" s="260"/>
      <c r="G734" s="221"/>
    </row>
    <row r="735" spans="1:7" s="209" customFormat="1" x14ac:dyDescent="0.35">
      <c r="A735" s="123" t="s">
        <v>186</v>
      </c>
      <c r="B735" s="165" t="s">
        <v>4225</v>
      </c>
      <c r="C735" s="146"/>
      <c r="D735" s="146">
        <v>2000</v>
      </c>
      <c r="E735" s="146">
        <f t="shared" si="17"/>
        <v>1400</v>
      </c>
      <c r="F735" s="260"/>
      <c r="G735" s="221"/>
    </row>
    <row r="736" spans="1:7" s="209" customFormat="1" x14ac:dyDescent="0.35">
      <c r="A736" s="123" t="s">
        <v>188</v>
      </c>
      <c r="B736" s="165" t="s">
        <v>4232</v>
      </c>
      <c r="C736" s="146"/>
      <c r="D736" s="146">
        <v>1600</v>
      </c>
      <c r="E736" s="146">
        <f t="shared" si="17"/>
        <v>1120</v>
      </c>
      <c r="F736" s="260"/>
      <c r="G736" s="221"/>
    </row>
    <row r="737" spans="1:7" s="209" customFormat="1" x14ac:dyDescent="0.35">
      <c r="A737" s="123">
        <v>32</v>
      </c>
      <c r="B737" s="165" t="s">
        <v>4233</v>
      </c>
      <c r="C737" s="165"/>
      <c r="D737" s="146"/>
      <c r="E737" s="146"/>
      <c r="F737" s="260"/>
      <c r="G737" s="221"/>
    </row>
    <row r="738" spans="1:7" s="209" customFormat="1" x14ac:dyDescent="0.35">
      <c r="A738" s="123" t="s">
        <v>191</v>
      </c>
      <c r="B738" s="165" t="s">
        <v>4225</v>
      </c>
      <c r="C738" s="146"/>
      <c r="D738" s="146">
        <v>2000</v>
      </c>
      <c r="E738" s="146">
        <f t="shared" si="17"/>
        <v>1400</v>
      </c>
      <c r="F738" s="260"/>
      <c r="G738" s="221"/>
    </row>
    <row r="739" spans="1:7" s="209" customFormat="1" x14ac:dyDescent="0.35">
      <c r="A739" s="123">
        <v>33</v>
      </c>
      <c r="B739" s="165" t="s">
        <v>4234</v>
      </c>
      <c r="C739" s="165"/>
      <c r="D739" s="165"/>
      <c r="E739" s="146"/>
      <c r="F739" s="260"/>
      <c r="G739" s="221"/>
    </row>
    <row r="740" spans="1:7" s="209" customFormat="1" x14ac:dyDescent="0.35">
      <c r="A740" s="123" t="s">
        <v>194</v>
      </c>
      <c r="B740" s="165" t="s">
        <v>4222</v>
      </c>
      <c r="C740" s="146"/>
      <c r="D740" s="146">
        <v>2500</v>
      </c>
      <c r="E740" s="146">
        <f t="shared" si="17"/>
        <v>1750</v>
      </c>
      <c r="F740" s="260"/>
      <c r="G740" s="221"/>
    </row>
    <row r="741" spans="1:7" s="209" customFormat="1" x14ac:dyDescent="0.35">
      <c r="A741" s="123" t="s">
        <v>196</v>
      </c>
      <c r="B741" s="165" t="s">
        <v>4225</v>
      </c>
      <c r="C741" s="146"/>
      <c r="D741" s="146">
        <v>2000</v>
      </c>
      <c r="E741" s="146">
        <f t="shared" si="17"/>
        <v>1400</v>
      </c>
      <c r="F741" s="260"/>
      <c r="G741" s="221"/>
    </row>
    <row r="742" spans="1:7" s="209" customFormat="1" x14ac:dyDescent="0.35">
      <c r="A742" s="123">
        <v>34</v>
      </c>
      <c r="B742" s="165" t="s">
        <v>4235</v>
      </c>
      <c r="C742" s="165"/>
      <c r="D742" s="146"/>
      <c r="E742" s="146"/>
      <c r="F742" s="260"/>
      <c r="G742" s="221"/>
    </row>
    <row r="743" spans="1:7" s="209" customFormat="1" x14ac:dyDescent="0.35">
      <c r="A743" s="123" t="s">
        <v>1574</v>
      </c>
      <c r="B743" s="165" t="s">
        <v>4225</v>
      </c>
      <c r="C743" s="146"/>
      <c r="D743" s="146">
        <v>2000</v>
      </c>
      <c r="E743" s="146">
        <f t="shared" si="17"/>
        <v>1400</v>
      </c>
      <c r="F743" s="260"/>
      <c r="G743" s="221"/>
    </row>
    <row r="744" spans="1:7" s="209" customFormat="1" x14ac:dyDescent="0.35">
      <c r="A744" s="123">
        <v>35</v>
      </c>
      <c r="B744" s="165" t="s">
        <v>4236</v>
      </c>
      <c r="C744" s="165"/>
      <c r="D744" s="146"/>
      <c r="E744" s="146"/>
      <c r="F744" s="260"/>
      <c r="G744" s="221"/>
    </row>
    <row r="745" spans="1:7" s="209" customFormat="1" x14ac:dyDescent="0.35">
      <c r="A745" s="123" t="s">
        <v>213</v>
      </c>
      <c r="B745" s="165" t="s">
        <v>4222</v>
      </c>
      <c r="C745" s="146"/>
      <c r="D745" s="146">
        <v>2500</v>
      </c>
      <c r="E745" s="146">
        <f t="shared" si="17"/>
        <v>1750</v>
      </c>
      <c r="F745" s="260"/>
      <c r="G745" s="221"/>
    </row>
    <row r="746" spans="1:7" s="209" customFormat="1" x14ac:dyDescent="0.35">
      <c r="A746" s="123" t="s">
        <v>215</v>
      </c>
      <c r="B746" s="165" t="s">
        <v>4225</v>
      </c>
      <c r="C746" s="146"/>
      <c r="D746" s="146">
        <v>1600</v>
      </c>
      <c r="E746" s="146">
        <f t="shared" si="17"/>
        <v>1120</v>
      </c>
      <c r="F746" s="260"/>
      <c r="G746" s="221"/>
    </row>
    <row r="747" spans="1:7" s="209" customFormat="1" x14ac:dyDescent="0.35">
      <c r="A747" s="123">
        <v>36</v>
      </c>
      <c r="B747" s="165" t="s">
        <v>4237</v>
      </c>
      <c r="C747" s="165"/>
      <c r="D747" s="146"/>
      <c r="E747" s="146"/>
      <c r="F747" s="260"/>
      <c r="G747" s="221"/>
    </row>
    <row r="748" spans="1:7" s="209" customFormat="1" x14ac:dyDescent="0.35">
      <c r="A748" s="123" t="s">
        <v>203</v>
      </c>
      <c r="B748" s="165" t="s">
        <v>4225</v>
      </c>
      <c r="C748" s="146"/>
      <c r="D748" s="146">
        <v>2500</v>
      </c>
      <c r="E748" s="146">
        <f t="shared" si="17"/>
        <v>1750</v>
      </c>
      <c r="F748" s="260"/>
      <c r="G748" s="221"/>
    </row>
    <row r="749" spans="1:7" s="209" customFormat="1" x14ac:dyDescent="0.35">
      <c r="A749" s="123">
        <v>37</v>
      </c>
      <c r="B749" s="165" t="s">
        <v>4238</v>
      </c>
      <c r="C749" s="146"/>
      <c r="D749" s="146"/>
      <c r="E749" s="146"/>
      <c r="F749" s="260"/>
      <c r="G749" s="221"/>
    </row>
    <row r="750" spans="1:7" s="209" customFormat="1" x14ac:dyDescent="0.35">
      <c r="A750" s="123" t="s">
        <v>224</v>
      </c>
      <c r="B750" s="165" t="s">
        <v>4239</v>
      </c>
      <c r="C750" s="146"/>
      <c r="D750" s="146">
        <v>4500</v>
      </c>
      <c r="E750" s="146">
        <f t="shared" si="17"/>
        <v>3150</v>
      </c>
      <c r="F750" s="260"/>
      <c r="G750" s="221"/>
    </row>
    <row r="751" spans="1:7" s="209" customFormat="1" x14ac:dyDescent="0.35">
      <c r="A751" s="123" t="s">
        <v>227</v>
      </c>
      <c r="B751" s="165" t="s">
        <v>1454</v>
      </c>
      <c r="C751" s="146"/>
      <c r="D751" s="146">
        <v>3000</v>
      </c>
      <c r="E751" s="146">
        <f t="shared" si="17"/>
        <v>2100</v>
      </c>
      <c r="F751" s="260"/>
      <c r="G751" s="221"/>
    </row>
    <row r="752" spans="1:7" s="209" customFormat="1" x14ac:dyDescent="0.35">
      <c r="A752" s="123" t="s">
        <v>230</v>
      </c>
      <c r="B752" s="165" t="s">
        <v>984</v>
      </c>
      <c r="C752" s="146"/>
      <c r="D752" s="146">
        <v>2500</v>
      </c>
      <c r="E752" s="146">
        <f t="shared" si="17"/>
        <v>1750</v>
      </c>
      <c r="F752" s="260"/>
      <c r="G752" s="221"/>
    </row>
    <row r="753" spans="1:7" s="209" customFormat="1" x14ac:dyDescent="0.35">
      <c r="A753" s="123">
        <v>38</v>
      </c>
      <c r="B753" s="165" t="s">
        <v>6366</v>
      </c>
      <c r="C753" s="146"/>
      <c r="D753" s="146"/>
      <c r="E753" s="146"/>
      <c r="F753" s="593"/>
      <c r="G753" s="221"/>
    </row>
    <row r="754" spans="1:7" s="209" customFormat="1" x14ac:dyDescent="0.35">
      <c r="A754" s="123" t="s">
        <v>242</v>
      </c>
      <c r="B754" s="244" t="s">
        <v>4240</v>
      </c>
      <c r="C754" s="146"/>
      <c r="D754" s="146">
        <v>3000</v>
      </c>
      <c r="E754" s="146">
        <f t="shared" si="17"/>
        <v>2100</v>
      </c>
      <c r="F754" s="593"/>
      <c r="G754" s="221"/>
    </row>
    <row r="755" spans="1:7" s="209" customFormat="1" x14ac:dyDescent="0.35">
      <c r="A755" s="123" t="s">
        <v>245</v>
      </c>
      <c r="B755" s="244" t="s">
        <v>153</v>
      </c>
      <c r="C755" s="146"/>
      <c r="D755" s="146">
        <v>2500</v>
      </c>
      <c r="E755" s="146">
        <f t="shared" si="17"/>
        <v>1750</v>
      </c>
      <c r="F755" s="593"/>
      <c r="G755" s="221"/>
    </row>
    <row r="756" spans="1:7" s="209" customFormat="1" x14ac:dyDescent="0.35">
      <c r="A756" s="123" t="s">
        <v>5320</v>
      </c>
      <c r="B756" s="244" t="s">
        <v>1189</v>
      </c>
      <c r="C756" s="146"/>
      <c r="D756" s="146">
        <v>2000</v>
      </c>
      <c r="E756" s="146">
        <f t="shared" si="17"/>
        <v>1400</v>
      </c>
      <c r="F756" s="593"/>
      <c r="G756" s="221"/>
    </row>
    <row r="757" spans="1:7" s="209" customFormat="1" ht="46.5" x14ac:dyDescent="0.35">
      <c r="A757" s="123">
        <v>39</v>
      </c>
      <c r="B757" s="165" t="s">
        <v>6367</v>
      </c>
      <c r="C757" s="165"/>
      <c r="D757" s="165"/>
      <c r="E757" s="165"/>
      <c r="F757" s="165"/>
      <c r="G757" s="221"/>
    </row>
    <row r="758" spans="1:7" s="209" customFormat="1" x14ac:dyDescent="0.35">
      <c r="A758" s="123" t="s">
        <v>251</v>
      </c>
      <c r="B758" s="244" t="s">
        <v>157</v>
      </c>
      <c r="C758" s="146"/>
      <c r="D758" s="146">
        <v>4500</v>
      </c>
      <c r="E758" s="146">
        <f t="shared" ref="E758:E766" si="18">ROUND(D758*0.7,-1)</f>
        <v>3150</v>
      </c>
      <c r="F758" s="260"/>
      <c r="G758" s="221"/>
    </row>
    <row r="759" spans="1:7" s="209" customFormat="1" x14ac:dyDescent="0.35">
      <c r="A759" s="123" t="s">
        <v>253</v>
      </c>
      <c r="B759" s="244" t="s">
        <v>4241</v>
      </c>
      <c r="C759" s="146"/>
      <c r="D759" s="146">
        <v>2500</v>
      </c>
      <c r="E759" s="146">
        <f t="shared" si="18"/>
        <v>1750</v>
      </c>
      <c r="F759" s="260"/>
      <c r="G759" s="221"/>
    </row>
    <row r="760" spans="1:7" s="209" customFormat="1" x14ac:dyDescent="0.35">
      <c r="A760" s="123" t="s">
        <v>2672</v>
      </c>
      <c r="B760" s="244" t="s">
        <v>886</v>
      </c>
      <c r="C760" s="146"/>
      <c r="D760" s="146">
        <v>2000</v>
      </c>
      <c r="E760" s="146">
        <f t="shared" si="18"/>
        <v>1400</v>
      </c>
      <c r="F760" s="260"/>
      <c r="G760" s="221"/>
    </row>
    <row r="761" spans="1:7" s="209" customFormat="1" ht="31" x14ac:dyDescent="0.35">
      <c r="A761" s="123">
        <v>40</v>
      </c>
      <c r="B761" s="165" t="s">
        <v>6368</v>
      </c>
      <c r="C761" s="146"/>
      <c r="D761" s="146"/>
      <c r="E761" s="146"/>
      <c r="F761" s="260"/>
      <c r="G761" s="221"/>
    </row>
    <row r="762" spans="1:7" s="209" customFormat="1" x14ac:dyDescent="0.35">
      <c r="A762" s="123" t="s">
        <v>5135</v>
      </c>
      <c r="B762" s="244" t="s">
        <v>886</v>
      </c>
      <c r="C762" s="146"/>
      <c r="D762" s="146">
        <v>2000</v>
      </c>
      <c r="E762" s="146">
        <f t="shared" si="18"/>
        <v>1400</v>
      </c>
      <c r="F762" s="260"/>
      <c r="G762" s="221"/>
    </row>
    <row r="763" spans="1:7" s="209" customFormat="1" x14ac:dyDescent="0.35">
      <c r="A763" s="123" t="s">
        <v>5136</v>
      </c>
      <c r="B763" s="244" t="s">
        <v>984</v>
      </c>
      <c r="C763" s="146"/>
      <c r="D763" s="146">
        <v>1800</v>
      </c>
      <c r="E763" s="146">
        <f t="shared" si="18"/>
        <v>1260</v>
      </c>
      <c r="F763" s="260"/>
      <c r="G763" s="221"/>
    </row>
    <row r="764" spans="1:7" s="209" customFormat="1" x14ac:dyDescent="0.35">
      <c r="A764" s="123">
        <v>41</v>
      </c>
      <c r="B764" s="165" t="s">
        <v>6369</v>
      </c>
      <c r="C764" s="146"/>
      <c r="D764" s="146"/>
      <c r="E764" s="146"/>
      <c r="F764" s="260"/>
      <c r="G764" s="221"/>
    </row>
    <row r="765" spans="1:7" s="209" customFormat="1" x14ac:dyDescent="0.35">
      <c r="A765" s="123" t="s">
        <v>214</v>
      </c>
      <c r="B765" s="244" t="s">
        <v>150</v>
      </c>
      <c r="C765" s="146"/>
      <c r="D765" s="146">
        <v>2500</v>
      </c>
      <c r="E765" s="146">
        <f t="shared" si="18"/>
        <v>1750</v>
      </c>
      <c r="F765" s="260"/>
      <c r="G765" s="221"/>
    </row>
    <row r="766" spans="1:7" s="209" customFormat="1" x14ac:dyDescent="0.35">
      <c r="A766" s="123" t="s">
        <v>216</v>
      </c>
      <c r="B766" s="244" t="s">
        <v>4242</v>
      </c>
      <c r="C766" s="146"/>
      <c r="D766" s="146">
        <v>2000</v>
      </c>
      <c r="E766" s="146">
        <f t="shared" si="18"/>
        <v>1400</v>
      </c>
      <c r="F766" s="260"/>
      <c r="G766" s="221"/>
    </row>
    <row r="767" spans="1:7" s="209" customFormat="1" ht="31" x14ac:dyDescent="0.35">
      <c r="A767" s="123">
        <v>42</v>
      </c>
      <c r="B767" s="165" t="s">
        <v>6370</v>
      </c>
      <c r="C767" s="165"/>
      <c r="D767" s="165"/>
      <c r="E767" s="165"/>
      <c r="F767" s="165"/>
      <c r="G767" s="221"/>
    </row>
    <row r="768" spans="1:7" s="209" customFormat="1" x14ac:dyDescent="0.35">
      <c r="A768" s="123" t="s">
        <v>221</v>
      </c>
      <c r="B768" s="244" t="s">
        <v>4243</v>
      </c>
      <c r="C768" s="146"/>
      <c r="D768" s="146">
        <v>7000</v>
      </c>
      <c r="E768" s="146">
        <f t="shared" ref="E768:E773" si="19">ROUND(D768*0.7,-1)</f>
        <v>4900</v>
      </c>
      <c r="F768" s="260"/>
      <c r="G768" s="221"/>
    </row>
    <row r="769" spans="1:7" s="209" customFormat="1" x14ac:dyDescent="0.35">
      <c r="A769" s="123" t="s">
        <v>222</v>
      </c>
      <c r="B769" s="244" t="s">
        <v>4244</v>
      </c>
      <c r="C769" s="146"/>
      <c r="D769" s="146">
        <v>5500</v>
      </c>
      <c r="E769" s="146">
        <f t="shared" si="19"/>
        <v>3850</v>
      </c>
      <c r="F769" s="260"/>
      <c r="G769" s="221"/>
    </row>
    <row r="770" spans="1:7" s="209" customFormat="1" x14ac:dyDescent="0.35">
      <c r="A770" s="123" t="s">
        <v>5321</v>
      </c>
      <c r="B770" s="244" t="s">
        <v>4245</v>
      </c>
      <c r="C770" s="146"/>
      <c r="D770" s="146">
        <v>5000</v>
      </c>
      <c r="E770" s="146">
        <f t="shared" si="19"/>
        <v>3500</v>
      </c>
      <c r="F770" s="260"/>
      <c r="G770" s="221"/>
    </row>
    <row r="771" spans="1:7" s="209" customFormat="1" x14ac:dyDescent="0.35">
      <c r="A771" s="123" t="s">
        <v>5322</v>
      </c>
      <c r="B771" s="244" t="s">
        <v>4246</v>
      </c>
      <c r="C771" s="146"/>
      <c r="D771" s="146">
        <v>4500</v>
      </c>
      <c r="E771" s="146">
        <f t="shared" si="19"/>
        <v>3150</v>
      </c>
      <c r="F771" s="260"/>
      <c r="G771" s="221"/>
    </row>
    <row r="772" spans="1:7" s="209" customFormat="1" x14ac:dyDescent="0.35">
      <c r="A772" s="123" t="s">
        <v>5323</v>
      </c>
      <c r="B772" s="244" t="s">
        <v>4247</v>
      </c>
      <c r="C772" s="146"/>
      <c r="D772" s="146">
        <v>3500</v>
      </c>
      <c r="E772" s="146">
        <f t="shared" si="19"/>
        <v>2450</v>
      </c>
      <c r="F772" s="260"/>
      <c r="G772" s="221"/>
    </row>
    <row r="773" spans="1:7" s="209" customFormat="1" x14ac:dyDescent="0.35">
      <c r="A773" s="123" t="s">
        <v>5324</v>
      </c>
      <c r="B773" s="244" t="s">
        <v>1207</v>
      </c>
      <c r="C773" s="146"/>
      <c r="D773" s="146">
        <v>1500</v>
      </c>
      <c r="E773" s="146">
        <f t="shared" si="19"/>
        <v>1050</v>
      </c>
      <c r="F773" s="260"/>
      <c r="G773" s="221"/>
    </row>
    <row r="774" spans="1:7" s="209" customFormat="1" ht="31" x14ac:dyDescent="0.35">
      <c r="A774" s="123">
        <v>43</v>
      </c>
      <c r="B774" s="165" t="s">
        <v>4248</v>
      </c>
      <c r="C774" s="165"/>
      <c r="D774" s="165"/>
      <c r="E774" s="165"/>
      <c r="F774" s="165"/>
      <c r="G774" s="221"/>
    </row>
    <row r="775" spans="1:7" s="209" customFormat="1" x14ac:dyDescent="0.35">
      <c r="A775" s="123" t="s">
        <v>225</v>
      </c>
      <c r="B775" s="244" t="s">
        <v>1575</v>
      </c>
      <c r="C775" s="146"/>
      <c r="D775" s="146">
        <v>4000</v>
      </c>
      <c r="E775" s="146">
        <f t="shared" ref="E775:E836" si="20">ROUND(D775*0.7,-1)</f>
        <v>2800</v>
      </c>
      <c r="F775" s="260"/>
      <c r="G775" s="221"/>
    </row>
    <row r="776" spans="1:7" s="209" customFormat="1" x14ac:dyDescent="0.35">
      <c r="A776" s="123" t="s">
        <v>228</v>
      </c>
      <c r="B776" s="244" t="s">
        <v>150</v>
      </c>
      <c r="C776" s="146"/>
      <c r="D776" s="146">
        <v>2600</v>
      </c>
      <c r="E776" s="146">
        <f t="shared" si="20"/>
        <v>1820</v>
      </c>
      <c r="F776" s="260"/>
      <c r="G776" s="221"/>
    </row>
    <row r="777" spans="1:7" s="209" customFormat="1" x14ac:dyDescent="0.35">
      <c r="A777" s="123" t="s">
        <v>231</v>
      </c>
      <c r="B777" s="244" t="s">
        <v>4249</v>
      </c>
      <c r="C777" s="146"/>
      <c r="D777" s="146">
        <v>2500</v>
      </c>
      <c r="E777" s="146">
        <f t="shared" si="20"/>
        <v>1750</v>
      </c>
      <c r="F777" s="260"/>
      <c r="G777" s="221"/>
    </row>
    <row r="778" spans="1:7" s="209" customFormat="1" x14ac:dyDescent="0.35">
      <c r="A778" s="123" t="s">
        <v>5325</v>
      </c>
      <c r="B778" s="244" t="s">
        <v>153</v>
      </c>
      <c r="C778" s="146"/>
      <c r="D778" s="146">
        <v>2000</v>
      </c>
      <c r="E778" s="146">
        <f t="shared" si="20"/>
        <v>1400</v>
      </c>
      <c r="F778" s="260"/>
      <c r="G778" s="221"/>
    </row>
    <row r="779" spans="1:7" s="209" customFormat="1" x14ac:dyDescent="0.35">
      <c r="A779" s="123" t="s">
        <v>5326</v>
      </c>
      <c r="B779" s="244" t="s">
        <v>4242</v>
      </c>
      <c r="C779" s="146"/>
      <c r="D779" s="146">
        <v>2100</v>
      </c>
      <c r="E779" s="146">
        <f t="shared" si="20"/>
        <v>1470</v>
      </c>
      <c r="F779" s="260"/>
      <c r="G779" s="221"/>
    </row>
    <row r="780" spans="1:7" s="209" customFormat="1" x14ac:dyDescent="0.35">
      <c r="A780" s="123" t="s">
        <v>5327</v>
      </c>
      <c r="B780" s="244" t="s">
        <v>4250</v>
      </c>
      <c r="C780" s="146"/>
      <c r="D780" s="146">
        <v>1200</v>
      </c>
      <c r="E780" s="146">
        <f t="shared" si="20"/>
        <v>840</v>
      </c>
      <c r="F780" s="260"/>
      <c r="G780" s="221"/>
    </row>
    <row r="781" spans="1:7" s="209" customFormat="1" x14ac:dyDescent="0.35">
      <c r="A781" s="123">
        <v>44</v>
      </c>
      <c r="B781" s="165" t="s">
        <v>6371</v>
      </c>
      <c r="C781" s="146"/>
      <c r="D781" s="146"/>
      <c r="E781" s="146"/>
      <c r="F781" s="260"/>
      <c r="G781" s="221"/>
    </row>
    <row r="782" spans="1:7" s="209" customFormat="1" x14ac:dyDescent="0.35">
      <c r="A782" s="123" t="s">
        <v>5328</v>
      </c>
      <c r="B782" s="244" t="s">
        <v>4251</v>
      </c>
      <c r="C782" s="146"/>
      <c r="D782" s="146">
        <v>4500</v>
      </c>
      <c r="E782" s="146">
        <f t="shared" si="20"/>
        <v>3150</v>
      </c>
      <c r="F782" s="260"/>
      <c r="G782" s="221"/>
    </row>
    <row r="783" spans="1:7" s="209" customFormat="1" x14ac:dyDescent="0.35">
      <c r="A783" s="123" t="s">
        <v>5329</v>
      </c>
      <c r="B783" s="244" t="s">
        <v>886</v>
      </c>
      <c r="C783" s="146"/>
      <c r="D783" s="146">
        <v>3500</v>
      </c>
      <c r="E783" s="146">
        <f t="shared" si="20"/>
        <v>2450</v>
      </c>
      <c r="F783" s="260"/>
      <c r="G783" s="221"/>
    </row>
    <row r="784" spans="1:7" s="209" customFormat="1" ht="31" x14ac:dyDescent="0.35">
      <c r="A784" s="123">
        <v>45</v>
      </c>
      <c r="B784" s="165" t="s">
        <v>6372</v>
      </c>
      <c r="C784" s="146"/>
      <c r="D784" s="146"/>
      <c r="E784" s="146"/>
      <c r="F784" s="260"/>
      <c r="G784" s="221"/>
    </row>
    <row r="785" spans="1:7" s="209" customFormat="1" x14ac:dyDescent="0.35">
      <c r="A785" s="123" t="s">
        <v>243</v>
      </c>
      <c r="B785" s="244" t="s">
        <v>1454</v>
      </c>
      <c r="C785" s="146"/>
      <c r="D785" s="146">
        <v>2300</v>
      </c>
      <c r="E785" s="146">
        <f t="shared" si="20"/>
        <v>1610</v>
      </c>
      <c r="F785" s="260"/>
      <c r="G785" s="221"/>
    </row>
    <row r="786" spans="1:7" s="209" customFormat="1" x14ac:dyDescent="0.35">
      <c r="A786" s="123" t="s">
        <v>246</v>
      </c>
      <c r="B786" s="244" t="s">
        <v>4242</v>
      </c>
      <c r="C786" s="146"/>
      <c r="D786" s="146">
        <v>2200</v>
      </c>
      <c r="E786" s="146">
        <f t="shared" si="20"/>
        <v>1540</v>
      </c>
      <c r="F786" s="260"/>
      <c r="G786" s="221"/>
    </row>
    <row r="787" spans="1:7" s="209" customFormat="1" x14ac:dyDescent="0.35">
      <c r="A787" s="123">
        <v>46</v>
      </c>
      <c r="B787" s="165" t="s">
        <v>6373</v>
      </c>
      <c r="C787" s="146"/>
      <c r="D787" s="146"/>
      <c r="E787" s="146"/>
      <c r="F787" s="260"/>
      <c r="G787" s="221"/>
    </row>
    <row r="788" spans="1:7" s="209" customFormat="1" x14ac:dyDescent="0.35">
      <c r="A788" s="123" t="s">
        <v>5330</v>
      </c>
      <c r="B788" s="244" t="s">
        <v>4252</v>
      </c>
      <c r="C788" s="146"/>
      <c r="D788" s="146">
        <v>4000</v>
      </c>
      <c r="E788" s="146">
        <f t="shared" si="20"/>
        <v>2800</v>
      </c>
      <c r="F788" s="260"/>
      <c r="G788" s="221"/>
    </row>
    <row r="789" spans="1:7" s="209" customFormat="1" x14ac:dyDescent="0.35">
      <c r="A789" s="123" t="s">
        <v>5331</v>
      </c>
      <c r="B789" s="244" t="s">
        <v>153</v>
      </c>
      <c r="C789" s="146"/>
      <c r="D789" s="146">
        <v>2000</v>
      </c>
      <c r="E789" s="146">
        <f t="shared" si="20"/>
        <v>1400</v>
      </c>
      <c r="F789" s="260"/>
      <c r="G789" s="221"/>
    </row>
    <row r="790" spans="1:7" s="209" customFormat="1" x14ac:dyDescent="0.35">
      <c r="A790" s="123" t="s">
        <v>5332</v>
      </c>
      <c r="B790" s="244" t="s">
        <v>1207</v>
      </c>
      <c r="C790" s="146"/>
      <c r="D790" s="146">
        <v>1000</v>
      </c>
      <c r="E790" s="146">
        <f t="shared" si="20"/>
        <v>700</v>
      </c>
      <c r="F790" s="260"/>
      <c r="G790" s="221"/>
    </row>
    <row r="791" spans="1:7" s="209" customFormat="1" x14ac:dyDescent="0.35">
      <c r="A791" s="123">
        <v>47</v>
      </c>
      <c r="B791" s="165" t="s">
        <v>6374</v>
      </c>
      <c r="C791" s="146"/>
      <c r="D791" s="146"/>
      <c r="E791" s="146"/>
      <c r="F791" s="260"/>
      <c r="G791" s="221"/>
    </row>
    <row r="792" spans="1:7" s="209" customFormat="1" x14ac:dyDescent="0.35">
      <c r="A792" s="123" t="s">
        <v>252</v>
      </c>
      <c r="B792" s="244" t="s">
        <v>4252</v>
      </c>
      <c r="C792" s="146"/>
      <c r="D792" s="146">
        <v>4500</v>
      </c>
      <c r="E792" s="146">
        <f t="shared" si="20"/>
        <v>3150</v>
      </c>
      <c r="F792" s="260"/>
      <c r="G792" s="221"/>
    </row>
    <row r="793" spans="1:7" s="209" customFormat="1" x14ac:dyDescent="0.35">
      <c r="A793" s="123" t="s">
        <v>254</v>
      </c>
      <c r="B793" s="244" t="s">
        <v>148</v>
      </c>
      <c r="C793" s="146"/>
      <c r="D793" s="146">
        <v>4200</v>
      </c>
      <c r="E793" s="146">
        <f t="shared" si="20"/>
        <v>2940</v>
      </c>
      <c r="F793" s="260"/>
      <c r="G793" s="221"/>
    </row>
    <row r="794" spans="1:7" s="209" customFormat="1" x14ac:dyDescent="0.35">
      <c r="A794" s="123" t="s">
        <v>5333</v>
      </c>
      <c r="B794" s="244" t="s">
        <v>1454</v>
      </c>
      <c r="C794" s="146"/>
      <c r="D794" s="146">
        <v>3800</v>
      </c>
      <c r="E794" s="146">
        <f t="shared" si="20"/>
        <v>2660</v>
      </c>
      <c r="F794" s="260"/>
      <c r="G794" s="221"/>
    </row>
    <row r="795" spans="1:7" s="209" customFormat="1" x14ac:dyDescent="0.35">
      <c r="A795" s="123" t="s">
        <v>5334</v>
      </c>
      <c r="B795" s="244" t="s">
        <v>886</v>
      </c>
      <c r="C795" s="146"/>
      <c r="D795" s="146">
        <v>3600</v>
      </c>
      <c r="E795" s="146">
        <f t="shared" si="20"/>
        <v>2520</v>
      </c>
      <c r="F795" s="260"/>
      <c r="G795" s="221"/>
    </row>
    <row r="796" spans="1:7" s="209" customFormat="1" x14ac:dyDescent="0.35">
      <c r="A796" s="123" t="s">
        <v>5335</v>
      </c>
      <c r="B796" s="244" t="s">
        <v>153</v>
      </c>
      <c r="C796" s="146"/>
      <c r="D796" s="146">
        <v>3500</v>
      </c>
      <c r="E796" s="146">
        <f t="shared" si="20"/>
        <v>2450</v>
      </c>
      <c r="F796" s="260"/>
      <c r="G796" s="221"/>
    </row>
    <row r="797" spans="1:7" s="209" customFormat="1" x14ac:dyDescent="0.35">
      <c r="A797" s="123" t="s">
        <v>5336</v>
      </c>
      <c r="B797" s="244" t="s">
        <v>1189</v>
      </c>
      <c r="C797" s="146"/>
      <c r="D797" s="146">
        <v>3000</v>
      </c>
      <c r="E797" s="146">
        <f t="shared" si="20"/>
        <v>2100</v>
      </c>
      <c r="F797" s="260"/>
      <c r="G797" s="221"/>
    </row>
    <row r="798" spans="1:7" s="209" customFormat="1" ht="31" x14ac:dyDescent="0.35">
      <c r="A798" s="123">
        <v>48</v>
      </c>
      <c r="B798" s="165" t="s">
        <v>6375</v>
      </c>
      <c r="C798" s="146"/>
      <c r="D798" s="146"/>
      <c r="E798" s="146"/>
      <c r="F798" s="260"/>
      <c r="G798" s="221"/>
    </row>
    <row r="799" spans="1:7" s="209" customFormat="1" x14ac:dyDescent="0.35">
      <c r="A799" s="123" t="s">
        <v>5337</v>
      </c>
      <c r="B799" s="244" t="s">
        <v>4253</v>
      </c>
      <c r="C799" s="146"/>
      <c r="D799" s="146">
        <v>3000</v>
      </c>
      <c r="E799" s="146">
        <f t="shared" si="20"/>
        <v>2100</v>
      </c>
      <c r="F799" s="260"/>
      <c r="G799" s="221"/>
    </row>
    <row r="800" spans="1:7" s="209" customFormat="1" x14ac:dyDescent="0.35">
      <c r="A800" s="123" t="s">
        <v>5338</v>
      </c>
      <c r="B800" s="244" t="s">
        <v>980</v>
      </c>
      <c r="C800" s="146"/>
      <c r="D800" s="146">
        <v>2200</v>
      </c>
      <c r="E800" s="146">
        <f t="shared" si="20"/>
        <v>1540</v>
      </c>
      <c r="F800" s="260"/>
      <c r="G800" s="221"/>
    </row>
    <row r="801" spans="1:7" s="209" customFormat="1" x14ac:dyDescent="0.35">
      <c r="A801" s="123" t="s">
        <v>5339</v>
      </c>
      <c r="B801" s="244" t="s">
        <v>982</v>
      </c>
      <c r="C801" s="146"/>
      <c r="D801" s="146">
        <v>1800</v>
      </c>
      <c r="E801" s="146">
        <f t="shared" si="20"/>
        <v>1260</v>
      </c>
      <c r="F801" s="260"/>
      <c r="G801" s="221"/>
    </row>
    <row r="802" spans="1:7" s="209" customFormat="1" x14ac:dyDescent="0.35">
      <c r="A802" s="123" t="s">
        <v>5340</v>
      </c>
      <c r="B802" s="244" t="s">
        <v>886</v>
      </c>
      <c r="C802" s="146"/>
      <c r="D802" s="146">
        <v>1600</v>
      </c>
      <c r="E802" s="146">
        <f t="shared" si="20"/>
        <v>1120</v>
      </c>
      <c r="F802" s="260"/>
      <c r="G802" s="221"/>
    </row>
    <row r="803" spans="1:7" s="209" customFormat="1" ht="31" x14ac:dyDescent="0.35">
      <c r="A803" s="123">
        <v>49</v>
      </c>
      <c r="B803" s="165" t="s">
        <v>4254</v>
      </c>
      <c r="C803" s="146"/>
      <c r="D803" s="146"/>
      <c r="E803" s="146"/>
      <c r="F803" s="260"/>
      <c r="G803" s="221"/>
    </row>
    <row r="804" spans="1:7" s="209" customFormat="1" x14ac:dyDescent="0.35">
      <c r="A804" s="123" t="s">
        <v>275</v>
      </c>
      <c r="B804" s="244" t="s">
        <v>1454</v>
      </c>
      <c r="C804" s="146"/>
      <c r="D804" s="146">
        <v>3800</v>
      </c>
      <c r="E804" s="146">
        <f t="shared" si="20"/>
        <v>2660</v>
      </c>
      <c r="F804" s="260"/>
      <c r="G804" s="221"/>
    </row>
    <row r="805" spans="1:7" s="209" customFormat="1" x14ac:dyDescent="0.35">
      <c r="A805" s="123" t="s">
        <v>277</v>
      </c>
      <c r="B805" s="244" t="s">
        <v>153</v>
      </c>
      <c r="C805" s="146"/>
      <c r="D805" s="146">
        <v>3500</v>
      </c>
      <c r="E805" s="146">
        <f t="shared" si="20"/>
        <v>2450</v>
      </c>
      <c r="F805" s="260"/>
      <c r="G805" s="221"/>
    </row>
    <row r="806" spans="1:7" s="209" customFormat="1" x14ac:dyDescent="0.35">
      <c r="A806" s="123" t="s">
        <v>5341</v>
      </c>
      <c r="B806" s="244" t="s">
        <v>1894</v>
      </c>
      <c r="C806" s="146"/>
      <c r="D806" s="146">
        <v>3200</v>
      </c>
      <c r="E806" s="146">
        <f t="shared" si="20"/>
        <v>2240</v>
      </c>
      <c r="F806" s="260"/>
      <c r="G806" s="221"/>
    </row>
    <row r="807" spans="1:7" s="209" customFormat="1" x14ac:dyDescent="0.35">
      <c r="A807" s="123" t="s">
        <v>5342</v>
      </c>
      <c r="B807" s="244" t="s">
        <v>654</v>
      </c>
      <c r="C807" s="146"/>
      <c r="D807" s="146">
        <v>2800</v>
      </c>
      <c r="E807" s="146">
        <f t="shared" si="20"/>
        <v>1960</v>
      </c>
      <c r="F807" s="260"/>
      <c r="G807" s="221"/>
    </row>
    <row r="808" spans="1:7" s="209" customFormat="1" ht="31" x14ac:dyDescent="0.35">
      <c r="A808" s="123">
        <v>50</v>
      </c>
      <c r="B808" s="165" t="s">
        <v>6376</v>
      </c>
      <c r="C808" s="122"/>
      <c r="D808" s="146"/>
      <c r="E808" s="146"/>
      <c r="F808" s="595"/>
      <c r="G808" s="221"/>
    </row>
    <row r="809" spans="1:7" s="209" customFormat="1" x14ac:dyDescent="0.35">
      <c r="A809" s="123" t="s">
        <v>2687</v>
      </c>
      <c r="B809" s="244" t="s">
        <v>1575</v>
      </c>
      <c r="C809" s="146"/>
      <c r="D809" s="146">
        <v>5000</v>
      </c>
      <c r="E809" s="146">
        <f t="shared" si="20"/>
        <v>3500</v>
      </c>
      <c r="F809" s="260"/>
      <c r="G809" s="221"/>
    </row>
    <row r="810" spans="1:7" s="209" customFormat="1" x14ac:dyDescent="0.35">
      <c r="A810" s="123" t="s">
        <v>2689</v>
      </c>
      <c r="B810" s="244" t="s">
        <v>980</v>
      </c>
      <c r="C810" s="146"/>
      <c r="D810" s="146">
        <v>4000</v>
      </c>
      <c r="E810" s="146">
        <f t="shared" si="20"/>
        <v>2800</v>
      </c>
      <c r="F810" s="260"/>
      <c r="G810" s="221"/>
    </row>
    <row r="811" spans="1:7" s="209" customFormat="1" x14ac:dyDescent="0.35">
      <c r="A811" s="123" t="s">
        <v>2691</v>
      </c>
      <c r="B811" s="244" t="s">
        <v>886</v>
      </c>
      <c r="C811" s="146"/>
      <c r="D811" s="146">
        <v>3500</v>
      </c>
      <c r="E811" s="146">
        <f t="shared" si="20"/>
        <v>2450</v>
      </c>
      <c r="F811" s="260"/>
      <c r="G811" s="221"/>
    </row>
    <row r="812" spans="1:7" s="209" customFormat="1" ht="31" x14ac:dyDescent="0.35">
      <c r="A812" s="123">
        <v>51</v>
      </c>
      <c r="B812" s="165" t="s">
        <v>6377</v>
      </c>
      <c r="C812" s="146"/>
      <c r="D812" s="146"/>
      <c r="E812" s="146"/>
      <c r="F812" s="260"/>
      <c r="G812" s="221"/>
    </row>
    <row r="813" spans="1:7" s="209" customFormat="1" x14ac:dyDescent="0.35">
      <c r="A813" s="123" t="s">
        <v>262</v>
      </c>
      <c r="B813" s="244" t="s">
        <v>4255</v>
      </c>
      <c r="C813" s="146"/>
      <c r="D813" s="146">
        <v>2600</v>
      </c>
      <c r="E813" s="146">
        <f t="shared" si="20"/>
        <v>1820</v>
      </c>
      <c r="F813" s="260"/>
      <c r="G813" s="221"/>
    </row>
    <row r="814" spans="1:7" s="209" customFormat="1" x14ac:dyDescent="0.35">
      <c r="A814" s="123" t="s">
        <v>264</v>
      </c>
      <c r="B814" s="244" t="s">
        <v>4256</v>
      </c>
      <c r="C814" s="146"/>
      <c r="D814" s="146">
        <v>2400</v>
      </c>
      <c r="E814" s="146">
        <f t="shared" si="20"/>
        <v>1680</v>
      </c>
      <c r="F814" s="260"/>
      <c r="G814" s="221"/>
    </row>
    <row r="815" spans="1:7" s="209" customFormat="1" x14ac:dyDescent="0.35">
      <c r="A815" s="123" t="s">
        <v>2698</v>
      </c>
      <c r="B815" s="244" t="s">
        <v>886</v>
      </c>
      <c r="C815" s="146"/>
      <c r="D815" s="146">
        <v>2000</v>
      </c>
      <c r="E815" s="146">
        <f t="shared" si="20"/>
        <v>1400</v>
      </c>
      <c r="F815" s="260"/>
      <c r="G815" s="221"/>
    </row>
    <row r="816" spans="1:7" s="209" customFormat="1" x14ac:dyDescent="0.35">
      <c r="A816" s="123" t="s">
        <v>5343</v>
      </c>
      <c r="B816" s="244" t="s">
        <v>4257</v>
      </c>
      <c r="C816" s="146"/>
      <c r="D816" s="146">
        <v>1800</v>
      </c>
      <c r="E816" s="146">
        <f t="shared" si="20"/>
        <v>1260</v>
      </c>
      <c r="F816" s="260"/>
      <c r="G816" s="221"/>
    </row>
    <row r="817" spans="1:29" s="209" customFormat="1" x14ac:dyDescent="0.35">
      <c r="A817" s="123">
        <v>52</v>
      </c>
      <c r="B817" s="165" t="s">
        <v>6378</v>
      </c>
      <c r="C817" s="146"/>
      <c r="D817" s="146"/>
      <c r="E817" s="146"/>
      <c r="F817" s="260"/>
      <c r="G817" s="221"/>
    </row>
    <row r="818" spans="1:29" s="209" customFormat="1" x14ac:dyDescent="0.35">
      <c r="A818" s="123" t="s">
        <v>286</v>
      </c>
      <c r="B818" s="244" t="s">
        <v>1454</v>
      </c>
      <c r="C818" s="146"/>
      <c r="D818" s="146">
        <v>3000</v>
      </c>
      <c r="E818" s="146">
        <f t="shared" si="20"/>
        <v>2100</v>
      </c>
      <c r="F818" s="260"/>
      <c r="G818" s="221"/>
    </row>
    <row r="819" spans="1:29" s="203" customFormat="1" x14ac:dyDescent="0.35">
      <c r="A819" s="123" t="s">
        <v>288</v>
      </c>
      <c r="B819" s="244" t="s">
        <v>886</v>
      </c>
      <c r="C819" s="146"/>
      <c r="D819" s="146">
        <v>2500</v>
      </c>
      <c r="E819" s="146">
        <f t="shared" si="20"/>
        <v>1750</v>
      </c>
      <c r="F819" s="260"/>
      <c r="G819" s="221"/>
      <c r="H819" s="209"/>
      <c r="I819" s="209"/>
      <c r="J819" s="209"/>
      <c r="K819" s="209"/>
      <c r="L819" s="209"/>
      <c r="M819" s="209"/>
      <c r="N819" s="209"/>
      <c r="O819" s="209"/>
      <c r="P819" s="209"/>
      <c r="Q819" s="209"/>
      <c r="R819" s="209"/>
      <c r="S819" s="209"/>
      <c r="T819" s="209"/>
      <c r="U819" s="209"/>
      <c r="V819" s="209"/>
      <c r="W819" s="209"/>
      <c r="X819" s="209"/>
      <c r="Y819" s="209"/>
      <c r="Z819" s="209"/>
      <c r="AA819" s="209"/>
      <c r="AB819" s="209"/>
      <c r="AC819" s="209"/>
    </row>
    <row r="820" spans="1:29" s="203" customFormat="1" ht="31" x14ac:dyDescent="0.35">
      <c r="A820" s="348">
        <v>53</v>
      </c>
      <c r="B820" s="165" t="s">
        <v>6379</v>
      </c>
      <c r="C820" s="146"/>
      <c r="D820" s="146"/>
      <c r="E820" s="146"/>
      <c r="F820" s="260"/>
      <c r="G820" s="221"/>
      <c r="H820" s="209"/>
      <c r="I820" s="209"/>
      <c r="J820" s="209"/>
      <c r="K820" s="209"/>
      <c r="L820" s="209"/>
      <c r="M820" s="209"/>
      <c r="N820" s="209"/>
      <c r="O820" s="209"/>
      <c r="P820" s="209"/>
      <c r="Q820" s="209"/>
      <c r="R820" s="209"/>
      <c r="S820" s="209"/>
      <c r="T820" s="209"/>
      <c r="U820" s="209"/>
      <c r="V820" s="209"/>
      <c r="W820" s="209"/>
      <c r="X820" s="209"/>
      <c r="Y820" s="209"/>
      <c r="Z820" s="209"/>
      <c r="AA820" s="209"/>
      <c r="AB820" s="209"/>
      <c r="AC820" s="209"/>
    </row>
    <row r="821" spans="1:29" s="203" customFormat="1" x14ac:dyDescent="0.35">
      <c r="A821" s="588" t="s">
        <v>294</v>
      </c>
      <c r="B821" s="244" t="s">
        <v>4258</v>
      </c>
      <c r="C821" s="146"/>
      <c r="D821" s="146">
        <v>3600</v>
      </c>
      <c r="E821" s="146">
        <f t="shared" si="20"/>
        <v>2520</v>
      </c>
      <c r="F821" s="260"/>
      <c r="G821" s="221"/>
      <c r="H821" s="209"/>
      <c r="I821" s="209"/>
      <c r="J821" s="209"/>
      <c r="K821" s="209"/>
      <c r="L821" s="209"/>
      <c r="M821" s="209"/>
      <c r="N821" s="209"/>
      <c r="O821" s="209"/>
      <c r="P821" s="209"/>
      <c r="Q821" s="209"/>
      <c r="R821" s="209"/>
      <c r="S821" s="209"/>
      <c r="T821" s="209"/>
      <c r="U821" s="209"/>
      <c r="V821" s="209"/>
      <c r="W821" s="209"/>
      <c r="X821" s="209"/>
      <c r="Y821" s="209"/>
      <c r="Z821" s="209"/>
      <c r="AA821" s="209"/>
      <c r="AB821" s="209"/>
      <c r="AC821" s="209"/>
    </row>
    <row r="822" spans="1:29" s="203" customFormat="1" x14ac:dyDescent="0.35">
      <c r="A822" s="588" t="s">
        <v>296</v>
      </c>
      <c r="B822" s="244" t="s">
        <v>982</v>
      </c>
      <c r="C822" s="146"/>
      <c r="D822" s="146">
        <v>2300</v>
      </c>
      <c r="E822" s="146">
        <f t="shared" si="20"/>
        <v>1610</v>
      </c>
      <c r="F822" s="260"/>
      <c r="G822" s="221"/>
      <c r="H822" s="209"/>
      <c r="I822" s="209"/>
      <c r="J822" s="209"/>
      <c r="K822" s="209"/>
      <c r="L822" s="209"/>
      <c r="M822" s="209"/>
      <c r="N822" s="209"/>
      <c r="O822" s="209"/>
      <c r="P822" s="209"/>
      <c r="Q822" s="209"/>
      <c r="R822" s="209"/>
      <c r="S822" s="209"/>
      <c r="T822" s="209"/>
      <c r="U822" s="209"/>
      <c r="V822" s="209"/>
      <c r="W822" s="209"/>
      <c r="X822" s="209"/>
      <c r="Y822" s="209"/>
      <c r="Z822" s="209"/>
      <c r="AA822" s="209"/>
      <c r="AB822" s="209"/>
      <c r="AC822" s="209"/>
    </row>
    <row r="823" spans="1:29" s="203" customFormat="1" x14ac:dyDescent="0.35">
      <c r="A823" s="588" t="s">
        <v>298</v>
      </c>
      <c r="B823" s="244" t="s">
        <v>1454</v>
      </c>
      <c r="C823" s="146"/>
      <c r="D823" s="146">
        <v>2200</v>
      </c>
      <c r="E823" s="146">
        <f t="shared" si="20"/>
        <v>1540</v>
      </c>
      <c r="F823" s="260"/>
      <c r="G823" s="221"/>
      <c r="H823" s="209"/>
      <c r="I823" s="209"/>
      <c r="J823" s="209"/>
      <c r="K823" s="209"/>
      <c r="L823" s="209"/>
      <c r="M823" s="209"/>
      <c r="N823" s="209"/>
      <c r="O823" s="209"/>
      <c r="P823" s="209"/>
      <c r="Q823" s="209"/>
      <c r="R823" s="209"/>
      <c r="S823" s="209"/>
      <c r="T823" s="209"/>
      <c r="U823" s="209"/>
      <c r="V823" s="209"/>
      <c r="W823" s="209"/>
      <c r="X823" s="209"/>
      <c r="Y823" s="209"/>
      <c r="Z823" s="209"/>
      <c r="AA823" s="209"/>
      <c r="AB823" s="209"/>
      <c r="AC823" s="209"/>
    </row>
    <row r="824" spans="1:29" s="203" customFormat="1" x14ac:dyDescent="0.35">
      <c r="A824" s="588" t="s">
        <v>5344</v>
      </c>
      <c r="B824" s="244" t="s">
        <v>886</v>
      </c>
      <c r="C824" s="146"/>
      <c r="D824" s="146">
        <v>2000</v>
      </c>
      <c r="E824" s="146">
        <f t="shared" si="20"/>
        <v>1400</v>
      </c>
      <c r="F824" s="260"/>
      <c r="G824" s="221"/>
      <c r="H824" s="209"/>
      <c r="I824" s="209"/>
      <c r="J824" s="209"/>
      <c r="K824" s="209"/>
      <c r="L824" s="209"/>
      <c r="M824" s="209"/>
      <c r="N824" s="209"/>
      <c r="O824" s="209"/>
      <c r="P824" s="209"/>
      <c r="Q824" s="209"/>
      <c r="R824" s="209"/>
      <c r="S824" s="209"/>
      <c r="T824" s="209"/>
      <c r="U824" s="209"/>
      <c r="V824" s="209"/>
      <c r="W824" s="209"/>
      <c r="X824" s="209"/>
      <c r="Y824" s="209"/>
      <c r="Z824" s="209"/>
      <c r="AA824" s="209"/>
      <c r="AB824" s="209"/>
      <c r="AC824" s="209"/>
    </row>
    <row r="825" spans="1:29" s="203" customFormat="1" x14ac:dyDescent="0.35">
      <c r="A825" s="588" t="s">
        <v>5345</v>
      </c>
      <c r="B825" s="244" t="s">
        <v>4257</v>
      </c>
      <c r="C825" s="146"/>
      <c r="D825" s="146">
        <v>1900</v>
      </c>
      <c r="E825" s="146">
        <f t="shared" si="20"/>
        <v>1330</v>
      </c>
      <c r="F825" s="260"/>
      <c r="G825" s="221"/>
      <c r="H825" s="209"/>
      <c r="I825" s="209"/>
      <c r="J825" s="209"/>
      <c r="K825" s="209"/>
      <c r="L825" s="209"/>
      <c r="M825" s="209"/>
      <c r="N825" s="209"/>
      <c r="O825" s="209"/>
      <c r="P825" s="209"/>
      <c r="Q825" s="209"/>
      <c r="R825" s="209"/>
      <c r="S825" s="209"/>
      <c r="T825" s="209"/>
      <c r="U825" s="209"/>
      <c r="V825" s="209"/>
      <c r="W825" s="209"/>
      <c r="X825" s="209"/>
      <c r="Y825" s="209"/>
      <c r="Z825" s="209"/>
      <c r="AA825" s="209"/>
      <c r="AB825" s="209"/>
      <c r="AC825" s="209"/>
    </row>
    <row r="826" spans="1:29" s="203" customFormat="1" x14ac:dyDescent="0.35">
      <c r="A826" s="123">
        <v>54</v>
      </c>
      <c r="B826" s="244" t="s">
        <v>6380</v>
      </c>
      <c r="C826" s="146"/>
      <c r="D826" s="146"/>
      <c r="E826" s="146"/>
      <c r="F826" s="260"/>
      <c r="G826" s="221"/>
      <c r="H826" s="209"/>
      <c r="I826" s="209"/>
      <c r="J826" s="209"/>
      <c r="K826" s="209"/>
      <c r="L826" s="209"/>
      <c r="M826" s="209"/>
      <c r="N826" s="209"/>
      <c r="O826" s="209"/>
      <c r="P826" s="209"/>
      <c r="Q826" s="209"/>
      <c r="R826" s="209"/>
      <c r="S826" s="209"/>
      <c r="T826" s="209"/>
      <c r="U826" s="209"/>
      <c r="V826" s="209"/>
      <c r="W826" s="209"/>
      <c r="X826" s="209"/>
      <c r="Y826" s="209"/>
      <c r="Z826" s="209"/>
      <c r="AA826" s="209"/>
      <c r="AB826" s="209"/>
      <c r="AC826" s="209"/>
    </row>
    <row r="827" spans="1:29" s="203" customFormat="1" x14ac:dyDescent="0.35">
      <c r="A827" s="123" t="s">
        <v>307</v>
      </c>
      <c r="B827" s="244" t="s">
        <v>4251</v>
      </c>
      <c r="C827" s="146"/>
      <c r="D827" s="146">
        <v>5000</v>
      </c>
      <c r="E827" s="146">
        <f t="shared" si="20"/>
        <v>3500</v>
      </c>
      <c r="F827" s="260"/>
      <c r="G827" s="221"/>
      <c r="H827" s="209"/>
      <c r="I827" s="209"/>
      <c r="J827" s="209"/>
      <c r="K827" s="209"/>
      <c r="L827" s="209"/>
      <c r="M827" s="209"/>
      <c r="N827" s="209"/>
      <c r="O827" s="209"/>
      <c r="P827" s="209"/>
      <c r="Q827" s="209"/>
      <c r="R827" s="209"/>
      <c r="S827" s="209"/>
      <c r="T827" s="209"/>
      <c r="U827" s="209"/>
      <c r="V827" s="209"/>
      <c r="W827" s="209"/>
      <c r="X827" s="209"/>
      <c r="Y827" s="209"/>
      <c r="Z827" s="209"/>
      <c r="AA827" s="209"/>
      <c r="AB827" s="209"/>
      <c r="AC827" s="209"/>
    </row>
    <row r="828" spans="1:29" s="203" customFormat="1" x14ac:dyDescent="0.35">
      <c r="A828" s="123" t="s">
        <v>309</v>
      </c>
      <c r="B828" s="244" t="s">
        <v>886</v>
      </c>
      <c r="C828" s="146"/>
      <c r="D828" s="146">
        <v>2800</v>
      </c>
      <c r="E828" s="146">
        <f t="shared" si="20"/>
        <v>1960</v>
      </c>
      <c r="F828" s="260"/>
      <c r="G828" s="221"/>
      <c r="H828" s="209"/>
      <c r="I828" s="209"/>
      <c r="J828" s="209"/>
      <c r="K828" s="209"/>
      <c r="L828" s="209"/>
      <c r="M828" s="209"/>
      <c r="N828" s="209"/>
      <c r="O828" s="209"/>
      <c r="P828" s="209"/>
      <c r="Q828" s="209"/>
      <c r="R828" s="209"/>
      <c r="S828" s="209"/>
      <c r="T828" s="209"/>
      <c r="U828" s="209"/>
      <c r="V828" s="209"/>
      <c r="W828" s="209"/>
      <c r="X828" s="209"/>
      <c r="Y828" s="209"/>
      <c r="Z828" s="209"/>
      <c r="AA828" s="209"/>
      <c r="AB828" s="209"/>
      <c r="AC828" s="209"/>
    </row>
    <row r="829" spans="1:29" s="203" customFormat="1" x14ac:dyDescent="0.35">
      <c r="A829" s="123">
        <v>55</v>
      </c>
      <c r="B829" s="244" t="s">
        <v>6381</v>
      </c>
      <c r="C829" s="146"/>
      <c r="D829" s="146"/>
      <c r="E829" s="146"/>
      <c r="F829" s="260"/>
      <c r="G829" s="221"/>
      <c r="H829" s="209"/>
      <c r="I829" s="209"/>
      <c r="J829" s="209"/>
      <c r="K829" s="209"/>
      <c r="L829" s="209"/>
      <c r="M829" s="209"/>
      <c r="N829" s="209"/>
      <c r="O829" s="209"/>
      <c r="P829" s="209"/>
      <c r="Q829" s="209"/>
      <c r="R829" s="209"/>
      <c r="S829" s="209"/>
      <c r="T829" s="209"/>
      <c r="U829" s="209"/>
      <c r="V829" s="209"/>
      <c r="W829" s="209"/>
      <c r="X829" s="209"/>
      <c r="Y829" s="209"/>
      <c r="Z829" s="209"/>
      <c r="AA829" s="209"/>
      <c r="AB829" s="209"/>
      <c r="AC829" s="209"/>
    </row>
    <row r="830" spans="1:29" s="209" customFormat="1" x14ac:dyDescent="0.35">
      <c r="A830" s="123" t="s">
        <v>270</v>
      </c>
      <c r="B830" s="244" t="s">
        <v>984</v>
      </c>
      <c r="C830" s="146"/>
      <c r="D830" s="146">
        <v>1800</v>
      </c>
      <c r="E830" s="146">
        <f t="shared" si="20"/>
        <v>1260</v>
      </c>
      <c r="F830" s="260"/>
      <c r="G830" s="221"/>
    </row>
    <row r="831" spans="1:29" s="209" customFormat="1" x14ac:dyDescent="0.35">
      <c r="A831" s="123" t="s">
        <v>271</v>
      </c>
      <c r="B831" s="244" t="s">
        <v>1189</v>
      </c>
      <c r="C831" s="146"/>
      <c r="D831" s="146">
        <v>1600</v>
      </c>
      <c r="E831" s="146">
        <f t="shared" si="20"/>
        <v>1120</v>
      </c>
      <c r="F831" s="260"/>
      <c r="G831" s="221"/>
    </row>
    <row r="832" spans="1:29" s="209" customFormat="1" x14ac:dyDescent="0.35">
      <c r="A832" s="123" t="s">
        <v>2707</v>
      </c>
      <c r="B832" s="244" t="s">
        <v>886</v>
      </c>
      <c r="C832" s="146"/>
      <c r="D832" s="146">
        <v>2000</v>
      </c>
      <c r="E832" s="146">
        <f t="shared" si="20"/>
        <v>1400</v>
      </c>
      <c r="F832" s="260"/>
      <c r="G832" s="221"/>
    </row>
    <row r="833" spans="1:7" s="209" customFormat="1" x14ac:dyDescent="0.35">
      <c r="A833" s="123">
        <v>56</v>
      </c>
      <c r="B833" s="244" t="s">
        <v>6382</v>
      </c>
      <c r="C833" s="146"/>
      <c r="D833" s="146"/>
      <c r="E833" s="146"/>
      <c r="F833" s="260"/>
      <c r="G833" s="221"/>
    </row>
    <row r="834" spans="1:7" s="209" customFormat="1" x14ac:dyDescent="0.35">
      <c r="A834" s="123" t="s">
        <v>5346</v>
      </c>
      <c r="B834" s="244" t="s">
        <v>1489</v>
      </c>
      <c r="C834" s="146"/>
      <c r="D834" s="146">
        <v>4700</v>
      </c>
      <c r="E834" s="146">
        <f t="shared" si="20"/>
        <v>3290</v>
      </c>
      <c r="F834" s="593"/>
      <c r="G834" s="221"/>
    </row>
    <row r="835" spans="1:7" s="209" customFormat="1" x14ac:dyDescent="0.35">
      <c r="A835" s="123" t="s">
        <v>5347</v>
      </c>
      <c r="B835" s="244" t="s">
        <v>4259</v>
      </c>
      <c r="C835" s="146"/>
      <c r="D835" s="146">
        <v>3100</v>
      </c>
      <c r="E835" s="146">
        <f t="shared" si="20"/>
        <v>2170</v>
      </c>
      <c r="F835" s="593"/>
      <c r="G835" s="221"/>
    </row>
    <row r="836" spans="1:7" s="209" customFormat="1" x14ac:dyDescent="0.35">
      <c r="A836" s="123" t="s">
        <v>5348</v>
      </c>
      <c r="B836" s="244" t="s">
        <v>886</v>
      </c>
      <c r="C836" s="146"/>
      <c r="D836" s="146">
        <v>2800</v>
      </c>
      <c r="E836" s="146">
        <f t="shared" si="20"/>
        <v>1960</v>
      </c>
      <c r="F836" s="593"/>
      <c r="G836" s="221"/>
    </row>
    <row r="837" spans="1:7" s="209" customFormat="1" ht="28" x14ac:dyDescent="0.35">
      <c r="A837" s="123">
        <v>57</v>
      </c>
      <c r="B837" s="244" t="s">
        <v>6436</v>
      </c>
      <c r="C837" s="244"/>
      <c r="D837" s="244"/>
      <c r="E837" s="244"/>
      <c r="F837" s="244"/>
      <c r="G837" s="221"/>
    </row>
    <row r="838" spans="1:7" s="223" customFormat="1" ht="28" x14ac:dyDescent="0.35">
      <c r="A838" s="123" t="s">
        <v>276</v>
      </c>
      <c r="B838" s="258" t="s">
        <v>4260</v>
      </c>
      <c r="C838" s="580"/>
      <c r="D838" s="146">
        <v>6050</v>
      </c>
      <c r="E838" s="146">
        <f>ROUND(D838*0.7,-1)</f>
        <v>4240</v>
      </c>
      <c r="F838" s="594"/>
      <c r="G838" s="221"/>
    </row>
    <row r="839" spans="1:7" s="223" customFormat="1" x14ac:dyDescent="0.35">
      <c r="A839" s="123" t="s">
        <v>278</v>
      </c>
      <c r="B839" s="258" t="s">
        <v>2450</v>
      </c>
      <c r="C839" s="580"/>
      <c r="D839" s="146">
        <v>4500</v>
      </c>
      <c r="E839" s="146">
        <f>ROUND(D839*0.7,-1)</f>
        <v>3150</v>
      </c>
      <c r="F839" s="594"/>
      <c r="G839" s="221"/>
    </row>
  </sheetData>
  <autoFilter ref="A1:A839" xr:uid="{75C17D9D-2B81-4352-8ADE-6FF97889B7B1}"/>
  <mergeCells count="15">
    <mergeCell ref="F300:F304"/>
    <mergeCell ref="F312:F313"/>
    <mergeCell ref="F581:F583"/>
    <mergeCell ref="F652:F654"/>
    <mergeCell ref="A1:F1"/>
    <mergeCell ref="A2:F2"/>
    <mergeCell ref="A4:F4"/>
    <mergeCell ref="B5:D5"/>
    <mergeCell ref="A6:A7"/>
    <mergeCell ref="B6:B7"/>
    <mergeCell ref="C6:C7"/>
    <mergeCell ref="D6:D7"/>
    <mergeCell ref="E6:E7"/>
    <mergeCell ref="F6:F7"/>
    <mergeCell ref="A3:F3"/>
  </mergeCells>
  <conditionalFormatting sqref="F548:F549">
    <cfRule type="duplicateValues" dxfId="0" priority="1"/>
  </conditionalFormatting>
  <pageMargins left="0.78740157480314965" right="0.6692913385826772" top="0.70866141732283472" bottom="0.62992125984251968" header="0.31496062992125984" footer="0.31496062992125984"/>
  <pageSetup paperSize="9" orientation="landscape"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8C1D-C8C6-4612-B959-1F55E319181D}">
  <dimension ref="A1:Q56"/>
  <sheetViews>
    <sheetView workbookViewId="0">
      <selection activeCell="R5" sqref="R5"/>
    </sheetView>
  </sheetViews>
  <sheetFormatPr defaultColWidth="8.7265625" defaultRowHeight="15.5" x14ac:dyDescent="0.35"/>
  <cols>
    <col min="1" max="1" width="41.7265625" style="2" customWidth="1"/>
    <col min="2" max="7" width="6.81640625" style="2" customWidth="1"/>
    <col min="8" max="12" width="7.26953125" style="2" customWidth="1"/>
    <col min="13" max="13" width="9.1796875" style="2" customWidth="1"/>
    <col min="14" max="14" width="16.81640625" style="2" hidden="1" customWidth="1"/>
    <col min="15" max="15" width="8.36328125" style="2" hidden="1" customWidth="1"/>
    <col min="16" max="16" width="8.26953125" style="2" customWidth="1"/>
    <col min="17" max="16384" width="8.7265625" style="2"/>
  </cols>
  <sheetData>
    <row r="1" spans="1:14" s="15" customFormat="1" ht="33.5" customHeight="1" x14ac:dyDescent="0.35">
      <c r="A1" s="658" t="s">
        <v>2007</v>
      </c>
      <c r="B1" s="658"/>
      <c r="C1" s="658"/>
      <c r="D1" s="658"/>
      <c r="E1" s="658"/>
      <c r="F1" s="658"/>
      <c r="G1" s="658"/>
      <c r="H1" s="658"/>
      <c r="I1" s="658"/>
      <c r="J1" s="658"/>
      <c r="K1" s="658"/>
      <c r="L1" s="658"/>
      <c r="M1" s="658"/>
    </row>
    <row r="2" spans="1:14" x14ac:dyDescent="0.35">
      <c r="A2" s="675" t="s">
        <v>1995</v>
      </c>
      <c r="B2" s="675"/>
      <c r="C2" s="675"/>
      <c r="D2" s="675"/>
      <c r="E2" s="675"/>
      <c r="F2" s="675"/>
      <c r="G2" s="675"/>
      <c r="H2" s="675"/>
      <c r="I2" s="675"/>
      <c r="J2" s="675"/>
      <c r="K2" s="675"/>
      <c r="L2" s="675"/>
      <c r="M2" s="675"/>
    </row>
    <row r="3" spans="1:14" ht="73" customHeight="1" x14ac:dyDescent="0.35">
      <c r="A3" s="662" t="s">
        <v>2452</v>
      </c>
      <c r="B3" s="661" t="s">
        <v>5126</v>
      </c>
      <c r="C3" s="661"/>
      <c r="D3" s="661"/>
      <c r="E3" s="661"/>
      <c r="F3" s="662" t="s">
        <v>5127</v>
      </c>
      <c r="G3" s="662"/>
      <c r="H3" s="662"/>
      <c r="I3" s="662"/>
      <c r="J3" s="660" t="s">
        <v>7</v>
      </c>
      <c r="K3" s="660"/>
      <c r="L3" s="660"/>
      <c r="M3" s="660"/>
    </row>
    <row r="4" spans="1:14" ht="21.5" customHeight="1" x14ac:dyDescent="0.35">
      <c r="A4" s="662"/>
      <c r="B4" s="120" t="s">
        <v>1997</v>
      </c>
      <c r="C4" s="120" t="s">
        <v>1998</v>
      </c>
      <c r="D4" s="120" t="s">
        <v>1999</v>
      </c>
      <c r="E4" s="120" t="s">
        <v>2000</v>
      </c>
      <c r="F4" s="120" t="s">
        <v>1997</v>
      </c>
      <c r="G4" s="120" t="s">
        <v>1998</v>
      </c>
      <c r="H4" s="120" t="s">
        <v>1999</v>
      </c>
      <c r="I4" s="120" t="s">
        <v>2000</v>
      </c>
      <c r="J4" s="120" t="s">
        <v>1997</v>
      </c>
      <c r="K4" s="120" t="s">
        <v>1998</v>
      </c>
      <c r="L4" s="120" t="s">
        <v>1999</v>
      </c>
      <c r="M4" s="120" t="s">
        <v>2000</v>
      </c>
    </row>
    <row r="5" spans="1:14" ht="31" x14ac:dyDescent="0.35">
      <c r="A5" s="165" t="s">
        <v>5140</v>
      </c>
      <c r="B5" s="123">
        <v>550</v>
      </c>
      <c r="C5" s="123">
        <v>520</v>
      </c>
      <c r="D5" s="123">
        <v>490</v>
      </c>
      <c r="E5" s="123">
        <v>460</v>
      </c>
      <c r="F5" s="123">
        <v>820</v>
      </c>
      <c r="G5" s="123">
        <f>C5*150%</f>
        <v>780</v>
      </c>
      <c r="H5" s="123">
        <v>730</v>
      </c>
      <c r="I5" s="123">
        <f>E5*150%</f>
        <v>690</v>
      </c>
      <c r="J5" s="123">
        <f t="shared" ref="J5:M6" si="0">ROUND(C5*0.7,-1)</f>
        <v>360</v>
      </c>
      <c r="K5" s="123">
        <f t="shared" si="0"/>
        <v>340</v>
      </c>
      <c r="L5" s="123">
        <f t="shared" si="0"/>
        <v>320</v>
      </c>
      <c r="M5" s="123">
        <f t="shared" si="0"/>
        <v>570</v>
      </c>
      <c r="N5" s="2">
        <f>F5/B5</f>
        <v>1.490909090909091</v>
      </c>
    </row>
    <row r="6" spans="1:14" ht="46.5" x14ac:dyDescent="0.35">
      <c r="A6" s="165" t="s">
        <v>5141</v>
      </c>
      <c r="B6" s="123">
        <v>500</v>
      </c>
      <c r="C6" s="123">
        <v>470</v>
      </c>
      <c r="D6" s="123">
        <v>440</v>
      </c>
      <c r="E6" s="123">
        <v>410</v>
      </c>
      <c r="F6" s="123">
        <f>B6*150%</f>
        <v>750</v>
      </c>
      <c r="G6" s="123">
        <v>700</v>
      </c>
      <c r="H6" s="123">
        <f>D6*150%</f>
        <v>660</v>
      </c>
      <c r="I6" s="123">
        <v>610</v>
      </c>
      <c r="J6" s="123">
        <f t="shared" si="0"/>
        <v>330</v>
      </c>
      <c r="K6" s="123">
        <f t="shared" si="0"/>
        <v>310</v>
      </c>
      <c r="L6" s="123">
        <f t="shared" si="0"/>
        <v>290</v>
      </c>
      <c r="M6" s="123">
        <f t="shared" si="0"/>
        <v>530</v>
      </c>
      <c r="N6" s="2">
        <f t="shared" ref="N6:N12" si="1">F6/B6</f>
        <v>1.5</v>
      </c>
    </row>
    <row r="7" spans="1:14" ht="41" customHeight="1" x14ac:dyDescent="0.35">
      <c r="A7" s="658" t="s">
        <v>2008</v>
      </c>
      <c r="B7" s="658"/>
      <c r="C7" s="658"/>
      <c r="D7" s="658"/>
      <c r="E7" s="658"/>
      <c r="F7" s="658"/>
      <c r="G7" s="658"/>
      <c r="H7" s="658"/>
      <c r="I7" s="658"/>
      <c r="J7" s="658"/>
      <c r="K7" s="658"/>
      <c r="L7" s="658"/>
      <c r="M7" s="658"/>
      <c r="N7" s="2" t="e">
        <f t="shared" si="1"/>
        <v>#DIV/0!</v>
      </c>
    </row>
    <row r="8" spans="1:14" x14ac:dyDescent="0.35">
      <c r="I8" s="108"/>
      <c r="J8" s="675" t="s">
        <v>1995</v>
      </c>
      <c r="K8" s="675"/>
      <c r="L8" s="675"/>
      <c r="M8" s="675"/>
      <c r="N8" s="2" t="e">
        <f t="shared" si="1"/>
        <v>#DIV/0!</v>
      </c>
    </row>
    <row r="9" spans="1:14" ht="71.5" customHeight="1" x14ac:dyDescent="0.35">
      <c r="A9" s="662" t="s">
        <v>2452</v>
      </c>
      <c r="B9" s="661" t="s">
        <v>5126</v>
      </c>
      <c r="C9" s="661"/>
      <c r="D9" s="661"/>
      <c r="E9" s="661"/>
      <c r="F9" s="662" t="s">
        <v>5127</v>
      </c>
      <c r="G9" s="662"/>
      <c r="H9" s="662"/>
      <c r="I9" s="662"/>
      <c r="J9" s="674" t="s">
        <v>7</v>
      </c>
      <c r="K9" s="674"/>
      <c r="L9" s="674"/>
      <c r="M9" s="674"/>
      <c r="N9" s="2" t="e">
        <f t="shared" si="1"/>
        <v>#VALUE!</v>
      </c>
    </row>
    <row r="10" spans="1:14" ht="21.5" customHeight="1" x14ac:dyDescent="0.35">
      <c r="A10" s="662"/>
      <c r="B10" s="120" t="s">
        <v>1997</v>
      </c>
      <c r="C10" s="120" t="s">
        <v>1998</v>
      </c>
      <c r="D10" s="120" t="s">
        <v>1999</v>
      </c>
      <c r="E10" s="120" t="s">
        <v>2000</v>
      </c>
      <c r="F10" s="120" t="s">
        <v>1997</v>
      </c>
      <c r="G10" s="120" t="s">
        <v>1998</v>
      </c>
      <c r="H10" s="120" t="s">
        <v>1999</v>
      </c>
      <c r="I10" s="120" t="s">
        <v>2000</v>
      </c>
      <c r="J10" s="120" t="s">
        <v>1997</v>
      </c>
      <c r="K10" s="120" t="s">
        <v>1998</v>
      </c>
      <c r="L10" s="120" t="s">
        <v>1999</v>
      </c>
      <c r="M10" s="120" t="s">
        <v>2000</v>
      </c>
      <c r="N10" s="2" t="e">
        <f t="shared" si="1"/>
        <v>#VALUE!</v>
      </c>
    </row>
    <row r="11" spans="1:14" ht="31" x14ac:dyDescent="0.35">
      <c r="A11" s="165" t="s">
        <v>5142</v>
      </c>
      <c r="B11" s="123">
        <v>470</v>
      </c>
      <c r="C11" s="123">
        <v>440</v>
      </c>
      <c r="D11" s="123">
        <v>410</v>
      </c>
      <c r="E11" s="123">
        <v>380</v>
      </c>
      <c r="F11" s="123">
        <v>700</v>
      </c>
      <c r="G11" s="123">
        <f>C11*150%</f>
        <v>660</v>
      </c>
      <c r="H11" s="123">
        <v>610</v>
      </c>
      <c r="I11" s="123">
        <f>E11*150%</f>
        <v>570</v>
      </c>
      <c r="J11" s="123">
        <f t="shared" ref="J11:M12" si="2">ROUND(C11*0.7,-1)</f>
        <v>310</v>
      </c>
      <c r="K11" s="123">
        <f t="shared" si="2"/>
        <v>290</v>
      </c>
      <c r="L11" s="123">
        <f t="shared" si="2"/>
        <v>270</v>
      </c>
      <c r="M11" s="123">
        <f t="shared" si="2"/>
        <v>490</v>
      </c>
      <c r="N11" s="2">
        <f t="shared" si="1"/>
        <v>1.4893617021276595</v>
      </c>
    </row>
    <row r="12" spans="1:14" x14ac:dyDescent="0.35">
      <c r="A12" s="165" t="s">
        <v>5143</v>
      </c>
      <c r="B12" s="123">
        <v>440</v>
      </c>
      <c r="C12" s="123">
        <v>410</v>
      </c>
      <c r="D12" s="123">
        <v>380</v>
      </c>
      <c r="E12" s="123">
        <v>350</v>
      </c>
      <c r="F12" s="123">
        <f>B12*150%</f>
        <v>660</v>
      </c>
      <c r="G12" s="123">
        <v>610</v>
      </c>
      <c r="H12" s="123">
        <f>D12*150%</f>
        <v>570</v>
      </c>
      <c r="I12" s="123">
        <v>520</v>
      </c>
      <c r="J12" s="123">
        <f t="shared" si="2"/>
        <v>290</v>
      </c>
      <c r="K12" s="123">
        <f t="shared" si="2"/>
        <v>270</v>
      </c>
      <c r="L12" s="123">
        <f t="shared" si="2"/>
        <v>250</v>
      </c>
      <c r="M12" s="123">
        <f t="shared" si="2"/>
        <v>460</v>
      </c>
      <c r="N12" s="2">
        <f t="shared" si="1"/>
        <v>1.5</v>
      </c>
    </row>
    <row r="13" spans="1:14" ht="39" customHeight="1" x14ac:dyDescent="0.35"/>
    <row r="14" spans="1:14" ht="61.5" customHeight="1" x14ac:dyDescent="0.35"/>
    <row r="15" spans="1:14" ht="39" customHeight="1" x14ac:dyDescent="0.35"/>
    <row r="16" spans="1:14" ht="39" customHeight="1" x14ac:dyDescent="0.35"/>
    <row r="17" ht="39" customHeight="1" x14ac:dyDescent="0.35"/>
    <row r="18" ht="35.5" customHeight="1" x14ac:dyDescent="0.35"/>
    <row r="21" ht="34" customHeight="1" x14ac:dyDescent="0.35"/>
    <row r="22" ht="56.5" customHeight="1" x14ac:dyDescent="0.35"/>
    <row r="23" ht="32" customHeight="1" x14ac:dyDescent="0.35"/>
    <row r="24" ht="41.5" customHeight="1" x14ac:dyDescent="0.35"/>
    <row r="25" ht="34" customHeight="1" x14ac:dyDescent="0.35"/>
    <row r="28" ht="39" customHeight="1" x14ac:dyDescent="0.35"/>
    <row r="29" ht="59" customHeight="1" x14ac:dyDescent="0.35"/>
    <row r="30" ht="39" customHeight="1" x14ac:dyDescent="0.35"/>
    <row r="31" ht="39" customHeight="1" x14ac:dyDescent="0.35"/>
    <row r="32" ht="18" customHeight="1" x14ac:dyDescent="0.35"/>
    <row r="33" spans="1:17" ht="18" customHeight="1" x14ac:dyDescent="0.35"/>
    <row r="34" spans="1:17" ht="15.5" customHeight="1" x14ac:dyDescent="0.35">
      <c r="N34" s="3"/>
      <c r="O34" s="3"/>
      <c r="P34" s="3"/>
    </row>
    <row r="35" spans="1:17" ht="18" customHeight="1" x14ac:dyDescent="0.35"/>
    <row r="36" spans="1:17" ht="32.5" customHeight="1" x14ac:dyDescent="0.35">
      <c r="N36" s="3"/>
      <c r="O36" s="3"/>
      <c r="P36" s="3"/>
    </row>
    <row r="37" spans="1:17" ht="18" customHeight="1" x14ac:dyDescent="0.35">
      <c r="N37" s="108"/>
      <c r="O37" s="108"/>
      <c r="P37" s="108"/>
    </row>
    <row r="38" spans="1:17" s="176" customFormat="1" ht="75.5" customHeight="1" x14ac:dyDescent="0.35">
      <c r="A38" s="2"/>
      <c r="B38" s="2"/>
      <c r="C38" s="2"/>
      <c r="D38" s="2"/>
      <c r="E38" s="2"/>
      <c r="F38" s="2"/>
      <c r="G38" s="2"/>
      <c r="H38" s="2"/>
      <c r="I38" s="2"/>
      <c r="J38" s="2"/>
      <c r="K38" s="2"/>
      <c r="L38" s="2"/>
      <c r="M38" s="2"/>
      <c r="N38" s="190"/>
      <c r="O38" s="190"/>
      <c r="P38" s="191"/>
    </row>
    <row r="39" spans="1:17" s="176" customFormat="1" ht="45.5" customHeight="1" x14ac:dyDescent="0.35">
      <c r="A39" s="2"/>
      <c r="B39" s="2"/>
      <c r="C39" s="2"/>
      <c r="D39" s="2"/>
      <c r="E39" s="2"/>
      <c r="F39" s="2"/>
      <c r="G39" s="2"/>
      <c r="H39" s="2"/>
      <c r="I39" s="2"/>
      <c r="J39" s="2"/>
      <c r="K39" s="2"/>
      <c r="L39" s="2"/>
      <c r="M39" s="2"/>
      <c r="N39" s="120" t="s">
        <v>1998</v>
      </c>
      <c r="O39" s="120" t="s">
        <v>1999</v>
      </c>
      <c r="P39" s="120" t="s">
        <v>2000</v>
      </c>
    </row>
    <row r="40" spans="1:17" s="176" customFormat="1" ht="39.5" customHeight="1" x14ac:dyDescent="0.35">
      <c r="A40" s="2"/>
      <c r="B40" s="2"/>
      <c r="C40" s="2"/>
      <c r="D40" s="2"/>
      <c r="E40" s="2"/>
      <c r="F40" s="2"/>
      <c r="G40" s="2"/>
      <c r="H40" s="2"/>
      <c r="I40" s="2"/>
      <c r="J40" s="2"/>
      <c r="K40" s="2"/>
      <c r="L40" s="2"/>
      <c r="M40" s="2"/>
      <c r="N40" s="123">
        <f t="shared" ref="N40:P41" si="3">ROUND(G5*0.7,-1)</f>
        <v>550</v>
      </c>
      <c r="O40" s="123">
        <f t="shared" si="3"/>
        <v>510</v>
      </c>
      <c r="P40" s="123">
        <f t="shared" si="3"/>
        <v>480</v>
      </c>
    </row>
    <row r="41" spans="1:17" s="176" customFormat="1" x14ac:dyDescent="0.35">
      <c r="A41" s="2"/>
      <c r="B41" s="2"/>
      <c r="C41" s="2"/>
      <c r="D41" s="2"/>
      <c r="E41" s="2"/>
      <c r="F41" s="2"/>
      <c r="G41" s="2"/>
      <c r="H41" s="2"/>
      <c r="I41" s="2"/>
      <c r="J41" s="2"/>
      <c r="K41" s="2"/>
      <c r="L41" s="2"/>
      <c r="M41" s="2"/>
      <c r="N41" s="123">
        <f t="shared" si="3"/>
        <v>490</v>
      </c>
      <c r="O41" s="123">
        <f t="shared" si="3"/>
        <v>460</v>
      </c>
      <c r="P41" s="123">
        <f t="shared" si="3"/>
        <v>430</v>
      </c>
    </row>
    <row r="42" spans="1:17" s="15" customFormat="1" ht="45" customHeight="1" x14ac:dyDescent="0.35">
      <c r="A42" s="2"/>
      <c r="B42" s="2"/>
      <c r="C42" s="2"/>
      <c r="D42" s="2"/>
      <c r="E42" s="2"/>
      <c r="F42" s="2"/>
      <c r="G42" s="2"/>
      <c r="H42" s="2"/>
      <c r="I42" s="2"/>
      <c r="J42" s="2"/>
      <c r="K42" s="2"/>
      <c r="L42" s="2"/>
      <c r="M42" s="2"/>
      <c r="N42" s="1"/>
      <c r="O42" s="1"/>
      <c r="P42" s="1"/>
    </row>
    <row r="43" spans="1:17" x14ac:dyDescent="0.35">
      <c r="N43" s="673" t="s">
        <v>1995</v>
      </c>
      <c r="O43" s="673"/>
      <c r="P43" s="673"/>
      <c r="Q43" s="15"/>
    </row>
    <row r="44" spans="1:17" s="176" customFormat="1" ht="72.5" customHeight="1" x14ac:dyDescent="0.35">
      <c r="A44" s="2"/>
      <c r="B44" s="2"/>
      <c r="C44" s="2"/>
      <c r="D44" s="2"/>
      <c r="E44" s="2"/>
      <c r="F44" s="2"/>
      <c r="G44" s="2"/>
      <c r="H44" s="2"/>
      <c r="I44" s="2"/>
      <c r="J44" s="2"/>
      <c r="K44" s="2"/>
      <c r="L44" s="2"/>
      <c r="M44" s="2"/>
      <c r="N44" s="256"/>
      <c r="O44" s="256"/>
      <c r="P44" s="257"/>
      <c r="Q44" s="2"/>
    </row>
    <row r="45" spans="1:17" s="176" customFormat="1" ht="45" customHeight="1" x14ac:dyDescent="0.35">
      <c r="A45" s="2"/>
      <c r="B45" s="2"/>
      <c r="C45" s="2"/>
      <c r="D45" s="2"/>
      <c r="E45" s="2"/>
      <c r="F45" s="2"/>
      <c r="G45" s="2"/>
      <c r="H45" s="2"/>
      <c r="I45" s="2"/>
      <c r="J45" s="2"/>
      <c r="K45" s="2"/>
      <c r="L45" s="2"/>
      <c r="M45" s="2"/>
      <c r="N45" s="120" t="s">
        <v>1998</v>
      </c>
      <c r="O45" s="120" t="s">
        <v>1999</v>
      </c>
      <c r="P45" s="120" t="s">
        <v>2000</v>
      </c>
    </row>
    <row r="46" spans="1:17" s="176" customFormat="1" x14ac:dyDescent="0.35">
      <c r="A46" s="2"/>
      <c r="B46" s="2"/>
      <c r="C46" s="2"/>
      <c r="D46" s="2"/>
      <c r="E46" s="2"/>
      <c r="F46" s="2"/>
      <c r="G46" s="2"/>
      <c r="H46" s="2"/>
      <c r="I46" s="2"/>
      <c r="J46" s="2"/>
      <c r="K46" s="2"/>
      <c r="L46" s="2"/>
      <c r="M46" s="2"/>
      <c r="N46" s="123">
        <f t="shared" ref="N46:P47" si="4">ROUND(G11*0.7,-1)</f>
        <v>460</v>
      </c>
      <c r="O46" s="123">
        <f t="shared" si="4"/>
        <v>430</v>
      </c>
      <c r="P46" s="123">
        <f t="shared" si="4"/>
        <v>400</v>
      </c>
    </row>
    <row r="47" spans="1:17" s="176" customFormat="1" x14ac:dyDescent="0.35">
      <c r="A47" s="2"/>
      <c r="B47" s="2"/>
      <c r="C47" s="2"/>
      <c r="D47" s="2"/>
      <c r="E47" s="2"/>
      <c r="F47" s="2"/>
      <c r="G47" s="2"/>
      <c r="H47" s="2"/>
      <c r="I47" s="2"/>
      <c r="J47" s="2"/>
      <c r="K47" s="2"/>
      <c r="L47" s="2"/>
      <c r="M47" s="2"/>
      <c r="N47" s="123">
        <f t="shared" si="4"/>
        <v>430</v>
      </c>
      <c r="O47" s="123">
        <f t="shared" si="4"/>
        <v>400</v>
      </c>
      <c r="P47" s="123">
        <f t="shared" si="4"/>
        <v>360</v>
      </c>
    </row>
    <row r="48" spans="1:17" ht="20.5" customHeight="1" x14ac:dyDescent="0.35">
      <c r="N48" s="113"/>
      <c r="O48" s="113"/>
      <c r="P48" s="113"/>
    </row>
    <row r="49" spans="14:16" ht="31" customHeight="1" x14ac:dyDescent="0.35">
      <c r="N49" s="114"/>
      <c r="O49" s="114"/>
      <c r="P49" s="114"/>
    </row>
    <row r="50" spans="14:16" ht="46" customHeight="1" x14ac:dyDescent="0.35">
      <c r="N50" s="3"/>
      <c r="O50" s="3"/>
      <c r="P50" s="3"/>
    </row>
    <row r="51" spans="14:16" ht="39" customHeight="1" x14ac:dyDescent="0.35">
      <c r="N51" s="115"/>
      <c r="O51" s="115"/>
      <c r="P51" s="115"/>
    </row>
    <row r="52" spans="14:16" ht="33.75" customHeight="1" x14ac:dyDescent="0.35">
      <c r="N52" s="115"/>
      <c r="O52" s="115"/>
      <c r="P52" s="115"/>
    </row>
    <row r="53" spans="14:16" ht="20.25" customHeight="1" x14ac:dyDescent="0.35">
      <c r="N53" s="115"/>
      <c r="O53" s="115"/>
      <c r="P53" s="115"/>
    </row>
    <row r="54" spans="14:16" ht="20.25" customHeight="1" x14ac:dyDescent="0.35">
      <c r="N54" s="115"/>
      <c r="O54" s="115"/>
      <c r="P54" s="115"/>
    </row>
    <row r="55" spans="14:16" ht="33" customHeight="1" x14ac:dyDescent="0.35">
      <c r="N55" s="115"/>
      <c r="O55" s="115"/>
      <c r="P55" s="115"/>
    </row>
    <row r="56" spans="14:16" ht="20.25" customHeight="1" x14ac:dyDescent="0.35"/>
  </sheetData>
  <mergeCells count="13">
    <mergeCell ref="J8:M8"/>
    <mergeCell ref="A1:M1"/>
    <mergeCell ref="A2:M2"/>
    <mergeCell ref="A3:A4"/>
    <mergeCell ref="B3:E3"/>
    <mergeCell ref="F3:I3"/>
    <mergeCell ref="J3:M3"/>
    <mergeCell ref="A7:M7"/>
    <mergeCell ref="N43:P43"/>
    <mergeCell ref="A9:A10"/>
    <mergeCell ref="B9:E9"/>
    <mergeCell ref="F9:I9"/>
    <mergeCell ref="J9:M9"/>
  </mergeCells>
  <pageMargins left="0.78740157480314965"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0CAE-3290-4AF6-AAB5-C36A47425D24}">
  <dimension ref="A1:V484"/>
  <sheetViews>
    <sheetView topLeftCell="A373" workbookViewId="0">
      <selection activeCell="B376" sqref="B376"/>
    </sheetView>
  </sheetViews>
  <sheetFormatPr defaultColWidth="9.1796875" defaultRowHeight="15.5" x14ac:dyDescent="0.35"/>
  <cols>
    <col min="1" max="1" width="8.36328125" style="425" customWidth="1"/>
    <col min="2" max="2" width="42.81640625" style="143" customWidth="1"/>
    <col min="3" max="3" width="13.81640625" style="426" customWidth="1"/>
    <col min="4" max="4" width="8.26953125" style="426" hidden="1" customWidth="1"/>
    <col min="5" max="5" width="8.453125" style="427" hidden="1" customWidth="1"/>
    <col min="6" max="6" width="0.54296875" style="427" hidden="1" customWidth="1"/>
    <col min="7" max="7" width="8.54296875" style="427" customWidth="1"/>
    <col min="8" max="8" width="17.7265625" style="427" customWidth="1"/>
    <col min="9" max="9" width="8.54296875" style="427" hidden="1" customWidth="1"/>
    <col min="10" max="10" width="8.453125" style="427" hidden="1" customWidth="1"/>
    <col min="11" max="11" width="8.26953125" style="428" hidden="1" customWidth="1"/>
    <col min="12" max="12" width="1.90625" style="428" hidden="1" customWidth="1"/>
    <col min="13" max="13" width="35.1796875" style="188" customWidth="1"/>
    <col min="14" max="14" width="9.1796875" style="15" hidden="1" customWidth="1"/>
    <col min="15" max="15" width="0" style="15" hidden="1" customWidth="1"/>
    <col min="16" max="16" width="13.7265625" style="15" hidden="1" customWidth="1"/>
    <col min="17" max="17" width="0" style="15" hidden="1" customWidth="1"/>
    <col min="18" max="18" width="28" style="274" hidden="1" customWidth="1"/>
    <col min="19" max="19" width="0" style="412" hidden="1" customWidth="1"/>
    <col min="20" max="20" width="0" style="15" hidden="1" customWidth="1"/>
    <col min="21" max="16384" width="9.1796875" style="15"/>
  </cols>
  <sheetData>
    <row r="1" spans="1:19" s="251" customFormat="1" x14ac:dyDescent="0.3">
      <c r="A1" s="627" t="s">
        <v>5129</v>
      </c>
      <c r="B1" s="627"/>
      <c r="C1" s="627"/>
      <c r="D1" s="627"/>
      <c r="E1" s="627"/>
      <c r="F1" s="627"/>
      <c r="G1" s="627"/>
      <c r="H1" s="627"/>
      <c r="I1" s="627"/>
      <c r="J1" s="627"/>
      <c r="K1" s="627"/>
      <c r="L1" s="627"/>
      <c r="M1" s="627"/>
    </row>
    <row r="2" spans="1:19" s="251" customFormat="1" ht="35.5" customHeight="1" x14ac:dyDescent="0.3">
      <c r="A2" s="628" t="s">
        <v>5968</v>
      </c>
      <c r="B2" s="628"/>
      <c r="C2" s="628"/>
      <c r="D2" s="628"/>
      <c r="E2" s="628"/>
      <c r="F2" s="628"/>
      <c r="G2" s="628"/>
      <c r="H2" s="628"/>
      <c r="I2" s="628"/>
      <c r="J2" s="628"/>
      <c r="K2" s="628"/>
      <c r="L2" s="628"/>
      <c r="M2" s="628"/>
    </row>
    <row r="3" spans="1:19" s="251" customFormat="1" ht="20" customHeight="1" x14ac:dyDescent="0.35">
      <c r="A3" s="629" t="s">
        <v>5569</v>
      </c>
      <c r="B3" s="629"/>
      <c r="C3" s="629"/>
      <c r="D3" s="629"/>
      <c r="E3" s="629"/>
      <c r="F3" s="629"/>
      <c r="G3" s="629"/>
      <c r="H3" s="629"/>
      <c r="I3" s="629"/>
      <c r="J3" s="629"/>
      <c r="K3" s="629"/>
      <c r="L3" s="629"/>
      <c r="M3" s="629"/>
    </row>
    <row r="4" spans="1:19" s="251" customFormat="1" ht="40.5" customHeight="1" x14ac:dyDescent="0.3">
      <c r="A4" s="630" t="s">
        <v>1993</v>
      </c>
      <c r="B4" s="630"/>
      <c r="C4" s="630"/>
      <c r="D4" s="630"/>
      <c r="E4" s="630"/>
      <c r="F4" s="630"/>
      <c r="G4" s="630"/>
      <c r="H4" s="630"/>
      <c r="I4" s="630"/>
      <c r="J4" s="630"/>
      <c r="K4" s="630"/>
      <c r="L4" s="630"/>
      <c r="M4" s="630"/>
    </row>
    <row r="5" spans="1:19" s="251" customFormat="1" ht="19.5" customHeight="1" x14ac:dyDescent="0.3">
      <c r="A5" s="285"/>
      <c r="B5" s="285"/>
      <c r="C5" s="285"/>
      <c r="D5" s="285"/>
      <c r="E5" s="285"/>
      <c r="F5" s="285"/>
      <c r="G5" s="285"/>
      <c r="H5" s="285"/>
      <c r="I5" s="285"/>
      <c r="J5" s="285"/>
      <c r="K5" s="285"/>
      <c r="L5" s="288" t="s">
        <v>0</v>
      </c>
      <c r="M5" s="288" t="s">
        <v>0</v>
      </c>
    </row>
    <row r="6" spans="1:19" s="413" customFormat="1" ht="90.5" customHeight="1" x14ac:dyDescent="0.35">
      <c r="A6" s="369" t="s">
        <v>2010</v>
      </c>
      <c r="B6" s="110" t="s">
        <v>2011</v>
      </c>
      <c r="C6" s="429" t="s">
        <v>5950</v>
      </c>
      <c r="D6" s="429" t="s">
        <v>2977</v>
      </c>
      <c r="E6" s="430" t="s">
        <v>2978</v>
      </c>
      <c r="F6" s="430" t="s">
        <v>5951</v>
      </c>
      <c r="G6" s="430" t="s">
        <v>5967</v>
      </c>
      <c r="H6" s="431" t="s">
        <v>7</v>
      </c>
      <c r="I6" s="110" t="s">
        <v>2979</v>
      </c>
      <c r="J6" s="110" t="s">
        <v>2980</v>
      </c>
      <c r="K6" s="110" t="s">
        <v>2458</v>
      </c>
      <c r="L6" s="110" t="s">
        <v>2981</v>
      </c>
      <c r="M6" s="182" t="s">
        <v>11</v>
      </c>
      <c r="P6" s="413" t="s">
        <v>2982</v>
      </c>
      <c r="Q6" s="413" t="s">
        <v>2982</v>
      </c>
      <c r="R6" s="414"/>
      <c r="S6" s="415"/>
    </row>
    <row r="7" spans="1:19" ht="42" x14ac:dyDescent="0.35">
      <c r="A7" s="369" t="s">
        <v>12</v>
      </c>
      <c r="B7" s="157" t="s">
        <v>2983</v>
      </c>
      <c r="C7" s="370"/>
      <c r="D7" s="370"/>
      <c r="E7" s="371"/>
      <c r="F7" s="371"/>
      <c r="G7" s="514"/>
      <c r="H7" s="371"/>
      <c r="I7" s="372"/>
      <c r="J7" s="371"/>
      <c r="K7" s="371"/>
      <c r="L7" s="373"/>
      <c r="M7" s="361" t="s">
        <v>5870</v>
      </c>
    </row>
    <row r="8" spans="1:19" ht="31" x14ac:dyDescent="0.35">
      <c r="A8" s="374">
        <v>1</v>
      </c>
      <c r="B8" s="112" t="s">
        <v>2984</v>
      </c>
      <c r="C8" s="375">
        <f>3500</f>
        <v>3500</v>
      </c>
      <c r="D8" s="375">
        <f>ROUND(C8*1.3,-2)</f>
        <v>4600</v>
      </c>
      <c r="E8" s="371">
        <v>4000</v>
      </c>
      <c r="F8" s="371">
        <v>4000</v>
      </c>
      <c r="G8" s="514">
        <v>3850</v>
      </c>
      <c r="H8" s="150">
        <f t="shared" ref="H8:H31" si="0">ROUND(G8*0.7,-1)</f>
        <v>2700</v>
      </c>
      <c r="I8" s="376" t="s">
        <v>2985</v>
      </c>
      <c r="J8" s="377">
        <f t="shared" ref="J8:J31" si="1">E8/C8</f>
        <v>1.1428571428571428</v>
      </c>
      <c r="K8" s="371">
        <f t="shared" ref="K8:K31" si="2">D8</f>
        <v>4600</v>
      </c>
      <c r="L8" s="378">
        <f t="shared" ref="L8:L31" si="3">E8-D8</f>
        <v>-600</v>
      </c>
      <c r="M8" s="180"/>
      <c r="N8" s="416">
        <f t="shared" ref="N8:N71" si="4">E8-D8</f>
        <v>-600</v>
      </c>
      <c r="O8" s="417">
        <f t="shared" ref="O8:O71" si="5">H8/C8</f>
        <v>0.77142857142857146</v>
      </c>
      <c r="S8" s="412">
        <f>G8/C8</f>
        <v>1.1000000000000001</v>
      </c>
    </row>
    <row r="9" spans="1:19" ht="31" x14ac:dyDescent="0.35">
      <c r="A9" s="374">
        <v>2</v>
      </c>
      <c r="B9" s="112" t="s">
        <v>2986</v>
      </c>
      <c r="C9" s="375">
        <v>5000</v>
      </c>
      <c r="D9" s="375">
        <f t="shared" ref="D9:D72" si="6">ROUND(C9*1.3,-2)</f>
        <v>6500</v>
      </c>
      <c r="E9" s="371">
        <v>5500</v>
      </c>
      <c r="F9" s="371">
        <v>5500</v>
      </c>
      <c r="G9" s="514">
        <v>5500</v>
      </c>
      <c r="H9" s="150">
        <f t="shared" si="0"/>
        <v>3850</v>
      </c>
      <c r="I9" s="116">
        <v>7800</v>
      </c>
      <c r="J9" s="377">
        <f t="shared" si="1"/>
        <v>1.1000000000000001</v>
      </c>
      <c r="K9" s="371">
        <f t="shared" si="2"/>
        <v>6500</v>
      </c>
      <c r="L9" s="378">
        <f t="shared" si="3"/>
        <v>-1000</v>
      </c>
      <c r="M9" s="180"/>
      <c r="N9" s="416">
        <f t="shared" si="4"/>
        <v>-1000</v>
      </c>
      <c r="O9" s="417">
        <f t="shared" si="5"/>
        <v>0.77</v>
      </c>
      <c r="S9" s="412">
        <f t="shared" ref="S9:S72" si="7">G9/C9</f>
        <v>1.1000000000000001</v>
      </c>
    </row>
    <row r="10" spans="1:19" x14ac:dyDescent="0.35">
      <c r="A10" s="374">
        <v>3</v>
      </c>
      <c r="B10" s="112" t="s">
        <v>2987</v>
      </c>
      <c r="C10" s="375">
        <v>3000</v>
      </c>
      <c r="D10" s="375">
        <f t="shared" si="6"/>
        <v>3900</v>
      </c>
      <c r="E10" s="371">
        <v>3500</v>
      </c>
      <c r="F10" s="371">
        <v>3500</v>
      </c>
      <c r="G10" s="514">
        <v>3300</v>
      </c>
      <c r="H10" s="150">
        <f t="shared" si="0"/>
        <v>2310</v>
      </c>
      <c r="I10" s="116">
        <v>5000</v>
      </c>
      <c r="J10" s="377">
        <f t="shared" si="1"/>
        <v>1.1666666666666667</v>
      </c>
      <c r="K10" s="371">
        <f t="shared" si="2"/>
        <v>3900</v>
      </c>
      <c r="L10" s="378">
        <f t="shared" si="3"/>
        <v>-400</v>
      </c>
      <c r="M10" s="180"/>
      <c r="N10" s="416">
        <f t="shared" si="4"/>
        <v>-400</v>
      </c>
      <c r="O10" s="417">
        <f t="shared" si="5"/>
        <v>0.77</v>
      </c>
      <c r="S10" s="412">
        <f t="shared" si="7"/>
        <v>1.1000000000000001</v>
      </c>
    </row>
    <row r="11" spans="1:19" ht="31" x14ac:dyDescent="0.35">
      <c r="A11" s="374">
        <v>4</v>
      </c>
      <c r="B11" s="112" t="s">
        <v>2988</v>
      </c>
      <c r="C11" s="375">
        <v>4500</v>
      </c>
      <c r="D11" s="375">
        <f t="shared" si="6"/>
        <v>5900</v>
      </c>
      <c r="E11" s="371">
        <v>5000</v>
      </c>
      <c r="F11" s="371">
        <v>5000</v>
      </c>
      <c r="G11" s="514">
        <v>4950</v>
      </c>
      <c r="H11" s="150">
        <f t="shared" si="0"/>
        <v>3470</v>
      </c>
      <c r="I11" s="116">
        <v>7200</v>
      </c>
      <c r="J11" s="377">
        <f t="shared" si="1"/>
        <v>1.1111111111111112</v>
      </c>
      <c r="K11" s="371">
        <f t="shared" si="2"/>
        <v>5900</v>
      </c>
      <c r="L11" s="378">
        <f t="shared" si="3"/>
        <v>-900</v>
      </c>
      <c r="M11" s="180"/>
      <c r="N11" s="416">
        <f t="shared" si="4"/>
        <v>-900</v>
      </c>
      <c r="O11" s="417">
        <f t="shared" si="5"/>
        <v>0.77111111111111108</v>
      </c>
      <c r="S11" s="412">
        <f t="shared" si="7"/>
        <v>1.1000000000000001</v>
      </c>
    </row>
    <row r="12" spans="1:19" ht="31" x14ac:dyDescent="0.35">
      <c r="A12" s="156">
        <v>5</v>
      </c>
      <c r="B12" s="65" t="s">
        <v>2989</v>
      </c>
      <c r="C12" s="375">
        <v>6000</v>
      </c>
      <c r="D12" s="375">
        <f t="shared" si="6"/>
        <v>7800</v>
      </c>
      <c r="E12" s="371">
        <v>7000</v>
      </c>
      <c r="F12" s="371">
        <v>7000</v>
      </c>
      <c r="G12" s="514">
        <v>6600</v>
      </c>
      <c r="H12" s="150">
        <f t="shared" si="0"/>
        <v>4620</v>
      </c>
      <c r="I12" s="379">
        <v>10000</v>
      </c>
      <c r="J12" s="377">
        <f t="shared" si="1"/>
        <v>1.1666666666666667</v>
      </c>
      <c r="K12" s="371">
        <f t="shared" si="2"/>
        <v>7800</v>
      </c>
      <c r="L12" s="378">
        <f t="shared" si="3"/>
        <v>-800</v>
      </c>
      <c r="M12" s="181" t="s">
        <v>2990</v>
      </c>
      <c r="N12" s="416">
        <f t="shared" si="4"/>
        <v>-800</v>
      </c>
      <c r="O12" s="417">
        <f t="shared" si="5"/>
        <v>0.77</v>
      </c>
      <c r="S12" s="412">
        <f t="shared" si="7"/>
        <v>1.1000000000000001</v>
      </c>
    </row>
    <row r="13" spans="1:19" ht="42" x14ac:dyDescent="0.35">
      <c r="A13" s="156">
        <v>6</v>
      </c>
      <c r="B13" s="65" t="s">
        <v>2991</v>
      </c>
      <c r="C13" s="375">
        <v>8000</v>
      </c>
      <c r="D13" s="375">
        <f t="shared" si="6"/>
        <v>10400</v>
      </c>
      <c r="E13" s="371">
        <v>9000</v>
      </c>
      <c r="F13" s="371">
        <v>9000</v>
      </c>
      <c r="G13" s="514">
        <v>8800</v>
      </c>
      <c r="H13" s="150">
        <f t="shared" si="0"/>
        <v>6160</v>
      </c>
      <c r="I13" s="379">
        <v>13000</v>
      </c>
      <c r="J13" s="377">
        <f t="shared" si="1"/>
        <v>1.125</v>
      </c>
      <c r="K13" s="371">
        <f t="shared" si="2"/>
        <v>10400</v>
      </c>
      <c r="L13" s="378">
        <f t="shared" si="3"/>
        <v>-1400</v>
      </c>
      <c r="M13" s="181" t="s">
        <v>2992</v>
      </c>
      <c r="N13" s="416">
        <f t="shared" si="4"/>
        <v>-1400</v>
      </c>
      <c r="O13" s="417">
        <f t="shared" si="5"/>
        <v>0.77</v>
      </c>
      <c r="S13" s="412">
        <f t="shared" si="7"/>
        <v>1.1000000000000001</v>
      </c>
    </row>
    <row r="14" spans="1:19" ht="31" x14ac:dyDescent="0.35">
      <c r="A14" s="156">
        <v>7</v>
      </c>
      <c r="B14" s="65" t="s">
        <v>2993</v>
      </c>
      <c r="C14" s="375">
        <v>12000</v>
      </c>
      <c r="D14" s="375">
        <f t="shared" si="6"/>
        <v>15600</v>
      </c>
      <c r="E14" s="371">
        <v>13500</v>
      </c>
      <c r="F14" s="371">
        <v>13500</v>
      </c>
      <c r="G14" s="514">
        <v>13200</v>
      </c>
      <c r="H14" s="150">
        <f t="shared" si="0"/>
        <v>9240</v>
      </c>
      <c r="I14" s="379">
        <v>19300</v>
      </c>
      <c r="J14" s="377">
        <f t="shared" si="1"/>
        <v>1.125</v>
      </c>
      <c r="K14" s="371">
        <f t="shared" si="2"/>
        <v>15600</v>
      </c>
      <c r="L14" s="378">
        <f t="shared" si="3"/>
        <v>-2100</v>
      </c>
      <c r="M14" s="181"/>
      <c r="N14" s="416">
        <f t="shared" si="4"/>
        <v>-2100</v>
      </c>
      <c r="O14" s="417">
        <f t="shared" si="5"/>
        <v>0.77</v>
      </c>
      <c r="S14" s="412">
        <f t="shared" si="7"/>
        <v>1.1000000000000001</v>
      </c>
    </row>
    <row r="15" spans="1:19" ht="46.5" x14ac:dyDescent="0.35">
      <c r="A15" s="156">
        <v>8</v>
      </c>
      <c r="B15" s="65" t="s">
        <v>2994</v>
      </c>
      <c r="C15" s="375">
        <v>15000</v>
      </c>
      <c r="D15" s="375">
        <f t="shared" si="6"/>
        <v>19500</v>
      </c>
      <c r="E15" s="371">
        <v>16500</v>
      </c>
      <c r="F15" s="371">
        <v>16500</v>
      </c>
      <c r="G15" s="514">
        <v>16500</v>
      </c>
      <c r="H15" s="150">
        <f t="shared" si="0"/>
        <v>11550</v>
      </c>
      <c r="I15" s="379">
        <v>24000</v>
      </c>
      <c r="J15" s="377">
        <f t="shared" si="1"/>
        <v>1.1000000000000001</v>
      </c>
      <c r="K15" s="371">
        <f t="shared" si="2"/>
        <v>19500</v>
      </c>
      <c r="L15" s="378">
        <f t="shared" si="3"/>
        <v>-3000</v>
      </c>
      <c r="M15" s="181"/>
      <c r="N15" s="416">
        <f t="shared" si="4"/>
        <v>-3000</v>
      </c>
      <c r="O15" s="417">
        <f t="shared" si="5"/>
        <v>0.77</v>
      </c>
      <c r="S15" s="412">
        <f t="shared" si="7"/>
        <v>1.1000000000000001</v>
      </c>
    </row>
    <row r="16" spans="1:19" ht="56" x14ac:dyDescent="0.35">
      <c r="A16" s="156">
        <v>9</v>
      </c>
      <c r="B16" s="65" t="s">
        <v>2995</v>
      </c>
      <c r="C16" s="375">
        <v>11000</v>
      </c>
      <c r="D16" s="375">
        <f t="shared" si="6"/>
        <v>14300</v>
      </c>
      <c r="E16" s="371">
        <v>12500</v>
      </c>
      <c r="F16" s="371">
        <v>12500</v>
      </c>
      <c r="G16" s="514">
        <v>12100</v>
      </c>
      <c r="H16" s="150">
        <f t="shared" si="0"/>
        <v>8470</v>
      </c>
      <c r="I16" s="380">
        <v>17800</v>
      </c>
      <c r="J16" s="377">
        <f t="shared" si="1"/>
        <v>1.1363636363636365</v>
      </c>
      <c r="K16" s="371">
        <f t="shared" si="2"/>
        <v>14300</v>
      </c>
      <c r="L16" s="378">
        <f t="shared" si="3"/>
        <v>-1800</v>
      </c>
      <c r="M16" s="181" t="s">
        <v>2996</v>
      </c>
      <c r="N16" s="416">
        <f t="shared" si="4"/>
        <v>-1800</v>
      </c>
      <c r="O16" s="417">
        <f t="shared" si="5"/>
        <v>0.77</v>
      </c>
      <c r="S16" s="412">
        <f t="shared" si="7"/>
        <v>1.1000000000000001</v>
      </c>
    </row>
    <row r="17" spans="1:21" ht="46.5" x14ac:dyDescent="0.35">
      <c r="A17" s="156">
        <v>10</v>
      </c>
      <c r="B17" s="65" t="s">
        <v>2997</v>
      </c>
      <c r="C17" s="375">
        <v>8000</v>
      </c>
      <c r="D17" s="375">
        <f t="shared" si="6"/>
        <v>10400</v>
      </c>
      <c r="E17" s="371">
        <v>9000</v>
      </c>
      <c r="F17" s="371">
        <v>9000</v>
      </c>
      <c r="G17" s="514">
        <v>8800</v>
      </c>
      <c r="H17" s="150">
        <f t="shared" si="0"/>
        <v>6160</v>
      </c>
      <c r="I17" s="380">
        <v>13000</v>
      </c>
      <c r="J17" s="377">
        <f t="shared" si="1"/>
        <v>1.125</v>
      </c>
      <c r="K17" s="371">
        <f t="shared" si="2"/>
        <v>10400</v>
      </c>
      <c r="L17" s="378">
        <f t="shared" si="3"/>
        <v>-1400</v>
      </c>
      <c r="M17" s="364" t="s">
        <v>2998</v>
      </c>
      <c r="N17" s="416">
        <f t="shared" si="4"/>
        <v>-1400</v>
      </c>
      <c r="O17" s="417">
        <f t="shared" si="5"/>
        <v>0.77</v>
      </c>
      <c r="S17" s="412">
        <f t="shared" si="7"/>
        <v>1.1000000000000001</v>
      </c>
    </row>
    <row r="18" spans="1:21" x14ac:dyDescent="0.35">
      <c r="A18" s="156">
        <v>11</v>
      </c>
      <c r="B18" s="112" t="s">
        <v>2999</v>
      </c>
      <c r="C18" s="375">
        <v>7000</v>
      </c>
      <c r="D18" s="375">
        <f t="shared" si="6"/>
        <v>9100</v>
      </c>
      <c r="E18" s="371">
        <v>8000</v>
      </c>
      <c r="F18" s="371">
        <v>8000</v>
      </c>
      <c r="G18" s="514">
        <v>7700</v>
      </c>
      <c r="H18" s="150">
        <f t="shared" si="0"/>
        <v>5390</v>
      </c>
      <c r="I18" s="380">
        <v>12000</v>
      </c>
      <c r="J18" s="377">
        <f t="shared" si="1"/>
        <v>1.1428571428571428</v>
      </c>
      <c r="K18" s="371">
        <f t="shared" si="2"/>
        <v>9100</v>
      </c>
      <c r="L18" s="378">
        <f t="shared" si="3"/>
        <v>-1100</v>
      </c>
      <c r="M18" s="180"/>
      <c r="N18" s="416">
        <f t="shared" si="4"/>
        <v>-1100</v>
      </c>
      <c r="O18" s="417">
        <f t="shared" si="5"/>
        <v>0.77</v>
      </c>
      <c r="S18" s="412">
        <f t="shared" si="7"/>
        <v>1.1000000000000001</v>
      </c>
    </row>
    <row r="19" spans="1:21" ht="31" x14ac:dyDescent="0.35">
      <c r="A19" s="156">
        <v>12</v>
      </c>
      <c r="B19" s="112" t="s">
        <v>3000</v>
      </c>
      <c r="C19" s="375">
        <v>9000</v>
      </c>
      <c r="D19" s="375">
        <f t="shared" si="6"/>
        <v>11700</v>
      </c>
      <c r="E19" s="371">
        <v>10000</v>
      </c>
      <c r="F19" s="371">
        <v>10000</v>
      </c>
      <c r="G19" s="514">
        <v>9900</v>
      </c>
      <c r="H19" s="150">
        <f t="shared" si="0"/>
        <v>6930</v>
      </c>
      <c r="I19" s="380">
        <v>14300</v>
      </c>
      <c r="J19" s="377">
        <f t="shared" si="1"/>
        <v>1.1111111111111112</v>
      </c>
      <c r="K19" s="371">
        <f t="shared" si="2"/>
        <v>11700</v>
      </c>
      <c r="L19" s="378">
        <f t="shared" si="3"/>
        <v>-1700</v>
      </c>
      <c r="M19" s="180"/>
      <c r="N19" s="416">
        <f t="shared" si="4"/>
        <v>-1700</v>
      </c>
      <c r="O19" s="417">
        <f t="shared" si="5"/>
        <v>0.77</v>
      </c>
      <c r="S19" s="412">
        <f t="shared" si="7"/>
        <v>1.1000000000000001</v>
      </c>
      <c r="U19" s="416">
        <f>G19-C19</f>
        <v>900</v>
      </c>
    </row>
    <row r="20" spans="1:21" x14ac:dyDescent="0.35">
      <c r="A20" s="156">
        <v>13</v>
      </c>
      <c r="B20" s="112" t="s">
        <v>3001</v>
      </c>
      <c r="C20" s="375">
        <v>4500</v>
      </c>
      <c r="D20" s="375">
        <f t="shared" si="6"/>
        <v>5900</v>
      </c>
      <c r="E20" s="371">
        <v>5000</v>
      </c>
      <c r="F20" s="371">
        <v>5000</v>
      </c>
      <c r="G20" s="514">
        <v>4950</v>
      </c>
      <c r="H20" s="150">
        <f t="shared" si="0"/>
        <v>3470</v>
      </c>
      <c r="I20" s="375">
        <v>7200</v>
      </c>
      <c r="J20" s="377">
        <f t="shared" si="1"/>
        <v>1.1111111111111112</v>
      </c>
      <c r="K20" s="371">
        <f t="shared" si="2"/>
        <v>5900</v>
      </c>
      <c r="L20" s="378">
        <f t="shared" si="3"/>
        <v>-900</v>
      </c>
      <c r="M20" s="180"/>
      <c r="N20" s="416">
        <f t="shared" si="4"/>
        <v>-900</v>
      </c>
      <c r="O20" s="417">
        <f t="shared" si="5"/>
        <v>0.77111111111111108</v>
      </c>
      <c r="S20" s="412">
        <f t="shared" si="7"/>
        <v>1.1000000000000001</v>
      </c>
      <c r="U20" s="416">
        <f t="shared" ref="U20:U83" si="8">G20-C20</f>
        <v>450</v>
      </c>
    </row>
    <row r="21" spans="1:21" ht="31" x14ac:dyDescent="0.35">
      <c r="A21" s="156">
        <v>14</v>
      </c>
      <c r="B21" s="112" t="s">
        <v>3002</v>
      </c>
      <c r="C21" s="375">
        <v>3500</v>
      </c>
      <c r="D21" s="375">
        <f t="shared" si="6"/>
        <v>4600</v>
      </c>
      <c r="E21" s="371">
        <v>4000</v>
      </c>
      <c r="F21" s="371">
        <v>4000</v>
      </c>
      <c r="G21" s="514">
        <v>3850</v>
      </c>
      <c r="H21" s="150">
        <f t="shared" si="0"/>
        <v>2700</v>
      </c>
      <c r="I21" s="375">
        <v>6000</v>
      </c>
      <c r="J21" s="377">
        <f t="shared" si="1"/>
        <v>1.1428571428571428</v>
      </c>
      <c r="K21" s="371">
        <f t="shared" si="2"/>
        <v>4600</v>
      </c>
      <c r="L21" s="378">
        <f t="shared" si="3"/>
        <v>-600</v>
      </c>
      <c r="M21" s="181" t="s">
        <v>3003</v>
      </c>
      <c r="N21" s="416">
        <f t="shared" si="4"/>
        <v>-600</v>
      </c>
      <c r="O21" s="417">
        <f t="shared" si="5"/>
        <v>0.77142857142857146</v>
      </c>
      <c r="S21" s="412">
        <f t="shared" si="7"/>
        <v>1.1000000000000001</v>
      </c>
      <c r="U21" s="416">
        <f t="shared" si="8"/>
        <v>350</v>
      </c>
    </row>
    <row r="22" spans="1:21" ht="31" x14ac:dyDescent="0.35">
      <c r="A22" s="156">
        <v>15</v>
      </c>
      <c r="B22" s="112" t="s">
        <v>3004</v>
      </c>
      <c r="C22" s="375">
        <v>4000</v>
      </c>
      <c r="D22" s="375">
        <f t="shared" si="6"/>
        <v>5200</v>
      </c>
      <c r="E22" s="371">
        <v>4500</v>
      </c>
      <c r="F22" s="371">
        <v>4500</v>
      </c>
      <c r="G22" s="514">
        <v>4400</v>
      </c>
      <c r="H22" s="150">
        <f t="shared" si="0"/>
        <v>3080</v>
      </c>
      <c r="I22" s="375">
        <v>6500</v>
      </c>
      <c r="J22" s="377">
        <f t="shared" si="1"/>
        <v>1.125</v>
      </c>
      <c r="K22" s="371">
        <f t="shared" si="2"/>
        <v>5200</v>
      </c>
      <c r="L22" s="378">
        <f t="shared" si="3"/>
        <v>-700</v>
      </c>
      <c r="M22" s="180"/>
      <c r="N22" s="416">
        <f t="shared" si="4"/>
        <v>-700</v>
      </c>
      <c r="O22" s="417">
        <f t="shared" si="5"/>
        <v>0.77</v>
      </c>
      <c r="S22" s="412">
        <f t="shared" si="7"/>
        <v>1.1000000000000001</v>
      </c>
      <c r="U22" s="416">
        <f t="shared" si="8"/>
        <v>400</v>
      </c>
    </row>
    <row r="23" spans="1:21" ht="31" x14ac:dyDescent="0.35">
      <c r="A23" s="156">
        <v>16</v>
      </c>
      <c r="B23" s="112" t="s">
        <v>3005</v>
      </c>
      <c r="C23" s="375">
        <v>5500</v>
      </c>
      <c r="D23" s="375">
        <f t="shared" si="6"/>
        <v>7200</v>
      </c>
      <c r="E23" s="371">
        <v>6000</v>
      </c>
      <c r="F23" s="371">
        <v>6100</v>
      </c>
      <c r="G23" s="514">
        <v>6050</v>
      </c>
      <c r="H23" s="150">
        <f t="shared" si="0"/>
        <v>4240</v>
      </c>
      <c r="I23" s="375">
        <v>8600</v>
      </c>
      <c r="J23" s="377">
        <f t="shared" si="1"/>
        <v>1.0909090909090908</v>
      </c>
      <c r="K23" s="371">
        <f t="shared" si="2"/>
        <v>7200</v>
      </c>
      <c r="L23" s="378">
        <f t="shared" si="3"/>
        <v>-1200</v>
      </c>
      <c r="M23" s="180"/>
      <c r="N23" s="416">
        <f t="shared" si="4"/>
        <v>-1200</v>
      </c>
      <c r="O23" s="417">
        <f t="shared" si="5"/>
        <v>0.77090909090909088</v>
      </c>
      <c r="S23" s="412">
        <f t="shared" si="7"/>
        <v>1.1000000000000001</v>
      </c>
      <c r="U23" s="416">
        <f t="shared" si="8"/>
        <v>550</v>
      </c>
    </row>
    <row r="24" spans="1:21" ht="31" x14ac:dyDescent="0.35">
      <c r="A24" s="156">
        <v>17</v>
      </c>
      <c r="B24" s="112" t="s">
        <v>3006</v>
      </c>
      <c r="C24" s="375">
        <v>4000</v>
      </c>
      <c r="D24" s="375">
        <f t="shared" si="6"/>
        <v>5200</v>
      </c>
      <c r="E24" s="371">
        <v>4500</v>
      </c>
      <c r="F24" s="371">
        <v>4500</v>
      </c>
      <c r="G24" s="514">
        <v>4400</v>
      </c>
      <c r="H24" s="150">
        <f t="shared" si="0"/>
        <v>3080</v>
      </c>
      <c r="I24" s="380">
        <v>6400</v>
      </c>
      <c r="J24" s="377">
        <f t="shared" si="1"/>
        <v>1.125</v>
      </c>
      <c r="K24" s="371">
        <f t="shared" si="2"/>
        <v>5200</v>
      </c>
      <c r="L24" s="378">
        <f t="shared" si="3"/>
        <v>-700</v>
      </c>
      <c r="M24" s="180"/>
      <c r="N24" s="416">
        <f t="shared" si="4"/>
        <v>-700</v>
      </c>
      <c r="O24" s="417">
        <f t="shared" si="5"/>
        <v>0.77</v>
      </c>
      <c r="S24" s="412">
        <f t="shared" si="7"/>
        <v>1.1000000000000001</v>
      </c>
      <c r="U24" s="416">
        <f t="shared" si="8"/>
        <v>400</v>
      </c>
    </row>
    <row r="25" spans="1:21" ht="31" x14ac:dyDescent="0.35">
      <c r="A25" s="156">
        <v>18</v>
      </c>
      <c r="B25" s="112" t="s">
        <v>3007</v>
      </c>
      <c r="C25" s="375">
        <v>6000</v>
      </c>
      <c r="D25" s="375">
        <f t="shared" si="6"/>
        <v>7800</v>
      </c>
      <c r="E25" s="371">
        <v>7000</v>
      </c>
      <c r="F25" s="371">
        <v>7000</v>
      </c>
      <c r="G25" s="514">
        <v>6600</v>
      </c>
      <c r="H25" s="150">
        <f t="shared" si="0"/>
        <v>4620</v>
      </c>
      <c r="I25" s="380">
        <v>10000</v>
      </c>
      <c r="J25" s="377">
        <f t="shared" si="1"/>
        <v>1.1666666666666667</v>
      </c>
      <c r="K25" s="371">
        <f t="shared" si="2"/>
        <v>7800</v>
      </c>
      <c r="L25" s="378">
        <f t="shared" si="3"/>
        <v>-800</v>
      </c>
      <c r="M25" s="180"/>
      <c r="N25" s="416">
        <f t="shared" si="4"/>
        <v>-800</v>
      </c>
      <c r="O25" s="417">
        <f t="shared" si="5"/>
        <v>0.77</v>
      </c>
      <c r="S25" s="412">
        <f t="shared" si="7"/>
        <v>1.1000000000000001</v>
      </c>
      <c r="U25" s="416">
        <f t="shared" si="8"/>
        <v>600</v>
      </c>
    </row>
    <row r="26" spans="1:21" ht="31" x14ac:dyDescent="0.35">
      <c r="A26" s="156">
        <v>19</v>
      </c>
      <c r="B26" s="112" t="s">
        <v>3008</v>
      </c>
      <c r="C26" s="375">
        <v>5000</v>
      </c>
      <c r="D26" s="375">
        <f t="shared" si="6"/>
        <v>6500</v>
      </c>
      <c r="E26" s="371">
        <v>6000</v>
      </c>
      <c r="F26" s="371">
        <v>6000</v>
      </c>
      <c r="G26" s="514">
        <v>5500</v>
      </c>
      <c r="H26" s="150">
        <f t="shared" si="0"/>
        <v>3850</v>
      </c>
      <c r="I26" s="380">
        <v>8500</v>
      </c>
      <c r="J26" s="377">
        <f t="shared" si="1"/>
        <v>1.2</v>
      </c>
      <c r="K26" s="371">
        <f t="shared" si="2"/>
        <v>6500</v>
      </c>
      <c r="L26" s="378">
        <f t="shared" si="3"/>
        <v>-500</v>
      </c>
      <c r="M26" s="180"/>
      <c r="N26" s="416">
        <f t="shared" si="4"/>
        <v>-500</v>
      </c>
      <c r="O26" s="417">
        <f t="shared" si="5"/>
        <v>0.77</v>
      </c>
      <c r="S26" s="412">
        <f t="shared" si="7"/>
        <v>1.1000000000000001</v>
      </c>
      <c r="U26" s="416">
        <f t="shared" si="8"/>
        <v>500</v>
      </c>
    </row>
    <row r="27" spans="1:21" ht="31" x14ac:dyDescent="0.35">
      <c r="A27" s="156">
        <v>20</v>
      </c>
      <c r="B27" s="112" t="s">
        <v>3009</v>
      </c>
      <c r="C27" s="375">
        <v>4000</v>
      </c>
      <c r="D27" s="375">
        <f t="shared" si="6"/>
        <v>5200</v>
      </c>
      <c r="E27" s="371">
        <v>4500</v>
      </c>
      <c r="F27" s="371">
        <v>4500</v>
      </c>
      <c r="G27" s="514">
        <v>4400</v>
      </c>
      <c r="H27" s="150">
        <f t="shared" si="0"/>
        <v>3080</v>
      </c>
      <c r="I27" s="380">
        <v>6500</v>
      </c>
      <c r="J27" s="377">
        <f t="shared" si="1"/>
        <v>1.125</v>
      </c>
      <c r="K27" s="371">
        <f t="shared" si="2"/>
        <v>5200</v>
      </c>
      <c r="L27" s="378">
        <f t="shared" si="3"/>
        <v>-700</v>
      </c>
      <c r="M27" s="180"/>
      <c r="N27" s="416">
        <f t="shared" si="4"/>
        <v>-700</v>
      </c>
      <c r="O27" s="417">
        <f t="shared" si="5"/>
        <v>0.77</v>
      </c>
      <c r="S27" s="412">
        <f t="shared" si="7"/>
        <v>1.1000000000000001</v>
      </c>
      <c r="U27" s="416">
        <f t="shared" si="8"/>
        <v>400</v>
      </c>
    </row>
    <row r="28" spans="1:21" ht="31" x14ac:dyDescent="0.35">
      <c r="A28" s="156">
        <v>21</v>
      </c>
      <c r="B28" s="112" t="s">
        <v>3010</v>
      </c>
      <c r="C28" s="375">
        <v>3000</v>
      </c>
      <c r="D28" s="375">
        <f t="shared" si="6"/>
        <v>3900</v>
      </c>
      <c r="E28" s="371">
        <v>3500</v>
      </c>
      <c r="F28" s="371">
        <v>3500</v>
      </c>
      <c r="G28" s="514">
        <v>3300</v>
      </c>
      <c r="H28" s="150">
        <f t="shared" si="0"/>
        <v>2310</v>
      </c>
      <c r="I28" s="158">
        <v>5000</v>
      </c>
      <c r="J28" s="377">
        <f t="shared" si="1"/>
        <v>1.1666666666666667</v>
      </c>
      <c r="K28" s="371">
        <f t="shared" si="2"/>
        <v>3900</v>
      </c>
      <c r="L28" s="378">
        <f t="shared" si="3"/>
        <v>-400</v>
      </c>
      <c r="M28" s="180"/>
      <c r="N28" s="416">
        <f t="shared" si="4"/>
        <v>-400</v>
      </c>
      <c r="O28" s="417">
        <f t="shared" si="5"/>
        <v>0.77</v>
      </c>
      <c r="S28" s="412">
        <f t="shared" si="7"/>
        <v>1.1000000000000001</v>
      </c>
      <c r="U28" s="416">
        <f t="shared" si="8"/>
        <v>300</v>
      </c>
    </row>
    <row r="29" spans="1:21" ht="46.5" x14ac:dyDescent="0.35">
      <c r="A29" s="156">
        <v>22</v>
      </c>
      <c r="B29" s="112" t="s">
        <v>3011</v>
      </c>
      <c r="C29" s="375">
        <v>2500</v>
      </c>
      <c r="D29" s="375">
        <f t="shared" si="6"/>
        <v>3300</v>
      </c>
      <c r="E29" s="371">
        <v>3000</v>
      </c>
      <c r="F29" s="371">
        <v>3000</v>
      </c>
      <c r="G29" s="514">
        <v>2750</v>
      </c>
      <c r="H29" s="150">
        <f t="shared" si="0"/>
        <v>1930</v>
      </c>
      <c r="I29" s="158">
        <v>4500</v>
      </c>
      <c r="J29" s="377">
        <f t="shared" si="1"/>
        <v>1.2</v>
      </c>
      <c r="K29" s="371">
        <f t="shared" si="2"/>
        <v>3300</v>
      </c>
      <c r="L29" s="378">
        <f t="shared" si="3"/>
        <v>-300</v>
      </c>
      <c r="M29" s="180"/>
      <c r="N29" s="416">
        <f t="shared" si="4"/>
        <v>-300</v>
      </c>
      <c r="O29" s="417">
        <f t="shared" si="5"/>
        <v>0.77200000000000002</v>
      </c>
      <c r="S29" s="412">
        <f t="shared" si="7"/>
        <v>1.1000000000000001</v>
      </c>
      <c r="U29" s="416">
        <f t="shared" si="8"/>
        <v>250</v>
      </c>
    </row>
    <row r="30" spans="1:21" ht="46.5" x14ac:dyDescent="0.35">
      <c r="A30" s="156">
        <v>23</v>
      </c>
      <c r="B30" s="112" t="s">
        <v>3012</v>
      </c>
      <c r="C30" s="375">
        <v>3000</v>
      </c>
      <c r="D30" s="375">
        <f t="shared" si="6"/>
        <v>3900</v>
      </c>
      <c r="E30" s="371">
        <v>3500</v>
      </c>
      <c r="F30" s="371">
        <v>3500</v>
      </c>
      <c r="G30" s="514">
        <v>3300</v>
      </c>
      <c r="H30" s="150">
        <f t="shared" si="0"/>
        <v>2310</v>
      </c>
      <c r="I30" s="381">
        <v>5000</v>
      </c>
      <c r="J30" s="377">
        <f t="shared" si="1"/>
        <v>1.1666666666666667</v>
      </c>
      <c r="K30" s="371">
        <f t="shared" si="2"/>
        <v>3900</v>
      </c>
      <c r="L30" s="378">
        <f t="shared" si="3"/>
        <v>-400</v>
      </c>
      <c r="M30" s="180"/>
      <c r="N30" s="416">
        <f t="shared" si="4"/>
        <v>-400</v>
      </c>
      <c r="O30" s="417">
        <f t="shared" si="5"/>
        <v>0.77</v>
      </c>
      <c r="S30" s="412">
        <f t="shared" si="7"/>
        <v>1.1000000000000001</v>
      </c>
      <c r="U30" s="416">
        <f t="shared" si="8"/>
        <v>300</v>
      </c>
    </row>
    <row r="31" spans="1:21" ht="46.5" x14ac:dyDescent="0.35">
      <c r="A31" s="156">
        <v>24</v>
      </c>
      <c r="B31" s="112" t="s">
        <v>3013</v>
      </c>
      <c r="C31" s="375">
        <v>2800</v>
      </c>
      <c r="D31" s="375">
        <f t="shared" si="6"/>
        <v>3600</v>
      </c>
      <c r="E31" s="371">
        <v>3100</v>
      </c>
      <c r="F31" s="371">
        <v>3200</v>
      </c>
      <c r="G31" s="514">
        <v>3100</v>
      </c>
      <c r="H31" s="150">
        <f t="shared" si="0"/>
        <v>2170</v>
      </c>
      <c r="I31" s="381">
        <v>4500</v>
      </c>
      <c r="J31" s="377">
        <f t="shared" si="1"/>
        <v>1.1071428571428572</v>
      </c>
      <c r="K31" s="371">
        <f t="shared" si="2"/>
        <v>3600</v>
      </c>
      <c r="L31" s="378">
        <f t="shared" si="3"/>
        <v>-500</v>
      </c>
      <c r="M31" s="180"/>
      <c r="N31" s="416">
        <f t="shared" si="4"/>
        <v>-500</v>
      </c>
      <c r="O31" s="417">
        <f t="shared" si="5"/>
        <v>0.77500000000000002</v>
      </c>
      <c r="S31" s="412">
        <f t="shared" si="7"/>
        <v>1.1071428571428572</v>
      </c>
      <c r="U31" s="416">
        <f t="shared" si="8"/>
        <v>300</v>
      </c>
    </row>
    <row r="32" spans="1:21" s="25" customFormat="1" ht="30" x14ac:dyDescent="0.35">
      <c r="A32" s="369" t="s">
        <v>18</v>
      </c>
      <c r="B32" s="382" t="s">
        <v>3014</v>
      </c>
      <c r="C32" s="370"/>
      <c r="D32" s="375"/>
      <c r="E32" s="371"/>
      <c r="F32" s="371"/>
      <c r="G32" s="514"/>
      <c r="H32" s="150"/>
      <c r="I32" s="383"/>
      <c r="J32" s="377"/>
      <c r="K32" s="371"/>
      <c r="L32" s="378"/>
      <c r="M32" s="181" t="s">
        <v>3015</v>
      </c>
      <c r="N32" s="416">
        <f t="shared" si="4"/>
        <v>0</v>
      </c>
      <c r="O32" s="417" t="e">
        <f t="shared" si="5"/>
        <v>#DIV/0!</v>
      </c>
      <c r="P32" s="15" t="s">
        <v>2982</v>
      </c>
      <c r="R32" s="418"/>
      <c r="S32" s="412" t="e">
        <f t="shared" si="7"/>
        <v>#DIV/0!</v>
      </c>
      <c r="U32" s="416">
        <f t="shared" si="8"/>
        <v>0</v>
      </c>
    </row>
    <row r="33" spans="1:21" x14ac:dyDescent="0.35">
      <c r="A33" s="374">
        <v>1</v>
      </c>
      <c r="B33" s="65" t="s">
        <v>3016</v>
      </c>
      <c r="C33" s="375"/>
      <c r="D33" s="375"/>
      <c r="E33" s="371">
        <v>4500</v>
      </c>
      <c r="F33" s="371">
        <v>4500</v>
      </c>
      <c r="G33" s="514">
        <v>4500</v>
      </c>
      <c r="H33" s="150">
        <f>ROUND(G33*0.7,-1)</f>
        <v>3150</v>
      </c>
      <c r="I33" s="381">
        <v>6400</v>
      </c>
      <c r="J33" s="377"/>
      <c r="K33" s="371">
        <v>4500</v>
      </c>
      <c r="L33" s="378">
        <f>E33-D33</f>
        <v>4500</v>
      </c>
      <c r="M33" s="181"/>
      <c r="N33" s="416">
        <f t="shared" si="4"/>
        <v>4500</v>
      </c>
      <c r="O33" s="417" t="e">
        <f t="shared" si="5"/>
        <v>#DIV/0!</v>
      </c>
      <c r="S33" s="412" t="e">
        <f t="shared" si="7"/>
        <v>#DIV/0!</v>
      </c>
      <c r="U33" s="416">
        <f t="shared" si="8"/>
        <v>4500</v>
      </c>
    </row>
    <row r="34" spans="1:21" x14ac:dyDescent="0.35">
      <c r="A34" s="374">
        <v>2</v>
      </c>
      <c r="B34" s="65" t="s">
        <v>3017</v>
      </c>
      <c r="C34" s="375"/>
      <c r="D34" s="375"/>
      <c r="E34" s="371">
        <v>6000</v>
      </c>
      <c r="F34" s="371">
        <v>6000</v>
      </c>
      <c r="G34" s="514">
        <v>6000</v>
      </c>
      <c r="H34" s="150">
        <f>ROUND(G34*0.7,-1)</f>
        <v>4200</v>
      </c>
      <c r="I34" s="381">
        <v>8600</v>
      </c>
      <c r="J34" s="377"/>
      <c r="K34" s="371">
        <v>6000</v>
      </c>
      <c r="L34" s="378">
        <f>E34-D34</f>
        <v>6000</v>
      </c>
      <c r="M34" s="181"/>
      <c r="N34" s="416">
        <f t="shared" si="4"/>
        <v>6000</v>
      </c>
      <c r="O34" s="417" t="e">
        <f t="shared" si="5"/>
        <v>#DIV/0!</v>
      </c>
      <c r="S34" s="412" t="e">
        <f t="shared" si="7"/>
        <v>#DIV/0!</v>
      </c>
      <c r="U34" s="416">
        <f t="shared" si="8"/>
        <v>6000</v>
      </c>
    </row>
    <row r="35" spans="1:21" x14ac:dyDescent="0.35">
      <c r="A35" s="374">
        <v>3</v>
      </c>
      <c r="B35" s="65" t="s">
        <v>3018</v>
      </c>
      <c r="C35" s="375"/>
      <c r="D35" s="375"/>
      <c r="E35" s="371">
        <v>8000</v>
      </c>
      <c r="F35" s="371">
        <v>8000</v>
      </c>
      <c r="G35" s="514">
        <v>8000</v>
      </c>
      <c r="H35" s="150">
        <f>ROUND(G35*0.7,-1)</f>
        <v>5600</v>
      </c>
      <c r="I35" s="381">
        <v>11400</v>
      </c>
      <c r="J35" s="377"/>
      <c r="K35" s="371">
        <v>8000</v>
      </c>
      <c r="L35" s="378">
        <f>E35-D35</f>
        <v>8000</v>
      </c>
      <c r="M35" s="181"/>
      <c r="N35" s="416">
        <f t="shared" si="4"/>
        <v>8000</v>
      </c>
      <c r="O35" s="417" t="e">
        <f t="shared" si="5"/>
        <v>#DIV/0!</v>
      </c>
      <c r="S35" s="412" t="e">
        <f t="shared" si="7"/>
        <v>#DIV/0!</v>
      </c>
      <c r="U35" s="416">
        <f t="shared" si="8"/>
        <v>8000</v>
      </c>
    </row>
    <row r="36" spans="1:21" x14ac:dyDescent="0.35">
      <c r="A36" s="110" t="s">
        <v>45</v>
      </c>
      <c r="B36" s="157" t="s">
        <v>3019</v>
      </c>
      <c r="C36" s="370"/>
      <c r="D36" s="375"/>
      <c r="E36" s="371"/>
      <c r="F36" s="371"/>
      <c r="G36" s="514"/>
      <c r="H36" s="150"/>
      <c r="I36" s="371"/>
      <c r="J36" s="377"/>
      <c r="K36" s="371"/>
      <c r="L36" s="380"/>
      <c r="M36" s="180"/>
      <c r="N36" s="416">
        <f t="shared" si="4"/>
        <v>0</v>
      </c>
      <c r="O36" s="417" t="e">
        <f t="shared" si="5"/>
        <v>#DIV/0!</v>
      </c>
      <c r="P36" s="15" t="s">
        <v>2982</v>
      </c>
      <c r="S36" s="412" t="e">
        <f t="shared" si="7"/>
        <v>#DIV/0!</v>
      </c>
      <c r="U36" s="416">
        <f t="shared" si="8"/>
        <v>0</v>
      </c>
    </row>
    <row r="37" spans="1:21" ht="31" x14ac:dyDescent="0.35">
      <c r="A37" s="374">
        <v>1</v>
      </c>
      <c r="B37" s="65" t="s">
        <v>3020</v>
      </c>
      <c r="C37" s="375">
        <v>5000</v>
      </c>
      <c r="D37" s="375">
        <f t="shared" si="6"/>
        <v>6500</v>
      </c>
      <c r="E37" s="371">
        <v>6000</v>
      </c>
      <c r="F37" s="371">
        <v>6000</v>
      </c>
      <c r="G37" s="514">
        <v>5500</v>
      </c>
      <c r="H37" s="150">
        <f>ROUND(G37*0.7,-1)</f>
        <v>3850</v>
      </c>
      <c r="I37" s="371">
        <v>8600</v>
      </c>
      <c r="J37" s="377">
        <f>E37/C37</f>
        <v>1.2</v>
      </c>
      <c r="K37" s="371">
        <f>D37</f>
        <v>6500</v>
      </c>
      <c r="L37" s="378">
        <f>E37-D37</f>
        <v>-500</v>
      </c>
      <c r="M37" s="180"/>
      <c r="N37" s="416">
        <f t="shared" si="4"/>
        <v>-500</v>
      </c>
      <c r="O37" s="417">
        <f t="shared" si="5"/>
        <v>0.77</v>
      </c>
      <c r="S37" s="412">
        <f t="shared" si="7"/>
        <v>1.1000000000000001</v>
      </c>
      <c r="U37" s="416">
        <f t="shared" si="8"/>
        <v>500</v>
      </c>
    </row>
    <row r="38" spans="1:21" ht="31" x14ac:dyDescent="0.35">
      <c r="A38" s="374">
        <v>2</v>
      </c>
      <c r="B38" s="65" t="s">
        <v>3021</v>
      </c>
      <c r="C38" s="375">
        <v>5000</v>
      </c>
      <c r="D38" s="375">
        <f t="shared" si="6"/>
        <v>6500</v>
      </c>
      <c r="E38" s="371">
        <v>6000</v>
      </c>
      <c r="F38" s="371">
        <v>6000</v>
      </c>
      <c r="G38" s="514">
        <v>5500</v>
      </c>
      <c r="H38" s="150">
        <f>ROUND(G38*0.7,-1)</f>
        <v>3850</v>
      </c>
      <c r="I38" s="371">
        <v>8600</v>
      </c>
      <c r="J38" s="377">
        <f>E38/C38</f>
        <v>1.2</v>
      </c>
      <c r="K38" s="371">
        <f>D38</f>
        <v>6500</v>
      </c>
      <c r="L38" s="378">
        <f>E38-D38</f>
        <v>-500</v>
      </c>
      <c r="M38" s="180"/>
      <c r="N38" s="416">
        <f t="shared" si="4"/>
        <v>-500</v>
      </c>
      <c r="O38" s="417">
        <f t="shared" si="5"/>
        <v>0.77</v>
      </c>
      <c r="S38" s="412">
        <f t="shared" si="7"/>
        <v>1.1000000000000001</v>
      </c>
      <c r="U38" s="416">
        <f t="shared" si="8"/>
        <v>500</v>
      </c>
    </row>
    <row r="39" spans="1:21" ht="31" x14ac:dyDescent="0.35">
      <c r="A39" s="374">
        <v>3</v>
      </c>
      <c r="B39" s="65" t="s">
        <v>3022</v>
      </c>
      <c r="C39" s="375">
        <v>5000</v>
      </c>
      <c r="D39" s="375">
        <f t="shared" si="6"/>
        <v>6500</v>
      </c>
      <c r="E39" s="371">
        <v>6000</v>
      </c>
      <c r="F39" s="371">
        <v>6000</v>
      </c>
      <c r="G39" s="514">
        <v>5500</v>
      </c>
      <c r="H39" s="150">
        <f>ROUND(G39*0.7,-1)</f>
        <v>3850</v>
      </c>
      <c r="I39" s="371">
        <v>8600</v>
      </c>
      <c r="J39" s="377">
        <f>E39/C39</f>
        <v>1.2</v>
      </c>
      <c r="K39" s="371">
        <f>D39</f>
        <v>6500</v>
      </c>
      <c r="L39" s="378">
        <f>E39-D39</f>
        <v>-500</v>
      </c>
      <c r="M39" s="180"/>
      <c r="N39" s="416">
        <f t="shared" si="4"/>
        <v>-500</v>
      </c>
      <c r="O39" s="417">
        <f t="shared" si="5"/>
        <v>0.77</v>
      </c>
      <c r="S39" s="412">
        <f t="shared" si="7"/>
        <v>1.1000000000000001</v>
      </c>
      <c r="U39" s="416">
        <f t="shared" si="8"/>
        <v>500</v>
      </c>
    </row>
    <row r="40" spans="1:21" ht="46.5" x14ac:dyDescent="0.35">
      <c r="A40" s="374">
        <v>4</v>
      </c>
      <c r="B40" s="65" t="s">
        <v>3023</v>
      </c>
      <c r="C40" s="375">
        <v>5000</v>
      </c>
      <c r="D40" s="375">
        <f t="shared" si="6"/>
        <v>6500</v>
      </c>
      <c r="E40" s="371">
        <v>6000</v>
      </c>
      <c r="F40" s="371">
        <v>6000</v>
      </c>
      <c r="G40" s="514">
        <v>5500</v>
      </c>
      <c r="H40" s="150">
        <f>ROUND(G40*0.7,-1)</f>
        <v>3850</v>
      </c>
      <c r="I40" s="371">
        <v>8600</v>
      </c>
      <c r="J40" s="377">
        <f>E40/C40</f>
        <v>1.2</v>
      </c>
      <c r="K40" s="371">
        <f>D40</f>
        <v>6500</v>
      </c>
      <c r="L40" s="378">
        <f>E40-D40</f>
        <v>-500</v>
      </c>
      <c r="M40" s="180"/>
      <c r="N40" s="416">
        <f t="shared" si="4"/>
        <v>-500</v>
      </c>
      <c r="O40" s="417">
        <f t="shared" si="5"/>
        <v>0.77</v>
      </c>
      <c r="S40" s="412">
        <f t="shared" si="7"/>
        <v>1.1000000000000001</v>
      </c>
      <c r="U40" s="416">
        <f t="shared" si="8"/>
        <v>500</v>
      </c>
    </row>
    <row r="41" spans="1:21" ht="31" x14ac:dyDescent="0.35">
      <c r="A41" s="374">
        <v>5</v>
      </c>
      <c r="B41" s="112" t="s">
        <v>3024</v>
      </c>
      <c r="C41" s="375"/>
      <c r="D41" s="375"/>
      <c r="E41" s="371"/>
      <c r="F41" s="371"/>
      <c r="G41" s="514"/>
      <c r="H41" s="150"/>
      <c r="I41" s="371"/>
      <c r="J41" s="377"/>
      <c r="K41" s="371"/>
      <c r="L41" s="378"/>
      <c r="M41" s="180"/>
      <c r="N41" s="416">
        <f t="shared" si="4"/>
        <v>0</v>
      </c>
      <c r="O41" s="417" t="e">
        <f t="shared" si="5"/>
        <v>#DIV/0!</v>
      </c>
      <c r="S41" s="412" t="e">
        <f t="shared" si="7"/>
        <v>#DIV/0!</v>
      </c>
      <c r="U41" s="416">
        <f t="shared" si="8"/>
        <v>0</v>
      </c>
    </row>
    <row r="42" spans="1:21" ht="31" x14ac:dyDescent="0.35">
      <c r="A42" s="374" t="s">
        <v>509</v>
      </c>
      <c r="B42" s="65" t="s">
        <v>3025</v>
      </c>
      <c r="C42" s="375">
        <v>6000</v>
      </c>
      <c r="D42" s="375">
        <f t="shared" si="6"/>
        <v>7800</v>
      </c>
      <c r="E42" s="371">
        <v>7000</v>
      </c>
      <c r="F42" s="371">
        <v>7000</v>
      </c>
      <c r="G42" s="596">
        <v>6600</v>
      </c>
      <c r="H42" s="150">
        <f>ROUND(G42*0.7,-1)</f>
        <v>4620</v>
      </c>
      <c r="I42" s="371">
        <v>10000</v>
      </c>
      <c r="J42" s="377">
        <f>E42/C42</f>
        <v>1.1666666666666667</v>
      </c>
      <c r="K42" s="371">
        <f>D42</f>
        <v>7800</v>
      </c>
      <c r="L42" s="378">
        <f>E42-D42</f>
        <v>-800</v>
      </c>
      <c r="M42" s="180"/>
      <c r="N42" s="416">
        <f t="shared" si="4"/>
        <v>-800</v>
      </c>
      <c r="O42" s="417">
        <f t="shared" si="5"/>
        <v>0.77</v>
      </c>
      <c r="S42" s="412">
        <f t="shared" si="7"/>
        <v>1.1000000000000001</v>
      </c>
      <c r="U42" s="416">
        <f t="shared" si="8"/>
        <v>600</v>
      </c>
    </row>
    <row r="43" spans="1:21" ht="31" x14ac:dyDescent="0.35">
      <c r="A43" s="374" t="s">
        <v>511</v>
      </c>
      <c r="B43" s="65" t="s">
        <v>3026</v>
      </c>
      <c r="C43" s="375">
        <v>3500</v>
      </c>
      <c r="D43" s="375">
        <f t="shared" si="6"/>
        <v>4600</v>
      </c>
      <c r="E43" s="371">
        <v>3900</v>
      </c>
      <c r="F43" s="371">
        <v>3900</v>
      </c>
      <c r="G43" s="597">
        <v>3500</v>
      </c>
      <c r="H43" s="150">
        <f>ROUND(G43*0.7,-1)</f>
        <v>2450</v>
      </c>
      <c r="I43" s="371">
        <v>5500</v>
      </c>
      <c r="J43" s="377">
        <f>E43/C43</f>
        <v>1.1142857142857143</v>
      </c>
      <c r="K43" s="371">
        <f>D43</f>
        <v>4600</v>
      </c>
      <c r="L43" s="378">
        <f>E43-D43</f>
        <v>-700</v>
      </c>
      <c r="M43" s="181" t="s">
        <v>3027</v>
      </c>
      <c r="N43" s="416">
        <f t="shared" si="4"/>
        <v>-700</v>
      </c>
      <c r="O43" s="417">
        <f t="shared" si="5"/>
        <v>0.7</v>
      </c>
      <c r="S43" s="412">
        <f t="shared" si="7"/>
        <v>1</v>
      </c>
      <c r="U43" s="416">
        <f t="shared" si="8"/>
        <v>0</v>
      </c>
    </row>
    <row r="44" spans="1:21" ht="42" x14ac:dyDescent="0.35">
      <c r="A44" s="374" t="s">
        <v>511</v>
      </c>
      <c r="B44" s="65" t="s">
        <v>3028</v>
      </c>
      <c r="C44" s="375">
        <v>2500</v>
      </c>
      <c r="D44" s="375">
        <f t="shared" si="6"/>
        <v>3300</v>
      </c>
      <c r="E44" s="371">
        <v>2800</v>
      </c>
      <c r="F44" s="371">
        <v>2800</v>
      </c>
      <c r="G44" s="597">
        <v>2500</v>
      </c>
      <c r="H44" s="150">
        <f>ROUND(G44*0.7,-1)</f>
        <v>1750</v>
      </c>
      <c r="I44" s="371">
        <v>4000</v>
      </c>
      <c r="J44" s="377">
        <f>E44/C44</f>
        <v>1.1200000000000001</v>
      </c>
      <c r="K44" s="371">
        <f>D44</f>
        <v>3300</v>
      </c>
      <c r="L44" s="378">
        <f>E44-D44</f>
        <v>-500</v>
      </c>
      <c r="M44" s="181" t="s">
        <v>3029</v>
      </c>
      <c r="N44" s="416">
        <f t="shared" si="4"/>
        <v>-500</v>
      </c>
      <c r="O44" s="417">
        <f t="shared" si="5"/>
        <v>0.7</v>
      </c>
      <c r="S44" s="412">
        <f t="shared" si="7"/>
        <v>1</v>
      </c>
      <c r="U44" s="416">
        <f t="shared" si="8"/>
        <v>0</v>
      </c>
    </row>
    <row r="45" spans="1:21" ht="46.5" x14ac:dyDescent="0.35">
      <c r="A45" s="374">
        <v>6</v>
      </c>
      <c r="B45" s="65" t="s">
        <v>3030</v>
      </c>
      <c r="C45" s="375"/>
      <c r="D45" s="375"/>
      <c r="E45" s="371"/>
      <c r="F45" s="371"/>
      <c r="G45" s="514"/>
      <c r="H45" s="150"/>
      <c r="I45" s="371"/>
      <c r="J45" s="377"/>
      <c r="K45" s="371"/>
      <c r="L45" s="378"/>
      <c r="M45" s="180"/>
      <c r="N45" s="416">
        <f t="shared" si="4"/>
        <v>0</v>
      </c>
      <c r="O45" s="417" t="e">
        <f t="shared" si="5"/>
        <v>#DIV/0!</v>
      </c>
      <c r="S45" s="412" t="e">
        <f t="shared" si="7"/>
        <v>#DIV/0!</v>
      </c>
      <c r="U45" s="416">
        <f t="shared" si="8"/>
        <v>0</v>
      </c>
    </row>
    <row r="46" spans="1:21" x14ac:dyDescent="0.35">
      <c r="A46" s="374" t="s">
        <v>327</v>
      </c>
      <c r="B46" s="65" t="s">
        <v>3031</v>
      </c>
      <c r="C46" s="375">
        <v>3000</v>
      </c>
      <c r="D46" s="375">
        <f t="shared" si="6"/>
        <v>3900</v>
      </c>
      <c r="E46" s="371">
        <v>3300</v>
      </c>
      <c r="F46" s="371">
        <v>3300</v>
      </c>
      <c r="G46" s="597">
        <v>3000</v>
      </c>
      <c r="H46" s="150">
        <f>ROUND(G46*0.7,-1)</f>
        <v>2100</v>
      </c>
      <c r="I46" s="371">
        <v>4700</v>
      </c>
      <c r="J46" s="377">
        <f>E46/C46</f>
        <v>1.1000000000000001</v>
      </c>
      <c r="K46" s="371">
        <f>D46</f>
        <v>3900</v>
      </c>
      <c r="L46" s="378">
        <f>E46-D46</f>
        <v>-600</v>
      </c>
      <c r="M46" s="180"/>
      <c r="N46" s="416">
        <f t="shared" si="4"/>
        <v>-600</v>
      </c>
      <c r="O46" s="417">
        <f t="shared" si="5"/>
        <v>0.7</v>
      </c>
      <c r="S46" s="412">
        <f t="shared" si="7"/>
        <v>1</v>
      </c>
      <c r="U46" s="416">
        <f t="shared" si="8"/>
        <v>0</v>
      </c>
    </row>
    <row r="47" spans="1:21" x14ac:dyDescent="0.35">
      <c r="A47" s="374" t="s">
        <v>329</v>
      </c>
      <c r="B47" s="65" t="s">
        <v>3032</v>
      </c>
      <c r="C47" s="375">
        <v>2500</v>
      </c>
      <c r="D47" s="375">
        <f t="shared" si="6"/>
        <v>3300</v>
      </c>
      <c r="E47" s="371">
        <v>2800</v>
      </c>
      <c r="F47" s="371">
        <v>2800</v>
      </c>
      <c r="G47" s="597">
        <v>2500</v>
      </c>
      <c r="H47" s="150">
        <f>ROUND(G47*0.7,-1)</f>
        <v>1750</v>
      </c>
      <c r="I47" s="371">
        <v>4000</v>
      </c>
      <c r="J47" s="377">
        <f>E47/C47</f>
        <v>1.1200000000000001</v>
      </c>
      <c r="K47" s="371">
        <f>D47</f>
        <v>3300</v>
      </c>
      <c r="L47" s="378">
        <f>E47-D47</f>
        <v>-500</v>
      </c>
      <c r="M47" s="180"/>
      <c r="N47" s="416">
        <f t="shared" si="4"/>
        <v>-500</v>
      </c>
      <c r="O47" s="417">
        <f t="shared" si="5"/>
        <v>0.7</v>
      </c>
      <c r="S47" s="412">
        <f t="shared" si="7"/>
        <v>1</v>
      </c>
      <c r="U47" s="416">
        <f t="shared" si="8"/>
        <v>0</v>
      </c>
    </row>
    <row r="48" spans="1:21" ht="70" x14ac:dyDescent="0.35">
      <c r="A48" s="374" t="s">
        <v>653</v>
      </c>
      <c r="B48" s="65" t="s">
        <v>3033</v>
      </c>
      <c r="C48" s="375">
        <v>3000</v>
      </c>
      <c r="D48" s="375">
        <f t="shared" si="6"/>
        <v>3900</v>
      </c>
      <c r="E48" s="371">
        <v>3300</v>
      </c>
      <c r="F48" s="371">
        <v>3300</v>
      </c>
      <c r="G48" s="597">
        <v>3000</v>
      </c>
      <c r="H48" s="150">
        <f>ROUND(G48*0.7,-1)</f>
        <v>2100</v>
      </c>
      <c r="I48" s="371">
        <v>5000</v>
      </c>
      <c r="J48" s="377">
        <f>E48/C48</f>
        <v>1.1000000000000001</v>
      </c>
      <c r="K48" s="371">
        <f>D48</f>
        <v>3900</v>
      </c>
      <c r="L48" s="378">
        <f>E48-D48</f>
        <v>-600</v>
      </c>
      <c r="M48" s="181" t="s">
        <v>3034</v>
      </c>
      <c r="N48" s="416">
        <f t="shared" si="4"/>
        <v>-600</v>
      </c>
      <c r="O48" s="417">
        <f t="shared" si="5"/>
        <v>0.7</v>
      </c>
      <c r="S48" s="412">
        <f t="shared" si="7"/>
        <v>1</v>
      </c>
      <c r="U48" s="416">
        <f t="shared" si="8"/>
        <v>0</v>
      </c>
    </row>
    <row r="49" spans="1:21" x14ac:dyDescent="0.35">
      <c r="A49" s="374">
        <v>7</v>
      </c>
      <c r="B49" s="65" t="s">
        <v>3035</v>
      </c>
      <c r="C49" s="375"/>
      <c r="D49" s="375"/>
      <c r="E49" s="371"/>
      <c r="F49" s="371"/>
      <c r="G49" s="514"/>
      <c r="H49" s="150"/>
      <c r="I49" s="371"/>
      <c r="J49" s="377"/>
      <c r="K49" s="371"/>
      <c r="L49" s="378"/>
      <c r="M49" s="180"/>
      <c r="N49" s="416">
        <f t="shared" si="4"/>
        <v>0</v>
      </c>
      <c r="O49" s="417" t="e">
        <f t="shared" si="5"/>
        <v>#DIV/0!</v>
      </c>
      <c r="S49" s="412" t="e">
        <f t="shared" si="7"/>
        <v>#DIV/0!</v>
      </c>
      <c r="U49" s="416">
        <f t="shared" si="8"/>
        <v>0</v>
      </c>
    </row>
    <row r="50" spans="1:21" x14ac:dyDescent="0.35">
      <c r="A50" s="374" t="s">
        <v>32</v>
      </c>
      <c r="B50" s="65" t="s">
        <v>3036</v>
      </c>
      <c r="C50" s="375">
        <v>3000</v>
      </c>
      <c r="D50" s="375">
        <f t="shared" si="6"/>
        <v>3900</v>
      </c>
      <c r="E50" s="371">
        <v>3300</v>
      </c>
      <c r="F50" s="371">
        <v>3300</v>
      </c>
      <c r="G50" s="597">
        <v>3000</v>
      </c>
      <c r="H50" s="150">
        <f>ROUND(G50*0.7,-1)</f>
        <v>2100</v>
      </c>
      <c r="I50" s="371">
        <v>5000</v>
      </c>
      <c r="J50" s="377">
        <f>E50/C50</f>
        <v>1.1000000000000001</v>
      </c>
      <c r="K50" s="371">
        <f>D50</f>
        <v>3900</v>
      </c>
      <c r="L50" s="378">
        <f>E50-D50</f>
        <v>-600</v>
      </c>
      <c r="M50" s="180"/>
      <c r="N50" s="416">
        <f t="shared" si="4"/>
        <v>-600</v>
      </c>
      <c r="O50" s="417">
        <f t="shared" si="5"/>
        <v>0.7</v>
      </c>
      <c r="S50" s="412">
        <f t="shared" si="7"/>
        <v>1</v>
      </c>
      <c r="U50" s="416">
        <f t="shared" si="8"/>
        <v>0</v>
      </c>
    </row>
    <row r="51" spans="1:21" ht="31" x14ac:dyDescent="0.35">
      <c r="A51" s="374" t="s">
        <v>35</v>
      </c>
      <c r="B51" s="65" t="s">
        <v>3037</v>
      </c>
      <c r="C51" s="375">
        <v>2000</v>
      </c>
      <c r="D51" s="375">
        <f t="shared" si="6"/>
        <v>2600</v>
      </c>
      <c r="E51" s="371">
        <v>2200</v>
      </c>
      <c r="F51" s="371">
        <v>2200</v>
      </c>
      <c r="G51" s="597">
        <v>2000</v>
      </c>
      <c r="H51" s="150">
        <f>ROUND(G51*0.7,-1)</f>
        <v>1400</v>
      </c>
      <c r="I51" s="371">
        <v>3200</v>
      </c>
      <c r="J51" s="377">
        <f>E51/C51</f>
        <v>1.1000000000000001</v>
      </c>
      <c r="K51" s="371">
        <f>D51</f>
        <v>2600</v>
      </c>
      <c r="L51" s="378">
        <f>E51-D51</f>
        <v>-400</v>
      </c>
      <c r="M51" s="180"/>
      <c r="N51" s="416">
        <f t="shared" si="4"/>
        <v>-400</v>
      </c>
      <c r="O51" s="417">
        <f t="shared" si="5"/>
        <v>0.7</v>
      </c>
      <c r="S51" s="412">
        <f t="shared" si="7"/>
        <v>1</v>
      </c>
      <c r="U51" s="416">
        <f t="shared" si="8"/>
        <v>0</v>
      </c>
    </row>
    <row r="52" spans="1:21" ht="31" x14ac:dyDescent="0.35">
      <c r="A52" s="374">
        <v>8</v>
      </c>
      <c r="B52" s="65" t="s">
        <v>3038</v>
      </c>
      <c r="C52" s="375"/>
      <c r="D52" s="375"/>
      <c r="E52" s="371"/>
      <c r="F52" s="371"/>
      <c r="G52" s="514"/>
      <c r="H52" s="150"/>
      <c r="I52" s="371"/>
      <c r="J52" s="377"/>
      <c r="K52" s="371"/>
      <c r="L52" s="378"/>
      <c r="M52" s="180"/>
      <c r="N52" s="416">
        <f t="shared" si="4"/>
        <v>0</v>
      </c>
      <c r="O52" s="417" t="e">
        <f t="shared" si="5"/>
        <v>#DIV/0!</v>
      </c>
      <c r="S52" s="412" t="e">
        <f t="shared" si="7"/>
        <v>#DIV/0!</v>
      </c>
      <c r="U52" s="416">
        <f t="shared" si="8"/>
        <v>0</v>
      </c>
    </row>
    <row r="53" spans="1:21" ht="31" x14ac:dyDescent="0.35">
      <c r="A53" s="374" t="s">
        <v>624</v>
      </c>
      <c r="B53" s="65" t="s">
        <v>3039</v>
      </c>
      <c r="C53" s="375">
        <v>5000</v>
      </c>
      <c r="D53" s="375">
        <f t="shared" si="6"/>
        <v>6500</v>
      </c>
      <c r="E53" s="371">
        <v>5500</v>
      </c>
      <c r="F53" s="371">
        <v>5500</v>
      </c>
      <c r="G53" s="597">
        <v>5000</v>
      </c>
      <c r="H53" s="150">
        <f>ROUND(G53*0.7,-1)</f>
        <v>3500</v>
      </c>
      <c r="I53" s="371">
        <v>8000</v>
      </c>
      <c r="J53" s="377">
        <f>E53/C53</f>
        <v>1.1000000000000001</v>
      </c>
      <c r="K53" s="371">
        <f>D53</f>
        <v>6500</v>
      </c>
      <c r="L53" s="378">
        <f>E53-D53</f>
        <v>-1000</v>
      </c>
      <c r="M53" s="180"/>
      <c r="N53" s="416">
        <f t="shared" si="4"/>
        <v>-1000</v>
      </c>
      <c r="O53" s="417">
        <f t="shared" si="5"/>
        <v>0.7</v>
      </c>
      <c r="S53" s="412">
        <f t="shared" si="7"/>
        <v>1</v>
      </c>
      <c r="U53" s="416">
        <f t="shared" si="8"/>
        <v>0</v>
      </c>
    </row>
    <row r="54" spans="1:21" x14ac:dyDescent="0.35">
      <c r="A54" s="374" t="s">
        <v>626</v>
      </c>
      <c r="B54" s="65" t="s">
        <v>3040</v>
      </c>
      <c r="C54" s="375">
        <v>4000</v>
      </c>
      <c r="D54" s="375">
        <f t="shared" si="6"/>
        <v>5200</v>
      </c>
      <c r="E54" s="371">
        <v>4400</v>
      </c>
      <c r="F54" s="371">
        <v>4400</v>
      </c>
      <c r="G54" s="597">
        <v>4000</v>
      </c>
      <c r="H54" s="150">
        <f>ROUND(G54*0.7,-1)</f>
        <v>2800</v>
      </c>
      <c r="I54" s="371">
        <v>6300</v>
      </c>
      <c r="J54" s="377">
        <f>E54/C54</f>
        <v>1.1000000000000001</v>
      </c>
      <c r="K54" s="371">
        <f>D54</f>
        <v>5200</v>
      </c>
      <c r="L54" s="378">
        <f>E54-D54</f>
        <v>-800</v>
      </c>
      <c r="M54" s="180"/>
      <c r="N54" s="416">
        <f t="shared" si="4"/>
        <v>-800</v>
      </c>
      <c r="O54" s="417">
        <f t="shared" si="5"/>
        <v>0.7</v>
      </c>
      <c r="S54" s="412">
        <f t="shared" si="7"/>
        <v>1</v>
      </c>
      <c r="U54" s="416">
        <f t="shared" si="8"/>
        <v>0</v>
      </c>
    </row>
    <row r="55" spans="1:21" ht="31" x14ac:dyDescent="0.35">
      <c r="A55" s="374">
        <v>9</v>
      </c>
      <c r="B55" s="65" t="s">
        <v>3041</v>
      </c>
      <c r="C55" s="375"/>
      <c r="D55" s="375"/>
      <c r="E55" s="371"/>
      <c r="F55" s="371"/>
      <c r="G55" s="514"/>
      <c r="H55" s="150"/>
      <c r="I55" s="371"/>
      <c r="J55" s="377"/>
      <c r="K55" s="371"/>
      <c r="L55" s="378"/>
      <c r="M55" s="180"/>
      <c r="N55" s="416">
        <f t="shared" si="4"/>
        <v>0</v>
      </c>
      <c r="O55" s="417" t="e">
        <f t="shared" si="5"/>
        <v>#DIV/0!</v>
      </c>
      <c r="S55" s="412" t="e">
        <f t="shared" si="7"/>
        <v>#DIV/0!</v>
      </c>
      <c r="U55" s="416">
        <f t="shared" si="8"/>
        <v>0</v>
      </c>
    </row>
    <row r="56" spans="1:21" ht="31" x14ac:dyDescent="0.35">
      <c r="A56" s="374" t="s">
        <v>522</v>
      </c>
      <c r="B56" s="125" t="s">
        <v>5871</v>
      </c>
      <c r="C56" s="375">
        <v>7000</v>
      </c>
      <c r="D56" s="375">
        <f t="shared" si="6"/>
        <v>9100</v>
      </c>
      <c r="E56" s="371">
        <v>8000</v>
      </c>
      <c r="F56" s="371">
        <v>8000</v>
      </c>
      <c r="G56" s="596">
        <v>7700</v>
      </c>
      <c r="H56" s="150">
        <f>ROUND(G56*0.7,-1)</f>
        <v>5390</v>
      </c>
      <c r="I56" s="371">
        <v>11400</v>
      </c>
      <c r="J56" s="377">
        <f>E56/C56</f>
        <v>1.1428571428571428</v>
      </c>
      <c r="K56" s="371">
        <f>D56</f>
        <v>9100</v>
      </c>
      <c r="L56" s="378">
        <f>E56-D56</f>
        <v>-1100</v>
      </c>
      <c r="M56" s="180"/>
      <c r="N56" s="416">
        <f t="shared" si="4"/>
        <v>-1100</v>
      </c>
      <c r="O56" s="417">
        <f t="shared" si="5"/>
        <v>0.77</v>
      </c>
      <c r="R56" s="274" t="s">
        <v>5952</v>
      </c>
      <c r="S56" s="412">
        <f t="shared" si="7"/>
        <v>1.1000000000000001</v>
      </c>
      <c r="U56" s="416">
        <f t="shared" si="8"/>
        <v>700</v>
      </c>
    </row>
    <row r="57" spans="1:21" ht="31" x14ac:dyDescent="0.35">
      <c r="A57" s="374" t="s">
        <v>523</v>
      </c>
      <c r="B57" s="65" t="s">
        <v>3042</v>
      </c>
      <c r="C57" s="375">
        <v>5000</v>
      </c>
      <c r="D57" s="375">
        <f t="shared" si="6"/>
        <v>6500</v>
      </c>
      <c r="E57" s="371">
        <v>7000</v>
      </c>
      <c r="F57" s="371">
        <v>7000</v>
      </c>
      <c r="G57" s="514">
        <v>5500</v>
      </c>
      <c r="H57" s="150">
        <f>ROUND(G57*0.7,-1)</f>
        <v>3850</v>
      </c>
      <c r="I57" s="371">
        <v>10000</v>
      </c>
      <c r="J57" s="377">
        <f>E57/C57</f>
        <v>1.4</v>
      </c>
      <c r="K57" s="371">
        <v>7000</v>
      </c>
      <c r="L57" s="378">
        <f>E57-D57</f>
        <v>500</v>
      </c>
      <c r="M57" s="180"/>
      <c r="N57" s="416">
        <f t="shared" si="4"/>
        <v>500</v>
      </c>
      <c r="O57" s="417">
        <f t="shared" si="5"/>
        <v>0.77</v>
      </c>
      <c r="S57" s="412">
        <f t="shared" si="7"/>
        <v>1.1000000000000001</v>
      </c>
      <c r="U57" s="416">
        <f t="shared" si="8"/>
        <v>500</v>
      </c>
    </row>
    <row r="58" spans="1:21" ht="31" x14ac:dyDescent="0.35">
      <c r="A58" s="374" t="s">
        <v>665</v>
      </c>
      <c r="B58" s="65" t="s">
        <v>3043</v>
      </c>
      <c r="C58" s="375">
        <v>2500</v>
      </c>
      <c r="D58" s="375">
        <f t="shared" si="6"/>
        <v>3300</v>
      </c>
      <c r="E58" s="371">
        <v>3500</v>
      </c>
      <c r="F58" s="371">
        <v>3500</v>
      </c>
      <c r="G58" s="514">
        <v>2750</v>
      </c>
      <c r="H58" s="150">
        <f>ROUND(G58*0.7,-1)</f>
        <v>1930</v>
      </c>
      <c r="I58" s="371">
        <v>5000</v>
      </c>
      <c r="J58" s="377">
        <f>E58/C58</f>
        <v>1.4</v>
      </c>
      <c r="K58" s="371">
        <v>3500</v>
      </c>
      <c r="L58" s="378">
        <f>E58-D58</f>
        <v>200</v>
      </c>
      <c r="M58" s="180"/>
      <c r="N58" s="416">
        <f t="shared" si="4"/>
        <v>200</v>
      </c>
      <c r="O58" s="417">
        <f t="shared" si="5"/>
        <v>0.77200000000000002</v>
      </c>
      <c r="S58" s="412">
        <f t="shared" si="7"/>
        <v>1.1000000000000001</v>
      </c>
      <c r="U58" s="416">
        <f t="shared" si="8"/>
        <v>250</v>
      </c>
    </row>
    <row r="59" spans="1:21" x14ac:dyDescent="0.35">
      <c r="A59" s="374">
        <v>10</v>
      </c>
      <c r="B59" s="65" t="s">
        <v>3044</v>
      </c>
      <c r="C59" s="375"/>
      <c r="D59" s="375"/>
      <c r="E59" s="371"/>
      <c r="F59" s="371"/>
      <c r="G59" s="514"/>
      <c r="H59" s="150"/>
      <c r="I59" s="371"/>
      <c r="J59" s="377"/>
      <c r="K59" s="371"/>
      <c r="L59" s="378"/>
      <c r="M59" s="180"/>
      <c r="N59" s="416">
        <f t="shared" si="4"/>
        <v>0</v>
      </c>
      <c r="O59" s="417" t="e">
        <f t="shared" si="5"/>
        <v>#DIV/0!</v>
      </c>
      <c r="S59" s="412" t="e">
        <f t="shared" si="7"/>
        <v>#DIV/0!</v>
      </c>
      <c r="U59" s="416">
        <f t="shared" si="8"/>
        <v>0</v>
      </c>
    </row>
    <row r="60" spans="1:21" ht="31" x14ac:dyDescent="0.35">
      <c r="A60" s="374" t="s">
        <v>525</v>
      </c>
      <c r="B60" s="65" t="s">
        <v>3045</v>
      </c>
      <c r="C60" s="375">
        <v>3000</v>
      </c>
      <c r="D60" s="375">
        <f t="shared" si="6"/>
        <v>3900</v>
      </c>
      <c r="E60" s="371">
        <v>3300</v>
      </c>
      <c r="F60" s="371">
        <v>3300</v>
      </c>
      <c r="G60" s="514">
        <v>3000</v>
      </c>
      <c r="H60" s="150">
        <f>ROUND(G60*0.7,-1)</f>
        <v>2100</v>
      </c>
      <c r="I60" s="371">
        <v>5000</v>
      </c>
      <c r="J60" s="377">
        <f>E60/C60</f>
        <v>1.1000000000000001</v>
      </c>
      <c r="K60" s="371">
        <f>D60</f>
        <v>3900</v>
      </c>
      <c r="L60" s="378">
        <f>E60-D60</f>
        <v>-600</v>
      </c>
      <c r="M60" s="180"/>
      <c r="N60" s="416">
        <f t="shared" si="4"/>
        <v>-600</v>
      </c>
      <c r="O60" s="417">
        <f t="shared" si="5"/>
        <v>0.7</v>
      </c>
      <c r="S60" s="412">
        <f t="shared" si="7"/>
        <v>1</v>
      </c>
      <c r="U60" s="416">
        <f t="shared" si="8"/>
        <v>0</v>
      </c>
    </row>
    <row r="61" spans="1:21" x14ac:dyDescent="0.35">
      <c r="A61" s="374" t="s">
        <v>526</v>
      </c>
      <c r="B61" s="65" t="s">
        <v>3046</v>
      </c>
      <c r="C61" s="375">
        <v>2500</v>
      </c>
      <c r="D61" s="375">
        <f t="shared" si="6"/>
        <v>3300</v>
      </c>
      <c r="E61" s="371">
        <v>2800</v>
      </c>
      <c r="F61" s="371">
        <v>2800</v>
      </c>
      <c r="G61" s="514">
        <v>2500</v>
      </c>
      <c r="H61" s="150">
        <f>ROUND(G61*0.7,-1)</f>
        <v>1750</v>
      </c>
      <c r="I61" s="371">
        <v>4000</v>
      </c>
      <c r="J61" s="377">
        <f>E61/C61</f>
        <v>1.1200000000000001</v>
      </c>
      <c r="K61" s="371">
        <f>D61</f>
        <v>3300</v>
      </c>
      <c r="L61" s="378">
        <f>E61-D61</f>
        <v>-500</v>
      </c>
      <c r="M61" s="180"/>
      <c r="N61" s="416">
        <f t="shared" si="4"/>
        <v>-500</v>
      </c>
      <c r="O61" s="417">
        <f t="shared" si="5"/>
        <v>0.7</v>
      </c>
      <c r="S61" s="412">
        <f t="shared" si="7"/>
        <v>1</v>
      </c>
      <c r="U61" s="416">
        <f t="shared" si="8"/>
        <v>0</v>
      </c>
    </row>
    <row r="62" spans="1:21" ht="31" x14ac:dyDescent="0.35">
      <c r="A62" s="374">
        <v>11</v>
      </c>
      <c r="B62" s="65" t="s">
        <v>3047</v>
      </c>
      <c r="C62" s="375"/>
      <c r="D62" s="375"/>
      <c r="E62" s="371"/>
      <c r="F62" s="371"/>
      <c r="G62" s="514"/>
      <c r="H62" s="150"/>
      <c r="I62" s="371"/>
      <c r="J62" s="377"/>
      <c r="K62" s="371"/>
      <c r="L62" s="378"/>
      <c r="M62" s="364" t="s">
        <v>3048</v>
      </c>
      <c r="N62" s="416">
        <f t="shared" si="4"/>
        <v>0</v>
      </c>
      <c r="O62" s="417" t="e">
        <f t="shared" si="5"/>
        <v>#DIV/0!</v>
      </c>
      <c r="S62" s="412" t="e">
        <f t="shared" si="7"/>
        <v>#DIV/0!</v>
      </c>
      <c r="U62" s="416">
        <f t="shared" si="8"/>
        <v>0</v>
      </c>
    </row>
    <row r="63" spans="1:21" x14ac:dyDescent="0.35">
      <c r="A63" s="374" t="s">
        <v>1192</v>
      </c>
      <c r="B63" s="65" t="s">
        <v>3049</v>
      </c>
      <c r="C63" s="375">
        <v>4000</v>
      </c>
      <c r="D63" s="375">
        <f t="shared" si="6"/>
        <v>5200</v>
      </c>
      <c r="E63" s="371">
        <v>4500</v>
      </c>
      <c r="F63" s="371">
        <v>4500</v>
      </c>
      <c r="G63" s="514">
        <v>4000</v>
      </c>
      <c r="H63" s="150">
        <f>ROUND(G63*0.7,-1)</f>
        <v>2800</v>
      </c>
      <c r="I63" s="371">
        <v>6500</v>
      </c>
      <c r="J63" s="377">
        <f>E63/C63</f>
        <v>1.125</v>
      </c>
      <c r="K63" s="371">
        <f>D63</f>
        <v>5200</v>
      </c>
      <c r="L63" s="378">
        <f>E63-D63</f>
        <v>-700</v>
      </c>
      <c r="M63" s="180"/>
      <c r="N63" s="416">
        <f t="shared" si="4"/>
        <v>-700</v>
      </c>
      <c r="O63" s="417">
        <f t="shared" si="5"/>
        <v>0.7</v>
      </c>
      <c r="S63" s="412">
        <f t="shared" si="7"/>
        <v>1</v>
      </c>
      <c r="U63" s="416">
        <f t="shared" si="8"/>
        <v>0</v>
      </c>
    </row>
    <row r="64" spans="1:21" x14ac:dyDescent="0.35">
      <c r="A64" s="374" t="s">
        <v>1195</v>
      </c>
      <c r="B64" s="65" t="s">
        <v>3050</v>
      </c>
      <c r="C64" s="375">
        <v>3000</v>
      </c>
      <c r="D64" s="375">
        <f t="shared" si="6"/>
        <v>3900</v>
      </c>
      <c r="E64" s="371">
        <v>3500</v>
      </c>
      <c r="F64" s="371">
        <v>3500</v>
      </c>
      <c r="G64" s="514">
        <v>3000</v>
      </c>
      <c r="H64" s="150">
        <f>ROUND(G64*0.7,-1)</f>
        <v>2100</v>
      </c>
      <c r="I64" s="371">
        <v>5000</v>
      </c>
      <c r="J64" s="377">
        <f>E64/C64</f>
        <v>1.1666666666666667</v>
      </c>
      <c r="K64" s="371">
        <f>D64</f>
        <v>3900</v>
      </c>
      <c r="L64" s="378">
        <f>E64-D64</f>
        <v>-400</v>
      </c>
      <c r="M64" s="180"/>
      <c r="N64" s="416">
        <f t="shared" si="4"/>
        <v>-400</v>
      </c>
      <c r="O64" s="417">
        <f t="shared" si="5"/>
        <v>0.7</v>
      </c>
      <c r="S64" s="412">
        <f t="shared" si="7"/>
        <v>1</v>
      </c>
      <c r="U64" s="416">
        <f t="shared" si="8"/>
        <v>0</v>
      </c>
    </row>
    <row r="65" spans="1:21" ht="42" x14ac:dyDescent="0.35">
      <c r="A65" s="374" t="s">
        <v>1197</v>
      </c>
      <c r="B65" s="65" t="s">
        <v>3051</v>
      </c>
      <c r="C65" s="375">
        <v>1500</v>
      </c>
      <c r="D65" s="375">
        <f t="shared" si="6"/>
        <v>2000</v>
      </c>
      <c r="E65" s="371">
        <v>2000</v>
      </c>
      <c r="F65" s="371">
        <v>2000</v>
      </c>
      <c r="G65" s="514">
        <v>1650</v>
      </c>
      <c r="H65" s="150">
        <f>ROUND(G65*0.7,-1)</f>
        <v>1160</v>
      </c>
      <c r="I65" s="371">
        <v>4000</v>
      </c>
      <c r="J65" s="377">
        <f>E65/C65</f>
        <v>1.3333333333333333</v>
      </c>
      <c r="K65" s="371">
        <f>D65</f>
        <v>2000</v>
      </c>
      <c r="L65" s="378"/>
      <c r="M65" s="181" t="s">
        <v>3052</v>
      </c>
      <c r="N65" s="416">
        <f t="shared" si="4"/>
        <v>0</v>
      </c>
      <c r="O65" s="417">
        <f t="shared" si="5"/>
        <v>0.77333333333333332</v>
      </c>
      <c r="S65" s="412">
        <f t="shared" si="7"/>
        <v>1.1000000000000001</v>
      </c>
      <c r="U65" s="416">
        <f t="shared" si="8"/>
        <v>150</v>
      </c>
    </row>
    <row r="66" spans="1:21" ht="84" x14ac:dyDescent="0.35">
      <c r="A66" s="374" t="s">
        <v>1199</v>
      </c>
      <c r="B66" s="65" t="s">
        <v>3053</v>
      </c>
      <c r="C66" s="375">
        <v>2300</v>
      </c>
      <c r="D66" s="375">
        <f t="shared" si="6"/>
        <v>3000</v>
      </c>
      <c r="E66" s="371">
        <v>4600</v>
      </c>
      <c r="F66" s="371">
        <v>4600</v>
      </c>
      <c r="G66" s="514">
        <v>3000</v>
      </c>
      <c r="H66" s="150">
        <f>ROUND(G66*0.7,-1)</f>
        <v>2100</v>
      </c>
      <c r="I66" s="371">
        <v>7000</v>
      </c>
      <c r="J66" s="377">
        <f>E66/C66</f>
        <v>2</v>
      </c>
      <c r="K66" s="371">
        <v>4600</v>
      </c>
      <c r="L66" s="378">
        <f>E66-D66</f>
        <v>1600</v>
      </c>
      <c r="M66" s="361" t="s">
        <v>5872</v>
      </c>
      <c r="N66" s="416">
        <f t="shared" si="4"/>
        <v>1600</v>
      </c>
      <c r="O66" s="417">
        <f t="shared" si="5"/>
        <v>0.91304347826086951</v>
      </c>
      <c r="R66" s="274" t="s">
        <v>5953</v>
      </c>
      <c r="S66" s="412">
        <f t="shared" si="7"/>
        <v>1.3043478260869565</v>
      </c>
      <c r="U66" s="416">
        <f t="shared" si="8"/>
        <v>700</v>
      </c>
    </row>
    <row r="67" spans="1:21" ht="70" x14ac:dyDescent="0.35">
      <c r="A67" s="374" t="s">
        <v>3054</v>
      </c>
      <c r="B67" s="65" t="s">
        <v>3055</v>
      </c>
      <c r="C67" s="375">
        <v>1000</v>
      </c>
      <c r="D67" s="375">
        <f t="shared" si="6"/>
        <v>1300</v>
      </c>
      <c r="E67" s="371">
        <v>1500</v>
      </c>
      <c r="F67" s="371">
        <v>1500</v>
      </c>
      <c r="G67" s="514">
        <v>1500</v>
      </c>
      <c r="H67" s="150">
        <f>ROUND(G67*0.7,-1)</f>
        <v>1050</v>
      </c>
      <c r="I67" s="371">
        <v>3000</v>
      </c>
      <c r="J67" s="377">
        <f>E67/C67</f>
        <v>1.5</v>
      </c>
      <c r="K67" s="371">
        <v>1500</v>
      </c>
      <c r="L67" s="378">
        <f>E67-D67</f>
        <v>200</v>
      </c>
      <c r="M67" s="181" t="s">
        <v>5873</v>
      </c>
      <c r="N67" s="416">
        <f t="shared" si="4"/>
        <v>200</v>
      </c>
      <c r="O67" s="417">
        <f t="shared" si="5"/>
        <v>1.05</v>
      </c>
      <c r="S67" s="412">
        <f t="shared" si="7"/>
        <v>1.5</v>
      </c>
      <c r="U67" s="416">
        <f t="shared" si="8"/>
        <v>500</v>
      </c>
    </row>
    <row r="68" spans="1:21" ht="56" x14ac:dyDescent="0.35">
      <c r="A68" s="374">
        <v>12</v>
      </c>
      <c r="B68" s="65" t="s">
        <v>3056</v>
      </c>
      <c r="C68" s="375"/>
      <c r="D68" s="375"/>
      <c r="E68" s="371"/>
      <c r="F68" s="371"/>
      <c r="G68" s="514"/>
      <c r="H68" s="150"/>
      <c r="I68" s="371"/>
      <c r="J68" s="377"/>
      <c r="K68" s="371"/>
      <c r="L68" s="378"/>
      <c r="M68" s="364" t="s">
        <v>5874</v>
      </c>
      <c r="N68" s="416">
        <f t="shared" si="4"/>
        <v>0</v>
      </c>
      <c r="O68" s="417" t="e">
        <f t="shared" si="5"/>
        <v>#DIV/0!</v>
      </c>
      <c r="R68" s="274" t="s">
        <v>5954</v>
      </c>
      <c r="S68" s="412" t="e">
        <f t="shared" si="7"/>
        <v>#DIV/0!</v>
      </c>
      <c r="U68" s="416">
        <f t="shared" si="8"/>
        <v>0</v>
      </c>
    </row>
    <row r="69" spans="1:21" ht="42" x14ac:dyDescent="0.35">
      <c r="A69" s="374" t="s">
        <v>531</v>
      </c>
      <c r="B69" s="65" t="s">
        <v>5875</v>
      </c>
      <c r="C69" s="375">
        <v>3000</v>
      </c>
      <c r="D69" s="375">
        <f t="shared" si="6"/>
        <v>3900</v>
      </c>
      <c r="E69" s="371">
        <v>3300</v>
      </c>
      <c r="F69" s="371">
        <v>3300</v>
      </c>
      <c r="G69" s="514">
        <v>3000</v>
      </c>
      <c r="H69" s="150">
        <f>ROUND(G69*0.7,-1)</f>
        <v>2100</v>
      </c>
      <c r="I69" s="371">
        <v>5000</v>
      </c>
      <c r="J69" s="377">
        <f>E69/C69</f>
        <v>1.1000000000000001</v>
      </c>
      <c r="K69" s="371">
        <f>D69</f>
        <v>3900</v>
      </c>
      <c r="L69" s="378">
        <f>E69-D69</f>
        <v>-600</v>
      </c>
      <c r="M69" s="181" t="s">
        <v>5876</v>
      </c>
      <c r="N69" s="416">
        <f t="shared" si="4"/>
        <v>-600</v>
      </c>
      <c r="O69" s="417">
        <f t="shared" si="5"/>
        <v>0.7</v>
      </c>
      <c r="R69" s="274" t="s">
        <v>5954</v>
      </c>
      <c r="S69" s="412">
        <f t="shared" si="7"/>
        <v>1</v>
      </c>
      <c r="U69" s="416">
        <f t="shared" si="8"/>
        <v>0</v>
      </c>
    </row>
    <row r="70" spans="1:21" ht="70" x14ac:dyDescent="0.35">
      <c r="A70" s="374" t="s">
        <v>532</v>
      </c>
      <c r="B70" s="65" t="s">
        <v>3057</v>
      </c>
      <c r="C70" s="375">
        <v>2500</v>
      </c>
      <c r="D70" s="375">
        <f t="shared" si="6"/>
        <v>3300</v>
      </c>
      <c r="E70" s="371">
        <v>5000</v>
      </c>
      <c r="F70" s="371">
        <v>5000</v>
      </c>
      <c r="G70" s="514">
        <v>4000</v>
      </c>
      <c r="H70" s="150">
        <f>ROUND(G70*0.7,-1)</f>
        <v>2800</v>
      </c>
      <c r="I70" s="385">
        <v>10000</v>
      </c>
      <c r="J70" s="377">
        <f>E70/C70</f>
        <v>2</v>
      </c>
      <c r="K70" s="371">
        <v>5000</v>
      </c>
      <c r="L70" s="380">
        <f>E70-D70</f>
        <v>1700</v>
      </c>
      <c r="M70" s="181" t="s">
        <v>5877</v>
      </c>
      <c r="N70" s="416">
        <f t="shared" si="4"/>
        <v>1700</v>
      </c>
      <c r="O70" s="417">
        <f t="shared" si="5"/>
        <v>1.1200000000000001</v>
      </c>
      <c r="S70" s="412">
        <f t="shared" si="7"/>
        <v>1.6</v>
      </c>
      <c r="U70" s="416">
        <f t="shared" si="8"/>
        <v>1500</v>
      </c>
    </row>
    <row r="71" spans="1:21" ht="31" x14ac:dyDescent="0.35">
      <c r="A71" s="374" t="s">
        <v>1490</v>
      </c>
      <c r="B71" s="65" t="s">
        <v>3058</v>
      </c>
      <c r="C71" s="375">
        <v>2500</v>
      </c>
      <c r="D71" s="375">
        <f t="shared" si="6"/>
        <v>3300</v>
      </c>
      <c r="E71" s="371">
        <v>2800</v>
      </c>
      <c r="F71" s="371">
        <v>2800</v>
      </c>
      <c r="G71" s="514">
        <v>2500</v>
      </c>
      <c r="H71" s="150">
        <f>ROUND(G71*0.7,-1)</f>
        <v>1750</v>
      </c>
      <c r="I71" s="371">
        <v>4000</v>
      </c>
      <c r="J71" s="377">
        <f>E71/C71</f>
        <v>1.1200000000000001</v>
      </c>
      <c r="K71" s="371">
        <f>D71</f>
        <v>3300</v>
      </c>
      <c r="L71" s="378">
        <f>E71-D71</f>
        <v>-500</v>
      </c>
      <c r="M71" s="180"/>
      <c r="N71" s="416">
        <f t="shared" si="4"/>
        <v>-500</v>
      </c>
      <c r="O71" s="417">
        <f t="shared" si="5"/>
        <v>0.7</v>
      </c>
      <c r="S71" s="412">
        <f t="shared" si="7"/>
        <v>1</v>
      </c>
      <c r="U71" s="416">
        <f t="shared" si="8"/>
        <v>0</v>
      </c>
    </row>
    <row r="72" spans="1:21" ht="31" x14ac:dyDescent="0.35">
      <c r="A72" s="374" t="s">
        <v>3059</v>
      </c>
      <c r="B72" s="65" t="s">
        <v>3060</v>
      </c>
      <c r="C72" s="375">
        <v>600</v>
      </c>
      <c r="D72" s="375">
        <f t="shared" si="6"/>
        <v>800</v>
      </c>
      <c r="E72" s="371">
        <v>1000</v>
      </c>
      <c r="F72" s="371">
        <v>1000</v>
      </c>
      <c r="G72" s="596">
        <v>660</v>
      </c>
      <c r="H72" s="150">
        <f>ROUND(G72*0.7,-1)</f>
        <v>460</v>
      </c>
      <c r="I72" s="371">
        <v>1500</v>
      </c>
      <c r="J72" s="377">
        <f>E72/C72</f>
        <v>1.6666666666666667</v>
      </c>
      <c r="K72" s="371">
        <v>1000</v>
      </c>
      <c r="L72" s="378">
        <f>E72-D72</f>
        <v>200</v>
      </c>
      <c r="M72" s="364" t="s">
        <v>5878</v>
      </c>
      <c r="N72" s="416">
        <f t="shared" ref="N72:N135" si="9">E72-D72</f>
        <v>200</v>
      </c>
      <c r="O72" s="417">
        <f t="shared" ref="O72:O135" si="10">H72/C72</f>
        <v>0.76666666666666672</v>
      </c>
      <c r="S72" s="412">
        <f t="shared" si="7"/>
        <v>1.1000000000000001</v>
      </c>
      <c r="U72" s="416">
        <f t="shared" si="8"/>
        <v>60</v>
      </c>
    </row>
    <row r="73" spans="1:21" ht="56" x14ac:dyDescent="0.35">
      <c r="A73" s="374">
        <v>13</v>
      </c>
      <c r="B73" s="65" t="s">
        <v>3061</v>
      </c>
      <c r="C73" s="375"/>
      <c r="D73" s="375"/>
      <c r="E73" s="371"/>
      <c r="F73" s="371"/>
      <c r="G73" s="514"/>
      <c r="H73" s="150"/>
      <c r="I73" s="371"/>
      <c r="J73" s="377"/>
      <c r="K73" s="371"/>
      <c r="L73" s="378"/>
      <c r="M73" s="364" t="s">
        <v>5879</v>
      </c>
      <c r="N73" s="416">
        <f t="shared" si="9"/>
        <v>0</v>
      </c>
      <c r="O73" s="417" t="e">
        <f t="shared" si="10"/>
        <v>#DIV/0!</v>
      </c>
      <c r="S73" s="412" t="e">
        <f t="shared" ref="S73:S136" si="11">G73/C73</f>
        <v>#DIV/0!</v>
      </c>
      <c r="U73" s="416">
        <f t="shared" si="8"/>
        <v>0</v>
      </c>
    </row>
    <row r="74" spans="1:21" x14ac:dyDescent="0.35">
      <c r="A74" s="374" t="s">
        <v>343</v>
      </c>
      <c r="B74" s="65" t="s">
        <v>3062</v>
      </c>
      <c r="C74" s="375">
        <v>8000</v>
      </c>
      <c r="D74" s="375">
        <f t="shared" ref="D74:D136" si="12">ROUND(C74*1.3,-2)</f>
        <v>10400</v>
      </c>
      <c r="E74" s="371">
        <v>9000</v>
      </c>
      <c r="F74" s="371">
        <v>9000</v>
      </c>
      <c r="G74" s="597">
        <v>8000</v>
      </c>
      <c r="H74" s="150">
        <f t="shared" ref="H74:H79" si="13">ROUND(G74*0.7,-1)</f>
        <v>5600</v>
      </c>
      <c r="I74" s="371">
        <v>13000</v>
      </c>
      <c r="J74" s="377">
        <f t="shared" ref="J74:J79" si="14">E74/C74</f>
        <v>1.125</v>
      </c>
      <c r="K74" s="371">
        <f t="shared" ref="K74:K80" si="15">D74</f>
        <v>10400</v>
      </c>
      <c r="L74" s="378">
        <f t="shared" ref="L74:L79" si="16">E74-D74</f>
        <v>-1400</v>
      </c>
      <c r="M74" s="181"/>
      <c r="N74" s="416">
        <f t="shared" si="9"/>
        <v>-1400</v>
      </c>
      <c r="O74" s="417">
        <f t="shared" si="10"/>
        <v>0.7</v>
      </c>
      <c r="S74" s="412">
        <f t="shared" si="11"/>
        <v>1</v>
      </c>
      <c r="U74" s="416">
        <f t="shared" si="8"/>
        <v>0</v>
      </c>
    </row>
    <row r="75" spans="1:21" ht="31" x14ac:dyDescent="0.35">
      <c r="A75" s="374" t="s">
        <v>346</v>
      </c>
      <c r="B75" s="65" t="s">
        <v>3063</v>
      </c>
      <c r="C75" s="375">
        <v>6000</v>
      </c>
      <c r="D75" s="375">
        <f t="shared" si="12"/>
        <v>7800</v>
      </c>
      <c r="E75" s="371">
        <v>7000</v>
      </c>
      <c r="F75" s="371">
        <v>7000</v>
      </c>
      <c r="G75" s="597">
        <v>6000</v>
      </c>
      <c r="H75" s="150">
        <f t="shared" si="13"/>
        <v>4200</v>
      </c>
      <c r="I75" s="371">
        <v>10000</v>
      </c>
      <c r="J75" s="377">
        <f t="shared" si="14"/>
        <v>1.1666666666666667</v>
      </c>
      <c r="K75" s="371">
        <f t="shared" si="15"/>
        <v>7800</v>
      </c>
      <c r="L75" s="378">
        <f t="shared" si="16"/>
        <v>-800</v>
      </c>
      <c r="M75" s="181" t="s">
        <v>3064</v>
      </c>
      <c r="N75" s="416">
        <f t="shared" si="9"/>
        <v>-800</v>
      </c>
      <c r="O75" s="417">
        <f t="shared" si="10"/>
        <v>0.7</v>
      </c>
      <c r="S75" s="412">
        <f t="shared" si="11"/>
        <v>1</v>
      </c>
      <c r="U75" s="416">
        <f t="shared" si="8"/>
        <v>0</v>
      </c>
    </row>
    <row r="76" spans="1:21" ht="70" x14ac:dyDescent="0.35">
      <c r="A76" s="374" t="s">
        <v>348</v>
      </c>
      <c r="B76" s="65" t="s">
        <v>3065</v>
      </c>
      <c r="C76" s="375">
        <v>4500</v>
      </c>
      <c r="D76" s="375">
        <f t="shared" si="12"/>
        <v>5900</v>
      </c>
      <c r="E76" s="371">
        <v>5500</v>
      </c>
      <c r="F76" s="371">
        <v>5500</v>
      </c>
      <c r="G76" s="597">
        <v>4500</v>
      </c>
      <c r="H76" s="150">
        <f t="shared" si="13"/>
        <v>3150</v>
      </c>
      <c r="I76" s="371">
        <v>8000</v>
      </c>
      <c r="J76" s="377">
        <f t="shared" si="14"/>
        <v>1.2222222222222223</v>
      </c>
      <c r="K76" s="371">
        <f t="shared" si="15"/>
        <v>5900</v>
      </c>
      <c r="L76" s="378">
        <f t="shared" si="16"/>
        <v>-400</v>
      </c>
      <c r="M76" s="361" t="s">
        <v>5880</v>
      </c>
      <c r="N76" s="416">
        <f t="shared" si="9"/>
        <v>-400</v>
      </c>
      <c r="O76" s="417">
        <f t="shared" si="10"/>
        <v>0.7</v>
      </c>
      <c r="R76" s="274" t="s">
        <v>5953</v>
      </c>
      <c r="S76" s="412">
        <f t="shared" si="11"/>
        <v>1</v>
      </c>
      <c r="U76" s="416">
        <f t="shared" si="8"/>
        <v>0</v>
      </c>
    </row>
    <row r="77" spans="1:21" ht="56" x14ac:dyDescent="0.35">
      <c r="A77" s="374" t="s">
        <v>350</v>
      </c>
      <c r="B77" s="65" t="s">
        <v>3066</v>
      </c>
      <c r="C77" s="375">
        <v>4000</v>
      </c>
      <c r="D77" s="375">
        <f t="shared" si="12"/>
        <v>5200</v>
      </c>
      <c r="E77" s="371">
        <v>4000</v>
      </c>
      <c r="F77" s="371">
        <v>4500</v>
      </c>
      <c r="G77" s="514">
        <v>4000</v>
      </c>
      <c r="H77" s="150">
        <f t="shared" si="13"/>
        <v>2800</v>
      </c>
      <c r="I77" s="371">
        <v>6000</v>
      </c>
      <c r="J77" s="377">
        <f t="shared" si="14"/>
        <v>1</v>
      </c>
      <c r="K77" s="371">
        <f t="shared" si="15"/>
        <v>5200</v>
      </c>
      <c r="L77" s="378">
        <f t="shared" si="16"/>
        <v>-1200</v>
      </c>
      <c r="M77" s="361" t="s">
        <v>5881</v>
      </c>
      <c r="N77" s="416">
        <f t="shared" si="9"/>
        <v>-1200</v>
      </c>
      <c r="O77" s="417">
        <f t="shared" si="10"/>
        <v>0.7</v>
      </c>
      <c r="R77" s="274" t="s">
        <v>5953</v>
      </c>
      <c r="S77" s="412">
        <f t="shared" si="11"/>
        <v>1</v>
      </c>
      <c r="U77" s="416">
        <f t="shared" si="8"/>
        <v>0</v>
      </c>
    </row>
    <row r="78" spans="1:21" ht="31" x14ac:dyDescent="0.35">
      <c r="A78" s="374" t="s">
        <v>711</v>
      </c>
      <c r="B78" s="65" t="s">
        <v>3067</v>
      </c>
      <c r="C78" s="375">
        <v>2500</v>
      </c>
      <c r="D78" s="375">
        <f t="shared" si="12"/>
        <v>3300</v>
      </c>
      <c r="E78" s="371">
        <v>2800</v>
      </c>
      <c r="F78" s="371">
        <v>2800</v>
      </c>
      <c r="G78" s="514">
        <v>2500</v>
      </c>
      <c r="H78" s="150">
        <f t="shared" si="13"/>
        <v>1750</v>
      </c>
      <c r="I78" s="371">
        <v>4000</v>
      </c>
      <c r="J78" s="377">
        <f t="shared" si="14"/>
        <v>1.1200000000000001</v>
      </c>
      <c r="K78" s="371">
        <f t="shared" si="15"/>
        <v>3300</v>
      </c>
      <c r="L78" s="378">
        <f t="shared" si="16"/>
        <v>-500</v>
      </c>
      <c r="M78" s="181"/>
      <c r="N78" s="416">
        <f t="shared" si="9"/>
        <v>-500</v>
      </c>
      <c r="O78" s="417">
        <f t="shared" si="10"/>
        <v>0.7</v>
      </c>
      <c r="S78" s="412">
        <f t="shared" si="11"/>
        <v>1</v>
      </c>
      <c r="U78" s="416">
        <f t="shared" si="8"/>
        <v>0</v>
      </c>
    </row>
    <row r="79" spans="1:21" ht="31" x14ac:dyDescent="0.35">
      <c r="A79" s="374">
        <v>14</v>
      </c>
      <c r="B79" s="65" t="s">
        <v>3068</v>
      </c>
      <c r="C79" s="375">
        <v>1000</v>
      </c>
      <c r="D79" s="375">
        <f t="shared" si="12"/>
        <v>1300</v>
      </c>
      <c r="E79" s="371">
        <v>1200</v>
      </c>
      <c r="F79" s="371">
        <v>1200</v>
      </c>
      <c r="G79" s="597">
        <v>1100</v>
      </c>
      <c r="H79" s="150">
        <f t="shared" si="13"/>
        <v>770</v>
      </c>
      <c r="I79" s="371">
        <v>2000</v>
      </c>
      <c r="J79" s="377">
        <f t="shared" si="14"/>
        <v>1.2</v>
      </c>
      <c r="K79" s="371">
        <f t="shared" si="15"/>
        <v>1300</v>
      </c>
      <c r="L79" s="378">
        <f t="shared" si="16"/>
        <v>-100</v>
      </c>
      <c r="M79" s="180"/>
      <c r="N79" s="416">
        <f t="shared" si="9"/>
        <v>-100</v>
      </c>
      <c r="O79" s="417">
        <f t="shared" si="10"/>
        <v>0.77</v>
      </c>
      <c r="S79" s="412">
        <f t="shared" si="11"/>
        <v>1.1000000000000001</v>
      </c>
      <c r="U79" s="416">
        <f t="shared" si="8"/>
        <v>100</v>
      </c>
    </row>
    <row r="80" spans="1:21" ht="70" x14ac:dyDescent="0.35">
      <c r="A80" s="386">
        <v>15</v>
      </c>
      <c r="B80" s="65" t="s">
        <v>3069</v>
      </c>
      <c r="C80" s="375">
        <v>2000</v>
      </c>
      <c r="D80" s="375">
        <f t="shared" si="12"/>
        <v>2600</v>
      </c>
      <c r="E80" s="371"/>
      <c r="F80" s="371"/>
      <c r="G80" s="514"/>
      <c r="H80" s="150"/>
      <c r="I80" s="371"/>
      <c r="J80" s="377"/>
      <c r="K80" s="371">
        <f t="shared" si="15"/>
        <v>2600</v>
      </c>
      <c r="L80" s="378"/>
      <c r="M80" s="181" t="s">
        <v>3070</v>
      </c>
      <c r="N80" s="416">
        <f t="shared" si="9"/>
        <v>-2600</v>
      </c>
      <c r="O80" s="417">
        <f t="shared" si="10"/>
        <v>0</v>
      </c>
      <c r="S80" s="412">
        <f t="shared" si="11"/>
        <v>0</v>
      </c>
      <c r="U80" s="416">
        <f t="shared" si="8"/>
        <v>-2000</v>
      </c>
    </row>
    <row r="81" spans="1:21" ht="56" x14ac:dyDescent="0.35">
      <c r="A81" s="374">
        <v>15</v>
      </c>
      <c r="B81" s="65" t="s">
        <v>3071</v>
      </c>
      <c r="C81" s="375"/>
      <c r="D81" s="375"/>
      <c r="E81" s="371"/>
      <c r="F81" s="371"/>
      <c r="G81" s="514"/>
      <c r="H81" s="150"/>
      <c r="I81" s="371"/>
      <c r="J81" s="377"/>
      <c r="K81" s="371"/>
      <c r="L81" s="378"/>
      <c r="M81" s="387" t="s">
        <v>5882</v>
      </c>
      <c r="N81" s="416">
        <f t="shared" si="9"/>
        <v>0</v>
      </c>
      <c r="O81" s="417" t="e">
        <f t="shared" si="10"/>
        <v>#DIV/0!</v>
      </c>
      <c r="S81" s="412" t="e">
        <f t="shared" si="11"/>
        <v>#DIV/0!</v>
      </c>
      <c r="U81" s="416">
        <f t="shared" si="8"/>
        <v>0</v>
      </c>
    </row>
    <row r="82" spans="1:21" ht="56" x14ac:dyDescent="0.35">
      <c r="A82" s="374" t="s">
        <v>1210</v>
      </c>
      <c r="B82" s="65" t="s">
        <v>3072</v>
      </c>
      <c r="C82" s="375">
        <v>2500</v>
      </c>
      <c r="D82" s="375">
        <f t="shared" si="12"/>
        <v>3300</v>
      </c>
      <c r="E82" s="371">
        <v>2800</v>
      </c>
      <c r="F82" s="371">
        <v>2800</v>
      </c>
      <c r="G82" s="514">
        <v>2750</v>
      </c>
      <c r="H82" s="150">
        <f>ROUND(G82*0.7,-1)</f>
        <v>1930</v>
      </c>
      <c r="I82" s="371">
        <v>4000</v>
      </c>
      <c r="J82" s="377">
        <f>E82/C82</f>
        <v>1.1200000000000001</v>
      </c>
      <c r="K82" s="371">
        <f>D82</f>
        <v>3300</v>
      </c>
      <c r="L82" s="378">
        <f>E82-D82</f>
        <v>-500</v>
      </c>
      <c r="M82" s="364" t="s">
        <v>5883</v>
      </c>
      <c r="N82" s="416">
        <f t="shared" si="9"/>
        <v>-500</v>
      </c>
      <c r="O82" s="417">
        <f t="shared" si="10"/>
        <v>0.77200000000000002</v>
      </c>
      <c r="R82" s="274" t="s">
        <v>5954</v>
      </c>
      <c r="S82" s="412">
        <f t="shared" si="11"/>
        <v>1.1000000000000001</v>
      </c>
      <c r="U82" s="416">
        <f t="shared" si="8"/>
        <v>250</v>
      </c>
    </row>
    <row r="83" spans="1:21" x14ac:dyDescent="0.35">
      <c r="A83" s="374" t="s">
        <v>1212</v>
      </c>
      <c r="B83" s="65" t="s">
        <v>3073</v>
      </c>
      <c r="C83" s="375">
        <v>1500</v>
      </c>
      <c r="D83" s="375">
        <f t="shared" si="12"/>
        <v>2000</v>
      </c>
      <c r="E83" s="371">
        <v>1800</v>
      </c>
      <c r="F83" s="371">
        <v>1800</v>
      </c>
      <c r="G83" s="514">
        <v>1500</v>
      </c>
      <c r="H83" s="150">
        <f>ROUND(G83*0.7,-1)</f>
        <v>1050</v>
      </c>
      <c r="I83" s="371">
        <v>2500</v>
      </c>
      <c r="J83" s="377">
        <f>E83/C83</f>
        <v>1.2</v>
      </c>
      <c r="K83" s="371">
        <f>D83</f>
        <v>2000</v>
      </c>
      <c r="L83" s="378">
        <f>E83-D83</f>
        <v>-200</v>
      </c>
      <c r="M83" s="180"/>
      <c r="N83" s="416">
        <f t="shared" si="9"/>
        <v>-200</v>
      </c>
      <c r="O83" s="417">
        <f t="shared" si="10"/>
        <v>0.7</v>
      </c>
      <c r="S83" s="412">
        <f t="shared" si="11"/>
        <v>1</v>
      </c>
      <c r="U83" s="416">
        <f t="shared" si="8"/>
        <v>0</v>
      </c>
    </row>
    <row r="84" spans="1:21" x14ac:dyDescent="0.35">
      <c r="A84" s="374" t="s">
        <v>2799</v>
      </c>
      <c r="B84" s="65" t="s">
        <v>3074</v>
      </c>
      <c r="C84" s="375">
        <v>600</v>
      </c>
      <c r="D84" s="375">
        <f t="shared" si="12"/>
        <v>800</v>
      </c>
      <c r="E84" s="371">
        <v>1000</v>
      </c>
      <c r="F84" s="371">
        <v>1000</v>
      </c>
      <c r="G84" s="514">
        <v>660</v>
      </c>
      <c r="H84" s="150">
        <f>ROUND(G84*0.7,-1)</f>
        <v>460</v>
      </c>
      <c r="I84" s="371">
        <v>2000</v>
      </c>
      <c r="J84" s="377">
        <f>E84/C84</f>
        <v>1.6666666666666667</v>
      </c>
      <c r="K84" s="371">
        <v>1000</v>
      </c>
      <c r="L84" s="378">
        <f>E84-D84</f>
        <v>200</v>
      </c>
      <c r="M84" s="180"/>
      <c r="N84" s="416">
        <f t="shared" si="9"/>
        <v>200</v>
      </c>
      <c r="O84" s="417">
        <f t="shared" si="10"/>
        <v>0.76666666666666672</v>
      </c>
      <c r="S84" s="412">
        <f t="shared" si="11"/>
        <v>1.1000000000000001</v>
      </c>
      <c r="U84" s="416">
        <f t="shared" ref="U84:U147" si="17">G84-C84</f>
        <v>60</v>
      </c>
    </row>
    <row r="85" spans="1:21" ht="46.5" x14ac:dyDescent="0.35">
      <c r="A85" s="374">
        <v>16</v>
      </c>
      <c r="B85" s="65" t="s">
        <v>3075</v>
      </c>
      <c r="C85" s="375">
        <v>2500</v>
      </c>
      <c r="D85" s="375">
        <f t="shared" si="12"/>
        <v>3300</v>
      </c>
      <c r="E85" s="371">
        <v>2800</v>
      </c>
      <c r="F85" s="371">
        <v>2800</v>
      </c>
      <c r="G85" s="514">
        <v>2750</v>
      </c>
      <c r="H85" s="150">
        <f>ROUND(G85*0.7,-1)</f>
        <v>1930</v>
      </c>
      <c r="I85" s="371">
        <v>4000</v>
      </c>
      <c r="J85" s="377">
        <f>E85/C85</f>
        <v>1.1200000000000001</v>
      </c>
      <c r="K85" s="371">
        <f>D85</f>
        <v>3300</v>
      </c>
      <c r="L85" s="378">
        <f>E85-D85</f>
        <v>-500</v>
      </c>
      <c r="M85" s="364" t="s">
        <v>5884</v>
      </c>
      <c r="N85" s="416">
        <f t="shared" si="9"/>
        <v>-500</v>
      </c>
      <c r="O85" s="417">
        <f t="shared" si="10"/>
        <v>0.77200000000000002</v>
      </c>
      <c r="R85" s="274" t="s">
        <v>5955</v>
      </c>
      <c r="S85" s="412">
        <f t="shared" si="11"/>
        <v>1.1000000000000001</v>
      </c>
      <c r="U85" s="416">
        <f t="shared" si="17"/>
        <v>250</v>
      </c>
    </row>
    <row r="86" spans="1:21" ht="31" x14ac:dyDescent="0.35">
      <c r="A86" s="374">
        <v>17</v>
      </c>
      <c r="B86" s="65" t="s">
        <v>3076</v>
      </c>
      <c r="C86" s="375"/>
      <c r="D86" s="375"/>
      <c r="E86" s="371"/>
      <c r="F86" s="371"/>
      <c r="G86" s="514"/>
      <c r="H86" s="150"/>
      <c r="I86" s="371"/>
      <c r="J86" s="377"/>
      <c r="K86" s="371"/>
      <c r="L86" s="378"/>
      <c r="M86" s="181" t="s">
        <v>5885</v>
      </c>
      <c r="N86" s="416">
        <f t="shared" si="9"/>
        <v>0</v>
      </c>
      <c r="O86" s="417" t="e">
        <f t="shared" si="10"/>
        <v>#DIV/0!</v>
      </c>
      <c r="R86" s="274" t="s">
        <v>5955</v>
      </c>
      <c r="S86" s="412" t="e">
        <f t="shared" si="11"/>
        <v>#DIV/0!</v>
      </c>
      <c r="U86" s="416">
        <f t="shared" si="17"/>
        <v>0</v>
      </c>
    </row>
    <row r="87" spans="1:21" ht="28" x14ac:dyDescent="0.35">
      <c r="A87" s="374" t="s">
        <v>108</v>
      </c>
      <c r="B87" s="65" t="s">
        <v>3077</v>
      </c>
      <c r="C87" s="375">
        <v>2500</v>
      </c>
      <c r="D87" s="375">
        <f t="shared" si="12"/>
        <v>3300</v>
      </c>
      <c r="E87" s="371">
        <v>3000</v>
      </c>
      <c r="F87" s="371">
        <v>3000</v>
      </c>
      <c r="G87" s="597">
        <v>2500</v>
      </c>
      <c r="H87" s="150">
        <f>ROUND(G87*0.7,-1)</f>
        <v>1750</v>
      </c>
      <c r="I87" s="371">
        <v>4500</v>
      </c>
      <c r="J87" s="377">
        <f>E87/C87</f>
        <v>1.2</v>
      </c>
      <c r="K87" s="371">
        <f>D87</f>
        <v>3300</v>
      </c>
      <c r="L87" s="378">
        <f>E87-D87</f>
        <v>-300</v>
      </c>
      <c r="M87" s="181" t="s">
        <v>3078</v>
      </c>
      <c r="N87" s="416">
        <f t="shared" si="9"/>
        <v>-300</v>
      </c>
      <c r="O87" s="417">
        <f t="shared" si="10"/>
        <v>0.7</v>
      </c>
      <c r="S87" s="412">
        <f t="shared" si="11"/>
        <v>1</v>
      </c>
      <c r="U87" s="416">
        <f t="shared" si="17"/>
        <v>0</v>
      </c>
    </row>
    <row r="88" spans="1:21" ht="28" x14ac:dyDescent="0.35">
      <c r="A88" s="374" t="s">
        <v>3079</v>
      </c>
      <c r="B88" s="65" t="s">
        <v>3080</v>
      </c>
      <c r="C88" s="375">
        <v>1500</v>
      </c>
      <c r="D88" s="375">
        <f t="shared" si="12"/>
        <v>2000</v>
      </c>
      <c r="E88" s="371">
        <v>1900</v>
      </c>
      <c r="F88" s="371">
        <v>1900</v>
      </c>
      <c r="G88" s="514">
        <v>1650</v>
      </c>
      <c r="H88" s="150">
        <f>ROUND(G88*0.7,-1)</f>
        <v>1160</v>
      </c>
      <c r="I88" s="371">
        <v>3000</v>
      </c>
      <c r="J88" s="377">
        <f>E88/C88</f>
        <v>1.2666666666666666</v>
      </c>
      <c r="K88" s="371">
        <f>D88</f>
        <v>2000</v>
      </c>
      <c r="L88" s="378">
        <f>E88-D88</f>
        <v>-100</v>
      </c>
      <c r="M88" s="181" t="s">
        <v>3081</v>
      </c>
      <c r="N88" s="416">
        <f t="shared" si="9"/>
        <v>-100</v>
      </c>
      <c r="O88" s="417">
        <f t="shared" si="10"/>
        <v>0.77333333333333332</v>
      </c>
      <c r="S88" s="412">
        <f t="shared" si="11"/>
        <v>1.1000000000000001</v>
      </c>
      <c r="U88" s="416">
        <f t="shared" si="17"/>
        <v>150</v>
      </c>
    </row>
    <row r="89" spans="1:21" x14ac:dyDescent="0.35">
      <c r="A89" s="374" t="s">
        <v>3082</v>
      </c>
      <c r="B89" s="65" t="s">
        <v>3083</v>
      </c>
      <c r="C89" s="375">
        <v>1000</v>
      </c>
      <c r="D89" s="375">
        <f t="shared" si="12"/>
        <v>1300</v>
      </c>
      <c r="E89" s="371">
        <v>1500</v>
      </c>
      <c r="F89" s="371">
        <v>1500</v>
      </c>
      <c r="G89" s="514">
        <v>1100</v>
      </c>
      <c r="H89" s="150">
        <f>ROUND(G89*0.7,-1)</f>
        <v>770</v>
      </c>
      <c r="I89" s="371">
        <v>2500</v>
      </c>
      <c r="J89" s="377">
        <f>E89/C89</f>
        <v>1.5</v>
      </c>
      <c r="K89" s="371">
        <v>1500</v>
      </c>
      <c r="L89" s="378">
        <f>E89-D89</f>
        <v>200</v>
      </c>
      <c r="M89" s="180"/>
      <c r="N89" s="416">
        <f t="shared" si="9"/>
        <v>200</v>
      </c>
      <c r="O89" s="417">
        <f t="shared" si="10"/>
        <v>0.77</v>
      </c>
      <c r="S89" s="412">
        <f t="shared" si="11"/>
        <v>1.1000000000000001</v>
      </c>
      <c r="U89" s="416">
        <f t="shared" si="17"/>
        <v>100</v>
      </c>
    </row>
    <row r="90" spans="1:21" x14ac:dyDescent="0.35">
      <c r="A90" s="374" t="s">
        <v>3084</v>
      </c>
      <c r="B90" s="65" t="s">
        <v>3085</v>
      </c>
      <c r="C90" s="375">
        <v>700</v>
      </c>
      <c r="D90" s="375">
        <f t="shared" si="12"/>
        <v>900</v>
      </c>
      <c r="E90" s="371">
        <v>1000</v>
      </c>
      <c r="F90" s="371">
        <v>1000</v>
      </c>
      <c r="G90" s="514">
        <v>770</v>
      </c>
      <c r="H90" s="150">
        <f>ROUND(G90*0.7,-1)</f>
        <v>540</v>
      </c>
      <c r="I90" s="371">
        <v>1500</v>
      </c>
      <c r="J90" s="377">
        <f>E90/C90</f>
        <v>1.4285714285714286</v>
      </c>
      <c r="K90" s="371">
        <v>1000</v>
      </c>
      <c r="L90" s="378">
        <f>E90-D90</f>
        <v>100</v>
      </c>
      <c r="M90" s="180"/>
      <c r="N90" s="416">
        <f t="shared" si="9"/>
        <v>100</v>
      </c>
      <c r="O90" s="417">
        <f t="shared" si="10"/>
        <v>0.77142857142857146</v>
      </c>
      <c r="S90" s="412">
        <f t="shared" si="11"/>
        <v>1.1000000000000001</v>
      </c>
      <c r="U90" s="416">
        <f t="shared" si="17"/>
        <v>70</v>
      </c>
    </row>
    <row r="91" spans="1:21" x14ac:dyDescent="0.35">
      <c r="A91" s="374">
        <v>18</v>
      </c>
      <c r="B91" s="65" t="s">
        <v>3086</v>
      </c>
      <c r="C91" s="375"/>
      <c r="D91" s="375"/>
      <c r="E91" s="371"/>
      <c r="F91" s="371"/>
      <c r="G91" s="514"/>
      <c r="H91" s="150"/>
      <c r="I91" s="371"/>
      <c r="J91" s="377"/>
      <c r="K91" s="371"/>
      <c r="L91" s="378"/>
      <c r="M91" s="180"/>
      <c r="N91" s="416">
        <f t="shared" si="9"/>
        <v>0</v>
      </c>
      <c r="O91" s="417" t="e">
        <f t="shared" si="10"/>
        <v>#DIV/0!</v>
      </c>
      <c r="S91" s="412" t="e">
        <f t="shared" si="11"/>
        <v>#DIV/0!</v>
      </c>
      <c r="U91" s="416">
        <f t="shared" si="17"/>
        <v>0</v>
      </c>
    </row>
    <row r="92" spans="1:21" x14ac:dyDescent="0.35">
      <c r="A92" s="374" t="s">
        <v>114</v>
      </c>
      <c r="B92" s="65" t="s">
        <v>3087</v>
      </c>
      <c r="C92" s="375">
        <v>2500</v>
      </c>
      <c r="D92" s="375">
        <f t="shared" si="12"/>
        <v>3300</v>
      </c>
      <c r="E92" s="371">
        <v>2900</v>
      </c>
      <c r="F92" s="371">
        <v>2900</v>
      </c>
      <c r="G92" s="514">
        <v>2750</v>
      </c>
      <c r="H92" s="150">
        <f>ROUND(G92*0.7,-1)</f>
        <v>1930</v>
      </c>
      <c r="I92" s="371">
        <v>4200</v>
      </c>
      <c r="J92" s="377">
        <f>E92/C92</f>
        <v>1.1599999999999999</v>
      </c>
      <c r="K92" s="371">
        <f>D92</f>
        <v>3300</v>
      </c>
      <c r="L92" s="378">
        <f>E92-D92</f>
        <v>-400</v>
      </c>
      <c r="M92" s="180"/>
      <c r="N92" s="416">
        <f t="shared" si="9"/>
        <v>-400</v>
      </c>
      <c r="O92" s="417">
        <f t="shared" si="10"/>
        <v>0.77200000000000002</v>
      </c>
      <c r="S92" s="412">
        <f t="shared" si="11"/>
        <v>1.1000000000000001</v>
      </c>
      <c r="U92" s="416">
        <f t="shared" si="17"/>
        <v>250</v>
      </c>
    </row>
    <row r="93" spans="1:21" x14ac:dyDescent="0.35">
      <c r="A93" s="374" t="s">
        <v>726</v>
      </c>
      <c r="B93" s="65" t="s">
        <v>3088</v>
      </c>
      <c r="C93" s="375">
        <v>1500</v>
      </c>
      <c r="D93" s="375">
        <f t="shared" si="12"/>
        <v>2000</v>
      </c>
      <c r="E93" s="371">
        <v>1800</v>
      </c>
      <c r="F93" s="371">
        <v>1800</v>
      </c>
      <c r="G93" s="514">
        <v>1650</v>
      </c>
      <c r="H93" s="150">
        <f>ROUND(G93*0.7,-1)</f>
        <v>1160</v>
      </c>
      <c r="I93" s="371">
        <v>3000</v>
      </c>
      <c r="J93" s="377">
        <f>E93/C93</f>
        <v>1.2</v>
      </c>
      <c r="K93" s="371">
        <f>D93</f>
        <v>2000</v>
      </c>
      <c r="L93" s="378">
        <f>E93-D93</f>
        <v>-200</v>
      </c>
      <c r="M93" s="180"/>
      <c r="N93" s="416">
        <f t="shared" si="9"/>
        <v>-200</v>
      </c>
      <c r="O93" s="417">
        <f t="shared" si="10"/>
        <v>0.77333333333333332</v>
      </c>
      <c r="S93" s="412">
        <f t="shared" si="11"/>
        <v>1.1000000000000001</v>
      </c>
      <c r="U93" s="416">
        <f t="shared" si="17"/>
        <v>150</v>
      </c>
    </row>
    <row r="94" spans="1:21" x14ac:dyDescent="0.35">
      <c r="A94" s="374">
        <v>19</v>
      </c>
      <c r="B94" s="65" t="s">
        <v>3089</v>
      </c>
      <c r="C94" s="375">
        <v>1500</v>
      </c>
      <c r="D94" s="375">
        <f t="shared" si="12"/>
        <v>2000</v>
      </c>
      <c r="E94" s="371">
        <v>1800</v>
      </c>
      <c r="F94" s="371">
        <v>1800</v>
      </c>
      <c r="G94" s="514">
        <v>1650</v>
      </c>
      <c r="H94" s="150">
        <f>ROUND(G94*0.7,-1)</f>
        <v>1160</v>
      </c>
      <c r="I94" s="371">
        <v>3000</v>
      </c>
      <c r="J94" s="377">
        <f>E94/C94</f>
        <v>1.2</v>
      </c>
      <c r="K94" s="371">
        <f>D94</f>
        <v>2000</v>
      </c>
      <c r="L94" s="378">
        <f>E94-D94</f>
        <v>-200</v>
      </c>
      <c r="M94" s="180"/>
      <c r="N94" s="416">
        <f t="shared" si="9"/>
        <v>-200</v>
      </c>
      <c r="O94" s="417">
        <f t="shared" si="10"/>
        <v>0.77333333333333332</v>
      </c>
      <c r="S94" s="412">
        <f t="shared" si="11"/>
        <v>1.1000000000000001</v>
      </c>
      <c r="U94" s="416">
        <f t="shared" si="17"/>
        <v>150</v>
      </c>
    </row>
    <row r="95" spans="1:21" ht="31" x14ac:dyDescent="0.35">
      <c r="A95" s="374">
        <v>20</v>
      </c>
      <c r="B95" s="65" t="s">
        <v>3090</v>
      </c>
      <c r="C95" s="375">
        <v>2500</v>
      </c>
      <c r="D95" s="375">
        <f t="shared" si="12"/>
        <v>3300</v>
      </c>
      <c r="E95" s="371">
        <v>2800</v>
      </c>
      <c r="F95" s="371">
        <v>2800</v>
      </c>
      <c r="G95" s="514">
        <v>2750</v>
      </c>
      <c r="H95" s="150">
        <f>ROUND(G95*0.7,-1)</f>
        <v>1930</v>
      </c>
      <c r="I95" s="371">
        <v>4000</v>
      </c>
      <c r="J95" s="377">
        <f>E95/C95</f>
        <v>1.1200000000000001</v>
      </c>
      <c r="K95" s="371">
        <f>D95</f>
        <v>3300</v>
      </c>
      <c r="L95" s="378">
        <f>E95-D95</f>
        <v>-500</v>
      </c>
      <c r="M95" s="180"/>
      <c r="N95" s="416">
        <f t="shared" si="9"/>
        <v>-500</v>
      </c>
      <c r="O95" s="417">
        <f t="shared" si="10"/>
        <v>0.77200000000000002</v>
      </c>
      <c r="S95" s="412">
        <f t="shared" si="11"/>
        <v>1.1000000000000001</v>
      </c>
      <c r="U95" s="416">
        <f t="shared" si="17"/>
        <v>250</v>
      </c>
    </row>
    <row r="96" spans="1:21" ht="46.5" x14ac:dyDescent="0.35">
      <c r="A96" s="374">
        <v>21</v>
      </c>
      <c r="B96" s="65" t="s">
        <v>3091</v>
      </c>
      <c r="C96" s="375">
        <v>4500</v>
      </c>
      <c r="D96" s="375">
        <f t="shared" si="12"/>
        <v>5900</v>
      </c>
      <c r="E96" s="371">
        <v>6000</v>
      </c>
      <c r="F96" s="371">
        <v>5500</v>
      </c>
      <c r="G96" s="514">
        <v>5000</v>
      </c>
      <c r="H96" s="150">
        <f>ROUND(G96*0.7,-1)</f>
        <v>3500</v>
      </c>
      <c r="I96" s="371">
        <v>10000</v>
      </c>
      <c r="J96" s="377">
        <f>E96/C96</f>
        <v>1.3333333333333333</v>
      </c>
      <c r="K96" s="371">
        <v>6000</v>
      </c>
      <c r="L96" s="378">
        <f>E96-D96</f>
        <v>100</v>
      </c>
      <c r="M96" s="180"/>
      <c r="N96" s="416">
        <f t="shared" si="9"/>
        <v>100</v>
      </c>
      <c r="O96" s="417">
        <f t="shared" si="10"/>
        <v>0.77777777777777779</v>
      </c>
      <c r="S96" s="412">
        <f t="shared" si="11"/>
        <v>1.1111111111111112</v>
      </c>
      <c r="U96" s="416">
        <f t="shared" si="17"/>
        <v>500</v>
      </c>
    </row>
    <row r="97" spans="1:21" ht="31" x14ac:dyDescent="0.35">
      <c r="A97" s="374">
        <v>22</v>
      </c>
      <c r="B97" s="65" t="s">
        <v>3092</v>
      </c>
      <c r="C97" s="375"/>
      <c r="D97" s="375"/>
      <c r="E97" s="371"/>
      <c r="F97" s="371"/>
      <c r="G97" s="514"/>
      <c r="H97" s="150"/>
      <c r="I97" s="371"/>
      <c r="J97" s="377"/>
      <c r="K97" s="371"/>
      <c r="L97" s="378"/>
      <c r="M97" s="180"/>
      <c r="N97" s="416">
        <f t="shared" si="9"/>
        <v>0</v>
      </c>
      <c r="O97" s="417" t="e">
        <f t="shared" si="10"/>
        <v>#DIV/0!</v>
      </c>
      <c r="S97" s="412" t="e">
        <f t="shared" si="11"/>
        <v>#DIV/0!</v>
      </c>
      <c r="U97" s="416">
        <f t="shared" si="17"/>
        <v>0</v>
      </c>
    </row>
    <row r="98" spans="1:21" ht="31" x14ac:dyDescent="0.35">
      <c r="A98" s="374" t="s">
        <v>120</v>
      </c>
      <c r="B98" s="65" t="s">
        <v>3093</v>
      </c>
      <c r="C98" s="375">
        <v>2000</v>
      </c>
      <c r="D98" s="375">
        <f t="shared" si="12"/>
        <v>2600</v>
      </c>
      <c r="E98" s="371">
        <v>2200</v>
      </c>
      <c r="F98" s="371">
        <v>2200</v>
      </c>
      <c r="G98" s="514">
        <v>2200</v>
      </c>
      <c r="H98" s="150">
        <f>ROUND(G98*0.7,-1)</f>
        <v>1540</v>
      </c>
      <c r="I98" s="371">
        <v>3200</v>
      </c>
      <c r="J98" s="377">
        <f>E98/C98</f>
        <v>1.1000000000000001</v>
      </c>
      <c r="K98" s="371">
        <f>D98</f>
        <v>2600</v>
      </c>
      <c r="L98" s="378">
        <f>E98-D98</f>
        <v>-400</v>
      </c>
      <c r="M98" s="388"/>
      <c r="N98" s="416">
        <f t="shared" si="9"/>
        <v>-400</v>
      </c>
      <c r="O98" s="417">
        <f t="shared" si="10"/>
        <v>0.77</v>
      </c>
      <c r="S98" s="412">
        <f t="shared" si="11"/>
        <v>1.1000000000000001</v>
      </c>
      <c r="U98" s="416">
        <f t="shared" si="17"/>
        <v>200</v>
      </c>
    </row>
    <row r="99" spans="1:21" ht="31" x14ac:dyDescent="0.35">
      <c r="A99" s="374" t="s">
        <v>123</v>
      </c>
      <c r="B99" s="65" t="s">
        <v>5886</v>
      </c>
      <c r="C99" s="375">
        <v>1500</v>
      </c>
      <c r="D99" s="375">
        <f t="shared" si="12"/>
        <v>2000</v>
      </c>
      <c r="E99" s="371">
        <v>1800</v>
      </c>
      <c r="F99" s="371">
        <v>1800</v>
      </c>
      <c r="G99" s="514">
        <v>1650</v>
      </c>
      <c r="H99" s="150">
        <f>ROUND(G99*0.7,-1)</f>
        <v>1160</v>
      </c>
      <c r="I99" s="371">
        <v>2500</v>
      </c>
      <c r="J99" s="377">
        <f>E99/C99</f>
        <v>1.2</v>
      </c>
      <c r="K99" s="371">
        <f>D99</f>
        <v>2000</v>
      </c>
      <c r="L99" s="378">
        <f>E99-D99</f>
        <v>-200</v>
      </c>
      <c r="M99" s="180"/>
      <c r="N99" s="416">
        <f t="shared" si="9"/>
        <v>-200</v>
      </c>
      <c r="O99" s="417">
        <f t="shared" si="10"/>
        <v>0.77333333333333332</v>
      </c>
      <c r="S99" s="412">
        <f t="shared" si="11"/>
        <v>1.1000000000000001</v>
      </c>
      <c r="U99" s="416">
        <f t="shared" si="17"/>
        <v>150</v>
      </c>
    </row>
    <row r="100" spans="1:21" ht="31" x14ac:dyDescent="0.35">
      <c r="A100" s="374" t="s">
        <v>140</v>
      </c>
      <c r="B100" s="65" t="s">
        <v>5887</v>
      </c>
      <c r="C100" s="375">
        <v>800</v>
      </c>
      <c r="D100" s="375">
        <f t="shared" si="12"/>
        <v>1000</v>
      </c>
      <c r="E100" s="371">
        <v>1100</v>
      </c>
      <c r="F100" s="371">
        <v>1100</v>
      </c>
      <c r="G100" s="514">
        <v>880</v>
      </c>
      <c r="H100" s="150">
        <f>ROUND(G100*0.7,-1)</f>
        <v>620</v>
      </c>
      <c r="I100" s="371">
        <v>1500</v>
      </c>
      <c r="J100" s="377">
        <f>E100/C100</f>
        <v>1.375</v>
      </c>
      <c r="K100" s="371">
        <f>D100</f>
        <v>1000</v>
      </c>
      <c r="L100" s="378">
        <f>E100-D100</f>
        <v>100</v>
      </c>
      <c r="M100" s="180"/>
      <c r="N100" s="416">
        <f t="shared" si="9"/>
        <v>100</v>
      </c>
      <c r="O100" s="417">
        <f t="shared" si="10"/>
        <v>0.77500000000000002</v>
      </c>
      <c r="S100" s="412">
        <f t="shared" si="11"/>
        <v>1.1000000000000001</v>
      </c>
      <c r="U100" s="416">
        <f t="shared" si="17"/>
        <v>80</v>
      </c>
    </row>
    <row r="101" spans="1:21" ht="31" x14ac:dyDescent="0.35">
      <c r="A101" s="374">
        <v>23</v>
      </c>
      <c r="B101" s="65" t="s">
        <v>3094</v>
      </c>
      <c r="C101" s="375">
        <v>600</v>
      </c>
      <c r="D101" s="375">
        <f t="shared" si="12"/>
        <v>800</v>
      </c>
      <c r="E101" s="371">
        <v>1000</v>
      </c>
      <c r="F101" s="371">
        <v>1000</v>
      </c>
      <c r="G101" s="514">
        <v>660</v>
      </c>
      <c r="H101" s="150">
        <f>ROUND(G101*0.7,-1)</f>
        <v>460</v>
      </c>
      <c r="I101" s="371">
        <v>1500</v>
      </c>
      <c r="J101" s="377">
        <f>E101/C101</f>
        <v>1.6666666666666667</v>
      </c>
      <c r="K101" s="371">
        <v>1000</v>
      </c>
      <c r="L101" s="378">
        <f>E101-D101</f>
        <v>200</v>
      </c>
      <c r="M101" s="181" t="s">
        <v>3095</v>
      </c>
      <c r="N101" s="416">
        <f t="shared" si="9"/>
        <v>200</v>
      </c>
      <c r="O101" s="417">
        <f t="shared" si="10"/>
        <v>0.76666666666666672</v>
      </c>
      <c r="S101" s="412">
        <f t="shared" si="11"/>
        <v>1.1000000000000001</v>
      </c>
      <c r="U101" s="416">
        <f t="shared" si="17"/>
        <v>60</v>
      </c>
    </row>
    <row r="102" spans="1:21" s="25" customFormat="1" ht="30" x14ac:dyDescent="0.35">
      <c r="A102" s="369">
        <v>24</v>
      </c>
      <c r="B102" s="157" t="s">
        <v>3096</v>
      </c>
      <c r="C102" s="370"/>
      <c r="D102" s="375"/>
      <c r="E102" s="371"/>
      <c r="F102" s="371"/>
      <c r="G102" s="514"/>
      <c r="H102" s="150"/>
      <c r="I102" s="372"/>
      <c r="J102" s="377"/>
      <c r="K102" s="371"/>
      <c r="L102" s="378"/>
      <c r="M102" s="361" t="s">
        <v>146</v>
      </c>
      <c r="N102" s="416">
        <f t="shared" si="9"/>
        <v>0</v>
      </c>
      <c r="O102" s="417" t="e">
        <f t="shared" si="10"/>
        <v>#DIV/0!</v>
      </c>
      <c r="R102" s="678" t="s">
        <v>5956</v>
      </c>
      <c r="S102" s="412" t="e">
        <f t="shared" si="11"/>
        <v>#DIV/0!</v>
      </c>
      <c r="U102" s="416">
        <f t="shared" si="17"/>
        <v>0</v>
      </c>
    </row>
    <row r="103" spans="1:21" x14ac:dyDescent="0.35">
      <c r="A103" s="374" t="s">
        <v>132</v>
      </c>
      <c r="B103" s="65" t="s">
        <v>3098</v>
      </c>
      <c r="C103" s="375"/>
      <c r="D103" s="375"/>
      <c r="E103" s="371">
        <v>8000</v>
      </c>
      <c r="F103" s="371">
        <v>8000</v>
      </c>
      <c r="G103" s="514">
        <v>7000</v>
      </c>
      <c r="H103" s="150">
        <f>ROUND(G103*0.7,-1)</f>
        <v>4900</v>
      </c>
      <c r="I103" s="371">
        <v>11400</v>
      </c>
      <c r="J103" s="377"/>
      <c r="K103" s="371">
        <v>8000</v>
      </c>
      <c r="L103" s="378">
        <f>E103-D103</f>
        <v>8000</v>
      </c>
      <c r="M103" s="361" t="s">
        <v>146</v>
      </c>
      <c r="N103" s="416">
        <f t="shared" si="9"/>
        <v>8000</v>
      </c>
      <c r="O103" s="417" t="e">
        <f t="shared" si="10"/>
        <v>#DIV/0!</v>
      </c>
      <c r="R103" s="678"/>
      <c r="S103" s="412" t="e">
        <f t="shared" si="11"/>
        <v>#DIV/0!</v>
      </c>
      <c r="U103" s="416">
        <f t="shared" si="17"/>
        <v>7000</v>
      </c>
    </row>
    <row r="104" spans="1:21" x14ac:dyDescent="0.35">
      <c r="A104" s="374" t="s">
        <v>134</v>
      </c>
      <c r="B104" s="65" t="s">
        <v>3099</v>
      </c>
      <c r="C104" s="375"/>
      <c r="D104" s="375"/>
      <c r="E104" s="371">
        <v>7000</v>
      </c>
      <c r="F104" s="371">
        <v>7000</v>
      </c>
      <c r="G104" s="514">
        <v>6000</v>
      </c>
      <c r="H104" s="150">
        <f>ROUND(G104*0.7,-1)</f>
        <v>4200</v>
      </c>
      <c r="I104" s="371">
        <v>10000</v>
      </c>
      <c r="J104" s="377"/>
      <c r="K104" s="371">
        <v>7000</v>
      </c>
      <c r="L104" s="378">
        <f>E104-D104</f>
        <v>7000</v>
      </c>
      <c r="M104" s="361" t="s">
        <v>146</v>
      </c>
      <c r="N104" s="416">
        <f t="shared" si="9"/>
        <v>7000</v>
      </c>
      <c r="O104" s="417" t="e">
        <f t="shared" si="10"/>
        <v>#DIV/0!</v>
      </c>
      <c r="R104" s="678"/>
      <c r="S104" s="412" t="e">
        <f t="shared" si="11"/>
        <v>#DIV/0!</v>
      </c>
      <c r="U104" s="416">
        <f t="shared" si="17"/>
        <v>6000</v>
      </c>
    </row>
    <row r="105" spans="1:21" s="25" customFormat="1" x14ac:dyDescent="0.35">
      <c r="A105" s="369">
        <v>25</v>
      </c>
      <c r="B105" s="157" t="s">
        <v>3100</v>
      </c>
      <c r="C105" s="370"/>
      <c r="D105" s="375"/>
      <c r="E105" s="371"/>
      <c r="F105" s="371"/>
      <c r="G105" s="514"/>
      <c r="H105" s="150"/>
      <c r="I105" s="372"/>
      <c r="J105" s="377"/>
      <c r="K105" s="371"/>
      <c r="L105" s="378"/>
      <c r="M105" s="361" t="s">
        <v>146</v>
      </c>
      <c r="N105" s="416">
        <f t="shared" si="9"/>
        <v>0</v>
      </c>
      <c r="O105" s="417" t="e">
        <f t="shared" si="10"/>
        <v>#DIV/0!</v>
      </c>
      <c r="R105" s="678"/>
      <c r="S105" s="412" t="e">
        <f t="shared" si="11"/>
        <v>#DIV/0!</v>
      </c>
      <c r="U105" s="416">
        <f t="shared" si="17"/>
        <v>0</v>
      </c>
    </row>
    <row r="106" spans="1:21" x14ac:dyDescent="0.35">
      <c r="A106" s="374" t="s">
        <v>137</v>
      </c>
      <c r="B106" s="112" t="s">
        <v>150</v>
      </c>
      <c r="C106" s="375"/>
      <c r="D106" s="375"/>
      <c r="E106" s="371">
        <v>5500</v>
      </c>
      <c r="F106" s="371">
        <v>5000</v>
      </c>
      <c r="G106" s="514">
        <v>4500</v>
      </c>
      <c r="H106" s="150">
        <f>ROUND(G106*0.7,-1)</f>
        <v>3150</v>
      </c>
      <c r="I106" s="371">
        <v>7800</v>
      </c>
      <c r="J106" s="377"/>
      <c r="K106" s="371">
        <v>5500</v>
      </c>
      <c r="L106" s="378">
        <f>E106-D106</f>
        <v>5500</v>
      </c>
      <c r="M106" s="361" t="s">
        <v>146</v>
      </c>
      <c r="N106" s="416">
        <f t="shared" si="9"/>
        <v>5500</v>
      </c>
      <c r="O106" s="417" t="e">
        <f t="shared" si="10"/>
        <v>#DIV/0!</v>
      </c>
      <c r="R106" s="678"/>
      <c r="S106" s="412" t="e">
        <f t="shared" si="11"/>
        <v>#DIV/0!</v>
      </c>
      <c r="U106" s="416">
        <f t="shared" si="17"/>
        <v>4500</v>
      </c>
    </row>
    <row r="107" spans="1:21" x14ac:dyDescent="0.35">
      <c r="A107" s="374" t="s">
        <v>138</v>
      </c>
      <c r="B107" s="112" t="s">
        <v>3101</v>
      </c>
      <c r="C107" s="375"/>
      <c r="D107" s="375"/>
      <c r="E107" s="371">
        <v>5000</v>
      </c>
      <c r="F107" s="371">
        <v>4500</v>
      </c>
      <c r="G107" s="514">
        <v>4000</v>
      </c>
      <c r="H107" s="150">
        <f>ROUND(G107*0.7,-1)</f>
        <v>2800</v>
      </c>
      <c r="I107" s="371">
        <v>7200</v>
      </c>
      <c r="J107" s="377"/>
      <c r="K107" s="371">
        <v>5000</v>
      </c>
      <c r="L107" s="378">
        <f>E107-D107</f>
        <v>5000</v>
      </c>
      <c r="M107" s="361" t="s">
        <v>146</v>
      </c>
      <c r="N107" s="416">
        <f t="shared" si="9"/>
        <v>5000</v>
      </c>
      <c r="O107" s="417" t="e">
        <f t="shared" si="10"/>
        <v>#DIV/0!</v>
      </c>
      <c r="R107" s="678"/>
      <c r="S107" s="412" t="e">
        <f t="shared" si="11"/>
        <v>#DIV/0!</v>
      </c>
      <c r="U107" s="416">
        <f t="shared" si="17"/>
        <v>4000</v>
      </c>
    </row>
    <row r="108" spans="1:21" s="25" customFormat="1" x14ac:dyDescent="0.35">
      <c r="A108" s="369">
        <v>26</v>
      </c>
      <c r="B108" s="157" t="s">
        <v>3102</v>
      </c>
      <c r="C108" s="370"/>
      <c r="D108" s="375"/>
      <c r="E108" s="371"/>
      <c r="F108" s="371"/>
      <c r="G108" s="514"/>
      <c r="H108" s="150"/>
      <c r="I108" s="372"/>
      <c r="J108" s="377"/>
      <c r="K108" s="371"/>
      <c r="L108" s="378"/>
      <c r="M108" s="361" t="s">
        <v>146</v>
      </c>
      <c r="N108" s="416">
        <f t="shared" si="9"/>
        <v>0</v>
      </c>
      <c r="O108" s="417" t="e">
        <f t="shared" si="10"/>
        <v>#DIV/0!</v>
      </c>
      <c r="R108" s="678"/>
      <c r="S108" s="412" t="e">
        <f t="shared" si="11"/>
        <v>#DIV/0!</v>
      </c>
      <c r="U108" s="416">
        <f t="shared" si="17"/>
        <v>0</v>
      </c>
    </row>
    <row r="109" spans="1:21" x14ac:dyDescent="0.35">
      <c r="A109" s="374" t="s">
        <v>147</v>
      </c>
      <c r="B109" s="65" t="s">
        <v>1185</v>
      </c>
      <c r="C109" s="375"/>
      <c r="D109" s="375"/>
      <c r="E109" s="371">
        <v>5000</v>
      </c>
      <c r="F109" s="371">
        <v>5000</v>
      </c>
      <c r="G109" s="514">
        <v>4000</v>
      </c>
      <c r="H109" s="150">
        <f>ROUND(G109*0.7,-1)</f>
        <v>2800</v>
      </c>
      <c r="I109" s="371">
        <v>7200</v>
      </c>
      <c r="J109" s="377"/>
      <c r="K109" s="371">
        <v>5000</v>
      </c>
      <c r="L109" s="378">
        <f>E109-D109</f>
        <v>5000</v>
      </c>
      <c r="M109" s="361" t="s">
        <v>146</v>
      </c>
      <c r="N109" s="416">
        <f t="shared" si="9"/>
        <v>5000</v>
      </c>
      <c r="O109" s="417" t="e">
        <f t="shared" si="10"/>
        <v>#DIV/0!</v>
      </c>
      <c r="R109" s="678"/>
      <c r="S109" s="412" t="e">
        <f t="shared" si="11"/>
        <v>#DIV/0!</v>
      </c>
      <c r="U109" s="416">
        <f t="shared" si="17"/>
        <v>4000</v>
      </c>
    </row>
    <row r="110" spans="1:21" x14ac:dyDescent="0.35">
      <c r="A110" s="374" t="s">
        <v>149</v>
      </c>
      <c r="B110" s="65" t="s">
        <v>3103</v>
      </c>
      <c r="C110" s="375"/>
      <c r="D110" s="375"/>
      <c r="E110" s="371">
        <v>4000</v>
      </c>
      <c r="F110" s="371">
        <v>4000</v>
      </c>
      <c r="G110" s="514">
        <v>3500</v>
      </c>
      <c r="H110" s="150">
        <f>ROUND(G110*0.7,-1)</f>
        <v>2450</v>
      </c>
      <c r="I110" s="371">
        <v>5700</v>
      </c>
      <c r="J110" s="377"/>
      <c r="K110" s="371">
        <v>4000</v>
      </c>
      <c r="L110" s="378">
        <f>E110-D110</f>
        <v>4000</v>
      </c>
      <c r="M110" s="361" t="s">
        <v>146</v>
      </c>
      <c r="N110" s="416">
        <f t="shared" si="9"/>
        <v>4000</v>
      </c>
      <c r="O110" s="417" t="e">
        <f t="shared" si="10"/>
        <v>#DIV/0!</v>
      </c>
      <c r="R110" s="678"/>
      <c r="S110" s="412" t="e">
        <f t="shared" si="11"/>
        <v>#DIV/0!</v>
      </c>
      <c r="U110" s="416">
        <f t="shared" si="17"/>
        <v>3500</v>
      </c>
    </row>
    <row r="111" spans="1:21" ht="45" x14ac:dyDescent="0.35">
      <c r="A111" s="374">
        <v>27</v>
      </c>
      <c r="B111" s="382" t="s">
        <v>3104</v>
      </c>
      <c r="C111" s="375"/>
      <c r="D111" s="375"/>
      <c r="E111" s="358"/>
      <c r="F111" s="358"/>
      <c r="G111" s="598"/>
      <c r="H111" s="150"/>
      <c r="I111" s="371"/>
      <c r="J111" s="377"/>
      <c r="K111" s="371"/>
      <c r="L111" s="378"/>
      <c r="M111" s="361" t="s">
        <v>146</v>
      </c>
      <c r="N111" s="416">
        <f t="shared" si="9"/>
        <v>0</v>
      </c>
      <c r="O111" s="417" t="e">
        <f t="shared" si="10"/>
        <v>#DIV/0!</v>
      </c>
      <c r="R111" s="678"/>
      <c r="S111" s="412" t="e">
        <f t="shared" si="11"/>
        <v>#DIV/0!</v>
      </c>
      <c r="U111" s="416">
        <f t="shared" si="17"/>
        <v>0</v>
      </c>
    </row>
    <row r="112" spans="1:21" ht="31" x14ac:dyDescent="0.35">
      <c r="A112" s="374" t="s">
        <v>156</v>
      </c>
      <c r="B112" s="389" t="s">
        <v>3105</v>
      </c>
      <c r="C112" s="375"/>
      <c r="D112" s="375"/>
      <c r="E112" s="116">
        <v>4000</v>
      </c>
      <c r="F112" s="116">
        <v>4000</v>
      </c>
      <c r="G112" s="147">
        <v>4000</v>
      </c>
      <c r="H112" s="150">
        <f>ROUND(G112*0.7,-1)</f>
        <v>2800</v>
      </c>
      <c r="I112" s="371">
        <v>5700</v>
      </c>
      <c r="J112" s="377"/>
      <c r="K112" s="116">
        <v>4000</v>
      </c>
      <c r="L112" s="378">
        <f>E112-D112</f>
        <v>4000</v>
      </c>
      <c r="M112" s="361" t="s">
        <v>146</v>
      </c>
      <c r="N112" s="416">
        <f t="shared" si="9"/>
        <v>4000</v>
      </c>
      <c r="O112" s="417" t="e">
        <f t="shared" si="10"/>
        <v>#DIV/0!</v>
      </c>
      <c r="R112" s="678"/>
      <c r="S112" s="412" t="e">
        <f t="shared" si="11"/>
        <v>#DIV/0!</v>
      </c>
      <c r="U112" s="416">
        <f t="shared" si="17"/>
        <v>4000</v>
      </c>
    </row>
    <row r="113" spans="1:22" ht="31" x14ac:dyDescent="0.35">
      <c r="A113" s="374" t="s">
        <v>158</v>
      </c>
      <c r="B113" s="389" t="s">
        <v>3106</v>
      </c>
      <c r="C113" s="375"/>
      <c r="D113" s="375"/>
      <c r="E113" s="116">
        <v>3200</v>
      </c>
      <c r="F113" s="116">
        <v>3200</v>
      </c>
      <c r="G113" s="147">
        <v>3200</v>
      </c>
      <c r="H113" s="150">
        <f>ROUND(G113*0.7,-1)</f>
        <v>2240</v>
      </c>
      <c r="I113" s="371">
        <v>4500</v>
      </c>
      <c r="J113" s="377"/>
      <c r="K113" s="116">
        <v>3200</v>
      </c>
      <c r="L113" s="378">
        <f>E113-D113</f>
        <v>3200</v>
      </c>
      <c r="M113" s="361" t="s">
        <v>146</v>
      </c>
      <c r="N113" s="416">
        <f t="shared" si="9"/>
        <v>3200</v>
      </c>
      <c r="O113" s="417" t="e">
        <f t="shared" si="10"/>
        <v>#DIV/0!</v>
      </c>
      <c r="R113" s="678"/>
      <c r="S113" s="412" t="e">
        <f t="shared" si="11"/>
        <v>#DIV/0!</v>
      </c>
      <c r="U113" s="416">
        <f t="shared" si="17"/>
        <v>3200</v>
      </c>
    </row>
    <row r="114" spans="1:22" ht="31" x14ac:dyDescent="0.35">
      <c r="A114" s="374" t="s">
        <v>161</v>
      </c>
      <c r="B114" s="389" t="s">
        <v>3107</v>
      </c>
      <c r="C114" s="375"/>
      <c r="D114" s="375"/>
      <c r="E114" s="116">
        <v>2200</v>
      </c>
      <c r="F114" s="116">
        <v>2200</v>
      </c>
      <c r="G114" s="147">
        <v>2200</v>
      </c>
      <c r="H114" s="150">
        <f>ROUND(G114*0.7,-1)</f>
        <v>1540</v>
      </c>
      <c r="I114" s="371">
        <v>3200</v>
      </c>
      <c r="J114" s="377"/>
      <c r="K114" s="116">
        <v>2200</v>
      </c>
      <c r="L114" s="378">
        <f>E114-D114</f>
        <v>2200</v>
      </c>
      <c r="M114" s="361" t="s">
        <v>146</v>
      </c>
      <c r="N114" s="416">
        <f t="shared" si="9"/>
        <v>2200</v>
      </c>
      <c r="O114" s="417" t="e">
        <f t="shared" si="10"/>
        <v>#DIV/0!</v>
      </c>
      <c r="R114" s="678"/>
      <c r="S114" s="412" t="e">
        <f t="shared" si="11"/>
        <v>#DIV/0!</v>
      </c>
      <c r="U114" s="416">
        <f t="shared" si="17"/>
        <v>2200</v>
      </c>
    </row>
    <row r="115" spans="1:22" ht="46.5" x14ac:dyDescent="0.35">
      <c r="A115" s="374" t="s">
        <v>162</v>
      </c>
      <c r="B115" s="389" t="s">
        <v>3108</v>
      </c>
      <c r="C115" s="375"/>
      <c r="D115" s="375"/>
      <c r="E115" s="116">
        <v>2200</v>
      </c>
      <c r="F115" s="116">
        <v>2200</v>
      </c>
      <c r="G115" s="147">
        <v>2200</v>
      </c>
      <c r="H115" s="150">
        <f>ROUND(G115*0.7,-1)</f>
        <v>1540</v>
      </c>
      <c r="I115" s="371">
        <v>3200</v>
      </c>
      <c r="J115" s="377"/>
      <c r="K115" s="116">
        <v>2200</v>
      </c>
      <c r="L115" s="378">
        <f>E115-D115</f>
        <v>2200</v>
      </c>
      <c r="M115" s="361" t="s">
        <v>146</v>
      </c>
      <c r="N115" s="416">
        <f t="shared" si="9"/>
        <v>2200</v>
      </c>
      <c r="O115" s="417" t="e">
        <f t="shared" si="10"/>
        <v>#DIV/0!</v>
      </c>
      <c r="R115" s="678"/>
      <c r="S115" s="412" t="e">
        <f t="shared" si="11"/>
        <v>#DIV/0!</v>
      </c>
      <c r="U115" s="416">
        <f t="shared" si="17"/>
        <v>2200</v>
      </c>
    </row>
    <row r="116" spans="1:22" x14ac:dyDescent="0.35">
      <c r="A116" s="374">
        <v>28</v>
      </c>
      <c r="B116" s="382" t="s">
        <v>3109</v>
      </c>
      <c r="C116" s="375"/>
      <c r="D116" s="375"/>
      <c r="E116" s="358"/>
      <c r="F116" s="358"/>
      <c r="G116" s="598"/>
      <c r="H116" s="150"/>
      <c r="I116" s="371"/>
      <c r="J116" s="377"/>
      <c r="K116" s="371"/>
      <c r="L116" s="378"/>
      <c r="M116" s="361" t="s">
        <v>146</v>
      </c>
      <c r="N116" s="416">
        <f t="shared" si="9"/>
        <v>0</v>
      </c>
      <c r="O116" s="417" t="e">
        <f t="shared" si="10"/>
        <v>#DIV/0!</v>
      </c>
      <c r="R116" s="678"/>
      <c r="S116" s="412" t="e">
        <f t="shared" si="11"/>
        <v>#DIV/0!</v>
      </c>
      <c r="U116" s="416">
        <f t="shared" si="17"/>
        <v>0</v>
      </c>
    </row>
    <row r="117" spans="1:22" x14ac:dyDescent="0.35">
      <c r="A117" s="374" t="s">
        <v>166</v>
      </c>
      <c r="B117" s="389" t="s">
        <v>3110</v>
      </c>
      <c r="C117" s="375"/>
      <c r="D117" s="375"/>
      <c r="E117" s="116">
        <v>4000</v>
      </c>
      <c r="F117" s="116">
        <v>4000</v>
      </c>
      <c r="G117" s="147">
        <v>4000</v>
      </c>
      <c r="H117" s="150">
        <f>ROUND(G117*0.7,-1)</f>
        <v>2800</v>
      </c>
      <c r="I117" s="371">
        <v>5700</v>
      </c>
      <c r="J117" s="377"/>
      <c r="K117" s="116">
        <v>4000</v>
      </c>
      <c r="L117" s="378">
        <f>E117-D117</f>
        <v>4000</v>
      </c>
      <c r="M117" s="361" t="s">
        <v>146</v>
      </c>
      <c r="N117" s="416">
        <f t="shared" si="9"/>
        <v>4000</v>
      </c>
      <c r="O117" s="417" t="e">
        <f t="shared" si="10"/>
        <v>#DIV/0!</v>
      </c>
      <c r="R117" s="678"/>
      <c r="S117" s="412" t="e">
        <f t="shared" si="11"/>
        <v>#DIV/0!</v>
      </c>
      <c r="U117" s="416">
        <f t="shared" si="17"/>
        <v>4000</v>
      </c>
    </row>
    <row r="118" spans="1:22" ht="31" x14ac:dyDescent="0.35">
      <c r="A118" s="374" t="s">
        <v>167</v>
      </c>
      <c r="B118" s="389" t="s">
        <v>3111</v>
      </c>
      <c r="C118" s="375"/>
      <c r="D118" s="375"/>
      <c r="E118" s="116">
        <v>3500</v>
      </c>
      <c r="F118" s="116">
        <v>3500</v>
      </c>
      <c r="G118" s="147">
        <v>3500</v>
      </c>
      <c r="H118" s="150">
        <f>ROUND(G118*0.7,-1)</f>
        <v>2450</v>
      </c>
      <c r="I118" s="371">
        <v>5000</v>
      </c>
      <c r="J118" s="377"/>
      <c r="K118" s="116">
        <v>3500</v>
      </c>
      <c r="L118" s="378">
        <f>E118-D118</f>
        <v>3500</v>
      </c>
      <c r="M118" s="361" t="s">
        <v>146</v>
      </c>
      <c r="N118" s="416">
        <f t="shared" si="9"/>
        <v>3500</v>
      </c>
      <c r="O118" s="417" t="e">
        <f t="shared" si="10"/>
        <v>#DIV/0!</v>
      </c>
      <c r="R118" s="678"/>
      <c r="S118" s="412" t="e">
        <f t="shared" si="11"/>
        <v>#DIV/0!</v>
      </c>
      <c r="U118" s="416">
        <f t="shared" si="17"/>
        <v>3500</v>
      </c>
      <c r="V118" s="15">
        <f>82+382</f>
        <v>464</v>
      </c>
    </row>
    <row r="119" spans="1:22" x14ac:dyDescent="0.35">
      <c r="A119" s="374" t="s">
        <v>170</v>
      </c>
      <c r="B119" s="389" t="s">
        <v>3112</v>
      </c>
      <c r="C119" s="375"/>
      <c r="D119" s="375"/>
      <c r="E119" s="116">
        <v>3000</v>
      </c>
      <c r="F119" s="116">
        <v>3000</v>
      </c>
      <c r="G119" s="147">
        <v>3000</v>
      </c>
      <c r="H119" s="150">
        <f>ROUND(G119*0.7,-1)</f>
        <v>2100</v>
      </c>
      <c r="I119" s="371">
        <v>4300</v>
      </c>
      <c r="J119" s="377"/>
      <c r="K119" s="116">
        <v>3000</v>
      </c>
      <c r="L119" s="378">
        <f>E119-D119</f>
        <v>3000</v>
      </c>
      <c r="M119" s="361" t="s">
        <v>146</v>
      </c>
      <c r="N119" s="416">
        <f t="shared" si="9"/>
        <v>3000</v>
      </c>
      <c r="O119" s="417" t="e">
        <f t="shared" si="10"/>
        <v>#DIV/0!</v>
      </c>
      <c r="R119" s="678"/>
      <c r="S119" s="412" t="e">
        <f t="shared" si="11"/>
        <v>#DIV/0!</v>
      </c>
      <c r="U119" s="416">
        <f t="shared" si="17"/>
        <v>3000</v>
      </c>
    </row>
    <row r="120" spans="1:22" x14ac:dyDescent="0.35">
      <c r="A120" s="374">
        <v>29</v>
      </c>
      <c r="B120" s="382" t="s">
        <v>3113</v>
      </c>
      <c r="C120" s="375"/>
      <c r="D120" s="375"/>
      <c r="E120" s="358"/>
      <c r="F120" s="358"/>
      <c r="G120" s="598"/>
      <c r="H120" s="150"/>
      <c r="I120" s="371"/>
      <c r="J120" s="377"/>
      <c r="K120" s="371"/>
      <c r="L120" s="378"/>
      <c r="M120" s="361" t="s">
        <v>146</v>
      </c>
      <c r="N120" s="416">
        <f t="shared" si="9"/>
        <v>0</v>
      </c>
      <c r="O120" s="417" t="e">
        <f t="shared" si="10"/>
        <v>#DIV/0!</v>
      </c>
      <c r="R120" s="678"/>
      <c r="S120" s="412" t="e">
        <f t="shared" si="11"/>
        <v>#DIV/0!</v>
      </c>
      <c r="U120" s="416">
        <f t="shared" si="17"/>
        <v>0</v>
      </c>
    </row>
    <row r="121" spans="1:22" ht="46.5" x14ac:dyDescent="0.35">
      <c r="A121" s="374"/>
      <c r="B121" s="389" t="s">
        <v>3114</v>
      </c>
      <c r="C121" s="375"/>
      <c r="D121" s="375"/>
      <c r="E121" s="116">
        <v>3000</v>
      </c>
      <c r="F121" s="116">
        <v>3000</v>
      </c>
      <c r="G121" s="147">
        <v>3000</v>
      </c>
      <c r="H121" s="150">
        <f>ROUND(G121*0.7,-1)</f>
        <v>2100</v>
      </c>
      <c r="I121" s="371">
        <v>4300</v>
      </c>
      <c r="J121" s="377"/>
      <c r="K121" s="116">
        <v>3000</v>
      </c>
      <c r="L121" s="378">
        <f>E121-D121</f>
        <v>3000</v>
      </c>
      <c r="M121" s="361" t="s">
        <v>146</v>
      </c>
      <c r="N121" s="416">
        <f t="shared" si="9"/>
        <v>3000</v>
      </c>
      <c r="O121" s="417" t="e">
        <f t="shared" si="10"/>
        <v>#DIV/0!</v>
      </c>
      <c r="R121" s="678"/>
      <c r="S121" s="412" t="e">
        <f t="shared" si="11"/>
        <v>#DIV/0!</v>
      </c>
      <c r="U121" s="416">
        <f t="shared" si="17"/>
        <v>3000</v>
      </c>
    </row>
    <row r="122" spans="1:22" ht="30" x14ac:dyDescent="0.35">
      <c r="A122" s="374">
        <v>30</v>
      </c>
      <c r="B122" s="382" t="s">
        <v>3115</v>
      </c>
      <c r="C122" s="375"/>
      <c r="D122" s="375"/>
      <c r="E122" s="358"/>
      <c r="F122" s="358"/>
      <c r="G122" s="598"/>
      <c r="H122" s="150"/>
      <c r="I122" s="371"/>
      <c r="J122" s="377"/>
      <c r="K122" s="371"/>
      <c r="L122" s="378"/>
      <c r="M122" s="361" t="s">
        <v>146</v>
      </c>
      <c r="N122" s="416">
        <f t="shared" si="9"/>
        <v>0</v>
      </c>
      <c r="O122" s="417" t="e">
        <f t="shared" si="10"/>
        <v>#DIV/0!</v>
      </c>
      <c r="R122" s="678"/>
      <c r="S122" s="412" t="e">
        <f t="shared" si="11"/>
        <v>#DIV/0!</v>
      </c>
      <c r="U122" s="416">
        <f t="shared" si="17"/>
        <v>0</v>
      </c>
    </row>
    <row r="123" spans="1:22" ht="31" x14ac:dyDescent="0.35">
      <c r="A123" s="374"/>
      <c r="B123" s="389" t="s">
        <v>3116</v>
      </c>
      <c r="C123" s="375"/>
      <c r="D123" s="375"/>
      <c r="E123" s="116">
        <v>3000</v>
      </c>
      <c r="F123" s="116">
        <v>3000</v>
      </c>
      <c r="G123" s="147">
        <v>3000</v>
      </c>
      <c r="H123" s="150">
        <f>ROUND(G123*0.7,-1)</f>
        <v>2100</v>
      </c>
      <c r="I123" s="371">
        <v>4300</v>
      </c>
      <c r="J123" s="377"/>
      <c r="K123" s="116">
        <v>3000</v>
      </c>
      <c r="L123" s="378">
        <f>E123-D123</f>
        <v>3000</v>
      </c>
      <c r="M123" s="361" t="s">
        <v>146</v>
      </c>
      <c r="N123" s="416">
        <f t="shared" si="9"/>
        <v>3000</v>
      </c>
      <c r="O123" s="417" t="e">
        <f t="shared" si="10"/>
        <v>#DIV/0!</v>
      </c>
      <c r="R123" s="678"/>
      <c r="S123" s="412" t="e">
        <f t="shared" si="11"/>
        <v>#DIV/0!</v>
      </c>
      <c r="U123" s="416">
        <f t="shared" si="17"/>
        <v>3000</v>
      </c>
    </row>
    <row r="124" spans="1:22" ht="30.5" x14ac:dyDescent="0.35">
      <c r="A124" s="374">
        <v>31</v>
      </c>
      <c r="B124" s="382" t="s">
        <v>5888</v>
      </c>
      <c r="C124" s="375"/>
      <c r="D124" s="375"/>
      <c r="E124" s="116"/>
      <c r="F124" s="116"/>
      <c r="G124" s="147"/>
      <c r="H124" s="150"/>
      <c r="I124" s="371"/>
      <c r="J124" s="377"/>
      <c r="K124" s="371"/>
      <c r="L124" s="378"/>
      <c r="M124" s="361" t="s">
        <v>146</v>
      </c>
      <c r="N124" s="416">
        <f t="shared" si="9"/>
        <v>0</v>
      </c>
      <c r="O124" s="417" t="e">
        <f t="shared" si="10"/>
        <v>#DIV/0!</v>
      </c>
      <c r="R124" s="678"/>
      <c r="S124" s="412" t="e">
        <f t="shared" si="11"/>
        <v>#DIV/0!</v>
      </c>
      <c r="U124" s="416">
        <f t="shared" si="17"/>
        <v>0</v>
      </c>
    </row>
    <row r="125" spans="1:22" ht="31" x14ac:dyDescent="0.35">
      <c r="A125" s="374"/>
      <c r="B125" s="389" t="s">
        <v>3117</v>
      </c>
      <c r="C125" s="375"/>
      <c r="D125" s="375"/>
      <c r="E125" s="116">
        <v>3000</v>
      </c>
      <c r="F125" s="116">
        <v>3000</v>
      </c>
      <c r="G125" s="147">
        <v>3000</v>
      </c>
      <c r="H125" s="150">
        <f>ROUND(G125*0.7,-1)</f>
        <v>2100</v>
      </c>
      <c r="I125" s="371">
        <v>5000</v>
      </c>
      <c r="J125" s="377"/>
      <c r="K125" s="116">
        <v>3000</v>
      </c>
      <c r="L125" s="378">
        <f>E125-D125</f>
        <v>3000</v>
      </c>
      <c r="M125" s="361" t="s">
        <v>146</v>
      </c>
      <c r="N125" s="416">
        <f t="shared" si="9"/>
        <v>3000</v>
      </c>
      <c r="O125" s="417" t="e">
        <f t="shared" si="10"/>
        <v>#DIV/0!</v>
      </c>
      <c r="R125" s="678"/>
      <c r="S125" s="412" t="e">
        <f t="shared" si="11"/>
        <v>#DIV/0!</v>
      </c>
      <c r="U125" s="416">
        <f t="shared" si="17"/>
        <v>3000</v>
      </c>
    </row>
    <row r="126" spans="1:22" ht="30" x14ac:dyDescent="0.35">
      <c r="A126" s="374">
        <v>32</v>
      </c>
      <c r="B126" s="382" t="s">
        <v>3118</v>
      </c>
      <c r="C126" s="375"/>
      <c r="D126" s="375"/>
      <c r="E126" s="358"/>
      <c r="F126" s="358"/>
      <c r="G126" s="598"/>
      <c r="H126" s="150"/>
      <c r="I126" s="371"/>
      <c r="J126" s="377"/>
      <c r="K126" s="371"/>
      <c r="L126" s="378"/>
      <c r="M126" s="361" t="s">
        <v>146</v>
      </c>
      <c r="N126" s="416">
        <f t="shared" si="9"/>
        <v>0</v>
      </c>
      <c r="O126" s="417" t="e">
        <f t="shared" si="10"/>
        <v>#DIV/0!</v>
      </c>
      <c r="R126" s="678"/>
      <c r="S126" s="412" t="e">
        <f t="shared" si="11"/>
        <v>#DIV/0!</v>
      </c>
      <c r="U126" s="416">
        <f t="shared" si="17"/>
        <v>0</v>
      </c>
    </row>
    <row r="127" spans="1:22" ht="31" x14ac:dyDescent="0.35">
      <c r="A127" s="374"/>
      <c r="B127" s="389" t="s">
        <v>3119</v>
      </c>
      <c r="C127" s="375"/>
      <c r="D127" s="375"/>
      <c r="E127" s="116">
        <v>3000</v>
      </c>
      <c r="F127" s="116">
        <v>3000</v>
      </c>
      <c r="G127" s="147">
        <v>3000</v>
      </c>
      <c r="H127" s="150">
        <f>ROUND(G127*0.7,-1)</f>
        <v>2100</v>
      </c>
      <c r="I127" s="371">
        <v>5000</v>
      </c>
      <c r="J127" s="377"/>
      <c r="K127" s="116">
        <v>3000</v>
      </c>
      <c r="L127" s="378">
        <f>E127-D127</f>
        <v>3000</v>
      </c>
      <c r="M127" s="361" t="s">
        <v>146</v>
      </c>
      <c r="N127" s="416">
        <f t="shared" si="9"/>
        <v>3000</v>
      </c>
      <c r="O127" s="417" t="e">
        <f t="shared" si="10"/>
        <v>#DIV/0!</v>
      </c>
      <c r="R127" s="678"/>
      <c r="S127" s="412" t="e">
        <f t="shared" si="11"/>
        <v>#DIV/0!</v>
      </c>
      <c r="U127" s="416">
        <f t="shared" si="17"/>
        <v>3000</v>
      </c>
    </row>
    <row r="128" spans="1:22" ht="30" x14ac:dyDescent="0.35">
      <c r="A128" s="374">
        <v>33</v>
      </c>
      <c r="B128" s="382" t="s">
        <v>3120</v>
      </c>
      <c r="C128" s="375"/>
      <c r="D128" s="375"/>
      <c r="E128" s="116"/>
      <c r="F128" s="116"/>
      <c r="G128" s="147"/>
      <c r="H128" s="150"/>
      <c r="I128" s="371"/>
      <c r="J128" s="377"/>
      <c r="K128" s="371"/>
      <c r="L128" s="378"/>
      <c r="M128" s="361" t="s">
        <v>146</v>
      </c>
      <c r="N128" s="416">
        <f t="shared" si="9"/>
        <v>0</v>
      </c>
      <c r="O128" s="417" t="e">
        <f t="shared" si="10"/>
        <v>#DIV/0!</v>
      </c>
      <c r="R128" s="678"/>
      <c r="S128" s="412" t="e">
        <f t="shared" si="11"/>
        <v>#DIV/0!</v>
      </c>
      <c r="U128" s="416">
        <f t="shared" si="17"/>
        <v>0</v>
      </c>
    </row>
    <row r="129" spans="1:21" ht="31" x14ac:dyDescent="0.35">
      <c r="A129" s="374"/>
      <c r="B129" s="389" t="s">
        <v>3121</v>
      </c>
      <c r="C129" s="375"/>
      <c r="D129" s="375"/>
      <c r="E129" s="116">
        <v>4000</v>
      </c>
      <c r="F129" s="116">
        <v>4000</v>
      </c>
      <c r="G129" s="147">
        <v>4000</v>
      </c>
      <c r="H129" s="150">
        <f>ROUND(G129*0.7,-1)</f>
        <v>2800</v>
      </c>
      <c r="I129" s="371">
        <v>6000</v>
      </c>
      <c r="J129" s="377"/>
      <c r="K129" s="116">
        <v>4000</v>
      </c>
      <c r="L129" s="378">
        <f>E129-D129</f>
        <v>4000</v>
      </c>
      <c r="M129" s="361" t="s">
        <v>146</v>
      </c>
      <c r="N129" s="416">
        <f t="shared" si="9"/>
        <v>4000</v>
      </c>
      <c r="O129" s="417" t="e">
        <f t="shared" si="10"/>
        <v>#DIV/0!</v>
      </c>
      <c r="R129" s="678"/>
      <c r="S129" s="412" t="e">
        <f t="shared" si="11"/>
        <v>#DIV/0!</v>
      </c>
      <c r="U129" s="416">
        <f t="shared" si="17"/>
        <v>4000</v>
      </c>
    </row>
    <row r="130" spans="1:21" x14ac:dyDescent="0.35">
      <c r="A130" s="374">
        <v>34</v>
      </c>
      <c r="B130" s="382" t="s">
        <v>3122</v>
      </c>
      <c r="C130" s="375"/>
      <c r="D130" s="375"/>
      <c r="E130" s="116"/>
      <c r="F130" s="116"/>
      <c r="G130" s="147"/>
      <c r="H130" s="150"/>
      <c r="I130" s="371"/>
      <c r="J130" s="377"/>
      <c r="K130" s="371"/>
      <c r="L130" s="378"/>
      <c r="M130" s="361" t="s">
        <v>146</v>
      </c>
      <c r="N130" s="416">
        <f t="shared" si="9"/>
        <v>0</v>
      </c>
      <c r="O130" s="417" t="e">
        <f t="shared" si="10"/>
        <v>#DIV/0!</v>
      </c>
      <c r="R130" s="678"/>
      <c r="S130" s="412" t="e">
        <f t="shared" si="11"/>
        <v>#DIV/0!</v>
      </c>
      <c r="U130" s="416">
        <f t="shared" si="17"/>
        <v>0</v>
      </c>
    </row>
    <row r="131" spans="1:21" x14ac:dyDescent="0.35">
      <c r="A131" s="374"/>
      <c r="B131" s="389" t="s">
        <v>3123</v>
      </c>
      <c r="C131" s="375"/>
      <c r="D131" s="375"/>
      <c r="E131" s="116">
        <v>4000</v>
      </c>
      <c r="F131" s="116">
        <v>4000</v>
      </c>
      <c r="G131" s="147">
        <v>4000</v>
      </c>
      <c r="H131" s="150">
        <f>ROUND(G131*0.7,-1)</f>
        <v>2800</v>
      </c>
      <c r="I131" s="371">
        <v>5700</v>
      </c>
      <c r="J131" s="377"/>
      <c r="K131" s="116">
        <v>4000</v>
      </c>
      <c r="L131" s="378">
        <f>E131-D131</f>
        <v>4000</v>
      </c>
      <c r="M131" s="361" t="s">
        <v>146</v>
      </c>
      <c r="N131" s="416">
        <f t="shared" si="9"/>
        <v>4000</v>
      </c>
      <c r="O131" s="417" t="e">
        <f t="shared" si="10"/>
        <v>#DIV/0!</v>
      </c>
      <c r="R131" s="678"/>
      <c r="S131" s="412" t="e">
        <f t="shared" si="11"/>
        <v>#DIV/0!</v>
      </c>
      <c r="U131" s="416">
        <f t="shared" si="17"/>
        <v>4000</v>
      </c>
    </row>
    <row r="132" spans="1:21" x14ac:dyDescent="0.35">
      <c r="A132" s="369" t="s">
        <v>313</v>
      </c>
      <c r="B132" s="168" t="s">
        <v>3124</v>
      </c>
      <c r="C132" s="110"/>
      <c r="D132" s="375"/>
      <c r="E132" s="371"/>
      <c r="F132" s="371"/>
      <c r="G132" s="514"/>
      <c r="H132" s="150"/>
      <c r="I132" s="380"/>
      <c r="J132" s="377"/>
      <c r="K132" s="371"/>
      <c r="L132" s="378"/>
      <c r="M132" s="182"/>
      <c r="N132" s="416">
        <f t="shared" si="9"/>
        <v>0</v>
      </c>
      <c r="O132" s="417" t="e">
        <f t="shared" si="10"/>
        <v>#DIV/0!</v>
      </c>
      <c r="P132" s="15" t="s">
        <v>2982</v>
      </c>
      <c r="S132" s="412" t="e">
        <f t="shared" si="11"/>
        <v>#DIV/0!</v>
      </c>
      <c r="U132" s="416">
        <f t="shared" si="17"/>
        <v>0</v>
      </c>
    </row>
    <row r="133" spans="1:21" x14ac:dyDescent="0.35">
      <c r="A133" s="374">
        <v>1</v>
      </c>
      <c r="B133" s="112" t="s">
        <v>3125</v>
      </c>
      <c r="C133" s="112"/>
      <c r="D133" s="375"/>
      <c r="E133" s="371"/>
      <c r="F133" s="371"/>
      <c r="G133" s="514"/>
      <c r="H133" s="150"/>
      <c r="I133" s="380"/>
      <c r="J133" s="377"/>
      <c r="K133" s="371"/>
      <c r="L133" s="378"/>
      <c r="M133" s="180"/>
      <c r="N133" s="416">
        <f t="shared" si="9"/>
        <v>0</v>
      </c>
      <c r="O133" s="417" t="e">
        <f t="shared" si="10"/>
        <v>#DIV/0!</v>
      </c>
      <c r="S133" s="412" t="e">
        <f t="shared" si="11"/>
        <v>#DIV/0!</v>
      </c>
      <c r="U133" s="416">
        <f t="shared" si="17"/>
        <v>0</v>
      </c>
    </row>
    <row r="134" spans="1:21" x14ac:dyDescent="0.35">
      <c r="A134" s="374" t="s">
        <v>67</v>
      </c>
      <c r="B134" s="112" t="s">
        <v>3126</v>
      </c>
      <c r="C134" s="116">
        <v>4000</v>
      </c>
      <c r="D134" s="375">
        <f t="shared" si="12"/>
        <v>5200</v>
      </c>
      <c r="E134" s="371">
        <v>4400</v>
      </c>
      <c r="F134" s="371">
        <v>4400</v>
      </c>
      <c r="G134" s="514">
        <v>4400</v>
      </c>
      <c r="H134" s="150">
        <f>ROUND(G134*0.7,-1)</f>
        <v>3080</v>
      </c>
      <c r="I134" s="381">
        <v>6300</v>
      </c>
      <c r="J134" s="377">
        <f>E134/C134</f>
        <v>1.1000000000000001</v>
      </c>
      <c r="K134" s="371">
        <f>D134</f>
        <v>5200</v>
      </c>
      <c r="L134" s="378">
        <f>E134-D134</f>
        <v>-800</v>
      </c>
      <c r="M134" s="181"/>
      <c r="N134" s="416">
        <f t="shared" si="9"/>
        <v>-800</v>
      </c>
      <c r="O134" s="417">
        <f t="shared" si="10"/>
        <v>0.77</v>
      </c>
      <c r="S134" s="412">
        <f t="shared" si="11"/>
        <v>1.1000000000000001</v>
      </c>
      <c r="U134" s="416">
        <f t="shared" si="17"/>
        <v>400</v>
      </c>
    </row>
    <row r="135" spans="1:21" x14ac:dyDescent="0.35">
      <c r="A135" s="374" t="s">
        <v>69</v>
      </c>
      <c r="B135" s="112" t="s">
        <v>3127</v>
      </c>
      <c r="C135" s="116">
        <v>3000</v>
      </c>
      <c r="D135" s="375">
        <f t="shared" si="12"/>
        <v>3900</v>
      </c>
      <c r="E135" s="371">
        <v>3300</v>
      </c>
      <c r="F135" s="371">
        <v>3300</v>
      </c>
      <c r="G135" s="514">
        <v>3300</v>
      </c>
      <c r="H135" s="150">
        <f>ROUND(G135*0.7,-1)</f>
        <v>2310</v>
      </c>
      <c r="I135" s="390">
        <v>5000</v>
      </c>
      <c r="J135" s="377">
        <f>E135/C135</f>
        <v>1.1000000000000001</v>
      </c>
      <c r="K135" s="371">
        <f>D135</f>
        <v>3900</v>
      </c>
      <c r="L135" s="378">
        <f>E135-D135</f>
        <v>-600</v>
      </c>
      <c r="M135" s="181"/>
      <c r="N135" s="416">
        <f t="shared" si="9"/>
        <v>-600</v>
      </c>
      <c r="O135" s="417">
        <f t="shared" si="10"/>
        <v>0.77</v>
      </c>
      <c r="S135" s="412">
        <f t="shared" si="11"/>
        <v>1.1000000000000001</v>
      </c>
      <c r="U135" s="416">
        <f t="shared" si="17"/>
        <v>300</v>
      </c>
    </row>
    <row r="136" spans="1:21" x14ac:dyDescent="0.35">
      <c r="A136" s="374" t="s">
        <v>71</v>
      </c>
      <c r="B136" s="112" t="s">
        <v>3128</v>
      </c>
      <c r="C136" s="116">
        <v>2000</v>
      </c>
      <c r="D136" s="375">
        <f t="shared" si="12"/>
        <v>2600</v>
      </c>
      <c r="E136" s="371">
        <v>2200</v>
      </c>
      <c r="F136" s="371">
        <v>2200</v>
      </c>
      <c r="G136" s="514">
        <v>2200</v>
      </c>
      <c r="H136" s="150">
        <f>ROUND(G136*0.7,-1)</f>
        <v>1540</v>
      </c>
      <c r="I136" s="381">
        <v>4000</v>
      </c>
      <c r="J136" s="377">
        <f>E136/C136</f>
        <v>1.1000000000000001</v>
      </c>
      <c r="K136" s="371">
        <f>D136</f>
        <v>2600</v>
      </c>
      <c r="L136" s="378">
        <f>E136-D136</f>
        <v>-400</v>
      </c>
      <c r="M136" s="181"/>
      <c r="N136" s="416">
        <f t="shared" ref="N136:N184" si="18">E136-D136</f>
        <v>-400</v>
      </c>
      <c r="O136" s="417">
        <f t="shared" ref="O136:O199" si="19">H136/C136</f>
        <v>0.77</v>
      </c>
      <c r="S136" s="412">
        <f t="shared" si="11"/>
        <v>1.1000000000000001</v>
      </c>
      <c r="U136" s="416">
        <f t="shared" si="17"/>
        <v>200</v>
      </c>
    </row>
    <row r="137" spans="1:21" x14ac:dyDescent="0.35">
      <c r="A137" s="374">
        <v>2</v>
      </c>
      <c r="B137" s="112" t="s">
        <v>3129</v>
      </c>
      <c r="C137" s="170"/>
      <c r="D137" s="375"/>
      <c r="E137" s="371"/>
      <c r="F137" s="371"/>
      <c r="G137" s="514"/>
      <c r="H137" s="150"/>
      <c r="I137" s="112"/>
      <c r="J137" s="377"/>
      <c r="K137" s="371"/>
      <c r="L137" s="378"/>
      <c r="M137" s="181"/>
      <c r="N137" s="416">
        <f t="shared" si="18"/>
        <v>0</v>
      </c>
      <c r="O137" s="417" t="e">
        <f t="shared" si="19"/>
        <v>#DIV/0!</v>
      </c>
      <c r="S137" s="412" t="e">
        <f t="shared" ref="S137:S200" si="20">G137/C137</f>
        <v>#DIV/0!</v>
      </c>
      <c r="U137" s="416">
        <f t="shared" si="17"/>
        <v>0</v>
      </c>
    </row>
    <row r="138" spans="1:21" x14ac:dyDescent="0.35">
      <c r="A138" s="374" t="s">
        <v>74</v>
      </c>
      <c r="B138" s="112" t="s">
        <v>3130</v>
      </c>
      <c r="C138" s="116">
        <v>4000</v>
      </c>
      <c r="D138" s="375">
        <f t="shared" ref="D138:D199" si="21">ROUND(C138*1.3,-2)</f>
        <v>5200</v>
      </c>
      <c r="E138" s="371">
        <v>4400</v>
      </c>
      <c r="F138" s="371">
        <v>4400</v>
      </c>
      <c r="G138" s="514">
        <v>4400</v>
      </c>
      <c r="H138" s="150">
        <f>ROUND(G138*0.7,-1)</f>
        <v>3080</v>
      </c>
      <c r="I138" s="116">
        <v>6300</v>
      </c>
      <c r="J138" s="377">
        <f>E138/C138</f>
        <v>1.1000000000000001</v>
      </c>
      <c r="K138" s="371">
        <f t="shared" ref="K138:K143" si="22">D138</f>
        <v>5200</v>
      </c>
      <c r="L138" s="378">
        <f>E138-D138</f>
        <v>-800</v>
      </c>
      <c r="M138" s="181"/>
      <c r="N138" s="416">
        <f t="shared" si="18"/>
        <v>-800</v>
      </c>
      <c r="O138" s="417">
        <f t="shared" si="19"/>
        <v>0.77</v>
      </c>
      <c r="S138" s="412">
        <f t="shared" si="20"/>
        <v>1.1000000000000001</v>
      </c>
      <c r="U138" s="416">
        <f t="shared" si="17"/>
        <v>400</v>
      </c>
    </row>
    <row r="139" spans="1:21" x14ac:dyDescent="0.35">
      <c r="A139" s="374" t="s">
        <v>76</v>
      </c>
      <c r="B139" s="112" t="s">
        <v>3131</v>
      </c>
      <c r="C139" s="116">
        <v>3500</v>
      </c>
      <c r="D139" s="375">
        <f t="shared" si="21"/>
        <v>4600</v>
      </c>
      <c r="E139" s="371">
        <v>3900</v>
      </c>
      <c r="F139" s="371">
        <v>3900</v>
      </c>
      <c r="G139" s="514">
        <v>3850</v>
      </c>
      <c r="H139" s="150">
        <f>ROUND(G139*0.7,-1)</f>
        <v>2700</v>
      </c>
      <c r="I139" s="381">
        <v>5500</v>
      </c>
      <c r="J139" s="377">
        <f>E139/C139</f>
        <v>1.1142857142857143</v>
      </c>
      <c r="K139" s="371">
        <f t="shared" si="22"/>
        <v>4600</v>
      </c>
      <c r="L139" s="378">
        <f>E139-D139</f>
        <v>-700</v>
      </c>
      <c r="M139" s="181"/>
      <c r="N139" s="416">
        <f t="shared" si="18"/>
        <v>-700</v>
      </c>
      <c r="O139" s="417">
        <f t="shared" si="19"/>
        <v>0.77142857142857146</v>
      </c>
      <c r="S139" s="412">
        <f t="shared" si="20"/>
        <v>1.1000000000000001</v>
      </c>
      <c r="U139" s="416">
        <f t="shared" si="17"/>
        <v>350</v>
      </c>
    </row>
    <row r="140" spans="1:21" ht="31" x14ac:dyDescent="0.35">
      <c r="A140" s="374" t="s">
        <v>78</v>
      </c>
      <c r="B140" s="112" t="s">
        <v>3132</v>
      </c>
      <c r="C140" s="116">
        <v>3000</v>
      </c>
      <c r="D140" s="375">
        <f t="shared" si="21"/>
        <v>3900</v>
      </c>
      <c r="E140" s="371">
        <v>3300</v>
      </c>
      <c r="F140" s="371">
        <v>3300</v>
      </c>
      <c r="G140" s="514">
        <v>3300</v>
      </c>
      <c r="H140" s="150">
        <f>ROUND(G140*0.7,-1)</f>
        <v>2310</v>
      </c>
      <c r="I140" s="381">
        <v>5000</v>
      </c>
      <c r="J140" s="377">
        <f>E140/C140</f>
        <v>1.1000000000000001</v>
      </c>
      <c r="K140" s="371">
        <f t="shared" si="22"/>
        <v>3900</v>
      </c>
      <c r="L140" s="378">
        <f>E140-D140</f>
        <v>-600</v>
      </c>
      <c r="M140" s="181"/>
      <c r="N140" s="416">
        <f t="shared" si="18"/>
        <v>-600</v>
      </c>
      <c r="O140" s="417">
        <f t="shared" si="19"/>
        <v>0.77</v>
      </c>
      <c r="S140" s="412">
        <f t="shared" si="20"/>
        <v>1.1000000000000001</v>
      </c>
      <c r="U140" s="416">
        <f t="shared" si="17"/>
        <v>300</v>
      </c>
    </row>
    <row r="141" spans="1:21" ht="31" x14ac:dyDescent="0.35">
      <c r="A141" s="391">
        <v>3</v>
      </c>
      <c r="B141" s="112" t="s">
        <v>3133</v>
      </c>
      <c r="C141" s="116"/>
      <c r="D141" s="375"/>
      <c r="E141" s="371"/>
      <c r="F141" s="371"/>
      <c r="G141" s="514"/>
      <c r="H141" s="150"/>
      <c r="I141" s="112"/>
      <c r="J141" s="377"/>
      <c r="K141" s="371">
        <f t="shared" si="22"/>
        <v>0</v>
      </c>
      <c r="L141" s="378"/>
      <c r="M141" s="181"/>
      <c r="N141" s="416">
        <f t="shared" si="18"/>
        <v>0</v>
      </c>
      <c r="O141" s="417" t="e">
        <f t="shared" si="19"/>
        <v>#DIV/0!</v>
      </c>
      <c r="S141" s="412" t="e">
        <f t="shared" si="20"/>
        <v>#DIV/0!</v>
      </c>
      <c r="U141" s="416">
        <f t="shared" si="17"/>
        <v>0</v>
      </c>
    </row>
    <row r="142" spans="1:21" x14ac:dyDescent="0.35">
      <c r="A142" s="374" t="s">
        <v>83</v>
      </c>
      <c r="B142" s="112" t="s">
        <v>3134</v>
      </c>
      <c r="C142" s="116">
        <v>2500</v>
      </c>
      <c r="D142" s="375">
        <f t="shared" si="21"/>
        <v>3300</v>
      </c>
      <c r="E142" s="371">
        <v>2800</v>
      </c>
      <c r="F142" s="371">
        <v>2800</v>
      </c>
      <c r="G142" s="514">
        <v>2750</v>
      </c>
      <c r="H142" s="150">
        <f>ROUND(G142*0.7,-1)</f>
        <v>1930</v>
      </c>
      <c r="I142" s="116">
        <v>4000</v>
      </c>
      <c r="J142" s="377">
        <f>E142/C142</f>
        <v>1.1200000000000001</v>
      </c>
      <c r="K142" s="371">
        <f t="shared" si="22"/>
        <v>3300</v>
      </c>
      <c r="L142" s="378">
        <f>E142-D142</f>
        <v>-500</v>
      </c>
      <c r="M142" s="183"/>
      <c r="N142" s="416">
        <f t="shared" si="18"/>
        <v>-500</v>
      </c>
      <c r="O142" s="417">
        <f t="shared" si="19"/>
        <v>0.77200000000000002</v>
      </c>
      <c r="S142" s="412">
        <f t="shared" si="20"/>
        <v>1.1000000000000001</v>
      </c>
      <c r="U142" s="416">
        <f t="shared" si="17"/>
        <v>250</v>
      </c>
    </row>
    <row r="143" spans="1:21" x14ac:dyDescent="0.35">
      <c r="A143" s="374" t="s">
        <v>84</v>
      </c>
      <c r="B143" s="112" t="s">
        <v>3128</v>
      </c>
      <c r="C143" s="116">
        <v>1500</v>
      </c>
      <c r="D143" s="375">
        <f t="shared" si="21"/>
        <v>2000</v>
      </c>
      <c r="E143" s="371">
        <v>1700</v>
      </c>
      <c r="F143" s="371">
        <v>1700</v>
      </c>
      <c r="G143" s="514">
        <v>1650</v>
      </c>
      <c r="H143" s="150">
        <f>ROUND(G143*0.7,-1)</f>
        <v>1160</v>
      </c>
      <c r="I143" s="116">
        <v>3000</v>
      </c>
      <c r="J143" s="377">
        <f>E143/C143</f>
        <v>1.1333333333333333</v>
      </c>
      <c r="K143" s="371">
        <f t="shared" si="22"/>
        <v>2000</v>
      </c>
      <c r="L143" s="378">
        <f>E143-D143</f>
        <v>-300</v>
      </c>
      <c r="M143" s="392"/>
      <c r="N143" s="416">
        <f t="shared" si="18"/>
        <v>-300</v>
      </c>
      <c r="O143" s="417">
        <f t="shared" si="19"/>
        <v>0.77333333333333332</v>
      </c>
      <c r="S143" s="412">
        <f t="shared" si="20"/>
        <v>1.1000000000000001</v>
      </c>
      <c r="U143" s="416">
        <f t="shared" si="17"/>
        <v>150</v>
      </c>
    </row>
    <row r="144" spans="1:21" ht="62" x14ac:dyDescent="0.35">
      <c r="A144" s="358">
        <v>4</v>
      </c>
      <c r="B144" s="65" t="s">
        <v>5889</v>
      </c>
      <c r="C144" s="112"/>
      <c r="D144" s="375"/>
      <c r="E144" s="116"/>
      <c r="F144" s="116"/>
      <c r="G144" s="147"/>
      <c r="H144" s="150"/>
      <c r="I144" s="116"/>
      <c r="J144" s="377"/>
      <c r="K144" s="371"/>
      <c r="L144" s="378"/>
      <c r="M144" s="183" t="s">
        <v>3135</v>
      </c>
      <c r="N144" s="416">
        <f t="shared" si="18"/>
        <v>0</v>
      </c>
      <c r="O144" s="417" t="e">
        <f t="shared" si="19"/>
        <v>#DIV/0!</v>
      </c>
      <c r="S144" s="412" t="e">
        <f t="shared" si="20"/>
        <v>#DIV/0!</v>
      </c>
      <c r="U144" s="416">
        <f t="shared" si="17"/>
        <v>0</v>
      </c>
    </row>
    <row r="145" spans="1:21" ht="31" x14ac:dyDescent="0.35">
      <c r="A145" s="374" t="s">
        <v>31</v>
      </c>
      <c r="B145" s="112" t="s">
        <v>3136</v>
      </c>
      <c r="C145" s="116">
        <v>3000</v>
      </c>
      <c r="D145" s="375">
        <f t="shared" si="21"/>
        <v>3900</v>
      </c>
      <c r="E145" s="371">
        <v>3300</v>
      </c>
      <c r="F145" s="371">
        <v>3300</v>
      </c>
      <c r="G145" s="514">
        <v>3000</v>
      </c>
      <c r="H145" s="150">
        <f>ROUND(G145*0.7,-1)</f>
        <v>2100</v>
      </c>
      <c r="I145" s="112">
        <v>6000</v>
      </c>
      <c r="J145" s="377">
        <f>E145/C145</f>
        <v>1.1000000000000001</v>
      </c>
      <c r="K145" s="371">
        <f>D145</f>
        <v>3900</v>
      </c>
      <c r="L145" s="378">
        <f>E145-D145</f>
        <v>-600</v>
      </c>
      <c r="M145" s="181" t="s">
        <v>3137</v>
      </c>
      <c r="N145" s="416">
        <f t="shared" si="18"/>
        <v>-600</v>
      </c>
      <c r="O145" s="417">
        <f t="shared" si="19"/>
        <v>0.7</v>
      </c>
      <c r="S145" s="412">
        <f t="shared" si="20"/>
        <v>1</v>
      </c>
      <c r="U145" s="416">
        <f t="shared" si="17"/>
        <v>0</v>
      </c>
    </row>
    <row r="146" spans="1:21" ht="31" x14ac:dyDescent="0.35">
      <c r="A146" s="374" t="s">
        <v>34</v>
      </c>
      <c r="B146" s="112" t="s">
        <v>5890</v>
      </c>
      <c r="C146" s="116"/>
      <c r="D146" s="375"/>
      <c r="E146" s="112">
        <v>700</v>
      </c>
      <c r="F146" s="393">
        <v>2000</v>
      </c>
      <c r="G146" s="599">
        <v>2000</v>
      </c>
      <c r="H146" s="150">
        <f>ROUND(G146*0.7,-1)</f>
        <v>1400</v>
      </c>
      <c r="I146" s="379">
        <v>5000</v>
      </c>
      <c r="J146" s="377"/>
      <c r="K146" s="112">
        <v>700</v>
      </c>
      <c r="L146" s="378">
        <f>E146-D146</f>
        <v>700</v>
      </c>
      <c r="M146" s="361" t="s">
        <v>5891</v>
      </c>
      <c r="N146" s="416">
        <f t="shared" si="18"/>
        <v>700</v>
      </c>
      <c r="O146" s="417" t="e">
        <f t="shared" si="19"/>
        <v>#DIV/0!</v>
      </c>
      <c r="R146" s="274" t="s">
        <v>5957</v>
      </c>
      <c r="S146" s="412" t="e">
        <f t="shared" si="20"/>
        <v>#DIV/0!</v>
      </c>
      <c r="U146" s="416">
        <f t="shared" si="17"/>
        <v>2000</v>
      </c>
    </row>
    <row r="147" spans="1:21" ht="31" x14ac:dyDescent="0.35">
      <c r="A147" s="374" t="s">
        <v>578</v>
      </c>
      <c r="B147" s="112" t="s">
        <v>5892</v>
      </c>
      <c r="C147" s="116"/>
      <c r="D147" s="375"/>
      <c r="E147" s="112">
        <v>600</v>
      </c>
      <c r="F147" s="393">
        <v>1000</v>
      </c>
      <c r="G147" s="599">
        <v>1000</v>
      </c>
      <c r="H147" s="150">
        <f>ROUND(G147*0.7,-1)</f>
        <v>700</v>
      </c>
      <c r="I147" s="379">
        <v>3000</v>
      </c>
      <c r="J147" s="377"/>
      <c r="K147" s="112">
        <v>600</v>
      </c>
      <c r="L147" s="378">
        <f>E147-D147</f>
        <v>600</v>
      </c>
      <c r="M147" s="361" t="s">
        <v>5891</v>
      </c>
      <c r="N147" s="416">
        <f t="shared" si="18"/>
        <v>600</v>
      </c>
      <c r="O147" s="417" t="e">
        <f t="shared" si="19"/>
        <v>#DIV/0!</v>
      </c>
      <c r="R147" s="274" t="s">
        <v>5957</v>
      </c>
      <c r="S147" s="412" t="e">
        <f t="shared" si="20"/>
        <v>#DIV/0!</v>
      </c>
      <c r="U147" s="416">
        <f t="shared" si="17"/>
        <v>1000</v>
      </c>
    </row>
    <row r="148" spans="1:21" ht="31" x14ac:dyDescent="0.35">
      <c r="A148" s="374">
        <v>5</v>
      </c>
      <c r="B148" s="112" t="s">
        <v>3138</v>
      </c>
      <c r="C148" s="112"/>
      <c r="D148" s="375"/>
      <c r="E148" s="112">
        <v>600</v>
      </c>
      <c r="F148" s="112">
        <v>700</v>
      </c>
      <c r="G148" s="233">
        <v>700</v>
      </c>
      <c r="H148" s="150">
        <f>ROUND(G148*0.7,-1)</f>
        <v>490</v>
      </c>
      <c r="I148" s="379">
        <v>2500</v>
      </c>
      <c r="J148" s="377"/>
      <c r="K148" s="112">
        <v>600</v>
      </c>
      <c r="L148" s="378">
        <f>E148-D148</f>
        <v>600</v>
      </c>
      <c r="M148" s="361" t="s">
        <v>3390</v>
      </c>
      <c r="N148" s="416">
        <f t="shared" si="18"/>
        <v>600</v>
      </c>
      <c r="O148" s="417" t="e">
        <f t="shared" si="19"/>
        <v>#DIV/0!</v>
      </c>
      <c r="R148" s="274" t="s">
        <v>5957</v>
      </c>
      <c r="S148" s="412" t="e">
        <f t="shared" si="20"/>
        <v>#DIV/0!</v>
      </c>
      <c r="U148" s="416">
        <f t="shared" ref="U148:U211" si="23">G148-C148</f>
        <v>700</v>
      </c>
    </row>
    <row r="149" spans="1:21" ht="77.5" x14ac:dyDescent="0.35">
      <c r="A149" s="374">
        <v>6</v>
      </c>
      <c r="B149" s="112" t="s">
        <v>3139</v>
      </c>
      <c r="C149" s="170"/>
      <c r="D149" s="375"/>
      <c r="E149" s="371"/>
      <c r="F149" s="371"/>
      <c r="G149" s="514"/>
      <c r="H149" s="150"/>
      <c r="I149" s="112"/>
      <c r="J149" s="377"/>
      <c r="K149" s="371"/>
      <c r="L149" s="378"/>
      <c r="M149" s="181"/>
      <c r="N149" s="416">
        <f t="shared" si="18"/>
        <v>0</v>
      </c>
      <c r="O149" s="417" t="e">
        <f t="shared" si="19"/>
        <v>#DIV/0!</v>
      </c>
      <c r="S149" s="412" t="e">
        <f t="shared" si="20"/>
        <v>#DIV/0!</v>
      </c>
      <c r="U149" s="416">
        <f t="shared" si="23"/>
        <v>0</v>
      </c>
    </row>
    <row r="150" spans="1:21" ht="31" x14ac:dyDescent="0.35">
      <c r="A150" s="374" t="s">
        <v>327</v>
      </c>
      <c r="B150" s="112" t="s">
        <v>3140</v>
      </c>
      <c r="C150" s="116">
        <v>4000</v>
      </c>
      <c r="D150" s="375">
        <f t="shared" si="21"/>
        <v>5200</v>
      </c>
      <c r="E150" s="371">
        <v>5000</v>
      </c>
      <c r="F150" s="371">
        <v>5000</v>
      </c>
      <c r="G150" s="514">
        <v>4500</v>
      </c>
      <c r="H150" s="150">
        <f>ROUND(G150*0.7,-1)</f>
        <v>3150</v>
      </c>
      <c r="I150" s="381">
        <v>7200</v>
      </c>
      <c r="J150" s="377">
        <f>E150/C150</f>
        <v>1.25</v>
      </c>
      <c r="K150" s="371">
        <f>D150</f>
        <v>5200</v>
      </c>
      <c r="L150" s="378">
        <f>E150-D150</f>
        <v>-200</v>
      </c>
      <c r="M150" s="181"/>
      <c r="N150" s="416">
        <f t="shared" si="18"/>
        <v>-200</v>
      </c>
      <c r="O150" s="417">
        <f t="shared" si="19"/>
        <v>0.78749999999999998</v>
      </c>
      <c r="S150" s="412">
        <f t="shared" si="20"/>
        <v>1.125</v>
      </c>
      <c r="U150" s="416">
        <f t="shared" si="23"/>
        <v>500</v>
      </c>
    </row>
    <row r="151" spans="1:21" ht="31" x14ac:dyDescent="0.35">
      <c r="A151" s="374" t="s">
        <v>329</v>
      </c>
      <c r="B151" s="112" t="s">
        <v>3141</v>
      </c>
      <c r="C151" s="116">
        <v>3500</v>
      </c>
      <c r="D151" s="375">
        <f t="shared" si="21"/>
        <v>4600</v>
      </c>
      <c r="E151" s="371">
        <v>4500</v>
      </c>
      <c r="F151" s="371">
        <v>4500</v>
      </c>
      <c r="G151" s="514">
        <v>4000</v>
      </c>
      <c r="H151" s="150">
        <f>ROUND(G151*0.7,-1)</f>
        <v>2800</v>
      </c>
      <c r="I151" s="381">
        <v>6500</v>
      </c>
      <c r="J151" s="377">
        <f>E151/C151</f>
        <v>1.2857142857142858</v>
      </c>
      <c r="K151" s="371">
        <f>D151</f>
        <v>4600</v>
      </c>
      <c r="L151" s="378">
        <f>E151-D151</f>
        <v>-100</v>
      </c>
      <c r="M151" s="181"/>
      <c r="N151" s="416">
        <f t="shared" si="18"/>
        <v>-100</v>
      </c>
      <c r="O151" s="417">
        <f t="shared" si="19"/>
        <v>0.8</v>
      </c>
      <c r="S151" s="412">
        <f t="shared" si="20"/>
        <v>1.1428571428571428</v>
      </c>
      <c r="U151" s="416">
        <f t="shared" si="23"/>
        <v>500</v>
      </c>
    </row>
    <row r="152" spans="1:21" ht="31" x14ac:dyDescent="0.35">
      <c r="A152" s="374" t="s">
        <v>653</v>
      </c>
      <c r="B152" s="112" t="s">
        <v>3142</v>
      </c>
      <c r="C152" s="116">
        <v>3000</v>
      </c>
      <c r="D152" s="375">
        <f t="shared" si="21"/>
        <v>3900</v>
      </c>
      <c r="E152" s="371">
        <v>4000</v>
      </c>
      <c r="F152" s="371">
        <v>4000</v>
      </c>
      <c r="G152" s="514">
        <v>3500</v>
      </c>
      <c r="H152" s="150">
        <f>ROUND(G152*0.7,-1)</f>
        <v>2450</v>
      </c>
      <c r="I152" s="381">
        <v>6000</v>
      </c>
      <c r="J152" s="377">
        <f>E152/C152</f>
        <v>1.3333333333333333</v>
      </c>
      <c r="K152" s="371">
        <f>D152</f>
        <v>3900</v>
      </c>
      <c r="L152" s="378">
        <f>E152-D152</f>
        <v>100</v>
      </c>
      <c r="M152" s="181"/>
      <c r="N152" s="416">
        <f t="shared" si="18"/>
        <v>100</v>
      </c>
      <c r="O152" s="417">
        <f t="shared" si="19"/>
        <v>0.81666666666666665</v>
      </c>
      <c r="S152" s="412">
        <f t="shared" si="20"/>
        <v>1.1666666666666667</v>
      </c>
      <c r="U152" s="416">
        <f t="shared" si="23"/>
        <v>500</v>
      </c>
    </row>
    <row r="153" spans="1:21" ht="30" x14ac:dyDescent="0.35">
      <c r="A153" s="110">
        <v>7</v>
      </c>
      <c r="B153" s="382" t="s">
        <v>3143</v>
      </c>
      <c r="C153" s="170"/>
      <c r="D153" s="375"/>
      <c r="E153" s="358"/>
      <c r="F153" s="358"/>
      <c r="G153" s="598"/>
      <c r="H153" s="150"/>
      <c r="I153" s="158"/>
      <c r="J153" s="377"/>
      <c r="K153" s="371"/>
      <c r="L153" s="378"/>
      <c r="M153" s="181" t="s">
        <v>146</v>
      </c>
      <c r="N153" s="416">
        <f t="shared" si="18"/>
        <v>0</v>
      </c>
      <c r="O153" s="417" t="e">
        <f t="shared" si="19"/>
        <v>#DIV/0!</v>
      </c>
      <c r="R153" s="679" t="s">
        <v>5956</v>
      </c>
      <c r="S153" s="412" t="e">
        <f t="shared" si="20"/>
        <v>#DIV/0!</v>
      </c>
      <c r="U153" s="416">
        <f t="shared" si="23"/>
        <v>0</v>
      </c>
    </row>
    <row r="154" spans="1:21" ht="46.5" x14ac:dyDescent="0.35">
      <c r="A154" s="156" t="s">
        <v>2448</v>
      </c>
      <c r="B154" s="389" t="s">
        <v>3144</v>
      </c>
      <c r="C154" s="170"/>
      <c r="D154" s="375"/>
      <c r="E154" s="116">
        <v>3000</v>
      </c>
      <c r="F154" s="116">
        <v>3000</v>
      </c>
      <c r="G154" s="147">
        <v>3000</v>
      </c>
      <c r="H154" s="150">
        <f>ROUND(G154*0.7,-1)</f>
        <v>2100</v>
      </c>
      <c r="I154" s="158">
        <v>4300</v>
      </c>
      <c r="J154" s="377"/>
      <c r="K154" s="116">
        <v>3000</v>
      </c>
      <c r="L154" s="378">
        <f>E154-D154</f>
        <v>3000</v>
      </c>
      <c r="M154" s="181" t="s">
        <v>146</v>
      </c>
      <c r="N154" s="416">
        <f t="shared" si="18"/>
        <v>3000</v>
      </c>
      <c r="O154" s="417" t="e">
        <f t="shared" si="19"/>
        <v>#DIV/0!</v>
      </c>
      <c r="R154" s="679"/>
      <c r="S154" s="412" t="e">
        <f t="shared" si="20"/>
        <v>#DIV/0!</v>
      </c>
      <c r="U154" s="416">
        <f t="shared" si="23"/>
        <v>3000</v>
      </c>
    </row>
    <row r="155" spans="1:21" ht="30" x14ac:dyDescent="0.35">
      <c r="A155" s="110">
        <v>8</v>
      </c>
      <c r="B155" s="382" t="s">
        <v>3145</v>
      </c>
      <c r="C155" s="170"/>
      <c r="D155" s="375"/>
      <c r="E155" s="358"/>
      <c r="F155" s="358"/>
      <c r="G155" s="598"/>
      <c r="H155" s="150"/>
      <c r="I155" s="158"/>
      <c r="J155" s="377"/>
      <c r="K155" s="371"/>
      <c r="L155" s="378"/>
      <c r="M155" s="181" t="s">
        <v>146</v>
      </c>
      <c r="N155" s="416">
        <f t="shared" si="18"/>
        <v>0</v>
      </c>
      <c r="O155" s="417" t="e">
        <f t="shared" si="19"/>
        <v>#DIV/0!</v>
      </c>
      <c r="R155" s="679"/>
      <c r="S155" s="412" t="e">
        <f t="shared" si="20"/>
        <v>#DIV/0!</v>
      </c>
      <c r="U155" s="416">
        <f t="shared" si="23"/>
        <v>0</v>
      </c>
    </row>
    <row r="156" spans="1:21" ht="31" x14ac:dyDescent="0.35">
      <c r="A156" s="156" t="s">
        <v>2448</v>
      </c>
      <c r="B156" s="389" t="s">
        <v>3146</v>
      </c>
      <c r="C156" s="170"/>
      <c r="D156" s="375"/>
      <c r="E156" s="116">
        <v>3000</v>
      </c>
      <c r="F156" s="116">
        <v>3000</v>
      </c>
      <c r="G156" s="147">
        <v>3000</v>
      </c>
      <c r="H156" s="150">
        <f>ROUND(G156*0.7,-1)</f>
        <v>2100</v>
      </c>
      <c r="I156" s="158">
        <v>4300</v>
      </c>
      <c r="J156" s="377"/>
      <c r="K156" s="116">
        <v>3000</v>
      </c>
      <c r="L156" s="378">
        <f>E156-D156</f>
        <v>3000</v>
      </c>
      <c r="M156" s="181" t="s">
        <v>146</v>
      </c>
      <c r="N156" s="416">
        <f t="shared" si="18"/>
        <v>3000</v>
      </c>
      <c r="O156" s="417" t="e">
        <f t="shared" si="19"/>
        <v>#DIV/0!</v>
      </c>
      <c r="R156" s="679"/>
      <c r="S156" s="412" t="e">
        <f t="shared" si="20"/>
        <v>#DIV/0!</v>
      </c>
      <c r="U156" s="416">
        <f t="shared" si="23"/>
        <v>3000</v>
      </c>
    </row>
    <row r="157" spans="1:21" x14ac:dyDescent="0.35">
      <c r="A157" s="369" t="s">
        <v>372</v>
      </c>
      <c r="B157" s="168" t="s">
        <v>3147</v>
      </c>
      <c r="C157" s="110"/>
      <c r="D157" s="372"/>
      <c r="E157" s="372"/>
      <c r="F157" s="372"/>
      <c r="G157" s="600"/>
      <c r="H157" s="150"/>
      <c r="I157" s="158"/>
      <c r="J157" s="377"/>
      <c r="K157" s="371"/>
      <c r="L157" s="378"/>
      <c r="M157" s="181"/>
      <c r="N157" s="416">
        <f t="shared" si="18"/>
        <v>0</v>
      </c>
      <c r="O157" s="417" t="e">
        <f t="shared" si="19"/>
        <v>#DIV/0!</v>
      </c>
      <c r="P157" s="15" t="s">
        <v>2982</v>
      </c>
      <c r="S157" s="412" t="e">
        <f t="shared" si="20"/>
        <v>#DIV/0!</v>
      </c>
      <c r="U157" s="416">
        <f t="shared" si="23"/>
        <v>0</v>
      </c>
    </row>
    <row r="158" spans="1:21" ht="31" x14ac:dyDescent="0.35">
      <c r="A158" s="156">
        <v>1</v>
      </c>
      <c r="B158" s="112" t="s">
        <v>3148</v>
      </c>
      <c r="C158" s="116">
        <v>1500</v>
      </c>
      <c r="D158" s="375">
        <f t="shared" si="21"/>
        <v>2000</v>
      </c>
      <c r="E158" s="371">
        <v>1700</v>
      </c>
      <c r="F158" s="371">
        <v>1700</v>
      </c>
      <c r="G158" s="514">
        <v>1500</v>
      </c>
      <c r="H158" s="150">
        <f>ROUND(G158*0.7,-1)</f>
        <v>1050</v>
      </c>
      <c r="I158" s="158">
        <v>2500</v>
      </c>
      <c r="J158" s="377">
        <f>E158/C158</f>
        <v>1.1333333333333333</v>
      </c>
      <c r="K158" s="371">
        <f>D158</f>
        <v>2000</v>
      </c>
      <c r="L158" s="378">
        <f>E158-D158</f>
        <v>-300</v>
      </c>
      <c r="M158" s="180"/>
      <c r="N158" s="416">
        <f t="shared" si="18"/>
        <v>-300</v>
      </c>
      <c r="O158" s="417">
        <f t="shared" si="19"/>
        <v>0.7</v>
      </c>
      <c r="S158" s="412">
        <f t="shared" si="20"/>
        <v>1</v>
      </c>
      <c r="U158" s="416">
        <f t="shared" si="23"/>
        <v>0</v>
      </c>
    </row>
    <row r="159" spans="1:21" ht="31" x14ac:dyDescent="0.35">
      <c r="A159" s="156">
        <v>2</v>
      </c>
      <c r="B159" s="112" t="s">
        <v>6816</v>
      </c>
      <c r="C159" s="116">
        <v>1700</v>
      </c>
      <c r="D159" s="375">
        <f t="shared" si="21"/>
        <v>2200</v>
      </c>
      <c r="E159" s="371">
        <v>1900</v>
      </c>
      <c r="F159" s="371">
        <v>1900</v>
      </c>
      <c r="G159" s="514">
        <v>1700</v>
      </c>
      <c r="H159" s="150">
        <f>ROUND(G159*0.7,-1)</f>
        <v>1190</v>
      </c>
      <c r="I159" s="158">
        <v>2800</v>
      </c>
      <c r="J159" s="377">
        <f>E159/C159</f>
        <v>1.1176470588235294</v>
      </c>
      <c r="K159" s="371">
        <f>D159</f>
        <v>2200</v>
      </c>
      <c r="L159" s="378">
        <f>E159-D159</f>
        <v>-300</v>
      </c>
      <c r="M159" s="180"/>
      <c r="N159" s="416">
        <f t="shared" si="18"/>
        <v>-300</v>
      </c>
      <c r="O159" s="417">
        <f t="shared" si="19"/>
        <v>0.7</v>
      </c>
      <c r="R159" s="274" t="s">
        <v>5958</v>
      </c>
      <c r="S159" s="412">
        <f t="shared" si="20"/>
        <v>1</v>
      </c>
      <c r="U159" s="416">
        <f t="shared" si="23"/>
        <v>0</v>
      </c>
    </row>
    <row r="160" spans="1:21" ht="31" x14ac:dyDescent="0.35">
      <c r="A160" s="156">
        <v>3</v>
      </c>
      <c r="B160" s="112" t="s">
        <v>6817</v>
      </c>
      <c r="C160" s="116">
        <v>1500</v>
      </c>
      <c r="D160" s="375">
        <f t="shared" si="21"/>
        <v>2000</v>
      </c>
      <c r="E160" s="371">
        <v>1700</v>
      </c>
      <c r="F160" s="371">
        <v>1700</v>
      </c>
      <c r="G160" s="514">
        <v>1500</v>
      </c>
      <c r="H160" s="150">
        <f>ROUND(G160*0.7,-1)</f>
        <v>1050</v>
      </c>
      <c r="I160" s="158">
        <v>2500</v>
      </c>
      <c r="J160" s="377">
        <f>E160/C160</f>
        <v>1.1333333333333333</v>
      </c>
      <c r="K160" s="371">
        <f>D160</f>
        <v>2000</v>
      </c>
      <c r="L160" s="378">
        <f>E160-D160</f>
        <v>-300</v>
      </c>
      <c r="M160" s="180"/>
      <c r="N160" s="416">
        <f t="shared" si="18"/>
        <v>-300</v>
      </c>
      <c r="O160" s="417">
        <f t="shared" si="19"/>
        <v>0.7</v>
      </c>
      <c r="R160" s="274" t="s">
        <v>5958</v>
      </c>
      <c r="S160" s="412">
        <f t="shared" si="20"/>
        <v>1</v>
      </c>
      <c r="U160" s="416">
        <f t="shared" si="23"/>
        <v>0</v>
      </c>
    </row>
    <row r="161" spans="1:21" ht="46.5" x14ac:dyDescent="0.35">
      <c r="A161" s="156">
        <v>4</v>
      </c>
      <c r="B161" s="112" t="s">
        <v>3149</v>
      </c>
      <c r="C161" s="116">
        <v>1500</v>
      </c>
      <c r="D161" s="375">
        <f t="shared" si="21"/>
        <v>2000</v>
      </c>
      <c r="E161" s="371">
        <v>1700</v>
      </c>
      <c r="F161" s="371">
        <v>1650</v>
      </c>
      <c r="G161" s="514">
        <v>1500</v>
      </c>
      <c r="H161" s="150">
        <f>ROUND(G161*0.7,-1)</f>
        <v>1050</v>
      </c>
      <c r="I161" s="158">
        <v>2500</v>
      </c>
      <c r="J161" s="377">
        <f>E161/C161</f>
        <v>1.1333333333333333</v>
      </c>
      <c r="K161" s="371">
        <f>D161</f>
        <v>2000</v>
      </c>
      <c r="L161" s="378">
        <f>E161-D161</f>
        <v>-300</v>
      </c>
      <c r="M161" s="180"/>
      <c r="N161" s="416">
        <f t="shared" si="18"/>
        <v>-300</v>
      </c>
      <c r="O161" s="417">
        <f t="shared" si="19"/>
        <v>0.7</v>
      </c>
      <c r="S161" s="412">
        <f t="shared" si="20"/>
        <v>1</v>
      </c>
      <c r="U161" s="416">
        <f t="shared" si="23"/>
        <v>0</v>
      </c>
    </row>
    <row r="162" spans="1:21" ht="31" x14ac:dyDescent="0.35">
      <c r="A162" s="156">
        <v>5</v>
      </c>
      <c r="B162" s="112" t="s">
        <v>3150</v>
      </c>
      <c r="C162" s="116">
        <v>1100</v>
      </c>
      <c r="D162" s="375">
        <f t="shared" si="21"/>
        <v>1400</v>
      </c>
      <c r="E162" s="371">
        <v>1200</v>
      </c>
      <c r="F162" s="371">
        <v>1300</v>
      </c>
      <c r="G162" s="514">
        <v>1100</v>
      </c>
      <c r="H162" s="150">
        <f>ROUND(G162*0.7,-1)</f>
        <v>770</v>
      </c>
      <c r="I162" s="158">
        <v>2000</v>
      </c>
      <c r="J162" s="377">
        <f>E162/C162</f>
        <v>1.0909090909090908</v>
      </c>
      <c r="K162" s="371">
        <f>D162</f>
        <v>1400</v>
      </c>
      <c r="L162" s="378">
        <f>E162-D162</f>
        <v>-200</v>
      </c>
      <c r="M162" s="180"/>
      <c r="N162" s="416">
        <f t="shared" si="18"/>
        <v>-200</v>
      </c>
      <c r="O162" s="417">
        <f t="shared" si="19"/>
        <v>0.7</v>
      </c>
      <c r="S162" s="412">
        <f t="shared" si="20"/>
        <v>1</v>
      </c>
      <c r="U162" s="416">
        <f t="shared" si="23"/>
        <v>0</v>
      </c>
    </row>
    <row r="163" spans="1:21" ht="31" x14ac:dyDescent="0.35">
      <c r="A163" s="156">
        <v>6</v>
      </c>
      <c r="B163" s="112" t="s">
        <v>3151</v>
      </c>
      <c r="C163" s="170"/>
      <c r="D163" s="375"/>
      <c r="E163" s="371"/>
      <c r="F163" s="371"/>
      <c r="G163" s="514"/>
      <c r="H163" s="150"/>
      <c r="I163" s="158"/>
      <c r="J163" s="377"/>
      <c r="K163" s="371"/>
      <c r="L163" s="378"/>
      <c r="M163" s="180"/>
      <c r="N163" s="416">
        <f t="shared" si="18"/>
        <v>0</v>
      </c>
      <c r="O163" s="417" t="e">
        <f t="shared" si="19"/>
        <v>#DIV/0!</v>
      </c>
      <c r="S163" s="412" t="e">
        <f t="shared" si="20"/>
        <v>#DIV/0!</v>
      </c>
      <c r="U163" s="416">
        <f t="shared" si="23"/>
        <v>0</v>
      </c>
    </row>
    <row r="164" spans="1:21" ht="31" x14ac:dyDescent="0.35">
      <c r="A164" s="156" t="s">
        <v>327</v>
      </c>
      <c r="B164" s="112" t="s">
        <v>3152</v>
      </c>
      <c r="C164" s="116">
        <v>1000</v>
      </c>
      <c r="D164" s="375">
        <f t="shared" si="21"/>
        <v>1300</v>
      </c>
      <c r="E164" s="371">
        <v>1100</v>
      </c>
      <c r="F164" s="371">
        <v>1200</v>
      </c>
      <c r="G164" s="514">
        <v>1000</v>
      </c>
      <c r="H164" s="150">
        <f>ROUND(G164*0.7,-1)</f>
        <v>700</v>
      </c>
      <c r="I164" s="381">
        <v>1600</v>
      </c>
      <c r="J164" s="377">
        <f>E164/C164</f>
        <v>1.1000000000000001</v>
      </c>
      <c r="K164" s="371">
        <f>D164</f>
        <v>1300</v>
      </c>
      <c r="L164" s="378">
        <f>E164-D164</f>
        <v>-200</v>
      </c>
      <c r="M164" s="180"/>
      <c r="N164" s="416">
        <f t="shared" si="18"/>
        <v>-200</v>
      </c>
      <c r="O164" s="417">
        <f t="shared" si="19"/>
        <v>0.7</v>
      </c>
      <c r="S164" s="412">
        <f t="shared" si="20"/>
        <v>1</v>
      </c>
      <c r="U164" s="416">
        <f t="shared" si="23"/>
        <v>0</v>
      </c>
    </row>
    <row r="165" spans="1:21" x14ac:dyDescent="0.35">
      <c r="A165" s="156" t="s">
        <v>329</v>
      </c>
      <c r="B165" s="112" t="s">
        <v>3153</v>
      </c>
      <c r="C165" s="112">
        <v>800</v>
      </c>
      <c r="D165" s="375">
        <f t="shared" si="21"/>
        <v>1000</v>
      </c>
      <c r="E165" s="371">
        <v>900</v>
      </c>
      <c r="F165" s="371">
        <v>900</v>
      </c>
      <c r="G165" s="514">
        <v>800</v>
      </c>
      <c r="H165" s="150">
        <f>ROUND(G165*0.7,-1)</f>
        <v>560</v>
      </c>
      <c r="I165" s="381">
        <v>1300</v>
      </c>
      <c r="J165" s="377">
        <f>E165/C165</f>
        <v>1.125</v>
      </c>
      <c r="K165" s="371">
        <f>D165</f>
        <v>1000</v>
      </c>
      <c r="L165" s="378">
        <f>E165-D165</f>
        <v>-100</v>
      </c>
      <c r="M165" s="680" t="s">
        <v>3154</v>
      </c>
      <c r="N165" s="416">
        <f t="shared" si="18"/>
        <v>-100</v>
      </c>
      <c r="O165" s="417">
        <f t="shared" si="19"/>
        <v>0.7</v>
      </c>
      <c r="S165" s="412">
        <f t="shared" si="20"/>
        <v>1</v>
      </c>
      <c r="U165" s="416">
        <f t="shared" si="23"/>
        <v>0</v>
      </c>
    </row>
    <row r="166" spans="1:21" x14ac:dyDescent="0.35">
      <c r="A166" s="156" t="s">
        <v>653</v>
      </c>
      <c r="B166" s="112" t="s">
        <v>3155</v>
      </c>
      <c r="C166" s="112">
        <v>800</v>
      </c>
      <c r="D166" s="375">
        <f t="shared" si="21"/>
        <v>1000</v>
      </c>
      <c r="E166" s="371">
        <v>900</v>
      </c>
      <c r="F166" s="371">
        <v>900</v>
      </c>
      <c r="G166" s="514">
        <v>800</v>
      </c>
      <c r="H166" s="150">
        <f>ROUND(G166*0.7,-1)</f>
        <v>560</v>
      </c>
      <c r="I166" s="381">
        <v>1300</v>
      </c>
      <c r="J166" s="377">
        <f>E166/C166</f>
        <v>1.125</v>
      </c>
      <c r="K166" s="371">
        <f>D166</f>
        <v>1000</v>
      </c>
      <c r="L166" s="378">
        <f>E166-D166</f>
        <v>-100</v>
      </c>
      <c r="M166" s="680"/>
      <c r="N166" s="416">
        <f t="shared" si="18"/>
        <v>-100</v>
      </c>
      <c r="O166" s="417">
        <f t="shared" si="19"/>
        <v>0.7</v>
      </c>
      <c r="S166" s="412">
        <f t="shared" si="20"/>
        <v>1</v>
      </c>
      <c r="U166" s="416">
        <f t="shared" si="23"/>
        <v>0</v>
      </c>
    </row>
    <row r="167" spans="1:21" ht="42" x14ac:dyDescent="0.35">
      <c r="A167" s="156">
        <v>7</v>
      </c>
      <c r="B167" s="112" t="s">
        <v>3156</v>
      </c>
      <c r="C167" s="170"/>
      <c r="D167" s="375"/>
      <c r="E167" s="371"/>
      <c r="F167" s="371"/>
      <c r="G167" s="514"/>
      <c r="H167" s="150"/>
      <c r="I167" s="184"/>
      <c r="J167" s="377"/>
      <c r="K167" s="371"/>
      <c r="L167" s="378"/>
      <c r="M167" s="361" t="s">
        <v>5895</v>
      </c>
      <c r="N167" s="416">
        <f t="shared" si="18"/>
        <v>0</v>
      </c>
      <c r="O167" s="417" t="e">
        <f t="shared" si="19"/>
        <v>#DIV/0!</v>
      </c>
      <c r="R167" s="274" t="s">
        <v>5953</v>
      </c>
      <c r="S167" s="412" t="e">
        <f t="shared" si="20"/>
        <v>#DIV/0!</v>
      </c>
      <c r="U167" s="416">
        <f t="shared" si="23"/>
        <v>0</v>
      </c>
    </row>
    <row r="168" spans="1:21" ht="56" x14ac:dyDescent="0.35">
      <c r="A168" s="156" t="s">
        <v>32</v>
      </c>
      <c r="B168" s="112" t="s">
        <v>3157</v>
      </c>
      <c r="C168" s="116">
        <v>1000</v>
      </c>
      <c r="D168" s="375">
        <f t="shared" si="21"/>
        <v>1300</v>
      </c>
      <c r="E168" s="371">
        <v>1100</v>
      </c>
      <c r="F168" s="371">
        <v>1100</v>
      </c>
      <c r="G168" s="514">
        <v>1000</v>
      </c>
      <c r="H168" s="150">
        <f t="shared" ref="H168:H175" si="24">ROUND(G168*0.7,-1)</f>
        <v>700</v>
      </c>
      <c r="I168" s="158">
        <v>1500</v>
      </c>
      <c r="J168" s="377">
        <f t="shared" ref="J168:J175" si="25">E168/C168</f>
        <v>1.1000000000000001</v>
      </c>
      <c r="K168" s="371">
        <f>D168</f>
        <v>1300</v>
      </c>
      <c r="L168" s="378">
        <f>E168-D168</f>
        <v>-200</v>
      </c>
      <c r="M168" s="394" t="s">
        <v>5896</v>
      </c>
      <c r="N168" s="416">
        <f t="shared" si="18"/>
        <v>-200</v>
      </c>
      <c r="O168" s="417">
        <f t="shared" si="19"/>
        <v>0.7</v>
      </c>
      <c r="R168" s="274" t="s">
        <v>5953</v>
      </c>
      <c r="S168" s="412">
        <f t="shared" si="20"/>
        <v>1</v>
      </c>
      <c r="U168" s="416">
        <f t="shared" si="23"/>
        <v>0</v>
      </c>
    </row>
    <row r="169" spans="1:21" ht="31" x14ac:dyDescent="0.35">
      <c r="A169" s="156" t="s">
        <v>35</v>
      </c>
      <c r="B169" s="112" t="s">
        <v>3158</v>
      </c>
      <c r="C169" s="116">
        <v>1100</v>
      </c>
      <c r="D169" s="375">
        <f t="shared" si="21"/>
        <v>1400</v>
      </c>
      <c r="E169" s="371">
        <v>1100</v>
      </c>
      <c r="F169" s="371">
        <v>1250</v>
      </c>
      <c r="G169" s="514">
        <v>1100</v>
      </c>
      <c r="H169" s="150">
        <f t="shared" si="24"/>
        <v>770</v>
      </c>
      <c r="I169" s="158">
        <v>1500</v>
      </c>
      <c r="J169" s="377">
        <f t="shared" si="25"/>
        <v>1</v>
      </c>
      <c r="K169" s="371">
        <f>D169</f>
        <v>1400</v>
      </c>
      <c r="L169" s="378">
        <f>E169-D169</f>
        <v>-300</v>
      </c>
      <c r="M169" s="185"/>
      <c r="N169" s="416">
        <f t="shared" si="18"/>
        <v>-300</v>
      </c>
      <c r="O169" s="417">
        <f t="shared" si="19"/>
        <v>0.7</v>
      </c>
      <c r="S169" s="412">
        <f t="shared" si="20"/>
        <v>1</v>
      </c>
      <c r="U169" s="416">
        <f t="shared" si="23"/>
        <v>0</v>
      </c>
    </row>
    <row r="170" spans="1:21" ht="31" x14ac:dyDescent="0.35">
      <c r="A170" s="395" t="s">
        <v>619</v>
      </c>
      <c r="B170" s="112" t="s">
        <v>3159</v>
      </c>
      <c r="C170" s="170">
        <v>800</v>
      </c>
      <c r="D170" s="375">
        <f t="shared" si="21"/>
        <v>1000</v>
      </c>
      <c r="E170" s="371">
        <v>1000</v>
      </c>
      <c r="F170" s="371">
        <v>1000</v>
      </c>
      <c r="G170" s="514">
        <v>800</v>
      </c>
      <c r="H170" s="150">
        <f t="shared" si="24"/>
        <v>560</v>
      </c>
      <c r="I170" s="158">
        <v>1400</v>
      </c>
      <c r="J170" s="377">
        <f t="shared" si="25"/>
        <v>1.25</v>
      </c>
      <c r="K170" s="371">
        <v>1000</v>
      </c>
      <c r="L170" s="378"/>
      <c r="M170" s="396"/>
      <c r="N170" s="416">
        <f t="shared" si="18"/>
        <v>0</v>
      </c>
      <c r="O170" s="417">
        <f t="shared" si="19"/>
        <v>0.7</v>
      </c>
      <c r="S170" s="412">
        <f t="shared" si="20"/>
        <v>1</v>
      </c>
      <c r="U170" s="416">
        <f t="shared" si="23"/>
        <v>0</v>
      </c>
    </row>
    <row r="171" spans="1:21" x14ac:dyDescent="0.35">
      <c r="A171" s="395" t="s">
        <v>621</v>
      </c>
      <c r="B171" s="112" t="s">
        <v>3160</v>
      </c>
      <c r="C171" s="116">
        <v>1000</v>
      </c>
      <c r="D171" s="375">
        <f t="shared" si="21"/>
        <v>1300</v>
      </c>
      <c r="E171" s="371">
        <v>1200</v>
      </c>
      <c r="F171" s="371">
        <v>1200</v>
      </c>
      <c r="G171" s="514">
        <v>1000</v>
      </c>
      <c r="H171" s="150">
        <f t="shared" si="24"/>
        <v>700</v>
      </c>
      <c r="I171" s="158">
        <v>1600</v>
      </c>
      <c r="J171" s="377">
        <f t="shared" si="25"/>
        <v>1.2</v>
      </c>
      <c r="K171" s="371">
        <f>D171</f>
        <v>1300</v>
      </c>
      <c r="L171" s="378">
        <f>E171-D171</f>
        <v>-100</v>
      </c>
      <c r="M171" s="185"/>
      <c r="N171" s="416">
        <f t="shared" si="18"/>
        <v>-100</v>
      </c>
      <c r="O171" s="417">
        <f t="shared" si="19"/>
        <v>0.7</v>
      </c>
      <c r="S171" s="412">
        <f t="shared" si="20"/>
        <v>1</v>
      </c>
      <c r="U171" s="416">
        <f t="shared" si="23"/>
        <v>0</v>
      </c>
    </row>
    <row r="172" spans="1:21" ht="28" x14ac:dyDescent="0.35">
      <c r="A172" s="395" t="s">
        <v>1987</v>
      </c>
      <c r="B172" s="112" t="s">
        <v>3161</v>
      </c>
      <c r="C172" s="170">
        <v>700</v>
      </c>
      <c r="D172" s="375">
        <f t="shared" si="21"/>
        <v>900</v>
      </c>
      <c r="E172" s="371">
        <v>900</v>
      </c>
      <c r="F172" s="371">
        <v>900</v>
      </c>
      <c r="G172" s="514">
        <v>700</v>
      </c>
      <c r="H172" s="150">
        <f t="shared" si="24"/>
        <v>490</v>
      </c>
      <c r="I172" s="158">
        <v>1200</v>
      </c>
      <c r="J172" s="377">
        <f t="shared" si="25"/>
        <v>1.2857142857142858</v>
      </c>
      <c r="K172" s="371">
        <v>900</v>
      </c>
      <c r="L172" s="378">
        <f>E172-D172</f>
        <v>0</v>
      </c>
      <c r="M172" s="181" t="s">
        <v>3162</v>
      </c>
      <c r="N172" s="416">
        <f t="shared" si="18"/>
        <v>0</v>
      </c>
      <c r="O172" s="417">
        <f t="shared" si="19"/>
        <v>0.7</v>
      </c>
      <c r="S172" s="412">
        <f t="shared" si="20"/>
        <v>1</v>
      </c>
      <c r="U172" s="416">
        <f t="shared" si="23"/>
        <v>0</v>
      </c>
    </row>
    <row r="173" spans="1:21" x14ac:dyDescent="0.35">
      <c r="A173" s="156">
        <v>8</v>
      </c>
      <c r="B173" s="112" t="s">
        <v>3163</v>
      </c>
      <c r="C173" s="170">
        <v>700</v>
      </c>
      <c r="D173" s="375">
        <f t="shared" si="21"/>
        <v>900</v>
      </c>
      <c r="E173" s="371">
        <v>800</v>
      </c>
      <c r="F173" s="371">
        <v>900</v>
      </c>
      <c r="G173" s="514">
        <v>700</v>
      </c>
      <c r="H173" s="150">
        <f t="shared" si="24"/>
        <v>490</v>
      </c>
      <c r="I173" s="158">
        <v>1200</v>
      </c>
      <c r="J173" s="377">
        <f t="shared" si="25"/>
        <v>1.1428571428571428</v>
      </c>
      <c r="K173" s="371">
        <f>D173</f>
        <v>900</v>
      </c>
      <c r="L173" s="378">
        <f>E173-D173</f>
        <v>-100</v>
      </c>
      <c r="M173" s="180"/>
      <c r="N173" s="416">
        <f t="shared" si="18"/>
        <v>-100</v>
      </c>
      <c r="O173" s="417">
        <f t="shared" si="19"/>
        <v>0.7</v>
      </c>
      <c r="S173" s="412">
        <f t="shared" si="20"/>
        <v>1</v>
      </c>
      <c r="U173" s="416">
        <f t="shared" si="23"/>
        <v>0</v>
      </c>
    </row>
    <row r="174" spans="1:21" ht="31" x14ac:dyDescent="0.35">
      <c r="A174" s="156">
        <v>9</v>
      </c>
      <c r="B174" s="112" t="s">
        <v>3164</v>
      </c>
      <c r="C174" s="170">
        <v>800</v>
      </c>
      <c r="D174" s="375">
        <f t="shared" si="21"/>
        <v>1000</v>
      </c>
      <c r="E174" s="371">
        <v>800</v>
      </c>
      <c r="F174" s="371">
        <v>900</v>
      </c>
      <c r="G174" s="514">
        <v>800</v>
      </c>
      <c r="H174" s="150">
        <f t="shared" si="24"/>
        <v>560</v>
      </c>
      <c r="I174" s="158">
        <v>1200</v>
      </c>
      <c r="J174" s="377">
        <f t="shared" si="25"/>
        <v>1</v>
      </c>
      <c r="K174" s="371">
        <f>D174</f>
        <v>1000</v>
      </c>
      <c r="L174" s="378">
        <f>E174-D174</f>
        <v>-200</v>
      </c>
      <c r="M174" s="180"/>
      <c r="N174" s="416">
        <f t="shared" si="18"/>
        <v>-200</v>
      </c>
      <c r="O174" s="417">
        <f t="shared" si="19"/>
        <v>0.7</v>
      </c>
      <c r="S174" s="412">
        <f t="shared" si="20"/>
        <v>1</v>
      </c>
      <c r="U174" s="416">
        <f t="shared" si="23"/>
        <v>0</v>
      </c>
    </row>
    <row r="175" spans="1:21" ht="31" x14ac:dyDescent="0.35">
      <c r="A175" s="156">
        <v>10</v>
      </c>
      <c r="B175" s="112" t="s">
        <v>5897</v>
      </c>
      <c r="C175" s="170">
        <v>800</v>
      </c>
      <c r="D175" s="375">
        <f t="shared" si="21"/>
        <v>1000</v>
      </c>
      <c r="E175" s="371">
        <v>900</v>
      </c>
      <c r="F175" s="371">
        <v>900</v>
      </c>
      <c r="G175" s="514">
        <v>800</v>
      </c>
      <c r="H175" s="150">
        <f t="shared" si="24"/>
        <v>560</v>
      </c>
      <c r="I175" s="158">
        <v>1300</v>
      </c>
      <c r="J175" s="377">
        <f t="shared" si="25"/>
        <v>1.125</v>
      </c>
      <c r="K175" s="371">
        <f>D175</f>
        <v>1000</v>
      </c>
      <c r="L175" s="378">
        <f>E175-D175</f>
        <v>-100</v>
      </c>
      <c r="M175" s="180"/>
      <c r="N175" s="416">
        <f t="shared" si="18"/>
        <v>-100</v>
      </c>
      <c r="O175" s="417">
        <f t="shared" si="19"/>
        <v>0.7</v>
      </c>
      <c r="S175" s="412">
        <f t="shared" si="20"/>
        <v>1</v>
      </c>
      <c r="U175" s="416">
        <f t="shared" si="23"/>
        <v>0</v>
      </c>
    </row>
    <row r="176" spans="1:21" x14ac:dyDescent="0.35">
      <c r="A176" s="369" t="s">
        <v>406</v>
      </c>
      <c r="B176" s="168" t="s">
        <v>3165</v>
      </c>
      <c r="C176" s="110"/>
      <c r="D176" s="372"/>
      <c r="E176" s="372"/>
      <c r="F176" s="372"/>
      <c r="G176" s="600"/>
      <c r="H176" s="150"/>
      <c r="I176" s="158"/>
      <c r="J176" s="377"/>
      <c r="K176" s="371"/>
      <c r="L176" s="378"/>
      <c r="M176" s="180"/>
      <c r="N176" s="416">
        <f t="shared" si="18"/>
        <v>0</v>
      </c>
      <c r="O176" s="417" t="e">
        <f t="shared" si="19"/>
        <v>#DIV/0!</v>
      </c>
      <c r="P176" s="15" t="s">
        <v>2982</v>
      </c>
      <c r="S176" s="412" t="e">
        <f t="shared" si="20"/>
        <v>#DIV/0!</v>
      </c>
      <c r="U176" s="416">
        <f t="shared" si="23"/>
        <v>0</v>
      </c>
    </row>
    <row r="177" spans="1:21" x14ac:dyDescent="0.35">
      <c r="A177" s="156">
        <v>1</v>
      </c>
      <c r="B177" s="112" t="s">
        <v>3166</v>
      </c>
      <c r="C177" s="186"/>
      <c r="D177" s="375"/>
      <c r="E177" s="371"/>
      <c r="F177" s="371"/>
      <c r="G177" s="514"/>
      <c r="H177" s="150"/>
      <c r="I177" s="380"/>
      <c r="J177" s="377"/>
      <c r="K177" s="371"/>
      <c r="L177" s="378"/>
      <c r="M177" s="180"/>
      <c r="N177" s="416">
        <f t="shared" si="18"/>
        <v>0</v>
      </c>
      <c r="O177" s="417" t="e">
        <f t="shared" si="19"/>
        <v>#DIV/0!</v>
      </c>
      <c r="S177" s="412" t="e">
        <f t="shared" si="20"/>
        <v>#DIV/0!</v>
      </c>
      <c r="U177" s="416">
        <f t="shared" si="23"/>
        <v>0</v>
      </c>
    </row>
    <row r="178" spans="1:21" ht="31" x14ac:dyDescent="0.35">
      <c r="A178" s="156" t="s">
        <v>67</v>
      </c>
      <c r="B178" s="112" t="s">
        <v>3167</v>
      </c>
      <c r="C178" s="116">
        <v>1800</v>
      </c>
      <c r="D178" s="375">
        <f t="shared" si="21"/>
        <v>2300</v>
      </c>
      <c r="E178" s="371">
        <v>2000</v>
      </c>
      <c r="F178" s="371">
        <v>2000</v>
      </c>
      <c r="G178" s="147">
        <v>1800</v>
      </c>
      <c r="H178" s="150">
        <f>ROUND(G178*0.7,-1)</f>
        <v>1260</v>
      </c>
      <c r="I178" s="116">
        <v>2800</v>
      </c>
      <c r="J178" s="377">
        <f>E178/C178</f>
        <v>1.1111111111111112</v>
      </c>
      <c r="K178" s="371">
        <f>D178</f>
        <v>2300</v>
      </c>
      <c r="L178" s="378">
        <f>E178-D178</f>
        <v>-300</v>
      </c>
      <c r="M178" s="181"/>
      <c r="N178" s="416">
        <f t="shared" si="18"/>
        <v>-300</v>
      </c>
      <c r="O178" s="417">
        <f t="shared" si="19"/>
        <v>0.7</v>
      </c>
      <c r="S178" s="412">
        <f t="shared" si="20"/>
        <v>1</v>
      </c>
      <c r="U178" s="416">
        <f t="shared" si="23"/>
        <v>0</v>
      </c>
    </row>
    <row r="179" spans="1:21" x14ac:dyDescent="0.35">
      <c r="A179" s="156" t="s">
        <v>69</v>
      </c>
      <c r="B179" s="112" t="s">
        <v>3168</v>
      </c>
      <c r="C179" s="116">
        <v>1800</v>
      </c>
      <c r="D179" s="375">
        <f t="shared" si="21"/>
        <v>2300</v>
      </c>
      <c r="E179" s="371">
        <v>2000</v>
      </c>
      <c r="F179" s="371">
        <v>2000</v>
      </c>
      <c r="G179" s="147">
        <v>1800</v>
      </c>
      <c r="H179" s="150">
        <f>ROUND(G179*0.7,-1)</f>
        <v>1260</v>
      </c>
      <c r="I179" s="116">
        <v>2800</v>
      </c>
      <c r="J179" s="377">
        <f>E179/C179</f>
        <v>1.1111111111111112</v>
      </c>
      <c r="K179" s="371">
        <f>D179</f>
        <v>2300</v>
      </c>
      <c r="L179" s="378">
        <f>E179-D179</f>
        <v>-300</v>
      </c>
      <c r="M179" s="181"/>
      <c r="N179" s="416">
        <f t="shared" si="18"/>
        <v>-300</v>
      </c>
      <c r="O179" s="417">
        <f t="shared" si="19"/>
        <v>0.7</v>
      </c>
      <c r="S179" s="412">
        <f t="shared" si="20"/>
        <v>1</v>
      </c>
      <c r="U179" s="416">
        <f t="shared" si="23"/>
        <v>0</v>
      </c>
    </row>
    <row r="180" spans="1:21" ht="31" x14ac:dyDescent="0.35">
      <c r="A180" s="156" t="s">
        <v>71</v>
      </c>
      <c r="B180" s="112" t="s">
        <v>3169</v>
      </c>
      <c r="C180" s="116">
        <v>1500</v>
      </c>
      <c r="D180" s="375">
        <f t="shared" si="21"/>
        <v>2000</v>
      </c>
      <c r="E180" s="371">
        <v>1700</v>
      </c>
      <c r="F180" s="371">
        <v>1800</v>
      </c>
      <c r="G180" s="147">
        <v>1500</v>
      </c>
      <c r="H180" s="150">
        <f>ROUND(G180*0.7,-1)</f>
        <v>1050</v>
      </c>
      <c r="I180" s="116">
        <v>2500</v>
      </c>
      <c r="J180" s="377">
        <f>E180/C180</f>
        <v>1.1333333333333333</v>
      </c>
      <c r="K180" s="371">
        <f>D180</f>
        <v>2000</v>
      </c>
      <c r="L180" s="378">
        <f>E180-D180</f>
        <v>-300</v>
      </c>
      <c r="M180" s="181"/>
      <c r="N180" s="416">
        <f t="shared" si="18"/>
        <v>-300</v>
      </c>
      <c r="O180" s="417">
        <f t="shared" si="19"/>
        <v>0.7</v>
      </c>
      <c r="S180" s="412">
        <f t="shared" si="20"/>
        <v>1</v>
      </c>
      <c r="U180" s="416">
        <f t="shared" si="23"/>
        <v>0</v>
      </c>
    </row>
    <row r="181" spans="1:21" ht="31" x14ac:dyDescent="0.35">
      <c r="A181" s="156">
        <v>2</v>
      </c>
      <c r="B181" s="112" t="s">
        <v>3170</v>
      </c>
      <c r="C181" s="116">
        <v>2000</v>
      </c>
      <c r="D181" s="375">
        <f t="shared" si="21"/>
        <v>2600</v>
      </c>
      <c r="E181" s="371">
        <v>2200</v>
      </c>
      <c r="F181" s="371">
        <v>2200</v>
      </c>
      <c r="G181" s="514">
        <v>2000</v>
      </c>
      <c r="H181" s="150">
        <f>ROUND(G181*0.7,-1)</f>
        <v>1400</v>
      </c>
      <c r="I181" s="380">
        <v>3200</v>
      </c>
      <c r="J181" s="377">
        <f>E181/C181</f>
        <v>1.1000000000000001</v>
      </c>
      <c r="K181" s="371">
        <f>D181</f>
        <v>2600</v>
      </c>
      <c r="L181" s="378">
        <f>E181-D181</f>
        <v>-400</v>
      </c>
      <c r="M181" s="181"/>
      <c r="N181" s="416">
        <f t="shared" si="18"/>
        <v>-400</v>
      </c>
      <c r="O181" s="417">
        <f t="shared" si="19"/>
        <v>0.7</v>
      </c>
      <c r="S181" s="412">
        <f t="shared" si="20"/>
        <v>1</v>
      </c>
      <c r="U181" s="416">
        <f t="shared" si="23"/>
        <v>0</v>
      </c>
    </row>
    <row r="182" spans="1:21" ht="31" x14ac:dyDescent="0.35">
      <c r="A182" s="156">
        <v>3</v>
      </c>
      <c r="B182" s="112" t="s">
        <v>3171</v>
      </c>
      <c r="C182" s="170"/>
      <c r="D182" s="375"/>
      <c r="E182" s="371"/>
      <c r="F182" s="371"/>
      <c r="G182" s="514"/>
      <c r="H182" s="150"/>
      <c r="I182" s="380"/>
      <c r="J182" s="377"/>
      <c r="K182" s="371"/>
      <c r="L182" s="378"/>
      <c r="M182" s="181"/>
      <c r="N182" s="416">
        <f t="shared" si="18"/>
        <v>0</v>
      </c>
      <c r="O182" s="417" t="e">
        <f t="shared" si="19"/>
        <v>#DIV/0!</v>
      </c>
      <c r="S182" s="412" t="e">
        <f t="shared" si="20"/>
        <v>#DIV/0!</v>
      </c>
      <c r="U182" s="416">
        <f t="shared" si="23"/>
        <v>0</v>
      </c>
    </row>
    <row r="183" spans="1:21" x14ac:dyDescent="0.35">
      <c r="A183" s="156" t="s">
        <v>83</v>
      </c>
      <c r="B183" s="112" t="s">
        <v>3172</v>
      </c>
      <c r="C183" s="116">
        <v>2000</v>
      </c>
      <c r="D183" s="375">
        <f t="shared" si="21"/>
        <v>2600</v>
      </c>
      <c r="E183" s="371">
        <v>2200</v>
      </c>
      <c r="F183" s="371">
        <v>2200</v>
      </c>
      <c r="G183" s="514">
        <v>2000</v>
      </c>
      <c r="H183" s="150">
        <f>ROUND(G183*0.7,-1)</f>
        <v>1400</v>
      </c>
      <c r="I183" s="380">
        <v>3200</v>
      </c>
      <c r="J183" s="377">
        <f>E183/C183</f>
        <v>1.1000000000000001</v>
      </c>
      <c r="K183" s="371">
        <f>D183</f>
        <v>2600</v>
      </c>
      <c r="L183" s="378">
        <f>E183-D183</f>
        <v>-400</v>
      </c>
      <c r="M183" s="181"/>
      <c r="N183" s="416">
        <f t="shared" si="18"/>
        <v>-400</v>
      </c>
      <c r="O183" s="417">
        <f t="shared" si="19"/>
        <v>0.7</v>
      </c>
      <c r="S183" s="412">
        <f t="shared" si="20"/>
        <v>1</v>
      </c>
      <c r="U183" s="416">
        <f t="shared" si="23"/>
        <v>0</v>
      </c>
    </row>
    <row r="184" spans="1:21" ht="31" x14ac:dyDescent="0.35">
      <c r="A184" s="156" t="s">
        <v>84</v>
      </c>
      <c r="B184" s="112" t="s">
        <v>3173</v>
      </c>
      <c r="C184" s="116">
        <v>1500</v>
      </c>
      <c r="D184" s="375">
        <f t="shared" si="21"/>
        <v>2000</v>
      </c>
      <c r="E184" s="371">
        <v>1800</v>
      </c>
      <c r="F184" s="371">
        <v>1800</v>
      </c>
      <c r="G184" s="514">
        <v>1500</v>
      </c>
      <c r="H184" s="150">
        <f>ROUND(G184*0.7,-1)</f>
        <v>1050</v>
      </c>
      <c r="I184" s="380">
        <v>2800</v>
      </c>
      <c r="J184" s="377">
        <f>E184/C184</f>
        <v>1.2</v>
      </c>
      <c r="K184" s="371">
        <f>D184</f>
        <v>2000</v>
      </c>
      <c r="L184" s="378">
        <f>E184-D184</f>
        <v>-200</v>
      </c>
      <c r="M184" s="181"/>
      <c r="N184" s="416">
        <f t="shared" si="18"/>
        <v>-200</v>
      </c>
      <c r="O184" s="417">
        <f t="shared" si="19"/>
        <v>0.7</v>
      </c>
      <c r="S184" s="412">
        <f t="shared" si="20"/>
        <v>1</v>
      </c>
      <c r="U184" s="416">
        <f t="shared" si="23"/>
        <v>0</v>
      </c>
    </row>
    <row r="185" spans="1:21" s="25" customFormat="1" x14ac:dyDescent="0.35">
      <c r="A185" s="110"/>
      <c r="B185" s="168" t="s">
        <v>16</v>
      </c>
      <c r="C185" s="397"/>
      <c r="D185" s="370"/>
      <c r="E185" s="372"/>
      <c r="F185" s="372"/>
      <c r="G185" s="600"/>
      <c r="H185" s="150"/>
      <c r="I185" s="398"/>
      <c r="J185" s="399"/>
      <c r="K185" s="372"/>
      <c r="L185" s="400"/>
      <c r="M185" s="182"/>
      <c r="N185" s="419"/>
      <c r="O185" s="417" t="e">
        <f t="shared" si="19"/>
        <v>#DIV/0!</v>
      </c>
      <c r="R185" s="418"/>
      <c r="S185" s="412" t="e">
        <f t="shared" si="20"/>
        <v>#DIV/0!</v>
      </c>
      <c r="U185" s="416">
        <f t="shared" si="23"/>
        <v>0</v>
      </c>
    </row>
    <row r="186" spans="1:21" ht="77.5" x14ac:dyDescent="0.35">
      <c r="A186" s="156">
        <v>1</v>
      </c>
      <c r="B186" s="401" t="s">
        <v>3174</v>
      </c>
      <c r="C186" s="116"/>
      <c r="D186" s="375"/>
      <c r="E186" s="371">
        <v>1500</v>
      </c>
      <c r="F186" s="371">
        <v>1500</v>
      </c>
      <c r="G186" s="514">
        <v>1100</v>
      </c>
      <c r="H186" s="150">
        <f>ROUND(G186*0.7,-1)</f>
        <v>770</v>
      </c>
      <c r="I186" s="380">
        <v>2500</v>
      </c>
      <c r="J186" s="377"/>
      <c r="K186" s="371">
        <v>1500</v>
      </c>
      <c r="L186" s="378">
        <f>E186-D186</f>
        <v>1500</v>
      </c>
      <c r="M186" s="361" t="s">
        <v>5898</v>
      </c>
      <c r="N186" s="416">
        <f t="shared" ref="N186:N249" si="26">E186-D186</f>
        <v>1500</v>
      </c>
      <c r="O186" s="417" t="e">
        <f t="shared" si="19"/>
        <v>#DIV/0!</v>
      </c>
      <c r="R186" s="274" t="s">
        <v>5957</v>
      </c>
      <c r="S186" s="412" t="e">
        <f t="shared" si="20"/>
        <v>#DIV/0!</v>
      </c>
      <c r="U186" s="416">
        <f t="shared" si="23"/>
        <v>1100</v>
      </c>
    </row>
    <row r="187" spans="1:21" ht="62" x14ac:dyDescent="0.35">
      <c r="A187" s="156">
        <v>2</v>
      </c>
      <c r="B187" s="401" t="s">
        <v>5899</v>
      </c>
      <c r="C187" s="116"/>
      <c r="D187" s="375"/>
      <c r="E187" s="371">
        <v>1000</v>
      </c>
      <c r="F187" s="371">
        <v>1100</v>
      </c>
      <c r="G187" s="514">
        <v>900</v>
      </c>
      <c r="H187" s="150">
        <f>ROUND(G187*0.7,-1)</f>
        <v>630</v>
      </c>
      <c r="I187" s="380">
        <v>1500</v>
      </c>
      <c r="J187" s="377"/>
      <c r="K187" s="371">
        <v>1000</v>
      </c>
      <c r="L187" s="378">
        <f>E187-D187</f>
        <v>1000</v>
      </c>
      <c r="M187" s="361" t="s">
        <v>5898</v>
      </c>
      <c r="N187" s="416">
        <f t="shared" si="26"/>
        <v>1000</v>
      </c>
      <c r="O187" s="417" t="e">
        <f t="shared" si="19"/>
        <v>#DIV/0!</v>
      </c>
      <c r="R187" s="274" t="s">
        <v>5957</v>
      </c>
      <c r="S187" s="412" t="e">
        <f t="shared" si="20"/>
        <v>#DIV/0!</v>
      </c>
      <c r="U187" s="416">
        <f t="shared" si="23"/>
        <v>900</v>
      </c>
    </row>
    <row r="188" spans="1:21" ht="31" x14ac:dyDescent="0.35">
      <c r="A188" s="156">
        <v>4</v>
      </c>
      <c r="B188" s="112" t="s">
        <v>3175</v>
      </c>
      <c r="C188" s="170"/>
      <c r="D188" s="375"/>
      <c r="E188" s="371"/>
      <c r="F188" s="371"/>
      <c r="G188" s="514"/>
      <c r="H188" s="150"/>
      <c r="I188" s="380"/>
      <c r="J188" s="377"/>
      <c r="K188" s="371"/>
      <c r="L188" s="378"/>
      <c r="M188" s="392"/>
      <c r="N188" s="416">
        <f t="shared" si="26"/>
        <v>0</v>
      </c>
      <c r="O188" s="417" t="e">
        <f t="shared" si="19"/>
        <v>#DIV/0!</v>
      </c>
      <c r="S188" s="412" t="e">
        <f t="shared" si="20"/>
        <v>#DIV/0!</v>
      </c>
      <c r="U188" s="416">
        <f t="shared" si="23"/>
        <v>0</v>
      </c>
    </row>
    <row r="189" spans="1:21" ht="31" x14ac:dyDescent="0.35">
      <c r="A189" s="156" t="s">
        <v>31</v>
      </c>
      <c r="B189" s="112" t="s">
        <v>3176</v>
      </c>
      <c r="C189" s="116">
        <v>1500</v>
      </c>
      <c r="D189" s="375">
        <f t="shared" si="21"/>
        <v>2000</v>
      </c>
      <c r="E189" s="371">
        <v>1700</v>
      </c>
      <c r="F189" s="371">
        <v>1700</v>
      </c>
      <c r="G189" s="514">
        <v>1500</v>
      </c>
      <c r="H189" s="150">
        <f>ROUND(G189*0.7,-1)</f>
        <v>1050</v>
      </c>
      <c r="I189" s="380">
        <v>2500</v>
      </c>
      <c r="J189" s="377">
        <f>E189/C189</f>
        <v>1.1333333333333333</v>
      </c>
      <c r="K189" s="371">
        <f>D189</f>
        <v>2000</v>
      </c>
      <c r="L189" s="378">
        <f>E189-D189</f>
        <v>-300</v>
      </c>
      <c r="M189" s="181"/>
      <c r="N189" s="416">
        <f t="shared" si="26"/>
        <v>-300</v>
      </c>
      <c r="O189" s="417">
        <f t="shared" si="19"/>
        <v>0.7</v>
      </c>
      <c r="S189" s="412">
        <f t="shared" si="20"/>
        <v>1</v>
      </c>
      <c r="U189" s="416">
        <f t="shared" si="23"/>
        <v>0</v>
      </c>
    </row>
    <row r="190" spans="1:21" ht="31" x14ac:dyDescent="0.35">
      <c r="A190" s="156" t="s">
        <v>34</v>
      </c>
      <c r="B190" s="112" t="s">
        <v>3177</v>
      </c>
      <c r="C190" s="116">
        <v>1000</v>
      </c>
      <c r="D190" s="375">
        <f t="shared" si="21"/>
        <v>1300</v>
      </c>
      <c r="E190" s="371">
        <v>1100</v>
      </c>
      <c r="F190" s="371">
        <v>1200</v>
      </c>
      <c r="G190" s="147">
        <v>1000</v>
      </c>
      <c r="H190" s="150">
        <f>ROUND(G190*0.7,-1)</f>
        <v>700</v>
      </c>
      <c r="I190" s="380">
        <v>1800</v>
      </c>
      <c r="J190" s="377">
        <f>E190/C190</f>
        <v>1.1000000000000001</v>
      </c>
      <c r="K190" s="371">
        <f>D190</f>
        <v>1300</v>
      </c>
      <c r="L190" s="378">
        <f>E190-D190</f>
        <v>-200</v>
      </c>
      <c r="M190" s="181"/>
      <c r="N190" s="416">
        <f t="shared" si="26"/>
        <v>-200</v>
      </c>
      <c r="O190" s="417">
        <f t="shared" si="19"/>
        <v>0.7</v>
      </c>
      <c r="S190" s="412">
        <f t="shared" si="20"/>
        <v>1</v>
      </c>
      <c r="U190" s="416">
        <f t="shared" si="23"/>
        <v>0</v>
      </c>
    </row>
    <row r="191" spans="1:21" ht="31" x14ac:dyDescent="0.35">
      <c r="A191" s="156">
        <v>5</v>
      </c>
      <c r="B191" s="112" t="s">
        <v>3178</v>
      </c>
      <c r="C191" s="116">
        <v>1500</v>
      </c>
      <c r="D191" s="375">
        <f t="shared" si="21"/>
        <v>2000</v>
      </c>
      <c r="E191" s="371">
        <v>1700</v>
      </c>
      <c r="F191" s="371">
        <v>1700</v>
      </c>
      <c r="G191" s="147">
        <v>1500</v>
      </c>
      <c r="H191" s="150">
        <f>ROUND(G191*0.7,-1)</f>
        <v>1050</v>
      </c>
      <c r="I191" s="380">
        <v>2500</v>
      </c>
      <c r="J191" s="377">
        <f>E191/C191</f>
        <v>1.1333333333333333</v>
      </c>
      <c r="K191" s="371">
        <f>D191</f>
        <v>2000</v>
      </c>
      <c r="L191" s="378">
        <f>E191-D191</f>
        <v>-300</v>
      </c>
      <c r="M191" s="181"/>
      <c r="N191" s="416">
        <f t="shared" si="26"/>
        <v>-300</v>
      </c>
      <c r="O191" s="417">
        <f t="shared" si="19"/>
        <v>0.7</v>
      </c>
      <c r="S191" s="412">
        <f t="shared" si="20"/>
        <v>1</v>
      </c>
      <c r="U191" s="416">
        <f t="shared" si="23"/>
        <v>0</v>
      </c>
    </row>
    <row r="192" spans="1:21" ht="31" x14ac:dyDescent="0.35">
      <c r="A192" s="156">
        <v>6</v>
      </c>
      <c r="B192" s="112" t="s">
        <v>3179</v>
      </c>
      <c r="C192" s="170"/>
      <c r="D192" s="375"/>
      <c r="E192" s="371"/>
      <c r="F192" s="371"/>
      <c r="G192" s="514"/>
      <c r="H192" s="150"/>
      <c r="I192" s="380"/>
      <c r="J192" s="377"/>
      <c r="K192" s="371"/>
      <c r="L192" s="378"/>
      <c r="M192" s="181"/>
      <c r="N192" s="416">
        <f t="shared" si="26"/>
        <v>0</v>
      </c>
      <c r="O192" s="417" t="e">
        <f t="shared" si="19"/>
        <v>#DIV/0!</v>
      </c>
      <c r="S192" s="412" t="e">
        <f t="shared" si="20"/>
        <v>#DIV/0!</v>
      </c>
      <c r="U192" s="416">
        <f t="shared" si="23"/>
        <v>0</v>
      </c>
    </row>
    <row r="193" spans="1:21" ht="31" x14ac:dyDescent="0.35">
      <c r="A193" s="156" t="s">
        <v>327</v>
      </c>
      <c r="B193" s="112" t="s">
        <v>3180</v>
      </c>
      <c r="C193" s="116">
        <v>1500</v>
      </c>
      <c r="D193" s="375">
        <f t="shared" si="21"/>
        <v>2000</v>
      </c>
      <c r="E193" s="371">
        <v>1700</v>
      </c>
      <c r="F193" s="371">
        <v>1700</v>
      </c>
      <c r="G193" s="514">
        <v>1500</v>
      </c>
      <c r="H193" s="150">
        <f t="shared" ref="H193:H199" si="27">ROUND(G193*0.7,-1)</f>
        <v>1050</v>
      </c>
      <c r="I193" s="380">
        <v>2500</v>
      </c>
      <c r="J193" s="377">
        <f t="shared" ref="J193:J199" si="28">E193/C193</f>
        <v>1.1333333333333333</v>
      </c>
      <c r="K193" s="371">
        <f t="shared" ref="K193:K199" si="29">D193</f>
        <v>2000</v>
      </c>
      <c r="L193" s="378">
        <f t="shared" ref="L193:L199" si="30">E193-D193</f>
        <v>-300</v>
      </c>
      <c r="M193" s="181"/>
      <c r="N193" s="416">
        <f t="shared" si="26"/>
        <v>-300</v>
      </c>
      <c r="O193" s="417">
        <f t="shared" si="19"/>
        <v>0.7</v>
      </c>
      <c r="S193" s="412">
        <f t="shared" si="20"/>
        <v>1</v>
      </c>
      <c r="U193" s="416">
        <f t="shared" si="23"/>
        <v>0</v>
      </c>
    </row>
    <row r="194" spans="1:21" ht="31" x14ac:dyDescent="0.35">
      <c r="A194" s="156" t="s">
        <v>329</v>
      </c>
      <c r="B194" s="112" t="s">
        <v>3181</v>
      </c>
      <c r="C194" s="170">
        <v>800</v>
      </c>
      <c r="D194" s="375">
        <f t="shared" si="21"/>
        <v>1000</v>
      </c>
      <c r="E194" s="371">
        <v>900</v>
      </c>
      <c r="F194" s="371">
        <v>1500</v>
      </c>
      <c r="G194" s="514">
        <v>800</v>
      </c>
      <c r="H194" s="150">
        <f t="shared" si="27"/>
        <v>560</v>
      </c>
      <c r="I194" s="380">
        <v>1500</v>
      </c>
      <c r="J194" s="377">
        <f t="shared" si="28"/>
        <v>1.125</v>
      </c>
      <c r="K194" s="371">
        <f t="shared" si="29"/>
        <v>1000</v>
      </c>
      <c r="L194" s="378">
        <f t="shared" si="30"/>
        <v>-100</v>
      </c>
      <c r="M194" s="181"/>
      <c r="N194" s="416">
        <f t="shared" si="26"/>
        <v>-100</v>
      </c>
      <c r="O194" s="417">
        <f t="shared" si="19"/>
        <v>0.7</v>
      </c>
      <c r="S194" s="412">
        <f t="shared" si="20"/>
        <v>1</v>
      </c>
      <c r="U194" s="416">
        <f t="shared" si="23"/>
        <v>0</v>
      </c>
    </row>
    <row r="195" spans="1:21" ht="31" x14ac:dyDescent="0.35">
      <c r="A195" s="156" t="s">
        <v>653</v>
      </c>
      <c r="B195" s="112" t="s">
        <v>3182</v>
      </c>
      <c r="C195" s="116">
        <v>1000</v>
      </c>
      <c r="D195" s="375">
        <f t="shared" si="21"/>
        <v>1300</v>
      </c>
      <c r="E195" s="371">
        <v>1100</v>
      </c>
      <c r="F195" s="371">
        <v>1200</v>
      </c>
      <c r="G195" s="514">
        <v>1000</v>
      </c>
      <c r="H195" s="150">
        <f t="shared" si="27"/>
        <v>700</v>
      </c>
      <c r="I195" s="380">
        <v>1700</v>
      </c>
      <c r="J195" s="377">
        <f t="shared" si="28"/>
        <v>1.1000000000000001</v>
      </c>
      <c r="K195" s="371">
        <f t="shared" si="29"/>
        <v>1300</v>
      </c>
      <c r="L195" s="378">
        <f t="shared" si="30"/>
        <v>-200</v>
      </c>
      <c r="M195" s="181"/>
      <c r="N195" s="416">
        <f t="shared" si="26"/>
        <v>-200</v>
      </c>
      <c r="O195" s="417">
        <f t="shared" si="19"/>
        <v>0.7</v>
      </c>
      <c r="S195" s="412">
        <f t="shared" si="20"/>
        <v>1</v>
      </c>
      <c r="U195" s="416">
        <f t="shared" si="23"/>
        <v>0</v>
      </c>
    </row>
    <row r="196" spans="1:21" x14ac:dyDescent="0.35">
      <c r="A196" s="156">
        <v>7</v>
      </c>
      <c r="B196" s="112" t="s">
        <v>3183</v>
      </c>
      <c r="C196" s="170">
        <v>650</v>
      </c>
      <c r="D196" s="375">
        <f t="shared" si="21"/>
        <v>800</v>
      </c>
      <c r="E196" s="371">
        <v>750</v>
      </c>
      <c r="F196" s="371">
        <v>750</v>
      </c>
      <c r="G196" s="514">
        <v>650</v>
      </c>
      <c r="H196" s="150">
        <f t="shared" si="27"/>
        <v>460</v>
      </c>
      <c r="I196" s="380">
        <v>1500</v>
      </c>
      <c r="J196" s="377">
        <f t="shared" si="28"/>
        <v>1.1538461538461537</v>
      </c>
      <c r="K196" s="371">
        <f t="shared" si="29"/>
        <v>800</v>
      </c>
      <c r="L196" s="378">
        <f t="shared" si="30"/>
        <v>-50</v>
      </c>
      <c r="M196" s="181"/>
      <c r="N196" s="416">
        <f t="shared" si="26"/>
        <v>-50</v>
      </c>
      <c r="O196" s="417">
        <f t="shared" si="19"/>
        <v>0.70769230769230773</v>
      </c>
      <c r="S196" s="412">
        <f t="shared" si="20"/>
        <v>1</v>
      </c>
      <c r="U196" s="416">
        <f t="shared" si="23"/>
        <v>0</v>
      </c>
    </row>
    <row r="197" spans="1:21" ht="31" x14ac:dyDescent="0.35">
      <c r="A197" s="156">
        <v>8</v>
      </c>
      <c r="B197" s="112" t="s">
        <v>5900</v>
      </c>
      <c r="C197" s="170">
        <v>650</v>
      </c>
      <c r="D197" s="375">
        <f t="shared" si="21"/>
        <v>800</v>
      </c>
      <c r="E197" s="371">
        <v>750</v>
      </c>
      <c r="F197" s="371">
        <v>1000</v>
      </c>
      <c r="G197" s="514">
        <v>650</v>
      </c>
      <c r="H197" s="150">
        <f t="shared" si="27"/>
        <v>460</v>
      </c>
      <c r="I197" s="380">
        <v>1500</v>
      </c>
      <c r="J197" s="377">
        <f t="shared" si="28"/>
        <v>1.1538461538461537</v>
      </c>
      <c r="K197" s="371">
        <f t="shared" si="29"/>
        <v>800</v>
      </c>
      <c r="L197" s="378">
        <f t="shared" si="30"/>
        <v>-50</v>
      </c>
      <c r="M197" s="181"/>
      <c r="N197" s="416">
        <f t="shared" si="26"/>
        <v>-50</v>
      </c>
      <c r="O197" s="417">
        <f t="shared" si="19"/>
        <v>0.70769230769230773</v>
      </c>
      <c r="S197" s="412">
        <f t="shared" si="20"/>
        <v>1</v>
      </c>
      <c r="U197" s="416">
        <f t="shared" si="23"/>
        <v>0</v>
      </c>
    </row>
    <row r="198" spans="1:21" ht="31" x14ac:dyDescent="0.35">
      <c r="A198" s="156">
        <v>9</v>
      </c>
      <c r="B198" s="112" t="s">
        <v>3184</v>
      </c>
      <c r="C198" s="170">
        <v>650</v>
      </c>
      <c r="D198" s="375">
        <f t="shared" si="21"/>
        <v>800</v>
      </c>
      <c r="E198" s="371">
        <v>750</v>
      </c>
      <c r="F198" s="371">
        <v>750</v>
      </c>
      <c r="G198" s="514">
        <v>650</v>
      </c>
      <c r="H198" s="150">
        <f t="shared" si="27"/>
        <v>460</v>
      </c>
      <c r="I198" s="380">
        <v>1500</v>
      </c>
      <c r="J198" s="377">
        <f t="shared" si="28"/>
        <v>1.1538461538461537</v>
      </c>
      <c r="K198" s="371">
        <f t="shared" si="29"/>
        <v>800</v>
      </c>
      <c r="L198" s="378">
        <f t="shared" si="30"/>
        <v>-50</v>
      </c>
      <c r="M198" s="181"/>
      <c r="N198" s="416">
        <f t="shared" si="26"/>
        <v>-50</v>
      </c>
      <c r="O198" s="417">
        <f t="shared" si="19"/>
        <v>0.70769230769230773</v>
      </c>
      <c r="S198" s="412">
        <f t="shared" si="20"/>
        <v>1</v>
      </c>
      <c r="U198" s="416">
        <f t="shared" si="23"/>
        <v>0</v>
      </c>
    </row>
    <row r="199" spans="1:21" ht="46.5" x14ac:dyDescent="0.35">
      <c r="A199" s="156">
        <v>10</v>
      </c>
      <c r="B199" s="112" t="s">
        <v>3185</v>
      </c>
      <c r="C199" s="170">
        <v>650</v>
      </c>
      <c r="D199" s="375">
        <f t="shared" si="21"/>
        <v>800</v>
      </c>
      <c r="E199" s="371">
        <v>750</v>
      </c>
      <c r="F199" s="371">
        <v>750</v>
      </c>
      <c r="G199" s="514">
        <v>650</v>
      </c>
      <c r="H199" s="150">
        <f t="shared" si="27"/>
        <v>460</v>
      </c>
      <c r="I199" s="380">
        <v>1500</v>
      </c>
      <c r="J199" s="377">
        <f t="shared" si="28"/>
        <v>1.1538461538461537</v>
      </c>
      <c r="K199" s="371">
        <f t="shared" si="29"/>
        <v>800</v>
      </c>
      <c r="L199" s="378">
        <f t="shared" si="30"/>
        <v>-50</v>
      </c>
      <c r="M199" s="181"/>
      <c r="N199" s="416">
        <f t="shared" si="26"/>
        <v>-50</v>
      </c>
      <c r="O199" s="417">
        <f t="shared" si="19"/>
        <v>0.70769230769230773</v>
      </c>
      <c r="S199" s="412">
        <f t="shared" si="20"/>
        <v>1</v>
      </c>
      <c r="U199" s="416">
        <f t="shared" si="23"/>
        <v>0</v>
      </c>
    </row>
    <row r="200" spans="1:21" x14ac:dyDescent="0.35">
      <c r="A200" s="369" t="s">
        <v>408</v>
      </c>
      <c r="B200" s="168" t="s">
        <v>3186</v>
      </c>
      <c r="C200" s="110"/>
      <c r="D200" s="372"/>
      <c r="E200" s="372"/>
      <c r="F200" s="372"/>
      <c r="G200" s="600"/>
      <c r="H200" s="150"/>
      <c r="I200" s="158"/>
      <c r="J200" s="377"/>
      <c r="K200" s="371"/>
      <c r="L200" s="378"/>
      <c r="M200" s="180"/>
      <c r="N200" s="416">
        <f t="shared" si="26"/>
        <v>0</v>
      </c>
      <c r="O200" s="417" t="e">
        <f t="shared" ref="O200:O207" si="31">H200/C200</f>
        <v>#DIV/0!</v>
      </c>
      <c r="S200" s="412" t="e">
        <f t="shared" si="20"/>
        <v>#DIV/0!</v>
      </c>
      <c r="U200" s="416">
        <f t="shared" si="23"/>
        <v>0</v>
      </c>
    </row>
    <row r="201" spans="1:21" x14ac:dyDescent="0.35">
      <c r="A201" s="156"/>
      <c r="B201" s="168" t="s">
        <v>3187</v>
      </c>
      <c r="C201" s="184"/>
      <c r="D201" s="375"/>
      <c r="E201" s="371"/>
      <c r="F201" s="371"/>
      <c r="G201" s="514"/>
      <c r="H201" s="150"/>
      <c r="I201" s="184"/>
      <c r="J201" s="377"/>
      <c r="K201" s="371"/>
      <c r="L201" s="378"/>
      <c r="M201" s="180"/>
      <c r="N201" s="416">
        <f t="shared" si="26"/>
        <v>0</v>
      </c>
      <c r="O201" s="417" t="e">
        <f t="shared" si="31"/>
        <v>#DIV/0!</v>
      </c>
      <c r="P201" s="15" t="s">
        <v>2982</v>
      </c>
      <c r="S201" s="412" t="e">
        <f t="shared" ref="S201:S264" si="32">G201/C201</f>
        <v>#DIV/0!</v>
      </c>
      <c r="U201" s="416">
        <f t="shared" si="23"/>
        <v>0</v>
      </c>
    </row>
    <row r="202" spans="1:21" ht="31" x14ac:dyDescent="0.35">
      <c r="A202" s="156">
        <v>1</v>
      </c>
      <c r="B202" s="112" t="s">
        <v>3188</v>
      </c>
      <c r="C202" s="116">
        <v>1000</v>
      </c>
      <c r="D202" s="375">
        <f t="shared" ref="D202:D270" si="33">ROUND(C202*1.3,-2)</f>
        <v>1300</v>
      </c>
      <c r="E202" s="371">
        <v>1100</v>
      </c>
      <c r="F202" s="371">
        <v>1800</v>
      </c>
      <c r="G202" s="596">
        <v>1100</v>
      </c>
      <c r="H202" s="150">
        <f t="shared" ref="H202:H207" si="34">ROUND(G202*0.7,-1)</f>
        <v>770</v>
      </c>
      <c r="I202" s="381">
        <v>2000</v>
      </c>
      <c r="J202" s="377">
        <f t="shared" ref="J202:J207" si="35">E202/C202</f>
        <v>1.1000000000000001</v>
      </c>
      <c r="K202" s="371">
        <f t="shared" ref="K202:K207" si="36">D202</f>
        <v>1300</v>
      </c>
      <c r="L202" s="378">
        <f t="shared" ref="L202:L207" si="37">E202-D202</f>
        <v>-200</v>
      </c>
      <c r="M202" s="180"/>
      <c r="N202" s="416">
        <f t="shared" si="26"/>
        <v>-200</v>
      </c>
      <c r="O202" s="417">
        <f t="shared" si="31"/>
        <v>0.77</v>
      </c>
      <c r="S202" s="412">
        <f t="shared" si="32"/>
        <v>1.1000000000000001</v>
      </c>
      <c r="U202" s="416">
        <f t="shared" si="23"/>
        <v>100</v>
      </c>
    </row>
    <row r="203" spans="1:21" s="25" customFormat="1" ht="46.5" x14ac:dyDescent="0.35">
      <c r="A203" s="156">
        <v>2</v>
      </c>
      <c r="B203" s="112" t="s">
        <v>5901</v>
      </c>
      <c r="C203" s="116">
        <v>2000</v>
      </c>
      <c r="D203" s="375">
        <f t="shared" si="33"/>
        <v>2600</v>
      </c>
      <c r="E203" s="371">
        <v>2200</v>
      </c>
      <c r="F203" s="371">
        <v>2200</v>
      </c>
      <c r="G203" s="147">
        <v>2000</v>
      </c>
      <c r="H203" s="150">
        <f t="shared" si="34"/>
        <v>1400</v>
      </c>
      <c r="I203" s="116">
        <v>3200</v>
      </c>
      <c r="J203" s="377">
        <f t="shared" si="35"/>
        <v>1.1000000000000001</v>
      </c>
      <c r="K203" s="371">
        <f t="shared" si="36"/>
        <v>2600</v>
      </c>
      <c r="L203" s="378">
        <f t="shared" si="37"/>
        <v>-400</v>
      </c>
      <c r="M203" s="392"/>
      <c r="N203" s="416">
        <f t="shared" si="26"/>
        <v>-400</v>
      </c>
      <c r="O203" s="417">
        <f t="shared" si="31"/>
        <v>0.7</v>
      </c>
      <c r="R203" s="418"/>
      <c r="S203" s="412">
        <f t="shared" si="32"/>
        <v>1</v>
      </c>
      <c r="U203" s="416">
        <f t="shared" si="23"/>
        <v>0</v>
      </c>
    </row>
    <row r="204" spans="1:21" ht="31" x14ac:dyDescent="0.35">
      <c r="A204" s="156">
        <v>3</v>
      </c>
      <c r="B204" s="112" t="s">
        <v>3189</v>
      </c>
      <c r="C204" s="116">
        <v>2000</v>
      </c>
      <c r="D204" s="375">
        <f t="shared" si="33"/>
        <v>2600</v>
      </c>
      <c r="E204" s="371">
        <v>2200</v>
      </c>
      <c r="F204" s="371">
        <v>2200</v>
      </c>
      <c r="G204" s="147">
        <v>2000</v>
      </c>
      <c r="H204" s="150">
        <f t="shared" si="34"/>
        <v>1400</v>
      </c>
      <c r="I204" s="116">
        <v>3200</v>
      </c>
      <c r="J204" s="377">
        <f t="shared" si="35"/>
        <v>1.1000000000000001</v>
      </c>
      <c r="K204" s="371">
        <f t="shared" si="36"/>
        <v>2600</v>
      </c>
      <c r="L204" s="378">
        <f t="shared" si="37"/>
        <v>-400</v>
      </c>
      <c r="M204" s="180"/>
      <c r="N204" s="416">
        <f t="shared" si="26"/>
        <v>-400</v>
      </c>
      <c r="O204" s="417">
        <f t="shared" si="31"/>
        <v>0.7</v>
      </c>
      <c r="S204" s="412">
        <f t="shared" si="32"/>
        <v>1</v>
      </c>
      <c r="U204" s="416">
        <f t="shared" si="23"/>
        <v>0</v>
      </c>
    </row>
    <row r="205" spans="1:21" ht="31" x14ac:dyDescent="0.35">
      <c r="A205" s="156">
        <v>4</v>
      </c>
      <c r="B205" s="112" t="s">
        <v>3190</v>
      </c>
      <c r="C205" s="116">
        <v>2000</v>
      </c>
      <c r="D205" s="375">
        <f t="shared" si="33"/>
        <v>2600</v>
      </c>
      <c r="E205" s="371">
        <v>2200</v>
      </c>
      <c r="F205" s="371">
        <v>2200</v>
      </c>
      <c r="G205" s="147">
        <v>2000</v>
      </c>
      <c r="H205" s="150">
        <f t="shared" si="34"/>
        <v>1400</v>
      </c>
      <c r="I205" s="116">
        <v>3200</v>
      </c>
      <c r="J205" s="377">
        <f t="shared" si="35"/>
        <v>1.1000000000000001</v>
      </c>
      <c r="K205" s="371">
        <f t="shared" si="36"/>
        <v>2600</v>
      </c>
      <c r="L205" s="378">
        <f t="shared" si="37"/>
        <v>-400</v>
      </c>
      <c r="M205" s="180"/>
      <c r="N205" s="416">
        <f t="shared" si="26"/>
        <v>-400</v>
      </c>
      <c r="O205" s="417">
        <f t="shared" si="31"/>
        <v>0.7</v>
      </c>
      <c r="S205" s="412">
        <f t="shared" si="32"/>
        <v>1</v>
      </c>
      <c r="U205" s="416">
        <f t="shared" si="23"/>
        <v>0</v>
      </c>
    </row>
    <row r="206" spans="1:21" x14ac:dyDescent="0.35">
      <c r="A206" s="156">
        <v>5</v>
      </c>
      <c r="B206" s="112" t="s">
        <v>3191</v>
      </c>
      <c r="C206" s="116">
        <v>1500</v>
      </c>
      <c r="D206" s="375">
        <f t="shared" si="33"/>
        <v>2000</v>
      </c>
      <c r="E206" s="371">
        <v>1700</v>
      </c>
      <c r="F206" s="371">
        <v>1700</v>
      </c>
      <c r="G206" s="147">
        <v>1500</v>
      </c>
      <c r="H206" s="150">
        <f t="shared" si="34"/>
        <v>1050</v>
      </c>
      <c r="I206" s="116">
        <v>2500</v>
      </c>
      <c r="J206" s="377">
        <f t="shared" si="35"/>
        <v>1.1333333333333333</v>
      </c>
      <c r="K206" s="371">
        <f t="shared" si="36"/>
        <v>2000</v>
      </c>
      <c r="L206" s="378">
        <f t="shared" si="37"/>
        <v>-300</v>
      </c>
      <c r="M206" s="180"/>
      <c r="N206" s="416">
        <f t="shared" si="26"/>
        <v>-300</v>
      </c>
      <c r="O206" s="417">
        <f t="shared" si="31"/>
        <v>0.7</v>
      </c>
      <c r="S206" s="412">
        <f t="shared" si="32"/>
        <v>1</v>
      </c>
      <c r="U206" s="416">
        <f t="shared" si="23"/>
        <v>0</v>
      </c>
    </row>
    <row r="207" spans="1:21" ht="31" x14ac:dyDescent="0.35">
      <c r="A207" s="156">
        <v>6</v>
      </c>
      <c r="B207" s="112" t="s">
        <v>3192</v>
      </c>
      <c r="C207" s="116">
        <v>1500</v>
      </c>
      <c r="D207" s="375">
        <f t="shared" si="33"/>
        <v>2000</v>
      </c>
      <c r="E207" s="371">
        <v>1700</v>
      </c>
      <c r="F207" s="371">
        <v>1700</v>
      </c>
      <c r="G207" s="147">
        <v>1500</v>
      </c>
      <c r="H207" s="150">
        <f t="shared" si="34"/>
        <v>1050</v>
      </c>
      <c r="I207" s="116">
        <v>2500</v>
      </c>
      <c r="J207" s="377">
        <f t="shared" si="35"/>
        <v>1.1333333333333333</v>
      </c>
      <c r="K207" s="371">
        <f t="shared" si="36"/>
        <v>2000</v>
      </c>
      <c r="L207" s="378">
        <f t="shared" si="37"/>
        <v>-300</v>
      </c>
      <c r="M207" s="180"/>
      <c r="N207" s="416">
        <f t="shared" si="26"/>
        <v>-300</v>
      </c>
      <c r="O207" s="417">
        <f t="shared" si="31"/>
        <v>0.7</v>
      </c>
      <c r="S207" s="412">
        <f t="shared" si="32"/>
        <v>1</v>
      </c>
      <c r="U207" s="416">
        <f t="shared" si="23"/>
        <v>0</v>
      </c>
    </row>
    <row r="208" spans="1:21" x14ac:dyDescent="0.35">
      <c r="A208" s="369" t="s">
        <v>410</v>
      </c>
      <c r="B208" s="168" t="s">
        <v>3193</v>
      </c>
      <c r="C208" s="170"/>
      <c r="D208" s="375"/>
      <c r="E208" s="371"/>
      <c r="F208" s="371"/>
      <c r="G208" s="514"/>
      <c r="H208" s="150"/>
      <c r="I208" s="158"/>
      <c r="J208" s="377"/>
      <c r="K208" s="371"/>
      <c r="L208" s="378"/>
      <c r="M208" s="180"/>
      <c r="N208" s="416">
        <f t="shared" si="26"/>
        <v>0</v>
      </c>
      <c r="O208" s="417"/>
      <c r="S208" s="412" t="e">
        <f t="shared" si="32"/>
        <v>#DIV/0!</v>
      </c>
      <c r="U208" s="416">
        <f t="shared" si="23"/>
        <v>0</v>
      </c>
    </row>
    <row r="209" spans="1:21" x14ac:dyDescent="0.35">
      <c r="A209" s="159">
        <v>1</v>
      </c>
      <c r="B209" s="129" t="s">
        <v>3194</v>
      </c>
      <c r="C209" s="186"/>
      <c r="D209" s="375"/>
      <c r="E209" s="371"/>
      <c r="F209" s="371"/>
      <c r="G209" s="514"/>
      <c r="H209" s="150"/>
      <c r="I209" s="380"/>
      <c r="J209" s="377"/>
      <c r="K209" s="371"/>
      <c r="L209" s="378"/>
      <c r="M209" s="180"/>
      <c r="N209" s="416">
        <f t="shared" si="26"/>
        <v>0</v>
      </c>
      <c r="O209" s="417"/>
      <c r="S209" s="412" t="e">
        <f t="shared" si="32"/>
        <v>#DIV/0!</v>
      </c>
      <c r="U209" s="416">
        <f t="shared" si="23"/>
        <v>0</v>
      </c>
    </row>
    <row r="210" spans="1:21" ht="70" x14ac:dyDescent="0.35">
      <c r="A210" s="156" t="s">
        <v>67</v>
      </c>
      <c r="B210" s="112" t="s">
        <v>3195</v>
      </c>
      <c r="C210" s="116">
        <v>2000</v>
      </c>
      <c r="D210" s="375">
        <f t="shared" si="33"/>
        <v>2600</v>
      </c>
      <c r="E210" s="371">
        <v>3000</v>
      </c>
      <c r="F210" s="371">
        <v>2600</v>
      </c>
      <c r="G210" s="514">
        <v>2600</v>
      </c>
      <c r="H210" s="150">
        <f t="shared" ref="H210:H219" si="38">ROUND(G210*0.7,-1)</f>
        <v>1820</v>
      </c>
      <c r="I210" s="393">
        <v>4300</v>
      </c>
      <c r="J210" s="377">
        <f t="shared" ref="J210:J219" si="39">E210/C210</f>
        <v>1.5</v>
      </c>
      <c r="K210" s="371">
        <v>3000</v>
      </c>
      <c r="L210" s="378">
        <f t="shared" ref="L210:L219" si="40">E210-D210</f>
        <v>400</v>
      </c>
      <c r="M210" s="364" t="s">
        <v>5902</v>
      </c>
      <c r="N210" s="416">
        <f t="shared" si="26"/>
        <v>400</v>
      </c>
      <c r="O210" s="417">
        <f t="shared" ref="O210:O219" si="41">H210/C210</f>
        <v>0.91</v>
      </c>
      <c r="R210" s="274" t="s">
        <v>5954</v>
      </c>
      <c r="S210" s="412">
        <f t="shared" si="32"/>
        <v>1.3</v>
      </c>
      <c r="U210" s="416">
        <f t="shared" si="23"/>
        <v>600</v>
      </c>
    </row>
    <row r="211" spans="1:21" x14ac:dyDescent="0.35">
      <c r="A211" s="156" t="s">
        <v>69</v>
      </c>
      <c r="B211" s="112" t="s">
        <v>3196</v>
      </c>
      <c r="C211" s="116">
        <v>1300</v>
      </c>
      <c r="D211" s="375">
        <f t="shared" si="33"/>
        <v>1700</v>
      </c>
      <c r="E211" s="371">
        <v>1500</v>
      </c>
      <c r="F211" s="371">
        <v>1600</v>
      </c>
      <c r="G211" s="514">
        <v>1500</v>
      </c>
      <c r="H211" s="150">
        <f t="shared" si="38"/>
        <v>1050</v>
      </c>
      <c r="I211" s="393">
        <v>3000</v>
      </c>
      <c r="J211" s="377">
        <f t="shared" si="39"/>
        <v>1.1538461538461537</v>
      </c>
      <c r="K211" s="371">
        <f t="shared" ref="K211:K219" si="42">D211</f>
        <v>1700</v>
      </c>
      <c r="L211" s="378">
        <f t="shared" si="40"/>
        <v>-200</v>
      </c>
      <c r="M211" s="181"/>
      <c r="N211" s="416">
        <f t="shared" si="26"/>
        <v>-200</v>
      </c>
      <c r="O211" s="417">
        <f t="shared" si="41"/>
        <v>0.80769230769230771</v>
      </c>
      <c r="S211" s="412">
        <f t="shared" si="32"/>
        <v>1.1538461538461537</v>
      </c>
      <c r="U211" s="416">
        <f t="shared" si="23"/>
        <v>200</v>
      </c>
    </row>
    <row r="212" spans="1:21" ht="46.5" x14ac:dyDescent="0.35">
      <c r="A212" s="156">
        <v>2</v>
      </c>
      <c r="B212" s="112" t="s">
        <v>3197</v>
      </c>
      <c r="C212" s="170">
        <v>800</v>
      </c>
      <c r="D212" s="375">
        <f t="shared" si="33"/>
        <v>1000</v>
      </c>
      <c r="E212" s="371">
        <v>900</v>
      </c>
      <c r="F212" s="371">
        <v>1000</v>
      </c>
      <c r="G212" s="601">
        <v>800</v>
      </c>
      <c r="H212" s="150">
        <f t="shared" si="38"/>
        <v>560</v>
      </c>
      <c r="I212" s="393">
        <v>2000</v>
      </c>
      <c r="J212" s="377">
        <f t="shared" si="39"/>
        <v>1.125</v>
      </c>
      <c r="K212" s="371">
        <f t="shared" si="42"/>
        <v>1000</v>
      </c>
      <c r="L212" s="378">
        <f t="shared" si="40"/>
        <v>-100</v>
      </c>
      <c r="M212" s="181"/>
      <c r="N212" s="416">
        <f t="shared" si="26"/>
        <v>-100</v>
      </c>
      <c r="O212" s="417">
        <f t="shared" si="41"/>
        <v>0.7</v>
      </c>
      <c r="S212" s="412">
        <f t="shared" si="32"/>
        <v>1</v>
      </c>
      <c r="U212" s="416">
        <f t="shared" ref="U212:U275" si="43">G212-C212</f>
        <v>0</v>
      </c>
    </row>
    <row r="213" spans="1:21" ht="31" x14ac:dyDescent="0.35">
      <c r="A213" s="156">
        <v>3</v>
      </c>
      <c r="B213" s="112" t="s">
        <v>3198</v>
      </c>
      <c r="C213" s="116">
        <v>1000</v>
      </c>
      <c r="D213" s="375">
        <f t="shared" si="33"/>
        <v>1300</v>
      </c>
      <c r="E213" s="371">
        <v>1100</v>
      </c>
      <c r="F213" s="371">
        <v>1200</v>
      </c>
      <c r="G213" s="596">
        <v>1100</v>
      </c>
      <c r="H213" s="150">
        <f t="shared" si="38"/>
        <v>770</v>
      </c>
      <c r="I213" s="116">
        <v>3000</v>
      </c>
      <c r="J213" s="377">
        <f t="shared" si="39"/>
        <v>1.1000000000000001</v>
      </c>
      <c r="K213" s="371">
        <f t="shared" si="42"/>
        <v>1300</v>
      </c>
      <c r="L213" s="378">
        <f t="shared" si="40"/>
        <v>-200</v>
      </c>
      <c r="M213" s="181"/>
      <c r="N213" s="416">
        <f t="shared" si="26"/>
        <v>-200</v>
      </c>
      <c r="O213" s="417">
        <f t="shared" si="41"/>
        <v>0.77</v>
      </c>
      <c r="S213" s="412">
        <f t="shared" si="32"/>
        <v>1.1000000000000001</v>
      </c>
      <c r="U213" s="416">
        <f t="shared" si="43"/>
        <v>100</v>
      </c>
    </row>
    <row r="214" spans="1:21" ht="31" x14ac:dyDescent="0.35">
      <c r="A214" s="156">
        <v>4</v>
      </c>
      <c r="B214" s="112" t="s">
        <v>5903</v>
      </c>
      <c r="C214" s="170">
        <v>800</v>
      </c>
      <c r="D214" s="375">
        <f t="shared" si="33"/>
        <v>1000</v>
      </c>
      <c r="E214" s="371">
        <v>900</v>
      </c>
      <c r="F214" s="371">
        <v>900</v>
      </c>
      <c r="G214" s="601">
        <v>800</v>
      </c>
      <c r="H214" s="150">
        <f t="shared" si="38"/>
        <v>560</v>
      </c>
      <c r="I214" s="393">
        <v>1500</v>
      </c>
      <c r="J214" s="377">
        <f t="shared" si="39"/>
        <v>1.125</v>
      </c>
      <c r="K214" s="371">
        <f t="shared" si="42"/>
        <v>1000</v>
      </c>
      <c r="L214" s="378">
        <f t="shared" si="40"/>
        <v>-100</v>
      </c>
      <c r="M214" s="181"/>
      <c r="N214" s="416">
        <f t="shared" si="26"/>
        <v>-100</v>
      </c>
      <c r="O214" s="417">
        <f t="shared" si="41"/>
        <v>0.7</v>
      </c>
      <c r="S214" s="412">
        <f t="shared" si="32"/>
        <v>1</v>
      </c>
      <c r="U214" s="416">
        <f t="shared" si="43"/>
        <v>0</v>
      </c>
    </row>
    <row r="215" spans="1:21" ht="31" x14ac:dyDescent="0.35">
      <c r="A215" s="156">
        <v>5</v>
      </c>
      <c r="B215" s="112" t="s">
        <v>5904</v>
      </c>
      <c r="C215" s="170">
        <v>600</v>
      </c>
      <c r="D215" s="375">
        <f t="shared" si="33"/>
        <v>800</v>
      </c>
      <c r="E215" s="371">
        <v>700</v>
      </c>
      <c r="F215" s="371">
        <v>700</v>
      </c>
      <c r="G215" s="601">
        <v>600</v>
      </c>
      <c r="H215" s="150">
        <f t="shared" si="38"/>
        <v>420</v>
      </c>
      <c r="I215" s="393">
        <v>1500</v>
      </c>
      <c r="J215" s="377">
        <f t="shared" si="39"/>
        <v>1.1666666666666667</v>
      </c>
      <c r="K215" s="371">
        <f t="shared" si="42"/>
        <v>800</v>
      </c>
      <c r="L215" s="378">
        <f t="shared" si="40"/>
        <v>-100</v>
      </c>
      <c r="M215" s="181"/>
      <c r="N215" s="416">
        <f t="shared" si="26"/>
        <v>-100</v>
      </c>
      <c r="O215" s="417">
        <f t="shared" si="41"/>
        <v>0.7</v>
      </c>
      <c r="S215" s="412">
        <f t="shared" si="32"/>
        <v>1</v>
      </c>
      <c r="U215" s="416">
        <f t="shared" si="43"/>
        <v>0</v>
      </c>
    </row>
    <row r="216" spans="1:21" ht="46.5" x14ac:dyDescent="0.35">
      <c r="A216" s="156">
        <v>6</v>
      </c>
      <c r="B216" s="112" t="s">
        <v>6818</v>
      </c>
      <c r="C216" s="170">
        <v>600</v>
      </c>
      <c r="D216" s="375">
        <f t="shared" si="33"/>
        <v>800</v>
      </c>
      <c r="E216" s="371">
        <v>700</v>
      </c>
      <c r="F216" s="371">
        <v>700</v>
      </c>
      <c r="G216" s="601">
        <v>600</v>
      </c>
      <c r="H216" s="150">
        <f t="shared" si="38"/>
        <v>420</v>
      </c>
      <c r="I216" s="393">
        <v>2000</v>
      </c>
      <c r="J216" s="377">
        <f t="shared" si="39"/>
        <v>1.1666666666666667</v>
      </c>
      <c r="K216" s="371">
        <f t="shared" si="42"/>
        <v>800</v>
      </c>
      <c r="L216" s="378">
        <f t="shared" si="40"/>
        <v>-100</v>
      </c>
      <c r="M216" s="181"/>
      <c r="N216" s="416">
        <f t="shared" si="26"/>
        <v>-100</v>
      </c>
      <c r="O216" s="417">
        <f t="shared" si="41"/>
        <v>0.7</v>
      </c>
      <c r="S216" s="412">
        <f t="shared" si="32"/>
        <v>1</v>
      </c>
      <c r="U216" s="416">
        <f t="shared" si="43"/>
        <v>0</v>
      </c>
    </row>
    <row r="217" spans="1:21" ht="84" x14ac:dyDescent="0.35">
      <c r="A217" s="156">
        <v>7</v>
      </c>
      <c r="B217" s="112" t="s">
        <v>5905</v>
      </c>
      <c r="C217" s="170">
        <v>600</v>
      </c>
      <c r="D217" s="375">
        <f t="shared" si="33"/>
        <v>800</v>
      </c>
      <c r="E217" s="371">
        <v>700</v>
      </c>
      <c r="F217" s="371">
        <v>700</v>
      </c>
      <c r="G217" s="601">
        <v>600</v>
      </c>
      <c r="H217" s="150">
        <f t="shared" si="38"/>
        <v>420</v>
      </c>
      <c r="I217" s="393">
        <v>1500</v>
      </c>
      <c r="J217" s="377">
        <f t="shared" si="39"/>
        <v>1.1666666666666667</v>
      </c>
      <c r="K217" s="371">
        <f t="shared" si="42"/>
        <v>800</v>
      </c>
      <c r="L217" s="378">
        <f t="shared" si="40"/>
        <v>-100</v>
      </c>
      <c r="M217" s="387" t="s">
        <v>5906</v>
      </c>
      <c r="N217" s="416">
        <f t="shared" si="26"/>
        <v>-100</v>
      </c>
      <c r="O217" s="417">
        <f t="shared" si="41"/>
        <v>0.7</v>
      </c>
      <c r="R217" s="274" t="s">
        <v>5959</v>
      </c>
      <c r="S217" s="412">
        <f t="shared" si="32"/>
        <v>1</v>
      </c>
      <c r="U217" s="416">
        <f t="shared" si="43"/>
        <v>0</v>
      </c>
    </row>
    <row r="218" spans="1:21" ht="31" x14ac:dyDescent="0.35">
      <c r="A218" s="156">
        <v>8</v>
      </c>
      <c r="B218" s="112" t="s">
        <v>6819</v>
      </c>
      <c r="C218" s="170">
        <v>600</v>
      </c>
      <c r="D218" s="375">
        <f t="shared" si="33"/>
        <v>800</v>
      </c>
      <c r="E218" s="371">
        <v>700</v>
      </c>
      <c r="F218" s="371">
        <v>700</v>
      </c>
      <c r="G218" s="601">
        <v>600</v>
      </c>
      <c r="H218" s="150">
        <f t="shared" si="38"/>
        <v>420</v>
      </c>
      <c r="I218" s="393">
        <v>1000</v>
      </c>
      <c r="J218" s="377">
        <f t="shared" si="39"/>
        <v>1.1666666666666667</v>
      </c>
      <c r="K218" s="371">
        <f t="shared" si="42"/>
        <v>800</v>
      </c>
      <c r="L218" s="378">
        <f t="shared" si="40"/>
        <v>-100</v>
      </c>
      <c r="M218" s="181"/>
      <c r="N218" s="416">
        <f t="shared" si="26"/>
        <v>-100</v>
      </c>
      <c r="O218" s="417">
        <f t="shared" si="41"/>
        <v>0.7</v>
      </c>
      <c r="S218" s="412">
        <f t="shared" si="32"/>
        <v>1</v>
      </c>
      <c r="U218" s="416">
        <f t="shared" si="43"/>
        <v>0</v>
      </c>
    </row>
    <row r="219" spans="1:21" ht="31" x14ac:dyDescent="0.35">
      <c r="A219" s="156">
        <v>9</v>
      </c>
      <c r="B219" s="112" t="s">
        <v>3200</v>
      </c>
      <c r="C219" s="170">
        <v>600</v>
      </c>
      <c r="D219" s="375">
        <f t="shared" si="33"/>
        <v>800</v>
      </c>
      <c r="E219" s="371">
        <v>700</v>
      </c>
      <c r="F219" s="371">
        <v>700</v>
      </c>
      <c r="G219" s="601">
        <v>600</v>
      </c>
      <c r="H219" s="150">
        <f t="shared" si="38"/>
        <v>420</v>
      </c>
      <c r="I219" s="393">
        <v>1000</v>
      </c>
      <c r="J219" s="377">
        <f t="shared" si="39"/>
        <v>1.1666666666666667</v>
      </c>
      <c r="K219" s="371">
        <f t="shared" si="42"/>
        <v>800</v>
      </c>
      <c r="L219" s="378">
        <f t="shared" si="40"/>
        <v>-100</v>
      </c>
      <c r="M219" s="392"/>
      <c r="N219" s="416">
        <f t="shared" si="26"/>
        <v>-100</v>
      </c>
      <c r="O219" s="417">
        <f t="shared" si="41"/>
        <v>0.7</v>
      </c>
      <c r="S219" s="412">
        <f t="shared" si="32"/>
        <v>1</v>
      </c>
      <c r="U219" s="416">
        <f t="shared" si="43"/>
        <v>0</v>
      </c>
    </row>
    <row r="220" spans="1:21" ht="30" x14ac:dyDescent="0.35">
      <c r="A220" s="110">
        <v>10</v>
      </c>
      <c r="B220" s="382" t="s">
        <v>3201</v>
      </c>
      <c r="C220" s="170"/>
      <c r="D220" s="375"/>
      <c r="E220" s="371"/>
      <c r="F220" s="371"/>
      <c r="G220" s="514"/>
      <c r="H220" s="150"/>
      <c r="I220" s="393"/>
      <c r="J220" s="377"/>
      <c r="K220" s="371"/>
      <c r="L220" s="378"/>
      <c r="M220" s="361" t="s">
        <v>146</v>
      </c>
      <c r="N220" s="416">
        <f t="shared" si="26"/>
        <v>0</v>
      </c>
      <c r="O220" s="417"/>
      <c r="R220" s="679" t="s">
        <v>5956</v>
      </c>
      <c r="S220" s="412" t="e">
        <f t="shared" si="32"/>
        <v>#DIV/0!</v>
      </c>
      <c r="U220" s="416">
        <f t="shared" si="43"/>
        <v>0</v>
      </c>
    </row>
    <row r="221" spans="1:21" x14ac:dyDescent="0.35">
      <c r="A221" s="156"/>
      <c r="B221" s="389" t="s">
        <v>2450</v>
      </c>
      <c r="C221" s="170"/>
      <c r="D221" s="375"/>
      <c r="E221" s="116">
        <v>2500</v>
      </c>
      <c r="F221" s="116">
        <v>2500</v>
      </c>
      <c r="G221" s="147">
        <v>2500</v>
      </c>
      <c r="H221" s="150">
        <f>ROUND(G221*0.7,-1)</f>
        <v>1750</v>
      </c>
      <c r="I221" s="393">
        <v>3500</v>
      </c>
      <c r="J221" s="377"/>
      <c r="K221" s="116">
        <v>2500</v>
      </c>
      <c r="L221" s="378">
        <f>E221-D221</f>
        <v>2500</v>
      </c>
      <c r="M221" s="361" t="s">
        <v>146</v>
      </c>
      <c r="N221" s="416">
        <f t="shared" si="26"/>
        <v>2500</v>
      </c>
      <c r="O221" s="417"/>
      <c r="R221" s="679"/>
      <c r="S221" s="412" t="e">
        <f t="shared" si="32"/>
        <v>#DIV/0!</v>
      </c>
      <c r="U221" s="416">
        <f t="shared" si="43"/>
        <v>2500</v>
      </c>
    </row>
    <row r="222" spans="1:21" x14ac:dyDescent="0.35">
      <c r="A222" s="110" t="s">
        <v>413</v>
      </c>
      <c r="B222" s="168" t="s">
        <v>3202</v>
      </c>
      <c r="C222" s="110"/>
      <c r="D222" s="372"/>
      <c r="E222" s="372"/>
      <c r="F222" s="372"/>
      <c r="G222" s="600"/>
      <c r="H222" s="150"/>
      <c r="I222" s="379"/>
      <c r="J222" s="377"/>
      <c r="K222" s="371"/>
      <c r="L222" s="378"/>
      <c r="M222" s="180"/>
      <c r="N222" s="416">
        <f t="shared" si="26"/>
        <v>0</v>
      </c>
      <c r="O222" s="417"/>
      <c r="P222" s="15" t="s">
        <v>2982</v>
      </c>
      <c r="S222" s="412" t="e">
        <f t="shared" si="32"/>
        <v>#DIV/0!</v>
      </c>
      <c r="U222" s="416">
        <f t="shared" si="43"/>
        <v>0</v>
      </c>
    </row>
    <row r="223" spans="1:21" x14ac:dyDescent="0.35">
      <c r="A223" s="156">
        <v>1</v>
      </c>
      <c r="B223" s="112" t="s">
        <v>3203</v>
      </c>
      <c r="C223" s="170"/>
      <c r="D223" s="375"/>
      <c r="E223" s="371"/>
      <c r="F223" s="371"/>
      <c r="G223" s="514"/>
      <c r="H223" s="150"/>
      <c r="I223" s="380"/>
      <c r="J223" s="377"/>
      <c r="K223" s="371"/>
      <c r="L223" s="378"/>
      <c r="M223" s="180"/>
      <c r="N223" s="416">
        <f t="shared" si="26"/>
        <v>0</v>
      </c>
      <c r="O223" s="417"/>
      <c r="S223" s="412" t="e">
        <f t="shared" si="32"/>
        <v>#DIV/0!</v>
      </c>
      <c r="U223" s="416">
        <f t="shared" si="43"/>
        <v>0</v>
      </c>
    </row>
    <row r="224" spans="1:21" ht="56" x14ac:dyDescent="0.35">
      <c r="A224" s="156" t="s">
        <v>67</v>
      </c>
      <c r="B224" s="112" t="s">
        <v>5908</v>
      </c>
      <c r="C224" s="170">
        <v>900</v>
      </c>
      <c r="D224" s="375">
        <f t="shared" si="33"/>
        <v>1200</v>
      </c>
      <c r="E224" s="371">
        <v>1000</v>
      </c>
      <c r="F224" s="371">
        <v>1300</v>
      </c>
      <c r="G224" s="514">
        <v>1000</v>
      </c>
      <c r="H224" s="150">
        <f t="shared" ref="H224:H234" si="44">ROUND(G224*0.7,-1)</f>
        <v>700</v>
      </c>
      <c r="I224" s="375">
        <v>2000</v>
      </c>
      <c r="J224" s="377">
        <f t="shared" ref="J224:J232" si="45">E224/C224</f>
        <v>1.1111111111111112</v>
      </c>
      <c r="K224" s="371">
        <f t="shared" ref="K224:K232" si="46">D224</f>
        <v>1200</v>
      </c>
      <c r="L224" s="378">
        <f t="shared" ref="L224:L234" si="47">E224-D224</f>
        <v>-200</v>
      </c>
      <c r="M224" s="387" t="s">
        <v>5909</v>
      </c>
      <c r="N224" s="416">
        <f t="shared" si="26"/>
        <v>-200</v>
      </c>
      <c r="O224" s="417">
        <f t="shared" ref="O224:O233" si="48">H224/C224</f>
        <v>0.77777777777777779</v>
      </c>
      <c r="P224" s="15">
        <f t="shared" ref="P224:P236" si="49">C224*1.1</f>
        <v>990.00000000000011</v>
      </c>
      <c r="R224" s="274" t="s">
        <v>5959</v>
      </c>
      <c r="S224" s="412">
        <f t="shared" si="32"/>
        <v>1.1111111111111112</v>
      </c>
      <c r="U224" s="416">
        <f t="shared" si="43"/>
        <v>100</v>
      </c>
    </row>
    <row r="225" spans="1:21" ht="56" x14ac:dyDescent="0.35">
      <c r="A225" s="156" t="s">
        <v>69</v>
      </c>
      <c r="B225" s="112" t="s">
        <v>5910</v>
      </c>
      <c r="C225" s="116">
        <v>1600</v>
      </c>
      <c r="D225" s="375">
        <f t="shared" si="33"/>
        <v>2100</v>
      </c>
      <c r="E225" s="371">
        <v>1800</v>
      </c>
      <c r="F225" s="371">
        <v>2000</v>
      </c>
      <c r="G225" s="514">
        <v>1800</v>
      </c>
      <c r="H225" s="150">
        <f t="shared" si="44"/>
        <v>1260</v>
      </c>
      <c r="I225" s="375">
        <v>2500</v>
      </c>
      <c r="J225" s="377">
        <f t="shared" si="45"/>
        <v>1.125</v>
      </c>
      <c r="K225" s="371">
        <f t="shared" si="46"/>
        <v>2100</v>
      </c>
      <c r="L225" s="378">
        <f t="shared" si="47"/>
        <v>-300</v>
      </c>
      <c r="M225" s="387" t="s">
        <v>5911</v>
      </c>
      <c r="N225" s="416">
        <f t="shared" si="26"/>
        <v>-300</v>
      </c>
      <c r="O225" s="417">
        <f t="shared" si="48"/>
        <v>0.78749999999999998</v>
      </c>
      <c r="P225" s="15">
        <f t="shared" si="49"/>
        <v>1760.0000000000002</v>
      </c>
      <c r="R225" s="274" t="s">
        <v>5959</v>
      </c>
      <c r="S225" s="412">
        <f t="shared" si="32"/>
        <v>1.125</v>
      </c>
      <c r="U225" s="416">
        <f t="shared" si="43"/>
        <v>200</v>
      </c>
    </row>
    <row r="226" spans="1:21" x14ac:dyDescent="0.35">
      <c r="A226" s="156" t="s">
        <v>71</v>
      </c>
      <c r="B226" s="112" t="s">
        <v>3204</v>
      </c>
      <c r="C226" s="116">
        <v>1300</v>
      </c>
      <c r="D226" s="375">
        <f t="shared" si="33"/>
        <v>1700</v>
      </c>
      <c r="E226" s="371">
        <v>1500</v>
      </c>
      <c r="F226" s="371">
        <v>1500</v>
      </c>
      <c r="G226" s="147">
        <v>1300</v>
      </c>
      <c r="H226" s="150">
        <f t="shared" si="44"/>
        <v>910</v>
      </c>
      <c r="I226" s="393">
        <v>2200</v>
      </c>
      <c r="J226" s="377">
        <f t="shared" si="45"/>
        <v>1.1538461538461537</v>
      </c>
      <c r="K226" s="371">
        <f t="shared" si="46"/>
        <v>1700</v>
      </c>
      <c r="L226" s="378">
        <f t="shared" si="47"/>
        <v>-200</v>
      </c>
      <c r="M226" s="361"/>
      <c r="N226" s="416">
        <f t="shared" si="26"/>
        <v>-200</v>
      </c>
      <c r="O226" s="417">
        <f t="shared" si="48"/>
        <v>0.7</v>
      </c>
      <c r="P226" s="15">
        <f t="shared" si="49"/>
        <v>1430.0000000000002</v>
      </c>
      <c r="S226" s="412">
        <f t="shared" si="32"/>
        <v>1</v>
      </c>
      <c r="U226" s="416">
        <f t="shared" si="43"/>
        <v>0</v>
      </c>
    </row>
    <row r="227" spans="1:21" ht="31" x14ac:dyDescent="0.35">
      <c r="A227" s="156" t="s">
        <v>389</v>
      </c>
      <c r="B227" s="112" t="s">
        <v>3205</v>
      </c>
      <c r="C227" s="116">
        <v>1100</v>
      </c>
      <c r="D227" s="375">
        <f t="shared" si="33"/>
        <v>1400</v>
      </c>
      <c r="E227" s="371">
        <v>1200</v>
      </c>
      <c r="F227" s="371">
        <v>1300</v>
      </c>
      <c r="G227" s="147">
        <v>1100</v>
      </c>
      <c r="H227" s="150">
        <f t="shared" si="44"/>
        <v>770</v>
      </c>
      <c r="I227" s="393">
        <v>2000</v>
      </c>
      <c r="J227" s="377">
        <f t="shared" si="45"/>
        <v>1.0909090909090908</v>
      </c>
      <c r="K227" s="371">
        <f t="shared" si="46"/>
        <v>1400</v>
      </c>
      <c r="L227" s="378">
        <f t="shared" si="47"/>
        <v>-200</v>
      </c>
      <c r="M227" s="361"/>
      <c r="N227" s="416">
        <f t="shared" si="26"/>
        <v>-200</v>
      </c>
      <c r="O227" s="417">
        <f t="shared" si="48"/>
        <v>0.7</v>
      </c>
      <c r="P227" s="15">
        <f t="shared" si="49"/>
        <v>1210</v>
      </c>
      <c r="S227" s="412">
        <f t="shared" si="32"/>
        <v>1</v>
      </c>
      <c r="U227" s="416">
        <f t="shared" si="43"/>
        <v>0</v>
      </c>
    </row>
    <row r="228" spans="1:21" ht="56" x14ac:dyDescent="0.35">
      <c r="A228" s="156">
        <v>2</v>
      </c>
      <c r="B228" s="112" t="s">
        <v>3206</v>
      </c>
      <c r="C228" s="116">
        <v>1000</v>
      </c>
      <c r="D228" s="375">
        <f t="shared" si="33"/>
        <v>1300</v>
      </c>
      <c r="E228" s="371">
        <v>1100</v>
      </c>
      <c r="F228" s="371">
        <v>1100</v>
      </c>
      <c r="G228" s="147">
        <v>1000</v>
      </c>
      <c r="H228" s="150">
        <f t="shared" si="44"/>
        <v>700</v>
      </c>
      <c r="I228" s="375">
        <v>2000</v>
      </c>
      <c r="J228" s="377">
        <f t="shared" si="45"/>
        <v>1.1000000000000001</v>
      </c>
      <c r="K228" s="371">
        <f t="shared" si="46"/>
        <v>1300</v>
      </c>
      <c r="L228" s="378">
        <f t="shared" si="47"/>
        <v>-200</v>
      </c>
      <c r="M228" s="387" t="s">
        <v>5912</v>
      </c>
      <c r="N228" s="416">
        <f t="shared" si="26"/>
        <v>-200</v>
      </c>
      <c r="O228" s="417">
        <f t="shared" si="48"/>
        <v>0.7</v>
      </c>
      <c r="P228" s="15">
        <f t="shared" si="49"/>
        <v>1100</v>
      </c>
      <c r="R228" s="274" t="s">
        <v>5959</v>
      </c>
      <c r="S228" s="412">
        <f t="shared" si="32"/>
        <v>1</v>
      </c>
      <c r="U228" s="416">
        <f t="shared" si="43"/>
        <v>0</v>
      </c>
    </row>
    <row r="229" spans="1:21" ht="56" x14ac:dyDescent="0.35">
      <c r="A229" s="156">
        <v>3</v>
      </c>
      <c r="B229" s="112" t="s">
        <v>3207</v>
      </c>
      <c r="C229" s="170">
        <v>600</v>
      </c>
      <c r="D229" s="375">
        <f t="shared" si="33"/>
        <v>800</v>
      </c>
      <c r="E229" s="371">
        <v>700</v>
      </c>
      <c r="F229" s="371">
        <v>700</v>
      </c>
      <c r="G229" s="601">
        <v>600</v>
      </c>
      <c r="H229" s="150">
        <f t="shared" si="44"/>
        <v>420</v>
      </c>
      <c r="I229" s="375">
        <v>1500</v>
      </c>
      <c r="J229" s="377">
        <f t="shared" si="45"/>
        <v>1.1666666666666667</v>
      </c>
      <c r="K229" s="371">
        <f t="shared" si="46"/>
        <v>800</v>
      </c>
      <c r="L229" s="378">
        <f t="shared" si="47"/>
        <v>-100</v>
      </c>
      <c r="M229" s="387" t="s">
        <v>5913</v>
      </c>
      <c r="N229" s="416">
        <f t="shared" si="26"/>
        <v>-100</v>
      </c>
      <c r="O229" s="417">
        <f t="shared" si="48"/>
        <v>0.7</v>
      </c>
      <c r="P229" s="15">
        <f t="shared" si="49"/>
        <v>660</v>
      </c>
      <c r="R229" s="274" t="s">
        <v>5959</v>
      </c>
      <c r="S229" s="412">
        <f t="shared" si="32"/>
        <v>1</v>
      </c>
      <c r="U229" s="416">
        <f t="shared" si="43"/>
        <v>0</v>
      </c>
    </row>
    <row r="230" spans="1:21" ht="56" x14ac:dyDescent="0.35">
      <c r="A230" s="156">
        <v>4</v>
      </c>
      <c r="B230" s="112" t="s">
        <v>3208</v>
      </c>
      <c r="C230" s="170">
        <v>600</v>
      </c>
      <c r="D230" s="375">
        <f t="shared" si="33"/>
        <v>800</v>
      </c>
      <c r="E230" s="371">
        <v>700</v>
      </c>
      <c r="F230" s="371">
        <v>700</v>
      </c>
      <c r="G230" s="601">
        <v>600</v>
      </c>
      <c r="H230" s="150">
        <f t="shared" si="44"/>
        <v>420</v>
      </c>
      <c r="I230" s="375">
        <v>1500</v>
      </c>
      <c r="J230" s="377">
        <f t="shared" si="45"/>
        <v>1.1666666666666667</v>
      </c>
      <c r="K230" s="371">
        <f t="shared" si="46"/>
        <v>800</v>
      </c>
      <c r="L230" s="378">
        <f t="shared" si="47"/>
        <v>-100</v>
      </c>
      <c r="M230" s="387" t="s">
        <v>5914</v>
      </c>
      <c r="N230" s="416">
        <f t="shared" si="26"/>
        <v>-100</v>
      </c>
      <c r="O230" s="417">
        <f t="shared" si="48"/>
        <v>0.7</v>
      </c>
      <c r="P230" s="15">
        <f t="shared" si="49"/>
        <v>660</v>
      </c>
      <c r="R230" s="274" t="s">
        <v>5959</v>
      </c>
      <c r="S230" s="412">
        <f t="shared" si="32"/>
        <v>1</v>
      </c>
      <c r="U230" s="416">
        <f t="shared" si="43"/>
        <v>0</v>
      </c>
    </row>
    <row r="231" spans="1:21" ht="70" x14ac:dyDescent="0.35">
      <c r="A231" s="156">
        <v>5</v>
      </c>
      <c r="B231" s="112" t="s">
        <v>3209</v>
      </c>
      <c r="C231" s="170">
        <v>600</v>
      </c>
      <c r="D231" s="375">
        <f t="shared" si="33"/>
        <v>800</v>
      </c>
      <c r="E231" s="371">
        <v>700</v>
      </c>
      <c r="F231" s="371">
        <v>700</v>
      </c>
      <c r="G231" s="601">
        <v>600</v>
      </c>
      <c r="H231" s="150">
        <f t="shared" si="44"/>
        <v>420</v>
      </c>
      <c r="I231" s="375">
        <v>1500</v>
      </c>
      <c r="J231" s="377">
        <f t="shared" si="45"/>
        <v>1.1666666666666667</v>
      </c>
      <c r="K231" s="371">
        <f t="shared" si="46"/>
        <v>800</v>
      </c>
      <c r="L231" s="378">
        <f t="shared" si="47"/>
        <v>-100</v>
      </c>
      <c r="M231" s="387" t="s">
        <v>5915</v>
      </c>
      <c r="N231" s="416">
        <f t="shared" si="26"/>
        <v>-100</v>
      </c>
      <c r="O231" s="417">
        <f t="shared" si="48"/>
        <v>0.7</v>
      </c>
      <c r="P231" s="15">
        <f t="shared" si="49"/>
        <v>660</v>
      </c>
      <c r="R231" s="274" t="s">
        <v>5959</v>
      </c>
      <c r="S231" s="412">
        <f t="shared" si="32"/>
        <v>1</v>
      </c>
      <c r="U231" s="416">
        <f t="shared" si="43"/>
        <v>0</v>
      </c>
    </row>
    <row r="232" spans="1:21" ht="70" x14ac:dyDescent="0.35">
      <c r="A232" s="156">
        <v>6</v>
      </c>
      <c r="B232" s="112" t="s">
        <v>3210</v>
      </c>
      <c r="C232" s="170">
        <v>600</v>
      </c>
      <c r="D232" s="375">
        <f t="shared" si="33"/>
        <v>800</v>
      </c>
      <c r="E232" s="371">
        <v>700</v>
      </c>
      <c r="F232" s="371">
        <v>700</v>
      </c>
      <c r="G232" s="601">
        <v>600</v>
      </c>
      <c r="H232" s="150">
        <f t="shared" si="44"/>
        <v>420</v>
      </c>
      <c r="I232" s="375">
        <v>1500</v>
      </c>
      <c r="J232" s="377">
        <f t="shared" si="45"/>
        <v>1.1666666666666667</v>
      </c>
      <c r="K232" s="371">
        <f t="shared" si="46"/>
        <v>800</v>
      </c>
      <c r="L232" s="378">
        <f t="shared" si="47"/>
        <v>-100</v>
      </c>
      <c r="M232" s="387" t="s">
        <v>5916</v>
      </c>
      <c r="N232" s="416">
        <f t="shared" si="26"/>
        <v>-100</v>
      </c>
      <c r="O232" s="417">
        <f t="shared" si="48"/>
        <v>0.7</v>
      </c>
      <c r="P232" s="15">
        <f t="shared" si="49"/>
        <v>660</v>
      </c>
      <c r="R232" s="274" t="s">
        <v>5959</v>
      </c>
      <c r="S232" s="412">
        <f t="shared" si="32"/>
        <v>1</v>
      </c>
      <c r="U232" s="416">
        <f t="shared" si="43"/>
        <v>0</v>
      </c>
    </row>
    <row r="233" spans="1:21" ht="31" x14ac:dyDescent="0.35">
      <c r="A233" s="156">
        <v>7</v>
      </c>
      <c r="B233" s="402" t="s">
        <v>3211</v>
      </c>
      <c r="C233" s="186"/>
      <c r="D233" s="375"/>
      <c r="E233" s="116">
        <v>1000</v>
      </c>
      <c r="F233" s="371">
        <v>700</v>
      </c>
      <c r="G233" s="514">
        <v>600</v>
      </c>
      <c r="H233" s="150">
        <f t="shared" si="44"/>
        <v>420</v>
      </c>
      <c r="I233" s="379">
        <v>1500</v>
      </c>
      <c r="J233" s="377"/>
      <c r="K233" s="116">
        <v>1000</v>
      </c>
      <c r="L233" s="378">
        <f t="shared" si="47"/>
        <v>1000</v>
      </c>
      <c r="M233" s="361" t="s">
        <v>5917</v>
      </c>
      <c r="N233" s="416">
        <f t="shared" si="26"/>
        <v>1000</v>
      </c>
      <c r="O233" s="417" t="e">
        <f t="shared" si="48"/>
        <v>#DIV/0!</v>
      </c>
      <c r="P233" s="15">
        <f t="shared" si="49"/>
        <v>0</v>
      </c>
      <c r="R233" s="274" t="s">
        <v>5957</v>
      </c>
      <c r="S233" s="412" t="e">
        <f t="shared" si="32"/>
        <v>#DIV/0!</v>
      </c>
      <c r="U233" s="416">
        <f t="shared" si="43"/>
        <v>600</v>
      </c>
    </row>
    <row r="234" spans="1:21" ht="31" x14ac:dyDescent="0.35">
      <c r="A234" s="156">
        <v>8</v>
      </c>
      <c r="B234" s="402" t="s">
        <v>5918</v>
      </c>
      <c r="C234" s="186"/>
      <c r="D234" s="375"/>
      <c r="E234" s="116">
        <v>1500</v>
      </c>
      <c r="F234" s="371">
        <v>700</v>
      </c>
      <c r="G234" s="514">
        <v>600</v>
      </c>
      <c r="H234" s="150">
        <f t="shared" si="44"/>
        <v>420</v>
      </c>
      <c r="I234" s="375">
        <v>2200</v>
      </c>
      <c r="J234" s="377"/>
      <c r="K234" s="116">
        <v>1500</v>
      </c>
      <c r="L234" s="378">
        <f t="shared" si="47"/>
        <v>1500</v>
      </c>
      <c r="M234" s="361" t="s">
        <v>5917</v>
      </c>
      <c r="N234" s="416">
        <f t="shared" si="26"/>
        <v>1500</v>
      </c>
      <c r="O234" s="417"/>
      <c r="P234" s="15">
        <f t="shared" si="49"/>
        <v>0</v>
      </c>
      <c r="R234" s="274" t="s">
        <v>5957</v>
      </c>
      <c r="S234" s="412" t="e">
        <f t="shared" si="32"/>
        <v>#DIV/0!</v>
      </c>
      <c r="U234" s="416">
        <f t="shared" si="43"/>
        <v>600</v>
      </c>
    </row>
    <row r="235" spans="1:21" ht="30" x14ac:dyDescent="0.35">
      <c r="A235" s="110">
        <v>9</v>
      </c>
      <c r="B235" s="157" t="s">
        <v>3212</v>
      </c>
      <c r="C235" s="170"/>
      <c r="D235" s="375"/>
      <c r="E235" s="371"/>
      <c r="F235" s="371"/>
      <c r="G235" s="514"/>
      <c r="H235" s="150"/>
      <c r="I235" s="184"/>
      <c r="J235" s="377"/>
      <c r="K235" s="371"/>
      <c r="L235" s="378"/>
      <c r="M235" s="361" t="s">
        <v>146</v>
      </c>
      <c r="N235" s="416">
        <f t="shared" si="26"/>
        <v>0</v>
      </c>
      <c r="O235" s="417"/>
      <c r="P235" s="15">
        <f t="shared" si="49"/>
        <v>0</v>
      </c>
      <c r="R235" s="679" t="s">
        <v>5956</v>
      </c>
      <c r="S235" s="412" t="e">
        <f t="shared" si="32"/>
        <v>#DIV/0!</v>
      </c>
      <c r="U235" s="416">
        <f t="shared" si="43"/>
        <v>0</v>
      </c>
    </row>
    <row r="236" spans="1:21" x14ac:dyDescent="0.35">
      <c r="A236" s="156"/>
      <c r="B236" s="389" t="s">
        <v>2450</v>
      </c>
      <c r="C236" s="170"/>
      <c r="D236" s="375"/>
      <c r="E236" s="116">
        <v>2500</v>
      </c>
      <c r="F236" s="116">
        <v>2500</v>
      </c>
      <c r="G236" s="147">
        <v>2500</v>
      </c>
      <c r="H236" s="150">
        <f>ROUND(G236*0.7,-1)</f>
        <v>1750</v>
      </c>
      <c r="I236" s="393">
        <v>3500</v>
      </c>
      <c r="J236" s="377"/>
      <c r="K236" s="116">
        <v>2500</v>
      </c>
      <c r="L236" s="378">
        <f>E236-D236</f>
        <v>2500</v>
      </c>
      <c r="M236" s="361" t="s">
        <v>146</v>
      </c>
      <c r="N236" s="416">
        <f t="shared" si="26"/>
        <v>2500</v>
      </c>
      <c r="O236" s="417"/>
      <c r="P236" s="15">
        <f t="shared" si="49"/>
        <v>0</v>
      </c>
      <c r="R236" s="679"/>
      <c r="S236" s="412" t="e">
        <f t="shared" si="32"/>
        <v>#DIV/0!</v>
      </c>
      <c r="U236" s="416">
        <f t="shared" si="43"/>
        <v>2500</v>
      </c>
    </row>
    <row r="237" spans="1:21" x14ac:dyDescent="0.35">
      <c r="A237" s="110" t="s">
        <v>419</v>
      </c>
      <c r="B237" s="168" t="s">
        <v>3213</v>
      </c>
      <c r="C237" s="110"/>
      <c r="D237" s="372"/>
      <c r="E237" s="372"/>
      <c r="F237" s="372"/>
      <c r="G237" s="600"/>
      <c r="H237" s="150"/>
      <c r="I237" s="403"/>
      <c r="J237" s="377"/>
      <c r="K237" s="371"/>
      <c r="L237" s="378"/>
      <c r="M237" s="180"/>
      <c r="N237" s="416">
        <f t="shared" si="26"/>
        <v>0</v>
      </c>
      <c r="O237" s="417"/>
      <c r="P237" s="15" t="s">
        <v>2982</v>
      </c>
      <c r="S237" s="412" t="e">
        <f t="shared" si="32"/>
        <v>#DIV/0!</v>
      </c>
      <c r="U237" s="416">
        <f t="shared" si="43"/>
        <v>0</v>
      </c>
    </row>
    <row r="238" spans="1:21" ht="31" x14ac:dyDescent="0.35">
      <c r="A238" s="156">
        <v>1</v>
      </c>
      <c r="B238" s="112" t="s">
        <v>3214</v>
      </c>
      <c r="C238" s="170"/>
      <c r="D238" s="375"/>
      <c r="E238" s="371"/>
      <c r="F238" s="371"/>
      <c r="G238" s="514"/>
      <c r="H238" s="150"/>
      <c r="I238" s="403"/>
      <c r="J238" s="377"/>
      <c r="K238" s="371"/>
      <c r="L238" s="378"/>
      <c r="M238" s="180"/>
      <c r="N238" s="416">
        <f t="shared" si="26"/>
        <v>0</v>
      </c>
      <c r="O238" s="417"/>
      <c r="S238" s="412" t="e">
        <f t="shared" si="32"/>
        <v>#DIV/0!</v>
      </c>
      <c r="U238" s="416">
        <f t="shared" si="43"/>
        <v>0</v>
      </c>
    </row>
    <row r="239" spans="1:21" ht="31" x14ac:dyDescent="0.35">
      <c r="A239" s="156" t="s">
        <v>67</v>
      </c>
      <c r="B239" s="112" t="s">
        <v>3215</v>
      </c>
      <c r="C239" s="170"/>
      <c r="D239" s="375"/>
      <c r="E239" s="371"/>
      <c r="F239" s="371"/>
      <c r="G239" s="514"/>
      <c r="H239" s="150"/>
      <c r="I239" s="403"/>
      <c r="J239" s="377"/>
      <c r="K239" s="371"/>
      <c r="L239" s="378"/>
      <c r="M239" s="180"/>
      <c r="N239" s="416">
        <f t="shared" si="26"/>
        <v>0</v>
      </c>
      <c r="O239" s="417"/>
      <c r="S239" s="412" t="e">
        <f t="shared" si="32"/>
        <v>#DIV/0!</v>
      </c>
      <c r="U239" s="416">
        <f t="shared" si="43"/>
        <v>0</v>
      </c>
    </row>
    <row r="240" spans="1:21" ht="31" x14ac:dyDescent="0.35">
      <c r="A240" s="156" t="s">
        <v>379</v>
      </c>
      <c r="B240" s="112" t="s">
        <v>3216</v>
      </c>
      <c r="C240" s="116">
        <v>1500</v>
      </c>
      <c r="D240" s="375">
        <f t="shared" si="33"/>
        <v>2000</v>
      </c>
      <c r="E240" s="371">
        <v>1700</v>
      </c>
      <c r="F240" s="371">
        <v>1700</v>
      </c>
      <c r="G240" s="147">
        <v>1500</v>
      </c>
      <c r="H240" s="150">
        <f>ROUND(G240*0.7,-1)</f>
        <v>1050</v>
      </c>
      <c r="I240" s="379">
        <v>2500</v>
      </c>
      <c r="J240" s="377">
        <f>E240/C240</f>
        <v>1.1333333333333333</v>
      </c>
      <c r="K240" s="371">
        <f>D240</f>
        <v>2000</v>
      </c>
      <c r="L240" s="378">
        <f>E240-D240</f>
        <v>-300</v>
      </c>
      <c r="M240" s="181"/>
      <c r="N240" s="416">
        <f t="shared" si="26"/>
        <v>-300</v>
      </c>
      <c r="O240" s="417">
        <f t="shared" ref="O240:O254" si="50">H240/C240</f>
        <v>0.7</v>
      </c>
      <c r="S240" s="412">
        <f t="shared" si="32"/>
        <v>1</v>
      </c>
      <c r="U240" s="416">
        <f t="shared" si="43"/>
        <v>0</v>
      </c>
    </row>
    <row r="241" spans="1:21" ht="31" x14ac:dyDescent="0.35">
      <c r="A241" s="156" t="s">
        <v>381</v>
      </c>
      <c r="B241" s="112" t="s">
        <v>3217</v>
      </c>
      <c r="C241" s="170">
        <v>600</v>
      </c>
      <c r="D241" s="375">
        <f t="shared" si="33"/>
        <v>800</v>
      </c>
      <c r="E241" s="371">
        <v>700</v>
      </c>
      <c r="F241" s="371">
        <v>900</v>
      </c>
      <c r="G241" s="601">
        <v>600</v>
      </c>
      <c r="H241" s="150">
        <f>ROUND(G241*0.7,-1)</f>
        <v>420</v>
      </c>
      <c r="I241" s="379">
        <v>1000</v>
      </c>
      <c r="J241" s="377">
        <f>E241/C241</f>
        <v>1.1666666666666667</v>
      </c>
      <c r="K241" s="371">
        <f>D241</f>
        <v>800</v>
      </c>
      <c r="L241" s="378">
        <f>E241-D241</f>
        <v>-100</v>
      </c>
      <c r="M241" s="180"/>
      <c r="N241" s="416">
        <f t="shared" si="26"/>
        <v>-100</v>
      </c>
      <c r="O241" s="417">
        <f t="shared" si="50"/>
        <v>0.7</v>
      </c>
      <c r="S241" s="412">
        <f t="shared" si="32"/>
        <v>1</v>
      </c>
      <c r="U241" s="416">
        <f t="shared" si="43"/>
        <v>0</v>
      </c>
    </row>
    <row r="242" spans="1:21" x14ac:dyDescent="0.35">
      <c r="A242" s="156" t="s">
        <v>382</v>
      </c>
      <c r="B242" s="112" t="s">
        <v>3218</v>
      </c>
      <c r="C242" s="116">
        <v>1200</v>
      </c>
      <c r="D242" s="375">
        <f t="shared" si="33"/>
        <v>1600</v>
      </c>
      <c r="E242" s="371">
        <v>1300</v>
      </c>
      <c r="F242" s="371">
        <v>1400</v>
      </c>
      <c r="G242" s="147">
        <v>1200</v>
      </c>
      <c r="H242" s="150">
        <f>ROUND(G242*0.7,-1)</f>
        <v>840</v>
      </c>
      <c r="I242" s="379">
        <v>2000</v>
      </c>
      <c r="J242" s="377">
        <f>E242/C242</f>
        <v>1.0833333333333333</v>
      </c>
      <c r="K242" s="371">
        <f>D242</f>
        <v>1600</v>
      </c>
      <c r="L242" s="378">
        <f>E242-D242</f>
        <v>-300</v>
      </c>
      <c r="M242" s="180"/>
      <c r="N242" s="416">
        <f t="shared" si="26"/>
        <v>-300</v>
      </c>
      <c r="O242" s="417">
        <f t="shared" si="50"/>
        <v>0.7</v>
      </c>
      <c r="S242" s="412">
        <f t="shared" si="32"/>
        <v>1</v>
      </c>
      <c r="U242" s="416">
        <f t="shared" si="43"/>
        <v>0</v>
      </c>
    </row>
    <row r="243" spans="1:21" ht="31" x14ac:dyDescent="0.35">
      <c r="A243" s="156" t="s">
        <v>69</v>
      </c>
      <c r="B243" s="112" t="s">
        <v>3219</v>
      </c>
      <c r="C243" s="112"/>
      <c r="D243" s="375"/>
      <c r="E243" s="371"/>
      <c r="F243" s="371"/>
      <c r="G243" s="514"/>
      <c r="H243" s="150"/>
      <c r="I243" s="379"/>
      <c r="J243" s="377"/>
      <c r="K243" s="371"/>
      <c r="L243" s="378"/>
      <c r="M243" s="180"/>
      <c r="N243" s="416">
        <f t="shared" si="26"/>
        <v>0</v>
      </c>
      <c r="O243" s="417" t="e">
        <f t="shared" si="50"/>
        <v>#DIV/0!</v>
      </c>
      <c r="S243" s="412" t="e">
        <f t="shared" si="32"/>
        <v>#DIV/0!</v>
      </c>
      <c r="U243" s="416">
        <f t="shared" si="43"/>
        <v>0</v>
      </c>
    </row>
    <row r="244" spans="1:21" ht="31" x14ac:dyDescent="0.3">
      <c r="A244" s="156" t="s">
        <v>2069</v>
      </c>
      <c r="B244" s="112" t="s">
        <v>3220</v>
      </c>
      <c r="C244" s="170">
        <v>800</v>
      </c>
      <c r="D244" s="375">
        <f t="shared" si="33"/>
        <v>1000</v>
      </c>
      <c r="E244" s="371">
        <v>900</v>
      </c>
      <c r="F244" s="371">
        <v>900</v>
      </c>
      <c r="G244" s="601">
        <v>800</v>
      </c>
      <c r="H244" s="150">
        <f>ROUND(G244*0.7,-1)</f>
        <v>560</v>
      </c>
      <c r="I244" s="379">
        <v>1500</v>
      </c>
      <c r="J244" s="377">
        <f>E244/C244</f>
        <v>1.125</v>
      </c>
      <c r="K244" s="371">
        <f>D244</f>
        <v>1000</v>
      </c>
      <c r="L244" s="378">
        <f>E244-D244</f>
        <v>-100</v>
      </c>
      <c r="M244" s="404"/>
      <c r="N244" s="416">
        <f t="shared" si="26"/>
        <v>-100</v>
      </c>
      <c r="O244" s="417">
        <f t="shared" si="50"/>
        <v>0.7</v>
      </c>
      <c r="S244" s="412">
        <f t="shared" si="32"/>
        <v>1</v>
      </c>
      <c r="U244" s="416">
        <f t="shared" si="43"/>
        <v>0</v>
      </c>
    </row>
    <row r="245" spans="1:21" ht="31" x14ac:dyDescent="0.3">
      <c r="A245" s="156" t="s">
        <v>2071</v>
      </c>
      <c r="B245" s="112" t="s">
        <v>3221</v>
      </c>
      <c r="C245" s="170">
        <v>600</v>
      </c>
      <c r="D245" s="375">
        <f t="shared" si="33"/>
        <v>800</v>
      </c>
      <c r="E245" s="371">
        <v>700</v>
      </c>
      <c r="F245" s="371">
        <v>800</v>
      </c>
      <c r="G245" s="601">
        <v>600</v>
      </c>
      <c r="H245" s="150">
        <f>ROUND(G245*0.7,-1)</f>
        <v>420</v>
      </c>
      <c r="I245" s="379">
        <v>1000</v>
      </c>
      <c r="J245" s="377">
        <f>E245/C245</f>
        <v>1.1666666666666667</v>
      </c>
      <c r="K245" s="371">
        <f>D245</f>
        <v>800</v>
      </c>
      <c r="L245" s="378">
        <f>E245-D245</f>
        <v>-100</v>
      </c>
      <c r="M245" s="404"/>
      <c r="N245" s="416">
        <f t="shared" si="26"/>
        <v>-100</v>
      </c>
      <c r="O245" s="417">
        <f t="shared" si="50"/>
        <v>0.7</v>
      </c>
      <c r="S245" s="412">
        <f t="shared" si="32"/>
        <v>1</v>
      </c>
      <c r="U245" s="416">
        <f t="shared" si="43"/>
        <v>0</v>
      </c>
    </row>
    <row r="246" spans="1:21" x14ac:dyDescent="0.35">
      <c r="A246" s="391" t="s">
        <v>71</v>
      </c>
      <c r="B246" s="112" t="s">
        <v>3222</v>
      </c>
      <c r="C246" s="170"/>
      <c r="D246" s="375"/>
      <c r="E246" s="371"/>
      <c r="F246" s="371"/>
      <c r="G246" s="514"/>
      <c r="H246" s="150"/>
      <c r="I246" s="379"/>
      <c r="J246" s="377"/>
      <c r="K246" s="371"/>
      <c r="L246" s="378"/>
      <c r="M246" s="180"/>
      <c r="N246" s="416">
        <f t="shared" si="26"/>
        <v>0</v>
      </c>
      <c r="O246" s="417" t="e">
        <f t="shared" si="50"/>
        <v>#DIV/0!</v>
      </c>
      <c r="S246" s="412" t="e">
        <f t="shared" si="32"/>
        <v>#DIV/0!</v>
      </c>
      <c r="U246" s="416">
        <f t="shared" si="43"/>
        <v>0</v>
      </c>
    </row>
    <row r="247" spans="1:21" ht="31" x14ac:dyDescent="0.35">
      <c r="A247" s="156" t="s">
        <v>3223</v>
      </c>
      <c r="B247" s="112" t="s">
        <v>3224</v>
      </c>
      <c r="C247" s="116">
        <v>1000</v>
      </c>
      <c r="D247" s="375">
        <f t="shared" si="33"/>
        <v>1300</v>
      </c>
      <c r="E247" s="371">
        <v>1300</v>
      </c>
      <c r="F247" s="371">
        <v>1200</v>
      </c>
      <c r="G247" s="147">
        <v>1000</v>
      </c>
      <c r="H247" s="150">
        <f>ROUND(G247*0.7,-1)</f>
        <v>700</v>
      </c>
      <c r="I247" s="379">
        <v>1500</v>
      </c>
      <c r="J247" s="377">
        <f>E247/C247</f>
        <v>1.3</v>
      </c>
      <c r="K247" s="371">
        <f>D247</f>
        <v>1300</v>
      </c>
      <c r="L247" s="378"/>
      <c r="M247" s="181"/>
      <c r="N247" s="416">
        <f t="shared" si="26"/>
        <v>0</v>
      </c>
      <c r="O247" s="417">
        <f t="shared" si="50"/>
        <v>0.7</v>
      </c>
      <c r="S247" s="412">
        <f t="shared" si="32"/>
        <v>1</v>
      </c>
      <c r="U247" s="416">
        <f t="shared" si="43"/>
        <v>0</v>
      </c>
    </row>
    <row r="248" spans="1:21" ht="31" x14ac:dyDescent="0.35">
      <c r="A248" s="156" t="s">
        <v>3225</v>
      </c>
      <c r="B248" s="112" t="s">
        <v>3226</v>
      </c>
      <c r="C248" s="170">
        <v>700</v>
      </c>
      <c r="D248" s="375">
        <f t="shared" si="33"/>
        <v>900</v>
      </c>
      <c r="E248" s="371">
        <v>800</v>
      </c>
      <c r="F248" s="371">
        <v>900</v>
      </c>
      <c r="G248" s="601">
        <v>700</v>
      </c>
      <c r="H248" s="150">
        <f>ROUND(G248*0.7,-1)</f>
        <v>490</v>
      </c>
      <c r="I248" s="379">
        <v>1500</v>
      </c>
      <c r="J248" s="377">
        <f>E248/C248</f>
        <v>1.1428571428571428</v>
      </c>
      <c r="K248" s="371">
        <f>D248</f>
        <v>900</v>
      </c>
      <c r="L248" s="378">
        <f>E248-D248</f>
        <v>-100</v>
      </c>
      <c r="M248" s="181"/>
      <c r="N248" s="416">
        <f t="shared" si="26"/>
        <v>-100</v>
      </c>
      <c r="O248" s="417">
        <f t="shared" si="50"/>
        <v>0.7</v>
      </c>
      <c r="S248" s="412">
        <f t="shared" si="32"/>
        <v>1</v>
      </c>
      <c r="U248" s="416">
        <f t="shared" si="43"/>
        <v>0</v>
      </c>
    </row>
    <row r="249" spans="1:21" x14ac:dyDescent="0.35">
      <c r="A249" s="156" t="s">
        <v>3227</v>
      </c>
      <c r="B249" s="112" t="s">
        <v>3228</v>
      </c>
      <c r="C249" s="116">
        <v>1000</v>
      </c>
      <c r="D249" s="375">
        <f t="shared" si="33"/>
        <v>1300</v>
      </c>
      <c r="E249" s="371">
        <v>1300</v>
      </c>
      <c r="F249" s="371">
        <v>1200</v>
      </c>
      <c r="G249" s="147">
        <v>1000</v>
      </c>
      <c r="H249" s="150">
        <f>ROUND(G249*0.7,-1)</f>
        <v>700</v>
      </c>
      <c r="I249" s="379">
        <v>1800</v>
      </c>
      <c r="J249" s="377">
        <f>E249/C249</f>
        <v>1.3</v>
      </c>
      <c r="K249" s="371">
        <f>D249</f>
        <v>1300</v>
      </c>
      <c r="L249" s="378"/>
      <c r="M249" s="181"/>
      <c r="N249" s="416">
        <f t="shared" si="26"/>
        <v>0</v>
      </c>
      <c r="O249" s="417">
        <f t="shared" si="50"/>
        <v>0.7</v>
      </c>
      <c r="S249" s="412">
        <f t="shared" si="32"/>
        <v>1</v>
      </c>
      <c r="U249" s="416">
        <f t="shared" si="43"/>
        <v>0</v>
      </c>
    </row>
    <row r="250" spans="1:21" ht="31" x14ac:dyDescent="0.35">
      <c r="A250" s="156" t="s">
        <v>3229</v>
      </c>
      <c r="B250" s="112" t="s">
        <v>3230</v>
      </c>
      <c r="C250" s="170">
        <v>700</v>
      </c>
      <c r="D250" s="375">
        <f t="shared" si="33"/>
        <v>900</v>
      </c>
      <c r="E250" s="371">
        <v>800</v>
      </c>
      <c r="F250" s="371">
        <v>900</v>
      </c>
      <c r="G250" s="601">
        <v>700</v>
      </c>
      <c r="H250" s="150">
        <f>ROUND(G250*0.7,-1)</f>
        <v>490</v>
      </c>
      <c r="I250" s="379">
        <v>1500</v>
      </c>
      <c r="J250" s="377">
        <f>E250/C250</f>
        <v>1.1428571428571428</v>
      </c>
      <c r="K250" s="371">
        <f>D250</f>
        <v>900</v>
      </c>
      <c r="L250" s="378">
        <f>E250-D250</f>
        <v>-100</v>
      </c>
      <c r="M250" s="181"/>
      <c r="N250" s="416">
        <f t="shared" ref="N250:N270" si="51">E250-D250</f>
        <v>-100</v>
      </c>
      <c r="O250" s="417">
        <f t="shared" si="50"/>
        <v>0.7</v>
      </c>
      <c r="S250" s="412">
        <f t="shared" si="32"/>
        <v>1</v>
      </c>
      <c r="U250" s="416">
        <f t="shared" si="43"/>
        <v>0</v>
      </c>
    </row>
    <row r="251" spans="1:21" x14ac:dyDescent="0.35">
      <c r="A251" s="156" t="s">
        <v>3231</v>
      </c>
      <c r="B251" s="112" t="s">
        <v>3232</v>
      </c>
      <c r="C251" s="170">
        <v>500</v>
      </c>
      <c r="D251" s="375">
        <f t="shared" si="33"/>
        <v>700</v>
      </c>
      <c r="E251" s="371">
        <v>600</v>
      </c>
      <c r="F251" s="371">
        <v>800</v>
      </c>
      <c r="G251" s="601">
        <v>500</v>
      </c>
      <c r="H251" s="150">
        <f>ROUND(G251*0.7,-1)</f>
        <v>350</v>
      </c>
      <c r="I251" s="379">
        <v>900</v>
      </c>
      <c r="J251" s="377">
        <f>E251/C251</f>
        <v>1.2</v>
      </c>
      <c r="K251" s="371">
        <f>D251</f>
        <v>700</v>
      </c>
      <c r="L251" s="378">
        <f>E251-D251</f>
        <v>-100</v>
      </c>
      <c r="M251" s="181"/>
      <c r="N251" s="416">
        <f t="shared" si="51"/>
        <v>-100</v>
      </c>
      <c r="O251" s="417">
        <f t="shared" si="50"/>
        <v>0.7</v>
      </c>
      <c r="S251" s="412">
        <f t="shared" si="32"/>
        <v>1</v>
      </c>
      <c r="U251" s="416">
        <f t="shared" si="43"/>
        <v>0</v>
      </c>
    </row>
    <row r="252" spans="1:21" ht="31" x14ac:dyDescent="0.35">
      <c r="A252" s="156" t="s">
        <v>389</v>
      </c>
      <c r="B252" s="112" t="s">
        <v>3233</v>
      </c>
      <c r="C252" s="116"/>
      <c r="D252" s="375"/>
      <c r="E252" s="371"/>
      <c r="F252" s="371"/>
      <c r="G252" s="514"/>
      <c r="H252" s="150"/>
      <c r="I252" s="379"/>
      <c r="J252" s="377"/>
      <c r="K252" s="371"/>
      <c r="L252" s="378"/>
      <c r="M252" s="180"/>
      <c r="N252" s="416">
        <f t="shared" si="51"/>
        <v>0</v>
      </c>
      <c r="O252" s="417" t="e">
        <f t="shared" si="50"/>
        <v>#DIV/0!</v>
      </c>
      <c r="S252" s="412" t="e">
        <f t="shared" si="32"/>
        <v>#DIV/0!</v>
      </c>
      <c r="U252" s="416">
        <f t="shared" si="43"/>
        <v>0</v>
      </c>
    </row>
    <row r="253" spans="1:21" ht="31" x14ac:dyDescent="0.35">
      <c r="A253" s="156" t="s">
        <v>2489</v>
      </c>
      <c r="B253" s="112" t="s">
        <v>3234</v>
      </c>
      <c r="C253" s="170">
        <v>800</v>
      </c>
      <c r="D253" s="375">
        <f t="shared" si="33"/>
        <v>1000</v>
      </c>
      <c r="E253" s="371">
        <v>900</v>
      </c>
      <c r="F253" s="371">
        <v>900</v>
      </c>
      <c r="G253" s="601">
        <v>800</v>
      </c>
      <c r="H253" s="150">
        <f>ROUND(G253*0.7,-1)</f>
        <v>560</v>
      </c>
      <c r="I253" s="379">
        <v>1500</v>
      </c>
      <c r="J253" s="377">
        <f>E253/C253</f>
        <v>1.125</v>
      </c>
      <c r="K253" s="371">
        <f>D253</f>
        <v>1000</v>
      </c>
      <c r="L253" s="378">
        <f>E253-D253</f>
        <v>-100</v>
      </c>
      <c r="M253" s="181"/>
      <c r="N253" s="416">
        <f t="shared" si="51"/>
        <v>-100</v>
      </c>
      <c r="O253" s="417">
        <f t="shared" si="50"/>
        <v>0.7</v>
      </c>
      <c r="S253" s="412">
        <f t="shared" si="32"/>
        <v>1</v>
      </c>
      <c r="U253" s="416">
        <f t="shared" si="43"/>
        <v>0</v>
      </c>
    </row>
    <row r="254" spans="1:21" ht="31" x14ac:dyDescent="0.35">
      <c r="A254" s="156" t="s">
        <v>2491</v>
      </c>
      <c r="B254" s="112" t="s">
        <v>3235</v>
      </c>
      <c r="C254" s="170">
        <v>600</v>
      </c>
      <c r="D254" s="375">
        <f t="shared" si="33"/>
        <v>800</v>
      </c>
      <c r="E254" s="371">
        <v>800</v>
      </c>
      <c r="F254" s="371">
        <v>800</v>
      </c>
      <c r="G254" s="601">
        <v>600</v>
      </c>
      <c r="H254" s="150">
        <f>ROUND(G254*0.7,-1)</f>
        <v>420</v>
      </c>
      <c r="I254" s="379">
        <v>1200</v>
      </c>
      <c r="J254" s="377">
        <f>E254/C254</f>
        <v>1.3333333333333333</v>
      </c>
      <c r="K254" s="371">
        <f>D254</f>
        <v>800</v>
      </c>
      <c r="L254" s="378"/>
      <c r="M254" s="181"/>
      <c r="N254" s="416">
        <f t="shared" si="51"/>
        <v>0</v>
      </c>
      <c r="O254" s="417">
        <f t="shared" si="50"/>
        <v>0.7</v>
      </c>
      <c r="S254" s="412">
        <f t="shared" si="32"/>
        <v>1</v>
      </c>
      <c r="U254" s="416">
        <f t="shared" si="43"/>
        <v>0</v>
      </c>
    </row>
    <row r="255" spans="1:21" ht="31" x14ac:dyDescent="0.35">
      <c r="A255" s="156">
        <v>2</v>
      </c>
      <c r="B255" s="112" t="s">
        <v>3236</v>
      </c>
      <c r="C255" s="170"/>
      <c r="D255" s="375"/>
      <c r="E255" s="371"/>
      <c r="F255" s="371">
        <v>1700</v>
      </c>
      <c r="G255" s="147">
        <v>1500</v>
      </c>
      <c r="H255" s="150">
        <f>ROUND(G255*0.7,-1)</f>
        <v>1050</v>
      </c>
      <c r="I255" s="379"/>
      <c r="J255" s="377"/>
      <c r="K255" s="371"/>
      <c r="L255" s="378"/>
      <c r="M255" s="181" t="s">
        <v>3237</v>
      </c>
      <c r="N255" s="416">
        <f t="shared" si="51"/>
        <v>0</v>
      </c>
      <c r="O255" s="417"/>
      <c r="S255" s="412" t="e">
        <f t="shared" si="32"/>
        <v>#DIV/0!</v>
      </c>
      <c r="U255" s="416">
        <f t="shared" si="43"/>
        <v>1500</v>
      </c>
    </row>
    <row r="256" spans="1:21" ht="31" x14ac:dyDescent="0.35">
      <c r="A256" s="156" t="s">
        <v>74</v>
      </c>
      <c r="B256" s="112" t="s">
        <v>3238</v>
      </c>
      <c r="C256" s="116">
        <v>1500</v>
      </c>
      <c r="D256" s="375">
        <f t="shared" si="33"/>
        <v>2000</v>
      </c>
      <c r="E256" s="371">
        <v>1700</v>
      </c>
      <c r="F256" s="371"/>
      <c r="G256" s="514"/>
      <c r="H256" s="150"/>
      <c r="I256" s="379">
        <v>2500</v>
      </c>
      <c r="J256" s="377">
        <f>E256/C256</f>
        <v>1.1333333333333333</v>
      </c>
      <c r="K256" s="371">
        <f>D256</f>
        <v>2000</v>
      </c>
      <c r="L256" s="378">
        <f>E256-D256</f>
        <v>-300</v>
      </c>
      <c r="M256" s="680" t="s">
        <v>3239</v>
      </c>
      <c r="N256" s="416">
        <f t="shared" si="51"/>
        <v>-300</v>
      </c>
      <c r="O256" s="417">
        <f>H256/C256</f>
        <v>0</v>
      </c>
      <c r="S256" s="412">
        <f t="shared" si="32"/>
        <v>0</v>
      </c>
      <c r="U256" s="416">
        <f t="shared" si="43"/>
        <v>-1500</v>
      </c>
    </row>
    <row r="257" spans="1:21" ht="31" x14ac:dyDescent="0.35">
      <c r="A257" s="156" t="s">
        <v>76</v>
      </c>
      <c r="B257" s="112" t="s">
        <v>3240</v>
      </c>
      <c r="C257" s="116">
        <v>1500</v>
      </c>
      <c r="D257" s="375">
        <f t="shared" si="33"/>
        <v>2000</v>
      </c>
      <c r="E257" s="371">
        <v>1700</v>
      </c>
      <c r="F257" s="371"/>
      <c r="G257" s="514"/>
      <c r="H257" s="150"/>
      <c r="I257" s="379">
        <v>3000</v>
      </c>
      <c r="J257" s="377">
        <f>E257/C257</f>
        <v>1.1333333333333333</v>
      </c>
      <c r="K257" s="371">
        <f>D257</f>
        <v>2000</v>
      </c>
      <c r="L257" s="378">
        <f>E257-D257</f>
        <v>-300</v>
      </c>
      <c r="M257" s="680"/>
      <c r="N257" s="416">
        <f t="shared" si="51"/>
        <v>-300</v>
      </c>
      <c r="O257" s="417">
        <f>H257/C257</f>
        <v>0</v>
      </c>
      <c r="S257" s="412">
        <f t="shared" si="32"/>
        <v>0</v>
      </c>
      <c r="U257" s="416">
        <f t="shared" si="43"/>
        <v>-1500</v>
      </c>
    </row>
    <row r="258" spans="1:21" s="25" customFormat="1" x14ac:dyDescent="0.35">
      <c r="A258" s="110"/>
      <c r="B258" s="168" t="s">
        <v>1955</v>
      </c>
      <c r="C258" s="397"/>
      <c r="D258" s="370">
        <f t="shared" si="33"/>
        <v>0</v>
      </c>
      <c r="E258" s="372">
        <v>1300</v>
      </c>
      <c r="F258" s="372"/>
      <c r="G258" s="600"/>
      <c r="H258" s="201"/>
      <c r="I258" s="405">
        <v>1700</v>
      </c>
      <c r="J258" s="399" t="e">
        <f>E258/C258</f>
        <v>#DIV/0!</v>
      </c>
      <c r="K258" s="372">
        <f>D258</f>
        <v>0</v>
      </c>
      <c r="L258" s="400"/>
      <c r="M258" s="680"/>
      <c r="N258" s="419">
        <f t="shared" si="51"/>
        <v>1300</v>
      </c>
      <c r="O258" s="420" t="e">
        <f>H258/C258</f>
        <v>#DIV/0!</v>
      </c>
      <c r="R258" s="418"/>
      <c r="S258" s="421" t="e">
        <f t="shared" si="32"/>
        <v>#DIV/0!</v>
      </c>
      <c r="U258" s="416">
        <f t="shared" si="43"/>
        <v>0</v>
      </c>
    </row>
    <row r="259" spans="1:21" ht="31" x14ac:dyDescent="0.35">
      <c r="A259" s="156">
        <v>3</v>
      </c>
      <c r="B259" s="112" t="s">
        <v>3241</v>
      </c>
      <c r="C259" s="170">
        <v>500</v>
      </c>
      <c r="D259" s="375">
        <f t="shared" si="33"/>
        <v>700</v>
      </c>
      <c r="E259" s="371">
        <v>600</v>
      </c>
      <c r="F259" s="371">
        <v>700</v>
      </c>
      <c r="G259" s="601">
        <v>500</v>
      </c>
      <c r="H259" s="150">
        <f>ROUND(G259*0.7,-1)</f>
        <v>350</v>
      </c>
      <c r="I259" s="379">
        <v>1500</v>
      </c>
      <c r="J259" s="377">
        <f>E259/C259</f>
        <v>1.2</v>
      </c>
      <c r="K259" s="371">
        <f>D259</f>
        <v>700</v>
      </c>
      <c r="L259" s="378">
        <f>E259-D259</f>
        <v>-100</v>
      </c>
      <c r="M259" s="180"/>
      <c r="N259" s="416">
        <f t="shared" si="51"/>
        <v>-100</v>
      </c>
      <c r="O259" s="417">
        <f>H259/C259</f>
        <v>0.7</v>
      </c>
      <c r="S259" s="412">
        <f t="shared" si="32"/>
        <v>1</v>
      </c>
      <c r="U259" s="416">
        <f t="shared" si="43"/>
        <v>0</v>
      </c>
    </row>
    <row r="260" spans="1:21" ht="31" x14ac:dyDescent="0.35">
      <c r="A260" s="156">
        <v>4</v>
      </c>
      <c r="B260" s="112" t="s">
        <v>3242</v>
      </c>
      <c r="C260" s="170">
        <v>500</v>
      </c>
      <c r="D260" s="375">
        <f t="shared" si="33"/>
        <v>700</v>
      </c>
      <c r="E260" s="371">
        <v>600</v>
      </c>
      <c r="F260" s="371">
        <v>700</v>
      </c>
      <c r="G260" s="601">
        <v>500</v>
      </c>
      <c r="H260" s="150">
        <f>ROUND(G260*0.7,-1)</f>
        <v>350</v>
      </c>
      <c r="I260" s="379">
        <v>1500</v>
      </c>
      <c r="J260" s="377">
        <f>E260/C260</f>
        <v>1.2</v>
      </c>
      <c r="K260" s="371">
        <f>D260</f>
        <v>700</v>
      </c>
      <c r="L260" s="378">
        <f>E260-D260</f>
        <v>-100</v>
      </c>
      <c r="M260" s="180"/>
      <c r="N260" s="416">
        <f t="shared" si="51"/>
        <v>-100</v>
      </c>
      <c r="O260" s="417">
        <f>H260/C260</f>
        <v>0.7</v>
      </c>
      <c r="S260" s="412">
        <f t="shared" si="32"/>
        <v>1</v>
      </c>
      <c r="U260" s="416">
        <f t="shared" si="43"/>
        <v>0</v>
      </c>
    </row>
    <row r="261" spans="1:21" x14ac:dyDescent="0.35">
      <c r="A261" s="110" t="s">
        <v>421</v>
      </c>
      <c r="B261" s="168" t="s">
        <v>3243</v>
      </c>
      <c r="C261" s="186"/>
      <c r="D261" s="375"/>
      <c r="E261" s="371"/>
      <c r="F261" s="371"/>
      <c r="G261" s="514"/>
      <c r="H261" s="150"/>
      <c r="I261" s="380"/>
      <c r="J261" s="377"/>
      <c r="K261" s="371"/>
      <c r="L261" s="378"/>
      <c r="M261" s="180"/>
      <c r="N261" s="416">
        <f t="shared" si="51"/>
        <v>0</v>
      </c>
      <c r="O261" s="417"/>
      <c r="P261" s="15" t="s">
        <v>2982</v>
      </c>
      <c r="S261" s="412" t="e">
        <f t="shared" si="32"/>
        <v>#DIV/0!</v>
      </c>
      <c r="U261" s="416">
        <f t="shared" si="43"/>
        <v>0</v>
      </c>
    </row>
    <row r="262" spans="1:21" ht="31" x14ac:dyDescent="0.35">
      <c r="A262" s="156">
        <v>1</v>
      </c>
      <c r="B262" s="112" t="s">
        <v>3244</v>
      </c>
      <c r="C262" s="116">
        <v>2500</v>
      </c>
      <c r="D262" s="375">
        <f t="shared" si="33"/>
        <v>3300</v>
      </c>
      <c r="E262" s="371">
        <v>2800</v>
      </c>
      <c r="F262" s="371">
        <v>2800</v>
      </c>
      <c r="G262" s="147">
        <v>2750</v>
      </c>
      <c r="H262" s="150">
        <f t="shared" ref="H262:H271" si="52">ROUND(G262*0.7,-1)</f>
        <v>1930</v>
      </c>
      <c r="I262" s="380">
        <v>4000</v>
      </c>
      <c r="J262" s="377">
        <f t="shared" ref="J262:J270" si="53">E262/C262</f>
        <v>1.1200000000000001</v>
      </c>
      <c r="K262" s="371">
        <f t="shared" ref="K262:K270" si="54">D262</f>
        <v>3300</v>
      </c>
      <c r="L262" s="378">
        <f t="shared" ref="L262:L270" si="55">E262-D262</f>
        <v>-500</v>
      </c>
      <c r="M262" s="180"/>
      <c r="N262" s="416">
        <f t="shared" si="51"/>
        <v>-500</v>
      </c>
      <c r="O262" s="417">
        <f t="shared" ref="O262:O270" si="56">H262/C262</f>
        <v>0.77200000000000002</v>
      </c>
      <c r="P262" s="422">
        <f t="shared" ref="P262:P270" si="57">C262*1.1</f>
        <v>2750</v>
      </c>
      <c r="S262" s="412">
        <f t="shared" si="32"/>
        <v>1.1000000000000001</v>
      </c>
      <c r="U262" s="416">
        <f t="shared" si="43"/>
        <v>250</v>
      </c>
    </row>
    <row r="263" spans="1:21" ht="70" x14ac:dyDescent="0.35">
      <c r="A263" s="156">
        <v>2</v>
      </c>
      <c r="B263" s="112" t="s">
        <v>3245</v>
      </c>
      <c r="C263" s="116">
        <v>1500</v>
      </c>
      <c r="D263" s="375">
        <f t="shared" si="33"/>
        <v>2000</v>
      </c>
      <c r="E263" s="371">
        <v>1700</v>
      </c>
      <c r="F263" s="371">
        <v>1700</v>
      </c>
      <c r="G263" s="514">
        <v>1650</v>
      </c>
      <c r="H263" s="150">
        <f t="shared" si="52"/>
        <v>1160</v>
      </c>
      <c r="I263" s="380">
        <v>2500</v>
      </c>
      <c r="J263" s="377">
        <f t="shared" si="53"/>
        <v>1.1333333333333333</v>
      </c>
      <c r="K263" s="371">
        <f t="shared" si="54"/>
        <v>2000</v>
      </c>
      <c r="L263" s="378">
        <f t="shared" si="55"/>
        <v>-300</v>
      </c>
      <c r="M263" s="244" t="s">
        <v>6820</v>
      </c>
      <c r="N263" s="416">
        <f t="shared" si="51"/>
        <v>-300</v>
      </c>
      <c r="O263" s="417">
        <f t="shared" si="56"/>
        <v>0.77333333333333332</v>
      </c>
      <c r="P263" s="422">
        <f t="shared" si="57"/>
        <v>1650.0000000000002</v>
      </c>
      <c r="R263" s="274" t="s">
        <v>5959</v>
      </c>
      <c r="S263" s="412">
        <f t="shared" si="32"/>
        <v>1.1000000000000001</v>
      </c>
      <c r="U263" s="416">
        <f t="shared" si="43"/>
        <v>150</v>
      </c>
    </row>
    <row r="264" spans="1:21" ht="31" x14ac:dyDescent="0.35">
      <c r="A264" s="156">
        <v>3</v>
      </c>
      <c r="B264" s="112" t="s">
        <v>3246</v>
      </c>
      <c r="C264" s="116">
        <v>1200</v>
      </c>
      <c r="D264" s="375">
        <f t="shared" si="33"/>
        <v>1600</v>
      </c>
      <c r="E264" s="371">
        <v>1300</v>
      </c>
      <c r="F264" s="371">
        <v>1350</v>
      </c>
      <c r="G264" s="147">
        <v>1200</v>
      </c>
      <c r="H264" s="150">
        <f t="shared" si="52"/>
        <v>840</v>
      </c>
      <c r="I264" s="380">
        <v>1800</v>
      </c>
      <c r="J264" s="377">
        <f t="shared" si="53"/>
        <v>1.0833333333333333</v>
      </c>
      <c r="K264" s="371">
        <f t="shared" si="54"/>
        <v>1600</v>
      </c>
      <c r="L264" s="378">
        <f t="shared" si="55"/>
        <v>-300</v>
      </c>
      <c r="M264" s="180"/>
      <c r="N264" s="416">
        <f t="shared" si="51"/>
        <v>-300</v>
      </c>
      <c r="O264" s="417">
        <f t="shared" si="56"/>
        <v>0.7</v>
      </c>
      <c r="P264" s="422">
        <f t="shared" si="57"/>
        <v>1320</v>
      </c>
      <c r="S264" s="412">
        <f t="shared" si="32"/>
        <v>1</v>
      </c>
      <c r="U264" s="416">
        <f t="shared" si="43"/>
        <v>0</v>
      </c>
    </row>
    <row r="265" spans="1:21" ht="31" x14ac:dyDescent="0.35">
      <c r="A265" s="156">
        <v>4</v>
      </c>
      <c r="B265" s="112" t="s">
        <v>3247</v>
      </c>
      <c r="C265" s="170">
        <v>800</v>
      </c>
      <c r="D265" s="375">
        <f t="shared" si="33"/>
        <v>1000</v>
      </c>
      <c r="E265" s="371">
        <v>900</v>
      </c>
      <c r="F265" s="371">
        <v>900</v>
      </c>
      <c r="G265" s="601">
        <v>800</v>
      </c>
      <c r="H265" s="150">
        <f t="shared" si="52"/>
        <v>560</v>
      </c>
      <c r="I265" s="380">
        <v>1300</v>
      </c>
      <c r="J265" s="377">
        <f t="shared" si="53"/>
        <v>1.125</v>
      </c>
      <c r="K265" s="371">
        <f t="shared" si="54"/>
        <v>1000</v>
      </c>
      <c r="L265" s="378">
        <f t="shared" si="55"/>
        <v>-100</v>
      </c>
      <c r="M265" s="180"/>
      <c r="N265" s="416">
        <f t="shared" si="51"/>
        <v>-100</v>
      </c>
      <c r="O265" s="417">
        <f t="shared" si="56"/>
        <v>0.7</v>
      </c>
      <c r="P265" s="422">
        <f t="shared" si="57"/>
        <v>880.00000000000011</v>
      </c>
      <c r="S265" s="412">
        <f t="shared" ref="S265:S329" si="58">G265/C265</f>
        <v>1</v>
      </c>
      <c r="U265" s="416">
        <f t="shared" si="43"/>
        <v>0</v>
      </c>
    </row>
    <row r="266" spans="1:21" x14ac:dyDescent="0.35">
      <c r="A266" s="156">
        <v>5</v>
      </c>
      <c r="B266" s="112" t="s">
        <v>3248</v>
      </c>
      <c r="C266" s="170">
        <v>600</v>
      </c>
      <c r="D266" s="375">
        <f t="shared" si="33"/>
        <v>800</v>
      </c>
      <c r="E266" s="371">
        <v>700</v>
      </c>
      <c r="F266" s="371">
        <v>700</v>
      </c>
      <c r="G266" s="601">
        <v>600</v>
      </c>
      <c r="H266" s="150">
        <f t="shared" si="52"/>
        <v>420</v>
      </c>
      <c r="I266" s="380">
        <v>1000</v>
      </c>
      <c r="J266" s="377">
        <f t="shared" si="53"/>
        <v>1.1666666666666667</v>
      </c>
      <c r="K266" s="371">
        <f t="shared" si="54"/>
        <v>800</v>
      </c>
      <c r="L266" s="378">
        <f t="shared" si="55"/>
        <v>-100</v>
      </c>
      <c r="M266" s="180"/>
      <c r="N266" s="416">
        <f t="shared" si="51"/>
        <v>-100</v>
      </c>
      <c r="O266" s="417">
        <f t="shared" si="56"/>
        <v>0.7</v>
      </c>
      <c r="P266" s="422">
        <f t="shared" si="57"/>
        <v>660</v>
      </c>
      <c r="S266" s="412">
        <f t="shared" si="58"/>
        <v>1</v>
      </c>
      <c r="U266" s="416">
        <f t="shared" si="43"/>
        <v>0</v>
      </c>
    </row>
    <row r="267" spans="1:21" x14ac:dyDescent="0.35">
      <c r="A267" s="156">
        <v>6</v>
      </c>
      <c r="B267" s="112" t="s">
        <v>3249</v>
      </c>
      <c r="C267" s="170">
        <v>600</v>
      </c>
      <c r="D267" s="375">
        <f t="shared" si="33"/>
        <v>800</v>
      </c>
      <c r="E267" s="371">
        <v>700</v>
      </c>
      <c r="F267" s="371">
        <v>700</v>
      </c>
      <c r="G267" s="601">
        <v>600</v>
      </c>
      <c r="H267" s="150">
        <f t="shared" si="52"/>
        <v>420</v>
      </c>
      <c r="I267" s="380">
        <v>1000</v>
      </c>
      <c r="J267" s="377">
        <f t="shared" si="53"/>
        <v>1.1666666666666667</v>
      </c>
      <c r="K267" s="371">
        <f t="shared" si="54"/>
        <v>800</v>
      </c>
      <c r="L267" s="378">
        <f t="shared" si="55"/>
        <v>-100</v>
      </c>
      <c r="M267" s="180"/>
      <c r="N267" s="416">
        <f t="shared" si="51"/>
        <v>-100</v>
      </c>
      <c r="O267" s="417">
        <f t="shared" si="56"/>
        <v>0.7</v>
      </c>
      <c r="P267" s="422">
        <f t="shared" si="57"/>
        <v>660</v>
      </c>
      <c r="S267" s="412">
        <f t="shared" si="58"/>
        <v>1</v>
      </c>
      <c r="U267" s="416">
        <f t="shared" si="43"/>
        <v>0</v>
      </c>
    </row>
    <row r="268" spans="1:21" ht="31" x14ac:dyDescent="0.35">
      <c r="A268" s="156">
        <v>7</v>
      </c>
      <c r="B268" s="112" t="s">
        <v>3250</v>
      </c>
      <c r="C268" s="170">
        <v>600</v>
      </c>
      <c r="D268" s="375">
        <f t="shared" si="33"/>
        <v>800</v>
      </c>
      <c r="E268" s="371">
        <v>700</v>
      </c>
      <c r="F268" s="371">
        <v>700</v>
      </c>
      <c r="G268" s="601">
        <v>600</v>
      </c>
      <c r="H268" s="150">
        <f t="shared" si="52"/>
        <v>420</v>
      </c>
      <c r="I268" s="380">
        <v>1000</v>
      </c>
      <c r="J268" s="377">
        <f t="shared" si="53"/>
        <v>1.1666666666666667</v>
      </c>
      <c r="K268" s="371">
        <f t="shared" si="54"/>
        <v>800</v>
      </c>
      <c r="L268" s="378">
        <f t="shared" si="55"/>
        <v>-100</v>
      </c>
      <c r="M268" s="180"/>
      <c r="N268" s="416">
        <f t="shared" si="51"/>
        <v>-100</v>
      </c>
      <c r="O268" s="417">
        <f t="shared" si="56"/>
        <v>0.7</v>
      </c>
      <c r="P268" s="422">
        <f t="shared" si="57"/>
        <v>660</v>
      </c>
      <c r="S268" s="412">
        <f t="shared" si="58"/>
        <v>1</v>
      </c>
      <c r="U268" s="416">
        <f t="shared" si="43"/>
        <v>0</v>
      </c>
    </row>
    <row r="269" spans="1:21" x14ac:dyDescent="0.35">
      <c r="A269" s="156">
        <v>8</v>
      </c>
      <c r="B269" s="112" t="s">
        <v>3251</v>
      </c>
      <c r="C269" s="116">
        <v>1000</v>
      </c>
      <c r="D269" s="375">
        <f t="shared" si="33"/>
        <v>1300</v>
      </c>
      <c r="E269" s="371">
        <v>1100</v>
      </c>
      <c r="F269" s="371">
        <v>1100</v>
      </c>
      <c r="G269" s="147">
        <v>1000</v>
      </c>
      <c r="H269" s="150">
        <f t="shared" si="52"/>
        <v>700</v>
      </c>
      <c r="I269" s="380">
        <v>1600</v>
      </c>
      <c r="J269" s="377">
        <f t="shared" si="53"/>
        <v>1.1000000000000001</v>
      </c>
      <c r="K269" s="371">
        <f t="shared" si="54"/>
        <v>1300</v>
      </c>
      <c r="L269" s="378">
        <f t="shared" si="55"/>
        <v>-200</v>
      </c>
      <c r="M269" s="180"/>
      <c r="N269" s="416">
        <f t="shared" si="51"/>
        <v>-200</v>
      </c>
      <c r="O269" s="417">
        <f t="shared" si="56"/>
        <v>0.7</v>
      </c>
      <c r="P269" s="422">
        <f t="shared" si="57"/>
        <v>1100</v>
      </c>
      <c r="S269" s="412">
        <f t="shared" si="58"/>
        <v>1</v>
      </c>
      <c r="U269" s="416">
        <f t="shared" si="43"/>
        <v>0</v>
      </c>
    </row>
    <row r="270" spans="1:21" ht="31" x14ac:dyDescent="0.35">
      <c r="A270" s="156">
        <v>9</v>
      </c>
      <c r="B270" s="112" t="s">
        <v>3252</v>
      </c>
      <c r="C270" s="170">
        <v>600</v>
      </c>
      <c r="D270" s="375">
        <f t="shared" si="33"/>
        <v>800</v>
      </c>
      <c r="E270" s="371">
        <v>700</v>
      </c>
      <c r="F270" s="371">
        <v>700</v>
      </c>
      <c r="G270" s="601">
        <v>600</v>
      </c>
      <c r="H270" s="150">
        <f t="shared" si="52"/>
        <v>420</v>
      </c>
      <c r="I270" s="380">
        <v>1000</v>
      </c>
      <c r="J270" s="377">
        <f t="shared" si="53"/>
        <v>1.1666666666666667</v>
      </c>
      <c r="K270" s="371">
        <f t="shared" si="54"/>
        <v>800</v>
      </c>
      <c r="L270" s="378">
        <f t="shared" si="55"/>
        <v>-100</v>
      </c>
      <c r="M270" s="180"/>
      <c r="N270" s="416">
        <f t="shared" si="51"/>
        <v>-100</v>
      </c>
      <c r="O270" s="417">
        <f t="shared" si="56"/>
        <v>0.7</v>
      </c>
      <c r="P270" s="422">
        <f t="shared" si="57"/>
        <v>660</v>
      </c>
      <c r="S270" s="412">
        <f t="shared" si="58"/>
        <v>1</v>
      </c>
      <c r="U270" s="416">
        <f t="shared" si="43"/>
        <v>0</v>
      </c>
    </row>
    <row r="271" spans="1:21" customFormat="1" ht="31" x14ac:dyDescent="0.35">
      <c r="A271" s="156">
        <v>10</v>
      </c>
      <c r="B271" s="112" t="s">
        <v>5352</v>
      </c>
      <c r="C271" s="170"/>
      <c r="D271" s="375"/>
      <c r="E271" s="371"/>
      <c r="F271" s="375"/>
      <c r="G271" s="597">
        <v>1000</v>
      </c>
      <c r="H271" s="150">
        <f t="shared" si="52"/>
        <v>700</v>
      </c>
      <c r="I271" s="377"/>
      <c r="J271" s="371"/>
      <c r="K271" s="378"/>
      <c r="L271" s="406" t="s">
        <v>3097</v>
      </c>
      <c r="M271" s="366" t="s">
        <v>5920</v>
      </c>
      <c r="N271" s="423"/>
      <c r="R271" s="274" t="s">
        <v>5960</v>
      </c>
      <c r="S271" s="424"/>
      <c r="U271" s="416">
        <f t="shared" si="43"/>
        <v>1000</v>
      </c>
    </row>
    <row r="272" spans="1:21" x14ac:dyDescent="0.35">
      <c r="A272" s="110" t="s">
        <v>427</v>
      </c>
      <c r="B272" s="168" t="s">
        <v>3253</v>
      </c>
      <c r="C272" s="110"/>
      <c r="D272" s="372"/>
      <c r="E272" s="372"/>
      <c r="F272" s="372"/>
      <c r="G272" s="600"/>
      <c r="H272" s="150"/>
      <c r="I272" s="380"/>
      <c r="J272" s="377"/>
      <c r="K272" s="371"/>
      <c r="L272" s="378"/>
      <c r="M272" s="180"/>
      <c r="N272" s="416">
        <f t="shared" ref="N272:N277" si="59">E272-D272</f>
        <v>0</v>
      </c>
      <c r="O272" s="417" t="e">
        <f t="shared" ref="O272:O286" si="60">H272/C272</f>
        <v>#DIV/0!</v>
      </c>
      <c r="P272" s="15" t="s">
        <v>2982</v>
      </c>
      <c r="S272" s="412" t="e">
        <f t="shared" si="58"/>
        <v>#DIV/0!</v>
      </c>
      <c r="U272" s="416">
        <f t="shared" si="43"/>
        <v>0</v>
      </c>
    </row>
    <row r="273" spans="1:21" x14ac:dyDescent="0.35">
      <c r="A273" s="156">
        <v>1</v>
      </c>
      <c r="B273" s="112" t="s">
        <v>3254</v>
      </c>
      <c r="C273" s="170">
        <v>900</v>
      </c>
      <c r="D273" s="375">
        <f t="shared" ref="D273:D278" si="61">ROUND(C273*1.3,-2)</f>
        <v>1200</v>
      </c>
      <c r="E273" s="371">
        <v>1000</v>
      </c>
      <c r="F273" s="371">
        <v>1100</v>
      </c>
      <c r="G273" s="601">
        <v>900</v>
      </c>
      <c r="H273" s="150">
        <f t="shared" ref="H273:H278" si="62">ROUND(G273*0.7,-1)</f>
        <v>630</v>
      </c>
      <c r="I273" s="112">
        <v>1500</v>
      </c>
      <c r="J273" s="377">
        <f t="shared" ref="J273:J278" si="63">E273/C273</f>
        <v>1.1111111111111112</v>
      </c>
      <c r="K273" s="371">
        <f t="shared" ref="K273:K278" si="64">D273</f>
        <v>1200</v>
      </c>
      <c r="L273" s="378">
        <f t="shared" ref="L273:L278" si="65">E273-D273</f>
        <v>-200</v>
      </c>
      <c r="M273" s="180"/>
      <c r="N273" s="416">
        <f t="shared" si="59"/>
        <v>-200</v>
      </c>
      <c r="O273" s="417">
        <f t="shared" si="60"/>
        <v>0.7</v>
      </c>
      <c r="S273" s="412">
        <f t="shared" si="58"/>
        <v>1</v>
      </c>
      <c r="U273" s="416">
        <f t="shared" si="43"/>
        <v>0</v>
      </c>
    </row>
    <row r="274" spans="1:21" ht="31" x14ac:dyDescent="0.35">
      <c r="A274" s="156">
        <v>2</v>
      </c>
      <c r="B274" s="112" t="s">
        <v>3255</v>
      </c>
      <c r="C274" s="170">
        <v>700</v>
      </c>
      <c r="D274" s="375">
        <f t="shared" si="61"/>
        <v>900</v>
      </c>
      <c r="E274" s="371">
        <v>800</v>
      </c>
      <c r="F274" s="371">
        <v>900</v>
      </c>
      <c r="G274" s="601">
        <v>700</v>
      </c>
      <c r="H274" s="150">
        <f t="shared" si="62"/>
        <v>490</v>
      </c>
      <c r="I274" s="112">
        <v>1300</v>
      </c>
      <c r="J274" s="377">
        <f t="shared" si="63"/>
        <v>1.1428571428571428</v>
      </c>
      <c r="K274" s="371">
        <f t="shared" si="64"/>
        <v>900</v>
      </c>
      <c r="L274" s="378">
        <f t="shared" si="65"/>
        <v>-100</v>
      </c>
      <c r="M274" s="180"/>
      <c r="N274" s="416">
        <f t="shared" si="59"/>
        <v>-100</v>
      </c>
      <c r="O274" s="417">
        <f t="shared" si="60"/>
        <v>0.7</v>
      </c>
      <c r="S274" s="412">
        <f t="shared" si="58"/>
        <v>1</v>
      </c>
      <c r="U274" s="416">
        <f t="shared" si="43"/>
        <v>0</v>
      </c>
    </row>
    <row r="275" spans="1:21" ht="31" x14ac:dyDescent="0.35">
      <c r="A275" s="156">
        <v>3</v>
      </c>
      <c r="B275" s="112" t="s">
        <v>3256</v>
      </c>
      <c r="C275" s="116">
        <v>1100</v>
      </c>
      <c r="D275" s="375">
        <f t="shared" si="61"/>
        <v>1400</v>
      </c>
      <c r="E275" s="371">
        <v>1200</v>
      </c>
      <c r="F275" s="371">
        <v>1300</v>
      </c>
      <c r="G275" s="147">
        <v>1100</v>
      </c>
      <c r="H275" s="150">
        <f t="shared" si="62"/>
        <v>770</v>
      </c>
      <c r="I275" s="112">
        <v>1700</v>
      </c>
      <c r="J275" s="377">
        <f t="shared" si="63"/>
        <v>1.0909090909090908</v>
      </c>
      <c r="K275" s="371">
        <f t="shared" si="64"/>
        <v>1400</v>
      </c>
      <c r="L275" s="378">
        <f t="shared" si="65"/>
        <v>-200</v>
      </c>
      <c r="M275" s="180"/>
      <c r="N275" s="416">
        <f t="shared" si="59"/>
        <v>-200</v>
      </c>
      <c r="O275" s="417">
        <f t="shared" si="60"/>
        <v>0.7</v>
      </c>
      <c r="S275" s="412">
        <f t="shared" si="58"/>
        <v>1</v>
      </c>
      <c r="U275" s="416">
        <f t="shared" si="43"/>
        <v>0</v>
      </c>
    </row>
    <row r="276" spans="1:21" ht="31" x14ac:dyDescent="0.35">
      <c r="A276" s="156">
        <v>4</v>
      </c>
      <c r="B276" s="112" t="s">
        <v>3257</v>
      </c>
      <c r="C276" s="116">
        <v>1000</v>
      </c>
      <c r="D276" s="375">
        <f t="shared" si="61"/>
        <v>1300</v>
      </c>
      <c r="E276" s="371">
        <v>1100</v>
      </c>
      <c r="F276" s="371">
        <v>1100</v>
      </c>
      <c r="G276" s="514">
        <v>1100</v>
      </c>
      <c r="H276" s="150">
        <f t="shared" si="62"/>
        <v>770</v>
      </c>
      <c r="I276" s="112">
        <v>1600</v>
      </c>
      <c r="J276" s="377">
        <f t="shared" si="63"/>
        <v>1.1000000000000001</v>
      </c>
      <c r="K276" s="371">
        <f t="shared" si="64"/>
        <v>1300</v>
      </c>
      <c r="L276" s="378">
        <f t="shared" si="65"/>
        <v>-200</v>
      </c>
      <c r="M276" s="681" t="s">
        <v>5921</v>
      </c>
      <c r="N276" s="416">
        <f t="shared" si="59"/>
        <v>-200</v>
      </c>
      <c r="O276" s="417">
        <f t="shared" si="60"/>
        <v>0.77</v>
      </c>
      <c r="S276" s="412">
        <f t="shared" si="58"/>
        <v>1.1000000000000001</v>
      </c>
      <c r="U276" s="416">
        <f t="shared" ref="U276:U339" si="66">G276-C276</f>
        <v>100</v>
      </c>
    </row>
    <row r="277" spans="1:21" ht="31" x14ac:dyDescent="0.35">
      <c r="A277" s="156">
        <v>5</v>
      </c>
      <c r="B277" s="65" t="s">
        <v>3258</v>
      </c>
      <c r="C277" s="170">
        <v>1000</v>
      </c>
      <c r="D277" s="375">
        <f t="shared" si="61"/>
        <v>1300</v>
      </c>
      <c r="E277" s="371">
        <v>800</v>
      </c>
      <c r="F277" s="371">
        <v>1800</v>
      </c>
      <c r="G277" s="514">
        <v>1500</v>
      </c>
      <c r="H277" s="150">
        <f t="shared" si="62"/>
        <v>1050</v>
      </c>
      <c r="I277" s="112">
        <v>2000</v>
      </c>
      <c r="J277" s="377">
        <f t="shared" si="63"/>
        <v>0.8</v>
      </c>
      <c r="K277" s="371">
        <f t="shared" si="64"/>
        <v>1300</v>
      </c>
      <c r="L277" s="378">
        <f t="shared" si="65"/>
        <v>-500</v>
      </c>
      <c r="M277" s="680"/>
      <c r="N277" s="416">
        <f t="shared" si="59"/>
        <v>-500</v>
      </c>
      <c r="O277" s="417">
        <f t="shared" si="60"/>
        <v>1.05</v>
      </c>
      <c r="S277" s="412">
        <f t="shared" si="58"/>
        <v>1.5</v>
      </c>
      <c r="U277" s="416">
        <f t="shared" si="66"/>
        <v>500</v>
      </c>
    </row>
    <row r="278" spans="1:21" ht="70" x14ac:dyDescent="0.35">
      <c r="A278" s="156">
        <v>6</v>
      </c>
      <c r="B278" s="65" t="s">
        <v>5922</v>
      </c>
      <c r="C278" s="170">
        <v>700</v>
      </c>
      <c r="D278" s="375">
        <f t="shared" si="61"/>
        <v>900</v>
      </c>
      <c r="E278" s="371">
        <v>800</v>
      </c>
      <c r="F278" s="371">
        <v>1500</v>
      </c>
      <c r="G278" s="514">
        <v>1000</v>
      </c>
      <c r="H278" s="150">
        <f t="shared" si="62"/>
        <v>700</v>
      </c>
      <c r="I278" s="112">
        <v>2000</v>
      </c>
      <c r="J278" s="377">
        <f t="shared" si="63"/>
        <v>1.1428571428571428</v>
      </c>
      <c r="K278" s="371">
        <f t="shared" si="64"/>
        <v>900</v>
      </c>
      <c r="L278" s="378">
        <f t="shared" si="65"/>
        <v>-100</v>
      </c>
      <c r="M278" s="364" t="s">
        <v>5923</v>
      </c>
      <c r="N278" s="416"/>
      <c r="O278" s="417">
        <f t="shared" si="60"/>
        <v>1</v>
      </c>
      <c r="R278" s="274" t="s">
        <v>5961</v>
      </c>
      <c r="S278" s="412">
        <f t="shared" si="58"/>
        <v>1.4285714285714286</v>
      </c>
      <c r="U278" s="416">
        <f t="shared" si="66"/>
        <v>300</v>
      </c>
    </row>
    <row r="279" spans="1:21" ht="70" x14ac:dyDescent="0.35">
      <c r="A279" s="156">
        <v>7</v>
      </c>
      <c r="B279" s="112" t="s">
        <v>3259</v>
      </c>
      <c r="C279" s="170">
        <v>600</v>
      </c>
      <c r="D279" s="375"/>
      <c r="E279" s="371"/>
      <c r="F279" s="371"/>
      <c r="G279" s="514"/>
      <c r="H279" s="150"/>
      <c r="I279" s="112"/>
      <c r="J279" s="377"/>
      <c r="K279" s="371"/>
      <c r="L279" s="378"/>
      <c r="M279" s="408" t="s">
        <v>5924</v>
      </c>
      <c r="N279" s="416">
        <f t="shared" ref="N279:N342" si="67">E279-D279</f>
        <v>0</v>
      </c>
      <c r="O279" s="417">
        <f t="shared" si="60"/>
        <v>0</v>
      </c>
      <c r="R279" s="274" t="s">
        <v>5962</v>
      </c>
      <c r="S279" s="412">
        <f t="shared" si="58"/>
        <v>0</v>
      </c>
      <c r="U279" s="416">
        <f t="shared" si="66"/>
        <v>-600</v>
      </c>
    </row>
    <row r="280" spans="1:21" x14ac:dyDescent="0.35">
      <c r="A280" s="409" t="s">
        <v>32</v>
      </c>
      <c r="B280" s="65" t="s">
        <v>3260</v>
      </c>
      <c r="C280" s="170">
        <v>600</v>
      </c>
      <c r="D280" s="375">
        <f t="shared" ref="D280:D328" si="68">ROUND(C280*1.3,-2)</f>
        <v>800</v>
      </c>
      <c r="E280" s="371">
        <v>1500</v>
      </c>
      <c r="F280" s="371"/>
      <c r="G280" s="514"/>
      <c r="H280" s="150"/>
      <c r="I280" s="112">
        <v>2200</v>
      </c>
      <c r="J280" s="377">
        <f t="shared" ref="J280:J286" si="69">E280/C280</f>
        <v>2.5</v>
      </c>
      <c r="K280" s="371">
        <v>1500</v>
      </c>
      <c r="L280" s="378">
        <f t="shared" ref="L280:L287" si="70">E280-D280</f>
        <v>700</v>
      </c>
      <c r="M280" s="185" t="s">
        <v>3261</v>
      </c>
      <c r="N280" s="416">
        <f t="shared" si="67"/>
        <v>700</v>
      </c>
      <c r="O280" s="417">
        <f t="shared" si="60"/>
        <v>0</v>
      </c>
      <c r="S280" s="412">
        <f t="shared" si="58"/>
        <v>0</v>
      </c>
      <c r="U280" s="416">
        <f t="shared" si="66"/>
        <v>-600</v>
      </c>
    </row>
    <row r="281" spans="1:21" ht="31" x14ac:dyDescent="0.35">
      <c r="A281" s="156" t="s">
        <v>32</v>
      </c>
      <c r="B281" s="65" t="s">
        <v>3262</v>
      </c>
      <c r="C281" s="170">
        <v>600</v>
      </c>
      <c r="D281" s="375">
        <f t="shared" si="68"/>
        <v>800</v>
      </c>
      <c r="E281" s="371">
        <v>700</v>
      </c>
      <c r="F281" s="371">
        <v>700</v>
      </c>
      <c r="G281" s="601">
        <v>600</v>
      </c>
      <c r="H281" s="150">
        <f t="shared" ref="H281:H287" si="71">ROUND(G281*0.7,-1)</f>
        <v>420</v>
      </c>
      <c r="I281" s="112">
        <v>1000</v>
      </c>
      <c r="J281" s="377">
        <f t="shared" si="69"/>
        <v>1.1666666666666667</v>
      </c>
      <c r="K281" s="371">
        <f t="shared" ref="K281:K286" si="72">D281</f>
        <v>800</v>
      </c>
      <c r="L281" s="378">
        <f t="shared" si="70"/>
        <v>-100</v>
      </c>
      <c r="M281" s="185"/>
      <c r="N281" s="416">
        <f t="shared" si="67"/>
        <v>-100</v>
      </c>
      <c r="O281" s="417">
        <f t="shared" si="60"/>
        <v>0.7</v>
      </c>
      <c r="S281" s="412">
        <f t="shared" si="58"/>
        <v>1</v>
      </c>
      <c r="U281" s="416">
        <f t="shared" si="66"/>
        <v>0</v>
      </c>
    </row>
    <row r="282" spans="1:21" x14ac:dyDescent="0.35">
      <c r="A282" s="156" t="s">
        <v>35</v>
      </c>
      <c r="B282" s="112" t="s">
        <v>3263</v>
      </c>
      <c r="C282" s="170">
        <v>600</v>
      </c>
      <c r="D282" s="375">
        <f t="shared" si="68"/>
        <v>800</v>
      </c>
      <c r="E282" s="371">
        <v>700</v>
      </c>
      <c r="F282" s="371">
        <v>700</v>
      </c>
      <c r="G282" s="601">
        <v>600</v>
      </c>
      <c r="H282" s="150">
        <f t="shared" si="71"/>
        <v>420</v>
      </c>
      <c r="I282" s="112">
        <v>1000</v>
      </c>
      <c r="J282" s="377">
        <f t="shared" si="69"/>
        <v>1.1666666666666667</v>
      </c>
      <c r="K282" s="371">
        <f t="shared" si="72"/>
        <v>800</v>
      </c>
      <c r="L282" s="378">
        <f t="shared" si="70"/>
        <v>-100</v>
      </c>
      <c r="M282" s="185"/>
      <c r="N282" s="416">
        <f t="shared" si="67"/>
        <v>-100</v>
      </c>
      <c r="O282" s="417">
        <f t="shared" si="60"/>
        <v>0.7</v>
      </c>
      <c r="S282" s="412">
        <f t="shared" si="58"/>
        <v>1</v>
      </c>
      <c r="U282" s="416">
        <f t="shared" si="66"/>
        <v>0</v>
      </c>
    </row>
    <row r="283" spans="1:21" ht="31" x14ac:dyDescent="0.35">
      <c r="A283" s="156">
        <v>8</v>
      </c>
      <c r="B283" s="112" t="s">
        <v>3264</v>
      </c>
      <c r="C283" s="116">
        <v>1000</v>
      </c>
      <c r="D283" s="375">
        <f t="shared" si="68"/>
        <v>1300</v>
      </c>
      <c r="E283" s="371">
        <v>1100</v>
      </c>
      <c r="F283" s="371">
        <v>1100</v>
      </c>
      <c r="G283" s="147">
        <v>1000</v>
      </c>
      <c r="H283" s="150">
        <f t="shared" si="71"/>
        <v>700</v>
      </c>
      <c r="I283" s="112">
        <v>1500</v>
      </c>
      <c r="J283" s="377">
        <f t="shared" si="69"/>
        <v>1.1000000000000001</v>
      </c>
      <c r="K283" s="371">
        <f t="shared" si="72"/>
        <v>1300</v>
      </c>
      <c r="L283" s="378">
        <f t="shared" si="70"/>
        <v>-200</v>
      </c>
      <c r="M283" s="180"/>
      <c r="N283" s="416">
        <f t="shared" si="67"/>
        <v>-200</v>
      </c>
      <c r="O283" s="417">
        <f t="shared" si="60"/>
        <v>0.7</v>
      </c>
      <c r="S283" s="412">
        <f t="shared" si="58"/>
        <v>1</v>
      </c>
      <c r="U283" s="416">
        <f t="shared" si="66"/>
        <v>0</v>
      </c>
    </row>
    <row r="284" spans="1:21" ht="31" x14ac:dyDescent="0.35">
      <c r="A284" s="156">
        <v>9</v>
      </c>
      <c r="B284" s="112" t="s">
        <v>3265</v>
      </c>
      <c r="C284" s="170">
        <v>700</v>
      </c>
      <c r="D284" s="375">
        <f t="shared" si="68"/>
        <v>900</v>
      </c>
      <c r="E284" s="371">
        <v>800</v>
      </c>
      <c r="F284" s="371">
        <v>900</v>
      </c>
      <c r="G284" s="601">
        <v>700</v>
      </c>
      <c r="H284" s="150">
        <f t="shared" si="71"/>
        <v>490</v>
      </c>
      <c r="I284" s="112">
        <v>1300</v>
      </c>
      <c r="J284" s="377">
        <f t="shared" si="69"/>
        <v>1.1428571428571428</v>
      </c>
      <c r="K284" s="371">
        <f t="shared" si="72"/>
        <v>900</v>
      </c>
      <c r="L284" s="378">
        <f t="shared" si="70"/>
        <v>-100</v>
      </c>
      <c r="M284" s="180"/>
      <c r="N284" s="416">
        <f t="shared" si="67"/>
        <v>-100</v>
      </c>
      <c r="O284" s="417">
        <f t="shared" si="60"/>
        <v>0.7</v>
      </c>
      <c r="S284" s="412">
        <f t="shared" si="58"/>
        <v>1</v>
      </c>
      <c r="U284" s="416">
        <f t="shared" si="66"/>
        <v>0</v>
      </c>
    </row>
    <row r="285" spans="1:21" ht="31" x14ac:dyDescent="0.35">
      <c r="A285" s="156">
        <v>10</v>
      </c>
      <c r="B285" s="112" t="s">
        <v>3266</v>
      </c>
      <c r="C285" s="170">
        <v>600</v>
      </c>
      <c r="D285" s="375">
        <f t="shared" si="68"/>
        <v>800</v>
      </c>
      <c r="E285" s="371">
        <v>700</v>
      </c>
      <c r="F285" s="371">
        <v>900</v>
      </c>
      <c r="G285" s="601">
        <v>600</v>
      </c>
      <c r="H285" s="150">
        <f t="shared" si="71"/>
        <v>420</v>
      </c>
      <c r="I285" s="112">
        <v>1300</v>
      </c>
      <c r="J285" s="377">
        <f t="shared" si="69"/>
        <v>1.1666666666666667</v>
      </c>
      <c r="K285" s="371">
        <f t="shared" si="72"/>
        <v>800</v>
      </c>
      <c r="L285" s="378">
        <f t="shared" si="70"/>
        <v>-100</v>
      </c>
      <c r="M285" s="180"/>
      <c r="N285" s="416">
        <f t="shared" si="67"/>
        <v>-100</v>
      </c>
      <c r="O285" s="417">
        <f t="shared" si="60"/>
        <v>0.7</v>
      </c>
      <c r="S285" s="412">
        <f t="shared" si="58"/>
        <v>1</v>
      </c>
      <c r="U285" s="416">
        <f t="shared" si="66"/>
        <v>0</v>
      </c>
    </row>
    <row r="286" spans="1:21" ht="31" x14ac:dyDescent="0.35">
      <c r="A286" s="156">
        <v>11</v>
      </c>
      <c r="B286" s="112" t="s">
        <v>3267</v>
      </c>
      <c r="C286" s="170">
        <v>600</v>
      </c>
      <c r="D286" s="375">
        <f t="shared" si="68"/>
        <v>800</v>
      </c>
      <c r="E286" s="371">
        <v>700</v>
      </c>
      <c r="F286" s="371">
        <v>700</v>
      </c>
      <c r="G286" s="601">
        <v>600</v>
      </c>
      <c r="H286" s="150">
        <f t="shared" si="71"/>
        <v>420</v>
      </c>
      <c r="I286" s="112">
        <v>1000</v>
      </c>
      <c r="J286" s="377">
        <f t="shared" si="69"/>
        <v>1.1666666666666667</v>
      </c>
      <c r="K286" s="371">
        <f t="shared" si="72"/>
        <v>800</v>
      </c>
      <c r="L286" s="378">
        <f t="shared" si="70"/>
        <v>-100</v>
      </c>
      <c r="M286" s="180"/>
      <c r="N286" s="416">
        <f t="shared" si="67"/>
        <v>-100</v>
      </c>
      <c r="O286" s="417">
        <f t="shared" si="60"/>
        <v>0.7</v>
      </c>
      <c r="S286" s="412">
        <f t="shared" si="58"/>
        <v>1</v>
      </c>
      <c r="U286" s="416">
        <f t="shared" si="66"/>
        <v>0</v>
      </c>
    </row>
    <row r="287" spans="1:21" ht="31" x14ac:dyDescent="0.35">
      <c r="A287" s="156">
        <v>12</v>
      </c>
      <c r="B287" s="112" t="s">
        <v>3268</v>
      </c>
      <c r="C287" s="186"/>
      <c r="D287" s="375"/>
      <c r="E287" s="112">
        <v>700</v>
      </c>
      <c r="F287" s="112">
        <v>900</v>
      </c>
      <c r="G287" s="233">
        <v>800</v>
      </c>
      <c r="H287" s="150">
        <f t="shared" si="71"/>
        <v>560</v>
      </c>
      <c r="I287" s="379">
        <v>1500</v>
      </c>
      <c r="J287" s="377"/>
      <c r="K287" s="371">
        <v>700</v>
      </c>
      <c r="L287" s="378">
        <f t="shared" si="70"/>
        <v>700</v>
      </c>
      <c r="M287" s="361" t="s">
        <v>5925</v>
      </c>
      <c r="N287" s="416">
        <f t="shared" si="67"/>
        <v>700</v>
      </c>
      <c r="O287" s="417"/>
      <c r="R287" s="274" t="s">
        <v>5957</v>
      </c>
      <c r="S287" s="412" t="e">
        <f t="shared" si="58"/>
        <v>#DIV/0!</v>
      </c>
      <c r="U287" s="416">
        <f t="shared" si="66"/>
        <v>800</v>
      </c>
    </row>
    <row r="288" spans="1:21" x14ac:dyDescent="0.35">
      <c r="A288" s="110" t="s">
        <v>429</v>
      </c>
      <c r="B288" s="168" t="s">
        <v>3269</v>
      </c>
      <c r="C288" s="110"/>
      <c r="D288" s="372"/>
      <c r="E288" s="372"/>
      <c r="F288" s="372"/>
      <c r="G288" s="600"/>
      <c r="H288" s="150"/>
      <c r="I288" s="380"/>
      <c r="J288" s="377"/>
      <c r="K288" s="371"/>
      <c r="L288" s="378"/>
      <c r="M288" s="180"/>
      <c r="N288" s="416">
        <f t="shared" si="67"/>
        <v>0</v>
      </c>
      <c r="O288" s="417"/>
      <c r="S288" s="412" t="e">
        <f t="shared" si="58"/>
        <v>#DIV/0!</v>
      </c>
      <c r="U288" s="416">
        <f t="shared" si="66"/>
        <v>0</v>
      </c>
    </row>
    <row r="289" spans="1:21" ht="31" x14ac:dyDescent="0.35">
      <c r="A289" s="156">
        <v>1</v>
      </c>
      <c r="B289" s="112" t="s">
        <v>3270</v>
      </c>
      <c r="C289" s="116">
        <v>2000</v>
      </c>
      <c r="D289" s="375"/>
      <c r="E289" s="112"/>
      <c r="F289" s="112"/>
      <c r="G289" s="233"/>
      <c r="H289" s="150"/>
      <c r="I289" s="393"/>
      <c r="J289" s="377"/>
      <c r="K289" s="371"/>
      <c r="L289" s="378"/>
      <c r="M289" s="676" t="s">
        <v>5926</v>
      </c>
      <c r="N289" s="416">
        <f t="shared" si="67"/>
        <v>0</v>
      </c>
      <c r="O289" s="417">
        <f t="shared" ref="O289:O352" si="73">H289/C289</f>
        <v>0</v>
      </c>
      <c r="S289" s="412">
        <f t="shared" si="58"/>
        <v>0</v>
      </c>
      <c r="U289" s="416">
        <f t="shared" si="66"/>
        <v>-2000</v>
      </c>
    </row>
    <row r="290" spans="1:21" x14ac:dyDescent="0.35">
      <c r="A290" s="156" t="s">
        <v>67</v>
      </c>
      <c r="B290" s="112" t="s">
        <v>3271</v>
      </c>
      <c r="C290" s="116">
        <v>2000</v>
      </c>
      <c r="D290" s="375">
        <f t="shared" si="68"/>
        <v>2600</v>
      </c>
      <c r="E290" s="371">
        <v>2200</v>
      </c>
      <c r="F290" s="371">
        <v>2200</v>
      </c>
      <c r="G290" s="147">
        <v>2000</v>
      </c>
      <c r="H290" s="150">
        <f t="shared" ref="H290:H298" si="74">ROUND(G290*0.7,-1)</f>
        <v>1400</v>
      </c>
      <c r="I290" s="393">
        <v>5000</v>
      </c>
      <c r="J290" s="377">
        <f t="shared" ref="J290:J298" si="75">E290/C290</f>
        <v>1.1000000000000001</v>
      </c>
      <c r="K290" s="371">
        <f>D290</f>
        <v>2600</v>
      </c>
      <c r="L290" s="378">
        <f t="shared" ref="L290:L295" si="76">E290-D290</f>
        <v>-400</v>
      </c>
      <c r="M290" s="677"/>
      <c r="N290" s="416">
        <f t="shared" si="67"/>
        <v>-400</v>
      </c>
      <c r="O290" s="417">
        <f t="shared" si="73"/>
        <v>0.7</v>
      </c>
      <c r="P290" s="422">
        <f t="shared" ref="P290:P306" si="77">C290*1.1</f>
        <v>2200</v>
      </c>
      <c r="R290" s="274" t="s">
        <v>5962</v>
      </c>
      <c r="S290" s="412">
        <f t="shared" si="58"/>
        <v>1</v>
      </c>
      <c r="U290" s="416">
        <f t="shared" si="66"/>
        <v>0</v>
      </c>
    </row>
    <row r="291" spans="1:21" ht="31" x14ac:dyDescent="0.35">
      <c r="A291" s="156" t="s">
        <v>69</v>
      </c>
      <c r="B291" s="401" t="s">
        <v>3272</v>
      </c>
      <c r="C291" s="116">
        <v>2000</v>
      </c>
      <c r="D291" s="375">
        <f t="shared" si="68"/>
        <v>2600</v>
      </c>
      <c r="E291" s="371">
        <v>2200</v>
      </c>
      <c r="F291" s="371">
        <v>2200</v>
      </c>
      <c r="G291" s="147">
        <v>2000</v>
      </c>
      <c r="H291" s="150">
        <f t="shared" si="74"/>
        <v>1400</v>
      </c>
      <c r="I291" s="393">
        <v>4500</v>
      </c>
      <c r="J291" s="377">
        <f t="shared" si="75"/>
        <v>1.1000000000000001</v>
      </c>
      <c r="K291" s="371">
        <f>D291</f>
        <v>2600</v>
      </c>
      <c r="L291" s="378">
        <f t="shared" si="76"/>
        <v>-400</v>
      </c>
      <c r="M291" s="677"/>
      <c r="N291" s="416">
        <f t="shared" si="67"/>
        <v>-400</v>
      </c>
      <c r="O291" s="417">
        <f t="shared" si="73"/>
        <v>0.7</v>
      </c>
      <c r="P291" s="422">
        <f t="shared" si="77"/>
        <v>2200</v>
      </c>
      <c r="S291" s="412">
        <f t="shared" si="58"/>
        <v>1</v>
      </c>
      <c r="U291" s="416">
        <f t="shared" si="66"/>
        <v>0</v>
      </c>
    </row>
    <row r="292" spans="1:21" ht="31" x14ac:dyDescent="0.35">
      <c r="A292" s="156">
        <v>2</v>
      </c>
      <c r="B292" s="112" t="s">
        <v>3273</v>
      </c>
      <c r="C292" s="116">
        <v>1500</v>
      </c>
      <c r="D292" s="375">
        <f t="shared" si="68"/>
        <v>2000</v>
      </c>
      <c r="E292" s="371">
        <v>1700</v>
      </c>
      <c r="F292" s="371">
        <v>1650</v>
      </c>
      <c r="G292" s="147">
        <v>1500</v>
      </c>
      <c r="H292" s="150">
        <f t="shared" si="74"/>
        <v>1050</v>
      </c>
      <c r="I292" s="393">
        <v>4000</v>
      </c>
      <c r="J292" s="377">
        <f t="shared" si="75"/>
        <v>1.1333333333333333</v>
      </c>
      <c r="K292" s="371">
        <f>D292</f>
        <v>2000</v>
      </c>
      <c r="L292" s="378">
        <f t="shared" si="76"/>
        <v>-300</v>
      </c>
      <c r="M292" s="181"/>
      <c r="N292" s="416">
        <f t="shared" si="67"/>
        <v>-300</v>
      </c>
      <c r="O292" s="417">
        <f t="shared" si="73"/>
        <v>0.7</v>
      </c>
      <c r="P292" s="422">
        <f t="shared" si="77"/>
        <v>1650.0000000000002</v>
      </c>
      <c r="S292" s="412">
        <f t="shared" si="58"/>
        <v>1</v>
      </c>
      <c r="U292" s="416">
        <f t="shared" si="66"/>
        <v>0</v>
      </c>
    </row>
    <row r="293" spans="1:21" ht="46.5" x14ac:dyDescent="0.35">
      <c r="A293" s="156">
        <v>3</v>
      </c>
      <c r="B293" s="112" t="s">
        <v>3274</v>
      </c>
      <c r="C293" s="170">
        <v>600</v>
      </c>
      <c r="D293" s="375">
        <f t="shared" si="68"/>
        <v>800</v>
      </c>
      <c r="E293" s="371">
        <v>2200</v>
      </c>
      <c r="F293" s="371">
        <v>700</v>
      </c>
      <c r="G293" s="601">
        <v>600</v>
      </c>
      <c r="H293" s="150">
        <f t="shared" si="74"/>
        <v>420</v>
      </c>
      <c r="I293" s="393">
        <v>3000</v>
      </c>
      <c r="J293" s="377">
        <f t="shared" si="75"/>
        <v>3.6666666666666665</v>
      </c>
      <c r="K293" s="371">
        <v>2200</v>
      </c>
      <c r="L293" s="378">
        <f t="shared" si="76"/>
        <v>1400</v>
      </c>
      <c r="M293" s="180"/>
      <c r="N293" s="416">
        <f t="shared" si="67"/>
        <v>1400</v>
      </c>
      <c r="O293" s="417">
        <f t="shared" si="73"/>
        <v>0.7</v>
      </c>
      <c r="P293" s="422">
        <f t="shared" si="77"/>
        <v>660</v>
      </c>
      <c r="S293" s="412">
        <f t="shared" si="58"/>
        <v>1</v>
      </c>
      <c r="U293" s="416">
        <f t="shared" si="66"/>
        <v>0</v>
      </c>
    </row>
    <row r="294" spans="1:21" ht="31" x14ac:dyDescent="0.35">
      <c r="A294" s="156">
        <v>4</v>
      </c>
      <c r="B294" s="112" t="s">
        <v>3275</v>
      </c>
      <c r="C294" s="116">
        <v>2000</v>
      </c>
      <c r="D294" s="375">
        <f t="shared" si="68"/>
        <v>2600</v>
      </c>
      <c r="E294" s="371">
        <v>2200</v>
      </c>
      <c r="F294" s="371">
        <v>2200</v>
      </c>
      <c r="G294" s="147">
        <v>2000</v>
      </c>
      <c r="H294" s="150">
        <f t="shared" si="74"/>
        <v>1400</v>
      </c>
      <c r="I294" s="393">
        <v>3200</v>
      </c>
      <c r="J294" s="377">
        <f t="shared" si="75"/>
        <v>1.1000000000000001</v>
      </c>
      <c r="K294" s="371">
        <f>D294</f>
        <v>2600</v>
      </c>
      <c r="L294" s="378">
        <f t="shared" si="76"/>
        <v>-400</v>
      </c>
      <c r="M294" s="180"/>
      <c r="N294" s="416">
        <f t="shared" si="67"/>
        <v>-400</v>
      </c>
      <c r="O294" s="417">
        <f t="shared" si="73"/>
        <v>0.7</v>
      </c>
      <c r="P294" s="422">
        <f t="shared" si="77"/>
        <v>2200</v>
      </c>
      <c r="S294" s="412">
        <f t="shared" si="58"/>
        <v>1</v>
      </c>
      <c r="U294" s="416">
        <f t="shared" si="66"/>
        <v>0</v>
      </c>
    </row>
    <row r="295" spans="1:21" ht="31" x14ac:dyDescent="0.35">
      <c r="A295" s="156">
        <v>5</v>
      </c>
      <c r="B295" s="112" t="s">
        <v>3276</v>
      </c>
      <c r="C295" s="170">
        <v>800</v>
      </c>
      <c r="D295" s="375">
        <f t="shared" si="68"/>
        <v>1000</v>
      </c>
      <c r="E295" s="371">
        <v>900</v>
      </c>
      <c r="F295" s="371">
        <v>900</v>
      </c>
      <c r="G295" s="601">
        <v>800</v>
      </c>
      <c r="H295" s="150">
        <f t="shared" si="74"/>
        <v>560</v>
      </c>
      <c r="I295" s="170"/>
      <c r="J295" s="377">
        <f t="shared" si="75"/>
        <v>1.125</v>
      </c>
      <c r="K295" s="371">
        <f>D295</f>
        <v>1000</v>
      </c>
      <c r="L295" s="378">
        <f t="shared" si="76"/>
        <v>-100</v>
      </c>
      <c r="M295" s="181"/>
      <c r="N295" s="416">
        <f t="shared" si="67"/>
        <v>-100</v>
      </c>
      <c r="O295" s="417">
        <f t="shared" si="73"/>
        <v>0.7</v>
      </c>
      <c r="P295" s="422">
        <f t="shared" si="77"/>
        <v>880.00000000000011</v>
      </c>
      <c r="S295" s="412">
        <f t="shared" si="58"/>
        <v>1</v>
      </c>
      <c r="U295" s="416">
        <f t="shared" si="66"/>
        <v>0</v>
      </c>
    </row>
    <row r="296" spans="1:21" ht="56" x14ac:dyDescent="0.35">
      <c r="A296" s="156" t="s">
        <v>509</v>
      </c>
      <c r="B296" s="65" t="s">
        <v>5927</v>
      </c>
      <c r="C296" s="170">
        <v>800</v>
      </c>
      <c r="D296" s="375">
        <f t="shared" si="68"/>
        <v>1000</v>
      </c>
      <c r="E296" s="371">
        <v>1000</v>
      </c>
      <c r="F296" s="371">
        <v>900</v>
      </c>
      <c r="G296" s="601">
        <v>800</v>
      </c>
      <c r="H296" s="150">
        <f t="shared" si="74"/>
        <v>560</v>
      </c>
      <c r="I296" s="393">
        <v>2500</v>
      </c>
      <c r="J296" s="377">
        <f t="shared" si="75"/>
        <v>1.25</v>
      </c>
      <c r="K296" s="371">
        <f>D296</f>
        <v>1000</v>
      </c>
      <c r="L296" s="378"/>
      <c r="M296" s="408" t="s">
        <v>5928</v>
      </c>
      <c r="N296" s="416">
        <f t="shared" si="67"/>
        <v>0</v>
      </c>
      <c r="O296" s="417">
        <f t="shared" si="73"/>
        <v>0.7</v>
      </c>
      <c r="P296" s="422">
        <f t="shared" si="77"/>
        <v>880.00000000000011</v>
      </c>
      <c r="R296" s="274" t="s">
        <v>5963</v>
      </c>
      <c r="S296" s="412">
        <f t="shared" si="58"/>
        <v>1</v>
      </c>
      <c r="U296" s="416">
        <f t="shared" si="66"/>
        <v>0</v>
      </c>
    </row>
    <row r="297" spans="1:21" ht="56" x14ac:dyDescent="0.35">
      <c r="A297" s="156" t="s">
        <v>511</v>
      </c>
      <c r="B297" s="65" t="s">
        <v>3277</v>
      </c>
      <c r="C297" s="170">
        <v>800</v>
      </c>
      <c r="D297" s="375">
        <f t="shared" si="68"/>
        <v>1000</v>
      </c>
      <c r="E297" s="371">
        <v>900</v>
      </c>
      <c r="F297" s="371">
        <v>900</v>
      </c>
      <c r="G297" s="601">
        <v>800</v>
      </c>
      <c r="H297" s="150">
        <f t="shared" si="74"/>
        <v>560</v>
      </c>
      <c r="I297" s="393">
        <v>2000</v>
      </c>
      <c r="J297" s="377">
        <f t="shared" si="75"/>
        <v>1.125</v>
      </c>
      <c r="K297" s="371">
        <f>D297</f>
        <v>1000</v>
      </c>
      <c r="L297" s="378">
        <f>E297-D297</f>
        <v>-100</v>
      </c>
      <c r="M297" s="408" t="s">
        <v>5929</v>
      </c>
      <c r="N297" s="416">
        <f t="shared" si="67"/>
        <v>-100</v>
      </c>
      <c r="O297" s="417">
        <f t="shared" si="73"/>
        <v>0.7</v>
      </c>
      <c r="P297" s="422">
        <f t="shared" si="77"/>
        <v>880.00000000000011</v>
      </c>
      <c r="R297" s="274" t="s">
        <v>5962</v>
      </c>
      <c r="S297" s="412">
        <f t="shared" si="58"/>
        <v>1</v>
      </c>
      <c r="U297" s="416">
        <f t="shared" si="66"/>
        <v>0</v>
      </c>
    </row>
    <row r="298" spans="1:21" ht="31" x14ac:dyDescent="0.35">
      <c r="A298" s="156">
        <v>6</v>
      </c>
      <c r="B298" s="112" t="s">
        <v>3278</v>
      </c>
      <c r="C298" s="170">
        <v>600</v>
      </c>
      <c r="D298" s="375">
        <f t="shared" si="68"/>
        <v>800</v>
      </c>
      <c r="E298" s="371">
        <v>700</v>
      </c>
      <c r="F298" s="371">
        <v>700</v>
      </c>
      <c r="G298" s="601">
        <v>600</v>
      </c>
      <c r="H298" s="150">
        <f t="shared" si="74"/>
        <v>420</v>
      </c>
      <c r="I298" s="393">
        <v>1500</v>
      </c>
      <c r="J298" s="377">
        <f t="shared" si="75"/>
        <v>1.1666666666666667</v>
      </c>
      <c r="K298" s="371">
        <f>D298</f>
        <v>800</v>
      </c>
      <c r="L298" s="378">
        <f>E298-D298</f>
        <v>-100</v>
      </c>
      <c r="M298" s="180"/>
      <c r="N298" s="416">
        <f t="shared" si="67"/>
        <v>-100</v>
      </c>
      <c r="O298" s="417">
        <f t="shared" si="73"/>
        <v>0.7</v>
      </c>
      <c r="P298" s="422">
        <f t="shared" si="77"/>
        <v>660</v>
      </c>
      <c r="S298" s="412">
        <f t="shared" si="58"/>
        <v>1</v>
      </c>
      <c r="U298" s="416">
        <f t="shared" si="66"/>
        <v>0</v>
      </c>
    </row>
    <row r="299" spans="1:21" ht="31" x14ac:dyDescent="0.35">
      <c r="A299" s="156">
        <v>7</v>
      </c>
      <c r="B299" s="112" t="s">
        <v>3279</v>
      </c>
      <c r="C299" s="170"/>
      <c r="D299" s="375"/>
      <c r="E299" s="371"/>
      <c r="F299" s="371"/>
      <c r="G299" s="514"/>
      <c r="H299" s="150"/>
      <c r="I299" s="393"/>
      <c r="J299" s="377"/>
      <c r="K299" s="371"/>
      <c r="L299" s="378"/>
      <c r="M299" s="180"/>
      <c r="N299" s="416">
        <f t="shared" si="67"/>
        <v>0</v>
      </c>
      <c r="O299" s="417" t="e">
        <f t="shared" si="73"/>
        <v>#DIV/0!</v>
      </c>
      <c r="P299" s="422">
        <f t="shared" si="77"/>
        <v>0</v>
      </c>
      <c r="S299" s="412" t="e">
        <f t="shared" si="58"/>
        <v>#DIV/0!</v>
      </c>
      <c r="U299" s="416">
        <f t="shared" si="66"/>
        <v>0</v>
      </c>
    </row>
    <row r="300" spans="1:21" ht="31" x14ac:dyDescent="0.35">
      <c r="A300" s="156" t="s">
        <v>32</v>
      </c>
      <c r="B300" s="112" t="s">
        <v>3280</v>
      </c>
      <c r="C300" s="116">
        <v>2000</v>
      </c>
      <c r="D300" s="375">
        <f t="shared" si="68"/>
        <v>2600</v>
      </c>
      <c r="E300" s="371">
        <v>2200</v>
      </c>
      <c r="F300" s="371">
        <v>2200</v>
      </c>
      <c r="G300" s="147">
        <v>2000</v>
      </c>
      <c r="H300" s="150">
        <f t="shared" ref="H300:H306" si="78">ROUND(G300*0.7,-1)</f>
        <v>1400</v>
      </c>
      <c r="I300" s="393">
        <v>5000</v>
      </c>
      <c r="J300" s="377">
        <f t="shared" ref="J300:J306" si="79">E300/C300</f>
        <v>1.1000000000000001</v>
      </c>
      <c r="K300" s="371">
        <f t="shared" ref="K300:K306" si="80">D300</f>
        <v>2600</v>
      </c>
      <c r="L300" s="378">
        <f t="shared" ref="L300:L306" si="81">E300-D300</f>
        <v>-400</v>
      </c>
      <c r="M300" s="180"/>
      <c r="N300" s="416">
        <f t="shared" si="67"/>
        <v>-400</v>
      </c>
      <c r="O300" s="417">
        <f t="shared" si="73"/>
        <v>0.7</v>
      </c>
      <c r="P300" s="422">
        <f t="shared" si="77"/>
        <v>2200</v>
      </c>
      <c r="S300" s="412">
        <f t="shared" si="58"/>
        <v>1</v>
      </c>
      <c r="U300" s="416">
        <f t="shared" si="66"/>
        <v>0</v>
      </c>
    </row>
    <row r="301" spans="1:21" ht="46.5" x14ac:dyDescent="0.35">
      <c r="A301" s="156" t="s">
        <v>35</v>
      </c>
      <c r="B301" s="112" t="s">
        <v>3281</v>
      </c>
      <c r="C301" s="116">
        <v>1500</v>
      </c>
      <c r="D301" s="375">
        <f t="shared" si="68"/>
        <v>2000</v>
      </c>
      <c r="E301" s="371">
        <v>1700</v>
      </c>
      <c r="F301" s="371">
        <v>1650</v>
      </c>
      <c r="G301" s="147">
        <v>1500</v>
      </c>
      <c r="H301" s="150">
        <f t="shared" si="78"/>
        <v>1050</v>
      </c>
      <c r="I301" s="393">
        <v>5000</v>
      </c>
      <c r="J301" s="377">
        <f t="shared" si="79"/>
        <v>1.1333333333333333</v>
      </c>
      <c r="K301" s="371">
        <f t="shared" si="80"/>
        <v>2000</v>
      </c>
      <c r="L301" s="378">
        <f t="shared" si="81"/>
        <v>-300</v>
      </c>
      <c r="M301" s="180"/>
      <c r="N301" s="416">
        <f t="shared" si="67"/>
        <v>-300</v>
      </c>
      <c r="O301" s="417">
        <f t="shared" si="73"/>
        <v>0.7</v>
      </c>
      <c r="P301" s="422">
        <f t="shared" si="77"/>
        <v>1650.0000000000002</v>
      </c>
      <c r="S301" s="412">
        <f t="shared" si="58"/>
        <v>1</v>
      </c>
      <c r="U301" s="416">
        <f t="shared" si="66"/>
        <v>0</v>
      </c>
    </row>
    <row r="302" spans="1:21" ht="31" x14ac:dyDescent="0.35">
      <c r="A302" s="156">
        <v>8</v>
      </c>
      <c r="B302" s="112" t="s">
        <v>3282</v>
      </c>
      <c r="C302" s="116">
        <v>1500</v>
      </c>
      <c r="D302" s="375">
        <f t="shared" si="68"/>
        <v>2000</v>
      </c>
      <c r="E302" s="371">
        <v>1700</v>
      </c>
      <c r="F302" s="371">
        <v>1650</v>
      </c>
      <c r="G302" s="147">
        <v>1500</v>
      </c>
      <c r="H302" s="150">
        <f t="shared" si="78"/>
        <v>1050</v>
      </c>
      <c r="I302" s="393">
        <v>4000</v>
      </c>
      <c r="J302" s="377">
        <f t="shared" si="79"/>
        <v>1.1333333333333333</v>
      </c>
      <c r="K302" s="371">
        <f t="shared" si="80"/>
        <v>2000</v>
      </c>
      <c r="L302" s="378">
        <f t="shared" si="81"/>
        <v>-300</v>
      </c>
      <c r="M302" s="180"/>
      <c r="N302" s="416">
        <f t="shared" si="67"/>
        <v>-300</v>
      </c>
      <c r="O302" s="417">
        <f t="shared" si="73"/>
        <v>0.7</v>
      </c>
      <c r="P302" s="422">
        <f t="shared" si="77"/>
        <v>1650.0000000000002</v>
      </c>
      <c r="S302" s="412">
        <f t="shared" si="58"/>
        <v>1</v>
      </c>
      <c r="U302" s="416">
        <f t="shared" si="66"/>
        <v>0</v>
      </c>
    </row>
    <row r="303" spans="1:21" ht="84" x14ac:dyDescent="0.35">
      <c r="A303" s="156">
        <v>9</v>
      </c>
      <c r="B303" s="112" t="s">
        <v>3283</v>
      </c>
      <c r="C303" s="170">
        <v>800</v>
      </c>
      <c r="D303" s="375">
        <f t="shared" si="68"/>
        <v>1000</v>
      </c>
      <c r="E303" s="371">
        <v>900</v>
      </c>
      <c r="F303" s="371">
        <v>900</v>
      </c>
      <c r="G303" s="601">
        <v>800</v>
      </c>
      <c r="H303" s="150">
        <f t="shared" si="78"/>
        <v>560</v>
      </c>
      <c r="I303" s="393">
        <v>3000</v>
      </c>
      <c r="J303" s="377">
        <f t="shared" si="79"/>
        <v>1.125</v>
      </c>
      <c r="K303" s="371">
        <f t="shared" si="80"/>
        <v>1000</v>
      </c>
      <c r="L303" s="378">
        <f t="shared" si="81"/>
        <v>-100</v>
      </c>
      <c r="M303" s="361" t="s">
        <v>5930</v>
      </c>
      <c r="N303" s="416">
        <f t="shared" si="67"/>
        <v>-100</v>
      </c>
      <c r="O303" s="417">
        <f t="shared" si="73"/>
        <v>0.7</v>
      </c>
      <c r="P303" s="422">
        <f t="shared" si="77"/>
        <v>880.00000000000011</v>
      </c>
      <c r="R303" s="274" t="s">
        <v>5964</v>
      </c>
      <c r="S303" s="412">
        <f t="shared" si="58"/>
        <v>1</v>
      </c>
      <c r="U303" s="416">
        <f t="shared" si="66"/>
        <v>0</v>
      </c>
    </row>
    <row r="304" spans="1:21" x14ac:dyDescent="0.35">
      <c r="A304" s="156">
        <v>10</v>
      </c>
      <c r="B304" s="112" t="s">
        <v>3284</v>
      </c>
      <c r="C304" s="170">
        <v>500</v>
      </c>
      <c r="D304" s="375">
        <f t="shared" si="68"/>
        <v>700</v>
      </c>
      <c r="E304" s="371">
        <v>600</v>
      </c>
      <c r="F304" s="371">
        <v>600</v>
      </c>
      <c r="G304" s="601">
        <v>500</v>
      </c>
      <c r="H304" s="150">
        <f t="shared" si="78"/>
        <v>350</v>
      </c>
      <c r="I304" s="393">
        <v>1000</v>
      </c>
      <c r="J304" s="377">
        <f t="shared" si="79"/>
        <v>1.2</v>
      </c>
      <c r="K304" s="371">
        <f t="shared" si="80"/>
        <v>700</v>
      </c>
      <c r="L304" s="378">
        <f t="shared" si="81"/>
        <v>-100</v>
      </c>
      <c r="M304" s="180"/>
      <c r="N304" s="416">
        <f t="shared" si="67"/>
        <v>-100</v>
      </c>
      <c r="O304" s="417">
        <f t="shared" si="73"/>
        <v>0.7</v>
      </c>
      <c r="P304" s="422">
        <f t="shared" si="77"/>
        <v>550</v>
      </c>
      <c r="S304" s="412">
        <f t="shared" si="58"/>
        <v>1</v>
      </c>
      <c r="U304" s="416">
        <f t="shared" si="66"/>
        <v>0</v>
      </c>
    </row>
    <row r="305" spans="1:21" ht="31" x14ac:dyDescent="0.35">
      <c r="A305" s="156">
        <v>11</v>
      </c>
      <c r="B305" s="112" t="s">
        <v>3285</v>
      </c>
      <c r="C305" s="170">
        <v>600</v>
      </c>
      <c r="D305" s="375">
        <f t="shared" si="68"/>
        <v>800</v>
      </c>
      <c r="E305" s="371">
        <v>700</v>
      </c>
      <c r="F305" s="371">
        <v>700</v>
      </c>
      <c r="G305" s="601">
        <v>600</v>
      </c>
      <c r="H305" s="150">
        <f t="shared" si="78"/>
        <v>420</v>
      </c>
      <c r="I305" s="393">
        <v>3000</v>
      </c>
      <c r="J305" s="377">
        <f t="shared" si="79"/>
        <v>1.1666666666666667</v>
      </c>
      <c r="K305" s="371">
        <f t="shared" si="80"/>
        <v>800</v>
      </c>
      <c r="L305" s="378">
        <f t="shared" si="81"/>
        <v>-100</v>
      </c>
      <c r="M305" s="180"/>
      <c r="N305" s="416">
        <f t="shared" si="67"/>
        <v>-100</v>
      </c>
      <c r="O305" s="417">
        <f t="shared" si="73"/>
        <v>0.7</v>
      </c>
      <c r="P305" s="422">
        <f t="shared" si="77"/>
        <v>660</v>
      </c>
      <c r="S305" s="412">
        <f t="shared" si="58"/>
        <v>1</v>
      </c>
      <c r="U305" s="416">
        <f t="shared" si="66"/>
        <v>0</v>
      </c>
    </row>
    <row r="306" spans="1:21" ht="31" x14ac:dyDescent="0.35">
      <c r="A306" s="156">
        <v>12</v>
      </c>
      <c r="B306" s="112" t="s">
        <v>3286</v>
      </c>
      <c r="C306" s="170">
        <v>600</v>
      </c>
      <c r="D306" s="375">
        <f t="shared" si="68"/>
        <v>800</v>
      </c>
      <c r="E306" s="371">
        <v>700</v>
      </c>
      <c r="F306" s="371">
        <v>700</v>
      </c>
      <c r="G306" s="601">
        <v>600</v>
      </c>
      <c r="H306" s="150">
        <f t="shared" si="78"/>
        <v>420</v>
      </c>
      <c r="I306" s="393">
        <v>2000</v>
      </c>
      <c r="J306" s="377">
        <f t="shared" si="79"/>
        <v>1.1666666666666667</v>
      </c>
      <c r="K306" s="371">
        <f t="shared" si="80"/>
        <v>800</v>
      </c>
      <c r="L306" s="378">
        <f t="shared" si="81"/>
        <v>-100</v>
      </c>
      <c r="M306" s="180"/>
      <c r="N306" s="416">
        <f t="shared" si="67"/>
        <v>-100</v>
      </c>
      <c r="O306" s="417">
        <f t="shared" si="73"/>
        <v>0.7</v>
      </c>
      <c r="P306" s="422">
        <f t="shared" si="77"/>
        <v>660</v>
      </c>
      <c r="S306" s="412">
        <f t="shared" si="58"/>
        <v>1</v>
      </c>
      <c r="U306" s="416">
        <f t="shared" si="66"/>
        <v>0</v>
      </c>
    </row>
    <row r="307" spans="1:21" x14ac:dyDescent="0.35">
      <c r="A307" s="110" t="s">
        <v>435</v>
      </c>
      <c r="B307" s="168" t="s">
        <v>3287</v>
      </c>
      <c r="C307" s="110"/>
      <c r="D307" s="372"/>
      <c r="E307" s="372"/>
      <c r="F307" s="372"/>
      <c r="G307" s="600"/>
      <c r="H307" s="150"/>
      <c r="I307" s="380"/>
      <c r="J307" s="377"/>
      <c r="K307" s="371"/>
      <c r="L307" s="378"/>
      <c r="M307" s="180"/>
      <c r="N307" s="416">
        <f t="shared" si="67"/>
        <v>0</v>
      </c>
      <c r="O307" s="417" t="e">
        <f t="shared" si="73"/>
        <v>#DIV/0!</v>
      </c>
      <c r="P307" s="15" t="s">
        <v>2982</v>
      </c>
      <c r="S307" s="412" t="e">
        <f t="shared" si="58"/>
        <v>#DIV/0!</v>
      </c>
      <c r="U307" s="416">
        <f t="shared" si="66"/>
        <v>0</v>
      </c>
    </row>
    <row r="308" spans="1:21" ht="42" x14ac:dyDescent="0.35">
      <c r="A308" s="156">
        <v>1</v>
      </c>
      <c r="B308" s="112" t="s">
        <v>3288</v>
      </c>
      <c r="C308" s="116">
        <v>1800</v>
      </c>
      <c r="D308" s="375"/>
      <c r="E308" s="371"/>
      <c r="F308" s="371"/>
      <c r="G308" s="514"/>
      <c r="H308" s="150"/>
      <c r="I308" s="380"/>
      <c r="J308" s="377"/>
      <c r="K308" s="371"/>
      <c r="L308" s="378"/>
      <c r="M308" s="187" t="s">
        <v>5931</v>
      </c>
      <c r="N308" s="416">
        <f t="shared" si="67"/>
        <v>0</v>
      </c>
      <c r="O308" s="417">
        <f t="shared" si="73"/>
        <v>0</v>
      </c>
      <c r="R308" s="274" t="s">
        <v>5963</v>
      </c>
      <c r="S308" s="412">
        <f t="shared" si="58"/>
        <v>0</v>
      </c>
      <c r="U308" s="416">
        <f t="shared" si="66"/>
        <v>-1800</v>
      </c>
    </row>
    <row r="309" spans="1:21" ht="31" x14ac:dyDescent="0.35">
      <c r="A309" s="156" t="s">
        <v>67</v>
      </c>
      <c r="B309" s="112" t="s">
        <v>3289</v>
      </c>
      <c r="C309" s="116">
        <v>1800</v>
      </c>
      <c r="D309" s="375">
        <f t="shared" si="68"/>
        <v>2300</v>
      </c>
      <c r="E309" s="371">
        <v>2200</v>
      </c>
      <c r="F309" s="371">
        <v>2000</v>
      </c>
      <c r="G309" s="514">
        <v>2000</v>
      </c>
      <c r="H309" s="150">
        <f>ROUND(G309*0.7,-1)</f>
        <v>1400</v>
      </c>
      <c r="I309" s="158">
        <v>4300</v>
      </c>
      <c r="J309" s="377">
        <f>E309/C309</f>
        <v>1.2222222222222223</v>
      </c>
      <c r="K309" s="371">
        <f>D309</f>
        <v>2300</v>
      </c>
      <c r="L309" s="378">
        <f>E309-D309</f>
        <v>-100</v>
      </c>
      <c r="M309" s="181"/>
      <c r="N309" s="416">
        <f t="shared" si="67"/>
        <v>-100</v>
      </c>
      <c r="O309" s="417">
        <f t="shared" si="73"/>
        <v>0.77777777777777779</v>
      </c>
      <c r="S309" s="412">
        <f t="shared" si="58"/>
        <v>1.1111111111111112</v>
      </c>
      <c r="U309" s="416">
        <f t="shared" si="66"/>
        <v>200</v>
      </c>
    </row>
    <row r="310" spans="1:21" ht="31" x14ac:dyDescent="0.35">
      <c r="A310" s="156" t="s">
        <v>69</v>
      </c>
      <c r="B310" s="112" t="s">
        <v>3290</v>
      </c>
      <c r="C310" s="116">
        <v>1800</v>
      </c>
      <c r="D310" s="375">
        <f t="shared" si="68"/>
        <v>2300</v>
      </c>
      <c r="E310" s="371">
        <v>2000</v>
      </c>
      <c r="F310" s="371">
        <v>2500</v>
      </c>
      <c r="G310" s="514">
        <v>2000</v>
      </c>
      <c r="H310" s="150">
        <f>ROUND(G310*0.7,-1)</f>
        <v>1400</v>
      </c>
      <c r="I310" s="158">
        <v>5000</v>
      </c>
      <c r="J310" s="377">
        <f>E310/C310</f>
        <v>1.1111111111111112</v>
      </c>
      <c r="K310" s="371">
        <f>D310</f>
        <v>2300</v>
      </c>
      <c r="L310" s="378">
        <f>E310-D310</f>
        <v>-300</v>
      </c>
      <c r="M310" s="181"/>
      <c r="N310" s="416">
        <f t="shared" si="67"/>
        <v>-300</v>
      </c>
      <c r="O310" s="417">
        <f t="shared" si="73"/>
        <v>0.77777777777777779</v>
      </c>
      <c r="S310" s="412">
        <f t="shared" si="58"/>
        <v>1.1111111111111112</v>
      </c>
      <c r="U310" s="416">
        <f t="shared" si="66"/>
        <v>200</v>
      </c>
    </row>
    <row r="311" spans="1:21" x14ac:dyDescent="0.35">
      <c r="A311" s="156">
        <v>2</v>
      </c>
      <c r="B311" s="112" t="s">
        <v>3291</v>
      </c>
      <c r="C311" s="116">
        <v>2000</v>
      </c>
      <c r="D311" s="375">
        <f t="shared" si="68"/>
        <v>2600</v>
      </c>
      <c r="E311" s="371">
        <v>2200</v>
      </c>
      <c r="F311" s="371">
        <v>2200</v>
      </c>
      <c r="G311" s="147">
        <v>2000</v>
      </c>
      <c r="H311" s="150">
        <f>ROUND(G311*0.7,-1)</f>
        <v>1400</v>
      </c>
      <c r="I311" s="158">
        <v>4000</v>
      </c>
      <c r="J311" s="377">
        <f>E311/C311</f>
        <v>1.1000000000000001</v>
      </c>
      <c r="K311" s="371">
        <f>D311</f>
        <v>2600</v>
      </c>
      <c r="L311" s="378">
        <f>E311-D311</f>
        <v>-400</v>
      </c>
      <c r="M311" s="180"/>
      <c r="N311" s="416">
        <f t="shared" si="67"/>
        <v>-400</v>
      </c>
      <c r="O311" s="417">
        <f t="shared" si="73"/>
        <v>0.7</v>
      </c>
      <c r="S311" s="412">
        <f t="shared" si="58"/>
        <v>1</v>
      </c>
      <c r="U311" s="416">
        <f t="shared" si="66"/>
        <v>0</v>
      </c>
    </row>
    <row r="312" spans="1:21" x14ac:dyDescent="0.35">
      <c r="A312" s="156">
        <v>3</v>
      </c>
      <c r="B312" s="112" t="s">
        <v>3292</v>
      </c>
      <c r="C312" s="170"/>
      <c r="D312" s="375"/>
      <c r="E312" s="371"/>
      <c r="F312" s="371"/>
      <c r="G312" s="514"/>
      <c r="H312" s="150"/>
      <c r="I312" s="158"/>
      <c r="J312" s="377"/>
      <c r="K312" s="371"/>
      <c r="L312" s="378"/>
      <c r="M312" s="180"/>
      <c r="N312" s="416">
        <f t="shared" si="67"/>
        <v>0</v>
      </c>
      <c r="O312" s="417" t="e">
        <f t="shared" si="73"/>
        <v>#DIV/0!</v>
      </c>
      <c r="S312" s="412" t="e">
        <f t="shared" si="58"/>
        <v>#DIV/0!</v>
      </c>
      <c r="U312" s="416">
        <f t="shared" si="66"/>
        <v>0</v>
      </c>
    </row>
    <row r="313" spans="1:21" x14ac:dyDescent="0.35">
      <c r="A313" s="156" t="s">
        <v>83</v>
      </c>
      <c r="B313" s="112" t="s">
        <v>3293</v>
      </c>
      <c r="C313" s="116">
        <v>1800</v>
      </c>
      <c r="D313" s="375">
        <f t="shared" si="68"/>
        <v>2300</v>
      </c>
      <c r="E313" s="371">
        <v>2000</v>
      </c>
      <c r="F313" s="371">
        <v>2200</v>
      </c>
      <c r="G313" s="147">
        <v>2000</v>
      </c>
      <c r="H313" s="150">
        <f>ROUND(G313*0.7,-1)</f>
        <v>1400</v>
      </c>
      <c r="I313" s="158">
        <v>4600</v>
      </c>
      <c r="J313" s="377">
        <f>E313/C313</f>
        <v>1.1111111111111112</v>
      </c>
      <c r="K313" s="371">
        <f>D313</f>
        <v>2300</v>
      </c>
      <c r="L313" s="378">
        <f>E313-D313</f>
        <v>-300</v>
      </c>
      <c r="M313" s="180"/>
      <c r="N313" s="416">
        <f t="shared" si="67"/>
        <v>-300</v>
      </c>
      <c r="O313" s="417">
        <f t="shared" si="73"/>
        <v>0.77777777777777779</v>
      </c>
      <c r="S313" s="412">
        <f t="shared" si="58"/>
        <v>1.1111111111111112</v>
      </c>
      <c r="U313" s="416">
        <f t="shared" si="66"/>
        <v>200</v>
      </c>
    </row>
    <row r="314" spans="1:21" x14ac:dyDescent="0.35">
      <c r="A314" s="156" t="s">
        <v>84</v>
      </c>
      <c r="B314" s="112" t="s">
        <v>3294</v>
      </c>
      <c r="C314" s="116">
        <v>1200</v>
      </c>
      <c r="D314" s="375">
        <f t="shared" si="68"/>
        <v>1600</v>
      </c>
      <c r="E314" s="371">
        <v>1300</v>
      </c>
      <c r="F314" s="371">
        <v>1800</v>
      </c>
      <c r="G314" s="514">
        <v>1300</v>
      </c>
      <c r="H314" s="150">
        <f>ROUND(G314*0.7,-1)</f>
        <v>910</v>
      </c>
      <c r="I314" s="158">
        <v>3200</v>
      </c>
      <c r="J314" s="377">
        <f>E314/C314</f>
        <v>1.0833333333333333</v>
      </c>
      <c r="K314" s="371">
        <f>D314</f>
        <v>1600</v>
      </c>
      <c r="L314" s="378">
        <f>E314-D314</f>
        <v>-300</v>
      </c>
      <c r="M314" s="180"/>
      <c r="N314" s="416">
        <f t="shared" si="67"/>
        <v>-300</v>
      </c>
      <c r="O314" s="417">
        <f t="shared" si="73"/>
        <v>0.7583333333333333</v>
      </c>
      <c r="S314" s="412">
        <f t="shared" si="58"/>
        <v>1.0833333333333333</v>
      </c>
      <c r="U314" s="416">
        <f t="shared" si="66"/>
        <v>100</v>
      </c>
    </row>
    <row r="315" spans="1:21" x14ac:dyDescent="0.35">
      <c r="A315" s="156">
        <v>4</v>
      </c>
      <c r="B315" s="112" t="s">
        <v>3295</v>
      </c>
      <c r="C315" s="116">
        <v>1500</v>
      </c>
      <c r="D315" s="375">
        <f t="shared" si="68"/>
        <v>2000</v>
      </c>
      <c r="E315" s="371">
        <v>1700</v>
      </c>
      <c r="F315" s="371">
        <v>2200</v>
      </c>
      <c r="G315" s="596">
        <v>1650</v>
      </c>
      <c r="H315" s="150">
        <f>ROUND(G315*0.7,-1)</f>
        <v>1160</v>
      </c>
      <c r="I315" s="381">
        <v>4000</v>
      </c>
      <c r="J315" s="377">
        <f>E315/C315</f>
        <v>1.1333333333333333</v>
      </c>
      <c r="K315" s="371">
        <f>D315</f>
        <v>2000</v>
      </c>
      <c r="L315" s="378">
        <f>E315-D315</f>
        <v>-300</v>
      </c>
      <c r="M315" s="180"/>
      <c r="N315" s="416">
        <f t="shared" si="67"/>
        <v>-300</v>
      </c>
      <c r="O315" s="417">
        <f t="shared" si="73"/>
        <v>0.77333333333333332</v>
      </c>
      <c r="S315" s="412">
        <f t="shared" si="58"/>
        <v>1.1000000000000001</v>
      </c>
      <c r="U315" s="416">
        <f t="shared" si="66"/>
        <v>150</v>
      </c>
    </row>
    <row r="316" spans="1:21" ht="31" x14ac:dyDescent="0.35">
      <c r="A316" s="156">
        <v>5</v>
      </c>
      <c r="B316" s="112" t="s">
        <v>5932</v>
      </c>
      <c r="C316" s="170"/>
      <c r="D316" s="375"/>
      <c r="E316" s="371"/>
      <c r="F316" s="371"/>
      <c r="G316" s="514"/>
      <c r="H316" s="150"/>
      <c r="I316" s="381"/>
      <c r="J316" s="377"/>
      <c r="K316" s="371"/>
      <c r="L316" s="378"/>
      <c r="M316" s="180"/>
      <c r="N316" s="416">
        <f t="shared" si="67"/>
        <v>0</v>
      </c>
      <c r="O316" s="417" t="e">
        <f t="shared" si="73"/>
        <v>#DIV/0!</v>
      </c>
      <c r="S316" s="412" t="e">
        <f t="shared" si="58"/>
        <v>#DIV/0!</v>
      </c>
      <c r="U316" s="416">
        <f t="shared" si="66"/>
        <v>0</v>
      </c>
    </row>
    <row r="317" spans="1:21" x14ac:dyDescent="0.35">
      <c r="A317" s="156" t="s">
        <v>509</v>
      </c>
      <c r="B317" s="112" t="s">
        <v>3296</v>
      </c>
      <c r="C317" s="170">
        <v>800</v>
      </c>
      <c r="D317" s="375">
        <f t="shared" si="68"/>
        <v>1000</v>
      </c>
      <c r="E317" s="371">
        <v>900</v>
      </c>
      <c r="F317" s="371">
        <v>1600</v>
      </c>
      <c r="G317" s="601">
        <v>800</v>
      </c>
      <c r="H317" s="150">
        <f>ROUND(G317*0.7,-1)</f>
        <v>560</v>
      </c>
      <c r="I317" s="381">
        <v>4000</v>
      </c>
      <c r="J317" s="377">
        <f>E317/C317</f>
        <v>1.125</v>
      </c>
      <c r="K317" s="371">
        <f>D317</f>
        <v>1000</v>
      </c>
      <c r="L317" s="378">
        <f>E317-D317</f>
        <v>-100</v>
      </c>
      <c r="M317" s="180"/>
      <c r="N317" s="416">
        <f t="shared" si="67"/>
        <v>-100</v>
      </c>
      <c r="O317" s="417">
        <f t="shared" si="73"/>
        <v>0.7</v>
      </c>
      <c r="S317" s="412">
        <f t="shared" si="58"/>
        <v>1</v>
      </c>
      <c r="U317" s="416">
        <f t="shared" si="66"/>
        <v>0</v>
      </c>
    </row>
    <row r="318" spans="1:21" ht="31" x14ac:dyDescent="0.35">
      <c r="A318" s="156" t="s">
        <v>511</v>
      </c>
      <c r="B318" s="112" t="s">
        <v>5933</v>
      </c>
      <c r="C318" s="170">
        <v>600</v>
      </c>
      <c r="D318" s="375">
        <f t="shared" si="68"/>
        <v>800</v>
      </c>
      <c r="E318" s="371">
        <v>700</v>
      </c>
      <c r="F318" s="371">
        <v>800</v>
      </c>
      <c r="G318" s="601">
        <v>600</v>
      </c>
      <c r="H318" s="150">
        <f>ROUND(G318*0.7,-1)</f>
        <v>420</v>
      </c>
      <c r="I318" s="381">
        <v>1600</v>
      </c>
      <c r="J318" s="377">
        <f>E318/C318</f>
        <v>1.1666666666666667</v>
      </c>
      <c r="K318" s="371">
        <f>D318</f>
        <v>800</v>
      </c>
      <c r="L318" s="378">
        <f>E318-D318</f>
        <v>-100</v>
      </c>
      <c r="M318" s="180"/>
      <c r="N318" s="416">
        <f t="shared" si="67"/>
        <v>-100</v>
      </c>
      <c r="O318" s="417">
        <f t="shared" si="73"/>
        <v>0.7</v>
      </c>
      <c r="S318" s="412">
        <f t="shared" si="58"/>
        <v>1</v>
      </c>
      <c r="U318" s="416">
        <f t="shared" si="66"/>
        <v>0</v>
      </c>
    </row>
    <row r="319" spans="1:21" ht="31" x14ac:dyDescent="0.35">
      <c r="A319" s="156">
        <v>6</v>
      </c>
      <c r="B319" s="112" t="s">
        <v>3297</v>
      </c>
      <c r="C319" s="116">
        <v>1000</v>
      </c>
      <c r="D319" s="375">
        <f t="shared" si="68"/>
        <v>1300</v>
      </c>
      <c r="E319" s="371">
        <v>1100</v>
      </c>
      <c r="F319" s="371">
        <v>1500</v>
      </c>
      <c r="G319" s="147">
        <v>1000</v>
      </c>
      <c r="H319" s="150">
        <f>ROUND(G319*0.7,-1)</f>
        <v>700</v>
      </c>
      <c r="I319" s="381">
        <v>4000</v>
      </c>
      <c r="J319" s="377">
        <f>E319/C319</f>
        <v>1.1000000000000001</v>
      </c>
      <c r="K319" s="371">
        <f>D319</f>
        <v>1300</v>
      </c>
      <c r="L319" s="378">
        <f>E319-D319</f>
        <v>-200</v>
      </c>
      <c r="M319" s="180"/>
      <c r="N319" s="416">
        <f t="shared" si="67"/>
        <v>-200</v>
      </c>
      <c r="O319" s="417">
        <f t="shared" si="73"/>
        <v>0.7</v>
      </c>
      <c r="S319" s="412">
        <f t="shared" si="58"/>
        <v>1</v>
      </c>
      <c r="U319" s="416">
        <f t="shared" si="66"/>
        <v>0</v>
      </c>
    </row>
    <row r="320" spans="1:21" ht="46.5" x14ac:dyDescent="0.35">
      <c r="A320" s="156">
        <v>7</v>
      </c>
      <c r="B320" s="112" t="s">
        <v>5934</v>
      </c>
      <c r="C320" s="170"/>
      <c r="D320" s="375"/>
      <c r="E320" s="371"/>
      <c r="F320" s="371"/>
      <c r="G320" s="514"/>
      <c r="H320" s="150"/>
      <c r="I320" s="381"/>
      <c r="J320" s="377"/>
      <c r="K320" s="371"/>
      <c r="L320" s="378"/>
      <c r="M320" s="180"/>
      <c r="N320" s="416">
        <f t="shared" si="67"/>
        <v>0</v>
      </c>
      <c r="O320" s="417" t="e">
        <f t="shared" si="73"/>
        <v>#DIV/0!</v>
      </c>
      <c r="S320" s="412" t="e">
        <f t="shared" si="58"/>
        <v>#DIV/0!</v>
      </c>
      <c r="U320" s="416">
        <f t="shared" si="66"/>
        <v>0</v>
      </c>
    </row>
    <row r="321" spans="1:21" ht="31" x14ac:dyDescent="0.35">
      <c r="A321" s="156" t="s">
        <v>32</v>
      </c>
      <c r="B321" s="112" t="s">
        <v>5935</v>
      </c>
      <c r="C321" s="170">
        <v>600</v>
      </c>
      <c r="D321" s="375">
        <f t="shared" si="68"/>
        <v>800</v>
      </c>
      <c r="E321" s="371">
        <v>700</v>
      </c>
      <c r="F321" s="371">
        <v>700</v>
      </c>
      <c r="G321" s="601">
        <v>600</v>
      </c>
      <c r="H321" s="150">
        <f>ROUND(G321*0.7,-1)</f>
        <v>420</v>
      </c>
      <c r="I321" s="381">
        <v>1400</v>
      </c>
      <c r="J321" s="377">
        <f>E321/C321</f>
        <v>1.1666666666666667</v>
      </c>
      <c r="K321" s="371">
        <f>D321</f>
        <v>800</v>
      </c>
      <c r="L321" s="378">
        <f>E321-D321</f>
        <v>-100</v>
      </c>
      <c r="M321" s="180"/>
      <c r="N321" s="416">
        <f t="shared" si="67"/>
        <v>-100</v>
      </c>
      <c r="O321" s="417">
        <f t="shared" si="73"/>
        <v>0.7</v>
      </c>
      <c r="S321" s="412">
        <f t="shared" si="58"/>
        <v>1</v>
      </c>
      <c r="U321" s="416">
        <f t="shared" si="66"/>
        <v>0</v>
      </c>
    </row>
    <row r="322" spans="1:21" ht="46.5" x14ac:dyDescent="0.35">
      <c r="A322" s="156" t="s">
        <v>35</v>
      </c>
      <c r="B322" s="112" t="s">
        <v>5936</v>
      </c>
      <c r="C322" s="170">
        <v>550</v>
      </c>
      <c r="D322" s="375">
        <f t="shared" si="68"/>
        <v>700</v>
      </c>
      <c r="E322" s="371">
        <v>600</v>
      </c>
      <c r="F322" s="371">
        <v>650</v>
      </c>
      <c r="G322" s="601">
        <v>550</v>
      </c>
      <c r="H322" s="150">
        <f>ROUND(G322*0.7,-1)</f>
        <v>390</v>
      </c>
      <c r="I322" s="381">
        <v>1200</v>
      </c>
      <c r="J322" s="377">
        <f>E322/C322</f>
        <v>1.0909090909090908</v>
      </c>
      <c r="K322" s="371">
        <f>D322</f>
        <v>700</v>
      </c>
      <c r="L322" s="378">
        <f>E322-D322</f>
        <v>-100</v>
      </c>
      <c r="M322" s="180"/>
      <c r="N322" s="416">
        <f t="shared" si="67"/>
        <v>-100</v>
      </c>
      <c r="O322" s="417">
        <f t="shared" si="73"/>
        <v>0.70909090909090911</v>
      </c>
      <c r="S322" s="412">
        <f t="shared" si="58"/>
        <v>1</v>
      </c>
      <c r="U322" s="416">
        <f t="shared" si="66"/>
        <v>0</v>
      </c>
    </row>
    <row r="323" spans="1:21" ht="31" x14ac:dyDescent="0.35">
      <c r="A323" s="156">
        <v>8</v>
      </c>
      <c r="B323" s="112" t="s">
        <v>5937</v>
      </c>
      <c r="C323" s="170">
        <v>550</v>
      </c>
      <c r="D323" s="375">
        <f t="shared" si="68"/>
        <v>700</v>
      </c>
      <c r="E323" s="371">
        <v>600</v>
      </c>
      <c r="F323" s="371">
        <v>650</v>
      </c>
      <c r="G323" s="601">
        <v>550</v>
      </c>
      <c r="H323" s="150">
        <f>ROUND(G323*0.7,-1)</f>
        <v>390</v>
      </c>
      <c r="I323" s="381">
        <v>1400</v>
      </c>
      <c r="J323" s="377">
        <f>E323/C323</f>
        <v>1.0909090909090908</v>
      </c>
      <c r="K323" s="371">
        <f>D323</f>
        <v>700</v>
      </c>
      <c r="L323" s="378">
        <f>E323-D323</f>
        <v>-100</v>
      </c>
      <c r="M323" s="180"/>
      <c r="N323" s="416">
        <f t="shared" si="67"/>
        <v>-100</v>
      </c>
      <c r="O323" s="417">
        <f t="shared" si="73"/>
        <v>0.70909090909090911</v>
      </c>
      <c r="S323" s="412">
        <f t="shared" si="58"/>
        <v>1</v>
      </c>
      <c r="U323" s="416">
        <f t="shared" si="66"/>
        <v>0</v>
      </c>
    </row>
    <row r="324" spans="1:21" ht="31" x14ac:dyDescent="0.35">
      <c r="A324" s="156">
        <v>9</v>
      </c>
      <c r="B324" s="112" t="s">
        <v>3298</v>
      </c>
      <c r="C324" s="170">
        <v>800</v>
      </c>
      <c r="D324" s="375">
        <f t="shared" si="68"/>
        <v>1000</v>
      </c>
      <c r="E324" s="371">
        <v>900</v>
      </c>
      <c r="F324" s="371">
        <v>1000</v>
      </c>
      <c r="G324" s="601">
        <v>800</v>
      </c>
      <c r="H324" s="150">
        <f>ROUND(G324*0.7,-1)</f>
        <v>560</v>
      </c>
      <c r="I324" s="381">
        <v>2000</v>
      </c>
      <c r="J324" s="377">
        <f>E324/C324</f>
        <v>1.125</v>
      </c>
      <c r="K324" s="371">
        <f>D324</f>
        <v>1000</v>
      </c>
      <c r="L324" s="378">
        <f>E324-D324</f>
        <v>-100</v>
      </c>
      <c r="M324" s="180"/>
      <c r="N324" s="416">
        <f t="shared" si="67"/>
        <v>-100</v>
      </c>
      <c r="O324" s="417">
        <f t="shared" si="73"/>
        <v>0.7</v>
      </c>
      <c r="S324" s="412">
        <f t="shared" si="58"/>
        <v>1</v>
      </c>
      <c r="U324" s="416">
        <f t="shared" si="66"/>
        <v>0</v>
      </c>
    </row>
    <row r="325" spans="1:21" ht="46.5" x14ac:dyDescent="0.35">
      <c r="A325" s="156">
        <v>10</v>
      </c>
      <c r="B325" s="112" t="s">
        <v>3299</v>
      </c>
      <c r="C325" s="170">
        <v>600</v>
      </c>
      <c r="D325" s="375">
        <f t="shared" si="68"/>
        <v>800</v>
      </c>
      <c r="E325" s="371">
        <v>700</v>
      </c>
      <c r="F325" s="371">
        <v>900</v>
      </c>
      <c r="G325" s="601">
        <v>600</v>
      </c>
      <c r="H325" s="150">
        <f>ROUND(G325*0.7,-1)</f>
        <v>420</v>
      </c>
      <c r="I325" s="381">
        <v>1600</v>
      </c>
      <c r="J325" s="377">
        <f>E325/C325</f>
        <v>1.1666666666666667</v>
      </c>
      <c r="K325" s="371">
        <f>D325</f>
        <v>800</v>
      </c>
      <c r="L325" s="378">
        <f>E325-D325</f>
        <v>-100</v>
      </c>
      <c r="M325" s="180"/>
      <c r="N325" s="416">
        <f t="shared" si="67"/>
        <v>-100</v>
      </c>
      <c r="O325" s="417">
        <f t="shared" si="73"/>
        <v>0.7</v>
      </c>
      <c r="S325" s="412">
        <f t="shared" si="58"/>
        <v>1</v>
      </c>
      <c r="U325" s="416">
        <f t="shared" si="66"/>
        <v>0</v>
      </c>
    </row>
    <row r="326" spans="1:21" ht="42" x14ac:dyDescent="0.35">
      <c r="A326" s="128">
        <v>11</v>
      </c>
      <c r="B326" s="112" t="s">
        <v>3300</v>
      </c>
      <c r="C326" s="170">
        <v>600</v>
      </c>
      <c r="D326" s="375"/>
      <c r="E326" s="371"/>
      <c r="F326" s="371"/>
      <c r="G326" s="514"/>
      <c r="H326" s="150"/>
      <c r="I326" s="381"/>
      <c r="J326" s="377"/>
      <c r="K326" s="371"/>
      <c r="L326" s="378"/>
      <c r="M326" s="181" t="s">
        <v>3301</v>
      </c>
      <c r="N326" s="416">
        <f t="shared" si="67"/>
        <v>0</v>
      </c>
      <c r="O326" s="417">
        <f t="shared" si="73"/>
        <v>0</v>
      </c>
      <c r="S326" s="412">
        <f t="shared" si="58"/>
        <v>0</v>
      </c>
      <c r="U326" s="416">
        <f t="shared" si="66"/>
        <v>-600</v>
      </c>
    </row>
    <row r="327" spans="1:21" x14ac:dyDescent="0.35">
      <c r="A327" s="156">
        <v>11</v>
      </c>
      <c r="B327" s="112" t="s">
        <v>3302</v>
      </c>
      <c r="C327" s="170">
        <v>550</v>
      </c>
      <c r="D327" s="375">
        <f t="shared" si="68"/>
        <v>700</v>
      </c>
      <c r="E327" s="371">
        <v>600</v>
      </c>
      <c r="F327" s="371">
        <v>650</v>
      </c>
      <c r="G327" s="601">
        <v>550</v>
      </c>
      <c r="H327" s="150">
        <f>ROUND(G327*0.7,-1)</f>
        <v>390</v>
      </c>
      <c r="I327" s="381">
        <v>1400</v>
      </c>
      <c r="J327" s="377">
        <f>E327/C327</f>
        <v>1.0909090909090908</v>
      </c>
      <c r="K327" s="371">
        <f>D327</f>
        <v>700</v>
      </c>
      <c r="L327" s="378">
        <f>E327-D327</f>
        <v>-100</v>
      </c>
      <c r="M327" s="180"/>
      <c r="N327" s="416">
        <f t="shared" si="67"/>
        <v>-100</v>
      </c>
      <c r="O327" s="417">
        <f t="shared" si="73"/>
        <v>0.70909090909090911</v>
      </c>
      <c r="S327" s="412">
        <f t="shared" si="58"/>
        <v>1</v>
      </c>
      <c r="U327" s="416">
        <f t="shared" si="66"/>
        <v>0</v>
      </c>
    </row>
    <row r="328" spans="1:21" ht="31" x14ac:dyDescent="0.35">
      <c r="A328" s="156">
        <v>12</v>
      </c>
      <c r="B328" s="112" t="s">
        <v>3303</v>
      </c>
      <c r="C328" s="170">
        <v>800</v>
      </c>
      <c r="D328" s="375">
        <f t="shared" si="68"/>
        <v>1000</v>
      </c>
      <c r="E328" s="371">
        <v>900</v>
      </c>
      <c r="F328" s="371">
        <v>900</v>
      </c>
      <c r="G328" s="601">
        <v>800</v>
      </c>
      <c r="H328" s="150">
        <f>ROUND(G328*0.7,-1)</f>
        <v>560</v>
      </c>
      <c r="I328" s="158">
        <v>3000</v>
      </c>
      <c r="J328" s="377">
        <f>E328/C328</f>
        <v>1.125</v>
      </c>
      <c r="K328" s="371">
        <f>D328</f>
        <v>1000</v>
      </c>
      <c r="L328" s="378">
        <f>E328-D328</f>
        <v>-100</v>
      </c>
      <c r="M328" s="180"/>
      <c r="N328" s="416">
        <f t="shared" si="67"/>
        <v>-100</v>
      </c>
      <c r="O328" s="417">
        <f t="shared" si="73"/>
        <v>0.7</v>
      </c>
      <c r="S328" s="412">
        <f t="shared" si="58"/>
        <v>1</v>
      </c>
      <c r="U328" s="416">
        <f t="shared" si="66"/>
        <v>0</v>
      </c>
    </row>
    <row r="329" spans="1:21" x14ac:dyDescent="0.35">
      <c r="A329" s="110" t="s">
        <v>442</v>
      </c>
      <c r="B329" s="168" t="s">
        <v>3304</v>
      </c>
      <c r="C329" s="110"/>
      <c r="D329" s="372"/>
      <c r="E329" s="372"/>
      <c r="F329" s="372"/>
      <c r="G329" s="600"/>
      <c r="H329" s="150"/>
      <c r="I329" s="380"/>
      <c r="J329" s="377"/>
      <c r="K329" s="371"/>
      <c r="L329" s="378"/>
      <c r="M329" s="180"/>
      <c r="N329" s="416">
        <f t="shared" si="67"/>
        <v>0</v>
      </c>
      <c r="O329" s="417" t="e">
        <f t="shared" si="73"/>
        <v>#DIV/0!</v>
      </c>
      <c r="S329" s="412" t="e">
        <f t="shared" si="58"/>
        <v>#DIV/0!</v>
      </c>
      <c r="U329" s="416">
        <f t="shared" si="66"/>
        <v>0</v>
      </c>
    </row>
    <row r="330" spans="1:21" ht="31" x14ac:dyDescent="0.35">
      <c r="A330" s="156">
        <v>1</v>
      </c>
      <c r="B330" s="112" t="s">
        <v>3305</v>
      </c>
      <c r="C330" s="116">
        <v>2500</v>
      </c>
      <c r="D330" s="375">
        <f t="shared" ref="D330:D382" si="82">ROUND(C330*1.3,-2)</f>
        <v>3300</v>
      </c>
      <c r="E330" s="371">
        <v>2800</v>
      </c>
      <c r="F330" s="371">
        <v>2800</v>
      </c>
      <c r="G330" s="147">
        <v>2750</v>
      </c>
      <c r="H330" s="150">
        <f>ROUND(G330*0.7,-1)</f>
        <v>1930</v>
      </c>
      <c r="I330" s="158">
        <v>4000</v>
      </c>
      <c r="J330" s="377">
        <f>E330/C330</f>
        <v>1.1200000000000001</v>
      </c>
      <c r="K330" s="371">
        <f>D330</f>
        <v>3300</v>
      </c>
      <c r="L330" s="378">
        <f>E330-D330</f>
        <v>-500</v>
      </c>
      <c r="M330" s="180"/>
      <c r="N330" s="416">
        <f t="shared" si="67"/>
        <v>-500</v>
      </c>
      <c r="O330" s="417">
        <f t="shared" si="73"/>
        <v>0.77200000000000002</v>
      </c>
      <c r="P330" s="422">
        <f t="shared" ref="P330:P350" si="83">C330*1.1</f>
        <v>2750</v>
      </c>
      <c r="S330" s="412">
        <f t="shared" ref="S330:S395" si="84">G330/C330</f>
        <v>1.1000000000000001</v>
      </c>
      <c r="U330" s="416">
        <f t="shared" si="66"/>
        <v>250</v>
      </c>
    </row>
    <row r="331" spans="1:21" ht="31" x14ac:dyDescent="0.35">
      <c r="A331" s="156">
        <v>2</v>
      </c>
      <c r="B331" s="112" t="s">
        <v>3306</v>
      </c>
      <c r="C331" s="116">
        <v>2000</v>
      </c>
      <c r="D331" s="375">
        <f t="shared" si="82"/>
        <v>2600</v>
      </c>
      <c r="E331" s="371">
        <v>2200</v>
      </c>
      <c r="F331" s="371">
        <v>2200</v>
      </c>
      <c r="G331" s="147">
        <v>2200</v>
      </c>
      <c r="H331" s="150">
        <f>ROUND(G331*0.7,-1)</f>
        <v>1540</v>
      </c>
      <c r="I331" s="158">
        <v>3200</v>
      </c>
      <c r="J331" s="377">
        <f>E331/C331</f>
        <v>1.1000000000000001</v>
      </c>
      <c r="K331" s="371">
        <f>D331</f>
        <v>2600</v>
      </c>
      <c r="L331" s="378">
        <f>E331-D331</f>
        <v>-400</v>
      </c>
      <c r="M331" s="180"/>
      <c r="N331" s="416">
        <f t="shared" si="67"/>
        <v>-400</v>
      </c>
      <c r="O331" s="417">
        <f t="shared" si="73"/>
        <v>0.77</v>
      </c>
      <c r="P331" s="422">
        <f t="shared" si="83"/>
        <v>2200</v>
      </c>
      <c r="S331" s="412">
        <f t="shared" si="84"/>
        <v>1.1000000000000001</v>
      </c>
      <c r="U331" s="416">
        <f t="shared" si="66"/>
        <v>200</v>
      </c>
    </row>
    <row r="332" spans="1:21" x14ac:dyDescent="0.35">
      <c r="A332" s="156">
        <v>3</v>
      </c>
      <c r="B332" s="112" t="s">
        <v>3307</v>
      </c>
      <c r="C332" s="116">
        <v>2000</v>
      </c>
      <c r="D332" s="375">
        <f t="shared" si="82"/>
        <v>2600</v>
      </c>
      <c r="E332" s="371">
        <v>2200</v>
      </c>
      <c r="F332" s="371">
        <v>2200</v>
      </c>
      <c r="G332" s="147">
        <v>2200</v>
      </c>
      <c r="H332" s="150">
        <f>ROUND(G332*0.7,-1)</f>
        <v>1540</v>
      </c>
      <c r="I332" s="158">
        <v>3200</v>
      </c>
      <c r="J332" s="377">
        <f>E332/C332</f>
        <v>1.1000000000000001</v>
      </c>
      <c r="K332" s="371">
        <f>D332</f>
        <v>2600</v>
      </c>
      <c r="L332" s="378">
        <f>E332-D332</f>
        <v>-400</v>
      </c>
      <c r="M332" s="180"/>
      <c r="N332" s="416">
        <f t="shared" si="67"/>
        <v>-400</v>
      </c>
      <c r="O332" s="417">
        <f t="shared" si="73"/>
        <v>0.77</v>
      </c>
      <c r="P332" s="422">
        <f t="shared" si="83"/>
        <v>2200</v>
      </c>
      <c r="S332" s="412">
        <f t="shared" si="84"/>
        <v>1.1000000000000001</v>
      </c>
      <c r="U332" s="416">
        <f t="shared" si="66"/>
        <v>200</v>
      </c>
    </row>
    <row r="333" spans="1:21" x14ac:dyDescent="0.35">
      <c r="A333" s="156">
        <v>4</v>
      </c>
      <c r="B333" s="112" t="s">
        <v>3308</v>
      </c>
      <c r="C333" s="170"/>
      <c r="D333" s="375"/>
      <c r="E333" s="371"/>
      <c r="F333" s="371"/>
      <c r="G333" s="514"/>
      <c r="H333" s="150"/>
      <c r="I333" s="158"/>
      <c r="J333" s="377"/>
      <c r="K333" s="371"/>
      <c r="L333" s="378"/>
      <c r="M333" s="180"/>
      <c r="N333" s="416">
        <f t="shared" si="67"/>
        <v>0</v>
      </c>
      <c r="O333" s="417" t="e">
        <f t="shared" si="73"/>
        <v>#DIV/0!</v>
      </c>
      <c r="P333" s="422">
        <f t="shared" si="83"/>
        <v>0</v>
      </c>
      <c r="S333" s="412" t="e">
        <f t="shared" si="84"/>
        <v>#DIV/0!</v>
      </c>
      <c r="U333" s="416">
        <f t="shared" si="66"/>
        <v>0</v>
      </c>
    </row>
    <row r="334" spans="1:21" ht="31" x14ac:dyDescent="0.35">
      <c r="A334" s="156" t="s">
        <v>31</v>
      </c>
      <c r="B334" s="112" t="s">
        <v>3309</v>
      </c>
      <c r="C334" s="116">
        <v>2500</v>
      </c>
      <c r="D334" s="375">
        <f t="shared" si="82"/>
        <v>3300</v>
      </c>
      <c r="E334" s="371">
        <v>2800</v>
      </c>
      <c r="F334" s="371">
        <v>2800</v>
      </c>
      <c r="G334" s="514">
        <v>2750</v>
      </c>
      <c r="H334" s="150">
        <f>ROUND(G334*0.7,-1)</f>
        <v>1930</v>
      </c>
      <c r="I334" s="158">
        <v>4000</v>
      </c>
      <c r="J334" s="377">
        <f>E334/C334</f>
        <v>1.1200000000000001</v>
      </c>
      <c r="K334" s="371">
        <f>D334</f>
        <v>3300</v>
      </c>
      <c r="L334" s="378">
        <f>E334-D334</f>
        <v>-500</v>
      </c>
      <c r="M334" s="180"/>
      <c r="N334" s="416">
        <f t="shared" si="67"/>
        <v>-500</v>
      </c>
      <c r="O334" s="417">
        <f t="shared" si="73"/>
        <v>0.77200000000000002</v>
      </c>
      <c r="P334" s="422">
        <f t="shared" si="83"/>
        <v>2750</v>
      </c>
      <c r="S334" s="412">
        <f t="shared" si="84"/>
        <v>1.1000000000000001</v>
      </c>
      <c r="U334" s="416">
        <f t="shared" si="66"/>
        <v>250</v>
      </c>
    </row>
    <row r="335" spans="1:21" ht="31" x14ac:dyDescent="0.35">
      <c r="A335" s="156" t="s">
        <v>34</v>
      </c>
      <c r="B335" s="112" t="s">
        <v>3310</v>
      </c>
      <c r="C335" s="116">
        <v>3000</v>
      </c>
      <c r="D335" s="375">
        <f t="shared" si="82"/>
        <v>3900</v>
      </c>
      <c r="E335" s="371">
        <v>3300</v>
      </c>
      <c r="F335" s="371">
        <v>3300</v>
      </c>
      <c r="G335" s="514">
        <v>3300</v>
      </c>
      <c r="H335" s="150">
        <f>ROUND(G335*0.7,-1)</f>
        <v>2310</v>
      </c>
      <c r="I335" s="158">
        <v>4800</v>
      </c>
      <c r="J335" s="377">
        <f>E335/C335</f>
        <v>1.1000000000000001</v>
      </c>
      <c r="K335" s="371">
        <f>D335</f>
        <v>3900</v>
      </c>
      <c r="L335" s="378">
        <f>E335-D335</f>
        <v>-600</v>
      </c>
      <c r="M335" s="180"/>
      <c r="N335" s="416">
        <f t="shared" si="67"/>
        <v>-600</v>
      </c>
      <c r="O335" s="417">
        <f t="shared" si="73"/>
        <v>0.77</v>
      </c>
      <c r="P335" s="422">
        <f t="shared" si="83"/>
        <v>3300.0000000000005</v>
      </c>
      <c r="S335" s="412">
        <f t="shared" si="84"/>
        <v>1.1000000000000001</v>
      </c>
      <c r="U335" s="416">
        <f t="shared" si="66"/>
        <v>300</v>
      </c>
    </row>
    <row r="336" spans="1:21" ht="31" x14ac:dyDescent="0.35">
      <c r="A336" s="156">
        <v>5</v>
      </c>
      <c r="B336" s="112" t="s">
        <v>3311</v>
      </c>
      <c r="C336" s="156"/>
      <c r="D336" s="375"/>
      <c r="E336" s="371"/>
      <c r="F336" s="371"/>
      <c r="G336" s="514"/>
      <c r="H336" s="150"/>
      <c r="I336" s="158"/>
      <c r="J336" s="377"/>
      <c r="K336" s="371"/>
      <c r="L336" s="378"/>
      <c r="M336" s="180"/>
      <c r="N336" s="416">
        <f t="shared" si="67"/>
        <v>0</v>
      </c>
      <c r="O336" s="417" t="e">
        <f t="shared" si="73"/>
        <v>#DIV/0!</v>
      </c>
      <c r="P336" s="422">
        <f t="shared" si="83"/>
        <v>0</v>
      </c>
      <c r="S336" s="412" t="e">
        <f t="shared" si="84"/>
        <v>#DIV/0!</v>
      </c>
      <c r="U336" s="416">
        <f t="shared" si="66"/>
        <v>0</v>
      </c>
    </row>
    <row r="337" spans="1:21" x14ac:dyDescent="0.35">
      <c r="A337" s="156" t="s">
        <v>509</v>
      </c>
      <c r="B337" s="112" t="s">
        <v>3312</v>
      </c>
      <c r="C337" s="116">
        <v>2000</v>
      </c>
      <c r="D337" s="375">
        <f t="shared" si="82"/>
        <v>2600</v>
      </c>
      <c r="E337" s="371">
        <v>2200</v>
      </c>
      <c r="F337" s="371">
        <v>2200</v>
      </c>
      <c r="G337" s="514">
        <v>2000</v>
      </c>
      <c r="H337" s="150">
        <f t="shared" ref="H337:H342" si="85">ROUND(G337*0.7,-1)</f>
        <v>1400</v>
      </c>
      <c r="I337" s="158">
        <v>3200</v>
      </c>
      <c r="J337" s="377">
        <f t="shared" ref="J337:J342" si="86">E337/C337</f>
        <v>1.1000000000000001</v>
      </c>
      <c r="K337" s="371">
        <f t="shared" ref="K337:K342" si="87">D337</f>
        <v>2600</v>
      </c>
      <c r="L337" s="378">
        <f t="shared" ref="L337:L342" si="88">E337-D337</f>
        <v>-400</v>
      </c>
      <c r="M337" s="180"/>
      <c r="N337" s="416">
        <f t="shared" si="67"/>
        <v>-400</v>
      </c>
      <c r="O337" s="417">
        <f t="shared" si="73"/>
        <v>0.7</v>
      </c>
      <c r="P337" s="422">
        <f t="shared" si="83"/>
        <v>2200</v>
      </c>
      <c r="S337" s="412">
        <f t="shared" si="84"/>
        <v>1</v>
      </c>
      <c r="U337" s="416">
        <f t="shared" si="66"/>
        <v>0</v>
      </c>
    </row>
    <row r="338" spans="1:21" ht="31" x14ac:dyDescent="0.35">
      <c r="A338" s="156" t="s">
        <v>511</v>
      </c>
      <c r="B338" s="112" t="s">
        <v>3313</v>
      </c>
      <c r="C338" s="116">
        <v>1500</v>
      </c>
      <c r="D338" s="375">
        <f t="shared" si="82"/>
        <v>2000</v>
      </c>
      <c r="E338" s="371">
        <v>1700</v>
      </c>
      <c r="F338" s="371">
        <v>2000</v>
      </c>
      <c r="G338" s="514">
        <v>2000</v>
      </c>
      <c r="H338" s="150">
        <f t="shared" si="85"/>
        <v>1400</v>
      </c>
      <c r="I338" s="158">
        <v>3000</v>
      </c>
      <c r="J338" s="377">
        <f t="shared" si="86"/>
        <v>1.1333333333333333</v>
      </c>
      <c r="K338" s="371">
        <f t="shared" si="87"/>
        <v>2000</v>
      </c>
      <c r="L338" s="378">
        <f t="shared" si="88"/>
        <v>-300</v>
      </c>
      <c r="M338" s="180" t="s">
        <v>3314</v>
      </c>
      <c r="N338" s="416">
        <f t="shared" si="67"/>
        <v>-300</v>
      </c>
      <c r="O338" s="417">
        <f t="shared" si="73"/>
        <v>0.93333333333333335</v>
      </c>
      <c r="P338" s="422">
        <f t="shared" si="83"/>
        <v>1650.0000000000002</v>
      </c>
      <c r="S338" s="412">
        <f t="shared" si="84"/>
        <v>1.3333333333333333</v>
      </c>
      <c r="U338" s="416">
        <f t="shared" si="66"/>
        <v>500</v>
      </c>
    </row>
    <row r="339" spans="1:21" ht="31" x14ac:dyDescent="0.35">
      <c r="A339" s="156">
        <v>6</v>
      </c>
      <c r="B339" s="112" t="s">
        <v>3315</v>
      </c>
      <c r="C339" s="116">
        <v>4500</v>
      </c>
      <c r="D339" s="375">
        <f t="shared" si="82"/>
        <v>5900</v>
      </c>
      <c r="E339" s="371">
        <v>5000</v>
      </c>
      <c r="F339" s="371">
        <v>5000</v>
      </c>
      <c r="G339" s="514">
        <v>4500</v>
      </c>
      <c r="H339" s="150">
        <f t="shared" si="85"/>
        <v>3150</v>
      </c>
      <c r="I339" s="158">
        <v>7200</v>
      </c>
      <c r="J339" s="377">
        <f t="shared" si="86"/>
        <v>1.1111111111111112</v>
      </c>
      <c r="K339" s="371">
        <f t="shared" si="87"/>
        <v>5900</v>
      </c>
      <c r="L339" s="378">
        <f t="shared" si="88"/>
        <v>-900</v>
      </c>
      <c r="M339" s="180"/>
      <c r="N339" s="416">
        <f t="shared" si="67"/>
        <v>-900</v>
      </c>
      <c r="O339" s="417">
        <f t="shared" si="73"/>
        <v>0.7</v>
      </c>
      <c r="P339" s="422">
        <f t="shared" si="83"/>
        <v>4950</v>
      </c>
      <c r="S339" s="412">
        <f t="shared" si="84"/>
        <v>1</v>
      </c>
      <c r="U339" s="416">
        <f t="shared" si="66"/>
        <v>0</v>
      </c>
    </row>
    <row r="340" spans="1:21" ht="31" x14ac:dyDescent="0.35">
      <c r="A340" s="156">
        <v>7</v>
      </c>
      <c r="B340" s="112" t="s">
        <v>3316</v>
      </c>
      <c r="C340" s="116">
        <v>1000</v>
      </c>
      <c r="D340" s="375">
        <f t="shared" si="82"/>
        <v>1300</v>
      </c>
      <c r="E340" s="371">
        <v>1100</v>
      </c>
      <c r="F340" s="371">
        <v>1100</v>
      </c>
      <c r="G340" s="147">
        <v>1000</v>
      </c>
      <c r="H340" s="150">
        <f t="shared" si="85"/>
        <v>700</v>
      </c>
      <c r="I340" s="158">
        <v>2000</v>
      </c>
      <c r="J340" s="377">
        <f t="shared" si="86"/>
        <v>1.1000000000000001</v>
      </c>
      <c r="K340" s="371">
        <f t="shared" si="87"/>
        <v>1300</v>
      </c>
      <c r="L340" s="378">
        <f t="shared" si="88"/>
        <v>-200</v>
      </c>
      <c r="M340" s="180"/>
      <c r="N340" s="416">
        <f t="shared" si="67"/>
        <v>-200</v>
      </c>
      <c r="O340" s="417">
        <f t="shared" si="73"/>
        <v>0.7</v>
      </c>
      <c r="P340" s="422">
        <f t="shared" si="83"/>
        <v>1100</v>
      </c>
      <c r="S340" s="412">
        <f t="shared" si="84"/>
        <v>1</v>
      </c>
      <c r="U340" s="416">
        <f t="shared" ref="U340:U403" si="89">G340-C340</f>
        <v>0</v>
      </c>
    </row>
    <row r="341" spans="1:21" ht="31" x14ac:dyDescent="0.35">
      <c r="A341" s="156">
        <v>8</v>
      </c>
      <c r="B341" s="112" t="s">
        <v>3317</v>
      </c>
      <c r="C341" s="116">
        <v>1000</v>
      </c>
      <c r="D341" s="375">
        <f t="shared" si="82"/>
        <v>1300</v>
      </c>
      <c r="E341" s="371">
        <v>1100</v>
      </c>
      <c r="F341" s="371">
        <v>1100</v>
      </c>
      <c r="G341" s="147">
        <v>1000</v>
      </c>
      <c r="H341" s="150">
        <f t="shared" si="85"/>
        <v>700</v>
      </c>
      <c r="I341" s="158">
        <v>1800</v>
      </c>
      <c r="J341" s="377">
        <f t="shared" si="86"/>
        <v>1.1000000000000001</v>
      </c>
      <c r="K341" s="371">
        <f t="shared" si="87"/>
        <v>1300</v>
      </c>
      <c r="L341" s="378">
        <f t="shared" si="88"/>
        <v>-200</v>
      </c>
      <c r="M341" s="180"/>
      <c r="N341" s="416">
        <f t="shared" si="67"/>
        <v>-200</v>
      </c>
      <c r="O341" s="417">
        <f t="shared" si="73"/>
        <v>0.7</v>
      </c>
      <c r="P341" s="422">
        <f t="shared" si="83"/>
        <v>1100</v>
      </c>
      <c r="S341" s="412">
        <f t="shared" si="84"/>
        <v>1</v>
      </c>
      <c r="U341" s="416">
        <f t="shared" si="89"/>
        <v>0</v>
      </c>
    </row>
    <row r="342" spans="1:21" x14ac:dyDescent="0.35">
      <c r="A342" s="156">
        <v>9</v>
      </c>
      <c r="B342" s="112" t="s">
        <v>3318</v>
      </c>
      <c r="C342" s="116">
        <v>2000</v>
      </c>
      <c r="D342" s="375">
        <f t="shared" si="82"/>
        <v>2600</v>
      </c>
      <c r="E342" s="371">
        <v>2200</v>
      </c>
      <c r="F342" s="371">
        <v>2200</v>
      </c>
      <c r="G342" s="147">
        <v>2000</v>
      </c>
      <c r="H342" s="150">
        <f t="shared" si="85"/>
        <v>1400</v>
      </c>
      <c r="I342" s="158">
        <v>3200</v>
      </c>
      <c r="J342" s="377">
        <f t="shared" si="86"/>
        <v>1.1000000000000001</v>
      </c>
      <c r="K342" s="371">
        <f t="shared" si="87"/>
        <v>2600</v>
      </c>
      <c r="L342" s="378">
        <f t="shared" si="88"/>
        <v>-400</v>
      </c>
      <c r="M342" s="180"/>
      <c r="N342" s="416">
        <f t="shared" si="67"/>
        <v>-400</v>
      </c>
      <c r="O342" s="417">
        <f t="shared" si="73"/>
        <v>0.7</v>
      </c>
      <c r="P342" s="422">
        <f t="shared" si="83"/>
        <v>2200</v>
      </c>
      <c r="S342" s="412">
        <f t="shared" si="84"/>
        <v>1</v>
      </c>
      <c r="U342" s="416">
        <f t="shared" si="89"/>
        <v>0</v>
      </c>
    </row>
    <row r="343" spans="1:21" x14ac:dyDescent="0.35">
      <c r="A343" s="156">
        <v>10</v>
      </c>
      <c r="B343" s="112" t="s">
        <v>3319</v>
      </c>
      <c r="C343" s="158"/>
      <c r="D343" s="375"/>
      <c r="E343" s="380"/>
      <c r="F343" s="380"/>
      <c r="G343" s="513"/>
      <c r="H343" s="150"/>
      <c r="I343" s="379"/>
      <c r="J343" s="377"/>
      <c r="K343" s="371"/>
      <c r="L343" s="378"/>
      <c r="M343" s="180"/>
      <c r="N343" s="416">
        <f t="shared" ref="N343:N382" si="90">E343-D343</f>
        <v>0</v>
      </c>
      <c r="O343" s="417" t="e">
        <f t="shared" si="73"/>
        <v>#DIV/0!</v>
      </c>
      <c r="P343" s="422">
        <f t="shared" si="83"/>
        <v>0</v>
      </c>
      <c r="S343" s="412" t="e">
        <f t="shared" si="84"/>
        <v>#DIV/0!</v>
      </c>
      <c r="U343" s="416">
        <f t="shared" si="89"/>
        <v>0</v>
      </c>
    </row>
    <row r="344" spans="1:21" ht="31" x14ac:dyDescent="0.35">
      <c r="A344" s="391" t="s">
        <v>525</v>
      </c>
      <c r="B344" s="112" t="s">
        <v>3320</v>
      </c>
      <c r="C344" s="184"/>
      <c r="D344" s="375"/>
      <c r="E344" s="184">
        <v>1000</v>
      </c>
      <c r="F344" s="379">
        <v>1000</v>
      </c>
      <c r="G344" s="575">
        <v>900</v>
      </c>
      <c r="H344" s="150">
        <f t="shared" ref="H344:H350" si="91">ROUND(G344*0.7,-1)</f>
        <v>630</v>
      </c>
      <c r="I344" s="380">
        <v>1400</v>
      </c>
      <c r="J344" s="377"/>
      <c r="K344" s="184">
        <v>1000</v>
      </c>
      <c r="L344" s="378">
        <f t="shared" ref="L344:L350" si="92">E344-D344</f>
        <v>1000</v>
      </c>
      <c r="M344" s="361" t="s">
        <v>3490</v>
      </c>
      <c r="N344" s="416">
        <f t="shared" si="90"/>
        <v>1000</v>
      </c>
      <c r="O344" s="417" t="e">
        <f t="shared" si="73"/>
        <v>#DIV/0!</v>
      </c>
      <c r="P344" s="422">
        <f t="shared" si="83"/>
        <v>0</v>
      </c>
      <c r="R344" s="274" t="s">
        <v>5957</v>
      </c>
      <c r="S344" s="412" t="e">
        <f t="shared" si="84"/>
        <v>#DIV/0!</v>
      </c>
      <c r="U344" s="416">
        <f t="shared" si="89"/>
        <v>900</v>
      </c>
    </row>
    <row r="345" spans="1:21" ht="31" x14ac:dyDescent="0.35">
      <c r="A345" s="391" t="s">
        <v>526</v>
      </c>
      <c r="B345" s="112" t="s">
        <v>3321</v>
      </c>
      <c r="C345" s="184"/>
      <c r="D345" s="375"/>
      <c r="E345" s="184">
        <v>1000</v>
      </c>
      <c r="F345" s="379">
        <v>1000</v>
      </c>
      <c r="G345" s="575">
        <v>900</v>
      </c>
      <c r="H345" s="150">
        <f t="shared" si="91"/>
        <v>630</v>
      </c>
      <c r="I345" s="380">
        <v>1400</v>
      </c>
      <c r="J345" s="377"/>
      <c r="K345" s="184">
        <v>1000</v>
      </c>
      <c r="L345" s="378">
        <f t="shared" si="92"/>
        <v>1000</v>
      </c>
      <c r="M345" s="361" t="s">
        <v>3490</v>
      </c>
      <c r="N345" s="416">
        <f t="shared" si="90"/>
        <v>1000</v>
      </c>
      <c r="O345" s="417" t="e">
        <f t="shared" si="73"/>
        <v>#DIV/0!</v>
      </c>
      <c r="P345" s="422">
        <f t="shared" si="83"/>
        <v>0</v>
      </c>
      <c r="R345" s="274" t="s">
        <v>5957</v>
      </c>
      <c r="S345" s="412" t="e">
        <f t="shared" si="84"/>
        <v>#DIV/0!</v>
      </c>
      <c r="U345" s="416">
        <f t="shared" si="89"/>
        <v>900</v>
      </c>
    </row>
    <row r="346" spans="1:21" ht="31" x14ac:dyDescent="0.35">
      <c r="A346" s="391" t="s">
        <v>527</v>
      </c>
      <c r="B346" s="357" t="s">
        <v>3322</v>
      </c>
      <c r="C346" s="184"/>
      <c r="D346" s="375"/>
      <c r="E346" s="184">
        <v>1000</v>
      </c>
      <c r="F346" s="379">
        <v>1000</v>
      </c>
      <c r="G346" s="575">
        <v>900</v>
      </c>
      <c r="H346" s="150">
        <f t="shared" si="91"/>
        <v>630</v>
      </c>
      <c r="I346" s="380">
        <v>1400</v>
      </c>
      <c r="J346" s="377"/>
      <c r="K346" s="184">
        <v>1000</v>
      </c>
      <c r="L346" s="378">
        <f t="shared" si="92"/>
        <v>1000</v>
      </c>
      <c r="M346" s="361" t="s">
        <v>3490</v>
      </c>
      <c r="N346" s="416">
        <f t="shared" si="90"/>
        <v>1000</v>
      </c>
      <c r="O346" s="417" t="e">
        <f t="shared" si="73"/>
        <v>#DIV/0!</v>
      </c>
      <c r="P346" s="422">
        <f t="shared" si="83"/>
        <v>0</v>
      </c>
      <c r="R346" s="274" t="s">
        <v>5957</v>
      </c>
      <c r="S346" s="412" t="e">
        <f t="shared" si="84"/>
        <v>#DIV/0!</v>
      </c>
      <c r="U346" s="416">
        <f t="shared" si="89"/>
        <v>900</v>
      </c>
    </row>
    <row r="347" spans="1:21" x14ac:dyDescent="0.35">
      <c r="A347" s="391" t="s">
        <v>800</v>
      </c>
      <c r="B347" s="112" t="s">
        <v>3323</v>
      </c>
      <c r="C347" s="184"/>
      <c r="D347" s="375"/>
      <c r="E347" s="184">
        <v>1000</v>
      </c>
      <c r="F347" s="379">
        <v>1000</v>
      </c>
      <c r="G347" s="575">
        <v>900</v>
      </c>
      <c r="H347" s="150">
        <f t="shared" si="91"/>
        <v>630</v>
      </c>
      <c r="I347" s="380">
        <v>1400</v>
      </c>
      <c r="J347" s="377"/>
      <c r="K347" s="184">
        <v>1000</v>
      </c>
      <c r="L347" s="378">
        <f t="shared" si="92"/>
        <v>1000</v>
      </c>
      <c r="M347" s="361" t="s">
        <v>3490</v>
      </c>
      <c r="N347" s="416">
        <f t="shared" si="90"/>
        <v>1000</v>
      </c>
      <c r="O347" s="417" t="e">
        <f t="shared" si="73"/>
        <v>#DIV/0!</v>
      </c>
      <c r="P347" s="422">
        <f t="shared" si="83"/>
        <v>0</v>
      </c>
      <c r="R347" s="274" t="s">
        <v>5957</v>
      </c>
      <c r="S347" s="412" t="e">
        <f t="shared" si="84"/>
        <v>#DIV/0!</v>
      </c>
      <c r="U347" s="416">
        <f t="shared" si="89"/>
        <v>900</v>
      </c>
    </row>
    <row r="348" spans="1:21" ht="31" x14ac:dyDescent="0.35">
      <c r="A348" s="391" t="s">
        <v>3324</v>
      </c>
      <c r="B348" s="112" t="s">
        <v>3325</v>
      </c>
      <c r="C348" s="184"/>
      <c r="D348" s="375"/>
      <c r="E348" s="184">
        <v>1000</v>
      </c>
      <c r="F348" s="379">
        <v>1000</v>
      </c>
      <c r="G348" s="575">
        <v>900</v>
      </c>
      <c r="H348" s="150">
        <f t="shared" si="91"/>
        <v>630</v>
      </c>
      <c r="I348" s="380">
        <v>1400</v>
      </c>
      <c r="J348" s="377"/>
      <c r="K348" s="184">
        <v>1000</v>
      </c>
      <c r="L348" s="378">
        <f t="shared" si="92"/>
        <v>1000</v>
      </c>
      <c r="M348" s="361" t="s">
        <v>3490</v>
      </c>
      <c r="N348" s="416">
        <f t="shared" si="90"/>
        <v>1000</v>
      </c>
      <c r="O348" s="417" t="e">
        <f t="shared" si="73"/>
        <v>#DIV/0!</v>
      </c>
      <c r="P348" s="422">
        <f t="shared" si="83"/>
        <v>0</v>
      </c>
      <c r="R348" s="274" t="s">
        <v>5957</v>
      </c>
      <c r="S348" s="412" t="e">
        <f t="shared" si="84"/>
        <v>#DIV/0!</v>
      </c>
      <c r="U348" s="416">
        <f t="shared" si="89"/>
        <v>900</v>
      </c>
    </row>
    <row r="349" spans="1:21" ht="31" x14ac:dyDescent="0.35">
      <c r="A349" s="391" t="s">
        <v>3326</v>
      </c>
      <c r="B349" s="112" t="s">
        <v>3327</v>
      </c>
      <c r="C349" s="184"/>
      <c r="D349" s="375"/>
      <c r="E349" s="184">
        <v>1000</v>
      </c>
      <c r="F349" s="379">
        <v>1000</v>
      </c>
      <c r="G349" s="575">
        <v>900</v>
      </c>
      <c r="H349" s="150">
        <f t="shared" si="91"/>
        <v>630</v>
      </c>
      <c r="I349" s="379">
        <v>2000</v>
      </c>
      <c r="J349" s="377"/>
      <c r="K349" s="184">
        <v>1000</v>
      </c>
      <c r="L349" s="378">
        <f t="shared" si="92"/>
        <v>1000</v>
      </c>
      <c r="M349" s="361" t="s">
        <v>3490</v>
      </c>
      <c r="N349" s="416">
        <f t="shared" si="90"/>
        <v>1000</v>
      </c>
      <c r="O349" s="417" t="e">
        <f t="shared" si="73"/>
        <v>#DIV/0!</v>
      </c>
      <c r="P349" s="422">
        <f t="shared" si="83"/>
        <v>0</v>
      </c>
      <c r="R349" s="274" t="s">
        <v>5957</v>
      </c>
      <c r="S349" s="412" t="e">
        <f t="shared" si="84"/>
        <v>#DIV/0!</v>
      </c>
      <c r="U349" s="416">
        <f t="shared" si="89"/>
        <v>900</v>
      </c>
    </row>
    <row r="350" spans="1:21" x14ac:dyDescent="0.35">
      <c r="A350" s="391" t="s">
        <v>3328</v>
      </c>
      <c r="B350" s="112" t="s">
        <v>3329</v>
      </c>
      <c r="C350" s="184"/>
      <c r="D350" s="375"/>
      <c r="E350" s="184">
        <v>1200</v>
      </c>
      <c r="F350" s="379">
        <v>1200</v>
      </c>
      <c r="G350" s="575">
        <v>1000</v>
      </c>
      <c r="H350" s="150">
        <f t="shared" si="91"/>
        <v>700</v>
      </c>
      <c r="I350" s="379">
        <v>2500</v>
      </c>
      <c r="J350" s="377"/>
      <c r="K350" s="184">
        <v>1200</v>
      </c>
      <c r="L350" s="378">
        <f t="shared" si="92"/>
        <v>1200</v>
      </c>
      <c r="M350" s="361" t="s">
        <v>3490</v>
      </c>
      <c r="N350" s="416">
        <f t="shared" si="90"/>
        <v>1200</v>
      </c>
      <c r="O350" s="417" t="e">
        <f t="shared" si="73"/>
        <v>#DIV/0!</v>
      </c>
      <c r="P350" s="422">
        <f t="shared" si="83"/>
        <v>0</v>
      </c>
      <c r="R350" s="274" t="s">
        <v>5957</v>
      </c>
      <c r="S350" s="412" t="e">
        <f t="shared" si="84"/>
        <v>#DIV/0!</v>
      </c>
      <c r="U350" s="416">
        <f t="shared" si="89"/>
        <v>1000</v>
      </c>
    </row>
    <row r="351" spans="1:21" x14ac:dyDescent="0.35">
      <c r="A351" s="110" t="s">
        <v>449</v>
      </c>
      <c r="B351" s="168" t="s">
        <v>3330</v>
      </c>
      <c r="C351" s="186"/>
      <c r="D351" s="375"/>
      <c r="E351" s="371"/>
      <c r="F351" s="371"/>
      <c r="G351" s="514"/>
      <c r="H351" s="150"/>
      <c r="I351" s="380"/>
      <c r="J351" s="377"/>
      <c r="K351" s="371"/>
      <c r="L351" s="378"/>
      <c r="M351" s="180"/>
      <c r="N351" s="416">
        <f t="shared" si="90"/>
        <v>0</v>
      </c>
      <c r="O351" s="417" t="e">
        <f t="shared" si="73"/>
        <v>#DIV/0!</v>
      </c>
      <c r="P351" s="15" t="s">
        <v>2982</v>
      </c>
      <c r="S351" s="412" t="e">
        <f t="shared" si="84"/>
        <v>#DIV/0!</v>
      </c>
      <c r="U351" s="416">
        <f t="shared" si="89"/>
        <v>0</v>
      </c>
    </row>
    <row r="352" spans="1:21" x14ac:dyDescent="0.35">
      <c r="A352" s="156">
        <v>1</v>
      </c>
      <c r="B352" s="112" t="s">
        <v>3331</v>
      </c>
      <c r="C352" s="116">
        <v>1000</v>
      </c>
      <c r="D352" s="375">
        <f t="shared" si="82"/>
        <v>1300</v>
      </c>
      <c r="E352" s="371">
        <v>1100</v>
      </c>
      <c r="F352" s="371">
        <v>1100</v>
      </c>
      <c r="G352" s="147">
        <v>1000</v>
      </c>
      <c r="H352" s="150">
        <f t="shared" ref="H352:H361" si="93">ROUND(G352*0.7,-1)</f>
        <v>700</v>
      </c>
      <c r="I352" s="380">
        <v>1600</v>
      </c>
      <c r="J352" s="377">
        <f t="shared" ref="J352:J361" si="94">E352/C352</f>
        <v>1.1000000000000001</v>
      </c>
      <c r="K352" s="371">
        <f t="shared" ref="K352:K361" si="95">D352</f>
        <v>1300</v>
      </c>
      <c r="L352" s="378">
        <f t="shared" ref="L352:L361" si="96">E352-D352</f>
        <v>-200</v>
      </c>
      <c r="M352" s="180"/>
      <c r="N352" s="416">
        <f t="shared" si="90"/>
        <v>-200</v>
      </c>
      <c r="O352" s="417">
        <f t="shared" si="73"/>
        <v>0.7</v>
      </c>
      <c r="S352" s="412">
        <f t="shared" si="84"/>
        <v>1</v>
      </c>
      <c r="U352" s="416">
        <f t="shared" si="89"/>
        <v>0</v>
      </c>
    </row>
    <row r="353" spans="1:21" ht="31" x14ac:dyDescent="0.35">
      <c r="A353" s="156">
        <v>2</v>
      </c>
      <c r="B353" s="112" t="s">
        <v>3332</v>
      </c>
      <c r="C353" s="116">
        <v>1000</v>
      </c>
      <c r="D353" s="375">
        <f t="shared" si="82"/>
        <v>1300</v>
      </c>
      <c r="E353" s="371">
        <v>1100</v>
      </c>
      <c r="F353" s="371">
        <v>1100</v>
      </c>
      <c r="G353" s="147">
        <v>1000</v>
      </c>
      <c r="H353" s="150">
        <f t="shared" si="93"/>
        <v>700</v>
      </c>
      <c r="I353" s="380">
        <v>1600</v>
      </c>
      <c r="J353" s="377">
        <f t="shared" si="94"/>
        <v>1.1000000000000001</v>
      </c>
      <c r="K353" s="371">
        <f t="shared" si="95"/>
        <v>1300</v>
      </c>
      <c r="L353" s="378">
        <f t="shared" si="96"/>
        <v>-200</v>
      </c>
      <c r="M353" s="180"/>
      <c r="N353" s="416">
        <f t="shared" si="90"/>
        <v>-200</v>
      </c>
      <c r="O353" s="417">
        <f t="shared" ref="O353:O382" si="97">H353/C353</f>
        <v>0.7</v>
      </c>
      <c r="S353" s="412">
        <f t="shared" si="84"/>
        <v>1</v>
      </c>
      <c r="U353" s="416">
        <f t="shared" si="89"/>
        <v>0</v>
      </c>
    </row>
    <row r="354" spans="1:21" ht="31" x14ac:dyDescent="0.35">
      <c r="A354" s="156">
        <v>3</v>
      </c>
      <c r="B354" s="112" t="s">
        <v>3333</v>
      </c>
      <c r="C354" s="116">
        <v>1000</v>
      </c>
      <c r="D354" s="375">
        <f t="shared" si="82"/>
        <v>1300</v>
      </c>
      <c r="E354" s="371">
        <v>1100</v>
      </c>
      <c r="F354" s="371">
        <v>1100</v>
      </c>
      <c r="G354" s="147">
        <v>1000</v>
      </c>
      <c r="H354" s="150">
        <f t="shared" si="93"/>
        <v>700</v>
      </c>
      <c r="I354" s="380">
        <v>1600</v>
      </c>
      <c r="J354" s="377">
        <f t="shared" si="94"/>
        <v>1.1000000000000001</v>
      </c>
      <c r="K354" s="371">
        <f t="shared" si="95"/>
        <v>1300</v>
      </c>
      <c r="L354" s="378">
        <f t="shared" si="96"/>
        <v>-200</v>
      </c>
      <c r="M354" s="180"/>
      <c r="N354" s="416">
        <f t="shared" si="90"/>
        <v>-200</v>
      </c>
      <c r="O354" s="417">
        <f t="shared" si="97"/>
        <v>0.7</v>
      </c>
      <c r="S354" s="412">
        <f t="shared" si="84"/>
        <v>1</v>
      </c>
      <c r="U354" s="416">
        <f t="shared" si="89"/>
        <v>0</v>
      </c>
    </row>
    <row r="355" spans="1:21" x14ac:dyDescent="0.35">
      <c r="A355" s="156">
        <v>4</v>
      </c>
      <c r="B355" s="112" t="s">
        <v>3334</v>
      </c>
      <c r="C355" s="170">
        <v>700</v>
      </c>
      <c r="D355" s="375">
        <f t="shared" si="82"/>
        <v>900</v>
      </c>
      <c r="E355" s="371">
        <v>800</v>
      </c>
      <c r="F355" s="371">
        <v>800</v>
      </c>
      <c r="G355" s="601">
        <v>700</v>
      </c>
      <c r="H355" s="150">
        <f t="shared" si="93"/>
        <v>490</v>
      </c>
      <c r="I355" s="380">
        <v>1200</v>
      </c>
      <c r="J355" s="377">
        <f t="shared" si="94"/>
        <v>1.1428571428571428</v>
      </c>
      <c r="K355" s="371">
        <f t="shared" si="95"/>
        <v>900</v>
      </c>
      <c r="L355" s="378">
        <f t="shared" si="96"/>
        <v>-100</v>
      </c>
      <c r="M355" s="180"/>
      <c r="N355" s="416">
        <f t="shared" si="90"/>
        <v>-100</v>
      </c>
      <c r="O355" s="417">
        <f t="shared" si="97"/>
        <v>0.7</v>
      </c>
      <c r="S355" s="412">
        <f t="shared" si="84"/>
        <v>1</v>
      </c>
      <c r="U355" s="416">
        <f t="shared" si="89"/>
        <v>0</v>
      </c>
    </row>
    <row r="356" spans="1:21" ht="31" x14ac:dyDescent="0.35">
      <c r="A356" s="156">
        <v>5</v>
      </c>
      <c r="B356" s="112" t="s">
        <v>3335</v>
      </c>
      <c r="C356" s="170">
        <v>800</v>
      </c>
      <c r="D356" s="375">
        <f t="shared" si="82"/>
        <v>1000</v>
      </c>
      <c r="E356" s="371">
        <v>900</v>
      </c>
      <c r="F356" s="371">
        <v>900</v>
      </c>
      <c r="G356" s="601">
        <v>800</v>
      </c>
      <c r="H356" s="150">
        <f t="shared" si="93"/>
        <v>560</v>
      </c>
      <c r="I356" s="380">
        <v>1300</v>
      </c>
      <c r="J356" s="377">
        <f t="shared" si="94"/>
        <v>1.125</v>
      </c>
      <c r="K356" s="371">
        <f t="shared" si="95"/>
        <v>1000</v>
      </c>
      <c r="L356" s="378">
        <f t="shared" si="96"/>
        <v>-100</v>
      </c>
      <c r="M356" s="180"/>
      <c r="N356" s="416">
        <f t="shared" si="90"/>
        <v>-100</v>
      </c>
      <c r="O356" s="417">
        <f t="shared" si="97"/>
        <v>0.7</v>
      </c>
      <c r="S356" s="412">
        <f t="shared" si="84"/>
        <v>1</v>
      </c>
      <c r="U356" s="416">
        <f t="shared" si="89"/>
        <v>0</v>
      </c>
    </row>
    <row r="357" spans="1:21" ht="31" x14ac:dyDescent="0.35">
      <c r="A357" s="156">
        <v>6</v>
      </c>
      <c r="B357" s="112" t="s">
        <v>3336</v>
      </c>
      <c r="C357" s="170">
        <v>800</v>
      </c>
      <c r="D357" s="375">
        <f t="shared" si="82"/>
        <v>1000</v>
      </c>
      <c r="E357" s="371">
        <v>900</v>
      </c>
      <c r="F357" s="371">
        <v>900</v>
      </c>
      <c r="G357" s="601">
        <v>800</v>
      </c>
      <c r="H357" s="150">
        <f t="shared" si="93"/>
        <v>560</v>
      </c>
      <c r="I357" s="380">
        <v>1300</v>
      </c>
      <c r="J357" s="377">
        <f t="shared" si="94"/>
        <v>1.125</v>
      </c>
      <c r="K357" s="371">
        <f t="shared" si="95"/>
        <v>1000</v>
      </c>
      <c r="L357" s="378">
        <f t="shared" si="96"/>
        <v>-100</v>
      </c>
      <c r="M357" s="180"/>
      <c r="N357" s="416">
        <f t="shared" si="90"/>
        <v>-100</v>
      </c>
      <c r="O357" s="417">
        <f t="shared" si="97"/>
        <v>0.7</v>
      </c>
      <c r="S357" s="412">
        <f t="shared" si="84"/>
        <v>1</v>
      </c>
      <c r="U357" s="416">
        <f t="shared" si="89"/>
        <v>0</v>
      </c>
    </row>
    <row r="358" spans="1:21" ht="31" x14ac:dyDescent="0.35">
      <c r="A358" s="156">
        <v>7</v>
      </c>
      <c r="B358" s="112" t="s">
        <v>3337</v>
      </c>
      <c r="C358" s="116">
        <v>1000</v>
      </c>
      <c r="D358" s="375">
        <f t="shared" si="82"/>
        <v>1300</v>
      </c>
      <c r="E358" s="371">
        <v>1100</v>
      </c>
      <c r="F358" s="371">
        <v>1100</v>
      </c>
      <c r="G358" s="147">
        <v>1000</v>
      </c>
      <c r="H358" s="150">
        <f t="shared" si="93"/>
        <v>700</v>
      </c>
      <c r="I358" s="380">
        <v>1700</v>
      </c>
      <c r="J358" s="377">
        <f t="shared" si="94"/>
        <v>1.1000000000000001</v>
      </c>
      <c r="K358" s="371">
        <f t="shared" si="95"/>
        <v>1300</v>
      </c>
      <c r="L358" s="378">
        <f t="shared" si="96"/>
        <v>-200</v>
      </c>
      <c r="M358" s="180"/>
      <c r="N358" s="416">
        <f t="shared" si="90"/>
        <v>-200</v>
      </c>
      <c r="O358" s="417">
        <f t="shared" si="97"/>
        <v>0.7</v>
      </c>
      <c r="S358" s="412">
        <f t="shared" si="84"/>
        <v>1</v>
      </c>
      <c r="U358" s="416">
        <f t="shared" si="89"/>
        <v>0</v>
      </c>
    </row>
    <row r="359" spans="1:21" ht="31" x14ac:dyDescent="0.35">
      <c r="A359" s="156">
        <v>8</v>
      </c>
      <c r="B359" s="112" t="s">
        <v>3338</v>
      </c>
      <c r="C359" s="116">
        <v>3000</v>
      </c>
      <c r="D359" s="375">
        <f t="shared" si="82"/>
        <v>3900</v>
      </c>
      <c r="E359" s="371">
        <v>3300</v>
      </c>
      <c r="F359" s="371">
        <v>3300</v>
      </c>
      <c r="G359" s="147">
        <v>3000</v>
      </c>
      <c r="H359" s="150">
        <f t="shared" si="93"/>
        <v>2100</v>
      </c>
      <c r="I359" s="380">
        <v>4800</v>
      </c>
      <c r="J359" s="377">
        <f t="shared" si="94"/>
        <v>1.1000000000000001</v>
      </c>
      <c r="K359" s="371">
        <f t="shared" si="95"/>
        <v>3900</v>
      </c>
      <c r="L359" s="378">
        <f t="shared" si="96"/>
        <v>-600</v>
      </c>
      <c r="M359" s="180"/>
      <c r="N359" s="416">
        <f t="shared" si="90"/>
        <v>-600</v>
      </c>
      <c r="O359" s="417">
        <f t="shared" si="97"/>
        <v>0.7</v>
      </c>
      <c r="S359" s="412">
        <f t="shared" si="84"/>
        <v>1</v>
      </c>
      <c r="U359" s="416">
        <f t="shared" si="89"/>
        <v>0</v>
      </c>
    </row>
    <row r="360" spans="1:21" x14ac:dyDescent="0.35">
      <c r="A360" s="156">
        <v>9</v>
      </c>
      <c r="B360" s="112" t="s">
        <v>3339</v>
      </c>
      <c r="C360" s="116">
        <v>2000</v>
      </c>
      <c r="D360" s="375">
        <f t="shared" si="82"/>
        <v>2600</v>
      </c>
      <c r="E360" s="371">
        <v>2200</v>
      </c>
      <c r="F360" s="371">
        <v>2200</v>
      </c>
      <c r="G360" s="147">
        <v>2000</v>
      </c>
      <c r="H360" s="150">
        <f t="shared" si="93"/>
        <v>1400</v>
      </c>
      <c r="I360" s="380">
        <v>3200</v>
      </c>
      <c r="J360" s="377">
        <f t="shared" si="94"/>
        <v>1.1000000000000001</v>
      </c>
      <c r="K360" s="371">
        <f t="shared" si="95"/>
        <v>2600</v>
      </c>
      <c r="L360" s="378">
        <f t="shared" si="96"/>
        <v>-400</v>
      </c>
      <c r="M360" s="180"/>
      <c r="N360" s="416">
        <f t="shared" si="90"/>
        <v>-400</v>
      </c>
      <c r="O360" s="417">
        <f t="shared" si="97"/>
        <v>0.7</v>
      </c>
      <c r="S360" s="412">
        <f t="shared" si="84"/>
        <v>1</v>
      </c>
      <c r="U360" s="416">
        <f t="shared" si="89"/>
        <v>0</v>
      </c>
    </row>
    <row r="361" spans="1:21" ht="31" x14ac:dyDescent="0.35">
      <c r="A361" s="156">
        <v>10</v>
      </c>
      <c r="B361" s="112" t="s">
        <v>5938</v>
      </c>
      <c r="C361" s="116">
        <v>1000</v>
      </c>
      <c r="D361" s="375">
        <f t="shared" si="82"/>
        <v>1300</v>
      </c>
      <c r="E361" s="371">
        <v>1100</v>
      </c>
      <c r="F361" s="371">
        <v>1100</v>
      </c>
      <c r="G361" s="147">
        <v>1000</v>
      </c>
      <c r="H361" s="150">
        <f t="shared" si="93"/>
        <v>700</v>
      </c>
      <c r="I361" s="380">
        <v>1800</v>
      </c>
      <c r="J361" s="377">
        <f t="shared" si="94"/>
        <v>1.1000000000000001</v>
      </c>
      <c r="K361" s="371">
        <f t="shared" si="95"/>
        <v>1300</v>
      </c>
      <c r="L361" s="378">
        <f t="shared" si="96"/>
        <v>-200</v>
      </c>
      <c r="M361" s="180"/>
      <c r="N361" s="416">
        <f t="shared" si="90"/>
        <v>-200</v>
      </c>
      <c r="O361" s="417">
        <f t="shared" si="97"/>
        <v>0.7</v>
      </c>
      <c r="S361" s="412">
        <f t="shared" si="84"/>
        <v>1</v>
      </c>
      <c r="U361" s="416">
        <f t="shared" si="89"/>
        <v>0</v>
      </c>
    </row>
    <row r="362" spans="1:21" x14ac:dyDescent="0.35">
      <c r="A362" s="110" t="s">
        <v>454</v>
      </c>
      <c r="B362" s="168" t="s">
        <v>3340</v>
      </c>
      <c r="C362" s="186"/>
      <c r="D362" s="375"/>
      <c r="E362" s="371"/>
      <c r="F362" s="371"/>
      <c r="G362" s="514"/>
      <c r="H362" s="150"/>
      <c r="I362" s="380"/>
      <c r="J362" s="377"/>
      <c r="K362" s="371"/>
      <c r="L362" s="378"/>
      <c r="M362" s="180"/>
      <c r="N362" s="416">
        <f t="shared" si="90"/>
        <v>0</v>
      </c>
      <c r="O362" s="417" t="e">
        <f t="shared" si="97"/>
        <v>#DIV/0!</v>
      </c>
      <c r="P362" s="15" t="s">
        <v>2982</v>
      </c>
      <c r="S362" s="412" t="e">
        <f t="shared" si="84"/>
        <v>#DIV/0!</v>
      </c>
      <c r="U362" s="416">
        <f t="shared" si="89"/>
        <v>0</v>
      </c>
    </row>
    <row r="363" spans="1:21" ht="45" x14ac:dyDescent="0.35">
      <c r="A363" s="110"/>
      <c r="B363" s="157" t="s">
        <v>3341</v>
      </c>
      <c r="C363" s="186"/>
      <c r="D363" s="375"/>
      <c r="E363" s="371"/>
      <c r="F363" s="371"/>
      <c r="G363" s="514"/>
      <c r="H363" s="150"/>
      <c r="I363" s="380"/>
      <c r="J363" s="377"/>
      <c r="K363" s="371"/>
      <c r="L363" s="378"/>
      <c r="M363" s="187" t="s">
        <v>5939</v>
      </c>
      <c r="N363" s="416">
        <f t="shared" si="90"/>
        <v>0</v>
      </c>
      <c r="O363" s="417" t="e">
        <f t="shared" si="97"/>
        <v>#DIV/0!</v>
      </c>
      <c r="R363" s="274" t="s">
        <v>5965</v>
      </c>
      <c r="S363" s="412" t="e">
        <f t="shared" si="84"/>
        <v>#DIV/0!</v>
      </c>
      <c r="U363" s="416">
        <f t="shared" si="89"/>
        <v>0</v>
      </c>
    </row>
    <row r="364" spans="1:21" x14ac:dyDescent="0.35">
      <c r="A364" s="156">
        <v>1</v>
      </c>
      <c r="B364" s="112" t="s">
        <v>3342</v>
      </c>
      <c r="C364" s="116">
        <v>5000</v>
      </c>
      <c r="D364" s="375">
        <f t="shared" si="82"/>
        <v>6500</v>
      </c>
      <c r="E364" s="371">
        <v>8000</v>
      </c>
      <c r="F364" s="371">
        <v>8000</v>
      </c>
      <c r="G364" s="514">
        <v>8000</v>
      </c>
      <c r="H364" s="150">
        <f>ROUND(G364*0.7,-1)</f>
        <v>5600</v>
      </c>
      <c r="I364" s="379">
        <v>11500</v>
      </c>
      <c r="J364" s="377">
        <f>E364/C364</f>
        <v>1.6</v>
      </c>
      <c r="K364" s="371">
        <v>8000</v>
      </c>
      <c r="L364" s="378">
        <f>E364-D364</f>
        <v>1500</v>
      </c>
      <c r="M364" s="181"/>
      <c r="N364" s="416">
        <f t="shared" si="90"/>
        <v>1500</v>
      </c>
      <c r="O364" s="417">
        <f t="shared" si="97"/>
        <v>1.1200000000000001</v>
      </c>
      <c r="S364" s="412">
        <f t="shared" si="84"/>
        <v>1.6</v>
      </c>
      <c r="U364" s="416">
        <f t="shared" si="89"/>
        <v>3000</v>
      </c>
    </row>
    <row r="365" spans="1:21" x14ac:dyDescent="0.35">
      <c r="A365" s="156">
        <v>2</v>
      </c>
      <c r="B365" s="112" t="s">
        <v>3343</v>
      </c>
      <c r="C365" s="116">
        <v>6000</v>
      </c>
      <c r="D365" s="375">
        <f t="shared" si="82"/>
        <v>7800</v>
      </c>
      <c r="E365" s="371">
        <v>8000</v>
      </c>
      <c r="F365" s="371">
        <v>8000</v>
      </c>
      <c r="G365" s="514">
        <v>8000</v>
      </c>
      <c r="H365" s="150">
        <f>ROUND(G365*0.7,-1)</f>
        <v>5600</v>
      </c>
      <c r="I365" s="379">
        <v>11500</v>
      </c>
      <c r="J365" s="377">
        <f>E365/C365</f>
        <v>1.3333333333333333</v>
      </c>
      <c r="K365" s="371">
        <v>8000</v>
      </c>
      <c r="L365" s="378">
        <f>E365-D365</f>
        <v>200</v>
      </c>
      <c r="M365" s="181"/>
      <c r="N365" s="416">
        <f t="shared" si="90"/>
        <v>200</v>
      </c>
      <c r="O365" s="417">
        <f t="shared" si="97"/>
        <v>0.93333333333333335</v>
      </c>
      <c r="S365" s="412">
        <f t="shared" si="84"/>
        <v>1.3333333333333333</v>
      </c>
      <c r="U365" s="416">
        <f t="shared" si="89"/>
        <v>2000</v>
      </c>
    </row>
    <row r="366" spans="1:21" ht="31" x14ac:dyDescent="0.35">
      <c r="A366" s="156">
        <v>1</v>
      </c>
      <c r="B366" s="112" t="s">
        <v>3344</v>
      </c>
      <c r="C366" s="116">
        <v>4000</v>
      </c>
      <c r="D366" s="375">
        <f t="shared" si="82"/>
        <v>5200</v>
      </c>
      <c r="E366" s="371">
        <v>5000</v>
      </c>
      <c r="F366" s="371">
        <v>5000</v>
      </c>
      <c r="G366" s="514">
        <v>4500</v>
      </c>
      <c r="H366" s="150">
        <f>ROUND(G366*0.7,-1)</f>
        <v>3150</v>
      </c>
      <c r="I366" s="380">
        <v>8000</v>
      </c>
      <c r="J366" s="377">
        <f>E366/C366</f>
        <v>1.25</v>
      </c>
      <c r="K366" s="371">
        <f>D366</f>
        <v>5200</v>
      </c>
      <c r="L366" s="378">
        <f>E366-D366</f>
        <v>-200</v>
      </c>
      <c r="M366" s="181"/>
      <c r="N366" s="416">
        <f t="shared" si="90"/>
        <v>-200</v>
      </c>
      <c r="O366" s="417">
        <f t="shared" si="97"/>
        <v>0.78749999999999998</v>
      </c>
      <c r="S366" s="412">
        <f t="shared" si="84"/>
        <v>1.125</v>
      </c>
      <c r="U366" s="416">
        <f t="shared" si="89"/>
        <v>500</v>
      </c>
    </row>
    <row r="367" spans="1:21" x14ac:dyDescent="0.35">
      <c r="A367" s="156">
        <v>2</v>
      </c>
      <c r="B367" s="112" t="s">
        <v>3345</v>
      </c>
      <c r="C367" s="116">
        <v>3000</v>
      </c>
      <c r="D367" s="375">
        <f t="shared" si="82"/>
        <v>3900</v>
      </c>
      <c r="E367" s="371">
        <v>3500</v>
      </c>
      <c r="F367" s="371">
        <v>3300</v>
      </c>
      <c r="G367" s="514">
        <v>3300</v>
      </c>
      <c r="H367" s="150">
        <f>ROUND(G367*0.7,-1)</f>
        <v>2310</v>
      </c>
      <c r="I367" s="380">
        <v>6000</v>
      </c>
      <c r="J367" s="377">
        <f>E367/C367</f>
        <v>1.1666666666666667</v>
      </c>
      <c r="K367" s="371">
        <f>D367</f>
        <v>3900</v>
      </c>
      <c r="L367" s="378">
        <f>E367-D367</f>
        <v>-400</v>
      </c>
      <c r="M367" s="181"/>
      <c r="N367" s="416">
        <f t="shared" si="90"/>
        <v>-400</v>
      </c>
      <c r="O367" s="417">
        <f t="shared" si="97"/>
        <v>0.77</v>
      </c>
      <c r="S367" s="412">
        <f t="shared" si="84"/>
        <v>1.1000000000000001</v>
      </c>
      <c r="U367" s="416">
        <f t="shared" si="89"/>
        <v>300</v>
      </c>
    </row>
    <row r="368" spans="1:21" x14ac:dyDescent="0.35">
      <c r="A368" s="110"/>
      <c r="B368" s="168" t="s">
        <v>16</v>
      </c>
      <c r="C368" s="169"/>
      <c r="D368" s="375"/>
      <c r="E368" s="371"/>
      <c r="F368" s="371"/>
      <c r="G368" s="514"/>
      <c r="H368" s="150"/>
      <c r="I368" s="380"/>
      <c r="J368" s="377"/>
      <c r="K368" s="371"/>
      <c r="L368" s="378"/>
      <c r="M368" s="181"/>
      <c r="N368" s="416">
        <f t="shared" si="90"/>
        <v>0</v>
      </c>
      <c r="O368" s="417" t="e">
        <f t="shared" si="97"/>
        <v>#DIV/0!</v>
      </c>
      <c r="S368" s="412" t="e">
        <f t="shared" si="84"/>
        <v>#DIV/0!</v>
      </c>
      <c r="U368" s="416">
        <f t="shared" si="89"/>
        <v>0</v>
      </c>
    </row>
    <row r="369" spans="1:21" ht="46.5" x14ac:dyDescent="0.35">
      <c r="A369" s="156">
        <v>1</v>
      </c>
      <c r="B369" s="112" t="s">
        <v>3346</v>
      </c>
      <c r="C369" s="116">
        <v>2000</v>
      </c>
      <c r="D369" s="375">
        <f t="shared" si="82"/>
        <v>2600</v>
      </c>
      <c r="E369" s="371">
        <v>2200</v>
      </c>
      <c r="F369" s="371">
        <v>2200</v>
      </c>
      <c r="G369" s="147">
        <v>2000</v>
      </c>
      <c r="H369" s="150">
        <f>ROUND(G369*0.7,-1)</f>
        <v>1400</v>
      </c>
      <c r="I369" s="380">
        <v>3200</v>
      </c>
      <c r="J369" s="377">
        <f>E369/C369</f>
        <v>1.1000000000000001</v>
      </c>
      <c r="K369" s="371">
        <f>D369</f>
        <v>2600</v>
      </c>
      <c r="L369" s="378">
        <f>E369-D369</f>
        <v>-400</v>
      </c>
      <c r="M369" s="181"/>
      <c r="N369" s="416">
        <f t="shared" si="90"/>
        <v>-400</v>
      </c>
      <c r="O369" s="417">
        <f t="shared" si="97"/>
        <v>0.7</v>
      </c>
      <c r="S369" s="412">
        <f t="shared" si="84"/>
        <v>1</v>
      </c>
      <c r="U369" s="416">
        <f t="shared" si="89"/>
        <v>0</v>
      </c>
    </row>
    <row r="370" spans="1:21" ht="31" x14ac:dyDescent="0.35">
      <c r="A370" s="156">
        <v>2</v>
      </c>
      <c r="B370" s="112" t="s">
        <v>5940</v>
      </c>
      <c r="C370" s="116">
        <v>1500</v>
      </c>
      <c r="D370" s="375">
        <f t="shared" si="82"/>
        <v>2000</v>
      </c>
      <c r="E370" s="371">
        <v>1700</v>
      </c>
      <c r="F370" s="371">
        <v>1700</v>
      </c>
      <c r="G370" s="147">
        <v>1500</v>
      </c>
      <c r="H370" s="150">
        <f>ROUND(G370*0.7,-1)</f>
        <v>1050</v>
      </c>
      <c r="I370" s="380">
        <v>2500</v>
      </c>
      <c r="J370" s="377">
        <f>E370/C370</f>
        <v>1.1333333333333333</v>
      </c>
      <c r="K370" s="371">
        <f>D370</f>
        <v>2000</v>
      </c>
      <c r="L370" s="378">
        <f>E370-D370</f>
        <v>-300</v>
      </c>
      <c r="M370" s="181"/>
      <c r="N370" s="416">
        <f t="shared" si="90"/>
        <v>-300</v>
      </c>
      <c r="O370" s="417">
        <f t="shared" si="97"/>
        <v>0.7</v>
      </c>
      <c r="S370" s="412">
        <f t="shared" si="84"/>
        <v>1</v>
      </c>
      <c r="U370" s="416">
        <f t="shared" si="89"/>
        <v>0</v>
      </c>
    </row>
    <row r="371" spans="1:21" ht="56" x14ac:dyDescent="0.35">
      <c r="A371" s="156">
        <v>3</v>
      </c>
      <c r="B371" s="112" t="s">
        <v>5941</v>
      </c>
      <c r="C371" s="116">
        <v>1000</v>
      </c>
      <c r="D371" s="375">
        <f t="shared" si="82"/>
        <v>1300</v>
      </c>
      <c r="E371" s="371">
        <v>1700</v>
      </c>
      <c r="F371" s="371">
        <v>1700</v>
      </c>
      <c r="G371" s="514">
        <v>1100</v>
      </c>
      <c r="H371" s="150">
        <f>ROUND(G371*0.7,-1)</f>
        <v>770</v>
      </c>
      <c r="I371" s="380">
        <v>2500</v>
      </c>
      <c r="J371" s="377">
        <f>E371/C371</f>
        <v>1.7</v>
      </c>
      <c r="K371" s="371">
        <v>1700</v>
      </c>
      <c r="L371" s="378">
        <f>E371-D371</f>
        <v>400</v>
      </c>
      <c r="M371" s="181" t="s">
        <v>3347</v>
      </c>
      <c r="N371" s="416">
        <f t="shared" si="90"/>
        <v>400</v>
      </c>
      <c r="O371" s="417">
        <f t="shared" si="97"/>
        <v>0.77</v>
      </c>
      <c r="S371" s="412">
        <f t="shared" si="84"/>
        <v>1.1000000000000001</v>
      </c>
      <c r="U371" s="416">
        <f t="shared" si="89"/>
        <v>100</v>
      </c>
    </row>
    <row r="372" spans="1:21" ht="31" x14ac:dyDescent="0.35">
      <c r="A372" s="156">
        <v>4</v>
      </c>
      <c r="B372" s="112" t="s">
        <v>5942</v>
      </c>
      <c r="C372" s="116"/>
      <c r="D372" s="375"/>
      <c r="E372" s="380">
        <v>1500</v>
      </c>
      <c r="F372" s="380">
        <v>1500</v>
      </c>
      <c r="G372" s="513">
        <v>1100</v>
      </c>
      <c r="H372" s="150">
        <f>ROUND(G372*0.7,-1)</f>
        <v>770</v>
      </c>
      <c r="I372" s="380">
        <v>2200</v>
      </c>
      <c r="J372" s="377"/>
      <c r="K372" s="380">
        <v>1500</v>
      </c>
      <c r="L372" s="378">
        <f>E372-D372</f>
        <v>1500</v>
      </c>
      <c r="M372" s="181" t="s">
        <v>5943</v>
      </c>
      <c r="N372" s="416">
        <f t="shared" si="90"/>
        <v>1500</v>
      </c>
      <c r="O372" s="417" t="e">
        <f t="shared" si="97"/>
        <v>#DIV/0!</v>
      </c>
      <c r="S372" s="412" t="e">
        <f t="shared" si="84"/>
        <v>#DIV/0!</v>
      </c>
      <c r="U372" s="416">
        <f t="shared" si="89"/>
        <v>1100</v>
      </c>
    </row>
    <row r="373" spans="1:21" ht="31" x14ac:dyDescent="0.35">
      <c r="A373" s="156">
        <v>5</v>
      </c>
      <c r="B373" s="112" t="s">
        <v>5944</v>
      </c>
      <c r="C373" s="116">
        <v>2000</v>
      </c>
      <c r="D373" s="375">
        <f t="shared" si="82"/>
        <v>2600</v>
      </c>
      <c r="E373" s="371">
        <v>2200</v>
      </c>
      <c r="F373" s="371">
        <v>2200</v>
      </c>
      <c r="G373" s="514">
        <v>2000</v>
      </c>
      <c r="H373" s="150">
        <f>ROUND(G373*0.7,-1)</f>
        <v>1400</v>
      </c>
      <c r="I373" s="380">
        <v>3200</v>
      </c>
      <c r="J373" s="377">
        <f>E373/C373</f>
        <v>1.1000000000000001</v>
      </c>
      <c r="K373" s="371">
        <f>D373</f>
        <v>2600</v>
      </c>
      <c r="L373" s="378">
        <f>E373-D373</f>
        <v>-400</v>
      </c>
      <c r="M373" s="181"/>
      <c r="N373" s="416">
        <f t="shared" si="90"/>
        <v>-400</v>
      </c>
      <c r="O373" s="417">
        <f t="shared" si="97"/>
        <v>0.7</v>
      </c>
      <c r="S373" s="412">
        <f t="shared" si="84"/>
        <v>1</v>
      </c>
      <c r="U373" s="416">
        <f t="shared" si="89"/>
        <v>0</v>
      </c>
    </row>
    <row r="374" spans="1:21" x14ac:dyDescent="0.35">
      <c r="A374" s="110"/>
      <c r="B374" s="168" t="s">
        <v>3348</v>
      </c>
      <c r="C374" s="169"/>
      <c r="D374" s="375"/>
      <c r="E374" s="371"/>
      <c r="F374" s="371"/>
      <c r="G374" s="514"/>
      <c r="H374" s="150"/>
      <c r="I374" s="380"/>
      <c r="J374" s="377"/>
      <c r="K374" s="371"/>
      <c r="L374" s="378"/>
      <c r="M374" s="181"/>
      <c r="N374" s="416">
        <f t="shared" si="90"/>
        <v>0</v>
      </c>
      <c r="O374" s="417" t="e">
        <f t="shared" si="97"/>
        <v>#DIV/0!</v>
      </c>
      <c r="S374" s="412" t="e">
        <f t="shared" si="84"/>
        <v>#DIV/0!</v>
      </c>
      <c r="U374" s="416">
        <f t="shared" si="89"/>
        <v>0</v>
      </c>
    </row>
    <row r="375" spans="1:21" ht="31" x14ac:dyDescent="0.35">
      <c r="A375" s="156">
        <v>1</v>
      </c>
      <c r="B375" s="112" t="s">
        <v>3349</v>
      </c>
      <c r="C375" s="169"/>
      <c r="D375" s="375"/>
      <c r="E375" s="371"/>
      <c r="F375" s="371"/>
      <c r="G375" s="514"/>
      <c r="H375" s="150"/>
      <c r="I375" s="380"/>
      <c r="J375" s="377"/>
      <c r="K375" s="371"/>
      <c r="L375" s="378"/>
      <c r="M375" s="181"/>
      <c r="N375" s="416">
        <f t="shared" si="90"/>
        <v>0</v>
      </c>
      <c r="O375" s="417" t="e">
        <f t="shared" si="97"/>
        <v>#DIV/0!</v>
      </c>
      <c r="S375" s="412" t="e">
        <f t="shared" si="84"/>
        <v>#DIV/0!</v>
      </c>
      <c r="U375" s="416">
        <f t="shared" si="89"/>
        <v>0</v>
      </c>
    </row>
    <row r="376" spans="1:21" ht="31" x14ac:dyDescent="0.35">
      <c r="A376" s="156" t="s">
        <v>67</v>
      </c>
      <c r="B376" s="112" t="s">
        <v>3350</v>
      </c>
      <c r="C376" s="116">
        <v>3000</v>
      </c>
      <c r="D376" s="375">
        <f t="shared" si="82"/>
        <v>3900</v>
      </c>
      <c r="E376" s="371">
        <v>3300</v>
      </c>
      <c r="F376" s="371">
        <v>3300</v>
      </c>
      <c r="G376" s="147">
        <v>3000</v>
      </c>
      <c r="H376" s="150">
        <f t="shared" ref="H376:H381" si="98">ROUND(G376*0.7,-1)</f>
        <v>2100</v>
      </c>
      <c r="I376" s="380">
        <v>5000</v>
      </c>
      <c r="J376" s="377">
        <f t="shared" ref="J376:J382" si="99">E376/C376</f>
        <v>1.1000000000000001</v>
      </c>
      <c r="K376" s="371">
        <f>D376</f>
        <v>3900</v>
      </c>
      <c r="L376" s="378">
        <f t="shared" ref="L376:L382" si="100">E376-D376</f>
        <v>-600</v>
      </c>
      <c r="M376" s="181"/>
      <c r="N376" s="416">
        <f t="shared" si="90"/>
        <v>-600</v>
      </c>
      <c r="O376" s="417">
        <f t="shared" si="97"/>
        <v>0.7</v>
      </c>
      <c r="S376" s="412">
        <f t="shared" si="84"/>
        <v>1</v>
      </c>
      <c r="U376" s="416">
        <f t="shared" si="89"/>
        <v>0</v>
      </c>
    </row>
    <row r="377" spans="1:21" x14ac:dyDescent="0.35">
      <c r="A377" s="156" t="s">
        <v>69</v>
      </c>
      <c r="B377" s="112" t="s">
        <v>3351</v>
      </c>
      <c r="C377" s="116">
        <v>2000</v>
      </c>
      <c r="D377" s="375">
        <f t="shared" si="82"/>
        <v>2600</v>
      </c>
      <c r="E377" s="371">
        <v>2200</v>
      </c>
      <c r="F377" s="371">
        <v>2200</v>
      </c>
      <c r="G377" s="147">
        <v>2000</v>
      </c>
      <c r="H377" s="150">
        <f t="shared" si="98"/>
        <v>1400</v>
      </c>
      <c r="I377" s="380">
        <v>3200</v>
      </c>
      <c r="J377" s="377">
        <f t="shared" si="99"/>
        <v>1.1000000000000001</v>
      </c>
      <c r="K377" s="371">
        <f>D377</f>
        <v>2600</v>
      </c>
      <c r="L377" s="378">
        <f t="shared" si="100"/>
        <v>-400</v>
      </c>
      <c r="M377" s="181"/>
      <c r="N377" s="416">
        <f t="shared" si="90"/>
        <v>-400</v>
      </c>
      <c r="O377" s="417">
        <f t="shared" si="97"/>
        <v>0.7</v>
      </c>
      <c r="S377" s="412">
        <f t="shared" si="84"/>
        <v>1</v>
      </c>
      <c r="U377" s="416">
        <f t="shared" si="89"/>
        <v>0</v>
      </c>
    </row>
    <row r="378" spans="1:21" ht="31" x14ac:dyDescent="0.35">
      <c r="A378" s="156">
        <v>2</v>
      </c>
      <c r="B378" s="112" t="s">
        <v>5945</v>
      </c>
      <c r="C378" s="116">
        <v>1500</v>
      </c>
      <c r="D378" s="375">
        <f t="shared" si="82"/>
        <v>2000</v>
      </c>
      <c r="E378" s="371">
        <v>1700</v>
      </c>
      <c r="F378" s="371">
        <v>1700</v>
      </c>
      <c r="G378" s="147">
        <v>1500</v>
      </c>
      <c r="H378" s="150">
        <f t="shared" si="98"/>
        <v>1050</v>
      </c>
      <c r="I378" s="380">
        <v>2500</v>
      </c>
      <c r="J378" s="377">
        <f t="shared" si="99"/>
        <v>1.1333333333333333</v>
      </c>
      <c r="K378" s="371">
        <f>D378</f>
        <v>2000</v>
      </c>
      <c r="L378" s="378">
        <f t="shared" si="100"/>
        <v>-300</v>
      </c>
      <c r="M378" s="181"/>
      <c r="N378" s="416">
        <f t="shared" si="90"/>
        <v>-300</v>
      </c>
      <c r="O378" s="417">
        <f t="shared" si="97"/>
        <v>0.7</v>
      </c>
      <c r="S378" s="412">
        <f t="shared" si="84"/>
        <v>1</v>
      </c>
      <c r="U378" s="416">
        <f t="shared" si="89"/>
        <v>0</v>
      </c>
    </row>
    <row r="379" spans="1:21" ht="31" x14ac:dyDescent="0.35">
      <c r="A379" s="156">
        <v>3</v>
      </c>
      <c r="B379" s="112" t="s">
        <v>3352</v>
      </c>
      <c r="C379" s="116">
        <v>2000</v>
      </c>
      <c r="D379" s="375">
        <f t="shared" si="82"/>
        <v>2600</v>
      </c>
      <c r="E379" s="371">
        <v>2800</v>
      </c>
      <c r="F379" s="371">
        <v>2800</v>
      </c>
      <c r="G379" s="147">
        <v>2000</v>
      </c>
      <c r="H379" s="150">
        <f t="shared" si="98"/>
        <v>1400</v>
      </c>
      <c r="I379" s="380">
        <v>4000</v>
      </c>
      <c r="J379" s="377">
        <f t="shared" si="99"/>
        <v>1.4</v>
      </c>
      <c r="K379" s="371">
        <v>2800</v>
      </c>
      <c r="L379" s="378">
        <f t="shared" si="100"/>
        <v>200</v>
      </c>
      <c r="M379" s="181"/>
      <c r="N379" s="416">
        <f t="shared" si="90"/>
        <v>200</v>
      </c>
      <c r="O379" s="417">
        <f t="shared" si="97"/>
        <v>0.7</v>
      </c>
      <c r="S379" s="412">
        <f t="shared" si="84"/>
        <v>1</v>
      </c>
      <c r="U379" s="416">
        <f t="shared" si="89"/>
        <v>0</v>
      </c>
    </row>
    <row r="380" spans="1:21" ht="31" x14ac:dyDescent="0.35">
      <c r="A380" s="156">
        <v>4</v>
      </c>
      <c r="B380" s="112" t="s">
        <v>5946</v>
      </c>
      <c r="C380" s="116">
        <v>1000</v>
      </c>
      <c r="D380" s="375">
        <f t="shared" si="82"/>
        <v>1300</v>
      </c>
      <c r="E380" s="371">
        <v>1100</v>
      </c>
      <c r="F380" s="371">
        <v>1100</v>
      </c>
      <c r="G380" s="147">
        <v>1000</v>
      </c>
      <c r="H380" s="150">
        <f t="shared" si="98"/>
        <v>700</v>
      </c>
      <c r="I380" s="380">
        <v>1800</v>
      </c>
      <c r="J380" s="377">
        <f t="shared" si="99"/>
        <v>1.1000000000000001</v>
      </c>
      <c r="K380" s="371">
        <f>D380</f>
        <v>1300</v>
      </c>
      <c r="L380" s="378">
        <f t="shared" si="100"/>
        <v>-200</v>
      </c>
      <c r="M380" s="181"/>
      <c r="N380" s="416">
        <f t="shared" si="90"/>
        <v>-200</v>
      </c>
      <c r="O380" s="417">
        <f t="shared" si="97"/>
        <v>0.7</v>
      </c>
      <c r="S380" s="412">
        <f t="shared" si="84"/>
        <v>1</v>
      </c>
      <c r="U380" s="416">
        <f t="shared" si="89"/>
        <v>0</v>
      </c>
    </row>
    <row r="381" spans="1:21" ht="31" x14ac:dyDescent="0.35">
      <c r="A381" s="156">
        <v>5</v>
      </c>
      <c r="B381" s="112" t="s">
        <v>3353</v>
      </c>
      <c r="C381" s="116">
        <v>1000</v>
      </c>
      <c r="D381" s="375">
        <f t="shared" si="82"/>
        <v>1300</v>
      </c>
      <c r="E381" s="371">
        <v>1100</v>
      </c>
      <c r="F381" s="371">
        <v>1100</v>
      </c>
      <c r="G381" s="147">
        <v>1000</v>
      </c>
      <c r="H381" s="150">
        <f t="shared" si="98"/>
        <v>700</v>
      </c>
      <c r="I381" s="380">
        <v>1800</v>
      </c>
      <c r="J381" s="377">
        <f t="shared" si="99"/>
        <v>1.1000000000000001</v>
      </c>
      <c r="K381" s="371">
        <f>D381</f>
        <v>1300</v>
      </c>
      <c r="L381" s="378">
        <f t="shared" si="100"/>
        <v>-200</v>
      </c>
      <c r="M381" s="181"/>
      <c r="N381" s="416">
        <f t="shared" si="90"/>
        <v>-200</v>
      </c>
      <c r="O381" s="417">
        <f t="shared" si="97"/>
        <v>0.7</v>
      </c>
      <c r="S381" s="412">
        <f t="shared" si="84"/>
        <v>1</v>
      </c>
      <c r="U381" s="416">
        <f t="shared" si="89"/>
        <v>0</v>
      </c>
    </row>
    <row r="382" spans="1:21" ht="31" x14ac:dyDescent="0.35">
      <c r="A382" s="156">
        <v>6</v>
      </c>
      <c r="B382" s="112" t="s">
        <v>3354</v>
      </c>
      <c r="C382" s="116">
        <v>2000</v>
      </c>
      <c r="D382" s="375">
        <f t="shared" si="82"/>
        <v>2600</v>
      </c>
      <c r="E382" s="371">
        <v>2200</v>
      </c>
      <c r="F382" s="371">
        <v>2200</v>
      </c>
      <c r="G382" s="147"/>
      <c r="H382" s="150"/>
      <c r="I382" s="380">
        <v>3200</v>
      </c>
      <c r="J382" s="377">
        <f t="shared" si="99"/>
        <v>1.1000000000000001</v>
      </c>
      <c r="K382" s="371">
        <f>D382</f>
        <v>2600</v>
      </c>
      <c r="L382" s="378">
        <f t="shared" si="100"/>
        <v>-400</v>
      </c>
      <c r="M382" s="181"/>
      <c r="N382" s="416">
        <f t="shared" si="90"/>
        <v>-400</v>
      </c>
      <c r="O382" s="417">
        <f t="shared" si="97"/>
        <v>0</v>
      </c>
      <c r="S382" s="412">
        <f t="shared" si="84"/>
        <v>0</v>
      </c>
      <c r="U382" s="416">
        <f t="shared" si="89"/>
        <v>-2000</v>
      </c>
    </row>
    <row r="383" spans="1:21" ht="46.5" x14ac:dyDescent="0.35">
      <c r="A383" s="156" t="s">
        <v>327</v>
      </c>
      <c r="B383" s="112" t="s">
        <v>5353</v>
      </c>
      <c r="C383" s="116">
        <v>2000</v>
      </c>
      <c r="D383" s="375"/>
      <c r="E383" s="371"/>
      <c r="F383" s="116">
        <v>2200</v>
      </c>
      <c r="G383" s="147">
        <v>2200</v>
      </c>
      <c r="H383" s="150"/>
      <c r="I383" s="380"/>
      <c r="J383" s="377"/>
      <c r="K383" s="371"/>
      <c r="L383" s="378"/>
      <c r="M383" s="361" t="s">
        <v>146</v>
      </c>
      <c r="N383" s="416"/>
      <c r="O383" s="417"/>
      <c r="R383" s="274" t="s">
        <v>5966</v>
      </c>
      <c r="U383" s="416">
        <f t="shared" si="89"/>
        <v>200</v>
      </c>
    </row>
    <row r="384" spans="1:21" ht="46.5" x14ac:dyDescent="0.35">
      <c r="A384" s="156" t="s">
        <v>329</v>
      </c>
      <c r="B384" s="112" t="s">
        <v>5354</v>
      </c>
      <c r="C384" s="116">
        <v>2000</v>
      </c>
      <c r="D384" s="375"/>
      <c r="E384" s="371"/>
      <c r="F384" s="116">
        <v>2000</v>
      </c>
      <c r="G384" s="147">
        <v>2000</v>
      </c>
      <c r="H384" s="150"/>
      <c r="I384" s="380"/>
      <c r="J384" s="377"/>
      <c r="K384" s="371"/>
      <c r="L384" s="378"/>
      <c r="M384" s="361" t="s">
        <v>146</v>
      </c>
      <c r="N384" s="416"/>
      <c r="O384" s="417"/>
      <c r="R384" s="274" t="s">
        <v>5966</v>
      </c>
      <c r="U384" s="416">
        <f t="shared" si="89"/>
        <v>0</v>
      </c>
    </row>
    <row r="385" spans="1:21" ht="31" x14ac:dyDescent="0.35">
      <c r="A385" s="156">
        <v>7</v>
      </c>
      <c r="B385" s="112" t="s">
        <v>3355</v>
      </c>
      <c r="C385" s="116">
        <v>5000</v>
      </c>
      <c r="D385" s="375">
        <f>ROUND(C385*1.3,-2)</f>
        <v>6500</v>
      </c>
      <c r="E385" s="371">
        <v>5500</v>
      </c>
      <c r="F385" s="371">
        <v>5500</v>
      </c>
      <c r="G385" s="147">
        <v>5000</v>
      </c>
      <c r="H385" s="150">
        <f>ROUND(G385*0.7,-1)</f>
        <v>3500</v>
      </c>
      <c r="I385" s="380">
        <v>8000</v>
      </c>
      <c r="J385" s="377">
        <f>E385/C385</f>
        <v>1.1000000000000001</v>
      </c>
      <c r="K385" s="371">
        <f>D385</f>
        <v>6500</v>
      </c>
      <c r="L385" s="378">
        <f>E385-D385</f>
        <v>-1000</v>
      </c>
      <c r="M385" s="181"/>
      <c r="N385" s="416">
        <f>E385-D385</f>
        <v>-1000</v>
      </c>
      <c r="O385" s="417">
        <f>H385/C385</f>
        <v>0.7</v>
      </c>
      <c r="S385" s="412">
        <f t="shared" si="84"/>
        <v>1</v>
      </c>
      <c r="U385" s="416">
        <f t="shared" si="89"/>
        <v>0</v>
      </c>
    </row>
    <row r="386" spans="1:21" ht="60" x14ac:dyDescent="0.35">
      <c r="A386" s="110">
        <v>8</v>
      </c>
      <c r="B386" s="382" t="s">
        <v>5265</v>
      </c>
      <c r="C386" s="380"/>
      <c r="D386" s="375"/>
      <c r="E386" s="380"/>
      <c r="F386" s="380"/>
      <c r="G386" s="147"/>
      <c r="H386" s="150"/>
      <c r="I386" s="380"/>
      <c r="J386" s="377"/>
      <c r="K386" s="371"/>
      <c r="L386" s="378"/>
      <c r="M386" s="181" t="s">
        <v>3356</v>
      </c>
      <c r="N386" s="416">
        <f>E386-D386</f>
        <v>0</v>
      </c>
      <c r="O386" s="417" t="e">
        <f>H386/C386</f>
        <v>#DIV/0!</v>
      </c>
      <c r="S386" s="412" t="e">
        <f t="shared" si="84"/>
        <v>#DIV/0!</v>
      </c>
      <c r="U386" s="416">
        <f t="shared" si="89"/>
        <v>0</v>
      </c>
    </row>
    <row r="387" spans="1:21" ht="31" x14ac:dyDescent="0.35">
      <c r="A387" s="156" t="s">
        <v>624</v>
      </c>
      <c r="B387" s="389" t="s">
        <v>5266</v>
      </c>
      <c r="C387" s="380"/>
      <c r="D387" s="375"/>
      <c r="E387" s="380">
        <v>3000</v>
      </c>
      <c r="F387" s="380">
        <v>2600</v>
      </c>
      <c r="G387" s="513">
        <v>2600</v>
      </c>
      <c r="H387" s="150">
        <f t="shared" ref="H387:H392" si="101">ROUND(G387*0.7,-1)</f>
        <v>1820</v>
      </c>
      <c r="I387" s="380">
        <v>4500</v>
      </c>
      <c r="J387" s="377"/>
      <c r="K387" s="380">
        <v>3000</v>
      </c>
      <c r="L387" s="378">
        <f>E387-D387</f>
        <v>3000</v>
      </c>
      <c r="M387" s="181"/>
      <c r="N387" s="416">
        <f>E387-D387</f>
        <v>3000</v>
      </c>
      <c r="O387" s="417" t="e">
        <f>H387/C387</f>
        <v>#DIV/0!</v>
      </c>
      <c r="S387" s="412" t="e">
        <f t="shared" si="84"/>
        <v>#DIV/0!</v>
      </c>
      <c r="U387" s="416">
        <f t="shared" si="89"/>
        <v>2600</v>
      </c>
    </row>
    <row r="388" spans="1:21" ht="31" x14ac:dyDescent="0.35">
      <c r="A388" s="156" t="s">
        <v>626</v>
      </c>
      <c r="B388" s="389" t="s">
        <v>5267</v>
      </c>
      <c r="C388" s="380"/>
      <c r="D388" s="375"/>
      <c r="E388" s="380"/>
      <c r="F388" s="380">
        <v>2500</v>
      </c>
      <c r="G388" s="513">
        <v>2500</v>
      </c>
      <c r="H388" s="150">
        <f t="shared" si="101"/>
        <v>1750</v>
      </c>
      <c r="I388" s="380"/>
      <c r="J388" s="377"/>
      <c r="K388" s="380"/>
      <c r="L388" s="378"/>
      <c r="M388" s="181"/>
      <c r="N388" s="416"/>
      <c r="O388" s="417"/>
      <c r="S388" s="412" t="e">
        <f t="shared" si="84"/>
        <v>#DIV/0!</v>
      </c>
      <c r="U388" s="416">
        <f t="shared" si="89"/>
        <v>2500</v>
      </c>
    </row>
    <row r="389" spans="1:21" ht="31" x14ac:dyDescent="0.35">
      <c r="A389" s="156" t="s">
        <v>1135</v>
      </c>
      <c r="B389" s="389" t="s">
        <v>5268</v>
      </c>
      <c r="C389" s="380"/>
      <c r="D389" s="375"/>
      <c r="E389" s="380"/>
      <c r="F389" s="380">
        <v>2400</v>
      </c>
      <c r="G389" s="513">
        <v>2400</v>
      </c>
      <c r="H389" s="150">
        <f t="shared" si="101"/>
        <v>1680</v>
      </c>
      <c r="I389" s="380"/>
      <c r="J389" s="377"/>
      <c r="K389" s="380"/>
      <c r="L389" s="378"/>
      <c r="M389" s="181"/>
      <c r="N389" s="416"/>
      <c r="O389" s="417"/>
      <c r="P389" s="416">
        <f>H389*0.6</f>
        <v>1008</v>
      </c>
      <c r="S389" s="412" t="e">
        <f t="shared" si="84"/>
        <v>#DIV/0!</v>
      </c>
      <c r="U389" s="416">
        <f t="shared" si="89"/>
        <v>2400</v>
      </c>
    </row>
    <row r="390" spans="1:21" x14ac:dyDescent="0.35">
      <c r="A390" s="156" t="s">
        <v>4734</v>
      </c>
      <c r="B390" s="389" t="s">
        <v>5269</v>
      </c>
      <c r="C390" s="380"/>
      <c r="D390" s="375"/>
      <c r="E390" s="380"/>
      <c r="F390" s="380">
        <v>1500</v>
      </c>
      <c r="G390" s="513">
        <v>1500</v>
      </c>
      <c r="H390" s="150">
        <f t="shared" si="101"/>
        <v>1050</v>
      </c>
      <c r="I390" s="380"/>
      <c r="J390" s="377"/>
      <c r="K390" s="380"/>
      <c r="L390" s="378"/>
      <c r="M390" s="181"/>
      <c r="N390" s="416"/>
      <c r="O390" s="417"/>
      <c r="P390" s="416"/>
      <c r="S390" s="412" t="e">
        <f t="shared" si="84"/>
        <v>#DIV/0!</v>
      </c>
      <c r="U390" s="416">
        <f t="shared" si="89"/>
        <v>1500</v>
      </c>
    </row>
    <row r="391" spans="1:21" ht="46.5" x14ac:dyDescent="0.35">
      <c r="A391" s="156" t="s">
        <v>5947</v>
      </c>
      <c r="B391" s="389" t="s">
        <v>5270</v>
      </c>
      <c r="C391" s="380"/>
      <c r="D391" s="375"/>
      <c r="E391" s="380"/>
      <c r="F391" s="380">
        <v>1300</v>
      </c>
      <c r="G391" s="513">
        <v>1300</v>
      </c>
      <c r="H391" s="150">
        <f t="shared" si="101"/>
        <v>910</v>
      </c>
      <c r="I391" s="380"/>
      <c r="J391" s="377"/>
      <c r="K391" s="380"/>
      <c r="L391" s="378"/>
      <c r="M391" s="181"/>
      <c r="N391" s="416"/>
      <c r="O391" s="417"/>
      <c r="S391" s="412" t="e">
        <f t="shared" si="84"/>
        <v>#DIV/0!</v>
      </c>
      <c r="U391" s="416">
        <f t="shared" si="89"/>
        <v>1300</v>
      </c>
    </row>
    <row r="392" spans="1:21" x14ac:dyDescent="0.35">
      <c r="A392" s="156" t="s">
        <v>5948</v>
      </c>
      <c r="B392" s="389" t="s">
        <v>3351</v>
      </c>
      <c r="C392" s="380"/>
      <c r="D392" s="375"/>
      <c r="E392" s="380">
        <v>2500</v>
      </c>
      <c r="F392" s="380">
        <v>1250</v>
      </c>
      <c r="G392" s="513">
        <v>1250</v>
      </c>
      <c r="H392" s="150">
        <f t="shared" si="101"/>
        <v>880</v>
      </c>
      <c r="I392" s="380">
        <v>3700</v>
      </c>
      <c r="J392" s="377"/>
      <c r="K392" s="380">
        <v>2500</v>
      </c>
      <c r="L392" s="378">
        <f>E392-D392</f>
        <v>2500</v>
      </c>
      <c r="M392" s="181"/>
      <c r="N392" s="416">
        <f t="shared" ref="N392" si="102">E392-D392</f>
        <v>2500</v>
      </c>
      <c r="O392" s="417" t="e">
        <f t="shared" ref="O392" si="103">H392/C392</f>
        <v>#DIV/0!</v>
      </c>
      <c r="S392" s="412" t="e">
        <f t="shared" si="84"/>
        <v>#DIV/0!</v>
      </c>
      <c r="U392" s="416">
        <f t="shared" si="89"/>
        <v>1250</v>
      </c>
    </row>
    <row r="393" spans="1:21" ht="30" x14ac:dyDescent="0.35">
      <c r="A393" s="110">
        <v>9</v>
      </c>
      <c r="B393" s="382" t="s">
        <v>3357</v>
      </c>
      <c r="C393" s="116"/>
      <c r="D393" s="375"/>
      <c r="E393" s="358"/>
      <c r="F393" s="358"/>
      <c r="G393" s="513"/>
      <c r="H393" s="150"/>
      <c r="I393" s="380"/>
      <c r="J393" s="377"/>
      <c r="K393" s="371"/>
      <c r="L393" s="378"/>
      <c r="M393" s="361" t="s">
        <v>146</v>
      </c>
      <c r="N393" s="416"/>
      <c r="O393" s="417"/>
      <c r="R393" s="274" t="s">
        <v>5966</v>
      </c>
      <c r="S393" s="412" t="e">
        <f t="shared" si="84"/>
        <v>#DIV/0!</v>
      </c>
      <c r="U393" s="416">
        <f t="shared" si="89"/>
        <v>0</v>
      </c>
    </row>
    <row r="394" spans="1:21" ht="31" x14ac:dyDescent="0.35">
      <c r="A394" s="156" t="s">
        <v>522</v>
      </c>
      <c r="B394" s="389" t="s">
        <v>3358</v>
      </c>
      <c r="C394" s="116"/>
      <c r="D394" s="375"/>
      <c r="E394" s="116">
        <v>2800</v>
      </c>
      <c r="F394" s="116">
        <v>2800</v>
      </c>
      <c r="G394" s="147">
        <v>2800</v>
      </c>
      <c r="H394" s="150">
        <f>ROUND(G394*0.7,-1)</f>
        <v>1960</v>
      </c>
      <c r="I394" s="380">
        <v>4000</v>
      </c>
      <c r="J394" s="377"/>
      <c r="K394" s="116">
        <v>2800</v>
      </c>
      <c r="L394" s="378">
        <f>E394-D394</f>
        <v>2800</v>
      </c>
      <c r="M394" s="361" t="s">
        <v>146</v>
      </c>
      <c r="N394" s="416"/>
      <c r="O394" s="417"/>
      <c r="R394" s="274" t="s">
        <v>5966</v>
      </c>
      <c r="S394" s="412" t="e">
        <f t="shared" si="84"/>
        <v>#DIV/0!</v>
      </c>
      <c r="U394" s="416">
        <f t="shared" si="89"/>
        <v>2800</v>
      </c>
    </row>
    <row r="395" spans="1:21" ht="31" x14ac:dyDescent="0.35">
      <c r="A395" s="156" t="s">
        <v>523</v>
      </c>
      <c r="B395" s="389" t="s">
        <v>3359</v>
      </c>
      <c r="C395" s="116"/>
      <c r="D395" s="375"/>
      <c r="E395" s="116">
        <v>2200</v>
      </c>
      <c r="F395" s="116">
        <v>2200</v>
      </c>
      <c r="G395" s="147">
        <v>2200</v>
      </c>
      <c r="H395" s="150">
        <f>ROUND(G395*0.7,-1)</f>
        <v>1540</v>
      </c>
      <c r="I395" s="380">
        <v>3200</v>
      </c>
      <c r="J395" s="377"/>
      <c r="K395" s="116">
        <v>2200</v>
      </c>
      <c r="L395" s="378">
        <f>E395-D395</f>
        <v>2200</v>
      </c>
      <c r="M395" s="361" t="s">
        <v>146</v>
      </c>
      <c r="N395" s="416"/>
      <c r="O395" s="417"/>
      <c r="R395" s="274" t="s">
        <v>5966</v>
      </c>
      <c r="S395" s="412" t="e">
        <f t="shared" si="84"/>
        <v>#DIV/0!</v>
      </c>
      <c r="U395" s="416">
        <f t="shared" si="89"/>
        <v>2200</v>
      </c>
    </row>
    <row r="396" spans="1:21" ht="30" x14ac:dyDescent="0.35">
      <c r="A396" s="110">
        <v>10</v>
      </c>
      <c r="B396" s="382" t="s">
        <v>3360</v>
      </c>
      <c r="C396" s="116"/>
      <c r="D396" s="375"/>
      <c r="E396" s="116"/>
      <c r="F396" s="116"/>
      <c r="G396" s="147"/>
      <c r="H396" s="150"/>
      <c r="I396" s="380"/>
      <c r="J396" s="377"/>
      <c r="K396" s="116"/>
      <c r="L396" s="378"/>
      <c r="M396" s="361" t="s">
        <v>146</v>
      </c>
      <c r="N396" s="416"/>
      <c r="O396" s="417"/>
      <c r="R396" s="274" t="s">
        <v>5966</v>
      </c>
      <c r="S396" s="412" t="e">
        <f t="shared" ref="S396:S460" si="104">G396/C396</f>
        <v>#DIV/0!</v>
      </c>
      <c r="U396" s="416">
        <f t="shared" si="89"/>
        <v>0</v>
      </c>
    </row>
    <row r="397" spans="1:21" ht="31" x14ac:dyDescent="0.35">
      <c r="A397" s="156" t="s">
        <v>525</v>
      </c>
      <c r="B397" s="389" t="s">
        <v>3361</v>
      </c>
      <c r="C397" s="116"/>
      <c r="D397" s="375"/>
      <c r="E397" s="116">
        <v>3000</v>
      </c>
      <c r="F397" s="116">
        <v>3000</v>
      </c>
      <c r="G397" s="147">
        <v>3000</v>
      </c>
      <c r="H397" s="150">
        <f>ROUND(G397*0.7,-1)</f>
        <v>2100</v>
      </c>
      <c r="I397" s="380">
        <v>4300</v>
      </c>
      <c r="J397" s="377"/>
      <c r="K397" s="116">
        <v>3000</v>
      </c>
      <c r="L397" s="378">
        <f>E397-D397</f>
        <v>3000</v>
      </c>
      <c r="M397" s="361" t="s">
        <v>146</v>
      </c>
      <c r="N397" s="416"/>
      <c r="O397" s="417"/>
      <c r="R397" s="274" t="s">
        <v>5966</v>
      </c>
      <c r="S397" s="412" t="e">
        <f t="shared" si="104"/>
        <v>#DIV/0!</v>
      </c>
      <c r="U397" s="416">
        <f t="shared" si="89"/>
        <v>3000</v>
      </c>
    </row>
    <row r="398" spans="1:21" ht="31" x14ac:dyDescent="0.35">
      <c r="A398" s="156" t="s">
        <v>526</v>
      </c>
      <c r="B398" s="389" t="s">
        <v>3362</v>
      </c>
      <c r="C398" s="116"/>
      <c r="D398" s="375"/>
      <c r="E398" s="116">
        <v>2500</v>
      </c>
      <c r="F398" s="116">
        <v>2500</v>
      </c>
      <c r="G398" s="147">
        <v>2500</v>
      </c>
      <c r="H398" s="150">
        <f>ROUND(G398*0.7,-1)</f>
        <v>1750</v>
      </c>
      <c r="I398" s="380">
        <v>3500</v>
      </c>
      <c r="J398" s="377"/>
      <c r="K398" s="116">
        <v>2500</v>
      </c>
      <c r="L398" s="378">
        <f>E398-D398</f>
        <v>2500</v>
      </c>
      <c r="M398" s="361" t="s">
        <v>146</v>
      </c>
      <c r="N398" s="416"/>
      <c r="O398" s="417"/>
      <c r="R398" s="274" t="s">
        <v>5966</v>
      </c>
      <c r="S398" s="412" t="e">
        <f t="shared" si="104"/>
        <v>#DIV/0!</v>
      </c>
      <c r="U398" s="416">
        <f t="shared" si="89"/>
        <v>2500</v>
      </c>
    </row>
    <row r="399" spans="1:21" x14ac:dyDescent="0.35">
      <c r="A399" s="110">
        <v>11</v>
      </c>
      <c r="B399" s="382" t="s">
        <v>3363</v>
      </c>
      <c r="C399" s="116"/>
      <c r="D399" s="375"/>
      <c r="E399" s="116"/>
      <c r="F399" s="116"/>
      <c r="G399" s="147"/>
      <c r="H399" s="150"/>
      <c r="I399" s="380"/>
      <c r="J399" s="377"/>
      <c r="K399" s="116"/>
      <c r="L399" s="378"/>
      <c r="M399" s="361" t="s">
        <v>146</v>
      </c>
      <c r="N399" s="416"/>
      <c r="O399" s="417"/>
      <c r="R399" s="274" t="s">
        <v>5966</v>
      </c>
      <c r="S399" s="412" t="e">
        <f t="shared" si="104"/>
        <v>#DIV/0!</v>
      </c>
      <c r="U399" s="416">
        <f t="shared" si="89"/>
        <v>0</v>
      </c>
    </row>
    <row r="400" spans="1:21" ht="31" x14ac:dyDescent="0.35">
      <c r="A400" s="156" t="s">
        <v>1192</v>
      </c>
      <c r="B400" s="389" t="s">
        <v>5355</v>
      </c>
      <c r="C400" s="116"/>
      <c r="D400" s="375"/>
      <c r="E400" s="116">
        <v>4500</v>
      </c>
      <c r="F400" s="116">
        <v>4500</v>
      </c>
      <c r="G400" s="147">
        <v>3500</v>
      </c>
      <c r="H400" s="150">
        <f>ROUND(G400*0.7,-1)</f>
        <v>2450</v>
      </c>
      <c r="I400" s="380">
        <v>6400</v>
      </c>
      <c r="J400" s="377"/>
      <c r="K400" s="116">
        <v>4500</v>
      </c>
      <c r="L400" s="378">
        <f>E400-D400</f>
        <v>4500</v>
      </c>
      <c r="M400" s="361" t="s">
        <v>146</v>
      </c>
      <c r="N400" s="416"/>
      <c r="O400" s="417"/>
      <c r="R400" s="274" t="s">
        <v>5966</v>
      </c>
      <c r="S400" s="412" t="e">
        <f t="shared" si="104"/>
        <v>#DIV/0!</v>
      </c>
      <c r="U400" s="416">
        <f t="shared" si="89"/>
        <v>3500</v>
      </c>
    </row>
    <row r="401" spans="1:21" ht="31" x14ac:dyDescent="0.35">
      <c r="A401" s="156" t="s">
        <v>1195</v>
      </c>
      <c r="B401" s="389" t="s">
        <v>5356</v>
      </c>
      <c r="C401" s="116"/>
      <c r="D401" s="375"/>
      <c r="E401" s="116">
        <v>4000</v>
      </c>
      <c r="F401" s="116">
        <v>4000</v>
      </c>
      <c r="G401" s="147">
        <v>3000</v>
      </c>
      <c r="H401" s="150">
        <f>ROUND(G401*0.7,-1)</f>
        <v>2100</v>
      </c>
      <c r="I401" s="380">
        <v>5700</v>
      </c>
      <c r="J401" s="377"/>
      <c r="K401" s="116">
        <v>4000</v>
      </c>
      <c r="L401" s="378">
        <f>E401-D401</f>
        <v>4000</v>
      </c>
      <c r="M401" s="361" t="s">
        <v>146</v>
      </c>
      <c r="N401" s="416"/>
      <c r="O401" s="417"/>
      <c r="R401" s="274" t="s">
        <v>5966</v>
      </c>
      <c r="S401" s="412" t="e">
        <f t="shared" si="104"/>
        <v>#DIV/0!</v>
      </c>
      <c r="U401" s="416">
        <f t="shared" si="89"/>
        <v>3000</v>
      </c>
    </row>
    <row r="402" spans="1:21" ht="31" x14ac:dyDescent="0.35">
      <c r="A402" s="156" t="s">
        <v>1197</v>
      </c>
      <c r="B402" s="389" t="s">
        <v>5357</v>
      </c>
      <c r="C402" s="116"/>
      <c r="D402" s="375"/>
      <c r="E402" s="116">
        <v>3500</v>
      </c>
      <c r="F402" s="116">
        <v>3500</v>
      </c>
      <c r="G402" s="147">
        <v>2500</v>
      </c>
      <c r="H402" s="150">
        <f>ROUND(G402*0.7,-1)</f>
        <v>1750</v>
      </c>
      <c r="I402" s="380">
        <v>5000</v>
      </c>
      <c r="J402" s="377"/>
      <c r="K402" s="116">
        <v>3500</v>
      </c>
      <c r="L402" s="378">
        <f>E402-D402</f>
        <v>3500</v>
      </c>
      <c r="M402" s="361" t="s">
        <v>146</v>
      </c>
      <c r="N402" s="416"/>
      <c r="O402" s="417"/>
      <c r="R402" s="274" t="s">
        <v>5966</v>
      </c>
      <c r="S402" s="412" t="e">
        <f t="shared" si="104"/>
        <v>#DIV/0!</v>
      </c>
      <c r="U402" s="416">
        <f t="shared" si="89"/>
        <v>2500</v>
      </c>
    </row>
    <row r="403" spans="1:21" ht="31" x14ac:dyDescent="0.35">
      <c r="A403" s="156" t="s">
        <v>1199</v>
      </c>
      <c r="B403" s="389" t="s">
        <v>5358</v>
      </c>
      <c r="C403" s="116"/>
      <c r="D403" s="375"/>
      <c r="E403" s="116"/>
      <c r="F403" s="116"/>
      <c r="G403" s="147">
        <v>2000</v>
      </c>
      <c r="H403" s="150">
        <f>ROUND(G403*0.7,-1)</f>
        <v>1400</v>
      </c>
      <c r="I403" s="380"/>
      <c r="J403" s="377"/>
      <c r="K403" s="116"/>
      <c r="L403" s="378"/>
      <c r="M403" s="361" t="s">
        <v>146</v>
      </c>
      <c r="N403" s="416"/>
      <c r="O403" s="417"/>
      <c r="R403" s="274" t="s">
        <v>5966</v>
      </c>
      <c r="U403" s="416">
        <f t="shared" si="89"/>
        <v>2000</v>
      </c>
    </row>
    <row r="404" spans="1:21" ht="30" x14ac:dyDescent="0.35">
      <c r="A404" s="110">
        <v>12</v>
      </c>
      <c r="B404" s="382" t="s">
        <v>3364</v>
      </c>
      <c r="C404" s="116"/>
      <c r="D404" s="375"/>
      <c r="E404" s="116"/>
      <c r="F404" s="116"/>
      <c r="G404" s="147"/>
      <c r="H404" s="150"/>
      <c r="I404" s="380"/>
      <c r="J404" s="377"/>
      <c r="K404" s="116"/>
      <c r="L404" s="378"/>
      <c r="M404" s="361" t="s">
        <v>146</v>
      </c>
      <c r="N404" s="416"/>
      <c r="O404" s="417"/>
      <c r="R404" s="274" t="s">
        <v>5966</v>
      </c>
      <c r="S404" s="412" t="e">
        <f t="shared" si="104"/>
        <v>#DIV/0!</v>
      </c>
      <c r="U404" s="416">
        <f t="shared" ref="U404:U467" si="105">G404-C404</f>
        <v>0</v>
      </c>
    </row>
    <row r="405" spans="1:21" ht="31" x14ac:dyDescent="0.35">
      <c r="A405" s="156" t="s">
        <v>531</v>
      </c>
      <c r="B405" s="389" t="s">
        <v>3365</v>
      </c>
      <c r="C405" s="116"/>
      <c r="D405" s="375"/>
      <c r="E405" s="116">
        <v>4000</v>
      </c>
      <c r="F405" s="116">
        <v>4000</v>
      </c>
      <c r="G405" s="147">
        <v>4000</v>
      </c>
      <c r="H405" s="150">
        <f>ROUND(G405*0.7,-1)</f>
        <v>2800</v>
      </c>
      <c r="I405" s="380">
        <v>5700</v>
      </c>
      <c r="J405" s="377"/>
      <c r="K405" s="116">
        <v>4000</v>
      </c>
      <c r="L405" s="378">
        <f>E405-D405</f>
        <v>4000</v>
      </c>
      <c r="M405" s="361" t="s">
        <v>146</v>
      </c>
      <c r="N405" s="416"/>
      <c r="O405" s="417"/>
      <c r="R405" s="274" t="s">
        <v>5966</v>
      </c>
      <c r="S405" s="412" t="e">
        <f t="shared" si="104"/>
        <v>#DIV/0!</v>
      </c>
      <c r="U405" s="416">
        <f t="shared" si="105"/>
        <v>4000</v>
      </c>
    </row>
    <row r="406" spans="1:21" ht="31" x14ac:dyDescent="0.35">
      <c r="A406" s="156" t="s">
        <v>532</v>
      </c>
      <c r="B406" s="389" t="s">
        <v>3366</v>
      </c>
      <c r="C406" s="116"/>
      <c r="D406" s="375"/>
      <c r="E406" s="116">
        <v>3500</v>
      </c>
      <c r="F406" s="116">
        <v>3500</v>
      </c>
      <c r="G406" s="147">
        <v>3500</v>
      </c>
      <c r="H406" s="150">
        <f>ROUND(G406*0.7,-1)</f>
        <v>2450</v>
      </c>
      <c r="I406" s="380">
        <v>5000</v>
      </c>
      <c r="J406" s="377"/>
      <c r="K406" s="116">
        <v>3500</v>
      </c>
      <c r="L406" s="378">
        <f>E406-D406</f>
        <v>3500</v>
      </c>
      <c r="M406" s="361" t="s">
        <v>146</v>
      </c>
      <c r="N406" s="416"/>
      <c r="O406" s="417"/>
      <c r="R406" s="274" t="s">
        <v>5966</v>
      </c>
      <c r="S406" s="412" t="e">
        <f t="shared" si="104"/>
        <v>#DIV/0!</v>
      </c>
      <c r="U406" s="416">
        <f t="shared" si="105"/>
        <v>3500</v>
      </c>
    </row>
    <row r="407" spans="1:21" x14ac:dyDescent="0.35">
      <c r="A407" s="110">
        <v>13</v>
      </c>
      <c r="B407" s="382" t="s">
        <v>3367</v>
      </c>
      <c r="C407" s="116"/>
      <c r="D407" s="375"/>
      <c r="E407" s="116"/>
      <c r="F407" s="116"/>
      <c r="G407" s="147"/>
      <c r="H407" s="150"/>
      <c r="I407" s="380"/>
      <c r="J407" s="377"/>
      <c r="K407" s="116"/>
      <c r="L407" s="378"/>
      <c r="M407" s="361" t="s">
        <v>146</v>
      </c>
      <c r="N407" s="416"/>
      <c r="O407" s="417"/>
      <c r="R407" s="274" t="s">
        <v>5966</v>
      </c>
      <c r="S407" s="412" t="e">
        <f t="shared" si="104"/>
        <v>#DIV/0!</v>
      </c>
      <c r="U407" s="416">
        <f t="shared" si="105"/>
        <v>0</v>
      </c>
    </row>
    <row r="408" spans="1:21" ht="31" x14ac:dyDescent="0.35">
      <c r="A408" s="156" t="s">
        <v>343</v>
      </c>
      <c r="B408" s="389" t="s">
        <v>3368</v>
      </c>
      <c r="C408" s="116"/>
      <c r="D408" s="375"/>
      <c r="E408" s="116">
        <v>2000</v>
      </c>
      <c r="F408" s="116">
        <v>2000</v>
      </c>
      <c r="G408" s="147">
        <v>2000</v>
      </c>
      <c r="H408" s="150">
        <f>ROUND(G408*0.7,-1)</f>
        <v>1400</v>
      </c>
      <c r="I408" s="380">
        <v>2800</v>
      </c>
      <c r="J408" s="377"/>
      <c r="K408" s="116">
        <v>2000</v>
      </c>
      <c r="L408" s="378">
        <f>E408-D408</f>
        <v>2000</v>
      </c>
      <c r="M408" s="361" t="s">
        <v>146</v>
      </c>
      <c r="N408" s="416"/>
      <c r="O408" s="417"/>
      <c r="R408" s="274" t="s">
        <v>5966</v>
      </c>
      <c r="S408" s="412" t="e">
        <f t="shared" si="104"/>
        <v>#DIV/0!</v>
      </c>
      <c r="U408" s="416">
        <f t="shared" si="105"/>
        <v>2000</v>
      </c>
    </row>
    <row r="409" spans="1:21" ht="46.5" x14ac:dyDescent="0.35">
      <c r="A409" s="156" t="s">
        <v>346</v>
      </c>
      <c r="B409" s="389" t="s">
        <v>3369</v>
      </c>
      <c r="C409" s="116"/>
      <c r="D409" s="375"/>
      <c r="E409" s="116">
        <v>2500</v>
      </c>
      <c r="F409" s="116">
        <v>2500</v>
      </c>
      <c r="G409" s="147">
        <v>2500</v>
      </c>
      <c r="H409" s="150">
        <f>ROUND(G409*0.7,-1)</f>
        <v>1750</v>
      </c>
      <c r="I409" s="380">
        <v>3600</v>
      </c>
      <c r="J409" s="377"/>
      <c r="K409" s="116">
        <v>2500</v>
      </c>
      <c r="L409" s="378">
        <f>E409-D409</f>
        <v>2500</v>
      </c>
      <c r="M409" s="361" t="s">
        <v>146</v>
      </c>
      <c r="N409" s="416"/>
      <c r="O409" s="417"/>
      <c r="R409" s="274" t="s">
        <v>5966</v>
      </c>
      <c r="S409" s="412" t="e">
        <f t="shared" si="104"/>
        <v>#DIV/0!</v>
      </c>
      <c r="U409" s="416">
        <f t="shared" si="105"/>
        <v>2500</v>
      </c>
    </row>
    <row r="410" spans="1:21" x14ac:dyDescent="0.35">
      <c r="A410" s="110" t="s">
        <v>456</v>
      </c>
      <c r="B410" s="168" t="s">
        <v>3370</v>
      </c>
      <c r="C410" s="186"/>
      <c r="D410" s="375"/>
      <c r="E410" s="371"/>
      <c r="F410" s="371"/>
      <c r="G410" s="514"/>
      <c r="H410" s="150"/>
      <c r="I410" s="380"/>
      <c r="J410" s="377"/>
      <c r="K410" s="371"/>
      <c r="L410" s="378"/>
      <c r="M410" s="180"/>
      <c r="N410" s="416">
        <f t="shared" ref="N410:N473" si="106">E410-D410</f>
        <v>0</v>
      </c>
      <c r="O410" s="417" t="e">
        <f t="shared" ref="O410:O473" si="107">H410/C410</f>
        <v>#DIV/0!</v>
      </c>
      <c r="P410" s="15" t="s">
        <v>2982</v>
      </c>
      <c r="S410" s="412" t="e">
        <f t="shared" si="104"/>
        <v>#DIV/0!</v>
      </c>
      <c r="U410" s="416">
        <f t="shared" si="105"/>
        <v>0</v>
      </c>
    </row>
    <row r="411" spans="1:21" ht="31" x14ac:dyDescent="0.35">
      <c r="A411" s="156">
        <v>1</v>
      </c>
      <c r="B411" s="112" t="s">
        <v>3371</v>
      </c>
      <c r="C411" s="116">
        <v>1000</v>
      </c>
      <c r="D411" s="375">
        <f t="shared" ref="D411:D473" si="108">ROUND(C411*1.3,-2)</f>
        <v>1300</v>
      </c>
      <c r="E411" s="371">
        <v>1100</v>
      </c>
      <c r="F411" s="371">
        <v>1100</v>
      </c>
      <c r="G411" s="514">
        <v>1100</v>
      </c>
      <c r="H411" s="150">
        <f>ROUND(G411*0.7,-1)</f>
        <v>770</v>
      </c>
      <c r="I411" s="381">
        <v>1600</v>
      </c>
      <c r="J411" s="377">
        <f>E411/C411</f>
        <v>1.1000000000000001</v>
      </c>
      <c r="K411" s="371">
        <f>D411</f>
        <v>1300</v>
      </c>
      <c r="L411" s="378">
        <f>E411-D411</f>
        <v>-200</v>
      </c>
      <c r="M411" s="180"/>
      <c r="N411" s="416">
        <f t="shared" si="106"/>
        <v>-200</v>
      </c>
      <c r="O411" s="417">
        <f t="shared" si="107"/>
        <v>0.77</v>
      </c>
      <c r="S411" s="412">
        <f t="shared" si="104"/>
        <v>1.1000000000000001</v>
      </c>
      <c r="U411" s="416">
        <f t="shared" si="105"/>
        <v>100</v>
      </c>
    </row>
    <row r="412" spans="1:21" ht="31" x14ac:dyDescent="0.35">
      <c r="A412" s="156">
        <v>2</v>
      </c>
      <c r="B412" s="112" t="s">
        <v>3372</v>
      </c>
      <c r="C412" s="116">
        <v>1000</v>
      </c>
      <c r="D412" s="375">
        <f t="shared" si="108"/>
        <v>1300</v>
      </c>
      <c r="E412" s="371">
        <v>1100</v>
      </c>
      <c r="F412" s="371">
        <v>1100</v>
      </c>
      <c r="G412" s="514">
        <v>1000</v>
      </c>
      <c r="H412" s="150">
        <f>ROUND(G412*0.7,-1)</f>
        <v>700</v>
      </c>
      <c r="I412" s="381">
        <v>1600</v>
      </c>
      <c r="J412" s="377">
        <f>E412/C412</f>
        <v>1.1000000000000001</v>
      </c>
      <c r="K412" s="371">
        <f>D412</f>
        <v>1300</v>
      </c>
      <c r="L412" s="378">
        <f>E412-D412</f>
        <v>-200</v>
      </c>
      <c r="M412" s="180"/>
      <c r="N412" s="416">
        <f t="shared" si="106"/>
        <v>-200</v>
      </c>
      <c r="O412" s="417">
        <f t="shared" si="107"/>
        <v>0.7</v>
      </c>
      <c r="S412" s="412">
        <f t="shared" si="104"/>
        <v>1</v>
      </c>
      <c r="U412" s="416">
        <f t="shared" si="105"/>
        <v>0</v>
      </c>
    </row>
    <row r="413" spans="1:21" ht="31" x14ac:dyDescent="0.35">
      <c r="A413" s="156">
        <v>3</v>
      </c>
      <c r="B413" s="112" t="s">
        <v>3373</v>
      </c>
      <c r="C413" s="170"/>
      <c r="D413" s="375"/>
      <c r="E413" s="371"/>
      <c r="F413" s="371"/>
      <c r="G413" s="514"/>
      <c r="H413" s="150"/>
      <c r="I413" s="112"/>
      <c r="J413" s="377"/>
      <c r="K413" s="371"/>
      <c r="L413" s="378"/>
      <c r="M413" s="180"/>
      <c r="N413" s="416">
        <f t="shared" si="106"/>
        <v>0</v>
      </c>
      <c r="O413" s="417" t="e">
        <f t="shared" si="107"/>
        <v>#DIV/0!</v>
      </c>
      <c r="S413" s="412" t="e">
        <f t="shared" si="104"/>
        <v>#DIV/0!</v>
      </c>
      <c r="U413" s="416">
        <f t="shared" si="105"/>
        <v>0</v>
      </c>
    </row>
    <row r="414" spans="1:21" ht="31" x14ac:dyDescent="0.35">
      <c r="A414" s="156" t="s">
        <v>83</v>
      </c>
      <c r="B414" s="112" t="s">
        <v>3374</v>
      </c>
      <c r="C414" s="170">
        <v>800</v>
      </c>
      <c r="D414" s="375">
        <f t="shared" si="108"/>
        <v>1000</v>
      </c>
      <c r="E414" s="371">
        <v>900</v>
      </c>
      <c r="F414" s="371">
        <v>900</v>
      </c>
      <c r="G414" s="514">
        <v>800</v>
      </c>
      <c r="H414" s="150">
        <f>ROUND(G414*0.7,-1)</f>
        <v>560</v>
      </c>
      <c r="I414" s="393">
        <v>1300</v>
      </c>
      <c r="J414" s="377">
        <f>E414/C414</f>
        <v>1.125</v>
      </c>
      <c r="K414" s="371">
        <f>D414</f>
        <v>1000</v>
      </c>
      <c r="L414" s="378">
        <f>E414-D414</f>
        <v>-100</v>
      </c>
      <c r="M414" s="180"/>
      <c r="N414" s="416">
        <f t="shared" si="106"/>
        <v>-100</v>
      </c>
      <c r="O414" s="417">
        <f t="shared" si="107"/>
        <v>0.7</v>
      </c>
      <c r="S414" s="412">
        <f t="shared" si="104"/>
        <v>1</v>
      </c>
      <c r="U414" s="416">
        <f t="shared" si="105"/>
        <v>0</v>
      </c>
    </row>
    <row r="415" spans="1:21" x14ac:dyDescent="0.35">
      <c r="A415" s="156" t="s">
        <v>84</v>
      </c>
      <c r="B415" s="112" t="s">
        <v>3375</v>
      </c>
      <c r="C415" s="170">
        <v>600</v>
      </c>
      <c r="D415" s="375">
        <f t="shared" si="108"/>
        <v>800</v>
      </c>
      <c r="E415" s="371">
        <v>700</v>
      </c>
      <c r="F415" s="371">
        <v>700</v>
      </c>
      <c r="G415" s="514">
        <v>600</v>
      </c>
      <c r="H415" s="150">
        <f>ROUND(G415*0.7,-1)</f>
        <v>420</v>
      </c>
      <c r="I415" s="393">
        <v>1000</v>
      </c>
      <c r="J415" s="377">
        <f>E415/C415</f>
        <v>1.1666666666666667</v>
      </c>
      <c r="K415" s="371">
        <f>D415</f>
        <v>800</v>
      </c>
      <c r="L415" s="378">
        <f>E415-D415</f>
        <v>-100</v>
      </c>
      <c r="M415" s="180"/>
      <c r="N415" s="416">
        <f t="shared" si="106"/>
        <v>-100</v>
      </c>
      <c r="O415" s="417">
        <f t="shared" si="107"/>
        <v>0.7</v>
      </c>
      <c r="S415" s="412">
        <f t="shared" si="104"/>
        <v>1</v>
      </c>
      <c r="U415" s="416">
        <f t="shared" si="105"/>
        <v>0</v>
      </c>
    </row>
    <row r="416" spans="1:21" x14ac:dyDescent="0.35">
      <c r="A416" s="110" t="s">
        <v>461</v>
      </c>
      <c r="B416" s="168" t="s">
        <v>3376</v>
      </c>
      <c r="C416" s="410"/>
      <c r="D416" s="370"/>
      <c r="E416" s="372"/>
      <c r="F416" s="372"/>
      <c r="G416" s="600"/>
      <c r="H416" s="150"/>
      <c r="I416" s="380"/>
      <c r="J416" s="377"/>
      <c r="K416" s="371"/>
      <c r="L416" s="378"/>
      <c r="M416" s="180"/>
      <c r="N416" s="416">
        <f t="shared" si="106"/>
        <v>0</v>
      </c>
      <c r="O416" s="417" t="e">
        <f t="shared" si="107"/>
        <v>#DIV/0!</v>
      </c>
      <c r="P416" s="15" t="s">
        <v>2982</v>
      </c>
      <c r="S416" s="412" t="e">
        <f t="shared" si="104"/>
        <v>#DIV/0!</v>
      </c>
      <c r="U416" s="416">
        <f t="shared" si="105"/>
        <v>0</v>
      </c>
    </row>
    <row r="417" spans="1:21" ht="31" x14ac:dyDescent="0.35">
      <c r="A417" s="156">
        <v>1</v>
      </c>
      <c r="B417" s="112" t="s">
        <v>3377</v>
      </c>
      <c r="C417" s="358">
        <v>2000</v>
      </c>
      <c r="D417" s="375">
        <f t="shared" si="108"/>
        <v>2600</v>
      </c>
      <c r="E417" s="371">
        <v>2200</v>
      </c>
      <c r="F417" s="371">
        <v>2200</v>
      </c>
      <c r="G417" s="147">
        <v>2000</v>
      </c>
      <c r="H417" s="150">
        <f t="shared" ref="H417:H432" si="109">ROUND(G417*0.7,-1)</f>
        <v>1400</v>
      </c>
      <c r="I417" s="371">
        <v>3200</v>
      </c>
      <c r="J417" s="377">
        <f t="shared" ref="J417:J428" si="110">E417/C417</f>
        <v>1.1000000000000001</v>
      </c>
      <c r="K417" s="371">
        <f t="shared" ref="K417:K428" si="111">D417</f>
        <v>2600</v>
      </c>
      <c r="L417" s="378">
        <f t="shared" ref="L417:L432" si="112">E417-D417</f>
        <v>-400</v>
      </c>
      <c r="M417" s="180"/>
      <c r="N417" s="416">
        <f t="shared" si="106"/>
        <v>-400</v>
      </c>
      <c r="O417" s="417">
        <f t="shared" si="107"/>
        <v>0.7</v>
      </c>
      <c r="S417" s="412">
        <f t="shared" si="104"/>
        <v>1</v>
      </c>
      <c r="U417" s="416">
        <f t="shared" si="105"/>
        <v>0</v>
      </c>
    </row>
    <row r="418" spans="1:21" ht="46.5" x14ac:dyDescent="0.35">
      <c r="A418" s="156">
        <v>2</v>
      </c>
      <c r="B418" s="112" t="s">
        <v>3378</v>
      </c>
      <c r="C418" s="358">
        <v>1200</v>
      </c>
      <c r="D418" s="375">
        <f t="shared" si="108"/>
        <v>1600</v>
      </c>
      <c r="E418" s="371">
        <v>1300</v>
      </c>
      <c r="F418" s="371">
        <v>1350</v>
      </c>
      <c r="G418" s="147">
        <v>1200</v>
      </c>
      <c r="H418" s="150">
        <f t="shared" si="109"/>
        <v>840</v>
      </c>
      <c r="I418" s="371">
        <v>2000</v>
      </c>
      <c r="J418" s="377">
        <f t="shared" si="110"/>
        <v>1.0833333333333333</v>
      </c>
      <c r="K418" s="371">
        <f t="shared" si="111"/>
        <v>1600</v>
      </c>
      <c r="L418" s="378">
        <f t="shared" si="112"/>
        <v>-300</v>
      </c>
      <c r="M418" s="180"/>
      <c r="N418" s="416">
        <f t="shared" si="106"/>
        <v>-300</v>
      </c>
      <c r="O418" s="417">
        <f t="shared" si="107"/>
        <v>0.7</v>
      </c>
      <c r="S418" s="412">
        <f t="shared" si="104"/>
        <v>1</v>
      </c>
      <c r="U418" s="416">
        <f t="shared" si="105"/>
        <v>0</v>
      </c>
    </row>
    <row r="419" spans="1:21" ht="31" x14ac:dyDescent="0.35">
      <c r="A419" s="156">
        <v>3</v>
      </c>
      <c r="B419" s="112" t="s">
        <v>3379</v>
      </c>
      <c r="C419" s="358">
        <v>2000</v>
      </c>
      <c r="D419" s="375">
        <f t="shared" si="108"/>
        <v>2600</v>
      </c>
      <c r="E419" s="371">
        <v>2200</v>
      </c>
      <c r="F419" s="371">
        <v>2200</v>
      </c>
      <c r="G419" s="147">
        <v>2000</v>
      </c>
      <c r="H419" s="150">
        <f t="shared" si="109"/>
        <v>1400</v>
      </c>
      <c r="I419" s="371">
        <v>3200</v>
      </c>
      <c r="J419" s="377">
        <f t="shared" si="110"/>
        <v>1.1000000000000001</v>
      </c>
      <c r="K419" s="371">
        <f t="shared" si="111"/>
        <v>2600</v>
      </c>
      <c r="L419" s="378">
        <f t="shared" si="112"/>
        <v>-400</v>
      </c>
      <c r="M419" s="180"/>
      <c r="N419" s="416">
        <f t="shared" si="106"/>
        <v>-400</v>
      </c>
      <c r="O419" s="417">
        <f t="shared" si="107"/>
        <v>0.7</v>
      </c>
      <c r="S419" s="412">
        <f t="shared" si="104"/>
        <v>1</v>
      </c>
      <c r="U419" s="416">
        <f t="shared" si="105"/>
        <v>0</v>
      </c>
    </row>
    <row r="420" spans="1:21" x14ac:dyDescent="0.35">
      <c r="A420" s="156">
        <v>4</v>
      </c>
      <c r="B420" s="112" t="s">
        <v>3380</v>
      </c>
      <c r="C420" s="358">
        <v>2000</v>
      </c>
      <c r="D420" s="375">
        <f t="shared" si="108"/>
        <v>2600</v>
      </c>
      <c r="E420" s="371">
        <v>2200</v>
      </c>
      <c r="F420" s="371">
        <v>2200</v>
      </c>
      <c r="G420" s="147">
        <v>2000</v>
      </c>
      <c r="H420" s="150">
        <f t="shared" si="109"/>
        <v>1400</v>
      </c>
      <c r="I420" s="371">
        <v>3200</v>
      </c>
      <c r="J420" s="377">
        <f t="shared" si="110"/>
        <v>1.1000000000000001</v>
      </c>
      <c r="K420" s="371">
        <f t="shared" si="111"/>
        <v>2600</v>
      </c>
      <c r="L420" s="378">
        <f t="shared" si="112"/>
        <v>-400</v>
      </c>
      <c r="M420" s="180"/>
      <c r="N420" s="416">
        <f t="shared" si="106"/>
        <v>-400</v>
      </c>
      <c r="O420" s="417">
        <f t="shared" si="107"/>
        <v>0.7</v>
      </c>
      <c r="S420" s="412">
        <f t="shared" si="104"/>
        <v>1</v>
      </c>
      <c r="U420" s="416">
        <f t="shared" si="105"/>
        <v>0</v>
      </c>
    </row>
    <row r="421" spans="1:21" ht="31" x14ac:dyDescent="0.35">
      <c r="A421" s="156">
        <v>5</v>
      </c>
      <c r="B421" s="112" t="s">
        <v>3381</v>
      </c>
      <c r="C421" s="358">
        <v>1000</v>
      </c>
      <c r="D421" s="375">
        <f t="shared" si="108"/>
        <v>1300</v>
      </c>
      <c r="E421" s="371">
        <v>1100</v>
      </c>
      <c r="F421" s="371">
        <v>1100</v>
      </c>
      <c r="G421" s="147">
        <v>1000</v>
      </c>
      <c r="H421" s="150">
        <f t="shared" si="109"/>
        <v>700</v>
      </c>
      <c r="I421" s="371">
        <v>1600</v>
      </c>
      <c r="J421" s="377">
        <f t="shared" si="110"/>
        <v>1.1000000000000001</v>
      </c>
      <c r="K421" s="371">
        <f t="shared" si="111"/>
        <v>1300</v>
      </c>
      <c r="L421" s="378">
        <f t="shared" si="112"/>
        <v>-200</v>
      </c>
      <c r="M421" s="180"/>
      <c r="N421" s="416">
        <f t="shared" si="106"/>
        <v>-200</v>
      </c>
      <c r="O421" s="417">
        <f t="shared" si="107"/>
        <v>0.7</v>
      </c>
      <c r="S421" s="412">
        <f t="shared" si="104"/>
        <v>1</v>
      </c>
      <c r="U421" s="416">
        <f t="shared" si="105"/>
        <v>0</v>
      </c>
    </row>
    <row r="422" spans="1:21" ht="31" x14ac:dyDescent="0.35">
      <c r="A422" s="156">
        <v>6</v>
      </c>
      <c r="B422" s="112" t="s">
        <v>3382</v>
      </c>
      <c r="C422" s="358">
        <v>1200</v>
      </c>
      <c r="D422" s="375">
        <f t="shared" si="108"/>
        <v>1600</v>
      </c>
      <c r="E422" s="371">
        <v>1300</v>
      </c>
      <c r="F422" s="371">
        <v>1350</v>
      </c>
      <c r="G422" s="147">
        <v>1200</v>
      </c>
      <c r="H422" s="150">
        <f t="shared" si="109"/>
        <v>840</v>
      </c>
      <c r="I422" s="371">
        <v>2000</v>
      </c>
      <c r="J422" s="377">
        <f t="shared" si="110"/>
        <v>1.0833333333333333</v>
      </c>
      <c r="K422" s="371">
        <f t="shared" si="111"/>
        <v>1600</v>
      </c>
      <c r="L422" s="378">
        <f t="shared" si="112"/>
        <v>-300</v>
      </c>
      <c r="M422" s="180"/>
      <c r="N422" s="416">
        <f t="shared" si="106"/>
        <v>-300</v>
      </c>
      <c r="O422" s="417">
        <f t="shared" si="107"/>
        <v>0.7</v>
      </c>
      <c r="S422" s="412">
        <f t="shared" si="104"/>
        <v>1</v>
      </c>
      <c r="U422" s="416">
        <f t="shared" si="105"/>
        <v>0</v>
      </c>
    </row>
    <row r="423" spans="1:21" ht="31" x14ac:dyDescent="0.35">
      <c r="A423" s="156">
        <v>7</v>
      </c>
      <c r="B423" s="65" t="s">
        <v>3383</v>
      </c>
      <c r="C423" s="156">
        <v>600</v>
      </c>
      <c r="D423" s="375">
        <f t="shared" si="108"/>
        <v>800</v>
      </c>
      <c r="E423" s="371">
        <v>700</v>
      </c>
      <c r="F423" s="371">
        <v>700</v>
      </c>
      <c r="G423" s="601">
        <v>600</v>
      </c>
      <c r="H423" s="150">
        <f t="shared" si="109"/>
        <v>420</v>
      </c>
      <c r="I423" s="371">
        <v>1000</v>
      </c>
      <c r="J423" s="377">
        <f t="shared" si="110"/>
        <v>1.1666666666666667</v>
      </c>
      <c r="K423" s="371">
        <f t="shared" si="111"/>
        <v>800</v>
      </c>
      <c r="L423" s="378">
        <f t="shared" si="112"/>
        <v>-100</v>
      </c>
      <c r="M423" s="180"/>
      <c r="N423" s="416">
        <f t="shared" si="106"/>
        <v>-100</v>
      </c>
      <c r="O423" s="417">
        <f t="shared" si="107"/>
        <v>0.7</v>
      </c>
      <c r="S423" s="412">
        <f t="shared" si="104"/>
        <v>1</v>
      </c>
      <c r="U423" s="416">
        <f t="shared" si="105"/>
        <v>0</v>
      </c>
    </row>
    <row r="424" spans="1:21" ht="31" x14ac:dyDescent="0.35">
      <c r="A424" s="156">
        <v>8</v>
      </c>
      <c r="B424" s="112" t="s">
        <v>3384</v>
      </c>
      <c r="C424" s="358">
        <v>1000</v>
      </c>
      <c r="D424" s="375">
        <f t="shared" si="108"/>
        <v>1300</v>
      </c>
      <c r="E424" s="371">
        <v>1100</v>
      </c>
      <c r="F424" s="371">
        <v>1100</v>
      </c>
      <c r="G424" s="147">
        <v>1000</v>
      </c>
      <c r="H424" s="150">
        <f t="shared" si="109"/>
        <v>700</v>
      </c>
      <c r="I424" s="371">
        <v>1600</v>
      </c>
      <c r="J424" s="377">
        <f t="shared" si="110"/>
        <v>1.1000000000000001</v>
      </c>
      <c r="K424" s="371">
        <f t="shared" si="111"/>
        <v>1300</v>
      </c>
      <c r="L424" s="378">
        <f t="shared" si="112"/>
        <v>-200</v>
      </c>
      <c r="M424" s="180"/>
      <c r="N424" s="416">
        <f t="shared" si="106"/>
        <v>-200</v>
      </c>
      <c r="O424" s="417">
        <f t="shared" si="107"/>
        <v>0.7</v>
      </c>
      <c r="S424" s="412">
        <f t="shared" si="104"/>
        <v>1</v>
      </c>
      <c r="U424" s="416">
        <f t="shared" si="105"/>
        <v>0</v>
      </c>
    </row>
    <row r="425" spans="1:21" x14ac:dyDescent="0.35">
      <c r="A425" s="156">
        <v>9</v>
      </c>
      <c r="B425" s="112" t="s">
        <v>3385</v>
      </c>
      <c r="C425" s="358">
        <v>1000</v>
      </c>
      <c r="D425" s="375">
        <f t="shared" si="108"/>
        <v>1300</v>
      </c>
      <c r="E425" s="371">
        <v>1100</v>
      </c>
      <c r="F425" s="371">
        <v>1100</v>
      </c>
      <c r="G425" s="147">
        <v>1000</v>
      </c>
      <c r="H425" s="150">
        <f t="shared" si="109"/>
        <v>700</v>
      </c>
      <c r="I425" s="371">
        <v>1600</v>
      </c>
      <c r="J425" s="377">
        <f t="shared" si="110"/>
        <v>1.1000000000000001</v>
      </c>
      <c r="K425" s="371">
        <f t="shared" si="111"/>
        <v>1300</v>
      </c>
      <c r="L425" s="378">
        <f t="shared" si="112"/>
        <v>-200</v>
      </c>
      <c r="M425" s="180"/>
      <c r="N425" s="416">
        <f t="shared" si="106"/>
        <v>-200</v>
      </c>
      <c r="O425" s="417">
        <f t="shared" si="107"/>
        <v>0.7</v>
      </c>
      <c r="S425" s="412">
        <f t="shared" si="104"/>
        <v>1</v>
      </c>
      <c r="U425" s="416">
        <f t="shared" si="105"/>
        <v>0</v>
      </c>
    </row>
    <row r="426" spans="1:21" ht="31" x14ac:dyDescent="0.35">
      <c r="A426" s="156">
        <v>10</v>
      </c>
      <c r="B426" s="112" t="s">
        <v>3386</v>
      </c>
      <c r="C426" s="358">
        <v>1200</v>
      </c>
      <c r="D426" s="375">
        <f t="shared" si="108"/>
        <v>1600</v>
      </c>
      <c r="E426" s="371">
        <v>1500</v>
      </c>
      <c r="F426" s="371">
        <v>1500</v>
      </c>
      <c r="G426" s="147">
        <v>1200</v>
      </c>
      <c r="H426" s="150">
        <f t="shared" si="109"/>
        <v>840</v>
      </c>
      <c r="I426" s="371">
        <v>2000</v>
      </c>
      <c r="J426" s="377">
        <f t="shared" si="110"/>
        <v>1.25</v>
      </c>
      <c r="K426" s="371">
        <f t="shared" si="111"/>
        <v>1600</v>
      </c>
      <c r="L426" s="378">
        <f t="shared" si="112"/>
        <v>-100</v>
      </c>
      <c r="M426" s="180"/>
      <c r="N426" s="416">
        <f t="shared" si="106"/>
        <v>-100</v>
      </c>
      <c r="O426" s="417">
        <f t="shared" si="107"/>
        <v>0.7</v>
      </c>
      <c r="P426" s="422">
        <f>C426*1.1</f>
        <v>1320</v>
      </c>
      <c r="S426" s="412">
        <f t="shared" si="104"/>
        <v>1</v>
      </c>
      <c r="U426" s="416">
        <f t="shared" si="105"/>
        <v>0</v>
      </c>
    </row>
    <row r="427" spans="1:21" ht="31" x14ac:dyDescent="0.35">
      <c r="A427" s="156">
        <v>11</v>
      </c>
      <c r="B427" s="112" t="s">
        <v>3387</v>
      </c>
      <c r="C427" s="358">
        <v>1200</v>
      </c>
      <c r="D427" s="375">
        <f t="shared" si="108"/>
        <v>1600</v>
      </c>
      <c r="E427" s="371">
        <v>1300</v>
      </c>
      <c r="F427" s="371">
        <v>1350</v>
      </c>
      <c r="G427" s="147">
        <v>1200</v>
      </c>
      <c r="H427" s="150">
        <f t="shared" si="109"/>
        <v>840</v>
      </c>
      <c r="I427" s="371">
        <v>2000</v>
      </c>
      <c r="J427" s="377">
        <f t="shared" si="110"/>
        <v>1.0833333333333333</v>
      </c>
      <c r="K427" s="371">
        <f t="shared" si="111"/>
        <v>1600</v>
      </c>
      <c r="L427" s="378">
        <f t="shared" si="112"/>
        <v>-300</v>
      </c>
      <c r="M427" s="180"/>
      <c r="N427" s="416">
        <f t="shared" si="106"/>
        <v>-300</v>
      </c>
      <c r="O427" s="417">
        <f t="shared" si="107"/>
        <v>0.7</v>
      </c>
      <c r="S427" s="412">
        <f t="shared" si="104"/>
        <v>1</v>
      </c>
      <c r="U427" s="416">
        <f t="shared" si="105"/>
        <v>0</v>
      </c>
    </row>
    <row r="428" spans="1:21" ht="31" x14ac:dyDescent="0.35">
      <c r="A428" s="156">
        <v>12</v>
      </c>
      <c r="B428" s="112" t="s">
        <v>3388</v>
      </c>
      <c r="C428" s="156">
        <v>800</v>
      </c>
      <c r="D428" s="375">
        <f t="shared" si="108"/>
        <v>1000</v>
      </c>
      <c r="E428" s="371">
        <v>900</v>
      </c>
      <c r="F428" s="371">
        <v>900</v>
      </c>
      <c r="G428" s="601">
        <v>800</v>
      </c>
      <c r="H428" s="150">
        <f t="shared" si="109"/>
        <v>560</v>
      </c>
      <c r="I428" s="371">
        <v>1300</v>
      </c>
      <c r="J428" s="377">
        <f t="shared" si="110"/>
        <v>1.125</v>
      </c>
      <c r="K428" s="371">
        <f t="shared" si="111"/>
        <v>1000</v>
      </c>
      <c r="L428" s="378">
        <f t="shared" si="112"/>
        <v>-100</v>
      </c>
      <c r="M428" s="180"/>
      <c r="N428" s="416">
        <f t="shared" si="106"/>
        <v>-100</v>
      </c>
      <c r="O428" s="417">
        <f t="shared" si="107"/>
        <v>0.7</v>
      </c>
      <c r="S428" s="412">
        <f t="shared" si="104"/>
        <v>1</v>
      </c>
      <c r="U428" s="416">
        <f t="shared" si="105"/>
        <v>0</v>
      </c>
    </row>
    <row r="429" spans="1:21" ht="31" x14ac:dyDescent="0.35">
      <c r="A429" s="156">
        <v>13</v>
      </c>
      <c r="B429" s="112" t="s">
        <v>3389</v>
      </c>
      <c r="C429" s="186"/>
      <c r="D429" s="375"/>
      <c r="E429" s="380">
        <v>600</v>
      </c>
      <c r="F429" s="380">
        <v>600</v>
      </c>
      <c r="G429" s="147">
        <v>600</v>
      </c>
      <c r="H429" s="150">
        <f t="shared" si="109"/>
        <v>420</v>
      </c>
      <c r="I429" s="170">
        <v>1200</v>
      </c>
      <c r="J429" s="377"/>
      <c r="K429" s="380">
        <v>600</v>
      </c>
      <c r="L429" s="378">
        <f t="shared" si="112"/>
        <v>600</v>
      </c>
      <c r="M429" s="181" t="s">
        <v>3390</v>
      </c>
      <c r="N429" s="416">
        <f t="shared" si="106"/>
        <v>600</v>
      </c>
      <c r="O429" s="417" t="e">
        <f t="shared" si="107"/>
        <v>#DIV/0!</v>
      </c>
      <c r="S429" s="412" t="e">
        <f t="shared" si="104"/>
        <v>#DIV/0!</v>
      </c>
      <c r="U429" s="416">
        <f t="shared" si="105"/>
        <v>600</v>
      </c>
    </row>
    <row r="430" spans="1:21" ht="31" x14ac:dyDescent="0.35">
      <c r="A430" s="156">
        <v>14</v>
      </c>
      <c r="B430" s="112" t="s">
        <v>3391</v>
      </c>
      <c r="C430" s="186"/>
      <c r="D430" s="375"/>
      <c r="E430" s="380">
        <v>700</v>
      </c>
      <c r="F430" s="371">
        <v>700</v>
      </c>
      <c r="G430" s="147">
        <v>700</v>
      </c>
      <c r="H430" s="150">
        <f t="shared" si="109"/>
        <v>490</v>
      </c>
      <c r="I430" s="379">
        <v>1500</v>
      </c>
      <c r="J430" s="377"/>
      <c r="K430" s="380">
        <v>700</v>
      </c>
      <c r="L430" s="378">
        <f t="shared" si="112"/>
        <v>700</v>
      </c>
      <c r="M430" s="181" t="s">
        <v>3390</v>
      </c>
      <c r="N430" s="416">
        <f t="shared" si="106"/>
        <v>700</v>
      </c>
      <c r="O430" s="417" t="e">
        <f t="shared" si="107"/>
        <v>#DIV/0!</v>
      </c>
      <c r="S430" s="412" t="e">
        <f t="shared" si="104"/>
        <v>#DIV/0!</v>
      </c>
      <c r="U430" s="416">
        <f t="shared" si="105"/>
        <v>700</v>
      </c>
    </row>
    <row r="431" spans="1:21" x14ac:dyDescent="0.35">
      <c r="A431" s="156">
        <v>15</v>
      </c>
      <c r="B431" s="112" t="s">
        <v>3392</v>
      </c>
      <c r="C431" s="186"/>
      <c r="D431" s="375"/>
      <c r="E431" s="380">
        <v>600</v>
      </c>
      <c r="F431" s="371">
        <v>600</v>
      </c>
      <c r="G431" s="147">
        <v>600</v>
      </c>
      <c r="H431" s="150">
        <f t="shared" si="109"/>
        <v>420</v>
      </c>
      <c r="I431" s="379">
        <v>1500</v>
      </c>
      <c r="J431" s="377"/>
      <c r="K431" s="380">
        <v>600</v>
      </c>
      <c r="L431" s="378">
        <f t="shared" si="112"/>
        <v>600</v>
      </c>
      <c r="M431" s="181" t="s">
        <v>3390</v>
      </c>
      <c r="N431" s="416">
        <f t="shared" si="106"/>
        <v>600</v>
      </c>
      <c r="O431" s="417" t="e">
        <f t="shared" si="107"/>
        <v>#DIV/0!</v>
      </c>
      <c r="S431" s="412" t="e">
        <f t="shared" si="104"/>
        <v>#DIV/0!</v>
      </c>
      <c r="U431" s="416">
        <f t="shared" si="105"/>
        <v>600</v>
      </c>
    </row>
    <row r="432" spans="1:21" ht="31" x14ac:dyDescent="0.35">
      <c r="A432" s="156">
        <v>16</v>
      </c>
      <c r="B432" s="112" t="s">
        <v>3393</v>
      </c>
      <c r="C432" s="186"/>
      <c r="D432" s="375"/>
      <c r="E432" s="380">
        <v>600</v>
      </c>
      <c r="F432" s="371">
        <v>600</v>
      </c>
      <c r="G432" s="147">
        <v>600</v>
      </c>
      <c r="H432" s="150">
        <f t="shared" si="109"/>
        <v>420</v>
      </c>
      <c r="I432" s="379">
        <v>1500</v>
      </c>
      <c r="J432" s="377"/>
      <c r="K432" s="380">
        <v>600</v>
      </c>
      <c r="L432" s="378">
        <f t="shared" si="112"/>
        <v>600</v>
      </c>
      <c r="M432" s="181" t="s">
        <v>3390</v>
      </c>
      <c r="N432" s="416">
        <f t="shared" si="106"/>
        <v>600</v>
      </c>
      <c r="O432" s="417" t="e">
        <f t="shared" si="107"/>
        <v>#DIV/0!</v>
      </c>
      <c r="S432" s="412" t="e">
        <f t="shared" si="104"/>
        <v>#DIV/0!</v>
      </c>
      <c r="U432" s="416">
        <f t="shared" si="105"/>
        <v>600</v>
      </c>
    </row>
    <row r="433" spans="1:21" x14ac:dyDescent="0.35">
      <c r="A433" s="110" t="s">
        <v>463</v>
      </c>
      <c r="B433" s="168" t="s">
        <v>3394</v>
      </c>
      <c r="C433" s="410"/>
      <c r="D433" s="370"/>
      <c r="E433" s="372"/>
      <c r="F433" s="372"/>
      <c r="G433" s="600"/>
      <c r="H433" s="150"/>
      <c r="I433" s="371"/>
      <c r="J433" s="377"/>
      <c r="K433" s="371"/>
      <c r="L433" s="378"/>
      <c r="M433" s="180"/>
      <c r="N433" s="416">
        <f t="shared" si="106"/>
        <v>0</v>
      </c>
      <c r="O433" s="417" t="e">
        <f t="shared" si="107"/>
        <v>#DIV/0!</v>
      </c>
      <c r="P433" s="15" t="s">
        <v>2982</v>
      </c>
      <c r="S433" s="412" t="e">
        <f t="shared" si="104"/>
        <v>#DIV/0!</v>
      </c>
      <c r="U433" s="416">
        <f t="shared" si="105"/>
        <v>0</v>
      </c>
    </row>
    <row r="434" spans="1:21" ht="31" x14ac:dyDescent="0.35">
      <c r="A434" s="156">
        <v>1</v>
      </c>
      <c r="B434" s="112" t="s">
        <v>3395</v>
      </c>
      <c r="C434" s="186"/>
      <c r="D434" s="375"/>
      <c r="E434" s="371"/>
      <c r="F434" s="371"/>
      <c r="G434" s="514"/>
      <c r="H434" s="150"/>
      <c r="I434" s="371"/>
      <c r="J434" s="377"/>
      <c r="K434" s="371"/>
      <c r="L434" s="378"/>
      <c r="M434" s="180"/>
      <c r="N434" s="416">
        <f t="shared" si="106"/>
        <v>0</v>
      </c>
      <c r="O434" s="417" t="e">
        <f t="shared" si="107"/>
        <v>#DIV/0!</v>
      </c>
      <c r="S434" s="412" t="e">
        <f t="shared" si="104"/>
        <v>#DIV/0!</v>
      </c>
      <c r="U434" s="416">
        <f t="shared" si="105"/>
        <v>0</v>
      </c>
    </row>
    <row r="435" spans="1:21" x14ac:dyDescent="0.3">
      <c r="A435" s="156" t="s">
        <v>67</v>
      </c>
      <c r="B435" s="112" t="s">
        <v>3396</v>
      </c>
      <c r="C435" s="116">
        <v>3000</v>
      </c>
      <c r="D435" s="375">
        <f t="shared" si="108"/>
        <v>3900</v>
      </c>
      <c r="E435" s="371">
        <v>3300</v>
      </c>
      <c r="F435" s="371">
        <v>3300</v>
      </c>
      <c r="G435" s="147">
        <v>3000</v>
      </c>
      <c r="H435" s="150">
        <f t="shared" ref="H435:H442" si="113">ROUND(G435*0.7,-1)</f>
        <v>2100</v>
      </c>
      <c r="I435" s="371">
        <v>5000</v>
      </c>
      <c r="J435" s="377">
        <f t="shared" ref="J435:J442" si="114">E435/C435</f>
        <v>1.1000000000000001</v>
      </c>
      <c r="K435" s="371">
        <f t="shared" ref="K435:K442" si="115">D435</f>
        <v>3900</v>
      </c>
      <c r="L435" s="378">
        <f t="shared" ref="L435:L442" si="116">E435-D435</f>
        <v>-600</v>
      </c>
      <c r="M435" s="404"/>
      <c r="N435" s="416">
        <f t="shared" si="106"/>
        <v>-600</v>
      </c>
      <c r="O435" s="417">
        <f t="shared" si="107"/>
        <v>0.7</v>
      </c>
      <c r="S435" s="412">
        <f t="shared" si="104"/>
        <v>1</v>
      </c>
      <c r="U435" s="416">
        <f t="shared" si="105"/>
        <v>0</v>
      </c>
    </row>
    <row r="436" spans="1:21" ht="70" x14ac:dyDescent="0.35">
      <c r="A436" s="156" t="s">
        <v>69</v>
      </c>
      <c r="B436" s="112" t="s">
        <v>5271</v>
      </c>
      <c r="C436" s="116">
        <v>2000</v>
      </c>
      <c r="D436" s="375">
        <f t="shared" si="108"/>
        <v>2600</v>
      </c>
      <c r="E436" s="371">
        <v>2200</v>
      </c>
      <c r="F436" s="371">
        <v>2200</v>
      </c>
      <c r="G436" s="147">
        <v>2000</v>
      </c>
      <c r="H436" s="150">
        <f t="shared" si="113"/>
        <v>1400</v>
      </c>
      <c r="I436" s="371">
        <v>3200</v>
      </c>
      <c r="J436" s="377">
        <f t="shared" si="114"/>
        <v>1.1000000000000001</v>
      </c>
      <c r="K436" s="371">
        <f t="shared" si="115"/>
        <v>2600</v>
      </c>
      <c r="L436" s="378">
        <f t="shared" si="116"/>
        <v>-400</v>
      </c>
      <c r="M436" s="361" t="s">
        <v>5949</v>
      </c>
      <c r="N436" s="416">
        <f t="shared" si="106"/>
        <v>-400</v>
      </c>
      <c r="O436" s="417">
        <f t="shared" si="107"/>
        <v>0.7</v>
      </c>
      <c r="R436" s="274" t="s">
        <v>5953</v>
      </c>
      <c r="S436" s="412">
        <f t="shared" si="104"/>
        <v>1</v>
      </c>
      <c r="U436" s="416">
        <f t="shared" si="105"/>
        <v>0</v>
      </c>
    </row>
    <row r="437" spans="1:21" ht="31" x14ac:dyDescent="0.35">
      <c r="A437" s="156" t="s">
        <v>71</v>
      </c>
      <c r="B437" s="112" t="s">
        <v>3397</v>
      </c>
      <c r="C437" s="116">
        <v>1500</v>
      </c>
      <c r="D437" s="375">
        <f t="shared" si="108"/>
        <v>2000</v>
      </c>
      <c r="E437" s="371">
        <v>1700</v>
      </c>
      <c r="F437" s="371">
        <v>1700</v>
      </c>
      <c r="G437" s="147">
        <v>1500</v>
      </c>
      <c r="H437" s="150">
        <f t="shared" si="113"/>
        <v>1050</v>
      </c>
      <c r="I437" s="371">
        <v>2500</v>
      </c>
      <c r="J437" s="377">
        <f t="shared" si="114"/>
        <v>1.1333333333333333</v>
      </c>
      <c r="K437" s="371">
        <f t="shared" si="115"/>
        <v>2000</v>
      </c>
      <c r="L437" s="378">
        <f t="shared" si="116"/>
        <v>-300</v>
      </c>
      <c r="M437" s="180"/>
      <c r="N437" s="416">
        <f t="shared" si="106"/>
        <v>-300</v>
      </c>
      <c r="O437" s="417">
        <f t="shared" si="107"/>
        <v>0.7</v>
      </c>
      <c r="S437" s="412">
        <f t="shared" si="104"/>
        <v>1</v>
      </c>
      <c r="U437" s="416">
        <f t="shared" si="105"/>
        <v>0</v>
      </c>
    </row>
    <row r="438" spans="1:21" ht="31" x14ac:dyDescent="0.35">
      <c r="A438" s="156" t="s">
        <v>389</v>
      </c>
      <c r="B438" s="112" t="s">
        <v>3398</v>
      </c>
      <c r="C438" s="170">
        <v>800</v>
      </c>
      <c r="D438" s="375">
        <f t="shared" si="108"/>
        <v>1000</v>
      </c>
      <c r="E438" s="371">
        <v>900</v>
      </c>
      <c r="F438" s="371">
        <v>900</v>
      </c>
      <c r="G438" s="601">
        <v>800</v>
      </c>
      <c r="H438" s="150">
        <f t="shared" si="113"/>
        <v>560</v>
      </c>
      <c r="I438" s="371">
        <v>1300</v>
      </c>
      <c r="J438" s="377">
        <f t="shared" si="114"/>
        <v>1.125</v>
      </c>
      <c r="K438" s="371">
        <f t="shared" si="115"/>
        <v>1000</v>
      </c>
      <c r="L438" s="378">
        <f t="shared" si="116"/>
        <v>-100</v>
      </c>
      <c r="M438" s="180"/>
      <c r="N438" s="416">
        <f t="shared" si="106"/>
        <v>-100</v>
      </c>
      <c r="O438" s="417">
        <f t="shared" si="107"/>
        <v>0.7</v>
      </c>
      <c r="S438" s="412">
        <f t="shared" si="104"/>
        <v>1</v>
      </c>
      <c r="U438" s="416">
        <f t="shared" si="105"/>
        <v>0</v>
      </c>
    </row>
    <row r="439" spans="1:21" x14ac:dyDescent="0.35">
      <c r="A439" s="156" t="s">
        <v>1886</v>
      </c>
      <c r="B439" s="112" t="s">
        <v>3399</v>
      </c>
      <c r="C439" s="170">
        <v>600</v>
      </c>
      <c r="D439" s="375">
        <f t="shared" si="108"/>
        <v>800</v>
      </c>
      <c r="E439" s="371">
        <v>700</v>
      </c>
      <c r="F439" s="371">
        <v>700</v>
      </c>
      <c r="G439" s="601">
        <v>600</v>
      </c>
      <c r="H439" s="150">
        <f t="shared" si="113"/>
        <v>420</v>
      </c>
      <c r="I439" s="371">
        <v>1000</v>
      </c>
      <c r="J439" s="377">
        <f t="shared" si="114"/>
        <v>1.1666666666666667</v>
      </c>
      <c r="K439" s="371">
        <f t="shared" si="115"/>
        <v>800</v>
      </c>
      <c r="L439" s="378">
        <f t="shared" si="116"/>
        <v>-100</v>
      </c>
      <c r="M439" s="180"/>
      <c r="N439" s="416">
        <f t="shared" si="106"/>
        <v>-100</v>
      </c>
      <c r="O439" s="417">
        <f t="shared" si="107"/>
        <v>0.7</v>
      </c>
      <c r="S439" s="412">
        <f t="shared" si="104"/>
        <v>1</v>
      </c>
      <c r="U439" s="416">
        <f t="shared" si="105"/>
        <v>0</v>
      </c>
    </row>
    <row r="440" spans="1:21" ht="31" x14ac:dyDescent="0.35">
      <c r="A440" s="156" t="s">
        <v>1888</v>
      </c>
      <c r="B440" s="112" t="s">
        <v>3400</v>
      </c>
      <c r="C440" s="170">
        <v>800</v>
      </c>
      <c r="D440" s="375">
        <f t="shared" si="108"/>
        <v>1000</v>
      </c>
      <c r="E440" s="371">
        <v>900</v>
      </c>
      <c r="F440" s="371">
        <v>900</v>
      </c>
      <c r="G440" s="601">
        <v>800</v>
      </c>
      <c r="H440" s="150">
        <f t="shared" si="113"/>
        <v>560</v>
      </c>
      <c r="I440" s="371">
        <v>1300</v>
      </c>
      <c r="J440" s="377">
        <f t="shared" si="114"/>
        <v>1.125</v>
      </c>
      <c r="K440" s="371">
        <f t="shared" si="115"/>
        <v>1000</v>
      </c>
      <c r="L440" s="378">
        <f t="shared" si="116"/>
        <v>-100</v>
      </c>
      <c r="M440" s="180"/>
      <c r="N440" s="416">
        <f t="shared" si="106"/>
        <v>-100</v>
      </c>
      <c r="O440" s="417">
        <f t="shared" si="107"/>
        <v>0.7</v>
      </c>
      <c r="S440" s="412">
        <f t="shared" si="104"/>
        <v>1</v>
      </c>
      <c r="U440" s="416">
        <f t="shared" si="105"/>
        <v>0</v>
      </c>
    </row>
    <row r="441" spans="1:21" ht="31" x14ac:dyDescent="0.35">
      <c r="A441" s="156" t="s">
        <v>2138</v>
      </c>
      <c r="B441" s="112" t="s">
        <v>3401</v>
      </c>
      <c r="C441" s="170">
        <v>600</v>
      </c>
      <c r="D441" s="375">
        <f t="shared" si="108"/>
        <v>800</v>
      </c>
      <c r="E441" s="371">
        <v>700</v>
      </c>
      <c r="F441" s="371">
        <v>700</v>
      </c>
      <c r="G441" s="601">
        <v>600</v>
      </c>
      <c r="H441" s="150">
        <f t="shared" si="113"/>
        <v>420</v>
      </c>
      <c r="I441" s="371">
        <v>1200</v>
      </c>
      <c r="J441" s="377">
        <f t="shared" si="114"/>
        <v>1.1666666666666667</v>
      </c>
      <c r="K441" s="371">
        <f t="shared" si="115"/>
        <v>800</v>
      </c>
      <c r="L441" s="378">
        <f t="shared" si="116"/>
        <v>-100</v>
      </c>
      <c r="M441" s="180"/>
      <c r="N441" s="416">
        <f t="shared" si="106"/>
        <v>-100</v>
      </c>
      <c r="O441" s="417">
        <f t="shared" si="107"/>
        <v>0.7</v>
      </c>
      <c r="S441" s="412">
        <f t="shared" si="104"/>
        <v>1</v>
      </c>
      <c r="U441" s="416">
        <f t="shared" si="105"/>
        <v>0</v>
      </c>
    </row>
    <row r="442" spans="1:21" ht="31" x14ac:dyDescent="0.35">
      <c r="A442" s="156">
        <v>2</v>
      </c>
      <c r="B442" s="112" t="s">
        <v>3402</v>
      </c>
      <c r="C442" s="170">
        <v>800</v>
      </c>
      <c r="D442" s="375">
        <f t="shared" si="108"/>
        <v>1000</v>
      </c>
      <c r="E442" s="371">
        <v>900</v>
      </c>
      <c r="F442" s="371">
        <v>900</v>
      </c>
      <c r="G442" s="601">
        <v>800</v>
      </c>
      <c r="H442" s="150">
        <f t="shared" si="113"/>
        <v>560</v>
      </c>
      <c r="I442" s="371">
        <v>1300</v>
      </c>
      <c r="J442" s="377">
        <f t="shared" si="114"/>
        <v>1.125</v>
      </c>
      <c r="K442" s="371">
        <f t="shared" si="115"/>
        <v>1000</v>
      </c>
      <c r="L442" s="378">
        <f t="shared" si="116"/>
        <v>-100</v>
      </c>
      <c r="M442" s="180"/>
      <c r="N442" s="416">
        <f t="shared" si="106"/>
        <v>-100</v>
      </c>
      <c r="O442" s="417">
        <f t="shared" si="107"/>
        <v>0.7</v>
      </c>
      <c r="S442" s="412">
        <f t="shared" si="104"/>
        <v>1</v>
      </c>
      <c r="U442" s="416">
        <f t="shared" si="105"/>
        <v>0</v>
      </c>
    </row>
    <row r="443" spans="1:21" x14ac:dyDescent="0.35">
      <c r="A443" s="110" t="s">
        <v>467</v>
      </c>
      <c r="B443" s="168" t="s">
        <v>3403</v>
      </c>
      <c r="C443" s="186"/>
      <c r="D443" s="375"/>
      <c r="E443" s="371"/>
      <c r="F443" s="371"/>
      <c r="G443" s="514"/>
      <c r="H443" s="150"/>
      <c r="I443" s="380"/>
      <c r="J443" s="377"/>
      <c r="K443" s="371"/>
      <c r="L443" s="378"/>
      <c r="M443" s="180"/>
      <c r="N443" s="416">
        <f t="shared" si="106"/>
        <v>0</v>
      </c>
      <c r="O443" s="417" t="e">
        <f t="shared" si="107"/>
        <v>#DIV/0!</v>
      </c>
      <c r="P443" s="15" t="s">
        <v>2982</v>
      </c>
      <c r="S443" s="412" t="e">
        <f t="shared" si="104"/>
        <v>#DIV/0!</v>
      </c>
      <c r="U443" s="416">
        <f t="shared" si="105"/>
        <v>0</v>
      </c>
    </row>
    <row r="444" spans="1:21" x14ac:dyDescent="0.35">
      <c r="A444" s="156">
        <v>1</v>
      </c>
      <c r="B444" s="112" t="s">
        <v>3404</v>
      </c>
      <c r="C444" s="186"/>
      <c r="D444" s="375"/>
      <c r="E444" s="371"/>
      <c r="F444" s="371"/>
      <c r="G444" s="514"/>
      <c r="H444" s="150"/>
      <c r="I444" s="380"/>
      <c r="J444" s="377"/>
      <c r="K444" s="371"/>
      <c r="L444" s="378"/>
      <c r="M444" s="180"/>
      <c r="N444" s="416">
        <f t="shared" si="106"/>
        <v>0</v>
      </c>
      <c r="O444" s="417" t="e">
        <f t="shared" si="107"/>
        <v>#DIV/0!</v>
      </c>
      <c r="S444" s="412" t="e">
        <f t="shared" si="104"/>
        <v>#DIV/0!</v>
      </c>
      <c r="U444" s="416">
        <f t="shared" si="105"/>
        <v>0</v>
      </c>
    </row>
    <row r="445" spans="1:21" ht="31" x14ac:dyDescent="0.35">
      <c r="A445" s="156" t="s">
        <v>67</v>
      </c>
      <c r="B445" s="112" t="s">
        <v>3405</v>
      </c>
      <c r="C445" s="116">
        <v>3500</v>
      </c>
      <c r="D445" s="375">
        <f t="shared" si="108"/>
        <v>4600</v>
      </c>
      <c r="E445" s="371">
        <v>3900</v>
      </c>
      <c r="F445" s="371">
        <v>3900</v>
      </c>
      <c r="G445" s="147">
        <v>3850</v>
      </c>
      <c r="H445" s="150">
        <f>ROUND(G445*0.7,-1)</f>
        <v>2700</v>
      </c>
      <c r="I445" s="116">
        <v>6000</v>
      </c>
      <c r="J445" s="377">
        <f>E445/C445</f>
        <v>1.1142857142857143</v>
      </c>
      <c r="K445" s="371">
        <f>D445</f>
        <v>4600</v>
      </c>
      <c r="L445" s="378">
        <f>E445-D445</f>
        <v>-700</v>
      </c>
      <c r="M445" s="180"/>
      <c r="N445" s="416">
        <f t="shared" si="106"/>
        <v>-700</v>
      </c>
      <c r="O445" s="417">
        <f t="shared" si="107"/>
        <v>0.77142857142857146</v>
      </c>
      <c r="S445" s="412">
        <f t="shared" si="104"/>
        <v>1.1000000000000001</v>
      </c>
      <c r="U445" s="416">
        <f t="shared" si="105"/>
        <v>350</v>
      </c>
    </row>
    <row r="446" spans="1:21" ht="31" x14ac:dyDescent="0.35">
      <c r="A446" s="156" t="s">
        <v>69</v>
      </c>
      <c r="B446" s="112" t="s">
        <v>3406</v>
      </c>
      <c r="C446" s="116">
        <v>3000</v>
      </c>
      <c r="D446" s="375">
        <f t="shared" si="108"/>
        <v>3900</v>
      </c>
      <c r="E446" s="371">
        <v>3300</v>
      </c>
      <c r="F446" s="371">
        <v>3300</v>
      </c>
      <c r="G446" s="147">
        <v>3300</v>
      </c>
      <c r="H446" s="150">
        <f>ROUND(G446*0.7,-1)</f>
        <v>2310</v>
      </c>
      <c r="I446" s="116">
        <v>5000</v>
      </c>
      <c r="J446" s="377">
        <f>E446/C446</f>
        <v>1.1000000000000001</v>
      </c>
      <c r="K446" s="371">
        <f>D446</f>
        <v>3900</v>
      </c>
      <c r="L446" s="378">
        <f>E446-D446</f>
        <v>-600</v>
      </c>
      <c r="M446" s="180"/>
      <c r="N446" s="416">
        <f t="shared" si="106"/>
        <v>-600</v>
      </c>
      <c r="O446" s="417">
        <f t="shared" si="107"/>
        <v>0.77</v>
      </c>
      <c r="S446" s="412">
        <f t="shared" si="104"/>
        <v>1.1000000000000001</v>
      </c>
      <c r="U446" s="416">
        <f t="shared" si="105"/>
        <v>300</v>
      </c>
    </row>
    <row r="447" spans="1:21" ht="46.5" x14ac:dyDescent="0.35">
      <c r="A447" s="156" t="s">
        <v>71</v>
      </c>
      <c r="B447" s="112" t="s">
        <v>3407</v>
      </c>
      <c r="C447" s="116">
        <v>2000</v>
      </c>
      <c r="D447" s="375">
        <f t="shared" si="108"/>
        <v>2600</v>
      </c>
      <c r="E447" s="371">
        <v>2200</v>
      </c>
      <c r="F447" s="371">
        <v>2200</v>
      </c>
      <c r="G447" s="147">
        <v>2200</v>
      </c>
      <c r="H447" s="150">
        <f>ROUND(G447*0.7,-1)</f>
        <v>1540</v>
      </c>
      <c r="I447" s="116">
        <v>3500</v>
      </c>
      <c r="J447" s="377">
        <f>E447/C447</f>
        <v>1.1000000000000001</v>
      </c>
      <c r="K447" s="371">
        <f>D447</f>
        <v>2600</v>
      </c>
      <c r="L447" s="378">
        <f>E447-D447</f>
        <v>-400</v>
      </c>
      <c r="M447" s="180"/>
      <c r="N447" s="416">
        <f t="shared" si="106"/>
        <v>-400</v>
      </c>
      <c r="O447" s="417">
        <f t="shared" si="107"/>
        <v>0.77</v>
      </c>
      <c r="S447" s="412">
        <f t="shared" si="104"/>
        <v>1.1000000000000001</v>
      </c>
      <c r="U447" s="416">
        <f t="shared" si="105"/>
        <v>200</v>
      </c>
    </row>
    <row r="448" spans="1:21" x14ac:dyDescent="0.35">
      <c r="A448" s="156">
        <v>2</v>
      </c>
      <c r="B448" s="112" t="s">
        <v>3408</v>
      </c>
      <c r="C448" s="170"/>
      <c r="D448" s="375"/>
      <c r="E448" s="371"/>
      <c r="F448" s="371"/>
      <c r="G448" s="601"/>
      <c r="H448" s="150"/>
      <c r="I448" s="170"/>
      <c r="J448" s="377"/>
      <c r="K448" s="371"/>
      <c r="L448" s="378"/>
      <c r="M448" s="180"/>
      <c r="N448" s="416">
        <f t="shared" si="106"/>
        <v>0</v>
      </c>
      <c r="O448" s="417" t="e">
        <f t="shared" si="107"/>
        <v>#DIV/0!</v>
      </c>
      <c r="S448" s="412" t="e">
        <f t="shared" si="104"/>
        <v>#DIV/0!</v>
      </c>
      <c r="U448" s="416">
        <f t="shared" si="105"/>
        <v>0</v>
      </c>
    </row>
    <row r="449" spans="1:21" x14ac:dyDescent="0.35">
      <c r="A449" s="156" t="s">
        <v>74</v>
      </c>
      <c r="B449" s="112" t="s">
        <v>3409</v>
      </c>
      <c r="C449" s="116">
        <v>2000</v>
      </c>
      <c r="D449" s="375">
        <f t="shared" si="108"/>
        <v>2600</v>
      </c>
      <c r="E449" s="371">
        <v>2200</v>
      </c>
      <c r="F449" s="371">
        <v>2200</v>
      </c>
      <c r="G449" s="147">
        <v>2200</v>
      </c>
      <c r="H449" s="150">
        <f>ROUND(G449*0.7,-1)</f>
        <v>1540</v>
      </c>
      <c r="I449" s="116">
        <v>3500</v>
      </c>
      <c r="J449" s="377">
        <f>E449/C449</f>
        <v>1.1000000000000001</v>
      </c>
      <c r="K449" s="371">
        <f>D449</f>
        <v>2600</v>
      </c>
      <c r="L449" s="378">
        <f>E449-D449</f>
        <v>-400</v>
      </c>
      <c r="M449" s="180"/>
      <c r="N449" s="416">
        <f t="shared" si="106"/>
        <v>-400</v>
      </c>
      <c r="O449" s="417">
        <f t="shared" si="107"/>
        <v>0.77</v>
      </c>
      <c r="S449" s="412">
        <f t="shared" si="104"/>
        <v>1.1000000000000001</v>
      </c>
      <c r="U449" s="416">
        <f t="shared" si="105"/>
        <v>200</v>
      </c>
    </row>
    <row r="450" spans="1:21" ht="31" x14ac:dyDescent="0.35">
      <c r="A450" s="156" t="s">
        <v>76</v>
      </c>
      <c r="B450" s="112" t="s">
        <v>3410</v>
      </c>
      <c r="C450" s="116">
        <v>1500</v>
      </c>
      <c r="D450" s="375">
        <f t="shared" si="108"/>
        <v>2000</v>
      </c>
      <c r="E450" s="371">
        <v>1700</v>
      </c>
      <c r="F450" s="371">
        <v>1700</v>
      </c>
      <c r="G450" s="147">
        <v>1650</v>
      </c>
      <c r="H450" s="150">
        <f>ROUND(G450*0.7,-1)</f>
        <v>1160</v>
      </c>
      <c r="I450" s="116">
        <v>2500</v>
      </c>
      <c r="J450" s="377">
        <f>E450/C450</f>
        <v>1.1333333333333333</v>
      </c>
      <c r="K450" s="371">
        <f>D450</f>
        <v>2000</v>
      </c>
      <c r="L450" s="378">
        <f>E450-D450</f>
        <v>-300</v>
      </c>
      <c r="M450" s="180"/>
      <c r="N450" s="416">
        <f t="shared" si="106"/>
        <v>-300</v>
      </c>
      <c r="O450" s="417">
        <f t="shared" si="107"/>
        <v>0.77333333333333332</v>
      </c>
      <c r="S450" s="412">
        <f t="shared" si="104"/>
        <v>1.1000000000000001</v>
      </c>
      <c r="U450" s="416">
        <f t="shared" si="105"/>
        <v>150</v>
      </c>
    </row>
    <row r="451" spans="1:21" x14ac:dyDescent="0.35">
      <c r="A451" s="156" t="s">
        <v>78</v>
      </c>
      <c r="B451" s="112" t="s">
        <v>3411</v>
      </c>
      <c r="C451" s="170">
        <v>800</v>
      </c>
      <c r="D451" s="375">
        <f t="shared" si="108"/>
        <v>1000</v>
      </c>
      <c r="E451" s="371">
        <v>900</v>
      </c>
      <c r="F451" s="371">
        <v>900</v>
      </c>
      <c r="G451" s="601">
        <v>880</v>
      </c>
      <c r="H451" s="150">
        <f>ROUND(G451*0.7,-1)</f>
        <v>620</v>
      </c>
      <c r="I451" s="170">
        <v>1300</v>
      </c>
      <c r="J451" s="377">
        <f>E451/C451</f>
        <v>1.125</v>
      </c>
      <c r="K451" s="371">
        <f>D451</f>
        <v>1000</v>
      </c>
      <c r="L451" s="378">
        <f>E451-D451</f>
        <v>-100</v>
      </c>
      <c r="M451" s="180"/>
      <c r="N451" s="416">
        <f t="shared" si="106"/>
        <v>-100</v>
      </c>
      <c r="O451" s="417">
        <f t="shared" si="107"/>
        <v>0.77500000000000002</v>
      </c>
      <c r="S451" s="412">
        <f t="shared" si="104"/>
        <v>1.1000000000000001</v>
      </c>
      <c r="U451" s="416">
        <f t="shared" si="105"/>
        <v>80</v>
      </c>
    </row>
    <row r="452" spans="1:21" ht="31" x14ac:dyDescent="0.35">
      <c r="A452" s="156">
        <v>3</v>
      </c>
      <c r="B452" s="112" t="s">
        <v>3412</v>
      </c>
      <c r="C452" s="170"/>
      <c r="D452" s="375"/>
      <c r="E452" s="371"/>
      <c r="F452" s="371"/>
      <c r="G452" s="601"/>
      <c r="H452" s="150"/>
      <c r="I452" s="170"/>
      <c r="J452" s="377"/>
      <c r="K452" s="371"/>
      <c r="L452" s="378"/>
      <c r="M452" s="180"/>
      <c r="N452" s="416">
        <f t="shared" si="106"/>
        <v>0</v>
      </c>
      <c r="O452" s="417" t="e">
        <f t="shared" si="107"/>
        <v>#DIV/0!</v>
      </c>
      <c r="S452" s="412" t="e">
        <f t="shared" si="104"/>
        <v>#DIV/0!</v>
      </c>
      <c r="U452" s="416">
        <f t="shared" si="105"/>
        <v>0</v>
      </c>
    </row>
    <row r="453" spans="1:21" x14ac:dyDescent="0.35">
      <c r="A453" s="156" t="s">
        <v>83</v>
      </c>
      <c r="B453" s="112" t="s">
        <v>3413</v>
      </c>
      <c r="C453" s="116">
        <v>1800</v>
      </c>
      <c r="D453" s="375">
        <f t="shared" si="108"/>
        <v>2300</v>
      </c>
      <c r="E453" s="371">
        <v>2000</v>
      </c>
      <c r="F453" s="371">
        <v>2000</v>
      </c>
      <c r="G453" s="147">
        <v>1980</v>
      </c>
      <c r="H453" s="150">
        <f>ROUND(G453*0.7,-1)</f>
        <v>1390</v>
      </c>
      <c r="I453" s="116">
        <v>3000</v>
      </c>
      <c r="J453" s="377">
        <f>E453/C453</f>
        <v>1.1111111111111112</v>
      </c>
      <c r="K453" s="371">
        <f>D453</f>
        <v>2300</v>
      </c>
      <c r="L453" s="378">
        <f>E453-D453</f>
        <v>-300</v>
      </c>
      <c r="M453" s="180"/>
      <c r="N453" s="416">
        <f t="shared" si="106"/>
        <v>-300</v>
      </c>
      <c r="O453" s="417">
        <f t="shared" si="107"/>
        <v>0.77222222222222225</v>
      </c>
      <c r="S453" s="412">
        <f t="shared" si="104"/>
        <v>1.1000000000000001</v>
      </c>
      <c r="U453" s="416">
        <f t="shared" si="105"/>
        <v>180</v>
      </c>
    </row>
    <row r="454" spans="1:21" ht="31" x14ac:dyDescent="0.35">
      <c r="A454" s="156" t="s">
        <v>84</v>
      </c>
      <c r="B454" s="112" t="s">
        <v>3414</v>
      </c>
      <c r="C454" s="116">
        <v>1000</v>
      </c>
      <c r="D454" s="375">
        <f t="shared" si="108"/>
        <v>1300</v>
      </c>
      <c r="E454" s="371">
        <v>1100</v>
      </c>
      <c r="F454" s="371">
        <v>1100</v>
      </c>
      <c r="G454" s="147">
        <v>1100</v>
      </c>
      <c r="H454" s="150">
        <f>ROUND(G454*0.7,-1)</f>
        <v>770</v>
      </c>
      <c r="I454" s="116">
        <v>2500</v>
      </c>
      <c r="J454" s="377">
        <f>E454/C454</f>
        <v>1.1000000000000001</v>
      </c>
      <c r="K454" s="371">
        <f>D454</f>
        <v>1300</v>
      </c>
      <c r="L454" s="378">
        <f>E454-D454</f>
        <v>-200</v>
      </c>
      <c r="M454" s="180"/>
      <c r="N454" s="416">
        <f t="shared" si="106"/>
        <v>-200</v>
      </c>
      <c r="O454" s="417">
        <f t="shared" si="107"/>
        <v>0.77</v>
      </c>
      <c r="S454" s="412">
        <f t="shared" si="104"/>
        <v>1.1000000000000001</v>
      </c>
      <c r="U454" s="416">
        <f t="shared" si="105"/>
        <v>100</v>
      </c>
    </row>
    <row r="455" spans="1:21" ht="31" x14ac:dyDescent="0.35">
      <c r="A455" s="156" t="s">
        <v>1426</v>
      </c>
      <c r="B455" s="112" t="s">
        <v>3415</v>
      </c>
      <c r="C455" s="170">
        <v>800</v>
      </c>
      <c r="D455" s="375">
        <f t="shared" si="108"/>
        <v>1000</v>
      </c>
      <c r="E455" s="371">
        <v>900</v>
      </c>
      <c r="F455" s="371">
        <v>900</v>
      </c>
      <c r="G455" s="601">
        <v>880</v>
      </c>
      <c r="H455" s="150">
        <f>ROUND(G455*0.7,-1)</f>
        <v>620</v>
      </c>
      <c r="I455" s="375">
        <v>1500</v>
      </c>
      <c r="J455" s="377">
        <f>E455/C455</f>
        <v>1.125</v>
      </c>
      <c r="K455" s="371">
        <f>D455</f>
        <v>1000</v>
      </c>
      <c r="L455" s="378">
        <f>E455-D455</f>
        <v>-100</v>
      </c>
      <c r="M455" s="180"/>
      <c r="N455" s="416">
        <f t="shared" si="106"/>
        <v>-100</v>
      </c>
      <c r="O455" s="417">
        <f t="shared" si="107"/>
        <v>0.77500000000000002</v>
      </c>
      <c r="S455" s="412">
        <f t="shared" si="104"/>
        <v>1.1000000000000001</v>
      </c>
      <c r="U455" s="416">
        <f t="shared" si="105"/>
        <v>80</v>
      </c>
    </row>
    <row r="456" spans="1:21" x14ac:dyDescent="0.35">
      <c r="A456" s="156">
        <v>4</v>
      </c>
      <c r="B456" s="112" t="s">
        <v>3416</v>
      </c>
      <c r="C456" s="170"/>
      <c r="D456" s="375"/>
      <c r="E456" s="371"/>
      <c r="F456" s="371"/>
      <c r="G456" s="601"/>
      <c r="H456" s="150"/>
      <c r="I456" s="170"/>
      <c r="J456" s="377"/>
      <c r="K456" s="371"/>
      <c r="L456" s="378"/>
      <c r="M456" s="180"/>
      <c r="N456" s="416">
        <f t="shared" si="106"/>
        <v>0</v>
      </c>
      <c r="O456" s="417" t="e">
        <f t="shared" si="107"/>
        <v>#DIV/0!</v>
      </c>
      <c r="S456" s="412" t="e">
        <f t="shared" si="104"/>
        <v>#DIV/0!</v>
      </c>
      <c r="U456" s="416">
        <f t="shared" si="105"/>
        <v>0</v>
      </c>
    </row>
    <row r="457" spans="1:21" ht="31" x14ac:dyDescent="0.35">
      <c r="A457" s="156" t="s">
        <v>31</v>
      </c>
      <c r="B457" s="112" t="s">
        <v>3417</v>
      </c>
      <c r="C457" s="116">
        <v>1000</v>
      </c>
      <c r="D457" s="375">
        <f t="shared" si="108"/>
        <v>1300</v>
      </c>
      <c r="E457" s="371">
        <v>1100</v>
      </c>
      <c r="F457" s="371">
        <v>1100</v>
      </c>
      <c r="G457" s="147">
        <v>1000</v>
      </c>
      <c r="H457" s="150">
        <f>ROUND(G457*0.7,-1)</f>
        <v>700</v>
      </c>
      <c r="I457" s="116">
        <v>3000</v>
      </c>
      <c r="J457" s="377">
        <f>E457/C457</f>
        <v>1.1000000000000001</v>
      </c>
      <c r="K457" s="371">
        <f>D457</f>
        <v>1300</v>
      </c>
      <c r="L457" s="378">
        <f>E457-D457</f>
        <v>-200</v>
      </c>
      <c r="M457" s="180"/>
      <c r="N457" s="416">
        <f t="shared" si="106"/>
        <v>-200</v>
      </c>
      <c r="O457" s="417">
        <f t="shared" si="107"/>
        <v>0.7</v>
      </c>
      <c r="S457" s="412">
        <f t="shared" si="104"/>
        <v>1</v>
      </c>
      <c r="U457" s="416">
        <f t="shared" si="105"/>
        <v>0</v>
      </c>
    </row>
    <row r="458" spans="1:21" ht="31" x14ac:dyDescent="0.35">
      <c r="A458" s="156" t="s">
        <v>34</v>
      </c>
      <c r="B458" s="112" t="s">
        <v>3418</v>
      </c>
      <c r="C458" s="170">
        <v>800</v>
      </c>
      <c r="D458" s="375">
        <f t="shared" si="108"/>
        <v>1000</v>
      </c>
      <c r="E458" s="371">
        <v>900</v>
      </c>
      <c r="F458" s="371">
        <v>900</v>
      </c>
      <c r="G458" s="601">
        <v>800</v>
      </c>
      <c r="H458" s="150">
        <f>ROUND(G458*0.7,-1)</f>
        <v>560</v>
      </c>
      <c r="I458" s="375">
        <v>1500</v>
      </c>
      <c r="J458" s="377">
        <f>E458/C458</f>
        <v>1.125</v>
      </c>
      <c r="K458" s="371">
        <f>D458</f>
        <v>1000</v>
      </c>
      <c r="L458" s="378">
        <f>E458-D458</f>
        <v>-100</v>
      </c>
      <c r="M458" s="180"/>
      <c r="N458" s="416">
        <f t="shared" si="106"/>
        <v>-100</v>
      </c>
      <c r="O458" s="417">
        <f t="shared" si="107"/>
        <v>0.7</v>
      </c>
      <c r="S458" s="412">
        <f t="shared" si="104"/>
        <v>1</v>
      </c>
      <c r="U458" s="416">
        <f t="shared" si="105"/>
        <v>0</v>
      </c>
    </row>
    <row r="459" spans="1:21" ht="31" x14ac:dyDescent="0.35">
      <c r="A459" s="156" t="s">
        <v>578</v>
      </c>
      <c r="B459" s="112" t="s">
        <v>3419</v>
      </c>
      <c r="C459" s="116">
        <v>1000</v>
      </c>
      <c r="D459" s="375">
        <f t="shared" si="108"/>
        <v>1300</v>
      </c>
      <c r="E459" s="371">
        <v>1100</v>
      </c>
      <c r="F459" s="371">
        <v>1100</v>
      </c>
      <c r="G459" s="147">
        <v>1000</v>
      </c>
      <c r="H459" s="150">
        <f>ROUND(G459*0.7,-1)</f>
        <v>700</v>
      </c>
      <c r="I459" s="116">
        <v>2500</v>
      </c>
      <c r="J459" s="377">
        <f>E459/C459</f>
        <v>1.1000000000000001</v>
      </c>
      <c r="K459" s="371">
        <f>D459</f>
        <v>1300</v>
      </c>
      <c r="L459" s="378">
        <f>E459-D459</f>
        <v>-200</v>
      </c>
      <c r="M459" s="180"/>
      <c r="N459" s="416">
        <f t="shared" si="106"/>
        <v>-200</v>
      </c>
      <c r="O459" s="417">
        <f t="shared" si="107"/>
        <v>0.7</v>
      </c>
      <c r="S459" s="412">
        <f t="shared" si="104"/>
        <v>1</v>
      </c>
      <c r="U459" s="416">
        <f t="shared" si="105"/>
        <v>0</v>
      </c>
    </row>
    <row r="460" spans="1:21" ht="31" x14ac:dyDescent="0.35">
      <c r="A460" s="156" t="s">
        <v>1691</v>
      </c>
      <c r="B460" s="112" t="s">
        <v>3420</v>
      </c>
      <c r="C460" s="170">
        <v>800</v>
      </c>
      <c r="D460" s="375">
        <f t="shared" si="108"/>
        <v>1000</v>
      </c>
      <c r="E460" s="371">
        <v>900</v>
      </c>
      <c r="F460" s="371">
        <v>900</v>
      </c>
      <c r="G460" s="601">
        <v>800</v>
      </c>
      <c r="H460" s="150">
        <f>ROUND(G460*0.7,-1)</f>
        <v>560</v>
      </c>
      <c r="I460" s="375">
        <v>1500</v>
      </c>
      <c r="J460" s="377">
        <f>E460/C460</f>
        <v>1.125</v>
      </c>
      <c r="K460" s="371">
        <f>D460</f>
        <v>1000</v>
      </c>
      <c r="L460" s="378">
        <f>E460-D460</f>
        <v>-100</v>
      </c>
      <c r="M460" s="180"/>
      <c r="N460" s="416">
        <f t="shared" si="106"/>
        <v>-100</v>
      </c>
      <c r="O460" s="417">
        <f t="shared" si="107"/>
        <v>0.7</v>
      </c>
      <c r="S460" s="412">
        <f t="shared" si="104"/>
        <v>1</v>
      </c>
      <c r="U460" s="416">
        <f t="shared" si="105"/>
        <v>0</v>
      </c>
    </row>
    <row r="461" spans="1:21" ht="31" x14ac:dyDescent="0.35">
      <c r="A461" s="156">
        <v>5</v>
      </c>
      <c r="B461" s="112" t="s">
        <v>3421</v>
      </c>
      <c r="C461" s="170"/>
      <c r="D461" s="375"/>
      <c r="E461" s="371"/>
      <c r="F461" s="371"/>
      <c r="G461" s="601"/>
      <c r="H461" s="150"/>
      <c r="I461" s="170"/>
      <c r="J461" s="377"/>
      <c r="K461" s="371"/>
      <c r="L461" s="378"/>
      <c r="M461" s="180"/>
      <c r="N461" s="416">
        <f t="shared" si="106"/>
        <v>0</v>
      </c>
      <c r="O461" s="417" t="e">
        <f t="shared" si="107"/>
        <v>#DIV/0!</v>
      </c>
      <c r="S461" s="412" t="e">
        <f t="shared" ref="S461:S479" si="117">G461/C461</f>
        <v>#DIV/0!</v>
      </c>
      <c r="U461" s="416">
        <f t="shared" si="105"/>
        <v>0</v>
      </c>
    </row>
    <row r="462" spans="1:21" ht="31" x14ac:dyDescent="0.35">
      <c r="A462" s="156" t="s">
        <v>509</v>
      </c>
      <c r="B462" s="112" t="s">
        <v>3422</v>
      </c>
      <c r="C462" s="170">
        <v>800</v>
      </c>
      <c r="D462" s="375">
        <f t="shared" si="108"/>
        <v>1000</v>
      </c>
      <c r="E462" s="371">
        <v>900</v>
      </c>
      <c r="F462" s="371">
        <v>900</v>
      </c>
      <c r="G462" s="601">
        <v>800</v>
      </c>
      <c r="H462" s="150">
        <f>ROUND(G462*0.7,-1)</f>
        <v>560</v>
      </c>
      <c r="I462" s="170">
        <v>1500</v>
      </c>
      <c r="J462" s="377">
        <f>E462/C462</f>
        <v>1.125</v>
      </c>
      <c r="K462" s="371">
        <f>D462</f>
        <v>1000</v>
      </c>
      <c r="L462" s="378">
        <f>E462-D462</f>
        <v>-100</v>
      </c>
      <c r="M462" s="180"/>
      <c r="N462" s="416">
        <f t="shared" si="106"/>
        <v>-100</v>
      </c>
      <c r="O462" s="417">
        <f t="shared" si="107"/>
        <v>0.7</v>
      </c>
      <c r="S462" s="412">
        <f t="shared" si="117"/>
        <v>1</v>
      </c>
      <c r="U462" s="416">
        <f t="shared" si="105"/>
        <v>0</v>
      </c>
    </row>
    <row r="463" spans="1:21" ht="31" x14ac:dyDescent="0.35">
      <c r="A463" s="156" t="s">
        <v>511</v>
      </c>
      <c r="B463" s="112" t="s">
        <v>3423</v>
      </c>
      <c r="C463" s="170">
        <v>700</v>
      </c>
      <c r="D463" s="375">
        <f t="shared" si="108"/>
        <v>900</v>
      </c>
      <c r="E463" s="371">
        <v>800</v>
      </c>
      <c r="F463" s="371">
        <v>800</v>
      </c>
      <c r="G463" s="601">
        <v>700</v>
      </c>
      <c r="H463" s="150">
        <f>ROUND(G463*0.7,-1)</f>
        <v>490</v>
      </c>
      <c r="I463" s="170">
        <v>1300</v>
      </c>
      <c r="J463" s="377">
        <f>E463/C463</f>
        <v>1.1428571428571428</v>
      </c>
      <c r="K463" s="371">
        <f>D463</f>
        <v>900</v>
      </c>
      <c r="L463" s="378">
        <f>E463-D463</f>
        <v>-100</v>
      </c>
      <c r="M463" s="180"/>
      <c r="N463" s="416">
        <f t="shared" si="106"/>
        <v>-100</v>
      </c>
      <c r="O463" s="417">
        <f t="shared" si="107"/>
        <v>0.7</v>
      </c>
      <c r="S463" s="412">
        <f t="shared" si="117"/>
        <v>1</v>
      </c>
      <c r="U463" s="416">
        <f t="shared" si="105"/>
        <v>0</v>
      </c>
    </row>
    <row r="464" spans="1:21" ht="31" x14ac:dyDescent="0.35">
      <c r="A464" s="156">
        <v>6</v>
      </c>
      <c r="B464" s="112" t="s">
        <v>3424</v>
      </c>
      <c r="C464" s="116">
        <v>1500</v>
      </c>
      <c r="D464" s="375">
        <f t="shared" si="108"/>
        <v>2000</v>
      </c>
      <c r="E464" s="371">
        <v>1700</v>
      </c>
      <c r="F464" s="371">
        <v>1700</v>
      </c>
      <c r="G464" s="147">
        <v>1500</v>
      </c>
      <c r="H464" s="150">
        <f>ROUND(G464*0.7,-1)</f>
        <v>1050</v>
      </c>
      <c r="I464" s="116">
        <v>3000</v>
      </c>
      <c r="J464" s="377">
        <f>E464/C464</f>
        <v>1.1333333333333333</v>
      </c>
      <c r="K464" s="371">
        <f>D464</f>
        <v>2000</v>
      </c>
      <c r="L464" s="378">
        <f>E464-D464</f>
        <v>-300</v>
      </c>
      <c r="M464" s="180"/>
      <c r="N464" s="416">
        <f t="shared" si="106"/>
        <v>-300</v>
      </c>
      <c r="O464" s="417">
        <f t="shared" si="107"/>
        <v>0.7</v>
      </c>
      <c r="P464" s="422"/>
      <c r="S464" s="412">
        <f t="shared" si="117"/>
        <v>1</v>
      </c>
      <c r="U464" s="416">
        <f t="shared" si="105"/>
        <v>0</v>
      </c>
    </row>
    <row r="465" spans="1:21" x14ac:dyDescent="0.35">
      <c r="A465" s="156">
        <v>7</v>
      </c>
      <c r="B465" s="112" t="s">
        <v>3425</v>
      </c>
      <c r="C465" s="170"/>
      <c r="D465" s="375"/>
      <c r="E465" s="371"/>
      <c r="F465" s="371"/>
      <c r="G465" s="601"/>
      <c r="H465" s="150"/>
      <c r="I465" s="170"/>
      <c r="J465" s="377"/>
      <c r="K465" s="371"/>
      <c r="L465" s="378"/>
      <c r="M465" s="180"/>
      <c r="N465" s="416">
        <f t="shared" si="106"/>
        <v>0</v>
      </c>
      <c r="O465" s="417" t="e">
        <f t="shared" si="107"/>
        <v>#DIV/0!</v>
      </c>
      <c r="S465" s="412" t="e">
        <f t="shared" si="117"/>
        <v>#DIV/0!</v>
      </c>
      <c r="U465" s="416">
        <f t="shared" si="105"/>
        <v>0</v>
      </c>
    </row>
    <row r="466" spans="1:21" ht="31" x14ac:dyDescent="0.35">
      <c r="A466" s="156" t="s">
        <v>32</v>
      </c>
      <c r="B466" s="112" t="s">
        <v>3426</v>
      </c>
      <c r="C466" s="170">
        <v>700</v>
      </c>
      <c r="D466" s="375">
        <f t="shared" si="108"/>
        <v>900</v>
      </c>
      <c r="E466" s="371">
        <v>800</v>
      </c>
      <c r="F466" s="371">
        <v>800</v>
      </c>
      <c r="G466" s="601">
        <v>700</v>
      </c>
      <c r="H466" s="150">
        <f>ROUND(G466*0.7,-1)</f>
        <v>490</v>
      </c>
      <c r="I466" s="170">
        <v>1200</v>
      </c>
      <c r="J466" s="377">
        <f>E466/C466</f>
        <v>1.1428571428571428</v>
      </c>
      <c r="K466" s="371">
        <f>D466</f>
        <v>900</v>
      </c>
      <c r="L466" s="378">
        <f>E466-D466</f>
        <v>-100</v>
      </c>
      <c r="M466" s="180"/>
      <c r="N466" s="416">
        <f t="shared" si="106"/>
        <v>-100</v>
      </c>
      <c r="O466" s="417">
        <f t="shared" si="107"/>
        <v>0.7</v>
      </c>
      <c r="S466" s="412">
        <f t="shared" si="117"/>
        <v>1</v>
      </c>
      <c r="U466" s="416">
        <f t="shared" si="105"/>
        <v>0</v>
      </c>
    </row>
    <row r="467" spans="1:21" ht="31" x14ac:dyDescent="0.35">
      <c r="A467" s="156" t="s">
        <v>35</v>
      </c>
      <c r="B467" s="112" t="s">
        <v>3427</v>
      </c>
      <c r="C467" s="170">
        <v>800</v>
      </c>
      <c r="D467" s="375">
        <f t="shared" si="108"/>
        <v>1000</v>
      </c>
      <c r="E467" s="371">
        <v>900</v>
      </c>
      <c r="F467" s="371">
        <v>900</v>
      </c>
      <c r="G467" s="601">
        <v>800</v>
      </c>
      <c r="H467" s="150">
        <f>ROUND(G467*0.7,-1)</f>
        <v>560</v>
      </c>
      <c r="I467" s="170">
        <v>1300</v>
      </c>
      <c r="J467" s="377">
        <f>E467/C467</f>
        <v>1.125</v>
      </c>
      <c r="K467" s="371">
        <f>D467</f>
        <v>1000</v>
      </c>
      <c r="L467" s="378">
        <f>E467-D467</f>
        <v>-100</v>
      </c>
      <c r="M467" s="180"/>
      <c r="N467" s="416">
        <f t="shared" si="106"/>
        <v>-100</v>
      </c>
      <c r="O467" s="417">
        <f t="shared" si="107"/>
        <v>0.7</v>
      </c>
      <c r="S467" s="412">
        <f t="shared" si="117"/>
        <v>1</v>
      </c>
      <c r="U467" s="416">
        <f t="shared" si="105"/>
        <v>0</v>
      </c>
    </row>
    <row r="468" spans="1:21" ht="31" x14ac:dyDescent="0.35">
      <c r="A468" s="156" t="s">
        <v>619</v>
      </c>
      <c r="B468" s="112" t="s">
        <v>3428</v>
      </c>
      <c r="C468" s="170">
        <v>600</v>
      </c>
      <c r="D468" s="375">
        <f t="shared" si="108"/>
        <v>800</v>
      </c>
      <c r="E468" s="371">
        <v>700</v>
      </c>
      <c r="F468" s="371">
        <v>700</v>
      </c>
      <c r="G468" s="601">
        <v>600</v>
      </c>
      <c r="H468" s="150">
        <f>ROUND(G468*0.7,-1)</f>
        <v>420</v>
      </c>
      <c r="I468" s="170">
        <v>1300</v>
      </c>
      <c r="J468" s="377">
        <f>E468/C468</f>
        <v>1.1666666666666667</v>
      </c>
      <c r="K468" s="371">
        <f>D468</f>
        <v>800</v>
      </c>
      <c r="L468" s="378">
        <f>E468-D468</f>
        <v>-100</v>
      </c>
      <c r="M468" s="180"/>
      <c r="N468" s="416">
        <f t="shared" si="106"/>
        <v>-100</v>
      </c>
      <c r="O468" s="417">
        <f t="shared" si="107"/>
        <v>0.7</v>
      </c>
      <c r="S468" s="412">
        <f t="shared" si="117"/>
        <v>1</v>
      </c>
      <c r="U468" s="416">
        <f t="shared" ref="U468:U479" si="118">G468-C468</f>
        <v>0</v>
      </c>
    </row>
    <row r="469" spans="1:21" x14ac:dyDescent="0.35">
      <c r="A469" s="110" t="s">
        <v>469</v>
      </c>
      <c r="B469" s="168" t="s">
        <v>3429</v>
      </c>
      <c r="C469" s="170"/>
      <c r="D469" s="375"/>
      <c r="E469" s="371"/>
      <c r="F469" s="371"/>
      <c r="G469" s="514"/>
      <c r="H469" s="150"/>
      <c r="I469" s="380"/>
      <c r="J469" s="377"/>
      <c r="K469" s="371"/>
      <c r="L469" s="378"/>
      <c r="M469" s="180"/>
      <c r="N469" s="416">
        <f t="shared" si="106"/>
        <v>0</v>
      </c>
      <c r="O469" s="417" t="e">
        <f t="shared" si="107"/>
        <v>#DIV/0!</v>
      </c>
      <c r="P469" s="15" t="s">
        <v>2982</v>
      </c>
      <c r="S469" s="412" t="e">
        <f t="shared" si="117"/>
        <v>#DIV/0!</v>
      </c>
      <c r="U469" s="416">
        <f t="shared" si="118"/>
        <v>0</v>
      </c>
    </row>
    <row r="470" spans="1:21" ht="31" x14ac:dyDescent="0.35">
      <c r="A470" s="156">
        <v>1</v>
      </c>
      <c r="B470" s="112" t="s">
        <v>3430</v>
      </c>
      <c r="C470" s="170">
        <v>800</v>
      </c>
      <c r="D470" s="375">
        <f t="shared" si="108"/>
        <v>1000</v>
      </c>
      <c r="E470" s="371">
        <v>900</v>
      </c>
      <c r="F470" s="371">
        <v>900</v>
      </c>
      <c r="G470" s="601">
        <v>800</v>
      </c>
      <c r="H470" s="150">
        <f>ROUND(G470*0.7,-1)</f>
        <v>560</v>
      </c>
      <c r="I470" s="380">
        <v>1300</v>
      </c>
      <c r="J470" s="377">
        <f>E470/C470</f>
        <v>1.125</v>
      </c>
      <c r="K470" s="371">
        <f>D470</f>
        <v>1000</v>
      </c>
      <c r="L470" s="378">
        <f>E470-D470</f>
        <v>-100</v>
      </c>
      <c r="M470" s="180"/>
      <c r="N470" s="416">
        <f t="shared" si="106"/>
        <v>-100</v>
      </c>
      <c r="O470" s="417">
        <f t="shared" si="107"/>
        <v>0.7</v>
      </c>
      <c r="S470" s="412">
        <f t="shared" si="117"/>
        <v>1</v>
      </c>
      <c r="U470" s="416">
        <f t="shared" si="118"/>
        <v>0</v>
      </c>
    </row>
    <row r="471" spans="1:21" ht="31" x14ac:dyDescent="0.3">
      <c r="A471" s="156">
        <v>2</v>
      </c>
      <c r="B471" s="112" t="s">
        <v>3431</v>
      </c>
      <c r="C471" s="170">
        <v>500</v>
      </c>
      <c r="D471" s="375">
        <f t="shared" si="108"/>
        <v>700</v>
      </c>
      <c r="E471" s="371">
        <v>600</v>
      </c>
      <c r="F471" s="371">
        <v>600</v>
      </c>
      <c r="G471" s="601">
        <v>500</v>
      </c>
      <c r="H471" s="150">
        <f>ROUND(G471*0.7,-1)</f>
        <v>350</v>
      </c>
      <c r="I471" s="380">
        <v>900</v>
      </c>
      <c r="J471" s="377">
        <f>E471/C471</f>
        <v>1.2</v>
      </c>
      <c r="K471" s="371">
        <f>D471</f>
        <v>700</v>
      </c>
      <c r="L471" s="378">
        <f>E471-D471</f>
        <v>-100</v>
      </c>
      <c r="M471" s="404"/>
      <c r="N471" s="416">
        <f t="shared" si="106"/>
        <v>-100</v>
      </c>
      <c r="O471" s="417">
        <f t="shared" si="107"/>
        <v>0.7</v>
      </c>
      <c r="S471" s="412">
        <f t="shared" si="117"/>
        <v>1</v>
      </c>
      <c r="U471" s="416">
        <f t="shared" si="118"/>
        <v>0</v>
      </c>
    </row>
    <row r="472" spans="1:21" x14ac:dyDescent="0.35">
      <c r="A472" s="156">
        <v>3</v>
      </c>
      <c r="B472" s="112" t="s">
        <v>3432</v>
      </c>
      <c r="C472" s="170"/>
      <c r="D472" s="375"/>
      <c r="E472" s="371">
        <v>600</v>
      </c>
      <c r="F472" s="371">
        <v>600</v>
      </c>
      <c r="G472" s="601"/>
      <c r="H472" s="150">
        <f>ROUND(G472*0.7,-1)</f>
        <v>0</v>
      </c>
      <c r="I472" s="371">
        <v>1000</v>
      </c>
      <c r="J472" s="377"/>
      <c r="K472" s="371">
        <v>600</v>
      </c>
      <c r="L472" s="378">
        <f>E472-D472</f>
        <v>600</v>
      </c>
      <c r="M472" s="181" t="s">
        <v>3433</v>
      </c>
      <c r="N472" s="416">
        <f t="shared" si="106"/>
        <v>600</v>
      </c>
      <c r="O472" s="417" t="e">
        <f t="shared" si="107"/>
        <v>#DIV/0!</v>
      </c>
      <c r="S472" s="412" t="e">
        <f t="shared" si="117"/>
        <v>#DIV/0!</v>
      </c>
      <c r="U472" s="416">
        <f t="shared" si="118"/>
        <v>0</v>
      </c>
    </row>
    <row r="473" spans="1:21" ht="31" x14ac:dyDescent="0.35">
      <c r="A473" s="156">
        <v>4</v>
      </c>
      <c r="B473" s="112" t="s">
        <v>3434</v>
      </c>
      <c r="C473" s="170">
        <v>700</v>
      </c>
      <c r="D473" s="375">
        <f t="shared" si="108"/>
        <v>900</v>
      </c>
      <c r="E473" s="371">
        <v>800</v>
      </c>
      <c r="F473" s="371">
        <v>800</v>
      </c>
      <c r="G473" s="601">
        <v>700</v>
      </c>
      <c r="H473" s="150">
        <f>ROUND(G473*0.7,-1)</f>
        <v>490</v>
      </c>
      <c r="I473" s="380">
        <v>1200</v>
      </c>
      <c r="J473" s="377">
        <f>E473/C473</f>
        <v>1.1428571428571428</v>
      </c>
      <c r="K473" s="371">
        <f>D473</f>
        <v>900</v>
      </c>
      <c r="L473" s="378">
        <f>E473-D473</f>
        <v>-100</v>
      </c>
      <c r="M473" s="180"/>
      <c r="N473" s="416">
        <f t="shared" si="106"/>
        <v>-100</v>
      </c>
      <c r="O473" s="417">
        <f t="shared" si="107"/>
        <v>0.7</v>
      </c>
      <c r="S473" s="412">
        <f t="shared" si="117"/>
        <v>1</v>
      </c>
      <c r="U473" s="416">
        <f t="shared" si="118"/>
        <v>0</v>
      </c>
    </row>
    <row r="474" spans="1:21" ht="31" x14ac:dyDescent="0.35">
      <c r="A474" s="156">
        <v>5</v>
      </c>
      <c r="B474" s="112" t="s">
        <v>3435</v>
      </c>
      <c r="C474" s="184"/>
      <c r="D474" s="375"/>
      <c r="E474" s="371"/>
      <c r="F474" s="371"/>
      <c r="G474" s="551"/>
      <c r="H474" s="150"/>
      <c r="I474" s="380"/>
      <c r="J474" s="377"/>
      <c r="K474" s="371"/>
      <c r="L474" s="378"/>
      <c r="M474" s="180"/>
      <c r="N474" s="416">
        <f t="shared" ref="N474:N479" si="119">E474-D474</f>
        <v>0</v>
      </c>
      <c r="O474" s="417" t="e">
        <f t="shared" ref="O474:O479" si="120">H474/C474</f>
        <v>#DIV/0!</v>
      </c>
      <c r="S474" s="412" t="e">
        <f t="shared" si="117"/>
        <v>#DIV/0!</v>
      </c>
      <c r="U474" s="416">
        <f t="shared" si="118"/>
        <v>0</v>
      </c>
    </row>
    <row r="475" spans="1:21" x14ac:dyDescent="0.35">
      <c r="A475" s="156" t="s">
        <v>509</v>
      </c>
      <c r="B475" s="112" t="s">
        <v>3436</v>
      </c>
      <c r="C475" s="170">
        <v>700</v>
      </c>
      <c r="D475" s="375">
        <f t="shared" ref="D475:D479" si="121">ROUND(C475*1.3,-2)</f>
        <v>900</v>
      </c>
      <c r="E475" s="371">
        <v>800</v>
      </c>
      <c r="F475" s="371">
        <v>800</v>
      </c>
      <c r="G475" s="601">
        <v>700</v>
      </c>
      <c r="H475" s="150">
        <f>ROUND(G475*0.7,-1)</f>
        <v>490</v>
      </c>
      <c r="I475" s="380">
        <v>1200</v>
      </c>
      <c r="J475" s="377">
        <f>E475/C475</f>
        <v>1.1428571428571428</v>
      </c>
      <c r="K475" s="371">
        <f t="shared" ref="K475:K479" si="122">D475</f>
        <v>900</v>
      </c>
      <c r="L475" s="378">
        <f>E475-D475</f>
        <v>-100</v>
      </c>
      <c r="M475" s="180"/>
      <c r="N475" s="416">
        <f t="shared" si="119"/>
        <v>-100</v>
      </c>
      <c r="O475" s="417">
        <f t="shared" si="120"/>
        <v>0.7</v>
      </c>
      <c r="S475" s="412">
        <f t="shared" si="117"/>
        <v>1</v>
      </c>
      <c r="U475" s="416">
        <f t="shared" si="118"/>
        <v>0</v>
      </c>
    </row>
    <row r="476" spans="1:21" ht="31" x14ac:dyDescent="0.35">
      <c r="A476" s="156" t="s">
        <v>511</v>
      </c>
      <c r="B476" s="112" t="s">
        <v>3437</v>
      </c>
      <c r="C476" s="170">
        <v>450</v>
      </c>
      <c r="D476" s="375">
        <f t="shared" si="121"/>
        <v>600</v>
      </c>
      <c r="E476" s="371">
        <v>500</v>
      </c>
      <c r="F476" s="371">
        <v>500</v>
      </c>
      <c r="G476" s="601">
        <v>450</v>
      </c>
      <c r="H476" s="150">
        <f>ROUND(G476*0.7,-1)</f>
        <v>320</v>
      </c>
      <c r="I476" s="170">
        <v>750</v>
      </c>
      <c r="J476" s="377">
        <f>E476/C476</f>
        <v>1.1111111111111112</v>
      </c>
      <c r="K476" s="371">
        <f t="shared" si="122"/>
        <v>600</v>
      </c>
      <c r="L476" s="378">
        <f>E476-D476</f>
        <v>-100</v>
      </c>
      <c r="M476" s="180"/>
      <c r="N476" s="416">
        <f t="shared" si="119"/>
        <v>-100</v>
      </c>
      <c r="O476" s="417">
        <f t="shared" si="120"/>
        <v>0.71111111111111114</v>
      </c>
      <c r="S476" s="412">
        <f t="shared" si="117"/>
        <v>1</v>
      </c>
      <c r="U476" s="416">
        <f t="shared" si="118"/>
        <v>0</v>
      </c>
    </row>
    <row r="477" spans="1:21" x14ac:dyDescent="0.35">
      <c r="A477" s="156">
        <v>6</v>
      </c>
      <c r="B477" s="112" t="s">
        <v>3438</v>
      </c>
      <c r="C477" s="170">
        <v>700</v>
      </c>
      <c r="D477" s="375">
        <f t="shared" si="121"/>
        <v>900</v>
      </c>
      <c r="E477" s="371">
        <v>800</v>
      </c>
      <c r="F477" s="371">
        <v>800</v>
      </c>
      <c r="G477" s="601">
        <v>700</v>
      </c>
      <c r="H477" s="150">
        <f>ROUND(G477*0.7,-1)</f>
        <v>490</v>
      </c>
      <c r="I477" s="170">
        <v>1200</v>
      </c>
      <c r="J477" s="377">
        <f>E477/C477</f>
        <v>1.1428571428571428</v>
      </c>
      <c r="K477" s="371">
        <f t="shared" si="122"/>
        <v>900</v>
      </c>
      <c r="L477" s="378">
        <f>E477-D477</f>
        <v>-100</v>
      </c>
      <c r="M477" s="181" t="s">
        <v>3439</v>
      </c>
      <c r="N477" s="416">
        <f t="shared" si="119"/>
        <v>-100</v>
      </c>
      <c r="O477" s="417">
        <f t="shared" si="120"/>
        <v>0.7</v>
      </c>
      <c r="S477" s="412">
        <f t="shared" si="117"/>
        <v>1</v>
      </c>
      <c r="U477" s="416">
        <f t="shared" si="118"/>
        <v>0</v>
      </c>
    </row>
    <row r="478" spans="1:21" ht="31" x14ac:dyDescent="0.35">
      <c r="A478" s="156">
        <v>7</v>
      </c>
      <c r="B478" s="112" t="s">
        <v>3440</v>
      </c>
      <c r="C478" s="170">
        <v>500</v>
      </c>
      <c r="D478" s="375">
        <f t="shared" si="121"/>
        <v>700</v>
      </c>
      <c r="E478" s="371">
        <v>600</v>
      </c>
      <c r="F478" s="371">
        <v>600</v>
      </c>
      <c r="G478" s="601">
        <v>500</v>
      </c>
      <c r="H478" s="150">
        <f>ROUND(G478*0.7,-1)</f>
        <v>350</v>
      </c>
      <c r="I478" s="170">
        <v>900</v>
      </c>
      <c r="J478" s="377">
        <f>E478/C478</f>
        <v>1.2</v>
      </c>
      <c r="K478" s="371">
        <f t="shared" si="122"/>
        <v>700</v>
      </c>
      <c r="L478" s="378">
        <f>E478-D478</f>
        <v>-100</v>
      </c>
      <c r="M478" s="180"/>
      <c r="N478" s="416">
        <f t="shared" si="119"/>
        <v>-100</v>
      </c>
      <c r="O478" s="417">
        <f t="shared" si="120"/>
        <v>0.7</v>
      </c>
      <c r="S478" s="412">
        <f t="shared" si="117"/>
        <v>1</v>
      </c>
      <c r="U478" s="416">
        <f t="shared" si="118"/>
        <v>0</v>
      </c>
    </row>
    <row r="479" spans="1:21" ht="31" x14ac:dyDescent="0.35">
      <c r="A479" s="156">
        <v>8</v>
      </c>
      <c r="B479" s="112" t="s">
        <v>3441</v>
      </c>
      <c r="C479" s="170">
        <v>500</v>
      </c>
      <c r="D479" s="375">
        <f t="shared" si="121"/>
        <v>700</v>
      </c>
      <c r="E479" s="371">
        <v>600</v>
      </c>
      <c r="F479" s="371">
        <v>600</v>
      </c>
      <c r="G479" s="601">
        <v>500</v>
      </c>
      <c r="H479" s="150">
        <f>ROUND(G479*0.7,-1)</f>
        <v>350</v>
      </c>
      <c r="I479" s="170">
        <v>900</v>
      </c>
      <c r="J479" s="377">
        <f>E479/C479</f>
        <v>1.2</v>
      </c>
      <c r="K479" s="371">
        <f t="shared" si="122"/>
        <v>700</v>
      </c>
      <c r="L479" s="378">
        <f>E479-D479</f>
        <v>-100</v>
      </c>
      <c r="M479" s="181" t="s">
        <v>3442</v>
      </c>
      <c r="N479" s="416">
        <f t="shared" si="119"/>
        <v>-100</v>
      </c>
      <c r="O479" s="417">
        <f t="shared" si="120"/>
        <v>0.7</v>
      </c>
      <c r="S479" s="412">
        <f t="shared" si="117"/>
        <v>1</v>
      </c>
      <c r="U479" s="416">
        <f t="shared" si="118"/>
        <v>0</v>
      </c>
    </row>
    <row r="480" spans="1:21" x14ac:dyDescent="0.35">
      <c r="H480" s="428"/>
      <c r="I480" s="428"/>
      <c r="J480" s="188"/>
      <c r="K480" s="15"/>
      <c r="L480" s="15"/>
      <c r="M480" s="274"/>
    </row>
    <row r="481" spans="8:13" x14ac:dyDescent="0.35">
      <c r="H481" s="428"/>
      <c r="I481" s="428"/>
      <c r="J481" s="188"/>
      <c r="K481" s="15"/>
      <c r="L481" s="15"/>
      <c r="M481" s="274"/>
    </row>
    <row r="482" spans="8:13" x14ac:dyDescent="0.35">
      <c r="I482" s="428"/>
      <c r="J482" s="428"/>
      <c r="K482" s="188"/>
      <c r="L482" s="15"/>
      <c r="M482" s="274"/>
    </row>
    <row r="483" spans="8:13" x14ac:dyDescent="0.35">
      <c r="I483" s="428"/>
      <c r="J483" s="428"/>
      <c r="K483" s="188"/>
      <c r="L483" s="15"/>
      <c r="M483" s="274"/>
    </row>
    <row r="484" spans="8:13" x14ac:dyDescent="0.35">
      <c r="I484" s="428"/>
      <c r="J484" s="428"/>
      <c r="K484" s="188"/>
      <c r="L484" s="15"/>
      <c r="M484" s="274"/>
    </row>
  </sheetData>
  <autoFilter ref="A1:A484" xr:uid="{81E70CAE-3290-4AF6-AAB5-C36A47425D24}"/>
  <mergeCells count="12">
    <mergeCell ref="M289:M291"/>
    <mergeCell ref="A1:M1"/>
    <mergeCell ref="A2:M2"/>
    <mergeCell ref="R102:R131"/>
    <mergeCell ref="R153:R156"/>
    <mergeCell ref="M165:M166"/>
    <mergeCell ref="R220:R221"/>
    <mergeCell ref="A3:M3"/>
    <mergeCell ref="A4:M4"/>
    <mergeCell ref="R235:R236"/>
    <mergeCell ref="M256:M258"/>
    <mergeCell ref="M276:M277"/>
  </mergeCells>
  <pageMargins left="0.70866141732283472" right="0.70866141732283472" top="0.74803149606299213" bottom="0.6692913385826772" header="0.31496062992125984" footer="0.31496062992125984"/>
  <pageSetup paperSize="9"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1. Đất NN</vt:lpstr>
      <vt:lpstr>2.1 TPTN </vt:lpstr>
      <vt:lpstr>2.1. TPTN trục GT</vt:lpstr>
      <vt:lpstr>2.2. TPTN ngoài trục</vt:lpstr>
      <vt:lpstr>3. Sông Công</vt:lpstr>
      <vt:lpstr>3.2 SC ngoài trục</vt:lpstr>
      <vt:lpstr>4.1 Phổ Yên</vt:lpstr>
      <vt:lpstr>4.2 PY ngoài trục GT</vt:lpstr>
      <vt:lpstr>5.1 Phú Bình.</vt:lpstr>
      <vt:lpstr>5.1. Phú Bình</vt:lpstr>
      <vt:lpstr>5.2 PB ngoài trục</vt:lpstr>
      <vt:lpstr>6.1 Đồng Hỷ</vt:lpstr>
      <vt:lpstr>6.2 Đồng Hỷ ngoài trục</vt:lpstr>
      <vt:lpstr>7.1 Đại Từ</vt:lpstr>
      <vt:lpstr>7.2 Đại từ ngoài trục</vt:lpstr>
      <vt:lpstr>8.1 Phú Lương</vt:lpstr>
      <vt:lpstr>8.2 Phú Lương ngoài trục</vt:lpstr>
      <vt:lpstr>9.1 Định Hoá</vt:lpstr>
      <vt:lpstr>9.2 Định Hoá ngoài trục</vt:lpstr>
      <vt:lpstr>10.1 Võ Nhai</vt:lpstr>
      <vt:lpstr>10.2. Võ Nhai ngoài trục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Administrator</cp:lastModifiedBy>
  <cp:lastPrinted>2024-10-22T08:13:44Z</cp:lastPrinted>
  <dcterms:created xsi:type="dcterms:W3CDTF">2015-06-05T18:17:20Z</dcterms:created>
  <dcterms:modified xsi:type="dcterms:W3CDTF">2024-10-22T08:53:16Z</dcterms:modified>
</cp:coreProperties>
</file>